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updateLinks="never" defaultThemeVersion="124226"/>
  <mc:AlternateContent xmlns:mc="http://schemas.openxmlformats.org/markup-compatibility/2006">
    <mc:Choice Requires="x15">
      <x15ac:absPath xmlns:x15ac="http://schemas.microsoft.com/office/spreadsheetml/2010/11/ac" url="https://nationalgridplc-my.sharepoint.com/personal/nancy_israel_us_nationalgrid_com/Documents/Desktop/DPU 20-75 DER Planning Proposal/IRs/IRs Due 52121/FIled IRs/Filing Package/"/>
    </mc:Choice>
  </mc:AlternateContent>
  <xr:revisionPtr revIDLastSave="0" documentId="8_{1AF67606-0F51-4AC4-8CFF-14FD189C257D}" xr6:coauthVersionLast="41" xr6:coauthVersionMax="41" xr10:uidLastSave="{00000000-0000-0000-0000-000000000000}"/>
  <bookViews>
    <workbookView xWindow="-110" yWindow="-110" windowWidth="19420" windowHeight="10420" tabRatio="793" xr2:uid="{00000000-000D-0000-FFFF-FFFF00000000}"/>
  </bookViews>
  <sheets>
    <sheet name="Summary" sheetId="50" r:id="rId1"/>
    <sheet name="Rev Req 1" sheetId="1" r:id="rId2"/>
    <sheet name="Tax Depr 1" sheetId="2" r:id="rId3"/>
    <sheet name="MACRS" sheetId="39" r:id="rId4"/>
    <sheet name="Cap Struct MECO Rate Case" sheetId="38"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14CALC_Q1">[1]A!$A$5:$Q$87</definedName>
    <definedName name="_33SUMMARY_Q1">[1]A!$B$88:$H$127</definedName>
    <definedName name="_Order1" hidden="1">255</definedName>
    <definedName name="abc">'[2]COS p1'!$R$1</definedName>
    <definedName name="AMTRange">[3]AMT!$C$9:$G$59,[3]AMT!$I$9:$I$59,[3]AMT!$N$9:$N$59,[3]AMT!$P$9:$P$59</definedName>
    <definedName name="AssetType">'[4]EY USE ONLY'!#REF!</definedName>
    <definedName name="AssetType2">'[4]EY USE ONLY'!#REF!</definedName>
    <definedName name="BLANKETS">#REF!</definedName>
    <definedName name="CATEGORY">[5]PTR!$B$84:$B$173</definedName>
    <definedName name="Company">[6]Global!$C$17</definedName>
    <definedName name="Docket">[7]Index!$D$4</definedName>
    <definedName name="DPUpp">[7]Index!$G$70</definedName>
    <definedName name="End_Bal">'[8]Amort Sch - Cap Lease'!$I$18:$I$377</definedName>
    <definedName name="Exh_Name">[7]Index!$D$5</definedName>
    <definedName name="FCTE">'[9]CTR (CTP) Federal'!$I$26:$R$26</definedName>
    <definedName name="FDTE">'[9]DTA (DTL) Fed Tax'!$L$141:$U$141,'[9]DTA (DTL) Fed Tax'!$Y$141</definedName>
    <definedName name="Filing_Date">[7]Index!$D$6</definedName>
    <definedName name="FranchiseBaseRange">'[3]Franchise Base'!$P$13:$P$64,'[3]Franchise Base'!$AG$13:$AG$64</definedName>
    <definedName name="Full_Print">'[8]Amort Sch - Cap Lease'!$A$1:$I$377</definedName>
    <definedName name="Header_Row">ROW('[8]Amort Sch - Cap Lease'!$A$17:$IV$17)</definedName>
    <definedName name="Hearing_Officer">[7]Index!$D$8</definedName>
    <definedName name="HLCompany1">[6]Global!$C$60</definedName>
    <definedName name="HLCompany2">[6]Global!$C$61</definedName>
    <definedName name="HLDate">[6]Global!$C$66</definedName>
    <definedName name="HLdba1">[6]Global!$C$62</definedName>
    <definedName name="HLDocket1">[6]Global!$C$63</definedName>
    <definedName name="HLHearing1">[6]Global!$C$68</definedName>
    <definedName name="HY">[6]Global!$C$7</definedName>
    <definedName name="Interest_Rate">'[8]Amort Sch - Cap Lease'!$D$7</definedName>
    <definedName name="jb">'[10]B-6 thru B-10 Property Factor'!$C$1:$EP$75</definedName>
    <definedName name="Last_Row" localSheetId="0">IF(Summary!Values_Entered,Header_Row+Summary!Number_of_Payments,Header_Row)</definedName>
    <definedName name="Last_Row">IF(Values_Entered,Header_Row+Number_of_Payments,Header_Row)</definedName>
    <definedName name="Loan_Amount">'[8]Amort Sch - Cap Lease'!$D$6</definedName>
    <definedName name="Loan_Start">'[8]Amort Sch - Cap Lease'!$D$10</definedName>
    <definedName name="Loan_Years">'[8]Amort Sch - Cap Lease'!$D$8</definedName>
    <definedName name="LUNDYPROJDATA">'[11]Lundy Info'!$A$2:$AN$4683</definedName>
    <definedName name="MainDataRange">'[3]Main Info'!$B$5:$H$5,'[3]Main Info'!$B$6:$B$9,'[3]Main Info'!$B$13:$B$17,'[3]Main Info'!$B$22:$C$35,'[3]Main Info'!$A$34:$A$35,'[3]Main Info'!$E$51:$L$101,'[3]Main Info'!$O$51:$O$101,'[3]Main Info'!$P$55,'[3]Main Info'!$P$60,'[3]Main Info'!$P$66,'[3]Main Info'!$P$83</definedName>
    <definedName name="MainTaxWkshtClear">'[3]Main Tax Wksht'!$G$6:$Q$56,'[3]Main Tax Wksht'!$F$28,'[3]Main Tax Wksht'!$T$6:$T$56,'[3]Main Tax Wksht'!$AC$6:$AD$56,'[3]Main Tax Wksht'!$AE$28:$AF$28,'[3]Main Tax Wksht'!$BG$6:$BG$56,'[3]Main Tax Wksht'!$BW$6:$BW$56</definedName>
    <definedName name="MRAA">'[12]12mo Print View'!#REF!</definedName>
    <definedName name="MRBA">'[12]12mo Print View'!#REF!</definedName>
    <definedName name="MRFA">'[12]12mo Print View'!#REF!</definedName>
    <definedName name="MRPFA">'[12]12mo Print View'!#REF!</definedName>
    <definedName name="Number_of_Payments" localSheetId="0">MATCH(0.01,End_Bal,-1)+1</definedName>
    <definedName name="Number_of_Payments">MATCH(0.01,End_Bal,-1)+1</definedName>
    <definedName name="NvsASD">"V2008-12-31"</definedName>
    <definedName name="NvsAutoDrillOk">"VN"</definedName>
    <definedName name="NvsElapsedTime">0.0000462962998426519</definedName>
    <definedName name="NvsEndTime">39267.0697453704</definedName>
    <definedName name="NvsInstLang">"VENG"</definedName>
    <definedName name="NvsInstSpec">"%,FBUSINESS_UNIT,V00005"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"V2003-11-14"</definedName>
    <definedName name="NvsPanelSetid">"VSHARE"</definedName>
    <definedName name="NvsParentRef">"'[6986 99-COMP IS.xls]Sheet1'!$K$18"</definedName>
    <definedName name="NvsReqBU">"VNVSDD"</definedName>
    <definedName name="NvsReqBUOnly">"VN"</definedName>
    <definedName name="NvsTransLed">"VN"</definedName>
    <definedName name="NvsTreeASD">"V2008-12-31"</definedName>
    <definedName name="NvsValTbl.ACCOUNT">"GL_ACCOUNT_TBL"</definedName>
    <definedName name="NvsValTbl.AFFILIATE">"AFFILIATE_VW"</definedName>
    <definedName name="NvsValTbl.BUSINESS_UNIT">"BUS_UNIT_TBL_GL"</definedName>
    <definedName name="NvsValTbl.CHARTFIELD2">"CHARTFIELD2_TBL"</definedName>
    <definedName name="NvsValTbl.CHARTFIELD3">"CHARTFIELD3_TBL"</definedName>
    <definedName name="NvsValTbl.SCENARIO">"BD_SCENARIO_TBL"</definedName>
    <definedName name="Payment_Date" localSheetId="0">DATE(YEAR(Loan_Start),MONTH(Loan_Start)+Payment_Number,DAY(Loan_Start))</definedName>
    <definedName name="Payment_Date">DATE(YEAR(Loan_Start),MONTH(Loan_Start)+Payment_Number,DAY(Loan_Start))</definedName>
    <definedName name="PayrollNumbers">'[3]Payroll Factor'!$B$11:$G$61,'[3]Payroll Factor'!$B$63:$G$63</definedName>
    <definedName name="PrimaryTitle">[6]Global!$C$18</definedName>
    <definedName name="_xlnm.Print_Area" localSheetId="4">'Cap Struct MECO Rate Case'!$A$1:$L$37</definedName>
    <definedName name="_xlnm.Print_Area" localSheetId="3">MACRS!$A$1:$G$37</definedName>
    <definedName name="_xlnm.Print_Area" localSheetId="1">'Rev Req 1'!$A$1:$O$73</definedName>
    <definedName name="_xlnm.Print_Area" localSheetId="0">Summary!$A$1:$N$25</definedName>
    <definedName name="_xlnm.Print_Area" localSheetId="2">'Tax Depr 1'!$A$1:$N$67</definedName>
    <definedName name="Print_Area_Reset" localSheetId="0">OFFSET(Full_Print,0,0,Summary!Last_Row)</definedName>
    <definedName name="Print_Area_Reset">OFFSET(Full_Print,0,0,Last_Row)</definedName>
    <definedName name="PropertyNumbers">'[3]Property Factor'!$B$11:$L$61,'[3]Property Factor'!$B$63:$L$63</definedName>
    <definedName name="RH_1">[7]Index!$D$1</definedName>
    <definedName name="RH_2">[7]Index!$D$2</definedName>
    <definedName name="RH_3">[7]Index!$D$3</definedName>
    <definedName name="rLast">[7]Index!$G$68</definedName>
    <definedName name="rPages">[7]Index!$F$18:$G$66</definedName>
    <definedName name="RY">[6]Global!$C$8</definedName>
    <definedName name="SalesNumbers">'[3]Sales Factor'!$B$11:$J$61,'[3]Sales Factor'!$B$63:$J$63</definedName>
    <definedName name="SCTE">'[9]CTR (CTP) State'!$I$26:$R$26</definedName>
    <definedName name="SDTE">'[9]DTA (DTL) State Tax'!$L$141:$U$141,'[9]DTA (DTL) State Tax'!$Y$141</definedName>
    <definedName name="SPECIFICS">#REF!</definedName>
    <definedName name="StateQuestionsRange">'[3]State Questions'!$C$7:$E$57,'[3]State Questions'!$G$7:$G$57,'[3]State Questions'!$I$7:$J$57,'[3]State Questions'!$O$7:$T$57,'[3]State Questions'!$Y$7:$AA$57,'[3]State Questions'!$AC$7:$AE$57,'[3]State Questions'!$AG$7:$AO$57,'[3]State Questions'!$AR$7:$AW$57,'[3]State Questions'!$AY$7:$BD$57,'[3]State Questions'!$BG$7:$BI$57,'[3]State Questions'!$BL$7:$BM$57,'[3]State Questions'!$BO$7:$BQ$57,'[3]State Questions'!$BS$7:$BS$57,'[3]State Questions'!$BU$7:$CH$57,'[3]State Questions'!$CK$7:$CL$15,'[3]State Questions'!$CK$17:$CL$20,'[3]State Questions'!$CK$22:$CL$29,'[3]State Questions'!$CK$31:$CL$35,'[3]State Questions'!$CK$37:$CL$38</definedName>
    <definedName name="SUMMARY">#REF!</definedName>
    <definedName name="Title_RY">[7]Index!$G$2</definedName>
    <definedName name="Title_TY">[7]Index!$G$1</definedName>
    <definedName name="Title_TY_RY">[7]Index!$A$12</definedName>
    <definedName name="Values_Entered" localSheetId="0">IF(Loan_Amount*Interest_Rate*Loan_Years*Loan_Start&gt;0,1,0)</definedName>
    <definedName name="Values_Entered">IF(Loan_Amount*Interest_Rate*Loan_Years*Loan_Start&gt;0,1,0)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0" i="1" l="1"/>
  <c r="F16" i="1"/>
  <c r="E23" i="50"/>
  <c r="F48" i="2" l="1"/>
  <c r="G48" i="2"/>
  <c r="H48" i="2"/>
  <c r="I48" i="2"/>
  <c r="J48" i="2"/>
  <c r="K48" i="2"/>
  <c r="L48" i="2"/>
  <c r="M48" i="2"/>
  <c r="N48" i="2"/>
  <c r="F54" i="2"/>
  <c r="G54" i="2"/>
  <c r="H54" i="2"/>
  <c r="I54" i="2"/>
  <c r="J54" i="2"/>
  <c r="K54" i="2"/>
  <c r="L54" i="2"/>
  <c r="M54" i="2"/>
  <c r="N54" i="2"/>
  <c r="O31" i="2"/>
  <c r="P31" i="2"/>
  <c r="Q31" i="2"/>
  <c r="R31" i="2"/>
  <c r="S31" i="2"/>
  <c r="T31" i="2"/>
  <c r="U31" i="2"/>
  <c r="V31" i="2"/>
  <c r="W31" i="2"/>
  <c r="X31" i="2"/>
  <c r="Y31" i="2"/>
  <c r="O27" i="2"/>
  <c r="P27" i="2"/>
  <c r="Q27" i="2"/>
  <c r="R27" i="2"/>
  <c r="S27" i="2"/>
  <c r="T27" i="2"/>
  <c r="U27" i="2"/>
  <c r="V27" i="2"/>
  <c r="W27" i="2"/>
  <c r="X27" i="2"/>
  <c r="Y27" i="2"/>
  <c r="O28" i="2"/>
  <c r="P28" i="2"/>
  <c r="Q28" i="2"/>
  <c r="R28" i="2"/>
  <c r="S28" i="2"/>
  <c r="T28" i="2"/>
  <c r="U28" i="2"/>
  <c r="V28" i="2"/>
  <c r="W28" i="2"/>
  <c r="X28" i="2"/>
  <c r="Y28" i="2"/>
  <c r="J13" i="2"/>
  <c r="K13" i="2"/>
  <c r="L13" i="2"/>
  <c r="M13" i="2"/>
  <c r="N13" i="2"/>
  <c r="O13" i="2"/>
  <c r="P13" i="2"/>
  <c r="Q13" i="2"/>
  <c r="R13" i="2"/>
  <c r="S13" i="2"/>
  <c r="T13" i="2"/>
  <c r="U13" i="2"/>
  <c r="V13" i="2"/>
  <c r="W13" i="2"/>
  <c r="X13" i="2"/>
  <c r="Y13" i="2"/>
  <c r="L7" i="38" l="1"/>
  <c r="O5" i="1"/>
  <c r="N5" i="2" s="1"/>
  <c r="G5" i="39" s="1"/>
  <c r="L5" i="38" s="1"/>
  <c r="A18" i="2" l="1"/>
  <c r="A19" i="2" s="1"/>
  <c r="A22" i="2" s="1"/>
  <c r="A23" i="2" s="1"/>
  <c r="A24" i="2" s="1"/>
  <c r="A27" i="2" s="1"/>
  <c r="A28" i="2" s="1"/>
  <c r="A29" i="2" s="1"/>
  <c r="A30" i="2" s="1"/>
  <c r="A31" i="2" s="1"/>
  <c r="A32" i="2" s="1"/>
  <c r="A33" i="2" s="1"/>
  <c r="A35" i="2" s="1"/>
  <c r="A36" i="2" s="1"/>
  <c r="A37" i="2" s="1"/>
  <c r="A39" i="2" s="1"/>
  <c r="A41" i="2" s="1"/>
  <c r="A43" i="2" s="1"/>
  <c r="A47" i="2" s="1"/>
  <c r="A48" i="2" s="1"/>
  <c r="A49" i="2" s="1"/>
  <c r="A52" i="2" s="1"/>
  <c r="A53" i="2" s="1"/>
  <c r="A54" i="2" s="1"/>
  <c r="A55" i="2" s="1"/>
  <c r="A56" i="2" s="1"/>
  <c r="A57" i="2" s="1"/>
  <c r="A59" i="2" s="1"/>
  <c r="A60" i="2" s="1"/>
  <c r="A61" i="2" s="1"/>
  <c r="A63" i="2" s="1"/>
  <c r="A65" i="2" s="1"/>
  <c r="A67" i="2" s="1"/>
  <c r="C65" i="2"/>
  <c r="C47" i="2"/>
  <c r="C48" i="2" l="1"/>
  <c r="G20" i="1"/>
  <c r="H20" i="1" s="1"/>
  <c r="I20" i="1" s="1"/>
  <c r="J20" i="1" s="1"/>
  <c r="K20" i="1" s="1"/>
  <c r="L20" i="1" s="1"/>
  <c r="M20" i="1" s="1"/>
  <c r="N20" i="1" s="1"/>
  <c r="O20" i="1" s="1"/>
  <c r="P20" i="1" s="1"/>
  <c r="Q20" i="1" s="1"/>
  <c r="R20" i="1" s="1"/>
  <c r="S20" i="1" s="1"/>
  <c r="T20" i="1" s="1"/>
  <c r="U20" i="1" s="1"/>
  <c r="V20" i="1" s="1"/>
  <c r="W20" i="1" s="1"/>
  <c r="X20" i="1" s="1"/>
  <c r="Y20" i="1" s="1"/>
  <c r="Z20" i="1" s="1"/>
  <c r="E41" i="2" l="1"/>
  <c r="G54" i="1"/>
  <c r="H54" i="1"/>
  <c r="I54" i="1"/>
  <c r="J54" i="1"/>
  <c r="K54" i="1"/>
  <c r="L54" i="1"/>
  <c r="M54" i="1"/>
  <c r="N54" i="1"/>
  <c r="O54" i="1"/>
  <c r="P54" i="1"/>
  <c r="Q54" i="1"/>
  <c r="R54" i="1"/>
  <c r="S54" i="1"/>
  <c r="T54" i="1"/>
  <c r="U54" i="1"/>
  <c r="V54" i="1"/>
  <c r="W54" i="1"/>
  <c r="X54" i="1"/>
  <c r="Y54" i="1"/>
  <c r="Z54" i="1"/>
  <c r="F54" i="1"/>
  <c r="A17" i="1" l="1"/>
  <c r="A18" i="1" s="1"/>
  <c r="A20" i="1" s="1"/>
  <c r="A23" i="1" s="1"/>
  <c r="A18" i="50"/>
  <c r="A19" i="50" s="1"/>
  <c r="A20" i="50" s="1"/>
  <c r="A21" i="50" s="1"/>
  <c r="A22" i="50" s="1"/>
  <c r="A23" i="50" s="1"/>
  <c r="A24" i="50" s="1"/>
  <c r="A25" i="50" s="1"/>
  <c r="F23" i="1" l="1"/>
  <c r="F18" i="1"/>
  <c r="G18" i="1" l="1"/>
  <c r="E17" i="2"/>
  <c r="H18" i="1" l="1"/>
  <c r="F17" i="2"/>
  <c r="Y65" i="2"/>
  <c r="X65" i="2"/>
  <c r="W65" i="2"/>
  <c r="V65" i="2"/>
  <c r="U65" i="2"/>
  <c r="T65" i="2"/>
  <c r="S65" i="2"/>
  <c r="R65" i="2"/>
  <c r="Q65" i="2"/>
  <c r="P65" i="2"/>
  <c r="O65" i="2"/>
  <c r="N65" i="2"/>
  <c r="M65" i="2"/>
  <c r="L65" i="2"/>
  <c r="K65" i="2"/>
  <c r="J65" i="2"/>
  <c r="I65" i="2"/>
  <c r="H65" i="2"/>
  <c r="G65" i="2"/>
  <c r="F65" i="2"/>
  <c r="F47" i="2" l="1"/>
  <c r="F22" i="2"/>
  <c r="F19" i="2"/>
  <c r="F27" i="2"/>
  <c r="I18" i="1"/>
  <c r="G17" i="2"/>
  <c r="F51" i="1"/>
  <c r="Y56" i="2"/>
  <c r="X56" i="2"/>
  <c r="W56" i="2"/>
  <c r="V56" i="2"/>
  <c r="U56" i="2"/>
  <c r="T56" i="2"/>
  <c r="S56" i="2"/>
  <c r="R56" i="2"/>
  <c r="Q56" i="2"/>
  <c r="P56" i="2"/>
  <c r="O56" i="2"/>
  <c r="N56" i="2"/>
  <c r="M56" i="2"/>
  <c r="L56" i="2"/>
  <c r="K56" i="2"/>
  <c r="J56" i="2"/>
  <c r="I56" i="2"/>
  <c r="H56" i="2"/>
  <c r="G13" i="1"/>
  <c r="H13" i="1" s="1"/>
  <c r="I13" i="1" s="1"/>
  <c r="F28" i="2" l="1"/>
  <c r="F23" i="2"/>
  <c r="F24" i="2" s="1"/>
  <c r="G27" i="2"/>
  <c r="G47" i="2"/>
  <c r="G22" i="2"/>
  <c r="G19" i="2"/>
  <c r="F31" i="2"/>
  <c r="J18" i="1"/>
  <c r="H17" i="2"/>
  <c r="F49" i="2"/>
  <c r="F53" i="2" s="1"/>
  <c r="F52" i="2"/>
  <c r="G51" i="1"/>
  <c r="J13" i="1"/>
  <c r="H13" i="2"/>
  <c r="H47" i="2" l="1"/>
  <c r="H22" i="2"/>
  <c r="H19" i="2"/>
  <c r="H27" i="2"/>
  <c r="F55" i="2"/>
  <c r="G52" i="2"/>
  <c r="G49" i="2"/>
  <c r="G53" i="2" s="1"/>
  <c r="G55" i="2" s="1"/>
  <c r="K18" i="1"/>
  <c r="I17" i="2"/>
  <c r="G23" i="2"/>
  <c r="G24" i="2" s="1"/>
  <c r="G28" i="2"/>
  <c r="G31" i="2"/>
  <c r="H51" i="1"/>
  <c r="K13" i="1"/>
  <c r="I13" i="2"/>
  <c r="H52" i="2" l="1"/>
  <c r="H49" i="2"/>
  <c r="H53" i="2" s="1"/>
  <c r="I19" i="2"/>
  <c r="I47" i="2"/>
  <c r="I22" i="2"/>
  <c r="I27" i="2"/>
  <c r="L18" i="1"/>
  <c r="J17" i="2"/>
  <c r="H23" i="2"/>
  <c r="H24" i="2" s="1"/>
  <c r="H28" i="2"/>
  <c r="H31" i="2" s="1"/>
  <c r="I51" i="1"/>
  <c r="L13" i="1"/>
  <c r="J27" i="2" l="1"/>
  <c r="J19" i="2"/>
  <c r="J47" i="2"/>
  <c r="J22" i="2"/>
  <c r="I52" i="2"/>
  <c r="I49" i="2"/>
  <c r="I53" i="2" s="1"/>
  <c r="M18" i="1"/>
  <c r="K17" i="2"/>
  <c r="I23" i="2"/>
  <c r="I24" i="2" s="1"/>
  <c r="I28" i="2"/>
  <c r="I31" i="2" s="1"/>
  <c r="H55" i="2"/>
  <c r="J51" i="1"/>
  <c r="M13" i="1"/>
  <c r="K19" i="2" l="1"/>
  <c r="K27" i="2"/>
  <c r="K22" i="2"/>
  <c r="K47" i="2"/>
  <c r="J52" i="2"/>
  <c r="J49" i="2"/>
  <c r="J53" i="2" s="1"/>
  <c r="N18" i="1"/>
  <c r="L17" i="2"/>
  <c r="I55" i="2"/>
  <c r="J23" i="2"/>
  <c r="J24" i="2" s="1"/>
  <c r="J28" i="2"/>
  <c r="J31" i="2" s="1"/>
  <c r="K51" i="1"/>
  <c r="N13" i="1"/>
  <c r="L27" i="2" l="1"/>
  <c r="L19" i="2"/>
  <c r="L22" i="2"/>
  <c r="L47" i="2"/>
  <c r="J55" i="2"/>
  <c r="O18" i="1"/>
  <c r="M17" i="2"/>
  <c r="K52" i="2"/>
  <c r="K49" i="2"/>
  <c r="K53" i="2" s="1"/>
  <c r="K55" i="2" s="1"/>
  <c r="K23" i="2"/>
  <c r="K24" i="2" s="1"/>
  <c r="K28" i="2"/>
  <c r="K31" i="2" s="1"/>
  <c r="L51" i="1"/>
  <c r="O13" i="1"/>
  <c r="M27" i="2" l="1"/>
  <c r="M22" i="2"/>
  <c r="M19" i="2"/>
  <c r="M47" i="2"/>
  <c r="P18" i="1"/>
  <c r="Q18" i="1" s="1"/>
  <c r="R18" i="1" s="1"/>
  <c r="S18" i="1" s="1"/>
  <c r="T18" i="1" s="1"/>
  <c r="U18" i="1" s="1"/>
  <c r="V18" i="1" s="1"/>
  <c r="W18" i="1" s="1"/>
  <c r="X18" i="1" s="1"/>
  <c r="Y18" i="1" s="1"/>
  <c r="Z18" i="1" s="1"/>
  <c r="N17" i="2"/>
  <c r="L52" i="2"/>
  <c r="L49" i="2"/>
  <c r="L53" i="2" s="1"/>
  <c r="L55" i="2" s="1"/>
  <c r="L23" i="2"/>
  <c r="L24" i="2" s="1"/>
  <c r="L28" i="2"/>
  <c r="L31" i="2" s="1"/>
  <c r="M51" i="1"/>
  <c r="P13" i="1"/>
  <c r="N47" i="2" l="1"/>
  <c r="N19" i="2"/>
  <c r="N22" i="2"/>
  <c r="N27" i="2"/>
  <c r="M52" i="2"/>
  <c r="M49" i="2"/>
  <c r="M53" i="2" s="1"/>
  <c r="M55" i="2" s="1"/>
  <c r="M23" i="2"/>
  <c r="M28" i="2"/>
  <c r="M24" i="2"/>
  <c r="M31" i="2"/>
  <c r="N51" i="1"/>
  <c r="Q13" i="1"/>
  <c r="N28" i="2" l="1"/>
  <c r="N31" i="2" s="1"/>
  <c r="N23" i="2"/>
  <c r="N24" i="2" s="1"/>
  <c r="N49" i="2"/>
  <c r="N53" i="2" s="1"/>
  <c r="N52" i="2"/>
  <c r="N55" i="2" s="1"/>
  <c r="O51" i="1"/>
  <c r="R13" i="1"/>
  <c r="P51" i="1" l="1"/>
  <c r="S13" i="1"/>
  <c r="Q51" i="1" l="1"/>
  <c r="T13" i="1"/>
  <c r="R51" i="1" l="1"/>
  <c r="U13" i="1"/>
  <c r="S51" i="1" l="1"/>
  <c r="V13" i="1"/>
  <c r="T51" i="1" l="1"/>
  <c r="W13" i="1"/>
  <c r="U51" i="1" l="1"/>
  <c r="X13" i="1"/>
  <c r="V51" i="1" l="1"/>
  <c r="Y13" i="1"/>
  <c r="W51" i="1" l="1"/>
  <c r="Z13" i="1"/>
  <c r="X51" i="1" l="1"/>
  <c r="Y51" i="1" l="1"/>
  <c r="F68" i="1"/>
  <c r="Z51" i="1" l="1"/>
  <c r="G32" i="2"/>
  <c r="F32" i="2"/>
  <c r="E32" i="2"/>
  <c r="G56" i="2" l="1"/>
  <c r="F56" i="2"/>
  <c r="E56" i="2"/>
  <c r="E13" i="2" l="1"/>
  <c r="F36" i="38" l="1"/>
  <c r="F33" i="38"/>
  <c r="F35" i="38" s="1"/>
  <c r="A28" i="38"/>
  <c r="A27" i="38"/>
  <c r="A26" i="38"/>
  <c r="D24" i="38"/>
  <c r="A24" i="38"/>
  <c r="A23" i="38"/>
  <c r="H22" i="38"/>
  <c r="A22" i="38"/>
  <c r="A21" i="38"/>
  <c r="H20" i="38"/>
  <c r="L20" i="38" s="1"/>
  <c r="A20" i="38"/>
  <c r="A19" i="38"/>
  <c r="H18" i="38"/>
  <c r="A18" i="38"/>
  <c r="F37" i="38" l="1"/>
  <c r="C27" i="38" s="1"/>
  <c r="H24" i="38"/>
  <c r="J22" i="38"/>
  <c r="J24" i="38" s="1"/>
  <c r="L18" i="38"/>
  <c r="L22" i="38" l="1"/>
  <c r="L24" i="38" s="1"/>
  <c r="F59" i="1" l="1"/>
  <c r="G59" i="1" s="1"/>
  <c r="H59" i="1" s="1"/>
  <c r="I59" i="1" s="1"/>
  <c r="J59" i="1" s="1"/>
  <c r="K59" i="1" s="1"/>
  <c r="L59" i="1" s="1"/>
  <c r="M59" i="1" s="1"/>
  <c r="N59" i="1" s="1"/>
  <c r="O59" i="1" s="1"/>
  <c r="P59" i="1" s="1"/>
  <c r="Q59" i="1" s="1"/>
  <c r="R59" i="1" s="1"/>
  <c r="S59" i="1" s="1"/>
  <c r="T59" i="1" s="1"/>
  <c r="U59" i="1" s="1"/>
  <c r="V59" i="1" s="1"/>
  <c r="W59" i="1" s="1"/>
  <c r="X59" i="1" s="1"/>
  <c r="Y59" i="1" s="1"/>
  <c r="Z59" i="1" s="1"/>
  <c r="E54" i="2"/>
  <c r="E59" i="2" s="1"/>
  <c r="E36" i="2" l="1"/>
  <c r="E60" i="2" s="1"/>
  <c r="F60" i="2" s="1"/>
  <c r="G60" i="2" s="1"/>
  <c r="H60" i="2" s="1"/>
  <c r="I60" i="2" s="1"/>
  <c r="J60" i="2" s="1"/>
  <c r="K60" i="2" s="1"/>
  <c r="L60" i="2" s="1"/>
  <c r="M60" i="2" s="1"/>
  <c r="N60" i="2" s="1"/>
  <c r="O60" i="2" s="1"/>
  <c r="P60" i="2" s="1"/>
  <c r="Q60" i="2" s="1"/>
  <c r="R60" i="2" s="1"/>
  <c r="S60" i="2" s="1"/>
  <c r="T60" i="2" s="1"/>
  <c r="U60" i="2" s="1"/>
  <c r="V60" i="2" s="1"/>
  <c r="W60" i="2" s="1"/>
  <c r="X60" i="2" s="1"/>
  <c r="Y60" i="2" s="1"/>
  <c r="E61" i="2" l="1"/>
  <c r="F36" i="2"/>
  <c r="G36" i="2" s="1"/>
  <c r="H36" i="2" s="1"/>
  <c r="I36" i="2" s="1"/>
  <c r="J36" i="2" s="1"/>
  <c r="K36" i="2" s="1"/>
  <c r="L36" i="2" s="1"/>
  <c r="M36" i="2" s="1"/>
  <c r="N36" i="2" s="1"/>
  <c r="O36" i="2" s="1"/>
  <c r="P36" i="2" s="1"/>
  <c r="Q36" i="2" s="1"/>
  <c r="R36" i="2" s="1"/>
  <c r="S36" i="2" s="1"/>
  <c r="T36" i="2" s="1"/>
  <c r="U36" i="2" s="1"/>
  <c r="V36" i="2" s="1"/>
  <c r="W36" i="2" s="1"/>
  <c r="X36" i="2" s="1"/>
  <c r="Y36" i="2" s="1"/>
  <c r="F69" i="1" l="1"/>
  <c r="F73" i="1" s="1"/>
  <c r="F59" i="2"/>
  <c r="G45" i="1"/>
  <c r="H45" i="1" s="1"/>
  <c r="I45" i="1" s="1"/>
  <c r="J45" i="1" s="1"/>
  <c r="K45" i="1" s="1"/>
  <c r="L45" i="1" s="1"/>
  <c r="M45" i="1" s="1"/>
  <c r="N45" i="1" s="1"/>
  <c r="O45" i="1" s="1"/>
  <c r="P45" i="1" s="1"/>
  <c r="Q45" i="1" s="1"/>
  <c r="R45" i="1" s="1"/>
  <c r="S45" i="1" s="1"/>
  <c r="T45" i="1" s="1"/>
  <c r="U45" i="1" s="1"/>
  <c r="V45" i="1" s="1"/>
  <c r="W45" i="1" s="1"/>
  <c r="X45" i="1" s="1"/>
  <c r="Y45" i="1" s="1"/>
  <c r="Z45" i="1" s="1"/>
  <c r="E65" i="2"/>
  <c r="E35" i="2"/>
  <c r="E37" i="2" s="1"/>
  <c r="F13" i="2"/>
  <c r="G13" i="2"/>
  <c r="E19" i="2"/>
  <c r="E23" i="2" s="1"/>
  <c r="E48" i="2"/>
  <c r="G42" i="1"/>
  <c r="H42" i="1" s="1"/>
  <c r="I42" i="1" s="1"/>
  <c r="J42" i="1" s="1"/>
  <c r="K42" i="1" s="1"/>
  <c r="L42" i="1" s="1"/>
  <c r="M42" i="1" s="1"/>
  <c r="N42" i="1" s="1"/>
  <c r="O42" i="1" s="1"/>
  <c r="P42" i="1" s="1"/>
  <c r="Q42" i="1" s="1"/>
  <c r="R42" i="1" s="1"/>
  <c r="S42" i="1" s="1"/>
  <c r="T42" i="1" s="1"/>
  <c r="U42" i="1" s="1"/>
  <c r="V42" i="1" s="1"/>
  <c r="W42" i="1" s="1"/>
  <c r="X42" i="1" s="1"/>
  <c r="Y42" i="1" s="1"/>
  <c r="Z42" i="1" s="1"/>
  <c r="H36" i="1"/>
  <c r="I36" i="1" s="1"/>
  <c r="J36" i="1" s="1"/>
  <c r="K36" i="1" s="1"/>
  <c r="L36" i="1" s="1"/>
  <c r="M36" i="1" s="1"/>
  <c r="N36" i="1" s="1"/>
  <c r="O36" i="1" s="1"/>
  <c r="P36" i="1" s="1"/>
  <c r="Q36" i="1" s="1"/>
  <c r="R36" i="1" s="1"/>
  <c r="S36" i="1" s="1"/>
  <c r="T36" i="1" s="1"/>
  <c r="U36" i="1" s="1"/>
  <c r="V36" i="1" s="1"/>
  <c r="W36" i="1" s="1"/>
  <c r="X36" i="1" s="1"/>
  <c r="Y36" i="1" s="1"/>
  <c r="Z36" i="1" s="1"/>
  <c r="E22" i="2" l="1"/>
  <c r="E24" i="2" s="1"/>
  <c r="E47" i="2"/>
  <c r="E27" i="2"/>
  <c r="F35" i="2"/>
  <c r="F37" i="2" s="1"/>
  <c r="G59" i="2"/>
  <c r="H59" i="2" s="1"/>
  <c r="F61" i="2"/>
  <c r="E28" i="2"/>
  <c r="I59" i="2" l="1"/>
  <c r="H61" i="2"/>
  <c r="E52" i="2"/>
  <c r="E49" i="2"/>
  <c r="E53" i="2" s="1"/>
  <c r="G23" i="1"/>
  <c r="G32" i="1" s="1"/>
  <c r="A26" i="1"/>
  <c r="A27" i="1" s="1"/>
  <c r="A29" i="1" s="1"/>
  <c r="A30" i="1" s="1"/>
  <c r="A32" i="1" s="1"/>
  <c r="A33" i="1" s="1"/>
  <c r="G35" i="2"/>
  <c r="G61" i="2"/>
  <c r="H23" i="1" l="1"/>
  <c r="I61" i="2"/>
  <c r="J59" i="2"/>
  <c r="G37" i="2"/>
  <c r="H35" i="2"/>
  <c r="E31" i="2"/>
  <c r="E55" i="2"/>
  <c r="A35" i="1"/>
  <c r="A36" i="1" s="1"/>
  <c r="A37" i="1" s="1"/>
  <c r="I23" i="1" l="1"/>
  <c r="H32" i="1"/>
  <c r="J61" i="2"/>
  <c r="K59" i="2"/>
  <c r="A41" i="1"/>
  <c r="A42" i="1" s="1"/>
  <c r="A43" i="1" s="1"/>
  <c r="A44" i="1" s="1"/>
  <c r="A45" i="1" s="1"/>
  <c r="A46" i="1" s="1"/>
  <c r="A48" i="1" s="1"/>
  <c r="A51" i="1" s="1"/>
  <c r="A52" i="1" s="1"/>
  <c r="A53" i="1" s="1"/>
  <c r="A54" i="1" s="1"/>
  <c r="E57" i="2"/>
  <c r="E63" i="2" s="1"/>
  <c r="E67" i="2" s="1"/>
  <c r="I35" i="2"/>
  <c r="H37" i="2"/>
  <c r="F57" i="2"/>
  <c r="F63" i="2" s="1"/>
  <c r="F67" i="2" s="1"/>
  <c r="G29" i="1" s="1"/>
  <c r="F32" i="1"/>
  <c r="F33" i="1" s="1"/>
  <c r="G62" i="1" s="1"/>
  <c r="E33" i="2"/>
  <c r="E39" i="2" s="1"/>
  <c r="J23" i="1" l="1"/>
  <c r="I32" i="1"/>
  <c r="I61" i="1" s="1"/>
  <c r="F29" i="1"/>
  <c r="F30" i="1" s="1"/>
  <c r="F35" i="1" s="1"/>
  <c r="F37" i="1" s="1"/>
  <c r="L59" i="2"/>
  <c r="K61" i="2"/>
  <c r="A55" i="1"/>
  <c r="A58" i="1" s="1"/>
  <c r="A59" i="1" s="1"/>
  <c r="A60" i="1" s="1"/>
  <c r="A61" i="1" s="1"/>
  <c r="A62" i="1" s="1"/>
  <c r="A63" i="1" s="1"/>
  <c r="F52" i="1"/>
  <c r="G57" i="2"/>
  <c r="G63" i="2" s="1"/>
  <c r="G67" i="2" s="1"/>
  <c r="H29" i="1" s="1"/>
  <c r="I37" i="2"/>
  <c r="J35" i="2"/>
  <c r="E43" i="2"/>
  <c r="F33" i="2"/>
  <c r="F39" i="2" s="1"/>
  <c r="F61" i="1"/>
  <c r="H61" i="1"/>
  <c r="G61" i="1"/>
  <c r="K23" i="1" l="1"/>
  <c r="J32" i="1"/>
  <c r="J61" i="1" s="1"/>
  <c r="G30" i="1"/>
  <c r="H30" i="1" s="1"/>
  <c r="F26" i="1"/>
  <c r="F27" i="1" s="1"/>
  <c r="F41" i="1" s="1"/>
  <c r="F43" i="1" s="1"/>
  <c r="M59" i="2"/>
  <c r="L61" i="2"/>
  <c r="H57" i="2"/>
  <c r="H63" i="2" s="1"/>
  <c r="H67" i="2" s="1"/>
  <c r="I29" i="1" s="1"/>
  <c r="K35" i="2"/>
  <c r="J37" i="2"/>
  <c r="G33" i="2"/>
  <c r="F43" i="2"/>
  <c r="G26" i="1" s="1"/>
  <c r="F39" i="1"/>
  <c r="F44" i="1" s="1"/>
  <c r="G33" i="1"/>
  <c r="H62" i="1" s="1"/>
  <c r="L23" i="1" l="1"/>
  <c r="K32" i="1"/>
  <c r="K61" i="1" s="1"/>
  <c r="G39" i="2"/>
  <c r="G43" i="2" s="1"/>
  <c r="H26" i="1" s="1"/>
  <c r="I30" i="1"/>
  <c r="M61" i="2"/>
  <c r="N59" i="2"/>
  <c r="G27" i="1"/>
  <c r="G41" i="1" s="1"/>
  <c r="G43" i="1" s="1"/>
  <c r="F46" i="1"/>
  <c r="F48" i="1" s="1"/>
  <c r="F53" i="1" s="1"/>
  <c r="F55" i="1" s="1"/>
  <c r="F58" i="1" s="1"/>
  <c r="I57" i="2"/>
  <c r="I63" i="2" s="1"/>
  <c r="I67" i="2" s="1"/>
  <c r="J29" i="1" s="1"/>
  <c r="L35" i="2"/>
  <c r="K37" i="2"/>
  <c r="H33" i="2"/>
  <c r="H33" i="1"/>
  <c r="I62" i="1" s="1"/>
  <c r="G35" i="1"/>
  <c r="G37" i="1" s="1"/>
  <c r="G39" i="1" s="1"/>
  <c r="G44" i="1" s="1"/>
  <c r="G52" i="1"/>
  <c r="M23" i="1" l="1"/>
  <c r="L32" i="1"/>
  <c r="L61" i="1" s="1"/>
  <c r="H39" i="2"/>
  <c r="H43" i="2" s="1"/>
  <c r="I26" i="1" s="1"/>
  <c r="H27" i="1"/>
  <c r="H41" i="1" s="1"/>
  <c r="H43" i="1" s="1"/>
  <c r="J30" i="1"/>
  <c r="N61" i="2"/>
  <c r="O59" i="2"/>
  <c r="J57" i="2"/>
  <c r="J63" i="2" s="1"/>
  <c r="J67" i="2" s="1"/>
  <c r="K29" i="1" s="1"/>
  <c r="L37" i="2"/>
  <c r="M35" i="2"/>
  <c r="I33" i="2"/>
  <c r="H52" i="1"/>
  <c r="I33" i="1"/>
  <c r="J62" i="1" s="1"/>
  <c r="H35" i="1"/>
  <c r="H37" i="1" s="1"/>
  <c r="H39" i="1" s="1"/>
  <c r="H44" i="1" s="1"/>
  <c r="G46" i="1"/>
  <c r="G48" i="1" s="1"/>
  <c r="G53" i="1" s="1"/>
  <c r="G55" i="1" s="1"/>
  <c r="G58" i="1" s="1"/>
  <c r="F60" i="1"/>
  <c r="F63" i="1" s="1"/>
  <c r="N23" i="1" l="1"/>
  <c r="M32" i="1"/>
  <c r="M61" i="1" s="1"/>
  <c r="I39" i="2"/>
  <c r="I43" i="2" s="1"/>
  <c r="J26" i="1" s="1"/>
  <c r="I27" i="1"/>
  <c r="I41" i="1" s="1"/>
  <c r="I43" i="1" s="1"/>
  <c r="E19" i="50"/>
  <c r="E21" i="50" s="1"/>
  <c r="E25" i="50" s="1"/>
  <c r="K30" i="1"/>
  <c r="P59" i="2"/>
  <c r="O61" i="2"/>
  <c r="K57" i="2"/>
  <c r="K63" i="2" s="1"/>
  <c r="K67" i="2" s="1"/>
  <c r="L29" i="1" s="1"/>
  <c r="N35" i="2"/>
  <c r="M37" i="2"/>
  <c r="J33" i="2"/>
  <c r="I52" i="1"/>
  <c r="J33" i="1"/>
  <c r="K62" i="1" s="1"/>
  <c r="I35" i="1"/>
  <c r="I37" i="1" s="1"/>
  <c r="I39" i="1" s="1"/>
  <c r="I44" i="1" s="1"/>
  <c r="H46" i="1"/>
  <c r="H48" i="1" s="1"/>
  <c r="H53" i="1" s="1"/>
  <c r="H55" i="1" s="1"/>
  <c r="G60" i="1"/>
  <c r="G63" i="1" s="1"/>
  <c r="F19" i="50" s="1"/>
  <c r="F21" i="50" s="1"/>
  <c r="F25" i="50" s="1"/>
  <c r="O23" i="1" l="1"/>
  <c r="N32" i="1"/>
  <c r="N61" i="1" s="1"/>
  <c r="J39" i="2"/>
  <c r="J43" i="2" s="1"/>
  <c r="K26" i="1" s="1"/>
  <c r="J27" i="1"/>
  <c r="J41" i="1" s="1"/>
  <c r="J43" i="1" s="1"/>
  <c r="L30" i="1"/>
  <c r="Q59" i="2"/>
  <c r="P61" i="2"/>
  <c r="L57" i="2"/>
  <c r="L63" i="2" s="1"/>
  <c r="L67" i="2" s="1"/>
  <c r="M29" i="1" s="1"/>
  <c r="O35" i="2"/>
  <c r="N37" i="2"/>
  <c r="K33" i="2"/>
  <c r="I46" i="1"/>
  <c r="I48" i="1" s="1"/>
  <c r="I53" i="1" s="1"/>
  <c r="I55" i="1" s="1"/>
  <c r="I58" i="1" s="1"/>
  <c r="I60" i="1" s="1"/>
  <c r="I63" i="1" s="1"/>
  <c r="H19" i="50" s="1"/>
  <c r="H21" i="50" s="1"/>
  <c r="H25" i="50" s="1"/>
  <c r="J52" i="1"/>
  <c r="J35" i="1"/>
  <c r="J37" i="1" s="1"/>
  <c r="J39" i="1" s="1"/>
  <c r="J44" i="1" s="1"/>
  <c r="K33" i="1"/>
  <c r="L62" i="1" s="1"/>
  <c r="H58" i="1"/>
  <c r="H60" i="1" s="1"/>
  <c r="H63" i="1" s="1"/>
  <c r="G19" i="50" s="1"/>
  <c r="G21" i="50" s="1"/>
  <c r="G25" i="50" s="1"/>
  <c r="P23" i="1" l="1"/>
  <c r="Q23" i="1" s="1"/>
  <c r="R23" i="1" s="1"/>
  <c r="S23" i="1" s="1"/>
  <c r="T23" i="1" s="1"/>
  <c r="U23" i="1" s="1"/>
  <c r="V23" i="1" s="1"/>
  <c r="W23" i="1" s="1"/>
  <c r="X23" i="1" s="1"/>
  <c r="Y23" i="1" s="1"/>
  <c r="Z23" i="1" s="1"/>
  <c r="O32" i="1"/>
  <c r="O61" i="1" s="1"/>
  <c r="K39" i="2"/>
  <c r="K43" i="2" s="1"/>
  <c r="L26" i="1" s="1"/>
  <c r="K27" i="1"/>
  <c r="K41" i="1" s="1"/>
  <c r="K43" i="1" s="1"/>
  <c r="M30" i="1"/>
  <c r="Q61" i="2"/>
  <c r="R59" i="2"/>
  <c r="M57" i="2"/>
  <c r="M63" i="2" s="1"/>
  <c r="M67" i="2" s="1"/>
  <c r="N29" i="1" s="1"/>
  <c r="P35" i="2"/>
  <c r="O37" i="2"/>
  <c r="L33" i="2"/>
  <c r="J46" i="1"/>
  <c r="J48" i="1" s="1"/>
  <c r="J53" i="1" s="1"/>
  <c r="J55" i="1" s="1"/>
  <c r="P32" i="1"/>
  <c r="P61" i="1" s="1"/>
  <c r="K35" i="1"/>
  <c r="K37" i="1" s="1"/>
  <c r="K39" i="1" s="1"/>
  <c r="K44" i="1" s="1"/>
  <c r="K52" i="1"/>
  <c r="L33" i="1"/>
  <c r="M62" i="1" s="1"/>
  <c r="L27" i="1" l="1"/>
  <c r="L39" i="2"/>
  <c r="L43" i="2" s="1"/>
  <c r="M26" i="1" s="1"/>
  <c r="M27" i="1" s="1"/>
  <c r="N30" i="1"/>
  <c r="S59" i="2"/>
  <c r="R61" i="2"/>
  <c r="O55" i="2"/>
  <c r="N57" i="2"/>
  <c r="N63" i="2" s="1"/>
  <c r="N67" i="2" s="1"/>
  <c r="O29" i="1" s="1"/>
  <c r="Q35" i="2"/>
  <c r="P37" i="2"/>
  <c r="M33" i="2"/>
  <c r="J58" i="1"/>
  <c r="J60" i="1" s="1"/>
  <c r="J63" i="1" s="1"/>
  <c r="M33" i="1"/>
  <c r="N62" i="1" s="1"/>
  <c r="L35" i="1"/>
  <c r="L37" i="1" s="1"/>
  <c r="L39" i="1" s="1"/>
  <c r="L44" i="1" s="1"/>
  <c r="L41" i="1"/>
  <c r="L43" i="1" s="1"/>
  <c r="L52" i="1"/>
  <c r="Q32" i="1"/>
  <c r="Q61" i="1" s="1"/>
  <c r="K46" i="1"/>
  <c r="K48" i="1" s="1"/>
  <c r="K53" i="1" s="1"/>
  <c r="K55" i="1" s="1"/>
  <c r="K58" i="1" s="1"/>
  <c r="K60" i="1" s="1"/>
  <c r="K63" i="1" s="1"/>
  <c r="J19" i="50" s="1"/>
  <c r="J21" i="50" s="1"/>
  <c r="J25" i="50" s="1"/>
  <c r="M39" i="2" l="1"/>
  <c r="M43" i="2" s="1"/>
  <c r="N26" i="1" s="1"/>
  <c r="N27" i="1" s="1"/>
  <c r="I19" i="50"/>
  <c r="I21" i="50" s="1"/>
  <c r="I25" i="50" s="1"/>
  <c r="O30" i="1"/>
  <c r="T59" i="2"/>
  <c r="S61" i="2"/>
  <c r="P55" i="2"/>
  <c r="O57" i="2"/>
  <c r="O63" i="2" s="1"/>
  <c r="O67" i="2" s="1"/>
  <c r="P29" i="1" s="1"/>
  <c r="Q37" i="2"/>
  <c r="R35" i="2"/>
  <c r="N33" i="2"/>
  <c r="L46" i="1"/>
  <c r="L48" i="1" s="1"/>
  <c r="L53" i="1" s="1"/>
  <c r="L55" i="1" s="1"/>
  <c r="R32" i="1"/>
  <c r="R61" i="1" s="1"/>
  <c r="M35" i="1"/>
  <c r="M37" i="1" s="1"/>
  <c r="M39" i="1" s="1"/>
  <c r="M44" i="1" s="1"/>
  <c r="M52" i="1"/>
  <c r="N33" i="1"/>
  <c r="O62" i="1" s="1"/>
  <c r="M41" i="1"/>
  <c r="M43" i="1" s="1"/>
  <c r="N39" i="2" l="1"/>
  <c r="N43" i="2" s="1"/>
  <c r="O26" i="1" s="1"/>
  <c r="O27" i="1" s="1"/>
  <c r="P30" i="1"/>
  <c r="U59" i="2"/>
  <c r="T61" i="2"/>
  <c r="P57" i="2"/>
  <c r="P63" i="2" s="1"/>
  <c r="P67" i="2" s="1"/>
  <c r="Q29" i="1" s="1"/>
  <c r="Q55" i="2"/>
  <c r="S35" i="2"/>
  <c r="R37" i="2"/>
  <c r="O33" i="2"/>
  <c r="M46" i="1"/>
  <c r="M48" i="1" s="1"/>
  <c r="M53" i="1" s="1"/>
  <c r="M55" i="1" s="1"/>
  <c r="L58" i="1"/>
  <c r="L60" i="1" s="1"/>
  <c r="L63" i="1" s="1"/>
  <c r="K19" i="50" s="1"/>
  <c r="K21" i="50" s="1"/>
  <c r="K25" i="50" s="1"/>
  <c r="N41" i="1"/>
  <c r="N43" i="1" s="1"/>
  <c r="N52" i="1"/>
  <c r="N35" i="1"/>
  <c r="N37" i="1" s="1"/>
  <c r="N39" i="1" s="1"/>
  <c r="N44" i="1" s="1"/>
  <c r="O33" i="1"/>
  <c r="P62" i="1" s="1"/>
  <c r="S32" i="1"/>
  <c r="S61" i="1" s="1"/>
  <c r="O39" i="2" l="1"/>
  <c r="O43" i="2" s="1"/>
  <c r="P26" i="1" s="1"/>
  <c r="P27" i="1" s="1"/>
  <c r="Q30" i="1"/>
  <c r="U61" i="2"/>
  <c r="V59" i="2"/>
  <c r="R55" i="2"/>
  <c r="Q57" i="2"/>
  <c r="Q63" i="2" s="1"/>
  <c r="Q67" i="2" s="1"/>
  <c r="R29" i="1" s="1"/>
  <c r="S37" i="2"/>
  <c r="T35" i="2"/>
  <c r="P33" i="2"/>
  <c r="N46" i="1"/>
  <c r="N48" i="1" s="1"/>
  <c r="N53" i="1" s="1"/>
  <c r="N55" i="1" s="1"/>
  <c r="N58" i="1" s="1"/>
  <c r="N60" i="1" s="1"/>
  <c r="N63" i="1" s="1"/>
  <c r="M19" i="50" s="1"/>
  <c r="M21" i="50" s="1"/>
  <c r="M25" i="50" s="1"/>
  <c r="M58" i="1"/>
  <c r="M60" i="1" s="1"/>
  <c r="M63" i="1" s="1"/>
  <c r="L19" i="50" s="1"/>
  <c r="L21" i="50" s="1"/>
  <c r="L25" i="50" s="1"/>
  <c r="O52" i="1"/>
  <c r="O41" i="1"/>
  <c r="O43" i="1" s="1"/>
  <c r="P33" i="1"/>
  <c r="Q62" i="1" s="1"/>
  <c r="O35" i="1"/>
  <c r="O37" i="1" s="1"/>
  <c r="O39" i="1" s="1"/>
  <c r="O44" i="1" s="1"/>
  <c r="T32" i="1"/>
  <c r="T61" i="1" s="1"/>
  <c r="P39" i="2" l="1"/>
  <c r="P43" i="2" s="1"/>
  <c r="Q26" i="1" s="1"/>
  <c r="Q27" i="1" s="1"/>
  <c r="R30" i="1"/>
  <c r="V61" i="2"/>
  <c r="W59" i="2"/>
  <c r="S55" i="2"/>
  <c r="R57" i="2"/>
  <c r="R63" i="2" s="1"/>
  <c r="R67" i="2" s="1"/>
  <c r="S29" i="1" s="1"/>
  <c r="S30" i="1" s="1"/>
  <c r="U35" i="2"/>
  <c r="T37" i="2"/>
  <c r="Q33" i="2"/>
  <c r="O46" i="1"/>
  <c r="O48" i="1" s="1"/>
  <c r="O53" i="1" s="1"/>
  <c r="O55" i="1" s="1"/>
  <c r="O58" i="1" s="1"/>
  <c r="O60" i="1" s="1"/>
  <c r="O63" i="1" s="1"/>
  <c r="N19" i="50" s="1"/>
  <c r="N21" i="50" s="1"/>
  <c r="N25" i="50" s="1"/>
  <c r="P41" i="1"/>
  <c r="P43" i="1" s="1"/>
  <c r="Q33" i="1"/>
  <c r="R62" i="1" s="1"/>
  <c r="P52" i="1"/>
  <c r="P35" i="1"/>
  <c r="P37" i="1" s="1"/>
  <c r="P39" i="1" s="1"/>
  <c r="P44" i="1" s="1"/>
  <c r="U32" i="1"/>
  <c r="U61" i="1" s="1"/>
  <c r="Q39" i="2" l="1"/>
  <c r="Q43" i="2" s="1"/>
  <c r="R26" i="1" s="1"/>
  <c r="R27" i="1" s="1"/>
  <c r="X59" i="2"/>
  <c r="W61" i="2"/>
  <c r="S57" i="2"/>
  <c r="S63" i="2" s="1"/>
  <c r="S67" i="2" s="1"/>
  <c r="T29" i="1" s="1"/>
  <c r="T30" i="1" s="1"/>
  <c r="T55" i="2"/>
  <c r="U37" i="2"/>
  <c r="V35" i="2"/>
  <c r="R33" i="2"/>
  <c r="P46" i="1"/>
  <c r="P48" i="1" s="1"/>
  <c r="P53" i="1" s="1"/>
  <c r="P55" i="1" s="1"/>
  <c r="V32" i="1"/>
  <c r="V61" i="1" s="1"/>
  <c r="Q35" i="1"/>
  <c r="Q37" i="1" s="1"/>
  <c r="Q39" i="1" s="1"/>
  <c r="Q44" i="1" s="1"/>
  <c r="Q41" i="1"/>
  <c r="Q43" i="1" s="1"/>
  <c r="Q52" i="1"/>
  <c r="R33" i="1"/>
  <c r="S62" i="1" s="1"/>
  <c r="R39" i="2" l="1"/>
  <c r="R43" i="2" s="1"/>
  <c r="S26" i="1" s="1"/>
  <c r="S27" i="1" s="1"/>
  <c r="Y59" i="2"/>
  <c r="Y61" i="2" s="1"/>
  <c r="X61" i="2"/>
  <c r="U55" i="2"/>
  <c r="T57" i="2"/>
  <c r="T63" i="2" s="1"/>
  <c r="T67" i="2" s="1"/>
  <c r="U29" i="1" s="1"/>
  <c r="U30" i="1" s="1"/>
  <c r="W35" i="2"/>
  <c r="V37" i="2"/>
  <c r="S33" i="2"/>
  <c r="Q46" i="1"/>
  <c r="Q48" i="1" s="1"/>
  <c r="Q53" i="1" s="1"/>
  <c r="Q55" i="1" s="1"/>
  <c r="Q58" i="1" s="1"/>
  <c r="Q60" i="1" s="1"/>
  <c r="Q63" i="1" s="1"/>
  <c r="W32" i="1"/>
  <c r="W61" i="1" s="1"/>
  <c r="R35" i="1"/>
  <c r="R37" i="1" s="1"/>
  <c r="R39" i="1" s="1"/>
  <c r="R44" i="1" s="1"/>
  <c r="R52" i="1"/>
  <c r="R41" i="1"/>
  <c r="R43" i="1" s="1"/>
  <c r="S33" i="1"/>
  <c r="T62" i="1" s="1"/>
  <c r="P58" i="1"/>
  <c r="P60" i="1" s="1"/>
  <c r="P63" i="1" s="1"/>
  <c r="S39" i="2" l="1"/>
  <c r="S43" i="2" s="1"/>
  <c r="T26" i="1" s="1"/>
  <c r="T27" i="1" s="1"/>
  <c r="U57" i="2"/>
  <c r="U63" i="2" s="1"/>
  <c r="U67" i="2" s="1"/>
  <c r="V29" i="1" s="1"/>
  <c r="V30" i="1" s="1"/>
  <c r="V55" i="2"/>
  <c r="W37" i="2"/>
  <c r="X35" i="2"/>
  <c r="T33" i="2"/>
  <c r="R46" i="1"/>
  <c r="R48" i="1" s="1"/>
  <c r="R53" i="1" s="1"/>
  <c r="R55" i="1" s="1"/>
  <c r="T33" i="1"/>
  <c r="U62" i="1" s="1"/>
  <c r="S35" i="1"/>
  <c r="S37" i="1" s="1"/>
  <c r="S39" i="1" s="1"/>
  <c r="S44" i="1" s="1"/>
  <c r="S41" i="1"/>
  <c r="S43" i="1" s="1"/>
  <c r="S52" i="1"/>
  <c r="X32" i="1"/>
  <c r="X61" i="1" s="1"/>
  <c r="T39" i="2" l="1"/>
  <c r="T43" i="2" s="1"/>
  <c r="U26" i="1" s="1"/>
  <c r="U27" i="1" s="1"/>
  <c r="V57" i="2"/>
  <c r="V63" i="2" s="1"/>
  <c r="V67" i="2" s="1"/>
  <c r="W29" i="1" s="1"/>
  <c r="W30" i="1" s="1"/>
  <c r="W55" i="2"/>
  <c r="X37" i="2"/>
  <c r="Y35" i="2"/>
  <c r="Y37" i="2" s="1"/>
  <c r="U33" i="2"/>
  <c r="S46" i="1"/>
  <c r="S48" i="1" s="1"/>
  <c r="S53" i="1" s="1"/>
  <c r="S55" i="1" s="1"/>
  <c r="S58" i="1" s="1"/>
  <c r="S60" i="1" s="1"/>
  <c r="S63" i="1" s="1"/>
  <c r="Y32" i="1"/>
  <c r="Y61" i="1" s="1"/>
  <c r="T52" i="1"/>
  <c r="U33" i="1"/>
  <c r="V62" i="1" s="1"/>
  <c r="T35" i="1"/>
  <c r="T37" i="1" s="1"/>
  <c r="T39" i="1" s="1"/>
  <c r="T44" i="1" s="1"/>
  <c r="T41" i="1"/>
  <c r="T43" i="1" s="1"/>
  <c r="R58" i="1"/>
  <c r="R60" i="1" s="1"/>
  <c r="R63" i="1" s="1"/>
  <c r="U39" i="2" l="1"/>
  <c r="U43" i="2" s="1"/>
  <c r="V26" i="1" s="1"/>
  <c r="V27" i="1" s="1"/>
  <c r="W57" i="2"/>
  <c r="W63" i="2" s="1"/>
  <c r="W67" i="2" s="1"/>
  <c r="X29" i="1" s="1"/>
  <c r="X30" i="1" s="1"/>
  <c r="X55" i="2"/>
  <c r="V33" i="2"/>
  <c r="T46" i="1"/>
  <c r="T48" i="1" s="1"/>
  <c r="T53" i="1" s="1"/>
  <c r="T55" i="1" s="1"/>
  <c r="U35" i="1"/>
  <c r="U37" i="1" s="1"/>
  <c r="U39" i="1" s="1"/>
  <c r="U44" i="1" s="1"/>
  <c r="U52" i="1"/>
  <c r="V33" i="1"/>
  <c r="W62" i="1" s="1"/>
  <c r="U41" i="1"/>
  <c r="U43" i="1" s="1"/>
  <c r="Z32" i="1"/>
  <c r="Z61" i="1" s="1"/>
  <c r="V39" i="2" l="1"/>
  <c r="V43" i="2" s="1"/>
  <c r="W26" i="1" s="1"/>
  <c r="W27" i="1" s="1"/>
  <c r="X57" i="2"/>
  <c r="X63" i="2" s="1"/>
  <c r="X67" i="2" s="1"/>
  <c r="Y29" i="1" s="1"/>
  <c r="Y30" i="1" s="1"/>
  <c r="Y55" i="2"/>
  <c r="W33" i="2"/>
  <c r="U46" i="1"/>
  <c r="U48" i="1" s="1"/>
  <c r="U53" i="1" s="1"/>
  <c r="U55" i="1" s="1"/>
  <c r="W33" i="1"/>
  <c r="X62" i="1" s="1"/>
  <c r="V35" i="1"/>
  <c r="V37" i="1" s="1"/>
  <c r="V39" i="1" s="1"/>
  <c r="V44" i="1" s="1"/>
  <c r="V52" i="1"/>
  <c r="V41" i="1"/>
  <c r="V43" i="1" s="1"/>
  <c r="T58" i="1"/>
  <c r="T60" i="1" s="1"/>
  <c r="T63" i="1" s="1"/>
  <c r="W39" i="2" l="1"/>
  <c r="W43" i="2" s="1"/>
  <c r="X26" i="1" s="1"/>
  <c r="X27" i="1" s="1"/>
  <c r="Y57" i="2"/>
  <c r="Y63" i="2" s="1"/>
  <c r="Y67" i="2" s="1"/>
  <c r="U58" i="1"/>
  <c r="U60" i="1" s="1"/>
  <c r="U63" i="1" s="1"/>
  <c r="X33" i="2"/>
  <c r="W52" i="1"/>
  <c r="W35" i="1"/>
  <c r="W37" i="1" s="1"/>
  <c r="W39" i="1" s="1"/>
  <c r="W44" i="1" s="1"/>
  <c r="W41" i="1"/>
  <c r="W43" i="1" s="1"/>
  <c r="X33" i="1"/>
  <c r="Y62" i="1" s="1"/>
  <c r="V46" i="1"/>
  <c r="V48" i="1" s="1"/>
  <c r="V53" i="1" s="1"/>
  <c r="V55" i="1" s="1"/>
  <c r="V58" i="1" s="1"/>
  <c r="X39" i="2" l="1"/>
  <c r="X43" i="2" s="1"/>
  <c r="Y26" i="1" s="1"/>
  <c r="Y27" i="1" s="1"/>
  <c r="Z29" i="1"/>
  <c r="Z30" i="1" s="1"/>
  <c r="Z67" i="2"/>
  <c r="Y33" i="2"/>
  <c r="X41" i="1"/>
  <c r="X43" i="1" s="1"/>
  <c r="X52" i="1"/>
  <c r="Y33" i="1"/>
  <c r="Z62" i="1" s="1"/>
  <c r="X35" i="1"/>
  <c r="X37" i="1" s="1"/>
  <c r="X39" i="1" s="1"/>
  <c r="X44" i="1" s="1"/>
  <c r="V60" i="1"/>
  <c r="V63" i="1" s="1"/>
  <c r="W46" i="1"/>
  <c r="W48" i="1" s="1"/>
  <c r="W53" i="1" s="1"/>
  <c r="W55" i="1" s="1"/>
  <c r="Y39" i="2" l="1"/>
  <c r="Y43" i="2" s="1"/>
  <c r="X46" i="1"/>
  <c r="X48" i="1" s="1"/>
  <c r="X53" i="1" s="1"/>
  <c r="X55" i="1" s="1"/>
  <c r="X58" i="1" s="1"/>
  <c r="X60" i="1" s="1"/>
  <c r="X63" i="1" s="1"/>
  <c r="W58" i="1"/>
  <c r="W60" i="1" s="1"/>
  <c r="W63" i="1" s="1"/>
  <c r="Y52" i="1"/>
  <c r="Z33" i="1"/>
  <c r="Y35" i="1"/>
  <c r="Y37" i="1" s="1"/>
  <c r="Y39" i="1" s="1"/>
  <c r="Y44" i="1" s="1"/>
  <c r="Y41" i="1"/>
  <c r="Y43" i="1" s="1"/>
  <c r="Z43" i="2" l="1"/>
  <c r="Z26" i="1"/>
  <c r="Z27" i="1" s="1"/>
  <c r="Z41" i="1" s="1"/>
  <c r="Z43" i="1" s="1"/>
  <c r="Y46" i="1"/>
  <c r="Y48" i="1" s="1"/>
  <c r="Y53" i="1" s="1"/>
  <c r="Y55" i="1" s="1"/>
  <c r="Z52" i="1"/>
  <c r="Z35" i="1"/>
  <c r="Z37" i="1" s="1"/>
  <c r="Z39" i="1" s="1"/>
  <c r="Z44" i="1" s="1"/>
  <c r="Z46" i="1" l="1"/>
  <c r="Z48" i="1" s="1"/>
  <c r="Z53" i="1" s="1"/>
  <c r="Z55" i="1" s="1"/>
  <c r="Y58" i="1"/>
  <c r="Y60" i="1" s="1"/>
  <c r="Y63" i="1" s="1"/>
  <c r="Z58" i="1" l="1"/>
  <c r="Z60" i="1" s="1"/>
  <c r="Z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Sean Diamond</author>
    <author>Briggs, Stephanie</author>
  </authors>
  <commentList>
    <comment ref="Z13" authorId="0" shapeId="0" xr:uid="{3DB8AD72-A31E-425F-AD5E-5B5C5AD2E59A}">
      <text>
        <r>
          <rPr>
            <b/>
            <sz val="9"/>
            <color indexed="81"/>
            <rFont val="Tahoma"/>
            <family val="2"/>
          </rPr>
          <t>Sean Diamond:</t>
        </r>
        <r>
          <rPr>
            <sz val="9"/>
            <color indexed="81"/>
            <rFont val="Tahoma"/>
            <family val="2"/>
          </rPr>
          <t xml:space="preserve">
Do you Rate Base the balance at this point (after 20 year DG cost sharing tariff expires)?</t>
        </r>
      </text>
    </comment>
    <comment ref="F16" authorId="1" shapeId="0" xr:uid="{996153B3-CC16-4B2C-A27D-5D4934C0661A}">
      <text>
        <r>
          <rPr>
            <b/>
            <sz val="9"/>
            <color indexed="81"/>
            <rFont val="Tahoma"/>
            <charset val="1"/>
          </rPr>
          <t>Briggs, Stephanie:</t>
        </r>
        <r>
          <rPr>
            <sz val="9"/>
            <color indexed="81"/>
            <rFont val="Tahoma"/>
            <charset val="1"/>
          </rPr>
          <t xml:space="preserve">
91% capex split of $545,700,000</t>
        </r>
      </text>
    </comment>
  </commentList>
</comments>
</file>

<file path=xl/sharedStrings.xml><?xml version="1.0" encoding="utf-8"?>
<sst xmlns="http://schemas.openxmlformats.org/spreadsheetml/2006/main" count="299" uniqueCount="205">
  <si>
    <t>(a)</t>
  </si>
  <si>
    <t>(b)</t>
  </si>
  <si>
    <t>(c)</t>
  </si>
  <si>
    <t>Plant Additions</t>
  </si>
  <si>
    <t>Line (1)</t>
  </si>
  <si>
    <t>Line (4) - Line (5)</t>
  </si>
  <si>
    <t>Deferred Tax Calculation:</t>
  </si>
  <si>
    <t>Composite Book Depreciation Rate</t>
  </si>
  <si>
    <t>Vintage Year Tax Depreciation:</t>
  </si>
  <si>
    <t>Federal Tax Depreciation</t>
  </si>
  <si>
    <t>Cumulative Federal Tax Depreciation</t>
  </si>
  <si>
    <t>PY Line (9) + CY Line (8)</t>
  </si>
  <si>
    <t>State Tax Depreciation</t>
  </si>
  <si>
    <t>Cumulative State Tax Depreciation</t>
  </si>
  <si>
    <t>Book Depreciation</t>
  </si>
  <si>
    <t>Cumulative Book Depreciation</t>
  </si>
  <si>
    <t>Cumulative State Book / Tax Timer</t>
  </si>
  <si>
    <t>Effective State Tax Rate</t>
  </si>
  <si>
    <t>Deferred State Tax Reserve</t>
  </si>
  <si>
    <t>Cumulative Federal Book / Tax Timer</t>
  </si>
  <si>
    <t>Effective Tax Rate</t>
  </si>
  <si>
    <t>Deferred Federal Tax Reserve</t>
  </si>
  <si>
    <t>Total Deferred Tax Reserve</t>
  </si>
  <si>
    <t>Rate Base Calculation:</t>
  </si>
  <si>
    <t>Accumulated Book Depreciation</t>
  </si>
  <si>
    <t>Deferred Tax Reserve</t>
  </si>
  <si>
    <t>Year End Rate Base</t>
  </si>
  <si>
    <t>Revenue Requirement Calculation:</t>
  </si>
  <si>
    <t>Average Rate Base</t>
  </si>
  <si>
    <t>Pre-Tax ROR</t>
  </si>
  <si>
    <t>Return and Taxes</t>
  </si>
  <si>
    <t>Annual Revenue Requirement</t>
  </si>
  <si>
    <t>1/</t>
  </si>
  <si>
    <t>Capital Repairs Deduction</t>
  </si>
  <si>
    <t>Capital Repairs Deduction Rate</t>
  </si>
  <si>
    <t>Tax Dept</t>
  </si>
  <si>
    <t>Line (1) x Line (2)</t>
  </si>
  <si>
    <t>Bonus Depreciation</t>
  </si>
  <si>
    <t>Less Capital Repairs Deduction</t>
  </si>
  <si>
    <t>Line (3)</t>
  </si>
  <si>
    <t>Plant Additions Net of Capital Repairs Deduction</t>
  </si>
  <si>
    <t>2/</t>
  </si>
  <si>
    <t>Remaining Tax Depreciation</t>
  </si>
  <si>
    <t>Less Bonus Depreciation</t>
  </si>
  <si>
    <t>Remaining Plant Additions Subject to 20 YR MACRS Tax Depreciation</t>
  </si>
  <si>
    <t>20 YR MACRS Tax Depreciation Rates</t>
  </si>
  <si>
    <t>IRS Publication 946, Table A-1</t>
  </si>
  <si>
    <t>Total Tax Depreciation on 20 YR MACRS assets</t>
  </si>
  <si>
    <t>Total Tax Depreciation and Repairs Deduction</t>
  </si>
  <si>
    <t>Total Federal Tax Depreciation, Repairs Deduction and Cost of Removal</t>
  </si>
  <si>
    <t>State Tax Deduction</t>
  </si>
  <si>
    <t>Total State Tax Depreciation, Repairs Deduction and Cost of Removal</t>
  </si>
  <si>
    <t>Total</t>
  </si>
  <si>
    <t>Includable Cost of Removal</t>
  </si>
  <si>
    <t>Less: Federal NOL</t>
  </si>
  <si>
    <t>Rate Year Property Tax Expense</t>
  </si>
  <si>
    <t>Property Tax Rate</t>
  </si>
  <si>
    <t>Nantucket Electric Company</t>
  </si>
  <si>
    <t>Massachusetts Electric Company</t>
  </si>
  <si>
    <t>Rate Year Plant in Service</t>
  </si>
  <si>
    <t>Rate Year Accumulated Depreciation</t>
  </si>
  <si>
    <t>Rate Year Net Plant in Service</t>
  </si>
  <si>
    <t>Property Tax expense</t>
  </si>
  <si>
    <t>Less: Federal deduction for Deferred State Taxes</t>
  </si>
  <si>
    <t>Net Deferred Federal Tax Reserve</t>
  </si>
  <si>
    <t>(d)</t>
  </si>
  <si>
    <t>Less: State NOL</t>
  </si>
  <si>
    <t>Net Deferred State Tax Reserve</t>
  </si>
  <si>
    <t>Less Plant Additions Subject to 39 Yr Straight Line Depreciation</t>
  </si>
  <si>
    <t>Per Tax Dept</t>
  </si>
  <si>
    <t>Plant Additions Subject to 39 Yr Straight Line Depreciation</t>
  </si>
  <si>
    <t>39 YR SL Depreciation Rates</t>
  </si>
  <si>
    <t>Total Tax Depreciation on 39 YR SL assets</t>
  </si>
  <si>
    <t>Line (22)</t>
  </si>
  <si>
    <t>IRS Publication 946</t>
  </si>
  <si>
    <t>3/</t>
  </si>
  <si>
    <t>Year</t>
  </si>
  <si>
    <t>Weighted</t>
  </si>
  <si>
    <t>Description</t>
  </si>
  <si>
    <t>Taxes</t>
  </si>
  <si>
    <t>Long Term Debt</t>
  </si>
  <si>
    <t>Preferred Stock</t>
  </si>
  <si>
    <t>Total Common Equity</t>
  </si>
  <si>
    <t>Total Capitalization</t>
  </si>
  <si>
    <t>Cost of Capital</t>
  </si>
  <si>
    <t xml:space="preserve">Capital </t>
  </si>
  <si>
    <t>Cost</t>
  </si>
  <si>
    <t>Pre-tax</t>
  </si>
  <si>
    <t>Structure</t>
  </si>
  <si>
    <t xml:space="preserve">Rate </t>
  </si>
  <si>
    <t xml:space="preserve"> Return</t>
  </si>
  <si>
    <t>Return</t>
  </si>
  <si>
    <t>(c) = (a) x (b)</t>
  </si>
  <si>
    <t>(e) = (c) + (d)</t>
  </si>
  <si>
    <t>Company's Effective Cost of Long Term Debt and Preferred Stock</t>
  </si>
  <si>
    <t>Per Docket No. 18-150 final order Page 497</t>
  </si>
  <si>
    <t>From Jan 1, 2018</t>
  </si>
  <si>
    <t>Federal Tax Rate</t>
  </si>
  <si>
    <t>State Tax Rate</t>
  </si>
  <si>
    <t>Federal Deduction for State Income Taxes</t>
  </si>
  <si>
    <t>State Tax, net of Federal Deduction</t>
  </si>
  <si>
    <t>Effective Tax rate</t>
  </si>
  <si>
    <t>MACRS DEPRECIATION BY CLASS OF PROPERTY</t>
  </si>
  <si>
    <t>3-year</t>
  </si>
  <si>
    <t>5-year</t>
  </si>
  <si>
    <t>7-year</t>
  </si>
  <si>
    <t>10-year</t>
  </si>
  <si>
    <t>15-year</t>
  </si>
  <si>
    <t>20-year</t>
  </si>
  <si>
    <t>  9.22</t>
  </si>
  <si>
    <t>  5.76</t>
  </si>
  <si>
    <t>  7.37</t>
  </si>
  <si>
    <t>  6.55</t>
  </si>
  <si>
    <t>  6.56</t>
  </si>
  <si>
    <t>  3.28</t>
  </si>
  <si>
    <t xml:space="preserve">Property Tax Rate Calculation </t>
  </si>
  <si>
    <t>FY18 NOL true-up plus 75% of FY19 NOL per tax return</t>
  </si>
  <si>
    <t>Page 5</t>
  </si>
  <si>
    <t>Line (12) x Line (13)</t>
  </si>
  <si>
    <t>Per FY 2019 Tax return</t>
  </si>
  <si>
    <t>Depreciable Plant Additions</t>
  </si>
  <si>
    <t>Gross Plant Additions</t>
  </si>
  <si>
    <t>PY Line (7) + CY Line (6)</t>
  </si>
  <si>
    <t>Gross Distribution Plant Additions</t>
  </si>
  <si>
    <t>Accum. Gross Distribution Plant Additions</t>
  </si>
  <si>
    <t>DPU 18-150, Exhibit NG-RRP-2 (C), Schedule 6, Page 1</t>
  </si>
  <si>
    <t>DPU 18-150, Exhibit NG-RRP-2 (C), Schedule 7, Page 1</t>
  </si>
  <si>
    <t>Cumulative Net Historic Capital Adjustment</t>
  </si>
  <si>
    <t xml:space="preserve">  Cumulative Net CapEx Adjustment</t>
  </si>
  <si>
    <t xml:space="preserve">  Annual Revenue Requirement on Year 1 CapEx</t>
  </si>
  <si>
    <t>Year 1</t>
  </si>
  <si>
    <t>Year 2</t>
  </si>
  <si>
    <t>Year 3</t>
  </si>
  <si>
    <t>Year 4</t>
  </si>
  <si>
    <t>Year 5</t>
  </si>
  <si>
    <t>Assumes 20 year</t>
  </si>
  <si>
    <t>O&amp;M</t>
  </si>
  <si>
    <t>CIP/CIAC</t>
  </si>
  <si>
    <t>Cumulative Cost of Removal</t>
  </si>
  <si>
    <t>- Line (4)</t>
  </si>
  <si>
    <t>PY Line (3) + CY Line (1) &amp; (2)</t>
  </si>
  <si>
    <t>Page 3, Line (31)</t>
  </si>
  <si>
    <t>Page 3, Line (46)</t>
  </si>
  <si>
    <t>Year 1: Line (3) x Line (5) x 50%;  Year 2 and beyond: Line (3) x Line (5)</t>
  </si>
  <si>
    <t>PY Line (11) + CY Line (10)</t>
  </si>
  <si>
    <t>Line (9) - Line (11)</t>
  </si>
  <si>
    <t>Line (14) plus Line (14a)</t>
  </si>
  <si>
    <t>Line (7) - Line (11)</t>
  </si>
  <si>
    <t>Line (15) x Line (16)</t>
  </si>
  <si>
    <t>If Line (14b) &gt; $0, Line (14b) * -21%, otherwise $0</t>
  </si>
  <si>
    <t>Sum of Line (17) through Line (19)</t>
  </si>
  <si>
    <t xml:space="preserve">Line (14b) + Line (20) </t>
  </si>
  <si>
    <t>- Line (11)</t>
  </si>
  <si>
    <t>- Line (21)</t>
  </si>
  <si>
    <t>Sum of Lines (22) through (25)</t>
  </si>
  <si>
    <t>Year 1: Line (26) ÷  2; Year 2 and beyond: (PY Line (26) + CY Line (26)) ÷ 2</t>
  </si>
  <si>
    <t>Line (27) x Line (28)</t>
  </si>
  <si>
    <t>Line (10)</t>
  </si>
  <si>
    <t>Year 1: $0, Year 2:  (PY Line (3) - PY Line (11)) x Prop Tax Rate ÷ 2, Year 3 and beyond: (PY Line (3) - PY Line (11)) x Prop Tax Rate</t>
  </si>
  <si>
    <t>Sum of Lines (29) through (31)</t>
  </si>
  <si>
    <t>(14a)</t>
  </si>
  <si>
    <t>(14b)</t>
  </si>
  <si>
    <t>Page 2, Line (3)</t>
  </si>
  <si>
    <t>Line (6)</t>
  </si>
  <si>
    <t>Line (7) - (8) - (9) - (10)</t>
  </si>
  <si>
    <t>Line (11) x Line (12)</t>
  </si>
  <si>
    <t>Line (14) * Line (15)</t>
  </si>
  <si>
    <t>Sum of Lines (3), (13), (16)</t>
  </si>
  <si>
    <t>Page 2, Line (4)</t>
  </si>
  <si>
    <t>Line (17) through (18)</t>
  </si>
  <si>
    <t>Line (20) x Line (21)</t>
  </si>
  <si>
    <t>Line (20)</t>
  </si>
  <si>
    <t>Line (23) - Line (24) - Line (25)</t>
  </si>
  <si>
    <t>Line (26) x Line (27)</t>
  </si>
  <si>
    <t>Line (25)</t>
  </si>
  <si>
    <t>Line (29) * Line (30)</t>
  </si>
  <si>
    <t>Line (22) + Line (28) + Line (31)</t>
  </si>
  <si>
    <t>Line (32) + Line (33)</t>
  </si>
  <si>
    <t>each d/b/a National Grid</t>
  </si>
  <si>
    <t>D.P.U. 20-75</t>
  </si>
  <si>
    <t>Page 3 of 5</t>
  </si>
  <si>
    <t>H.O. Zilgme</t>
  </si>
  <si>
    <t>Page 2 of 5</t>
  </si>
  <si>
    <t>Page 1 of 5</t>
  </si>
  <si>
    <t>Page 2, Line (32)</t>
  </si>
  <si>
    <t>(e)</t>
  </si>
  <si>
    <t>Summary Illustrative Revenue Requirement - 20 years</t>
  </si>
  <si>
    <t>Calculation of Tax Depreciation and Repairs Deduction - 20 Years</t>
  </si>
  <si>
    <t xml:space="preserve"> Illustrative Revenue Requirement - 20 Years</t>
  </si>
  <si>
    <t>Page 4 of 5</t>
  </si>
  <si>
    <t>MACRS Table</t>
  </si>
  <si>
    <t>Page 5 of 5</t>
  </si>
  <si>
    <t>Year 6</t>
  </si>
  <si>
    <t>Year 7</t>
  </si>
  <si>
    <t>Year 8</t>
  </si>
  <si>
    <t>Year 9</t>
  </si>
  <si>
    <t>Year 10</t>
  </si>
  <si>
    <t>(f)</t>
  </si>
  <si>
    <t>(g)</t>
  </si>
  <si>
    <t>(h)</t>
  </si>
  <si>
    <t>(i)</t>
  </si>
  <si>
    <t>(j)</t>
  </si>
  <si>
    <t>Distribution DG Capital - CIP Fees Over 10 Years</t>
  </si>
  <si>
    <t>Attachment EDC-2-5-9</t>
  </si>
  <si>
    <t>DG Capital Investment Recovery Illustration - CIP Fees Over 10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</si>
</sst>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0\)"/>
    <numFmt numFmtId="165" formatCode="0.000%"/>
    <numFmt numFmtId="166" formatCode="_(&quot;$&quot;* #,##0_);_(&quot;$&quot;* \(#,##0\);_(&quot;$&quot;* &quot;-&quot;??_);_(@_)"/>
    <numFmt numFmtId="167" formatCode="_(* #,##0_);_(* \(#,##0\);_(* &quot;-&quot;??_);_(@_)"/>
    <numFmt numFmtId="168" formatCode="[$-409]mmmm\ d\,\ yyyy;@"/>
    <numFmt numFmtId="169" formatCode="mmmm\ d\,\ yyyy"/>
    <numFmt numFmtId="170" formatCode="_([$€-2]* #,##0.00_);_([$€-2]* \(#,##0.00\);_([$€-2]* &quot;-&quot;??_)"/>
    <numFmt numFmtId="171" formatCode="_(&quot;$&quot;* #,##0.0000_);_(&quot;$&quot;* \(#,##0.0000\);_(&quot;$&quot;* &quot;-&quot;????_);_(@_)"/>
    <numFmt numFmtId="172" formatCode="0."/>
    <numFmt numFmtId="173" formatCode="0.0000"/>
    <numFmt numFmtId="174" formatCode="_(&quot;$&quot;* #,##0_);_(&quot;$&quot;* \(#,##0\);_(&quot;$&quot;* &quot;0&quot;_);_(@_)"/>
    <numFmt numFmtId="175" formatCode="_(* #,##0_);_(* \(#,##0\);_(* &quot;0&quot;_);_(@_)"/>
    <numFmt numFmtId="176" formatCode="_ &quot;R&quot;\ * #,##0.00_ ;_ &quot;R&quot;\ * \-#,##0.00_ ;_ &quot;R&quot;\ * &quot;-&quot;??_ ;_ @_ "/>
    <numFmt numFmtId="177" formatCode="#,##0.0_);\(#,##0.0\)"/>
    <numFmt numFmtId="178" formatCode="_(* #,##0.0000_);_(* \(#,##0.0000\);_(* &quot;-&quot;??_);_(@_)"/>
    <numFmt numFmtId="179" formatCode="0.0000&quot;  &quot;"/>
    <numFmt numFmtId="180" formatCode="0.00000&quot;  &quot;"/>
    <numFmt numFmtId="181" formatCode="&quot;R&quot;\ #,##0;&quot;R&quot;\ \-#,##0"/>
    <numFmt numFmtId="182" formatCode="_(* #,##0_);_(* \(#,##0\);_(* 0_);_(@_)"/>
    <numFmt numFmtId="183" formatCode="mm/dd/yy"/>
    <numFmt numFmtId="184" formatCode=";;;"/>
    <numFmt numFmtId="185" formatCode="0.00_)"/>
    <numFmt numFmtId="186" formatCode="0.0000000000"/>
    <numFmt numFmtId="187" formatCode="0_)"/>
    <numFmt numFmtId="188" formatCode="&quot;L&quot;#,##0.00_);\(&quot;L&quot;#,##0.00\)"/>
    <numFmt numFmtId="189" formatCode="#,##0.0_);[Red]\(#,##0.0\)"/>
    <numFmt numFmtId="190" formatCode="#,##0.000_);[Red]\(#,##0.000\)"/>
    <numFmt numFmtId="191" formatCode="&quot;$&quot;\ #,##0_);[Red]\(&quot;$&quot;\ #,##0\)"/>
    <numFmt numFmtId="192" formatCode="#,##0.00_)&quot;/dth&quot;;\(#,##0.00\)&quot;/dth&quot;"/>
    <numFmt numFmtId="193" formatCode="#,##0,_);[Red]\(#,##0,\)"/>
    <numFmt numFmtId="194" formatCode="#,##0.0,,,&quot;bn&quot;"/>
    <numFmt numFmtId="195" formatCode="#,##0.00;[Red]\(#,##0.00\)"/>
    <numFmt numFmtId="196" formatCode="d\.mmm"/>
    <numFmt numFmtId="197" formatCode="&quot;$&quot;#,##0.0_);[Red]\(&quot;$&quot;#,##0.0\)"/>
    <numFmt numFmtId="198" formatCode="&quot;$&quot;\ #,##0.000_);[Red]\(&quot;$&quot;\ #,##0.000\)"/>
    <numFmt numFmtId="199" formatCode="_(&quot;$&quot;* #,##0.000_);_(&quot;$&quot;* \(#,##0.000\);_(&quot;$&quot;* &quot;-&quot;???_);_(@_)"/>
    <numFmt numFmtId="200" formatCode="&quot;$&quot;#,##0.0000"/>
    <numFmt numFmtId="201" formatCode="#,##0;\(#,##0\)"/>
    <numFmt numFmtId="202" formatCode="#,##0&quot; dth/day&quot;"/>
    <numFmt numFmtId="203" formatCode="\€#,##0.0,,,&quot;bn&quot;"/>
    <numFmt numFmtId="204" formatCode="\€#,##0.0,,&quot;m&quot;"/>
    <numFmt numFmtId="205" formatCode="\€#,##0.0,&quot;k&quot;"/>
    <numFmt numFmtId="206" formatCode="\€#,##0.00"/>
    <numFmt numFmtId="207" formatCode="\£#,##0.00"/>
    <numFmt numFmtId="208" formatCode="\£#,##0.0,,,&quot;bn&quot;"/>
    <numFmt numFmtId="209" formatCode="\£#,##0.0,,&quot;m&quot;"/>
    <numFmt numFmtId="210" formatCode="\£#,##0.0,&quot;k&quot;"/>
    <numFmt numFmtId="211" formatCode="0.00%;\(0.00%\)"/>
    <numFmt numFmtId="212" formatCode="&quot;M2 (&quot;0.00%&quot;)&quot;"/>
    <numFmt numFmtId="213" formatCode="&quot;M3 (&quot;0.00%&quot;)&quot;"/>
    <numFmt numFmtId="214" formatCode="&quot;$&quot;#,##0"/>
    <numFmt numFmtId="215" formatCode="_(&quot;$&quot;* #,##0.0_);_(&quot;$&quot;* \(#,##0.0\);_(&quot;$&quot;* &quot;-&quot;??_);_(@_)"/>
    <numFmt numFmtId="216" formatCode="#,##0.0,,&quot;m&quot;"/>
    <numFmt numFmtId="217" formatCode="&quot;$&quot;#,##0.0"/>
    <numFmt numFmtId="218" formatCode="0.0000%"/>
  </numFmts>
  <fonts count="157">
    <font>
      <sz val="10"/>
      <name val="Arial"/>
      <family val="2"/>
    </font>
    <font>
      <sz val="11"/>
      <color theme="1"/>
      <name val="Calibri"/>
      <family val="2"/>
      <scheme val="minor"/>
    </font>
    <font>
      <sz val="11"/>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b/>
      <sz val="11"/>
      <name val="Times New Roman"/>
      <family val="1"/>
    </font>
    <font>
      <u/>
      <sz val="11"/>
      <name val="Times New Roman"/>
      <family val="1"/>
    </font>
    <font>
      <sz val="10"/>
      <color theme="1"/>
      <name val="Arial"/>
      <family val="2"/>
    </font>
    <font>
      <sz val="10"/>
      <color theme="0"/>
      <name val="Arial"/>
      <family val="2"/>
    </font>
    <font>
      <sz val="10"/>
      <name val="Courier"/>
      <family val="3"/>
    </font>
    <font>
      <sz val="10"/>
      <color rgb="FF9C0006"/>
      <name val="Arial"/>
      <family val="2"/>
    </font>
    <font>
      <b/>
      <sz val="10"/>
      <color rgb="FFFA7D00"/>
      <name val="Arial"/>
      <family val="2"/>
    </font>
    <font>
      <b/>
      <sz val="10"/>
      <color theme="0"/>
      <name val="Arial"/>
      <family val="2"/>
    </font>
    <font>
      <sz val="8"/>
      <name val="Helv"/>
    </font>
    <font>
      <sz val="10"/>
      <color indexed="8"/>
      <name val="Arial"/>
      <family val="2"/>
    </font>
    <font>
      <sz val="10"/>
      <name val="MS Sans Serif"/>
      <family val="2"/>
    </font>
    <font>
      <b/>
      <sz val="10"/>
      <name val="Arial"/>
      <family val="2"/>
    </font>
    <font>
      <b/>
      <i/>
      <sz val="10"/>
      <name val="Arial"/>
      <family val="2"/>
    </font>
    <font>
      <b/>
      <sz val="10"/>
      <color indexed="64"/>
      <name val="Arial"/>
      <family val="2"/>
    </font>
    <font>
      <sz val="12"/>
      <name val="Times New Roman"/>
      <family val="1"/>
    </font>
    <font>
      <sz val="11"/>
      <color indexed="8"/>
      <name val="Calibri"/>
      <family val="2"/>
    </font>
    <font>
      <sz val="8"/>
      <color theme="1"/>
      <name val="Calibri"/>
      <family val="2"/>
    </font>
    <font>
      <sz val="10"/>
      <color indexed="64"/>
      <name val="Arial"/>
      <family val="2"/>
    </font>
    <font>
      <sz val="8"/>
      <name val="Tms Rmn"/>
    </font>
    <font>
      <sz val="7"/>
      <color indexed="8"/>
      <name val="Times New Roman"/>
      <family val="1"/>
    </font>
    <font>
      <sz val="12"/>
      <name val="CG Times (WN)"/>
    </font>
    <font>
      <sz val="10"/>
      <color indexed="10"/>
      <name val="CG Times (WN)"/>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b/>
      <sz val="14"/>
      <name val="Helv"/>
    </font>
    <font>
      <sz val="10"/>
      <color rgb="FF9C6500"/>
      <name val="Arial"/>
      <family val="2"/>
    </font>
    <font>
      <sz val="12"/>
      <name val="Arial"/>
      <family val="2"/>
    </font>
    <font>
      <b/>
      <sz val="10"/>
      <color rgb="FF3F3F3F"/>
      <name val="Arial"/>
      <family val="2"/>
    </font>
    <font>
      <b/>
      <sz val="10"/>
      <name val="MS Sans Serif"/>
      <family val="2"/>
    </font>
    <font>
      <b/>
      <sz val="10"/>
      <name val="Garamond"/>
      <family val="1"/>
    </font>
    <font>
      <b/>
      <sz val="10"/>
      <color theme="1"/>
      <name val="Arial"/>
      <family val="2"/>
    </font>
    <font>
      <sz val="10"/>
      <color rgb="FFFF0000"/>
      <name val="Arial"/>
      <family val="2"/>
    </font>
    <font>
      <sz val="10"/>
      <name val="Arial"/>
      <family val="2"/>
    </font>
    <font>
      <b/>
      <u val="singleAccounting"/>
      <sz val="8"/>
      <color indexed="8"/>
      <name val="Arial"/>
      <family val="2"/>
    </font>
    <font>
      <sz val="10"/>
      <color rgb="FF000000"/>
      <name val="Arial"/>
      <family val="2"/>
    </font>
    <font>
      <sz val="10"/>
      <name val="Helv"/>
    </font>
    <font>
      <sz val="12"/>
      <name val="Times"/>
      <family val="1"/>
    </font>
    <font>
      <sz val="12"/>
      <name val="TIMES"/>
    </font>
    <font>
      <sz val="1"/>
      <color indexed="16"/>
      <name val="Courier"/>
      <family val="3"/>
    </font>
    <font>
      <u/>
      <sz val="11"/>
      <color indexed="12"/>
      <name val="Times New Roman"/>
      <family val="1"/>
    </font>
    <font>
      <u/>
      <sz val="10"/>
      <color indexed="12"/>
      <name val="Arial"/>
      <family val="2"/>
    </font>
    <font>
      <sz val="10"/>
      <color indexed="12"/>
      <name val="Arial"/>
      <family val="2"/>
    </font>
    <font>
      <sz val="10"/>
      <color indexed="60"/>
      <name val="Arial"/>
      <family val="2"/>
    </font>
    <font>
      <sz val="8"/>
      <name val="Arial"/>
      <family val="2"/>
    </font>
    <font>
      <b/>
      <sz val="12"/>
      <color indexed="20"/>
      <name val="Arial"/>
      <family val="2"/>
    </font>
    <font>
      <sz val="12"/>
      <color theme="1"/>
      <name val="Times New Roman"/>
      <family val="2"/>
    </font>
    <font>
      <sz val="13"/>
      <name val="GillSans"/>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sz val="12"/>
      <color indexed="10"/>
      <name val="Arial"/>
      <family val="2"/>
    </font>
    <font>
      <sz val="12"/>
      <color indexed="10"/>
      <name val="Times"/>
      <family val="1"/>
    </font>
    <font>
      <sz val="12"/>
      <color indexed="10"/>
      <name val="TIMES"/>
    </font>
    <font>
      <i/>
      <sz val="10"/>
      <name val="Arial"/>
      <family val="2"/>
    </font>
    <font>
      <b/>
      <sz val="12"/>
      <color indexed="8"/>
      <name val="Arial"/>
      <family val="2"/>
    </font>
    <font>
      <sz val="12"/>
      <color indexed="8"/>
      <name val="Arial"/>
      <family val="2"/>
    </font>
    <font>
      <b/>
      <sz val="8"/>
      <name val="Helvetica-Narrow"/>
    </font>
    <font>
      <sz val="10"/>
      <name val="Helv"/>
      <charset val="204"/>
    </font>
    <font>
      <b/>
      <sz val="10"/>
      <color indexed="8"/>
      <name val="Arial"/>
      <family val="2"/>
    </font>
    <font>
      <b/>
      <i/>
      <sz val="10"/>
      <color indexed="8"/>
      <name val="Arial"/>
      <family val="2"/>
    </font>
    <font>
      <i/>
      <sz val="10"/>
      <color indexed="8"/>
      <name val="Arial"/>
      <family val="2"/>
    </font>
    <font>
      <b/>
      <sz val="12"/>
      <name val="Arial"/>
      <family val="2"/>
    </font>
    <font>
      <sz val="8"/>
      <color indexed="8"/>
      <name val="Arial"/>
      <family val="2"/>
    </font>
    <font>
      <b/>
      <sz val="18"/>
      <color indexed="56"/>
      <name val="Cambria"/>
      <family val="2"/>
    </font>
    <font>
      <b/>
      <sz val="12"/>
      <color indexed="56"/>
      <name val="Arial"/>
      <family val="2"/>
    </font>
    <font>
      <b/>
      <sz val="14"/>
      <color indexed="56"/>
      <name val="Arial"/>
      <family val="2"/>
    </font>
    <font>
      <b/>
      <sz val="11"/>
      <color indexed="8"/>
      <name val="Calibri"/>
      <family val="2"/>
    </font>
    <font>
      <sz val="11"/>
      <color rgb="FFFF0000"/>
      <name val="Times New Roman"/>
      <family val="1"/>
    </font>
    <font>
      <sz val="9"/>
      <color indexed="81"/>
      <name val="Tahoma"/>
      <family val="2"/>
    </font>
    <font>
      <b/>
      <sz val="9"/>
      <color indexed="81"/>
      <name val="Tahoma"/>
      <family val="2"/>
    </font>
    <font>
      <sz val="11"/>
      <color theme="1" tint="0.499984740745262"/>
      <name val="Times New Roman"/>
      <family val="1"/>
    </font>
    <font>
      <sz val="6"/>
      <name val="Arial"/>
      <family val="2"/>
    </font>
    <font>
      <sz val="9"/>
      <name val="Times"/>
      <family val="1"/>
    </font>
    <font>
      <sz val="10"/>
      <color indexed="8"/>
      <name val="MS Sans Serif"/>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0"/>
      <name val="Times"/>
      <family val="1"/>
    </font>
    <font>
      <sz val="9"/>
      <name val="Tms Rmn"/>
    </font>
    <font>
      <sz val="10"/>
      <name val="Times New Roman"/>
      <family val="1"/>
    </font>
    <font>
      <i/>
      <sz val="11"/>
      <color indexed="23"/>
      <name val="Calibri"/>
      <family val="2"/>
    </font>
    <font>
      <b/>
      <sz val="1"/>
      <color indexed="16"/>
      <name val="Courier"/>
      <family val="3"/>
    </font>
    <font>
      <i/>
      <sz val="1"/>
      <color indexed="16"/>
      <name val="Courier"/>
      <family val="3"/>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u/>
      <sz val="9"/>
      <color indexed="12"/>
      <name val="Arial"/>
      <family val="2"/>
    </font>
    <font>
      <sz val="11"/>
      <color indexed="62"/>
      <name val="Calibri"/>
      <family val="2"/>
    </font>
    <font>
      <sz val="11"/>
      <color indexed="52"/>
      <name val="Calibri"/>
      <family val="2"/>
    </font>
    <font>
      <b/>
      <sz val="15"/>
      <name val="Times"/>
      <family val="1"/>
    </font>
    <font>
      <sz val="10"/>
      <color indexed="10"/>
      <name val="Times New Roman"/>
      <family val="1"/>
    </font>
    <font>
      <sz val="11"/>
      <color indexed="60"/>
      <name val="Calibri"/>
      <family val="2"/>
    </font>
    <font>
      <sz val="7"/>
      <name val="Small Fonts"/>
      <family val="2"/>
    </font>
    <font>
      <b/>
      <i/>
      <sz val="16"/>
      <name val="Helv"/>
    </font>
    <font>
      <sz val="12"/>
      <name val="SWISS"/>
    </font>
    <font>
      <b/>
      <sz val="11"/>
      <color indexed="63"/>
      <name val="Calibri"/>
      <family val="2"/>
    </font>
    <font>
      <b/>
      <sz val="10"/>
      <color indexed="10"/>
      <name val="Arial"/>
      <family val="2"/>
    </font>
    <font>
      <sz val="10"/>
      <name val="Arial MT"/>
    </font>
    <font>
      <sz val="10"/>
      <color indexed="12"/>
      <name val="MS Sans Serif"/>
      <family val="2"/>
    </font>
    <font>
      <sz val="8"/>
      <color indexed="10"/>
      <name val="Arial"/>
      <family val="2"/>
    </font>
    <font>
      <b/>
      <sz val="10"/>
      <color indexed="60"/>
      <name val="Arial"/>
      <family val="2"/>
    </font>
    <font>
      <sz val="10"/>
      <color indexed="8"/>
      <name val="Times New Roman"/>
      <family val="1"/>
    </font>
    <font>
      <b/>
      <sz val="10"/>
      <color indexed="12"/>
      <name val="MS Sans Serif"/>
      <family val="2"/>
    </font>
    <font>
      <b/>
      <sz val="12"/>
      <name val="Times"/>
      <family val="1"/>
    </font>
    <font>
      <b/>
      <sz val="18"/>
      <color indexed="62"/>
      <name val="Cambria"/>
      <family val="2"/>
    </font>
    <font>
      <b/>
      <sz val="10"/>
      <name val="Times New Roman"/>
      <family val="1"/>
    </font>
    <font>
      <sz val="11"/>
      <name val="Arial"/>
      <family val="2"/>
    </font>
    <font>
      <sz val="11"/>
      <color indexed="10"/>
      <name val="Calibri"/>
      <family val="2"/>
    </font>
    <font>
      <b/>
      <sz val="14"/>
      <color indexed="53"/>
      <name val="Arial"/>
      <family val="2"/>
    </font>
    <font>
      <b/>
      <sz val="11"/>
      <name val="Arial"/>
      <family val="2"/>
    </font>
    <font>
      <b/>
      <sz val="8"/>
      <name val="Arial"/>
      <family val="2"/>
    </font>
    <font>
      <sz val="12"/>
      <name val="Arial"/>
      <family val="2"/>
    </font>
    <font>
      <sz val="11"/>
      <color theme="0"/>
      <name val="Calibri"/>
      <family val="2"/>
      <scheme val="minor"/>
    </font>
    <font>
      <sz val="11"/>
      <color rgb="FF9C0006"/>
      <name val="Calibri"/>
      <family val="2"/>
      <scheme val="minor"/>
    </font>
    <font>
      <b/>
      <sz val="11"/>
      <color theme="0"/>
      <name val="Calibri"/>
      <family val="2"/>
      <scheme val="minor"/>
    </font>
    <font>
      <sz val="10"/>
      <name val="Arial Black"/>
      <family val="2"/>
    </font>
    <font>
      <sz val="10"/>
      <color indexed="12"/>
      <name val="Helv"/>
    </font>
    <font>
      <b/>
      <sz val="10"/>
      <color indexed="12"/>
      <name val="Arial"/>
      <family val="2"/>
    </font>
    <font>
      <i/>
      <sz val="11"/>
      <color rgb="FF7F7F7F"/>
      <name val="Calibri"/>
      <family val="2"/>
      <scheme val="minor"/>
    </font>
    <font>
      <u/>
      <sz val="10"/>
      <color rgb="FF7A1818"/>
      <name val="Georgia"/>
      <family val="1"/>
    </font>
    <font>
      <sz val="11"/>
      <color rgb="FF006100"/>
      <name val="Calibri"/>
      <family val="2"/>
      <scheme val="minor"/>
    </font>
    <font>
      <u/>
      <sz val="11"/>
      <color theme="10"/>
      <name val="Calibri"/>
      <family val="2"/>
      <scheme val="minor"/>
    </font>
    <font>
      <sz val="11"/>
      <color rgb="FFFA7D00"/>
      <name val="Calibri"/>
      <family val="2"/>
      <scheme val="minor"/>
    </font>
    <font>
      <sz val="11"/>
      <color rgb="FF9C6500"/>
      <name val="Calibri"/>
      <family val="2"/>
      <scheme val="minor"/>
    </font>
    <font>
      <sz val="11"/>
      <color indexed="8"/>
      <name val="Times New Roman"/>
      <family val="2"/>
    </font>
    <font>
      <b/>
      <u/>
      <sz val="11"/>
      <color theme="1"/>
      <name val="Times New Roman"/>
      <family val="1"/>
    </font>
    <font>
      <b/>
      <sz val="11"/>
      <color theme="1"/>
      <name val="Times New Roman"/>
      <family val="1"/>
    </font>
    <font>
      <sz val="11"/>
      <color theme="1"/>
      <name val="Times New Roman"/>
      <family val="2"/>
    </font>
    <font>
      <sz val="14"/>
      <name val="Times New Roman"/>
      <family val="1"/>
    </font>
    <font>
      <i/>
      <sz val="11"/>
      <color rgb="FF002060"/>
      <name val="Times New Roman"/>
      <family val="1"/>
    </font>
    <font>
      <b/>
      <sz val="12"/>
      <name val="Times New Roman"/>
      <family val="1"/>
    </font>
    <font>
      <sz val="11"/>
      <color theme="1"/>
      <name val="Times New Roman"/>
      <family val="1"/>
    </font>
    <font>
      <b/>
      <sz val="11"/>
      <color rgb="FF000000"/>
      <name val="Times New Roman"/>
      <family val="1"/>
    </font>
    <font>
      <sz val="11"/>
      <color theme="0"/>
      <name val="Times New Roman"/>
      <family val="1"/>
    </font>
    <font>
      <vertAlign val="superscript"/>
      <sz val="11"/>
      <color theme="0"/>
      <name val="Times New Roman"/>
      <family val="1"/>
    </font>
    <font>
      <sz val="9"/>
      <color indexed="81"/>
      <name val="Tahoma"/>
      <charset val="1"/>
    </font>
    <font>
      <b/>
      <sz val="9"/>
      <color indexed="81"/>
      <name val="Tahoma"/>
      <charset val="1"/>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5"/>
      </patternFill>
    </fill>
    <fill>
      <patternFill patternType="solid">
        <fgColor indexed="15"/>
        <bgColor indexed="15"/>
      </patternFill>
    </fill>
    <fill>
      <patternFill patternType="medium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1"/>
        <bgColor indexed="64"/>
      </patternFill>
    </fill>
    <fill>
      <patternFill patternType="solid">
        <fgColor indexed="60"/>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26"/>
      </patternFill>
    </fill>
    <fill>
      <patternFill patternType="solid">
        <fgColor indexed="9"/>
        <bgColor indexed="64"/>
      </patternFill>
    </fill>
    <fill>
      <patternFill patternType="solid">
        <fgColor indexed="44"/>
        <bgColor indexed="64"/>
      </patternFill>
    </fill>
    <fill>
      <patternFill patternType="solid">
        <fgColor indexed="54"/>
        <bgColor indexed="64"/>
      </patternFill>
    </fill>
    <fill>
      <patternFill patternType="solid">
        <fgColor indexed="41"/>
        <bgColor indexed="64"/>
      </patternFill>
    </fill>
    <fill>
      <patternFill patternType="solid">
        <fgColor indexed="22"/>
      </patternFill>
    </fill>
    <fill>
      <patternFill patternType="solid">
        <fgColor indexed="43"/>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16"/>
      </patternFill>
    </fill>
    <fill>
      <patternFill patternType="solid">
        <fgColor indexed="26"/>
        <bgColor indexed="64"/>
      </patternFill>
    </fill>
    <fill>
      <patternFill patternType="solid">
        <fgColor indexed="56"/>
      </patternFill>
    </fill>
    <fill>
      <patternFill patternType="solid">
        <fgColor indexed="21"/>
      </patternFill>
    </fill>
    <fill>
      <patternFill patternType="solid">
        <fgColor indexed="8"/>
        <bgColor indexed="64"/>
      </patternFill>
    </fill>
    <fill>
      <patternFill patternType="solid">
        <fgColor indexed="13"/>
        <bgColor indexed="64"/>
      </patternFill>
    </fill>
    <fill>
      <patternFill patternType="solid">
        <fgColor theme="0"/>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double">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9"/>
      </left>
      <right style="thin">
        <color indexed="9"/>
      </right>
      <top style="thin">
        <color indexed="9"/>
      </top>
      <bottom style="thin">
        <color indexed="9"/>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12"/>
      </left>
      <right style="double">
        <color indexed="12"/>
      </right>
      <top style="double">
        <color indexed="12"/>
      </top>
      <bottom style="dotted">
        <color indexed="12"/>
      </bottom>
      <diagonal/>
    </border>
    <border>
      <left style="thick">
        <color indexed="12"/>
      </left>
      <right style="thick">
        <color indexed="12"/>
      </right>
      <top style="thick">
        <color indexed="12"/>
      </top>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2"/>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7964">
    <xf numFmtId="0" fontId="0"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2" fillId="0" borderId="0"/>
    <xf numFmtId="0" fontId="11" fillId="9"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5" fillId="7" borderId="7" applyNumberFormat="0" applyAlignment="0" applyProtection="0"/>
    <xf numFmtId="0" fontId="16" fillId="33" borderId="0"/>
    <xf numFmtId="41" fontId="6"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26" fillId="0" borderId="0"/>
    <xf numFmtId="44" fontId="5"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2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3" fontId="28" fillId="0" borderId="0"/>
    <xf numFmtId="0" fontId="29" fillId="0" borderId="0"/>
    <xf numFmtId="0" fontId="30" fillId="0" borderId="0" applyNumberFormat="0" applyFill="0" applyBorder="0" applyAlignment="0" applyProtection="0"/>
    <xf numFmtId="0" fontId="31" fillId="2" borderId="0" applyNumberFormat="0" applyBorder="0" applyAlignment="0" applyProtection="0"/>
    <xf numFmtId="0" fontId="32" fillId="0" borderId="1" applyNumberFormat="0" applyFill="0" applyAlignment="0" applyProtection="0"/>
    <xf numFmtId="0" fontId="33" fillId="0" borderId="2" applyNumberFormat="0" applyFill="0" applyAlignment="0" applyProtection="0"/>
    <xf numFmtId="0" fontId="34" fillId="0" borderId="3" applyNumberFormat="0" applyFill="0" applyAlignment="0" applyProtection="0"/>
    <xf numFmtId="0" fontId="34" fillId="0" borderId="0" applyNumberFormat="0" applyFill="0" applyBorder="0" applyAlignment="0" applyProtection="0"/>
    <xf numFmtId="0" fontId="35" fillId="5" borderId="4" applyNumberFormat="0" applyAlignment="0" applyProtection="0"/>
    <xf numFmtId="0" fontId="36" fillId="0" borderId="6" applyNumberFormat="0" applyFill="0" applyAlignment="0" applyProtection="0"/>
    <xf numFmtId="0" fontId="37" fillId="34" borderId="0" applyBorder="0"/>
    <xf numFmtId="0" fontId="6" fillId="0" borderId="0" applyFont="0" applyFill="0" applyBorder="0" applyAlignment="0" applyProtection="0"/>
    <xf numFmtId="0" fontId="38" fillId="4" borderId="0" applyNumberFormat="0" applyBorder="0" applyAlignment="0" applyProtection="0"/>
    <xf numFmtId="0" fontId="10"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10" fillId="0" borderId="0"/>
    <xf numFmtId="0" fontId="6" fillId="0" borderId="0"/>
    <xf numFmtId="0" fontId="10" fillId="0" borderId="0"/>
    <xf numFmtId="0" fontId="25" fillId="0" borderId="0"/>
    <xf numFmtId="0" fontId="6" fillId="0" borderId="0"/>
    <xf numFmtId="0" fontId="25" fillId="0" borderId="0"/>
    <xf numFmtId="0" fontId="25" fillId="0" borderId="0"/>
    <xf numFmtId="0" fontId="10" fillId="0" borderId="0"/>
    <xf numFmtId="0" fontId="25" fillId="0" borderId="0"/>
    <xf numFmtId="0" fontId="25" fillId="0" borderId="0"/>
    <xf numFmtId="0" fontId="10" fillId="0" borderId="0"/>
    <xf numFmtId="0" fontId="25" fillId="0" borderId="0"/>
    <xf numFmtId="0" fontId="25" fillId="0" borderId="0"/>
    <xf numFmtId="0" fontId="5" fillId="0" borderId="0"/>
    <xf numFmtId="0" fontId="25" fillId="0" borderId="0"/>
    <xf numFmtId="0" fontId="10" fillId="0" borderId="0"/>
    <xf numFmtId="0" fontId="18" fillId="0" borderId="0"/>
    <xf numFmtId="0" fontId="10" fillId="0" borderId="0"/>
    <xf numFmtId="0" fontId="10" fillId="0" borderId="0"/>
    <xf numFmtId="0" fontId="25" fillId="0" borderId="0"/>
    <xf numFmtId="0" fontId="18" fillId="0" borderId="0"/>
    <xf numFmtId="0" fontId="10"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39" fillId="0" borderId="0"/>
    <xf numFmtId="0" fontId="25" fillId="0" borderId="0"/>
    <xf numFmtId="0" fontId="6" fillId="0" borderId="0"/>
    <xf numFmtId="0" fontId="6" fillId="0" borderId="0"/>
    <xf numFmtId="0" fontId="18" fillId="0" borderId="0"/>
    <xf numFmtId="0" fontId="10" fillId="0" borderId="0"/>
    <xf numFmtId="0" fontId="10" fillId="0" borderId="0"/>
    <xf numFmtId="0" fontId="6" fillId="0" borderId="0"/>
    <xf numFmtId="0" fontId="5" fillId="0" borderId="0"/>
    <xf numFmtId="0" fontId="6" fillId="0" borderId="0"/>
    <xf numFmtId="0" fontId="18" fillId="0" borderId="0"/>
    <xf numFmtId="0" fontId="25" fillId="0" borderId="0"/>
    <xf numFmtId="0" fontId="6" fillId="0" borderId="0"/>
    <xf numFmtId="0" fontId="10" fillId="0" borderId="0"/>
    <xf numFmtId="0" fontId="6" fillId="0" borderId="0"/>
    <xf numFmtId="0" fontId="10" fillId="0" borderId="0"/>
    <xf numFmtId="0" fontId="22" fillId="0" borderId="0"/>
    <xf numFmtId="0" fontId="22" fillId="0" borderId="0"/>
    <xf numFmtId="0" fontId="18" fillId="0" borderId="0"/>
    <xf numFmtId="0" fontId="6" fillId="0" borderId="0"/>
    <xf numFmtId="0" fontId="6"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6" fillId="0" borderId="0"/>
    <xf numFmtId="0" fontId="5" fillId="0" borderId="0"/>
    <xf numFmtId="0" fontId="10" fillId="0" borderId="0"/>
    <xf numFmtId="0" fontId="5" fillId="0" borderId="0"/>
    <xf numFmtId="0" fontId="5" fillId="0" borderId="0"/>
    <xf numFmtId="0" fontId="5" fillId="0" borderId="0"/>
    <xf numFmtId="0" fontId="25" fillId="0" borderId="0"/>
    <xf numFmtId="0" fontId="17" fillId="0" borderId="0"/>
    <xf numFmtId="0" fontId="5" fillId="0" borderId="0"/>
    <xf numFmtId="0" fontId="25" fillId="0" borderId="0"/>
    <xf numFmtId="0" fontId="17" fillId="0" borderId="0"/>
    <xf numFmtId="0" fontId="5" fillId="0" borderId="0"/>
    <xf numFmtId="0" fontId="5" fillId="0" borderId="0"/>
    <xf numFmtId="0" fontId="6" fillId="0" borderId="0"/>
    <xf numFmtId="0" fontId="10" fillId="0" borderId="0"/>
    <xf numFmtId="0" fontId="5" fillId="0" borderId="0"/>
    <xf numFmtId="0" fontId="22" fillId="0" borderId="0"/>
    <xf numFmtId="0" fontId="6" fillId="0" borderId="0"/>
    <xf numFmtId="0" fontId="10" fillId="0" borderId="0"/>
    <xf numFmtId="0" fontId="10" fillId="0" borderId="0"/>
    <xf numFmtId="0" fontId="10" fillId="0" borderId="0"/>
    <xf numFmtId="0" fontId="18" fillId="0" borderId="0"/>
    <xf numFmtId="0" fontId="5" fillId="0" borderId="0"/>
    <xf numFmtId="0" fontId="6" fillId="0" borderId="0"/>
    <xf numFmtId="0" fontId="6" fillId="0" borderId="0"/>
    <xf numFmtId="0" fontId="10"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18" fillId="0" borderId="0"/>
    <xf numFmtId="0" fontId="5" fillId="0" borderId="0"/>
    <xf numFmtId="0" fontId="24" fillId="0" borderId="0"/>
    <xf numFmtId="0" fontId="5" fillId="0" borderId="0"/>
    <xf numFmtId="0" fontId="5" fillId="0" borderId="0"/>
    <xf numFmtId="0" fontId="6" fillId="0" borderId="0"/>
    <xf numFmtId="0" fontId="25" fillId="0" borderId="0"/>
    <xf numFmtId="0" fontId="6" fillId="0" borderId="0"/>
    <xf numFmtId="0" fontId="6" fillId="0" borderId="0"/>
    <xf numFmtId="0" fontId="10" fillId="0" borderId="0"/>
    <xf numFmtId="0" fontId="25" fillId="0" borderId="0"/>
    <xf numFmtId="0" fontId="6" fillId="0" borderId="0"/>
    <xf numFmtId="0" fontId="5" fillId="0" borderId="0"/>
    <xf numFmtId="0" fontId="10" fillId="0" borderId="0"/>
    <xf numFmtId="0" fontId="10" fillId="0" borderId="0"/>
    <xf numFmtId="0" fontId="25" fillId="0" borderId="0"/>
    <xf numFmtId="0" fontId="10" fillId="0" borderId="0"/>
    <xf numFmtId="0" fontId="25" fillId="0" borderId="0"/>
    <xf numFmtId="0" fontId="10" fillId="0" borderId="0"/>
    <xf numFmtId="0" fontId="6" fillId="0" borderId="0"/>
    <xf numFmtId="0" fontId="6" fillId="0" borderId="0"/>
    <xf numFmtId="0" fontId="2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8" borderId="8" applyNumberFormat="0" applyFont="0" applyAlignment="0" applyProtection="0"/>
    <xf numFmtId="0" fontId="17" fillId="8" borderId="8" applyNumberFormat="0" applyFont="0" applyAlignment="0" applyProtection="0"/>
    <xf numFmtId="0" fontId="10" fillId="8" borderId="8" applyNumberFormat="0" applyFont="0" applyAlignment="0" applyProtection="0"/>
    <xf numFmtId="0" fontId="17" fillId="8" borderId="8" applyNumberFormat="0" applyFont="0" applyAlignment="0" applyProtection="0"/>
    <xf numFmtId="0" fontId="40" fillId="6" borderId="5" applyNumberFormat="0" applyAlignment="0" applyProtection="0"/>
    <xf numFmtId="9" fontId="5"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0" fontId="18" fillId="0" borderId="0" applyNumberFormat="0" applyFont="0" applyFill="0" applyBorder="0" applyAlignment="0" applyProtection="0">
      <alignment horizontal="left"/>
    </xf>
    <xf numFmtId="4" fontId="18" fillId="0" borderId="0" applyFont="0" applyFill="0" applyBorder="0" applyAlignment="0" applyProtection="0"/>
    <xf numFmtId="0" fontId="41" fillId="0" borderId="15">
      <alignment horizontal="center"/>
    </xf>
    <xf numFmtId="0" fontId="18" fillId="35" borderId="0" applyNumberFormat="0" applyFont="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4" fillId="0" borderId="0" applyNumberFormat="0" applyFill="0" applyBorder="0" applyAlignment="0" applyProtection="0"/>
    <xf numFmtId="0" fontId="45" fillId="0" borderId="0"/>
    <xf numFmtId="0" fontId="6" fillId="0" borderId="0"/>
    <xf numFmtId="0" fontId="6" fillId="0" borderId="0"/>
    <xf numFmtId="0" fontId="6" fillId="0" borderId="0"/>
    <xf numFmtId="0" fontId="6" fillId="0" borderId="0" applyFont="0" applyFill="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41" fontId="6" fillId="46" borderId="0"/>
    <xf numFmtId="41" fontId="6" fillId="46" borderId="0"/>
    <xf numFmtId="0" fontId="46" fillId="47" borderId="0" applyAlignment="0"/>
    <xf numFmtId="41" fontId="6" fillId="0" borderId="0" applyFont="0" applyFill="0" applyBorder="0" applyAlignment="0" applyProtection="0"/>
    <xf numFmtId="41" fontId="45" fillId="0" borderId="0" applyFont="0" applyFill="0" applyBorder="0" applyAlignment="0" applyProtection="0"/>
    <xf numFmtId="41"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9" fontId="48" fillId="0" borderId="0" applyFont="0" applyFill="0" applyBorder="0" applyAlignment="0" applyProtection="0"/>
    <xf numFmtId="3" fontId="39" fillId="0" borderId="0" applyFill="0" applyBorder="0" applyAlignment="0" applyProtection="0"/>
    <xf numFmtId="0" fontId="48" fillId="0" borderId="0"/>
    <xf numFmtId="168" fontId="48" fillId="0" borderId="0"/>
    <xf numFmtId="0" fontId="49" fillId="0" borderId="0"/>
    <xf numFmtId="168" fontId="50" fillId="0" borderId="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0" fontId="49" fillId="0" borderId="0"/>
    <xf numFmtId="168" fontId="50" fillId="0" borderId="0"/>
    <xf numFmtId="0" fontId="49" fillId="0" borderId="0"/>
    <xf numFmtId="168" fontId="50" fillId="0" borderId="0"/>
    <xf numFmtId="0" fontId="49" fillId="0" borderId="0"/>
    <xf numFmtId="168" fontId="50" fillId="0" borderId="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39" fillId="0" borderId="0" applyFill="0" applyBorder="0" applyAlignment="0" applyProtection="0"/>
    <xf numFmtId="5" fontId="39" fillId="0" borderId="0" applyFill="0" applyBorder="0" applyAlignment="0" applyProtection="0"/>
    <xf numFmtId="169" fontId="39" fillId="0" borderId="0" applyFill="0" applyBorder="0" applyAlignment="0" applyProtection="0"/>
    <xf numFmtId="169" fontId="39" fillId="0" borderId="0" applyFill="0" applyBorder="0" applyAlignment="0" applyProtection="0"/>
    <xf numFmtId="170" fontId="6" fillId="0" borderId="0" applyFont="0" applyFill="0" applyBorder="0" applyAlignment="0" applyProtection="0"/>
    <xf numFmtId="2" fontId="39" fillId="0" borderId="0" applyFill="0" applyBorder="0" applyAlignment="0" applyProtection="0"/>
    <xf numFmtId="2" fontId="39" fillId="0" borderId="0" applyFill="0" applyBorder="0" applyAlignment="0" applyProtection="0"/>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41" fontId="54" fillId="48" borderId="17">
      <alignment horizontal="left"/>
      <protection locked="0"/>
    </xf>
    <xf numFmtId="10" fontId="54" fillId="48" borderId="17">
      <alignment horizontal="right"/>
      <protection locked="0"/>
    </xf>
    <xf numFmtId="41" fontId="55" fillId="49" borderId="17">
      <alignment horizontal="left"/>
      <protection locked="0"/>
    </xf>
    <xf numFmtId="0" fontId="56" fillId="50" borderId="0"/>
    <xf numFmtId="3" fontId="57" fillId="0" borderId="0" applyFill="0" applyBorder="0" applyAlignment="0" applyProtection="0"/>
    <xf numFmtId="0" fontId="4" fillId="0" borderId="0"/>
    <xf numFmtId="0" fontId="4" fillId="0" borderId="0"/>
    <xf numFmtId="168"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 fillId="0" borderId="0"/>
    <xf numFmtId="0" fontId="58"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7" fillId="0" borderId="0"/>
    <xf numFmtId="0" fontId="4" fillId="0" borderId="0"/>
    <xf numFmtId="0" fontId="47" fillId="0" borderId="0"/>
    <xf numFmtId="38" fontId="59" fillId="0" borderId="0"/>
    <xf numFmtId="0" fontId="23" fillId="51" borderId="18" applyNumberFormat="0" applyFont="0" applyAlignment="0" applyProtection="0"/>
    <xf numFmtId="0" fontId="23" fillId="51" borderId="18" applyNumberFormat="0" applyFont="0" applyAlignment="0" applyProtection="0"/>
    <xf numFmtId="40" fontId="60" fillId="52" borderId="0">
      <alignment horizontal="right"/>
    </xf>
    <xf numFmtId="0" fontId="61" fillId="52" borderId="0">
      <alignment horizontal="right"/>
    </xf>
    <xf numFmtId="168" fontId="61" fillId="52" borderId="0">
      <alignment horizontal="right"/>
    </xf>
    <xf numFmtId="0" fontId="62" fillId="52" borderId="19"/>
    <xf numFmtId="168" fontId="62" fillId="52" borderId="19"/>
    <xf numFmtId="0" fontId="62" fillId="0" borderId="0" applyBorder="0">
      <alignment horizontal="centerContinuous"/>
    </xf>
    <xf numFmtId="168" fontId="62" fillId="0" borderId="0" applyBorder="0">
      <alignment horizontal="centerContinuous"/>
    </xf>
    <xf numFmtId="0" fontId="63" fillId="0" borderId="0" applyBorder="0">
      <alignment horizontal="centerContinuous"/>
    </xf>
    <xf numFmtId="168" fontId="63" fillId="0" borderId="0" applyBorder="0">
      <alignment horizontal="centerContinuous"/>
    </xf>
    <xf numFmtId="0" fontId="48" fillId="0" borderId="0"/>
    <xf numFmtId="168" fontId="48" fillId="0" borderId="0"/>
    <xf numFmtId="0" fontId="49" fillId="0" borderId="0"/>
    <xf numFmtId="168" fontId="50" fillId="0" borderId="0"/>
    <xf numFmtId="9" fontId="4"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1" fontId="6" fillId="53" borderId="17"/>
    <xf numFmtId="41" fontId="6" fillId="53" borderId="17"/>
    <xf numFmtId="15"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64" fillId="0" borderId="0" applyFont="0" applyFill="0" applyBorder="0" applyAlignment="0" applyProtection="0"/>
    <xf numFmtId="3" fontId="18" fillId="0" borderId="0" applyFont="0" applyFill="0" applyBorder="0" applyAlignment="0" applyProtection="0"/>
    <xf numFmtId="0" fontId="49" fillId="0" borderId="0"/>
    <xf numFmtId="168" fontId="50" fillId="0" borderId="0"/>
    <xf numFmtId="3" fontId="65" fillId="0" borderId="0" applyFill="0" applyBorder="0" applyAlignment="0" applyProtection="0"/>
    <xf numFmtId="0" fontId="66" fillId="0" borderId="0"/>
    <xf numFmtId="168" fontId="67" fillId="0" borderId="0"/>
    <xf numFmtId="42" fontId="6" fillId="52" borderId="0"/>
    <xf numFmtId="42" fontId="6" fillId="52" borderId="0"/>
    <xf numFmtId="42" fontId="20" fillId="49" borderId="11">
      <alignment vertical="center"/>
    </xf>
    <xf numFmtId="0" fontId="19" fillId="52" borderId="10" applyNumberFormat="0">
      <alignment horizontal="center" vertical="center" wrapText="1"/>
    </xf>
    <xf numFmtId="0" fontId="19" fillId="52" borderId="10" applyNumberFormat="0">
      <alignment horizontal="center" vertical="center" wrapText="1"/>
    </xf>
    <xf numFmtId="10" fontId="6" fillId="52" borderId="0"/>
    <xf numFmtId="10" fontId="6" fillId="52" borderId="0"/>
    <xf numFmtId="171" fontId="6" fillId="52" borderId="0"/>
    <xf numFmtId="171" fontId="6" fillId="52" borderId="0"/>
    <xf numFmtId="42" fontId="68" fillId="52" borderId="12">
      <alignment horizontal="left"/>
    </xf>
    <xf numFmtId="171" fontId="68" fillId="52" borderId="12">
      <alignment horizontal="left"/>
    </xf>
    <xf numFmtId="4" fontId="69" fillId="49" borderId="20" applyNumberFormat="0" applyProtection="0">
      <alignment vertical="center"/>
    </xf>
    <xf numFmtId="4" fontId="70" fillId="54" borderId="0" applyNumberFormat="0" applyProtection="0">
      <alignment horizontal="left" vertical="center" indent="1"/>
    </xf>
    <xf numFmtId="4" fontId="70" fillId="53" borderId="20" applyNumberFormat="0" applyProtection="0">
      <alignment horizontal="right" vertical="center"/>
    </xf>
    <xf numFmtId="4" fontId="70" fillId="55" borderId="20" applyNumberFormat="0" applyProtection="0">
      <alignment horizontal="right" vertical="center"/>
    </xf>
    <xf numFmtId="4" fontId="69" fillId="53" borderId="20" applyNumberFormat="0" applyProtection="0">
      <alignment horizontal="left" vertical="center" indent="1"/>
    </xf>
    <xf numFmtId="172" fontId="71" fillId="0" borderId="21" applyNumberFormat="0" applyAlignment="0">
      <alignment horizontal="left"/>
    </xf>
    <xf numFmtId="168" fontId="72" fillId="0" borderId="0"/>
    <xf numFmtId="168" fontId="17" fillId="0" borderId="0" applyNumberFormat="0" applyBorder="0" applyAlignment="0"/>
    <xf numFmtId="168" fontId="73" fillId="0" borderId="0" applyNumberFormat="0" applyBorder="0" applyAlignment="0"/>
    <xf numFmtId="168" fontId="74" fillId="0" borderId="0" applyNumberFormat="0" applyBorder="0" applyAlignment="0"/>
    <xf numFmtId="168" fontId="17" fillId="0" borderId="0" applyNumberFormat="0" applyBorder="0" applyAlignment="0"/>
    <xf numFmtId="168" fontId="75" fillId="0" borderId="0" applyNumberFormat="0" applyBorder="0" applyAlignment="0"/>
    <xf numFmtId="168" fontId="73" fillId="0" borderId="0" applyNumberFormat="0" applyBorder="0" applyAlignment="0"/>
    <xf numFmtId="0" fontId="76" fillId="0" borderId="0">
      <alignment horizontal="center"/>
    </xf>
    <xf numFmtId="41" fontId="20" fillId="52" borderId="0">
      <alignment horizontal="left"/>
    </xf>
    <xf numFmtId="0" fontId="77" fillId="0" borderId="0" applyAlignment="0"/>
    <xf numFmtId="0" fontId="78" fillId="0" borderId="0" applyNumberFormat="0" applyFill="0" applyBorder="0" applyAlignment="0" applyProtection="0"/>
    <xf numFmtId="173" fontId="79" fillId="52" borderId="0">
      <alignment horizontal="left" vertical="center"/>
    </xf>
    <xf numFmtId="0" fontId="19" fillId="52" borderId="0">
      <alignment horizontal="left" wrapText="1"/>
    </xf>
    <xf numFmtId="168" fontId="19" fillId="52" borderId="0">
      <alignment horizontal="left" wrapText="1"/>
    </xf>
    <xf numFmtId="0" fontId="80" fillId="0" borderId="0">
      <alignment horizontal="left" vertical="center"/>
    </xf>
    <xf numFmtId="168" fontId="80" fillId="0" borderId="0">
      <alignment horizontal="left" vertical="center"/>
    </xf>
    <xf numFmtId="0" fontId="81" fillId="0" borderId="22" applyNumberFormat="0" applyFill="0" applyAlignment="0" applyProtection="0"/>
    <xf numFmtId="0" fontId="49" fillId="0" borderId="23"/>
    <xf numFmtId="168" fontId="50" fillId="0" borderId="23"/>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174" fontId="87" fillId="0" borderId="0" applyAlignment="0">
      <alignment horizontal="left" vertical="center"/>
    </xf>
    <xf numFmtId="0" fontId="88" fillId="0" borderId="0"/>
    <xf numFmtId="175" fontId="87" fillId="0" borderId="0">
      <alignment horizontal="right" vertical="center"/>
    </xf>
    <xf numFmtId="0" fontId="23" fillId="36" borderId="0" applyNumberFormat="0" applyBorder="0" applyAlignment="0" applyProtection="0"/>
    <xf numFmtId="17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41"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43"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51"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1"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5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56"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57"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56"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57"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56" fillId="0" borderId="0" applyNumberFormat="0" applyAlignment="0"/>
    <xf numFmtId="170" fontId="56" fillId="0" borderId="0" applyNumberFormat="0" applyAlignment="0"/>
    <xf numFmtId="0" fontId="56" fillId="0" borderId="0" applyNumberFormat="0" applyAlignment="0"/>
    <xf numFmtId="0" fontId="56" fillId="0" borderId="0" applyNumberFormat="0" applyAlignment="0"/>
    <xf numFmtId="0" fontId="56" fillId="0" borderId="0" applyNumberFormat="0" applyAlignment="0"/>
    <xf numFmtId="0" fontId="56" fillId="0" borderId="0" applyNumberFormat="0" applyAlignment="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6" fontId="6" fillId="0" borderId="0" applyFill="0" applyBorder="0" applyAlignment="0"/>
    <xf numFmtId="177" fontId="48" fillId="0" borderId="0" applyFill="0" applyBorder="0" applyAlignment="0"/>
    <xf numFmtId="178" fontId="48" fillId="0" borderId="0" applyFill="0" applyBorder="0" applyAlignment="0"/>
    <xf numFmtId="179" fontId="6" fillId="0" borderId="0" applyFill="0" applyBorder="0" applyAlignment="0"/>
    <xf numFmtId="180" fontId="6"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91" fillId="56" borderId="24" applyNumberFormat="0" applyAlignment="0" applyProtection="0"/>
    <xf numFmtId="17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170" fontId="16" fillId="33" borderId="0"/>
    <xf numFmtId="182" fontId="93" fillId="0" borderId="0">
      <alignment horizontal="right" vertical="center"/>
    </xf>
    <xf numFmtId="37" fontId="19" fillId="0" borderId="17">
      <alignment horizontal="center" wrapText="1"/>
    </xf>
    <xf numFmtId="37" fontId="19" fillId="0" borderId="17">
      <alignment horizontal="center" wrapText="1"/>
    </xf>
    <xf numFmtId="37" fontId="19" fillId="0" borderId="17">
      <alignment horizontal="center" wrapText="1"/>
    </xf>
    <xf numFmtId="44" fontId="48" fillId="0" borderId="0" applyFont="0" applyFill="0" applyBorder="0" applyAlignment="0" applyProtection="0"/>
    <xf numFmtId="38" fontId="94" fillId="0" borderId="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2" fontId="17" fillId="0" borderId="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0" fontId="48" fillId="0" borderId="0"/>
    <xf numFmtId="170" fontId="48" fillId="0" borderId="0"/>
    <xf numFmtId="37" fontId="6" fillId="0" borderId="0" applyFill="0" applyBorder="0" applyAlignment="0" applyProtection="0"/>
    <xf numFmtId="170" fontId="26" fillId="0" borderId="0"/>
    <xf numFmtId="177" fontId="48" fillId="0" borderId="0" applyFont="0" applyFill="0" applyBorder="0" applyAlignment="0" applyProtection="0"/>
    <xf numFmtId="44" fontId="6" fillId="0" borderId="0" applyFont="0" applyFill="0" applyBorder="0" applyAlignment="0" applyProtection="0"/>
    <xf numFmtId="44" fontId="39" fillId="0" borderId="0" applyFont="0" applyFill="0" applyBorder="0" applyAlignment="0" applyProtection="0"/>
    <xf numFmtId="44" fontId="95"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5"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4" fontId="6" fillId="0" borderId="0" applyFont="0" applyAlignment="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23" fillId="0" borderId="0" applyFill="0" applyBorder="0" applyAlignment="0" applyProtection="0"/>
    <xf numFmtId="183" fontId="6" fillId="0" borderId="0" applyFill="0" applyBorder="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4" fontId="17" fillId="0" borderId="0" applyFill="0" applyBorder="0" applyAlignment="0"/>
    <xf numFmtId="183" fontId="6" fillId="0" borderId="0" applyFill="0" applyBorder="0" applyProtection="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170" fontId="29" fillId="0" borderId="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14" fontId="6" fillId="69" borderId="26" applyFont="0" applyAlignment="0"/>
    <xf numFmtId="0" fontId="51" fillId="0" borderId="0">
      <protection locked="0"/>
    </xf>
    <xf numFmtId="0" fontId="97" fillId="0" borderId="0">
      <protection locked="0"/>
    </xf>
    <xf numFmtId="0" fontId="97" fillId="0" borderId="0">
      <protection locked="0"/>
    </xf>
    <xf numFmtId="0" fontId="97" fillId="0" borderId="0">
      <protection locked="0"/>
    </xf>
    <xf numFmtId="0" fontId="51" fillId="0" borderId="0">
      <protection locked="0"/>
    </xf>
    <xf numFmtId="0" fontId="51" fillId="0" borderId="0">
      <protection locked="0"/>
    </xf>
    <xf numFmtId="0" fontId="98" fillId="0" borderId="0">
      <protection locked="0"/>
    </xf>
    <xf numFmtId="2" fontId="6" fillId="0" borderId="0" applyFill="0" applyBorder="0" applyAlignment="0" applyProtection="0"/>
    <xf numFmtId="2" fontId="6" fillId="0" borderId="0" applyFill="0" applyBorder="0" applyAlignment="0" applyProtection="0"/>
    <xf numFmtId="2" fontId="6" fillId="0" borderId="0" applyFill="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0" fontId="76" fillId="0" borderId="27" applyNumberFormat="0" applyAlignment="0" applyProtection="0">
      <alignment horizontal="left" vertical="center"/>
    </xf>
    <xf numFmtId="170" fontId="76" fillId="0" borderId="27" applyNumberFormat="0" applyAlignment="0" applyProtection="0">
      <alignment horizontal="left" vertical="center"/>
    </xf>
    <xf numFmtId="0" fontId="76" fillId="0" borderId="11">
      <alignment horizontal="left" vertical="center"/>
    </xf>
    <xf numFmtId="170" fontId="76" fillId="0" borderId="11">
      <alignment horizontal="left" vertical="center"/>
    </xf>
    <xf numFmtId="0" fontId="100" fillId="0" borderId="28" applyNumberFormat="0" applyFill="0" applyAlignment="0" applyProtection="0"/>
    <xf numFmtId="17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184" fontId="6" fillId="0" borderId="0"/>
    <xf numFmtId="184" fontId="6" fillId="0" borderId="0"/>
    <xf numFmtId="184" fontId="6" fillId="0" borderId="0"/>
    <xf numFmtId="184" fontId="6" fillId="0" borderId="0"/>
    <xf numFmtId="184" fontId="6" fillId="0" borderId="0"/>
    <xf numFmtId="0" fontId="106" fillId="0" borderId="0" applyNumberFormat="0" applyFill="0" applyBorder="0" applyAlignment="0" applyProtection="0">
      <alignment vertical="top"/>
      <protection locked="0"/>
    </xf>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0" fontId="107" fillId="41" borderId="24" applyNumberFormat="0" applyAlignment="0" applyProtection="0"/>
    <xf numFmtId="17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170" fontId="107" fillId="41" borderId="24" applyNumberFormat="0" applyAlignment="0" applyProtection="0"/>
    <xf numFmtId="170" fontId="56" fillId="50" borderId="0"/>
    <xf numFmtId="0" fontId="56" fillId="50" borderId="0"/>
    <xf numFmtId="0" fontId="56" fillId="50" borderId="0"/>
    <xf numFmtId="0" fontId="56" fillId="50" borderId="0"/>
    <xf numFmtId="0" fontId="56" fillId="50" borderId="0"/>
    <xf numFmtId="0" fontId="56" fillId="50" borderId="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170" fontId="37" fillId="34" borderId="0" applyBorder="0"/>
    <xf numFmtId="0" fontId="109" fillId="0" borderId="0">
      <alignment vertical="center"/>
    </xf>
    <xf numFmtId="170" fontId="109" fillId="0" borderId="0">
      <alignment vertical="center"/>
    </xf>
    <xf numFmtId="2" fontId="110" fillId="0" borderId="21">
      <alignment horizontal="center"/>
    </xf>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37" fontId="112" fillId="0" borderId="0"/>
    <xf numFmtId="185" fontId="113"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5" fontId="113" fillId="0" borderId="0"/>
    <xf numFmtId="185" fontId="113" fillId="0" borderId="0"/>
    <xf numFmtId="185" fontId="113"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5"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6" fillId="0" borderId="0"/>
    <xf numFmtId="0" fontId="95" fillId="0" borderId="0"/>
    <xf numFmtId="170" fontId="95" fillId="0" borderId="0"/>
    <xf numFmtId="0" fontId="95" fillId="0" borderId="0"/>
    <xf numFmtId="0" fontId="95" fillId="0" borderId="0"/>
    <xf numFmtId="0" fontId="6" fillId="0" borderId="0"/>
    <xf numFmtId="0" fontId="17"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6" fillId="0" borderId="0"/>
    <xf numFmtId="0" fontId="95" fillId="0" borderId="0"/>
    <xf numFmtId="0" fontId="6" fillId="0" borderId="0"/>
    <xf numFmtId="0" fontId="95" fillId="0" borderId="0"/>
    <xf numFmtId="170" fontId="6" fillId="0" borderId="0"/>
    <xf numFmtId="0" fontId="95" fillId="0" borderId="0"/>
    <xf numFmtId="0" fontId="95" fillId="0" borderId="0"/>
    <xf numFmtId="0" fontId="95" fillId="0" borderId="0"/>
    <xf numFmtId="0" fontId="6" fillId="0" borderId="0"/>
    <xf numFmtId="170" fontId="6" fillId="0" borderId="0"/>
    <xf numFmtId="0" fontId="6" fillId="0" borderId="0"/>
    <xf numFmtId="0" fontId="6" fillId="0" borderId="0"/>
    <xf numFmtId="0" fontId="6" fillId="0" borderId="0"/>
    <xf numFmtId="0" fontId="6" fillId="0" borderId="0"/>
    <xf numFmtId="0" fontId="17"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170" fontId="95" fillId="0" borderId="0"/>
    <xf numFmtId="0" fontId="95" fillId="0" borderId="0"/>
    <xf numFmtId="0" fontId="95" fillId="0" borderId="0"/>
    <xf numFmtId="37" fontId="39"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0" fontId="23" fillId="0" borderId="0"/>
    <xf numFmtId="0" fontId="6" fillId="0" borderId="0"/>
    <xf numFmtId="37" fontId="39" fillId="0" borderId="0"/>
    <xf numFmtId="37" fontId="39" fillId="0" borderId="0"/>
    <xf numFmtId="37" fontId="39" fillId="0" borderId="0"/>
    <xf numFmtId="37" fontId="39" fillId="0" borderId="0"/>
    <xf numFmtId="37" fontId="39"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37" fontId="39" fillId="0" borderId="0"/>
    <xf numFmtId="0" fontId="6" fillId="0" borderId="0"/>
    <xf numFmtId="37" fontId="39" fillId="0" borderId="0"/>
    <xf numFmtId="0" fontId="6"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0" fontId="4"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170" fontId="6" fillId="0" borderId="0"/>
    <xf numFmtId="0" fontId="6" fillId="0" borderId="0"/>
    <xf numFmtId="0" fontId="6" fillId="0" borderId="0"/>
    <xf numFmtId="0" fontId="6" fillId="0" borderId="0"/>
    <xf numFmtId="0" fontId="6" fillId="0" borderId="0"/>
    <xf numFmtId="37" fontId="39" fillId="0" borderId="0"/>
    <xf numFmtId="0" fontId="6" fillId="0" borderId="0"/>
    <xf numFmtId="170" fontId="6" fillId="0" borderId="0"/>
    <xf numFmtId="0" fontId="6"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0" fontId="6" fillId="0" borderId="0"/>
    <xf numFmtId="0" fontId="6" fillId="0" borderId="0"/>
    <xf numFmtId="170" fontId="6" fillId="0" borderId="0"/>
    <xf numFmtId="0" fontId="6"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0" fontId="4" fillId="0" borderId="0"/>
    <xf numFmtId="0" fontId="6"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6" fillId="0" borderId="0"/>
    <xf numFmtId="0" fontId="6" fillId="0" borderId="0"/>
    <xf numFmtId="0" fontId="6" fillId="0" borderId="0"/>
    <xf numFmtId="37" fontId="39" fillId="0" borderId="0"/>
    <xf numFmtId="37" fontId="39" fillId="0" borderId="0"/>
    <xf numFmtId="0" fontId="6" fillId="0" borderId="0"/>
    <xf numFmtId="37" fontId="39" fillId="0" borderId="0"/>
    <xf numFmtId="37" fontId="39" fillId="0" borderId="0"/>
    <xf numFmtId="0" fontId="4" fillId="0" borderId="0"/>
    <xf numFmtId="0" fontId="23" fillId="0" borderId="0"/>
    <xf numFmtId="0" fontId="6" fillId="0" borderId="0"/>
    <xf numFmtId="0" fontId="95" fillId="0" borderId="0"/>
    <xf numFmtId="0" fontId="23" fillId="0" borderId="0"/>
    <xf numFmtId="0" fontId="95" fillId="0" borderId="0"/>
    <xf numFmtId="0" fontId="95" fillId="0" borderId="0"/>
    <xf numFmtId="0" fontId="23"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95" fillId="0" borderId="0"/>
    <xf numFmtId="0" fontId="95" fillId="0" borderId="0"/>
    <xf numFmtId="0" fontId="95" fillId="0" borderId="0"/>
    <xf numFmtId="0" fontId="23"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23" fillId="0" borderId="0"/>
    <xf numFmtId="0" fontId="6" fillId="0" borderId="0"/>
    <xf numFmtId="0" fontId="23" fillId="0" borderId="0"/>
    <xf numFmtId="0" fontId="23" fillId="0" borderId="0"/>
    <xf numFmtId="0" fontId="6" fillId="0" borderId="0"/>
    <xf numFmtId="0" fontId="23" fillId="0" borderId="0"/>
    <xf numFmtId="170" fontId="95"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6"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39" fillId="0" borderId="0"/>
    <xf numFmtId="0" fontId="6" fillId="0" borderId="0"/>
    <xf numFmtId="37" fontId="39" fillId="0" borderId="0"/>
    <xf numFmtId="0" fontId="6" fillId="0" borderId="0"/>
    <xf numFmtId="37" fontId="39"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37" fontId="39" fillId="0" borderId="0"/>
    <xf numFmtId="37" fontId="39" fillId="0" borderId="0"/>
    <xf numFmtId="37" fontId="39"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0" fontId="23" fillId="0" borderId="0"/>
    <xf numFmtId="0" fontId="6" fillId="0" borderId="0"/>
    <xf numFmtId="0" fontId="23" fillId="0" borderId="0"/>
    <xf numFmtId="0" fontId="23" fillId="0" borderId="0"/>
    <xf numFmtId="0" fontId="6" fillId="0" borderId="0"/>
    <xf numFmtId="0" fontId="18"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37" fontId="39" fillId="0" borderId="0"/>
    <xf numFmtId="0" fontId="6" fillId="0" borderId="0"/>
    <xf numFmtId="37" fontId="39" fillId="0" borderId="0"/>
    <xf numFmtId="0" fontId="6" fillId="0" borderId="0"/>
    <xf numFmtId="37" fontId="39" fillId="0" borderId="0"/>
    <xf numFmtId="37" fontId="39" fillId="0" borderId="0"/>
    <xf numFmtId="37" fontId="39"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37" fontId="39" fillId="0" borderId="0"/>
    <xf numFmtId="37" fontId="39" fillId="0" borderId="0"/>
    <xf numFmtId="37" fontId="39" fillId="0" borderId="0"/>
    <xf numFmtId="0" fontId="6" fillId="0" borderId="0"/>
    <xf numFmtId="37" fontId="39" fillId="0" borderId="0"/>
    <xf numFmtId="0" fontId="6" fillId="0" borderId="0"/>
    <xf numFmtId="37" fontId="39"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37" fontId="39"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39"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6" fillId="0" borderId="0"/>
    <xf numFmtId="170" fontId="6" fillId="0" borderId="0"/>
    <xf numFmtId="0" fontId="6" fillId="0" borderId="0"/>
    <xf numFmtId="0" fontId="6" fillId="0" borderId="0"/>
    <xf numFmtId="0" fontId="6"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95" fillId="0" borderId="0"/>
    <xf numFmtId="0" fontId="95" fillId="0" borderId="0"/>
    <xf numFmtId="0" fontId="95" fillId="0" borderId="0"/>
    <xf numFmtId="170" fontId="23" fillId="0" borderId="0"/>
    <xf numFmtId="0" fontId="4" fillId="0" borderId="0"/>
    <xf numFmtId="0" fontId="6" fillId="0" borderId="0"/>
    <xf numFmtId="0" fontId="95" fillId="0" borderId="0"/>
    <xf numFmtId="0" fontId="23" fillId="0" borderId="0"/>
    <xf numFmtId="0" fontId="95" fillId="0" borderId="0"/>
    <xf numFmtId="0" fontId="23" fillId="0" borderId="0"/>
    <xf numFmtId="0" fontId="95" fillId="0" borderId="0"/>
    <xf numFmtId="170" fontId="23"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170" fontId="23" fillId="0" borderId="0"/>
    <xf numFmtId="37" fontId="39"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39" fillId="0" borderId="0"/>
    <xf numFmtId="0" fontId="6"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23"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0" fontId="6" fillId="0" borderId="0"/>
    <xf numFmtId="37" fontId="39" fillId="0" borderId="0"/>
    <xf numFmtId="170" fontId="6" fillId="0" borderId="0"/>
    <xf numFmtId="0" fontId="6" fillId="0" borderId="0"/>
    <xf numFmtId="0" fontId="6" fillId="0" borderId="0"/>
    <xf numFmtId="0" fontId="6" fillId="0" borderId="0"/>
    <xf numFmtId="0" fontId="6" fillId="0" borderId="0"/>
    <xf numFmtId="170" fontId="23" fillId="0" borderId="0"/>
    <xf numFmtId="37" fontId="39" fillId="0" borderId="0"/>
    <xf numFmtId="37" fontId="39" fillId="0" borderId="0"/>
    <xf numFmtId="170" fontId="23" fillId="0" borderId="0"/>
    <xf numFmtId="37" fontId="39" fillId="0" borderId="0"/>
    <xf numFmtId="37" fontId="39" fillId="0" borderId="0"/>
    <xf numFmtId="170" fontId="23" fillId="0" borderId="0"/>
    <xf numFmtId="0" fontId="4" fillId="0" borderId="0"/>
    <xf numFmtId="170" fontId="23"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23" fillId="0" borderId="0"/>
    <xf numFmtId="37" fontId="39" fillId="0" borderId="0"/>
    <xf numFmtId="0" fontId="6" fillId="0" borderId="0"/>
    <xf numFmtId="0" fontId="95" fillId="0" borderId="0"/>
    <xf numFmtId="0" fontId="95" fillId="0" borderId="0"/>
    <xf numFmtId="170" fontId="23" fillId="0" borderId="0"/>
    <xf numFmtId="0" fontId="95" fillId="0" borderId="0"/>
    <xf numFmtId="0" fontId="95" fillId="0" borderId="0"/>
    <xf numFmtId="0" fontId="95" fillId="0" borderId="0"/>
    <xf numFmtId="187" fontId="114" fillId="0" borderId="0"/>
    <xf numFmtId="0" fontId="6"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95" fillId="0" borderId="0"/>
    <xf numFmtId="0" fontId="95" fillId="0" borderId="0"/>
    <xf numFmtId="0" fontId="95" fillId="0" borderId="0"/>
    <xf numFmtId="0" fontId="95" fillId="0" borderId="0"/>
    <xf numFmtId="0" fontId="6" fillId="0" borderId="0"/>
    <xf numFmtId="0" fontId="95" fillId="0" borderId="0"/>
    <xf numFmtId="0" fontId="6" fillId="0" borderId="0"/>
    <xf numFmtId="0" fontId="95" fillId="0" borderId="0"/>
    <xf numFmtId="17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23"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4" fillId="0" borderId="0"/>
    <xf numFmtId="0" fontId="6" fillId="0" borderId="0"/>
    <xf numFmtId="0" fontId="6" fillId="0" borderId="0"/>
    <xf numFmtId="0" fontId="4"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23" fillId="0" borderId="0"/>
    <xf numFmtId="0" fontId="4" fillId="0" borderId="0"/>
    <xf numFmtId="170" fontId="23" fillId="0" borderId="0"/>
    <xf numFmtId="0" fontId="4" fillId="0" borderId="0"/>
    <xf numFmtId="170" fontId="23" fillId="0" borderId="0"/>
    <xf numFmtId="0" fontId="4" fillId="0" borderId="0"/>
    <xf numFmtId="0" fontId="4" fillId="0" borderId="0"/>
    <xf numFmtId="170" fontId="23" fillId="0" borderId="0"/>
    <xf numFmtId="0" fontId="4"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51" borderId="18" applyNumberFormat="0" applyFont="0" applyAlignment="0" applyProtection="0"/>
    <xf numFmtId="170" fontId="23" fillId="51" borderId="18" applyNumberFormat="0" applyFont="0" applyAlignment="0" applyProtection="0"/>
    <xf numFmtId="0" fontId="6" fillId="51" borderId="18" applyNumberFormat="0" applyFont="0" applyAlignment="0" applyProtection="0"/>
    <xf numFmtId="0" fontId="95" fillId="51" borderId="18" applyNumberFormat="0" applyFont="0" applyAlignment="0" applyProtection="0"/>
    <xf numFmtId="0" fontId="6" fillId="51" borderId="18" applyNumberFormat="0" applyFont="0" applyAlignment="0" applyProtection="0"/>
    <xf numFmtId="0" fontId="95" fillId="51" borderId="18" applyNumberFormat="0" applyFont="0" applyAlignment="0" applyProtection="0"/>
    <xf numFmtId="0" fontId="23" fillId="51" borderId="18" applyNumberFormat="0" applyFont="0" applyAlignment="0" applyProtection="0"/>
    <xf numFmtId="0" fontId="95" fillId="51" borderId="18" applyNumberFormat="0" applyFont="0" applyAlignment="0" applyProtection="0"/>
    <xf numFmtId="0" fontId="23" fillId="51" borderId="18" applyNumberFormat="0" applyFont="0" applyAlignment="0" applyProtection="0"/>
    <xf numFmtId="0" fontId="39" fillId="51" borderId="18" applyNumberFormat="0" applyFont="0" applyAlignment="0" applyProtection="0"/>
    <xf numFmtId="0" fontId="23"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23"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23"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115" fillId="56" borderId="34" applyNumberFormat="0" applyAlignment="0" applyProtection="0"/>
    <xf numFmtId="17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37" fontId="116" fillId="0" borderId="0" applyNumberFormat="0" applyFill="0" applyBorder="0" applyAlignment="0" applyProtection="0"/>
    <xf numFmtId="177" fontId="117" fillId="0" borderId="0">
      <alignment horizontal="left"/>
    </xf>
    <xf numFmtId="180" fontId="6" fillId="0" borderId="0" applyFont="0" applyFill="0" applyBorder="0" applyAlignment="0" applyProtection="0"/>
    <xf numFmtId="188"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17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17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17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17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18" fillId="0" borderId="35"/>
    <xf numFmtId="170" fontId="118" fillId="0" borderId="35"/>
    <xf numFmtId="37" fontId="119" fillId="0" borderId="0">
      <alignment horizontal="left"/>
    </xf>
    <xf numFmtId="14" fontId="6" fillId="71" borderId="26" applyFont="0" applyAlignment="0">
      <protection locked="0"/>
    </xf>
    <xf numFmtId="37" fontId="120" fillId="0" borderId="0" applyNumberFormat="0" applyFill="0" applyBorder="0" applyAlignment="0" applyProtection="0"/>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14" fontId="6" fillId="72" borderId="26" applyFont="0" applyAlignment="0"/>
    <xf numFmtId="4" fontId="56" fillId="0" borderId="0"/>
    <xf numFmtId="4" fontId="56" fillId="0" borderId="0"/>
    <xf numFmtId="4" fontId="56" fillId="0" borderId="0"/>
    <xf numFmtId="4" fontId="56" fillId="0" borderId="0"/>
    <xf numFmtId="4" fontId="56" fillId="0" borderId="0"/>
    <xf numFmtId="170" fontId="48" fillId="0" borderId="0" applyNumberFormat="0" applyBorder="0" applyAlignment="0"/>
    <xf numFmtId="0" fontId="121" fillId="0" borderId="0" applyNumberFormat="0" applyBorder="0" applyAlignment="0"/>
    <xf numFmtId="0" fontId="122" fillId="0" borderId="36"/>
    <xf numFmtId="170" fontId="122" fillId="0" borderId="36"/>
    <xf numFmtId="0" fontId="123" fillId="0" borderId="0">
      <alignment vertical="center"/>
    </xf>
    <xf numFmtId="170" fontId="123" fillId="0" borderId="0">
      <alignment vertical="center"/>
    </xf>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17" fillId="0" borderId="0" applyFill="0" applyBorder="0" applyAlignment="0"/>
    <xf numFmtId="189" fontId="6" fillId="0" borderId="0" applyFill="0" applyBorder="0" applyAlignment="0"/>
    <xf numFmtId="190" fontId="6" fillId="0" borderId="0" applyFill="0" applyBorder="0" applyAlignment="0"/>
    <xf numFmtId="0" fontId="78" fillId="0" borderId="0" applyNumberFormat="0" applyFill="0" applyBorder="0" applyAlignment="0" applyProtection="0"/>
    <xf numFmtId="17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37"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0" fontId="126" fillId="73" borderId="38"/>
    <xf numFmtId="170" fontId="126" fillId="73" borderId="38"/>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49" fontId="128" fillId="0" borderId="0" applyFill="0" applyBorder="0" applyAlignment="0" applyProtection="0"/>
    <xf numFmtId="37" fontId="129" fillId="48" borderId="39">
      <alignment horizontal="centerContinuous"/>
    </xf>
    <xf numFmtId="0" fontId="8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 fontId="18" fillId="0" borderId="0" applyFont="0" applyFill="0" applyBorder="0" applyAlignment="0" applyProtection="0"/>
    <xf numFmtId="0" fontId="131" fillId="0" borderId="0"/>
    <xf numFmtId="169" fontId="95" fillId="0" borderId="0" applyFont="0" applyFill="0" applyBorder="0" applyAlignment="0" applyProtection="0">
      <protection locked="0"/>
    </xf>
    <xf numFmtId="192" fontId="19" fillId="0" borderId="0" applyFont="0" applyFill="0" applyBorder="0" applyAlignment="0" applyProtection="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xf numFmtId="193" fontId="95" fillId="0" borderId="0" applyFont="0" applyFill="0" applyBorder="0" applyAlignment="0" applyProtection="0">
      <protection locked="0"/>
    </xf>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4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5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1"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89" fillId="43" borderId="0" applyNumberFormat="0" applyBorder="0" applyAlignment="0" applyProtection="0"/>
    <xf numFmtId="0" fontId="132" fillId="16" borderId="0" applyNumberFormat="0" applyBorder="0" applyAlignment="0" applyProtection="0"/>
    <xf numFmtId="0" fontId="89" fillId="59" borderId="0" applyNumberFormat="0" applyBorder="0" applyAlignment="0" applyProtection="0"/>
    <xf numFmtId="0" fontId="132" fillId="28" borderId="0" applyNumberFormat="0" applyBorder="0" applyAlignment="0" applyProtection="0"/>
    <xf numFmtId="0" fontId="89" fillId="63" borderId="0" applyNumberFormat="0" applyBorder="0" applyAlignment="0" applyProtection="0"/>
    <xf numFmtId="0" fontId="132" fillId="13" borderId="0" applyNumberFormat="0" applyBorder="0" applyAlignment="0" applyProtection="0"/>
    <xf numFmtId="0" fontId="89" fillId="64" borderId="0" applyNumberFormat="0" applyBorder="0" applyAlignment="0" applyProtection="0"/>
    <xf numFmtId="0" fontId="132" fillId="17" borderId="0" applyNumberFormat="0" applyBorder="0" applyAlignment="0" applyProtection="0"/>
    <xf numFmtId="0" fontId="89" fillId="59" borderId="0" applyNumberFormat="0" applyBorder="0" applyAlignment="0" applyProtection="0"/>
    <xf numFmtId="0" fontId="132" fillId="25" borderId="0" applyNumberFormat="0" applyBorder="0" applyAlignment="0" applyProtection="0"/>
    <xf numFmtId="0" fontId="54" fillId="0" borderId="0" applyNumberFormat="0" applyFill="0" applyBorder="0" applyAlignment="0">
      <protection locked="0"/>
    </xf>
    <xf numFmtId="0" fontId="90" fillId="37" borderId="0" applyNumberFormat="0" applyBorder="0" applyAlignment="0" applyProtection="0"/>
    <xf numFmtId="0" fontId="133" fillId="3" borderId="0" applyNumberFormat="0" applyBorder="0" applyAlignment="0" applyProtection="0"/>
    <xf numFmtId="194" fontId="6" fillId="0" borderId="0" applyFont="0" applyFill="0" applyBorder="0" applyAlignment="0" applyProtection="0"/>
    <xf numFmtId="0" fontId="91" fillId="56" borderId="24" applyNumberFormat="0" applyAlignment="0" applyProtection="0"/>
    <xf numFmtId="0" fontId="18" fillId="0" borderId="0">
      <alignment horizontal="centerContinuous" vertical="center" wrapText="1"/>
    </xf>
    <xf numFmtId="0" fontId="92" fillId="68" borderId="25" applyNumberFormat="0" applyAlignment="0" applyProtection="0"/>
    <xf numFmtId="0" fontId="134" fillId="7" borderId="7" applyNumberFormat="0" applyAlignment="0" applyProtection="0"/>
    <xf numFmtId="0" fontId="92" fillId="68" borderId="25" applyNumberFormat="0" applyAlignment="0" applyProtection="0"/>
    <xf numFmtId="38" fontId="6" fillId="0" borderId="0" applyNumberFormat="0" applyFill="0" applyBorder="0" applyAlignment="0" applyProtection="0">
      <protection locked="0"/>
    </xf>
    <xf numFmtId="38" fontId="6" fillId="0" borderId="0" applyNumberFormat="0" applyFill="0" applyBorder="0" applyAlignment="0" applyProtection="0">
      <protection locked="0"/>
    </xf>
    <xf numFmtId="38" fontId="6" fillId="0" borderId="0" applyNumberFormat="0" applyFill="0" applyBorder="0" applyAlignment="0" applyProtection="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95" fillId="0" borderId="0" applyFont="0" applyFill="0" applyBorder="0" applyAlignment="0" applyProtection="0">
      <protection locked="0"/>
    </xf>
    <xf numFmtId="40" fontId="95" fillId="0" borderId="0" applyFont="0" applyFill="0" applyBorder="0" applyAlignment="0" applyProtection="0">
      <protection locked="0"/>
    </xf>
    <xf numFmtId="195" fontId="6" fillId="0" borderId="0" applyFont="0" applyFill="0" applyBorder="0" applyAlignment="0" applyProtection="0">
      <alignment horizontal="center"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189" fontId="18" fillId="0" borderId="0"/>
    <xf numFmtId="189" fontId="18" fillId="0" borderId="0"/>
    <xf numFmtId="40" fontId="18" fillId="0" borderId="0"/>
    <xf numFmtId="190" fontId="18" fillId="0" borderId="0"/>
    <xf numFmtId="190" fontId="18"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0" fontId="6" fillId="0" borderId="0" applyNumberFormat="0" applyAlignment="0">
      <alignment horizontal="left"/>
    </xf>
    <xf numFmtId="6" fontId="95" fillId="0" borderId="0" applyFont="0" applyFill="0" applyBorder="0" applyAlignment="0" applyProtection="0">
      <protection locked="0"/>
    </xf>
    <xf numFmtId="8" fontId="95" fillId="0" borderId="0" applyFont="0" applyFill="0" applyBorder="0" applyAlignment="0" applyProtection="0">
      <protection locked="0"/>
    </xf>
    <xf numFmtId="196" fontId="6" fillId="0" borderId="0" applyFont="0" applyFill="0" applyBorder="0" applyAlignment="0" applyProtection="0">
      <alignment horizontal="center" vertical="center"/>
    </xf>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197" fontId="18" fillId="0" borderId="0"/>
    <xf numFmtId="197" fontId="18" fillId="0" borderId="0"/>
    <xf numFmtId="8" fontId="18" fillId="0" borderId="0"/>
    <xf numFmtId="8" fontId="18" fillId="0" borderId="0"/>
    <xf numFmtId="198" fontId="54" fillId="0" borderId="0" applyFont="0" applyFill="0" applyBorder="0" applyAlignment="0" applyProtection="0">
      <alignment horizontal="left"/>
    </xf>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39" fillId="0" borderId="0" applyFill="0" applyBorder="0" applyAlignment="0" applyProtection="0"/>
    <xf numFmtId="187" fontId="136" fillId="0" borderId="0">
      <alignment vertical="center"/>
      <protection locked="0"/>
    </xf>
    <xf numFmtId="169" fontId="23" fillId="0" borderId="0" applyFill="0" applyBorder="0" applyAlignment="0" applyProtection="0"/>
    <xf numFmtId="15" fontId="6" fillId="0" borderId="0" applyFont="0" applyFill="0" applyBorder="0" applyAlignment="0" applyProtection="0">
      <alignment horizontal="center" vertical="center"/>
    </xf>
    <xf numFmtId="173" fontId="48" fillId="0" borderId="0"/>
    <xf numFmtId="201" fontId="137" fillId="0" borderId="12"/>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0" fontId="6" fillId="0" borderId="0" applyNumberFormat="0" applyAlignment="0">
      <alignment horizontal="left"/>
    </xf>
    <xf numFmtId="203" fontId="6" fillId="0" borderId="0" applyFont="0" applyFill="0" applyBorder="0" applyAlignment="0" applyProtection="0"/>
    <xf numFmtId="204" fontId="6" fillId="0" borderId="0" applyFont="0" applyFill="0" applyBorder="0" applyAlignment="0" applyProtection="0"/>
    <xf numFmtId="205" fontId="6" fillId="0" borderId="0" applyFont="0" applyFill="0" applyBorder="0" applyAlignment="0" applyProtection="0"/>
    <xf numFmtId="206" fontId="6" fillId="0" borderId="0" applyFont="0" applyFill="0" applyBorder="0" applyAlignment="0" applyProtection="0"/>
    <xf numFmtId="0" fontId="96" fillId="0" borderId="0" applyNumberFormat="0" applyFill="0" applyBorder="0" applyAlignment="0" applyProtection="0"/>
    <xf numFmtId="0" fontId="138" fillId="0" borderId="0" applyNumberForma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1" fontId="6" fillId="0" borderId="0" applyFont="0" applyFill="0" applyBorder="0" applyAlignment="0" applyProtection="0">
      <alignment horizontal="center" vertical="center"/>
    </xf>
    <xf numFmtId="173" fontId="6" fillId="0" borderId="0" applyFont="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0" fontId="139" fillId="0" borderId="0" applyNumberFormat="0" applyFill="0" applyBorder="0" applyAlignment="0" applyProtection="0"/>
    <xf numFmtId="207" fontId="6" fillId="0" borderId="0" applyFont="0" applyFill="0" applyBorder="0" applyAlignment="0" applyProtection="0"/>
    <xf numFmtId="208" fontId="86" fillId="0" borderId="0" applyFont="0" applyFill="0" applyBorder="0" applyAlignment="0" applyProtection="0"/>
    <xf numFmtId="209" fontId="6" fillId="0" borderId="0" applyFont="0" applyFill="0" applyBorder="0" applyAlignment="0" applyProtection="0"/>
    <xf numFmtId="210" fontId="86" fillId="0" borderId="0" applyFont="0" applyFill="0" applyBorder="0" applyAlignment="0" applyProtection="0"/>
    <xf numFmtId="0" fontId="99" fillId="38" borderId="0" applyNumberFormat="0" applyBorder="0" applyAlignment="0" applyProtection="0"/>
    <xf numFmtId="0" fontId="140" fillId="2" borderId="0" applyNumberFormat="0" applyBorder="0" applyAlignment="0" applyProtection="0"/>
    <xf numFmtId="211" fontId="130" fillId="70" borderId="16" applyNumberFormat="0" applyFont="0" applyAlignment="0"/>
    <xf numFmtId="0" fontId="100" fillId="0" borderId="28" applyNumberFormat="0" applyFill="0" applyAlignment="0" applyProtection="0"/>
    <xf numFmtId="0" fontId="102" fillId="0" borderId="30" applyNumberFormat="0" applyFill="0" applyAlignment="0" applyProtection="0"/>
    <xf numFmtId="0" fontId="104" fillId="0" borderId="31" applyNumberFormat="0" applyFill="0" applyAlignment="0" applyProtection="0"/>
    <xf numFmtId="0" fontId="52" fillId="0" borderId="0" applyNumberFormat="0" applyFill="0" applyBorder="0" applyAlignment="0" applyProtection="0">
      <alignment vertical="top"/>
      <protection locked="0"/>
    </xf>
    <xf numFmtId="0" fontId="141" fillId="0" borderId="0" applyNumberFormat="0" applyFill="0" applyBorder="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6" fillId="0" borderId="0" applyNumberFormat="0" applyFont="0" applyFill="0" applyBorder="0" applyProtection="0">
      <alignment horizontal="left" vertical="center"/>
    </xf>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0" fontId="56" fillId="50" borderId="0"/>
    <xf numFmtId="0" fontId="108" fillId="0" borderId="33" applyNumberFormat="0" applyFill="0" applyAlignment="0" applyProtection="0"/>
    <xf numFmtId="0" fontId="142" fillId="0" borderId="6" applyNumberFormat="0" applyFill="0" applyAlignment="0" applyProtection="0"/>
    <xf numFmtId="0" fontId="108" fillId="0" borderId="33" applyNumberFormat="0" applyFill="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4" fontId="6" fillId="0" borderId="0" applyFont="0" applyFill="0" applyBorder="0" applyAlignment="0" applyProtection="0"/>
    <xf numFmtId="215" fontId="6" fillId="0" borderId="0" applyFont="0" applyFill="0" applyBorder="0" applyAlignment="0" applyProtection="0"/>
    <xf numFmtId="216" fontId="6" fillId="0" borderId="0" applyFont="0" applyFill="0" applyBorder="0" applyAlignment="0" applyProtection="0"/>
    <xf numFmtId="217" fontId="6" fillId="0" borderId="0" applyFont="0" applyFill="0" applyBorder="0" applyAlignment="0" applyProtection="0"/>
    <xf numFmtId="0" fontId="6" fillId="0" borderId="0" applyFont="0" applyFill="0" applyBorder="0" applyAlignment="0" applyProtection="0"/>
    <xf numFmtId="0" fontId="111" fillId="57" borderId="0" applyNumberFormat="0" applyBorder="0" applyAlignment="0" applyProtection="0"/>
    <xf numFmtId="0" fontId="143" fillId="4" borderId="0" applyNumberFormat="0" applyBorder="0" applyAlignment="0" applyProtection="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41" fontId="126"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0" fontId="6" fillId="0" borderId="0"/>
    <xf numFmtId="0" fontId="147" fillId="0" borderId="0"/>
    <xf numFmtId="9" fontId="147"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4" fontId="1" fillId="0" borderId="0" applyFont="0" applyFill="0" applyBorder="0" applyAlignment="0" applyProtection="0"/>
  </cellStyleXfs>
  <cellXfs count="150">
    <xf numFmtId="0" fontId="0" fillId="0" borderId="0" xfId="0"/>
    <xf numFmtId="0" fontId="7" fillId="0" borderId="0" xfId="0" applyFont="1" applyFill="1" applyAlignment="1">
      <alignment horizontal="right"/>
    </xf>
    <xf numFmtId="0" fontId="7" fillId="0" borderId="0" xfId="0" applyFont="1" applyFill="1" applyAlignment="1">
      <alignment horizontal="centerContinuous"/>
    </xf>
    <xf numFmtId="0" fontId="9" fillId="0" borderId="0" xfId="0" applyFont="1" applyFill="1" applyAlignment="1">
      <alignment horizontal="center"/>
    </xf>
    <xf numFmtId="164" fontId="7" fillId="0" borderId="0" xfId="0" applyNumberFormat="1" applyFont="1" applyFill="1" applyAlignment="1">
      <alignment horizontal="center"/>
    </xf>
    <xf numFmtId="0" fontId="7" fillId="0" borderId="0" xfId="0" applyFont="1" applyFill="1" applyAlignment="1">
      <alignment horizontal="left"/>
    </xf>
    <xf numFmtId="5" fontId="7" fillId="0" borderId="0" xfId="0" applyNumberFormat="1" applyFont="1" applyFill="1" applyBorder="1" applyAlignment="1">
      <alignment horizontal="centerContinuous" wrapText="1"/>
    </xf>
    <xf numFmtId="0" fontId="9" fillId="0" borderId="0" xfId="0" applyFont="1" applyFill="1" applyAlignment="1">
      <alignment horizontal="left"/>
    </xf>
    <xf numFmtId="0" fontId="9" fillId="0" borderId="0" xfId="0" applyFont="1" applyFill="1" applyAlignment="1">
      <alignment horizontal="centerContinuous"/>
    </xf>
    <xf numFmtId="0" fontId="7" fillId="0" borderId="0" xfId="0" applyNumberFormat="1" applyFont="1" applyFill="1" applyAlignment="1">
      <alignment horizontal="center"/>
    </xf>
    <xf numFmtId="0" fontId="7" fillId="0" borderId="0" xfId="4" applyFont="1" applyFill="1" applyAlignment="1">
      <alignment horizontal="right"/>
    </xf>
    <xf numFmtId="0" fontId="8" fillId="0" borderId="0" xfId="4" applyFont="1" applyFill="1" applyAlignment="1">
      <alignment horizontal="centerContinuous"/>
    </xf>
    <xf numFmtId="0" fontId="7" fillId="0" borderId="0" xfId="4" applyFont="1" applyFill="1" applyAlignment="1">
      <alignment horizontal="centerContinuous"/>
    </xf>
    <xf numFmtId="0" fontId="9" fillId="0" borderId="0" xfId="4" applyFont="1" applyFill="1" applyAlignment="1">
      <alignment horizontal="center"/>
    </xf>
    <xf numFmtId="164" fontId="7" fillId="0" borderId="0" xfId="4" applyNumberFormat="1" applyFont="1" applyFill="1" applyAlignment="1">
      <alignment horizontal="center"/>
    </xf>
    <xf numFmtId="0" fontId="7" fillId="0" borderId="0" xfId="4" applyFont="1" applyFill="1" applyBorder="1" applyAlignment="1">
      <alignment horizontal="center"/>
    </xf>
    <xf numFmtId="0" fontId="7" fillId="0" borderId="0" xfId="4" applyFont="1" applyFill="1" applyAlignment="1">
      <alignment wrapText="1"/>
    </xf>
    <xf numFmtId="0" fontId="7" fillId="0" borderId="0" xfId="4" quotePrefix="1" applyFont="1" applyFill="1" applyAlignment="1">
      <alignment horizontal="right"/>
    </xf>
    <xf numFmtId="0" fontId="7" fillId="0" borderId="0" xfId="0" applyFont="1" applyFill="1" applyAlignment="1">
      <alignment horizontal="centerContinuous" wrapText="1"/>
    </xf>
    <xf numFmtId="0" fontId="7" fillId="0" borderId="0" xfId="0" applyFont="1" applyFill="1" applyAlignment="1"/>
    <xf numFmtId="0" fontId="7" fillId="0" borderId="0" xfId="0" applyFont="1" applyFill="1" applyBorder="1" applyAlignment="1">
      <alignment horizontal="right"/>
    </xf>
    <xf numFmtId="5" fontId="85" fillId="0" borderId="0" xfId="0" applyNumberFormat="1" applyFont="1" applyFill="1" applyBorder="1" applyAlignment="1"/>
    <xf numFmtId="166" fontId="85" fillId="0" borderId="0" xfId="0" applyNumberFormat="1" applyFont="1" applyFill="1" applyAlignment="1"/>
    <xf numFmtId="16" fontId="85" fillId="0" borderId="0" xfId="0" quotePrefix="1" applyNumberFormat="1" applyFont="1" applyFill="1" applyAlignment="1"/>
    <xf numFmtId="0" fontId="7" fillId="0" borderId="0" xfId="0" applyNumberFormat="1" applyFont="1" applyFill="1" applyAlignment="1">
      <alignment horizontal="left"/>
    </xf>
    <xf numFmtId="0" fontId="7" fillId="0" borderId="0" xfId="4" applyFont="1" applyFill="1" applyAlignment="1">
      <alignment horizontal="left"/>
    </xf>
    <xf numFmtId="5" fontId="7" fillId="0" borderId="0" xfId="0" applyNumberFormat="1" applyFont="1" applyFill="1" applyBorder="1" applyAlignment="1"/>
    <xf numFmtId="0" fontId="7" fillId="0" borderId="0" xfId="0" applyFont="1" applyFill="1" applyBorder="1" applyAlignment="1"/>
    <xf numFmtId="167" fontId="7" fillId="0" borderId="0" xfId="1" applyNumberFormat="1" applyFont="1" applyFill="1" applyAlignment="1"/>
    <xf numFmtId="3" fontId="7" fillId="0" borderId="0" xfId="0" applyNumberFormat="1" applyFont="1" applyFill="1" applyAlignment="1"/>
    <xf numFmtId="43" fontId="7" fillId="0" borderId="0" xfId="1" applyFont="1" applyFill="1" applyAlignment="1"/>
    <xf numFmtId="0" fontId="7" fillId="0" borderId="0" xfId="0" applyFont="1" applyFill="1" applyAlignment="1">
      <alignment horizontal="center"/>
    </xf>
    <xf numFmtId="0" fontId="7" fillId="0" borderId="0" xfId="4" applyFont="1" applyFill="1" applyAlignment="1">
      <alignment horizontal="center"/>
    </xf>
    <xf numFmtId="0" fontId="9" fillId="0" borderId="0" xfId="0" applyFont="1" applyFill="1" applyAlignment="1"/>
    <xf numFmtId="37" fontId="7" fillId="0" borderId="0" xfId="0" applyNumberFormat="1" applyFont="1" applyFill="1" applyAlignment="1"/>
    <xf numFmtId="5" fontId="7" fillId="0" borderId="0" xfId="0" applyNumberFormat="1" applyFont="1" applyFill="1" applyAlignment="1"/>
    <xf numFmtId="5" fontId="7" fillId="0" borderId="10" xfId="0" applyNumberFormat="1" applyFont="1" applyFill="1" applyBorder="1" applyAlignment="1"/>
    <xf numFmtId="10" fontId="7" fillId="0" borderId="0" xfId="0" applyNumberFormat="1" applyFont="1" applyFill="1" applyAlignment="1"/>
    <xf numFmtId="165" fontId="7" fillId="0" borderId="10" xfId="0" applyNumberFormat="1" applyFont="1" applyFill="1" applyBorder="1" applyAlignment="1"/>
    <xf numFmtId="167" fontId="7" fillId="0" borderId="10" xfId="0" applyNumberFormat="1" applyFont="1" applyFill="1" applyBorder="1" applyAlignment="1"/>
    <xf numFmtId="5" fontId="7" fillId="0" borderId="12" xfId="0" applyNumberFormat="1" applyFont="1" applyFill="1" applyBorder="1" applyAlignment="1"/>
    <xf numFmtId="5" fontId="7" fillId="0" borderId="13" xfId="0" applyNumberFormat="1" applyFont="1" applyFill="1" applyBorder="1" applyAlignment="1"/>
    <xf numFmtId="37" fontId="7" fillId="0" borderId="0" xfId="0" applyNumberFormat="1" applyFont="1" applyFill="1" applyBorder="1" applyAlignment="1"/>
    <xf numFmtId="10" fontId="7" fillId="0" borderId="10" xfId="0" applyNumberFormat="1" applyFont="1" applyFill="1" applyBorder="1" applyAlignment="1"/>
    <xf numFmtId="5" fontId="7" fillId="0" borderId="0" xfId="1" applyNumberFormat="1" applyFont="1" applyFill="1" applyAlignment="1"/>
    <xf numFmtId="5" fontId="7" fillId="0" borderId="10" xfId="1" applyNumberFormat="1" applyFont="1" applyFill="1" applyBorder="1" applyAlignment="1"/>
    <xf numFmtId="10" fontId="7" fillId="0" borderId="14" xfId="3" applyNumberFormat="1" applyFont="1" applyFill="1" applyBorder="1" applyAlignment="1"/>
    <xf numFmtId="0" fontId="7" fillId="0" borderId="0" xfId="4" applyFont="1" applyFill="1" applyAlignment="1"/>
    <xf numFmtId="5" fontId="7" fillId="0" borderId="10" xfId="4" applyNumberFormat="1" applyFont="1" applyFill="1" applyBorder="1" applyAlignment="1"/>
    <xf numFmtId="0" fontId="9" fillId="0" borderId="0" xfId="4" applyFont="1" applyFill="1" applyAlignment="1"/>
    <xf numFmtId="0" fontId="8" fillId="0" borderId="0" xfId="4" applyFont="1" applyFill="1" applyAlignment="1"/>
    <xf numFmtId="37" fontId="7" fillId="0" borderId="0" xfId="4" applyNumberFormat="1" applyFont="1" applyFill="1" applyAlignment="1"/>
    <xf numFmtId="5" fontId="7" fillId="0" borderId="0" xfId="4" applyNumberFormat="1" applyFont="1" applyFill="1" applyAlignment="1"/>
    <xf numFmtId="5" fontId="7" fillId="0" borderId="0" xfId="4" applyNumberFormat="1" applyFont="1" applyFill="1" applyBorder="1" applyAlignment="1"/>
    <xf numFmtId="0" fontId="7" fillId="0" borderId="0" xfId="4" applyFont="1" applyFill="1" applyBorder="1" applyAlignment="1"/>
    <xf numFmtId="10" fontId="7" fillId="0" borderId="10" xfId="4" applyNumberFormat="1" applyFont="1" applyFill="1" applyBorder="1" applyAlignment="1"/>
    <xf numFmtId="0" fontId="82" fillId="0" borderId="0" xfId="4" applyFont="1" applyFill="1" applyBorder="1" applyAlignment="1"/>
    <xf numFmtId="5" fontId="7" fillId="0" borderId="14" xfId="4" applyNumberFormat="1" applyFont="1" applyFill="1" applyBorder="1" applyAlignment="1"/>
    <xf numFmtId="164" fontId="7" fillId="0" borderId="0" xfId="4" applyNumberFormat="1" applyFont="1" applyFill="1" applyAlignment="1"/>
    <xf numFmtId="166" fontId="7" fillId="0" borderId="0" xfId="2" applyNumberFormat="1" applyFont="1" applyFill="1" applyAlignment="1"/>
    <xf numFmtId="44" fontId="7" fillId="0" borderId="0" xfId="0" applyNumberFormat="1" applyFont="1" applyFill="1" applyAlignment="1"/>
    <xf numFmtId="44" fontId="7" fillId="0" borderId="0" xfId="2" applyFont="1" applyFill="1" applyBorder="1" applyAlignment="1"/>
    <xf numFmtId="44" fontId="7" fillId="0" borderId="0" xfId="0" applyNumberFormat="1" applyFont="1" applyFill="1" applyBorder="1" applyAlignment="1"/>
    <xf numFmtId="166" fontId="7" fillId="0" borderId="0" xfId="2" applyNumberFormat="1" applyFont="1" applyFill="1" applyBorder="1" applyAlignment="1"/>
    <xf numFmtId="0" fontId="7" fillId="0" borderId="0" xfId="0" applyFont="1" applyFill="1" applyAlignment="1">
      <alignment horizontal="center"/>
    </xf>
    <xf numFmtId="0" fontId="145" fillId="0" borderId="0" xfId="37952" applyFont="1" applyAlignment="1">
      <alignment wrapText="1"/>
    </xf>
    <xf numFmtId="0" fontId="146" fillId="0" borderId="10" xfId="37952" applyFont="1" applyBorder="1" applyAlignment="1">
      <alignment horizontal="center" wrapText="1"/>
    </xf>
    <xf numFmtId="37" fontId="7" fillId="0" borderId="0" xfId="4" applyNumberFormat="1" applyFont="1" applyFill="1" applyBorder="1" applyAlignment="1"/>
    <xf numFmtId="0" fontId="82" fillId="0" borderId="0" xfId="0" applyFont="1" applyFill="1" applyAlignment="1"/>
    <xf numFmtId="0" fontId="82" fillId="0" borderId="0" xfId="0" applyFont="1" applyFill="1" applyAlignment="1">
      <alignment horizontal="right"/>
    </xf>
    <xf numFmtId="5" fontId="82" fillId="0" borderId="0" xfId="1" applyNumberFormat="1" applyFont="1" applyFill="1" applyBorder="1" applyAlignment="1"/>
    <xf numFmtId="0" fontId="82" fillId="0" borderId="0" xfId="0" applyFont="1" applyFill="1" applyAlignment="1">
      <alignment horizontal="centerContinuous"/>
    </xf>
    <xf numFmtId="0" fontId="7" fillId="0" borderId="0" xfId="4" applyFont="1" applyFill="1" applyAlignment="1">
      <alignment horizontal="center"/>
    </xf>
    <xf numFmtId="0" fontId="149" fillId="0" borderId="0" xfId="0" applyFont="1" applyFill="1" applyAlignment="1"/>
    <xf numFmtId="43" fontId="7" fillId="0" borderId="0" xfId="1" applyNumberFormat="1" applyFont="1" applyFill="1" applyBorder="1" applyAlignment="1"/>
    <xf numFmtId="0" fontId="7" fillId="0" borderId="0" xfId="0" applyFont="1" applyFill="1" applyAlignment="1">
      <alignment wrapText="1"/>
    </xf>
    <xf numFmtId="0" fontId="150" fillId="0" borderId="0" xfId="0" applyFont="1" applyFill="1" applyBorder="1" applyAlignment="1"/>
    <xf numFmtId="0" fontId="7" fillId="0" borderId="0" xfId="0" applyFont="1" applyFill="1" applyBorder="1" applyAlignment="1"/>
    <xf numFmtId="0" fontId="7" fillId="0" borderId="0" xfId="0" applyFont="1" applyFill="1" applyBorder="1" applyAlignment="1"/>
    <xf numFmtId="0" fontId="82" fillId="0" borderId="0" xfId="0" applyFont="1" applyFill="1" applyBorder="1" applyAlignment="1">
      <alignment horizontal="right"/>
    </xf>
    <xf numFmtId="0" fontId="7" fillId="0" borderId="0" xfId="0" applyFont="1" applyFill="1" applyAlignment="1">
      <alignment horizontal="center"/>
    </xf>
    <xf numFmtId="0" fontId="148" fillId="0" borderId="0" xfId="0" applyFont="1" applyFill="1" applyAlignment="1"/>
    <xf numFmtId="218" fontId="7" fillId="0" borderId="10" xfId="4" applyNumberFormat="1" applyFont="1" applyFill="1" applyBorder="1" applyAlignment="1"/>
    <xf numFmtId="0" fontId="7" fillId="0" borderId="0" xfId="0" applyFont="1" applyFill="1" applyAlignment="1">
      <alignment horizontal="center"/>
    </xf>
    <xf numFmtId="0" fontId="7" fillId="0" borderId="0" xfId="0" applyFont="1" applyFill="1" applyAlignment="1">
      <alignment wrapText="1"/>
    </xf>
    <xf numFmtId="164" fontId="7" fillId="0" borderId="0" xfId="0" applyNumberFormat="1" applyFont="1" applyFill="1" applyAlignment="1">
      <alignment horizontal="center" vertical="center"/>
    </xf>
    <xf numFmtId="0" fontId="7" fillId="0" borderId="0" xfId="0" applyFont="1" applyFill="1" applyAlignment="1">
      <alignment vertical="center"/>
    </xf>
    <xf numFmtId="0" fontId="7" fillId="0" borderId="0" xfId="4" applyFont="1" applyFill="1" applyAlignment="1">
      <alignment horizontal="center"/>
    </xf>
    <xf numFmtId="0" fontId="7" fillId="0" borderId="0" xfId="0" applyFont="1" applyFill="1" applyAlignment="1">
      <alignment horizontal="center"/>
    </xf>
    <xf numFmtId="0" fontId="7" fillId="0" borderId="0" xfId="4" applyFont="1" applyFill="1" applyAlignment="1">
      <alignment horizontal="center"/>
    </xf>
    <xf numFmtId="0" fontId="7" fillId="0" borderId="0" xfId="4" applyFont="1" applyFill="1" applyAlignment="1">
      <alignment horizontal="center"/>
    </xf>
    <xf numFmtId="0" fontId="7" fillId="0" borderId="0" xfId="0" applyFont="1" applyFill="1" applyAlignment="1">
      <alignment horizontal="center"/>
    </xf>
    <xf numFmtId="0" fontId="149" fillId="0" borderId="0" xfId="0" applyFont="1" applyFill="1" applyAlignment="1">
      <alignment horizontal="center"/>
    </xf>
    <xf numFmtId="0" fontId="7" fillId="0" borderId="0" xfId="4319" applyFont="1"/>
    <xf numFmtId="0" fontId="7" fillId="0" borderId="0" xfId="4319" applyFont="1" applyAlignment="1">
      <alignment horizontal="right"/>
    </xf>
    <xf numFmtId="0" fontId="7" fillId="0" borderId="10" xfId="4319" applyFont="1" applyBorder="1" applyAlignment="1">
      <alignment horizontal="center"/>
    </xf>
    <xf numFmtId="37" fontId="7" fillId="0" borderId="0" xfId="4319" applyNumberFormat="1" applyFont="1"/>
    <xf numFmtId="0" fontId="7" fillId="0" borderId="0" xfId="4319" applyFont="1" applyBorder="1"/>
    <xf numFmtId="5" fontId="7" fillId="0" borderId="0" xfId="4319" applyNumberFormat="1" applyFont="1" applyFill="1" applyBorder="1"/>
    <xf numFmtId="5" fontId="7" fillId="0" borderId="0" xfId="1786" applyNumberFormat="1" applyFont="1" applyFill="1" applyBorder="1"/>
    <xf numFmtId="0" fontId="7" fillId="0" borderId="0" xfId="4319" quotePrefix="1" applyFont="1"/>
    <xf numFmtId="0" fontId="7" fillId="0" borderId="0" xfId="0" quotePrefix="1" applyFont="1"/>
    <xf numFmtId="5" fontId="7" fillId="0" borderId="12" xfId="4319" applyNumberFormat="1" applyFont="1" applyFill="1" applyBorder="1"/>
    <xf numFmtId="0" fontId="7" fillId="0" borderId="0" xfId="4319" applyFont="1" applyAlignment="1">
      <alignment horizontal="center"/>
    </xf>
    <xf numFmtId="5" fontId="7" fillId="0" borderId="10" xfId="1786" applyNumberFormat="1" applyFont="1" applyFill="1" applyBorder="1"/>
    <xf numFmtId="166" fontId="7" fillId="0" borderId="10" xfId="0" applyNumberFormat="1" applyFont="1" applyFill="1" applyBorder="1" applyAlignment="1"/>
    <xf numFmtId="0" fontId="7" fillId="0" borderId="0" xfId="4319" applyFont="1" applyAlignment="1">
      <alignment horizontal="center"/>
    </xf>
    <xf numFmtId="0" fontId="7" fillId="0" borderId="0" xfId="0" applyFont="1" applyFill="1" applyAlignment="1">
      <alignment horizontal="center"/>
    </xf>
    <xf numFmtId="0" fontId="7" fillId="0" borderId="0" xfId="4" applyFont="1" applyFill="1" applyAlignment="1">
      <alignment horizontal="center"/>
    </xf>
    <xf numFmtId="0" fontId="7" fillId="0" borderId="0" xfId="0" applyFont="1" applyAlignment="1">
      <alignment horizontal="right"/>
    </xf>
    <xf numFmtId="37" fontId="7" fillId="0" borderId="0" xfId="0" applyNumberFormat="1" applyFont="1" applyFill="1" applyAlignment="1">
      <alignment horizontal="right"/>
    </xf>
    <xf numFmtId="5" fontId="7" fillId="0" borderId="0" xfId="1786" applyNumberFormat="1" applyFont="1" applyFill="1" applyBorder="1" applyAlignment="1">
      <alignment horizontal="center"/>
    </xf>
    <xf numFmtId="5" fontId="7" fillId="0" borderId="14" xfId="0" applyNumberFormat="1" applyFont="1" applyBorder="1"/>
    <xf numFmtId="0" fontId="151" fillId="0" borderId="0" xfId="37954" applyFont="1"/>
    <xf numFmtId="0" fontId="151" fillId="0" borderId="0" xfId="37954" applyFont="1" applyFill="1"/>
    <xf numFmtId="0" fontId="152" fillId="0" borderId="0" xfId="37954" applyFont="1" applyAlignment="1">
      <alignment vertical="center" wrapText="1"/>
    </xf>
    <xf numFmtId="0" fontId="146" fillId="0" borderId="16" xfId="37954" applyFont="1" applyBorder="1" applyAlignment="1">
      <alignment vertical="center" wrapText="1"/>
    </xf>
    <xf numFmtId="0" fontId="146" fillId="0" borderId="40" xfId="37954" applyFont="1" applyBorder="1" applyAlignment="1">
      <alignment horizontal="right" vertical="center" wrapText="1"/>
    </xf>
    <xf numFmtId="0" fontId="151" fillId="0" borderId="41" xfId="37954" applyFont="1" applyBorder="1" applyAlignment="1">
      <alignment horizontal="center" vertical="center" wrapText="1"/>
    </xf>
    <xf numFmtId="10" fontId="151" fillId="0" borderId="42" xfId="37954" applyNumberFormat="1" applyFont="1" applyBorder="1" applyAlignment="1">
      <alignment vertical="center" wrapText="1"/>
    </xf>
    <xf numFmtId="10" fontId="151" fillId="0" borderId="42" xfId="37954" applyNumberFormat="1" applyFont="1" applyBorder="1" applyAlignment="1">
      <alignment horizontal="right" vertical="center" wrapText="1"/>
    </xf>
    <xf numFmtId="0" fontId="151" fillId="0" borderId="42" xfId="37954" applyFont="1" applyBorder="1" applyAlignment="1">
      <alignment horizontal="right" vertical="center" wrapText="1"/>
    </xf>
    <xf numFmtId="0" fontId="151" fillId="0" borderId="42" xfId="37954" applyFont="1" applyBorder="1" applyAlignment="1">
      <alignment vertical="center" wrapText="1"/>
    </xf>
    <xf numFmtId="0" fontId="151" fillId="0" borderId="0" xfId="37952" applyFont="1"/>
    <xf numFmtId="0" fontId="153" fillId="0" borderId="0" xfId="37952" applyFont="1"/>
    <xf numFmtId="0" fontId="151" fillId="0" borderId="0" xfId="37952" applyFont="1" applyAlignment="1">
      <alignment horizontal="center"/>
    </xf>
    <xf numFmtId="0" fontId="151" fillId="0" borderId="10" xfId="37952" applyFont="1" applyBorder="1" applyAlignment="1">
      <alignment horizontal="center"/>
    </xf>
    <xf numFmtId="0" fontId="153" fillId="0" borderId="0" xfId="37952" applyFont="1" applyAlignment="1">
      <alignment horizontal="center"/>
    </xf>
    <xf numFmtId="0" fontId="154" fillId="0" borderId="0" xfId="37952" applyFont="1" applyAlignment="1">
      <alignment horizontal="right"/>
    </xf>
    <xf numFmtId="10" fontId="151" fillId="0" borderId="0" xfId="37952" applyNumberFormat="1" applyFont="1"/>
    <xf numFmtId="10" fontId="151" fillId="0" borderId="10" xfId="37952" applyNumberFormat="1" applyFont="1" applyBorder="1"/>
    <xf numFmtId="10" fontId="7" fillId="0" borderId="0" xfId="37953" applyNumberFormat="1" applyFont="1" applyBorder="1"/>
    <xf numFmtId="10" fontId="7" fillId="0" borderId="10" xfId="37953" applyNumberFormat="1" applyFont="1" applyBorder="1"/>
    <xf numFmtId="10" fontId="7" fillId="0" borderId="14" xfId="37953" applyNumberFormat="1" applyFont="1" applyBorder="1"/>
    <xf numFmtId="0" fontId="7" fillId="0" borderId="0" xfId="4" applyFont="1" applyFill="1" applyAlignment="1">
      <alignment horizontal="center"/>
    </xf>
    <xf numFmtId="0" fontId="7" fillId="0" borderId="0" xfId="0" applyFont="1" applyAlignment="1">
      <alignment horizontal="right" vertical="center"/>
    </xf>
    <xf numFmtId="0" fontId="7" fillId="0" borderId="0" xfId="0" applyFont="1" applyFill="1" applyAlignment="1">
      <alignment horizontal="right" vertical="center"/>
    </xf>
    <xf numFmtId="37" fontId="7" fillId="0" borderId="0" xfId="0" applyNumberFormat="1" applyFont="1" applyFill="1" applyAlignment="1">
      <alignment horizontal="right" vertical="center"/>
    </xf>
    <xf numFmtId="37" fontId="151" fillId="0" borderId="0" xfId="37952" applyNumberFormat="1" applyFont="1" applyAlignment="1">
      <alignment horizontal="right"/>
    </xf>
    <xf numFmtId="0" fontId="7" fillId="0" borderId="0" xfId="4319" applyFont="1" applyAlignment="1">
      <alignment horizontal="center"/>
    </xf>
    <xf numFmtId="0" fontId="7" fillId="0" borderId="0" xfId="4319" applyFont="1" applyAlignment="1">
      <alignment horizontal="centerContinuous"/>
    </xf>
    <xf numFmtId="0" fontId="7" fillId="0" borderId="0" xfId="4319" applyFont="1" applyAlignment="1">
      <alignment horizontal="centerContinuous" vertical="center"/>
    </xf>
    <xf numFmtId="0" fontId="7" fillId="0" borderId="0" xfId="0" applyFont="1" applyFill="1" applyAlignment="1">
      <alignment horizontal="center"/>
    </xf>
    <xf numFmtId="0" fontId="7" fillId="0" borderId="0" xfId="0" applyFont="1" applyFill="1" applyAlignment="1">
      <alignment horizontal="center" wrapText="1"/>
    </xf>
    <xf numFmtId="0" fontId="7" fillId="0" borderId="0" xfId="0" quotePrefix="1" applyFont="1" applyFill="1" applyAlignment="1">
      <alignment horizontal="center"/>
    </xf>
    <xf numFmtId="0" fontId="149" fillId="0" borderId="0" xfId="0" applyFont="1" applyFill="1" applyAlignment="1">
      <alignment horizontal="center"/>
    </xf>
    <xf numFmtId="0" fontId="82" fillId="0" borderId="0" xfId="0" applyFont="1" applyFill="1" applyAlignment="1">
      <alignment horizontal="center" wrapText="1"/>
    </xf>
    <xf numFmtId="0" fontId="152" fillId="75" borderId="0" xfId="37954" applyFont="1" applyFill="1" applyAlignment="1">
      <alignment horizontal="center" vertical="center" wrapText="1"/>
    </xf>
    <xf numFmtId="0" fontId="7" fillId="0" borderId="0" xfId="4" applyFont="1" applyFill="1" applyAlignment="1">
      <alignment horizontal="center"/>
    </xf>
    <xf numFmtId="0" fontId="151" fillId="0" borderId="0" xfId="37952" applyFont="1" applyAlignment="1">
      <alignment horizontal="center"/>
    </xf>
  </cellXfs>
  <cellStyles count="37964">
    <cellStyle name="$_0decimals" xfId="906" xr:uid="{00000000-0005-0000-0000-000000000000}"/>
    <cellStyle name="$1000s (0)" xfId="7489" xr:uid="{00000000-0005-0000-0000-000001000000}"/>
    <cellStyle name="/dth" xfId="7490" xr:uid="{00000000-0005-0000-0000-000002000000}"/>
    <cellStyle name="??_Sheet1" xfId="907" xr:uid="{00000000-0005-0000-0000-000003000000}"/>
    <cellStyle name="_0decimals" xfId="908" xr:uid="{00000000-0005-0000-0000-000004000000}"/>
    <cellStyle name="_Capital Plan - IS UK" xfId="7491" xr:uid="{00000000-0005-0000-0000-000005000000}"/>
    <cellStyle name="_FY 2012_13-2016_17  5 year plan rev 0 20110930" xfId="537" xr:uid="{00000000-0005-0000-0000-000006000000}"/>
    <cellStyle name="_RI 5 Year Plan FY13_FY17 Final 9 21 11" xfId="538" xr:uid="{00000000-0005-0000-0000-000007000000}"/>
    <cellStyle name="_Sect 2 Proposed Capital Spend Final (1) TPK (4)Final" xfId="539" xr:uid="{00000000-0005-0000-0000-000008000000}"/>
    <cellStyle name="_Test scoring_UKGDx_20070924_Pilot (DV)" xfId="540" xr:uid="{00000000-0005-0000-0000-000009000000}"/>
    <cellStyle name="’Ê‰Ý [0.00]_Area" xfId="7492" xr:uid="{00000000-0005-0000-0000-00000A000000}"/>
    <cellStyle name="’Ê‰Ý_Area" xfId="7493" xr:uid="{00000000-0005-0000-0000-00000B000000}"/>
    <cellStyle name="•W_Area" xfId="7494" xr:uid="{00000000-0005-0000-0000-00000C000000}"/>
    <cellStyle name="1000s (0)" xfId="7495" xr:uid="{00000000-0005-0000-0000-00000D000000}"/>
    <cellStyle name="20% - Accent1 10" xfId="909" xr:uid="{00000000-0005-0000-0000-00000E000000}"/>
    <cellStyle name="20% - Accent1 10 2" xfId="910" xr:uid="{00000000-0005-0000-0000-00000F000000}"/>
    <cellStyle name="20% - Accent1 11" xfId="911" xr:uid="{00000000-0005-0000-0000-000010000000}"/>
    <cellStyle name="20% - Accent1 11 2" xfId="912" xr:uid="{00000000-0005-0000-0000-000011000000}"/>
    <cellStyle name="20% - Accent1 12" xfId="913" xr:uid="{00000000-0005-0000-0000-000012000000}"/>
    <cellStyle name="20% - Accent1 13" xfId="914" xr:uid="{00000000-0005-0000-0000-000013000000}"/>
    <cellStyle name="20% - Accent1 2" xfId="5" xr:uid="{00000000-0005-0000-0000-000014000000}"/>
    <cellStyle name="20% - Accent1 2 2" xfId="915" xr:uid="{00000000-0005-0000-0000-000015000000}"/>
    <cellStyle name="20% - Accent1 2 2 2" xfId="916" xr:uid="{00000000-0005-0000-0000-000016000000}"/>
    <cellStyle name="20% - Accent1 2 2 3" xfId="7496" xr:uid="{00000000-0005-0000-0000-000017000000}"/>
    <cellStyle name="20% - Accent1 2 2 3 2" xfId="7497" xr:uid="{00000000-0005-0000-0000-000018000000}"/>
    <cellStyle name="20% - Accent1 2 2 3 2 2" xfId="7498" xr:uid="{00000000-0005-0000-0000-000019000000}"/>
    <cellStyle name="20% - Accent1 2 2 3 2 2 2" xfId="7499" xr:uid="{00000000-0005-0000-0000-00001A000000}"/>
    <cellStyle name="20% - Accent1 2 2 3 2 3" xfId="7500" xr:uid="{00000000-0005-0000-0000-00001B000000}"/>
    <cellStyle name="20% - Accent1 2 2 3 2 4" xfId="7501" xr:uid="{00000000-0005-0000-0000-00001C000000}"/>
    <cellStyle name="20% - Accent1 2 2 3 3" xfId="7502" xr:uid="{00000000-0005-0000-0000-00001D000000}"/>
    <cellStyle name="20% - Accent1 2 2 3 3 2" xfId="7503" xr:uid="{00000000-0005-0000-0000-00001E000000}"/>
    <cellStyle name="20% - Accent1 2 2 3 4" xfId="7504" xr:uid="{00000000-0005-0000-0000-00001F000000}"/>
    <cellStyle name="20% - Accent1 2 2 3 5" xfId="7505" xr:uid="{00000000-0005-0000-0000-000020000000}"/>
    <cellStyle name="20% - Accent1 2 3" xfId="917" xr:uid="{00000000-0005-0000-0000-000021000000}"/>
    <cellStyle name="20% - Accent1 2 3 2" xfId="918" xr:uid="{00000000-0005-0000-0000-000022000000}"/>
    <cellStyle name="20% - Accent1 2 4" xfId="7506" xr:uid="{00000000-0005-0000-0000-000023000000}"/>
    <cellStyle name="20% - Accent1 2 5" xfId="7507" xr:uid="{00000000-0005-0000-0000-000024000000}"/>
    <cellStyle name="20% - Accent1 2 6" xfId="7508" xr:uid="{00000000-0005-0000-0000-000025000000}"/>
    <cellStyle name="20% - Accent1 2_IS - Flux" xfId="7509" xr:uid="{00000000-0005-0000-0000-000026000000}"/>
    <cellStyle name="20% - Accent1 3" xfId="541" xr:uid="{00000000-0005-0000-0000-000027000000}"/>
    <cellStyle name="20% - Accent1 3 2" xfId="919" xr:uid="{00000000-0005-0000-0000-000028000000}"/>
    <cellStyle name="20% - Accent1 3 3" xfId="7510" xr:uid="{00000000-0005-0000-0000-000029000000}"/>
    <cellStyle name="20% - Accent1 4" xfId="920" xr:uid="{00000000-0005-0000-0000-00002A000000}"/>
    <cellStyle name="20% - Accent1 4 2" xfId="921" xr:uid="{00000000-0005-0000-0000-00002B000000}"/>
    <cellStyle name="20% - Accent1 5" xfId="922" xr:uid="{00000000-0005-0000-0000-00002C000000}"/>
    <cellStyle name="20% - Accent1 5 2" xfId="923" xr:uid="{00000000-0005-0000-0000-00002D000000}"/>
    <cellStyle name="20% - Accent1 6" xfId="924" xr:uid="{00000000-0005-0000-0000-00002E000000}"/>
    <cellStyle name="20% - Accent1 6 2" xfId="925" xr:uid="{00000000-0005-0000-0000-00002F000000}"/>
    <cellStyle name="20% - Accent1 7" xfId="926" xr:uid="{00000000-0005-0000-0000-000030000000}"/>
    <cellStyle name="20% - Accent1 7 2" xfId="927" xr:uid="{00000000-0005-0000-0000-000031000000}"/>
    <cellStyle name="20% - Accent1 8" xfId="928" xr:uid="{00000000-0005-0000-0000-000032000000}"/>
    <cellStyle name="20% - Accent1 8 2" xfId="929" xr:uid="{00000000-0005-0000-0000-000033000000}"/>
    <cellStyle name="20% - Accent1 9" xfId="930" xr:uid="{00000000-0005-0000-0000-000034000000}"/>
    <cellStyle name="20% - Accent1 9 2" xfId="931" xr:uid="{00000000-0005-0000-0000-000035000000}"/>
    <cellStyle name="20% - Accent2 10" xfId="932" xr:uid="{00000000-0005-0000-0000-000036000000}"/>
    <cellStyle name="20% - Accent2 10 2" xfId="933" xr:uid="{00000000-0005-0000-0000-000037000000}"/>
    <cellStyle name="20% - Accent2 11" xfId="934" xr:uid="{00000000-0005-0000-0000-000038000000}"/>
    <cellStyle name="20% - Accent2 11 2" xfId="935" xr:uid="{00000000-0005-0000-0000-000039000000}"/>
    <cellStyle name="20% - Accent2 12" xfId="936" xr:uid="{00000000-0005-0000-0000-00003A000000}"/>
    <cellStyle name="20% - Accent2 13" xfId="937" xr:uid="{00000000-0005-0000-0000-00003B000000}"/>
    <cellStyle name="20% - Accent2 2" xfId="6" xr:uid="{00000000-0005-0000-0000-00003C000000}"/>
    <cellStyle name="20% - Accent2 2 2" xfId="938" xr:uid="{00000000-0005-0000-0000-00003D000000}"/>
    <cellStyle name="20% - Accent2 2 2 2" xfId="939" xr:uid="{00000000-0005-0000-0000-00003E000000}"/>
    <cellStyle name="20% - Accent2 2 2 3" xfId="7511" xr:uid="{00000000-0005-0000-0000-00003F000000}"/>
    <cellStyle name="20% - Accent2 2 2 3 2" xfId="7512" xr:uid="{00000000-0005-0000-0000-000040000000}"/>
    <cellStyle name="20% - Accent2 2 2 3 2 2" xfId="7513" xr:uid="{00000000-0005-0000-0000-000041000000}"/>
    <cellStyle name="20% - Accent2 2 2 3 2 2 2" xfId="7514" xr:uid="{00000000-0005-0000-0000-000042000000}"/>
    <cellStyle name="20% - Accent2 2 2 3 2 3" xfId="7515" xr:uid="{00000000-0005-0000-0000-000043000000}"/>
    <cellStyle name="20% - Accent2 2 2 3 2 4" xfId="7516" xr:uid="{00000000-0005-0000-0000-000044000000}"/>
    <cellStyle name="20% - Accent2 2 2 3 3" xfId="7517" xr:uid="{00000000-0005-0000-0000-000045000000}"/>
    <cellStyle name="20% - Accent2 2 2 3 3 2" xfId="7518" xr:uid="{00000000-0005-0000-0000-000046000000}"/>
    <cellStyle name="20% - Accent2 2 2 3 4" xfId="7519" xr:uid="{00000000-0005-0000-0000-000047000000}"/>
    <cellStyle name="20% - Accent2 2 2 3 5" xfId="7520" xr:uid="{00000000-0005-0000-0000-000048000000}"/>
    <cellStyle name="20% - Accent2 2 3" xfId="940" xr:uid="{00000000-0005-0000-0000-000049000000}"/>
    <cellStyle name="20% - Accent2 2 3 2" xfId="941" xr:uid="{00000000-0005-0000-0000-00004A000000}"/>
    <cellStyle name="20% - Accent2 2 4" xfId="7521" xr:uid="{00000000-0005-0000-0000-00004B000000}"/>
    <cellStyle name="20% - Accent2 2 5" xfId="7522" xr:uid="{00000000-0005-0000-0000-00004C000000}"/>
    <cellStyle name="20% - Accent2 2 6" xfId="7523" xr:uid="{00000000-0005-0000-0000-00004D000000}"/>
    <cellStyle name="20% - Accent2 2_IS - Flux" xfId="7524" xr:uid="{00000000-0005-0000-0000-00004E000000}"/>
    <cellStyle name="20% - Accent2 3" xfId="542" xr:uid="{00000000-0005-0000-0000-00004F000000}"/>
    <cellStyle name="20% - Accent2 3 2" xfId="942" xr:uid="{00000000-0005-0000-0000-000050000000}"/>
    <cellStyle name="20% - Accent2 3 3" xfId="7525" xr:uid="{00000000-0005-0000-0000-000051000000}"/>
    <cellStyle name="20% - Accent2 4" xfId="943" xr:uid="{00000000-0005-0000-0000-000052000000}"/>
    <cellStyle name="20% - Accent2 4 2" xfId="944" xr:uid="{00000000-0005-0000-0000-000053000000}"/>
    <cellStyle name="20% - Accent2 5" xfId="945" xr:uid="{00000000-0005-0000-0000-000054000000}"/>
    <cellStyle name="20% - Accent2 5 2" xfId="946" xr:uid="{00000000-0005-0000-0000-000055000000}"/>
    <cellStyle name="20% - Accent2 6" xfId="947" xr:uid="{00000000-0005-0000-0000-000056000000}"/>
    <cellStyle name="20% - Accent2 6 2" xfId="948" xr:uid="{00000000-0005-0000-0000-000057000000}"/>
    <cellStyle name="20% - Accent2 7" xfId="949" xr:uid="{00000000-0005-0000-0000-000058000000}"/>
    <cellStyle name="20% - Accent2 7 2" xfId="950" xr:uid="{00000000-0005-0000-0000-000059000000}"/>
    <cellStyle name="20% - Accent2 8" xfId="951" xr:uid="{00000000-0005-0000-0000-00005A000000}"/>
    <cellStyle name="20% - Accent2 8 2" xfId="952" xr:uid="{00000000-0005-0000-0000-00005B000000}"/>
    <cellStyle name="20% - Accent2 9" xfId="953" xr:uid="{00000000-0005-0000-0000-00005C000000}"/>
    <cellStyle name="20% - Accent2 9 2" xfId="954" xr:uid="{00000000-0005-0000-0000-00005D000000}"/>
    <cellStyle name="20% - Accent3 10" xfId="955" xr:uid="{00000000-0005-0000-0000-00005E000000}"/>
    <cellStyle name="20% - Accent3 10 2" xfId="956" xr:uid="{00000000-0005-0000-0000-00005F000000}"/>
    <cellStyle name="20% - Accent3 11" xfId="957" xr:uid="{00000000-0005-0000-0000-000060000000}"/>
    <cellStyle name="20% - Accent3 11 2" xfId="958" xr:uid="{00000000-0005-0000-0000-000061000000}"/>
    <cellStyle name="20% - Accent3 12" xfId="959" xr:uid="{00000000-0005-0000-0000-000062000000}"/>
    <cellStyle name="20% - Accent3 13" xfId="960" xr:uid="{00000000-0005-0000-0000-000063000000}"/>
    <cellStyle name="20% - Accent3 2" xfId="7" xr:uid="{00000000-0005-0000-0000-000064000000}"/>
    <cellStyle name="20% - Accent3 2 2" xfId="961" xr:uid="{00000000-0005-0000-0000-000065000000}"/>
    <cellStyle name="20% - Accent3 2 2 2" xfId="962" xr:uid="{00000000-0005-0000-0000-000066000000}"/>
    <cellStyle name="20% - Accent3 2 2 3" xfId="7526" xr:uid="{00000000-0005-0000-0000-000067000000}"/>
    <cellStyle name="20% - Accent3 2 2 3 2" xfId="7527" xr:uid="{00000000-0005-0000-0000-000068000000}"/>
    <cellStyle name="20% - Accent3 2 2 3 2 2" xfId="7528" xr:uid="{00000000-0005-0000-0000-000069000000}"/>
    <cellStyle name="20% - Accent3 2 2 3 2 2 2" xfId="7529" xr:uid="{00000000-0005-0000-0000-00006A000000}"/>
    <cellStyle name="20% - Accent3 2 2 3 2 3" xfId="7530" xr:uid="{00000000-0005-0000-0000-00006B000000}"/>
    <cellStyle name="20% - Accent3 2 2 3 2 4" xfId="7531" xr:uid="{00000000-0005-0000-0000-00006C000000}"/>
    <cellStyle name="20% - Accent3 2 2 3 3" xfId="7532" xr:uid="{00000000-0005-0000-0000-00006D000000}"/>
    <cellStyle name="20% - Accent3 2 2 3 3 2" xfId="7533" xr:uid="{00000000-0005-0000-0000-00006E000000}"/>
    <cellStyle name="20% - Accent3 2 2 3 4" xfId="7534" xr:uid="{00000000-0005-0000-0000-00006F000000}"/>
    <cellStyle name="20% - Accent3 2 2 3 5" xfId="7535" xr:uid="{00000000-0005-0000-0000-000070000000}"/>
    <cellStyle name="20% - Accent3 2 3" xfId="963" xr:uid="{00000000-0005-0000-0000-000071000000}"/>
    <cellStyle name="20% - Accent3 2 3 2" xfId="964" xr:uid="{00000000-0005-0000-0000-000072000000}"/>
    <cellStyle name="20% - Accent3 2 4" xfId="7536" xr:uid="{00000000-0005-0000-0000-000073000000}"/>
    <cellStyle name="20% - Accent3 2 5" xfId="7537" xr:uid="{00000000-0005-0000-0000-000074000000}"/>
    <cellStyle name="20% - Accent3 2 6" xfId="7538" xr:uid="{00000000-0005-0000-0000-000075000000}"/>
    <cellStyle name="20% - Accent3 2_IS - Flux" xfId="7539" xr:uid="{00000000-0005-0000-0000-000076000000}"/>
    <cellStyle name="20% - Accent3 3" xfId="543" xr:uid="{00000000-0005-0000-0000-000077000000}"/>
    <cellStyle name="20% - Accent3 3 2" xfId="965" xr:uid="{00000000-0005-0000-0000-000078000000}"/>
    <cellStyle name="20% - Accent3 3 3" xfId="7540" xr:uid="{00000000-0005-0000-0000-000079000000}"/>
    <cellStyle name="20% - Accent3 4" xfId="966" xr:uid="{00000000-0005-0000-0000-00007A000000}"/>
    <cellStyle name="20% - Accent3 4 2" xfId="967" xr:uid="{00000000-0005-0000-0000-00007B000000}"/>
    <cellStyle name="20% - Accent3 5" xfId="968" xr:uid="{00000000-0005-0000-0000-00007C000000}"/>
    <cellStyle name="20% - Accent3 5 2" xfId="969" xr:uid="{00000000-0005-0000-0000-00007D000000}"/>
    <cellStyle name="20% - Accent3 6" xfId="970" xr:uid="{00000000-0005-0000-0000-00007E000000}"/>
    <cellStyle name="20% - Accent3 6 2" xfId="971" xr:uid="{00000000-0005-0000-0000-00007F000000}"/>
    <cellStyle name="20% - Accent3 7" xfId="972" xr:uid="{00000000-0005-0000-0000-000080000000}"/>
    <cellStyle name="20% - Accent3 7 2" xfId="973" xr:uid="{00000000-0005-0000-0000-000081000000}"/>
    <cellStyle name="20% - Accent3 8" xfId="974" xr:uid="{00000000-0005-0000-0000-000082000000}"/>
    <cellStyle name="20% - Accent3 8 2" xfId="975" xr:uid="{00000000-0005-0000-0000-000083000000}"/>
    <cellStyle name="20% - Accent3 9" xfId="976" xr:uid="{00000000-0005-0000-0000-000084000000}"/>
    <cellStyle name="20% - Accent3 9 2" xfId="977" xr:uid="{00000000-0005-0000-0000-000085000000}"/>
    <cellStyle name="20% - Accent4 10" xfId="978" xr:uid="{00000000-0005-0000-0000-000086000000}"/>
    <cellStyle name="20% - Accent4 10 2" xfId="979" xr:uid="{00000000-0005-0000-0000-000087000000}"/>
    <cellStyle name="20% - Accent4 11" xfId="980" xr:uid="{00000000-0005-0000-0000-000088000000}"/>
    <cellStyle name="20% - Accent4 11 2" xfId="981" xr:uid="{00000000-0005-0000-0000-000089000000}"/>
    <cellStyle name="20% - Accent4 12" xfId="982" xr:uid="{00000000-0005-0000-0000-00008A000000}"/>
    <cellStyle name="20% - Accent4 13" xfId="983" xr:uid="{00000000-0005-0000-0000-00008B000000}"/>
    <cellStyle name="20% - Accent4 2" xfId="8" xr:uid="{00000000-0005-0000-0000-00008C000000}"/>
    <cellStyle name="20% - Accent4 2 2" xfId="984" xr:uid="{00000000-0005-0000-0000-00008D000000}"/>
    <cellStyle name="20% - Accent4 2 2 2" xfId="985" xr:uid="{00000000-0005-0000-0000-00008E000000}"/>
    <cellStyle name="20% - Accent4 2 2 3" xfId="7541" xr:uid="{00000000-0005-0000-0000-00008F000000}"/>
    <cellStyle name="20% - Accent4 2 2 3 2" xfId="7542" xr:uid="{00000000-0005-0000-0000-000090000000}"/>
    <cellStyle name="20% - Accent4 2 2 3 2 2" xfId="7543" xr:uid="{00000000-0005-0000-0000-000091000000}"/>
    <cellStyle name="20% - Accent4 2 2 3 2 2 2" xfId="7544" xr:uid="{00000000-0005-0000-0000-000092000000}"/>
    <cellStyle name="20% - Accent4 2 2 3 2 3" xfId="7545" xr:uid="{00000000-0005-0000-0000-000093000000}"/>
    <cellStyle name="20% - Accent4 2 2 3 2 4" xfId="7546" xr:uid="{00000000-0005-0000-0000-000094000000}"/>
    <cellStyle name="20% - Accent4 2 2 3 3" xfId="7547" xr:uid="{00000000-0005-0000-0000-000095000000}"/>
    <cellStyle name="20% - Accent4 2 2 3 3 2" xfId="7548" xr:uid="{00000000-0005-0000-0000-000096000000}"/>
    <cellStyle name="20% - Accent4 2 2 3 4" xfId="7549" xr:uid="{00000000-0005-0000-0000-000097000000}"/>
    <cellStyle name="20% - Accent4 2 2 3 5" xfId="7550" xr:uid="{00000000-0005-0000-0000-000098000000}"/>
    <cellStyle name="20% - Accent4 2 3" xfId="986" xr:uid="{00000000-0005-0000-0000-000099000000}"/>
    <cellStyle name="20% - Accent4 2 3 2" xfId="987" xr:uid="{00000000-0005-0000-0000-00009A000000}"/>
    <cellStyle name="20% - Accent4 2 4" xfId="7551" xr:uid="{00000000-0005-0000-0000-00009B000000}"/>
    <cellStyle name="20% - Accent4 2 5" xfId="7552" xr:uid="{00000000-0005-0000-0000-00009C000000}"/>
    <cellStyle name="20% - Accent4 2 6" xfId="7553" xr:uid="{00000000-0005-0000-0000-00009D000000}"/>
    <cellStyle name="20% - Accent4 2_IS - Flux" xfId="7554" xr:uid="{00000000-0005-0000-0000-00009E000000}"/>
    <cellStyle name="20% - Accent4 3" xfId="544" xr:uid="{00000000-0005-0000-0000-00009F000000}"/>
    <cellStyle name="20% - Accent4 3 2" xfId="988" xr:uid="{00000000-0005-0000-0000-0000A0000000}"/>
    <cellStyle name="20% - Accent4 3 3" xfId="7555" xr:uid="{00000000-0005-0000-0000-0000A1000000}"/>
    <cellStyle name="20% - Accent4 4" xfId="989" xr:uid="{00000000-0005-0000-0000-0000A2000000}"/>
    <cellStyle name="20% - Accent4 4 2" xfId="990" xr:uid="{00000000-0005-0000-0000-0000A3000000}"/>
    <cellStyle name="20% - Accent4 5" xfId="991" xr:uid="{00000000-0005-0000-0000-0000A4000000}"/>
    <cellStyle name="20% - Accent4 5 2" xfId="992" xr:uid="{00000000-0005-0000-0000-0000A5000000}"/>
    <cellStyle name="20% - Accent4 6" xfId="993" xr:uid="{00000000-0005-0000-0000-0000A6000000}"/>
    <cellStyle name="20% - Accent4 6 2" xfId="994" xr:uid="{00000000-0005-0000-0000-0000A7000000}"/>
    <cellStyle name="20% - Accent4 7" xfId="995" xr:uid="{00000000-0005-0000-0000-0000A8000000}"/>
    <cellStyle name="20% - Accent4 7 2" xfId="996" xr:uid="{00000000-0005-0000-0000-0000A9000000}"/>
    <cellStyle name="20% - Accent4 8" xfId="997" xr:uid="{00000000-0005-0000-0000-0000AA000000}"/>
    <cellStyle name="20% - Accent4 8 2" xfId="998" xr:uid="{00000000-0005-0000-0000-0000AB000000}"/>
    <cellStyle name="20% - Accent4 9" xfId="999" xr:uid="{00000000-0005-0000-0000-0000AC000000}"/>
    <cellStyle name="20% - Accent4 9 2" xfId="1000" xr:uid="{00000000-0005-0000-0000-0000AD000000}"/>
    <cellStyle name="20% - Accent5 10" xfId="1001" xr:uid="{00000000-0005-0000-0000-0000AE000000}"/>
    <cellStyle name="20% - Accent5 10 2" xfId="1002" xr:uid="{00000000-0005-0000-0000-0000AF000000}"/>
    <cellStyle name="20% - Accent5 11" xfId="1003" xr:uid="{00000000-0005-0000-0000-0000B0000000}"/>
    <cellStyle name="20% - Accent5 11 2" xfId="7556" xr:uid="{00000000-0005-0000-0000-0000B1000000}"/>
    <cellStyle name="20% - Accent5 12" xfId="7557" xr:uid="{00000000-0005-0000-0000-0000B2000000}"/>
    <cellStyle name="20% - Accent5 2" xfId="9" xr:uid="{00000000-0005-0000-0000-0000B3000000}"/>
    <cellStyle name="20% - Accent5 2 2" xfId="1004" xr:uid="{00000000-0005-0000-0000-0000B4000000}"/>
    <cellStyle name="20% - Accent5 2 2 2" xfId="7558" xr:uid="{00000000-0005-0000-0000-0000B5000000}"/>
    <cellStyle name="20% - Accent5 2 2 3" xfId="7559" xr:uid="{00000000-0005-0000-0000-0000B6000000}"/>
    <cellStyle name="20% - Accent5 2 2 3 2" xfId="7560" xr:uid="{00000000-0005-0000-0000-0000B7000000}"/>
    <cellStyle name="20% - Accent5 2 2 3 2 2" xfId="7561" xr:uid="{00000000-0005-0000-0000-0000B8000000}"/>
    <cellStyle name="20% - Accent5 2 2 3 2 2 2" xfId="7562" xr:uid="{00000000-0005-0000-0000-0000B9000000}"/>
    <cellStyle name="20% - Accent5 2 2 3 2 3" xfId="7563" xr:uid="{00000000-0005-0000-0000-0000BA000000}"/>
    <cellStyle name="20% - Accent5 2 2 3 2 4" xfId="7564" xr:uid="{00000000-0005-0000-0000-0000BB000000}"/>
    <cellStyle name="20% - Accent5 2 2 3 3" xfId="7565" xr:uid="{00000000-0005-0000-0000-0000BC000000}"/>
    <cellStyle name="20% - Accent5 2 2 3 3 2" xfId="7566" xr:uid="{00000000-0005-0000-0000-0000BD000000}"/>
    <cellStyle name="20% - Accent5 2 2 3 4" xfId="7567" xr:uid="{00000000-0005-0000-0000-0000BE000000}"/>
    <cellStyle name="20% - Accent5 2 2 3 5" xfId="7568" xr:uid="{00000000-0005-0000-0000-0000BF000000}"/>
    <cellStyle name="20% - Accent5 2 3" xfId="1005" xr:uid="{00000000-0005-0000-0000-0000C0000000}"/>
    <cellStyle name="20% - Accent5 2 3 2" xfId="7569" xr:uid="{00000000-0005-0000-0000-0000C1000000}"/>
    <cellStyle name="20% - Accent5 2 4" xfId="7570" xr:uid="{00000000-0005-0000-0000-0000C2000000}"/>
    <cellStyle name="20% - Accent5 2 5" xfId="7571" xr:uid="{00000000-0005-0000-0000-0000C3000000}"/>
    <cellStyle name="20% - Accent5 2_IS - Flux" xfId="7572" xr:uid="{00000000-0005-0000-0000-0000C4000000}"/>
    <cellStyle name="20% - Accent5 3" xfId="545" xr:uid="{00000000-0005-0000-0000-0000C5000000}"/>
    <cellStyle name="20% - Accent5 3 2" xfId="1006" xr:uid="{00000000-0005-0000-0000-0000C6000000}"/>
    <cellStyle name="20% - Accent5 4" xfId="1007" xr:uid="{00000000-0005-0000-0000-0000C7000000}"/>
    <cellStyle name="20% - Accent5 4 2" xfId="1008" xr:uid="{00000000-0005-0000-0000-0000C8000000}"/>
    <cellStyle name="20% - Accent5 5" xfId="1009" xr:uid="{00000000-0005-0000-0000-0000C9000000}"/>
    <cellStyle name="20% - Accent5 5 2" xfId="1010" xr:uid="{00000000-0005-0000-0000-0000CA000000}"/>
    <cellStyle name="20% - Accent5 6" xfId="1011" xr:uid="{00000000-0005-0000-0000-0000CB000000}"/>
    <cellStyle name="20% - Accent5 6 2" xfId="1012" xr:uid="{00000000-0005-0000-0000-0000CC000000}"/>
    <cellStyle name="20% - Accent5 7" xfId="1013" xr:uid="{00000000-0005-0000-0000-0000CD000000}"/>
    <cellStyle name="20% - Accent5 7 2" xfId="1014" xr:uid="{00000000-0005-0000-0000-0000CE000000}"/>
    <cellStyle name="20% - Accent5 8" xfId="1015" xr:uid="{00000000-0005-0000-0000-0000CF000000}"/>
    <cellStyle name="20% - Accent5 8 2" xfId="1016" xr:uid="{00000000-0005-0000-0000-0000D0000000}"/>
    <cellStyle name="20% - Accent5 9" xfId="1017" xr:uid="{00000000-0005-0000-0000-0000D1000000}"/>
    <cellStyle name="20% - Accent5 9 2" xfId="1018" xr:uid="{00000000-0005-0000-0000-0000D2000000}"/>
    <cellStyle name="20% - Accent6 10" xfId="1019" xr:uid="{00000000-0005-0000-0000-0000D3000000}"/>
    <cellStyle name="20% - Accent6 10 2" xfId="1020" xr:uid="{00000000-0005-0000-0000-0000D4000000}"/>
    <cellStyle name="20% - Accent6 11" xfId="1021" xr:uid="{00000000-0005-0000-0000-0000D5000000}"/>
    <cellStyle name="20% - Accent6 11 2" xfId="1022" xr:uid="{00000000-0005-0000-0000-0000D6000000}"/>
    <cellStyle name="20% - Accent6 12" xfId="1023" xr:uid="{00000000-0005-0000-0000-0000D7000000}"/>
    <cellStyle name="20% - Accent6 13" xfId="1024" xr:uid="{00000000-0005-0000-0000-0000D8000000}"/>
    <cellStyle name="20% - Accent6 2" xfId="10" xr:uid="{00000000-0005-0000-0000-0000D9000000}"/>
    <cellStyle name="20% - Accent6 2 2" xfId="1025" xr:uid="{00000000-0005-0000-0000-0000DA000000}"/>
    <cellStyle name="20% - Accent6 2 2 2" xfId="1026" xr:uid="{00000000-0005-0000-0000-0000DB000000}"/>
    <cellStyle name="20% - Accent6 2 2 3" xfId="7573" xr:uid="{00000000-0005-0000-0000-0000DC000000}"/>
    <cellStyle name="20% - Accent6 2 2 3 2" xfId="7574" xr:uid="{00000000-0005-0000-0000-0000DD000000}"/>
    <cellStyle name="20% - Accent6 2 2 3 2 2" xfId="7575" xr:uid="{00000000-0005-0000-0000-0000DE000000}"/>
    <cellStyle name="20% - Accent6 2 2 3 2 2 2" xfId="7576" xr:uid="{00000000-0005-0000-0000-0000DF000000}"/>
    <cellStyle name="20% - Accent6 2 2 3 2 3" xfId="7577" xr:uid="{00000000-0005-0000-0000-0000E0000000}"/>
    <cellStyle name="20% - Accent6 2 2 3 2 4" xfId="7578" xr:uid="{00000000-0005-0000-0000-0000E1000000}"/>
    <cellStyle name="20% - Accent6 2 2 3 3" xfId="7579" xr:uid="{00000000-0005-0000-0000-0000E2000000}"/>
    <cellStyle name="20% - Accent6 2 2 3 3 2" xfId="7580" xr:uid="{00000000-0005-0000-0000-0000E3000000}"/>
    <cellStyle name="20% - Accent6 2 2 3 4" xfId="7581" xr:uid="{00000000-0005-0000-0000-0000E4000000}"/>
    <cellStyle name="20% - Accent6 2 2 3 5" xfId="7582" xr:uid="{00000000-0005-0000-0000-0000E5000000}"/>
    <cellStyle name="20% - Accent6 2 3" xfId="1027" xr:uid="{00000000-0005-0000-0000-0000E6000000}"/>
    <cellStyle name="20% - Accent6 2 3 2" xfId="1028" xr:uid="{00000000-0005-0000-0000-0000E7000000}"/>
    <cellStyle name="20% - Accent6 2 4" xfId="7583" xr:uid="{00000000-0005-0000-0000-0000E8000000}"/>
    <cellStyle name="20% - Accent6 2 5" xfId="7584" xr:uid="{00000000-0005-0000-0000-0000E9000000}"/>
    <cellStyle name="20% - Accent6 2 6" xfId="7585" xr:uid="{00000000-0005-0000-0000-0000EA000000}"/>
    <cellStyle name="20% - Accent6 2_IS - Flux" xfId="7586" xr:uid="{00000000-0005-0000-0000-0000EB000000}"/>
    <cellStyle name="20% - Accent6 3" xfId="546" xr:uid="{00000000-0005-0000-0000-0000EC000000}"/>
    <cellStyle name="20% - Accent6 3 2" xfId="1029" xr:uid="{00000000-0005-0000-0000-0000ED000000}"/>
    <cellStyle name="20% - Accent6 3 3" xfId="7587" xr:uid="{00000000-0005-0000-0000-0000EE000000}"/>
    <cellStyle name="20% - Accent6 4" xfId="1030" xr:uid="{00000000-0005-0000-0000-0000EF000000}"/>
    <cellStyle name="20% - Accent6 4 2" xfId="1031" xr:uid="{00000000-0005-0000-0000-0000F0000000}"/>
    <cellStyle name="20% - Accent6 5" xfId="1032" xr:uid="{00000000-0005-0000-0000-0000F1000000}"/>
    <cellStyle name="20% - Accent6 5 2" xfId="1033" xr:uid="{00000000-0005-0000-0000-0000F2000000}"/>
    <cellStyle name="20% - Accent6 6" xfId="1034" xr:uid="{00000000-0005-0000-0000-0000F3000000}"/>
    <cellStyle name="20% - Accent6 6 2" xfId="1035" xr:uid="{00000000-0005-0000-0000-0000F4000000}"/>
    <cellStyle name="20% - Accent6 7" xfId="1036" xr:uid="{00000000-0005-0000-0000-0000F5000000}"/>
    <cellStyle name="20% - Accent6 7 2" xfId="1037" xr:uid="{00000000-0005-0000-0000-0000F6000000}"/>
    <cellStyle name="20% - Accent6 8" xfId="1038" xr:uid="{00000000-0005-0000-0000-0000F7000000}"/>
    <cellStyle name="20% - Accent6 8 2" xfId="1039" xr:uid="{00000000-0005-0000-0000-0000F8000000}"/>
    <cellStyle name="20% - Accent6 9" xfId="1040" xr:uid="{00000000-0005-0000-0000-0000F9000000}"/>
    <cellStyle name="20% - Accent6 9 2" xfId="1041" xr:uid="{00000000-0005-0000-0000-0000FA000000}"/>
    <cellStyle name="40% - Accent1 10" xfId="1042" xr:uid="{00000000-0005-0000-0000-0000FB000000}"/>
    <cellStyle name="40% - Accent1 10 2" xfId="1043" xr:uid="{00000000-0005-0000-0000-0000FC000000}"/>
    <cellStyle name="40% - Accent1 11" xfId="1044" xr:uid="{00000000-0005-0000-0000-0000FD000000}"/>
    <cellStyle name="40% - Accent1 11 2" xfId="1045" xr:uid="{00000000-0005-0000-0000-0000FE000000}"/>
    <cellStyle name="40% - Accent1 12" xfId="1046" xr:uid="{00000000-0005-0000-0000-0000FF000000}"/>
    <cellStyle name="40% - Accent1 13" xfId="1047" xr:uid="{00000000-0005-0000-0000-000000010000}"/>
    <cellStyle name="40% - Accent1 2" xfId="11" xr:uid="{00000000-0005-0000-0000-000001010000}"/>
    <cellStyle name="40% - Accent1 2 2" xfId="1048" xr:uid="{00000000-0005-0000-0000-000002010000}"/>
    <cellStyle name="40% - Accent1 2 2 2" xfId="1049" xr:uid="{00000000-0005-0000-0000-000003010000}"/>
    <cellStyle name="40% - Accent1 2 2 3" xfId="7588" xr:uid="{00000000-0005-0000-0000-000004010000}"/>
    <cellStyle name="40% - Accent1 2 2 3 2" xfId="7589" xr:uid="{00000000-0005-0000-0000-000005010000}"/>
    <cellStyle name="40% - Accent1 2 2 3 2 2" xfId="7590" xr:uid="{00000000-0005-0000-0000-000006010000}"/>
    <cellStyle name="40% - Accent1 2 2 3 2 2 2" xfId="7591" xr:uid="{00000000-0005-0000-0000-000007010000}"/>
    <cellStyle name="40% - Accent1 2 2 3 2 3" xfId="7592" xr:uid="{00000000-0005-0000-0000-000008010000}"/>
    <cellStyle name="40% - Accent1 2 2 3 2 4" xfId="7593" xr:uid="{00000000-0005-0000-0000-000009010000}"/>
    <cellStyle name="40% - Accent1 2 2 3 3" xfId="7594" xr:uid="{00000000-0005-0000-0000-00000A010000}"/>
    <cellStyle name="40% - Accent1 2 2 3 3 2" xfId="7595" xr:uid="{00000000-0005-0000-0000-00000B010000}"/>
    <cellStyle name="40% - Accent1 2 2 3 4" xfId="7596" xr:uid="{00000000-0005-0000-0000-00000C010000}"/>
    <cellStyle name="40% - Accent1 2 2 3 5" xfId="7597" xr:uid="{00000000-0005-0000-0000-00000D010000}"/>
    <cellStyle name="40% - Accent1 2 3" xfId="1050" xr:uid="{00000000-0005-0000-0000-00000E010000}"/>
    <cellStyle name="40% - Accent1 2 3 2" xfId="1051" xr:uid="{00000000-0005-0000-0000-00000F010000}"/>
    <cellStyle name="40% - Accent1 2 4" xfId="7598" xr:uid="{00000000-0005-0000-0000-000010010000}"/>
    <cellStyle name="40% - Accent1 2 5" xfId="7599" xr:uid="{00000000-0005-0000-0000-000011010000}"/>
    <cellStyle name="40% - Accent1 2 6" xfId="7600" xr:uid="{00000000-0005-0000-0000-000012010000}"/>
    <cellStyle name="40% - Accent1 2_IS - Flux" xfId="7601" xr:uid="{00000000-0005-0000-0000-000013010000}"/>
    <cellStyle name="40% - Accent1 3" xfId="547" xr:uid="{00000000-0005-0000-0000-000014010000}"/>
    <cellStyle name="40% - Accent1 3 2" xfId="1052" xr:uid="{00000000-0005-0000-0000-000015010000}"/>
    <cellStyle name="40% - Accent1 3 3" xfId="7602" xr:uid="{00000000-0005-0000-0000-000016010000}"/>
    <cellStyle name="40% - Accent1 4" xfId="1053" xr:uid="{00000000-0005-0000-0000-000017010000}"/>
    <cellStyle name="40% - Accent1 4 2" xfId="1054" xr:uid="{00000000-0005-0000-0000-000018010000}"/>
    <cellStyle name="40% - Accent1 5" xfId="1055" xr:uid="{00000000-0005-0000-0000-000019010000}"/>
    <cellStyle name="40% - Accent1 5 2" xfId="1056" xr:uid="{00000000-0005-0000-0000-00001A010000}"/>
    <cellStyle name="40% - Accent1 6" xfId="1057" xr:uid="{00000000-0005-0000-0000-00001B010000}"/>
    <cellStyle name="40% - Accent1 6 2" xfId="1058" xr:uid="{00000000-0005-0000-0000-00001C010000}"/>
    <cellStyle name="40% - Accent1 7" xfId="1059" xr:uid="{00000000-0005-0000-0000-00001D010000}"/>
    <cellStyle name="40% - Accent1 7 2" xfId="1060" xr:uid="{00000000-0005-0000-0000-00001E010000}"/>
    <cellStyle name="40% - Accent1 8" xfId="1061" xr:uid="{00000000-0005-0000-0000-00001F010000}"/>
    <cellStyle name="40% - Accent1 8 2" xfId="1062" xr:uid="{00000000-0005-0000-0000-000020010000}"/>
    <cellStyle name="40% - Accent1 9" xfId="1063" xr:uid="{00000000-0005-0000-0000-000021010000}"/>
    <cellStyle name="40% - Accent1 9 2" xfId="1064" xr:uid="{00000000-0005-0000-0000-000022010000}"/>
    <cellStyle name="40% - Accent2 10" xfId="1065" xr:uid="{00000000-0005-0000-0000-000023010000}"/>
    <cellStyle name="40% - Accent2 10 2" xfId="1066" xr:uid="{00000000-0005-0000-0000-000024010000}"/>
    <cellStyle name="40% - Accent2 11" xfId="1067" xr:uid="{00000000-0005-0000-0000-000025010000}"/>
    <cellStyle name="40% - Accent2 11 2" xfId="7603" xr:uid="{00000000-0005-0000-0000-000026010000}"/>
    <cellStyle name="40% - Accent2 12" xfId="7604" xr:uid="{00000000-0005-0000-0000-000027010000}"/>
    <cellStyle name="40% - Accent2 2" xfId="12" xr:uid="{00000000-0005-0000-0000-000028010000}"/>
    <cellStyle name="40% - Accent2 2 2" xfId="1068" xr:uid="{00000000-0005-0000-0000-000029010000}"/>
    <cellStyle name="40% - Accent2 2 2 2" xfId="7605" xr:uid="{00000000-0005-0000-0000-00002A010000}"/>
    <cellStyle name="40% - Accent2 2 2 3" xfId="7606" xr:uid="{00000000-0005-0000-0000-00002B010000}"/>
    <cellStyle name="40% - Accent2 2 2 3 2" xfId="7607" xr:uid="{00000000-0005-0000-0000-00002C010000}"/>
    <cellStyle name="40% - Accent2 2 2 3 2 2" xfId="7608" xr:uid="{00000000-0005-0000-0000-00002D010000}"/>
    <cellStyle name="40% - Accent2 2 2 3 2 2 2" xfId="7609" xr:uid="{00000000-0005-0000-0000-00002E010000}"/>
    <cellStyle name="40% - Accent2 2 2 3 2 3" xfId="7610" xr:uid="{00000000-0005-0000-0000-00002F010000}"/>
    <cellStyle name="40% - Accent2 2 2 3 2 4" xfId="7611" xr:uid="{00000000-0005-0000-0000-000030010000}"/>
    <cellStyle name="40% - Accent2 2 2 3 3" xfId="7612" xr:uid="{00000000-0005-0000-0000-000031010000}"/>
    <cellStyle name="40% - Accent2 2 2 3 3 2" xfId="7613" xr:uid="{00000000-0005-0000-0000-000032010000}"/>
    <cellStyle name="40% - Accent2 2 2 3 4" xfId="7614" xr:uid="{00000000-0005-0000-0000-000033010000}"/>
    <cellStyle name="40% - Accent2 2 2 3 5" xfId="7615" xr:uid="{00000000-0005-0000-0000-000034010000}"/>
    <cellStyle name="40% - Accent2 2 3" xfId="1069" xr:uid="{00000000-0005-0000-0000-000035010000}"/>
    <cellStyle name="40% - Accent2 2 3 2" xfId="7616" xr:uid="{00000000-0005-0000-0000-000036010000}"/>
    <cellStyle name="40% - Accent2 2 4" xfId="7617" xr:uid="{00000000-0005-0000-0000-000037010000}"/>
    <cellStyle name="40% - Accent2 2 5" xfId="7618" xr:uid="{00000000-0005-0000-0000-000038010000}"/>
    <cellStyle name="40% - Accent2 2_IS - Flux" xfId="7619" xr:uid="{00000000-0005-0000-0000-000039010000}"/>
    <cellStyle name="40% - Accent2 3" xfId="548" xr:uid="{00000000-0005-0000-0000-00003A010000}"/>
    <cellStyle name="40% - Accent2 3 2" xfId="1070" xr:uid="{00000000-0005-0000-0000-00003B010000}"/>
    <cellStyle name="40% - Accent2 4" xfId="1071" xr:uid="{00000000-0005-0000-0000-00003C010000}"/>
    <cellStyle name="40% - Accent2 4 2" xfId="1072" xr:uid="{00000000-0005-0000-0000-00003D010000}"/>
    <cellStyle name="40% - Accent2 5" xfId="1073" xr:uid="{00000000-0005-0000-0000-00003E010000}"/>
    <cellStyle name="40% - Accent2 5 2" xfId="1074" xr:uid="{00000000-0005-0000-0000-00003F010000}"/>
    <cellStyle name="40% - Accent2 6" xfId="1075" xr:uid="{00000000-0005-0000-0000-000040010000}"/>
    <cellStyle name="40% - Accent2 6 2" xfId="1076" xr:uid="{00000000-0005-0000-0000-000041010000}"/>
    <cellStyle name="40% - Accent2 7" xfId="1077" xr:uid="{00000000-0005-0000-0000-000042010000}"/>
    <cellStyle name="40% - Accent2 7 2" xfId="1078" xr:uid="{00000000-0005-0000-0000-000043010000}"/>
    <cellStyle name="40% - Accent2 8" xfId="1079" xr:uid="{00000000-0005-0000-0000-000044010000}"/>
    <cellStyle name="40% - Accent2 8 2" xfId="1080" xr:uid="{00000000-0005-0000-0000-000045010000}"/>
    <cellStyle name="40% - Accent2 9" xfId="1081" xr:uid="{00000000-0005-0000-0000-000046010000}"/>
    <cellStyle name="40% - Accent2 9 2" xfId="1082" xr:uid="{00000000-0005-0000-0000-000047010000}"/>
    <cellStyle name="40% - Accent3 10" xfId="1083" xr:uid="{00000000-0005-0000-0000-000048010000}"/>
    <cellStyle name="40% - Accent3 10 2" xfId="1084" xr:uid="{00000000-0005-0000-0000-000049010000}"/>
    <cellStyle name="40% - Accent3 11" xfId="1085" xr:uid="{00000000-0005-0000-0000-00004A010000}"/>
    <cellStyle name="40% - Accent3 11 2" xfId="1086" xr:uid="{00000000-0005-0000-0000-00004B010000}"/>
    <cellStyle name="40% - Accent3 12" xfId="1087" xr:uid="{00000000-0005-0000-0000-00004C010000}"/>
    <cellStyle name="40% - Accent3 13" xfId="1088" xr:uid="{00000000-0005-0000-0000-00004D010000}"/>
    <cellStyle name="40% - Accent3 2" xfId="13" xr:uid="{00000000-0005-0000-0000-00004E010000}"/>
    <cellStyle name="40% - Accent3 2 2" xfId="1089" xr:uid="{00000000-0005-0000-0000-00004F010000}"/>
    <cellStyle name="40% - Accent3 2 2 2" xfId="1090" xr:uid="{00000000-0005-0000-0000-000050010000}"/>
    <cellStyle name="40% - Accent3 2 2 3" xfId="7620" xr:uid="{00000000-0005-0000-0000-000051010000}"/>
    <cellStyle name="40% - Accent3 2 2 3 2" xfId="7621" xr:uid="{00000000-0005-0000-0000-000052010000}"/>
    <cellStyle name="40% - Accent3 2 2 3 2 2" xfId="7622" xr:uid="{00000000-0005-0000-0000-000053010000}"/>
    <cellStyle name="40% - Accent3 2 2 3 2 2 2" xfId="7623" xr:uid="{00000000-0005-0000-0000-000054010000}"/>
    <cellStyle name="40% - Accent3 2 2 3 2 3" xfId="7624" xr:uid="{00000000-0005-0000-0000-000055010000}"/>
    <cellStyle name="40% - Accent3 2 2 3 2 4" xfId="7625" xr:uid="{00000000-0005-0000-0000-000056010000}"/>
    <cellStyle name="40% - Accent3 2 2 3 3" xfId="7626" xr:uid="{00000000-0005-0000-0000-000057010000}"/>
    <cellStyle name="40% - Accent3 2 2 3 3 2" xfId="7627" xr:uid="{00000000-0005-0000-0000-000058010000}"/>
    <cellStyle name="40% - Accent3 2 2 3 4" xfId="7628" xr:uid="{00000000-0005-0000-0000-000059010000}"/>
    <cellStyle name="40% - Accent3 2 2 3 5" xfId="7629" xr:uid="{00000000-0005-0000-0000-00005A010000}"/>
    <cellStyle name="40% - Accent3 2 3" xfId="1091" xr:uid="{00000000-0005-0000-0000-00005B010000}"/>
    <cellStyle name="40% - Accent3 2 3 2" xfId="1092" xr:uid="{00000000-0005-0000-0000-00005C010000}"/>
    <cellStyle name="40% - Accent3 2 4" xfId="7630" xr:uid="{00000000-0005-0000-0000-00005D010000}"/>
    <cellStyle name="40% - Accent3 2 5" xfId="7631" xr:uid="{00000000-0005-0000-0000-00005E010000}"/>
    <cellStyle name="40% - Accent3 2 6" xfId="7632" xr:uid="{00000000-0005-0000-0000-00005F010000}"/>
    <cellStyle name="40% - Accent3 2_IS - Flux" xfId="7633" xr:uid="{00000000-0005-0000-0000-000060010000}"/>
    <cellStyle name="40% - Accent3 3" xfId="549" xr:uid="{00000000-0005-0000-0000-000061010000}"/>
    <cellStyle name="40% - Accent3 3 2" xfId="1093" xr:uid="{00000000-0005-0000-0000-000062010000}"/>
    <cellStyle name="40% - Accent3 3 3" xfId="7634" xr:uid="{00000000-0005-0000-0000-000063010000}"/>
    <cellStyle name="40% - Accent3 4" xfId="1094" xr:uid="{00000000-0005-0000-0000-000064010000}"/>
    <cellStyle name="40% - Accent3 4 2" xfId="1095" xr:uid="{00000000-0005-0000-0000-000065010000}"/>
    <cellStyle name="40% - Accent3 5" xfId="1096" xr:uid="{00000000-0005-0000-0000-000066010000}"/>
    <cellStyle name="40% - Accent3 5 2" xfId="1097" xr:uid="{00000000-0005-0000-0000-000067010000}"/>
    <cellStyle name="40% - Accent3 6" xfId="1098" xr:uid="{00000000-0005-0000-0000-000068010000}"/>
    <cellStyle name="40% - Accent3 6 2" xfId="1099" xr:uid="{00000000-0005-0000-0000-000069010000}"/>
    <cellStyle name="40% - Accent3 7" xfId="1100" xr:uid="{00000000-0005-0000-0000-00006A010000}"/>
    <cellStyle name="40% - Accent3 7 2" xfId="1101" xr:uid="{00000000-0005-0000-0000-00006B010000}"/>
    <cellStyle name="40% - Accent3 8" xfId="1102" xr:uid="{00000000-0005-0000-0000-00006C010000}"/>
    <cellStyle name="40% - Accent3 8 2" xfId="1103" xr:uid="{00000000-0005-0000-0000-00006D010000}"/>
    <cellStyle name="40% - Accent3 9" xfId="1104" xr:uid="{00000000-0005-0000-0000-00006E010000}"/>
    <cellStyle name="40% - Accent3 9 2" xfId="1105" xr:uid="{00000000-0005-0000-0000-00006F010000}"/>
    <cellStyle name="40% - Accent4 10" xfId="1106" xr:uid="{00000000-0005-0000-0000-000070010000}"/>
    <cellStyle name="40% - Accent4 10 2" xfId="1107" xr:uid="{00000000-0005-0000-0000-000071010000}"/>
    <cellStyle name="40% - Accent4 11" xfId="1108" xr:uid="{00000000-0005-0000-0000-000072010000}"/>
    <cellStyle name="40% - Accent4 11 2" xfId="1109" xr:uid="{00000000-0005-0000-0000-000073010000}"/>
    <cellStyle name="40% - Accent4 12" xfId="1110" xr:uid="{00000000-0005-0000-0000-000074010000}"/>
    <cellStyle name="40% - Accent4 13" xfId="1111" xr:uid="{00000000-0005-0000-0000-000075010000}"/>
    <cellStyle name="40% - Accent4 2" xfId="14" xr:uid="{00000000-0005-0000-0000-000076010000}"/>
    <cellStyle name="40% - Accent4 2 2" xfId="1112" xr:uid="{00000000-0005-0000-0000-000077010000}"/>
    <cellStyle name="40% - Accent4 2 2 2" xfId="1113" xr:uid="{00000000-0005-0000-0000-000078010000}"/>
    <cellStyle name="40% - Accent4 2 2 3" xfId="7635" xr:uid="{00000000-0005-0000-0000-000079010000}"/>
    <cellStyle name="40% - Accent4 2 2 3 2" xfId="7636" xr:uid="{00000000-0005-0000-0000-00007A010000}"/>
    <cellStyle name="40% - Accent4 2 2 3 2 2" xfId="7637" xr:uid="{00000000-0005-0000-0000-00007B010000}"/>
    <cellStyle name="40% - Accent4 2 2 3 2 2 2" xfId="7638" xr:uid="{00000000-0005-0000-0000-00007C010000}"/>
    <cellStyle name="40% - Accent4 2 2 3 2 3" xfId="7639" xr:uid="{00000000-0005-0000-0000-00007D010000}"/>
    <cellStyle name="40% - Accent4 2 2 3 2 4" xfId="7640" xr:uid="{00000000-0005-0000-0000-00007E010000}"/>
    <cellStyle name="40% - Accent4 2 2 3 3" xfId="7641" xr:uid="{00000000-0005-0000-0000-00007F010000}"/>
    <cellStyle name="40% - Accent4 2 2 3 3 2" xfId="7642" xr:uid="{00000000-0005-0000-0000-000080010000}"/>
    <cellStyle name="40% - Accent4 2 2 3 4" xfId="7643" xr:uid="{00000000-0005-0000-0000-000081010000}"/>
    <cellStyle name="40% - Accent4 2 2 3 5" xfId="7644" xr:uid="{00000000-0005-0000-0000-000082010000}"/>
    <cellStyle name="40% - Accent4 2 3" xfId="1114" xr:uid="{00000000-0005-0000-0000-000083010000}"/>
    <cellStyle name="40% - Accent4 2 3 2" xfId="1115" xr:uid="{00000000-0005-0000-0000-000084010000}"/>
    <cellStyle name="40% - Accent4 2 4" xfId="7645" xr:uid="{00000000-0005-0000-0000-000085010000}"/>
    <cellStyle name="40% - Accent4 2 5" xfId="7646" xr:uid="{00000000-0005-0000-0000-000086010000}"/>
    <cellStyle name="40% - Accent4 2 6" xfId="7647" xr:uid="{00000000-0005-0000-0000-000087010000}"/>
    <cellStyle name="40% - Accent4 2_IS - Flux" xfId="7648" xr:uid="{00000000-0005-0000-0000-000088010000}"/>
    <cellStyle name="40% - Accent4 3" xfId="550" xr:uid="{00000000-0005-0000-0000-000089010000}"/>
    <cellStyle name="40% - Accent4 3 2" xfId="1116" xr:uid="{00000000-0005-0000-0000-00008A010000}"/>
    <cellStyle name="40% - Accent4 3 3" xfId="7649" xr:uid="{00000000-0005-0000-0000-00008B010000}"/>
    <cellStyle name="40% - Accent4 4" xfId="1117" xr:uid="{00000000-0005-0000-0000-00008C010000}"/>
    <cellStyle name="40% - Accent4 4 2" xfId="1118" xr:uid="{00000000-0005-0000-0000-00008D010000}"/>
    <cellStyle name="40% - Accent4 5" xfId="1119" xr:uid="{00000000-0005-0000-0000-00008E010000}"/>
    <cellStyle name="40% - Accent4 5 2" xfId="1120" xr:uid="{00000000-0005-0000-0000-00008F010000}"/>
    <cellStyle name="40% - Accent4 6" xfId="1121" xr:uid="{00000000-0005-0000-0000-000090010000}"/>
    <cellStyle name="40% - Accent4 6 2" xfId="1122" xr:uid="{00000000-0005-0000-0000-000091010000}"/>
    <cellStyle name="40% - Accent4 7" xfId="1123" xr:uid="{00000000-0005-0000-0000-000092010000}"/>
    <cellStyle name="40% - Accent4 7 2" xfId="1124" xr:uid="{00000000-0005-0000-0000-000093010000}"/>
    <cellStyle name="40% - Accent4 8" xfId="1125" xr:uid="{00000000-0005-0000-0000-000094010000}"/>
    <cellStyle name="40% - Accent4 8 2" xfId="1126" xr:uid="{00000000-0005-0000-0000-000095010000}"/>
    <cellStyle name="40% - Accent4 9" xfId="1127" xr:uid="{00000000-0005-0000-0000-000096010000}"/>
    <cellStyle name="40% - Accent4 9 2" xfId="1128" xr:uid="{00000000-0005-0000-0000-000097010000}"/>
    <cellStyle name="40% - Accent5 10" xfId="1129" xr:uid="{00000000-0005-0000-0000-000098010000}"/>
    <cellStyle name="40% - Accent5 10 2" xfId="1130" xr:uid="{00000000-0005-0000-0000-000099010000}"/>
    <cellStyle name="40% - Accent5 11" xfId="1131" xr:uid="{00000000-0005-0000-0000-00009A010000}"/>
    <cellStyle name="40% - Accent5 11 2" xfId="7650" xr:uid="{00000000-0005-0000-0000-00009B010000}"/>
    <cellStyle name="40% - Accent5 12" xfId="7651" xr:uid="{00000000-0005-0000-0000-00009C010000}"/>
    <cellStyle name="40% - Accent5 13" xfId="7652" xr:uid="{00000000-0005-0000-0000-00009D010000}"/>
    <cellStyle name="40% - Accent5 2" xfId="15" xr:uid="{00000000-0005-0000-0000-00009E010000}"/>
    <cellStyle name="40% - Accent5 2 2" xfId="1132" xr:uid="{00000000-0005-0000-0000-00009F010000}"/>
    <cellStyle name="40% - Accent5 2 2 2" xfId="7653" xr:uid="{00000000-0005-0000-0000-0000A0010000}"/>
    <cellStyle name="40% - Accent5 2 2 3" xfId="7654" xr:uid="{00000000-0005-0000-0000-0000A1010000}"/>
    <cellStyle name="40% - Accent5 2 2 3 2" xfId="7655" xr:uid="{00000000-0005-0000-0000-0000A2010000}"/>
    <cellStyle name="40% - Accent5 2 2 3 2 2" xfId="7656" xr:uid="{00000000-0005-0000-0000-0000A3010000}"/>
    <cellStyle name="40% - Accent5 2 2 3 2 2 2" xfId="7657" xr:uid="{00000000-0005-0000-0000-0000A4010000}"/>
    <cellStyle name="40% - Accent5 2 2 3 2 3" xfId="7658" xr:uid="{00000000-0005-0000-0000-0000A5010000}"/>
    <cellStyle name="40% - Accent5 2 2 3 2 4" xfId="7659" xr:uid="{00000000-0005-0000-0000-0000A6010000}"/>
    <cellStyle name="40% - Accent5 2 2 3 3" xfId="7660" xr:uid="{00000000-0005-0000-0000-0000A7010000}"/>
    <cellStyle name="40% - Accent5 2 2 3 3 2" xfId="7661" xr:uid="{00000000-0005-0000-0000-0000A8010000}"/>
    <cellStyle name="40% - Accent5 2 2 3 4" xfId="7662" xr:uid="{00000000-0005-0000-0000-0000A9010000}"/>
    <cellStyle name="40% - Accent5 2 2 3 5" xfId="7663" xr:uid="{00000000-0005-0000-0000-0000AA010000}"/>
    <cellStyle name="40% - Accent5 2 3" xfId="1133" xr:uid="{00000000-0005-0000-0000-0000AB010000}"/>
    <cellStyle name="40% - Accent5 2 3 2" xfId="7664" xr:uid="{00000000-0005-0000-0000-0000AC010000}"/>
    <cellStyle name="40% - Accent5 2 4" xfId="7665" xr:uid="{00000000-0005-0000-0000-0000AD010000}"/>
    <cellStyle name="40% - Accent5 2 5" xfId="7666" xr:uid="{00000000-0005-0000-0000-0000AE010000}"/>
    <cellStyle name="40% - Accent5 2 6" xfId="7667" xr:uid="{00000000-0005-0000-0000-0000AF010000}"/>
    <cellStyle name="40% - Accent5 2_IS - Flux" xfId="7668" xr:uid="{00000000-0005-0000-0000-0000B0010000}"/>
    <cellStyle name="40% - Accent5 3" xfId="551" xr:uid="{00000000-0005-0000-0000-0000B1010000}"/>
    <cellStyle name="40% - Accent5 3 2" xfId="1134" xr:uid="{00000000-0005-0000-0000-0000B2010000}"/>
    <cellStyle name="40% - Accent5 3 3" xfId="7669" xr:uid="{00000000-0005-0000-0000-0000B3010000}"/>
    <cellStyle name="40% - Accent5 4" xfId="1135" xr:uid="{00000000-0005-0000-0000-0000B4010000}"/>
    <cellStyle name="40% - Accent5 4 2" xfId="1136" xr:uid="{00000000-0005-0000-0000-0000B5010000}"/>
    <cellStyle name="40% - Accent5 5" xfId="1137" xr:uid="{00000000-0005-0000-0000-0000B6010000}"/>
    <cellStyle name="40% - Accent5 5 2" xfId="1138" xr:uid="{00000000-0005-0000-0000-0000B7010000}"/>
    <cellStyle name="40% - Accent5 6" xfId="1139" xr:uid="{00000000-0005-0000-0000-0000B8010000}"/>
    <cellStyle name="40% - Accent5 6 2" xfId="1140" xr:uid="{00000000-0005-0000-0000-0000B9010000}"/>
    <cellStyle name="40% - Accent5 7" xfId="1141" xr:uid="{00000000-0005-0000-0000-0000BA010000}"/>
    <cellStyle name="40% - Accent5 7 2" xfId="1142" xr:uid="{00000000-0005-0000-0000-0000BB010000}"/>
    <cellStyle name="40% - Accent5 8" xfId="1143" xr:uid="{00000000-0005-0000-0000-0000BC010000}"/>
    <cellStyle name="40% - Accent5 8 2" xfId="1144" xr:uid="{00000000-0005-0000-0000-0000BD010000}"/>
    <cellStyle name="40% - Accent5 9" xfId="1145" xr:uid="{00000000-0005-0000-0000-0000BE010000}"/>
    <cellStyle name="40% - Accent5 9 2" xfId="1146" xr:uid="{00000000-0005-0000-0000-0000BF010000}"/>
    <cellStyle name="40% - Accent6 10" xfId="1147" xr:uid="{00000000-0005-0000-0000-0000C0010000}"/>
    <cellStyle name="40% - Accent6 10 2" xfId="1148" xr:uid="{00000000-0005-0000-0000-0000C1010000}"/>
    <cellStyle name="40% - Accent6 11" xfId="1149" xr:uid="{00000000-0005-0000-0000-0000C2010000}"/>
    <cellStyle name="40% - Accent6 11 2" xfId="1150" xr:uid="{00000000-0005-0000-0000-0000C3010000}"/>
    <cellStyle name="40% - Accent6 12" xfId="1151" xr:uid="{00000000-0005-0000-0000-0000C4010000}"/>
    <cellStyle name="40% - Accent6 13" xfId="1152" xr:uid="{00000000-0005-0000-0000-0000C5010000}"/>
    <cellStyle name="40% - Accent6 2" xfId="16" xr:uid="{00000000-0005-0000-0000-0000C6010000}"/>
    <cellStyle name="40% - Accent6 2 2" xfId="1153" xr:uid="{00000000-0005-0000-0000-0000C7010000}"/>
    <cellStyle name="40% - Accent6 2 2 2" xfId="1154" xr:uid="{00000000-0005-0000-0000-0000C8010000}"/>
    <cellStyle name="40% - Accent6 2 2 3" xfId="7670" xr:uid="{00000000-0005-0000-0000-0000C9010000}"/>
    <cellStyle name="40% - Accent6 2 2 3 2" xfId="7671" xr:uid="{00000000-0005-0000-0000-0000CA010000}"/>
    <cellStyle name="40% - Accent6 2 2 3 2 2" xfId="7672" xr:uid="{00000000-0005-0000-0000-0000CB010000}"/>
    <cellStyle name="40% - Accent6 2 2 3 2 2 2" xfId="7673" xr:uid="{00000000-0005-0000-0000-0000CC010000}"/>
    <cellStyle name="40% - Accent6 2 2 3 2 3" xfId="7674" xr:uid="{00000000-0005-0000-0000-0000CD010000}"/>
    <cellStyle name="40% - Accent6 2 2 3 2 4" xfId="7675" xr:uid="{00000000-0005-0000-0000-0000CE010000}"/>
    <cellStyle name="40% - Accent6 2 2 3 3" xfId="7676" xr:uid="{00000000-0005-0000-0000-0000CF010000}"/>
    <cellStyle name="40% - Accent6 2 2 3 3 2" xfId="7677" xr:uid="{00000000-0005-0000-0000-0000D0010000}"/>
    <cellStyle name="40% - Accent6 2 2 3 4" xfId="7678" xr:uid="{00000000-0005-0000-0000-0000D1010000}"/>
    <cellStyle name="40% - Accent6 2 2 3 5" xfId="7679" xr:uid="{00000000-0005-0000-0000-0000D2010000}"/>
    <cellStyle name="40% - Accent6 2 3" xfId="1155" xr:uid="{00000000-0005-0000-0000-0000D3010000}"/>
    <cellStyle name="40% - Accent6 2 3 2" xfId="1156" xr:uid="{00000000-0005-0000-0000-0000D4010000}"/>
    <cellStyle name="40% - Accent6 2 4" xfId="7680" xr:uid="{00000000-0005-0000-0000-0000D5010000}"/>
    <cellStyle name="40% - Accent6 2 5" xfId="7681" xr:uid="{00000000-0005-0000-0000-0000D6010000}"/>
    <cellStyle name="40% - Accent6 2 6" xfId="7682" xr:uid="{00000000-0005-0000-0000-0000D7010000}"/>
    <cellStyle name="40% - Accent6 2_IS - Flux" xfId="7683" xr:uid="{00000000-0005-0000-0000-0000D8010000}"/>
    <cellStyle name="40% - Accent6 3" xfId="552" xr:uid="{00000000-0005-0000-0000-0000D9010000}"/>
    <cellStyle name="40% - Accent6 3 2" xfId="1157" xr:uid="{00000000-0005-0000-0000-0000DA010000}"/>
    <cellStyle name="40% - Accent6 3 3" xfId="7684" xr:uid="{00000000-0005-0000-0000-0000DB010000}"/>
    <cellStyle name="40% - Accent6 4" xfId="1158" xr:uid="{00000000-0005-0000-0000-0000DC010000}"/>
    <cellStyle name="40% - Accent6 4 2" xfId="1159" xr:uid="{00000000-0005-0000-0000-0000DD010000}"/>
    <cellStyle name="40% - Accent6 5" xfId="1160" xr:uid="{00000000-0005-0000-0000-0000DE010000}"/>
    <cellStyle name="40% - Accent6 5 2" xfId="1161" xr:uid="{00000000-0005-0000-0000-0000DF010000}"/>
    <cellStyle name="40% - Accent6 6" xfId="1162" xr:uid="{00000000-0005-0000-0000-0000E0010000}"/>
    <cellStyle name="40% - Accent6 6 2" xfId="1163" xr:uid="{00000000-0005-0000-0000-0000E1010000}"/>
    <cellStyle name="40% - Accent6 7" xfId="1164" xr:uid="{00000000-0005-0000-0000-0000E2010000}"/>
    <cellStyle name="40% - Accent6 7 2" xfId="1165" xr:uid="{00000000-0005-0000-0000-0000E3010000}"/>
    <cellStyle name="40% - Accent6 8" xfId="1166" xr:uid="{00000000-0005-0000-0000-0000E4010000}"/>
    <cellStyle name="40% - Accent6 8 2" xfId="1167" xr:uid="{00000000-0005-0000-0000-0000E5010000}"/>
    <cellStyle name="40% - Accent6 9" xfId="1168" xr:uid="{00000000-0005-0000-0000-0000E6010000}"/>
    <cellStyle name="40% - Accent6 9 2" xfId="1169" xr:uid="{00000000-0005-0000-0000-0000E7010000}"/>
    <cellStyle name="60% - Accent1 10" xfId="1170" xr:uid="{00000000-0005-0000-0000-0000E8010000}"/>
    <cellStyle name="60% - Accent1 10 2" xfId="1171" xr:uid="{00000000-0005-0000-0000-0000E9010000}"/>
    <cellStyle name="60% - Accent1 11" xfId="1172" xr:uid="{00000000-0005-0000-0000-0000EA010000}"/>
    <cellStyle name="60% - Accent1 11 2" xfId="1173" xr:uid="{00000000-0005-0000-0000-0000EB010000}"/>
    <cellStyle name="60% - Accent1 12" xfId="1174" xr:uid="{00000000-0005-0000-0000-0000EC010000}"/>
    <cellStyle name="60% - Accent1 13" xfId="1175" xr:uid="{00000000-0005-0000-0000-0000ED010000}"/>
    <cellStyle name="60% - Accent1 2" xfId="17" xr:uid="{00000000-0005-0000-0000-0000EE010000}"/>
    <cellStyle name="60% - Accent1 2 2" xfId="1176" xr:uid="{00000000-0005-0000-0000-0000EF010000}"/>
    <cellStyle name="60% - Accent1 2 2 2" xfId="1177" xr:uid="{00000000-0005-0000-0000-0000F0010000}"/>
    <cellStyle name="60% - Accent1 2 3" xfId="1178" xr:uid="{00000000-0005-0000-0000-0000F1010000}"/>
    <cellStyle name="60% - Accent1 2 3 2" xfId="1179" xr:uid="{00000000-0005-0000-0000-0000F2010000}"/>
    <cellStyle name="60% - Accent1 3" xfId="1180" xr:uid="{00000000-0005-0000-0000-0000F3010000}"/>
    <cellStyle name="60% - Accent1 3 2" xfId="1181" xr:uid="{00000000-0005-0000-0000-0000F4010000}"/>
    <cellStyle name="60% - Accent1 4" xfId="1182" xr:uid="{00000000-0005-0000-0000-0000F5010000}"/>
    <cellStyle name="60% - Accent1 4 2" xfId="1183" xr:uid="{00000000-0005-0000-0000-0000F6010000}"/>
    <cellStyle name="60% - Accent1 5" xfId="1184" xr:uid="{00000000-0005-0000-0000-0000F7010000}"/>
    <cellStyle name="60% - Accent1 5 2" xfId="1185" xr:uid="{00000000-0005-0000-0000-0000F8010000}"/>
    <cellStyle name="60% - Accent1 6" xfId="1186" xr:uid="{00000000-0005-0000-0000-0000F9010000}"/>
    <cellStyle name="60% - Accent1 6 2" xfId="1187" xr:uid="{00000000-0005-0000-0000-0000FA010000}"/>
    <cellStyle name="60% - Accent1 7" xfId="1188" xr:uid="{00000000-0005-0000-0000-0000FB010000}"/>
    <cellStyle name="60% - Accent1 7 2" xfId="1189" xr:uid="{00000000-0005-0000-0000-0000FC010000}"/>
    <cellStyle name="60% - Accent1 8" xfId="1190" xr:uid="{00000000-0005-0000-0000-0000FD010000}"/>
    <cellStyle name="60% - Accent1 8 2" xfId="1191" xr:uid="{00000000-0005-0000-0000-0000FE010000}"/>
    <cellStyle name="60% - Accent1 9" xfId="1192" xr:uid="{00000000-0005-0000-0000-0000FF010000}"/>
    <cellStyle name="60% - Accent1 9 2" xfId="1193" xr:uid="{00000000-0005-0000-0000-000000020000}"/>
    <cellStyle name="60% - Accent2 10" xfId="1194" xr:uid="{00000000-0005-0000-0000-000001020000}"/>
    <cellStyle name="60% - Accent2 10 2" xfId="1195" xr:uid="{00000000-0005-0000-0000-000002020000}"/>
    <cellStyle name="60% - Accent2 11" xfId="1196" xr:uid="{00000000-0005-0000-0000-000003020000}"/>
    <cellStyle name="60% - Accent2 12" xfId="7685" xr:uid="{00000000-0005-0000-0000-000004020000}"/>
    <cellStyle name="60% - Accent2 2" xfId="18" xr:uid="{00000000-0005-0000-0000-000005020000}"/>
    <cellStyle name="60% - Accent2 2 2" xfId="1197" xr:uid="{00000000-0005-0000-0000-000006020000}"/>
    <cellStyle name="60% - Accent2 2 2 2" xfId="7686" xr:uid="{00000000-0005-0000-0000-000007020000}"/>
    <cellStyle name="60% - Accent2 2 3" xfId="1198" xr:uid="{00000000-0005-0000-0000-000008020000}"/>
    <cellStyle name="60% - Accent2 3" xfId="1199" xr:uid="{00000000-0005-0000-0000-000009020000}"/>
    <cellStyle name="60% - Accent2 3 2" xfId="1200" xr:uid="{00000000-0005-0000-0000-00000A020000}"/>
    <cellStyle name="60% - Accent2 4" xfId="1201" xr:uid="{00000000-0005-0000-0000-00000B020000}"/>
    <cellStyle name="60% - Accent2 4 2" xfId="1202" xr:uid="{00000000-0005-0000-0000-00000C020000}"/>
    <cellStyle name="60% - Accent2 5" xfId="1203" xr:uid="{00000000-0005-0000-0000-00000D020000}"/>
    <cellStyle name="60% - Accent2 5 2" xfId="1204" xr:uid="{00000000-0005-0000-0000-00000E020000}"/>
    <cellStyle name="60% - Accent2 6" xfId="1205" xr:uid="{00000000-0005-0000-0000-00000F020000}"/>
    <cellStyle name="60% - Accent2 6 2" xfId="1206" xr:uid="{00000000-0005-0000-0000-000010020000}"/>
    <cellStyle name="60% - Accent2 7" xfId="1207" xr:uid="{00000000-0005-0000-0000-000011020000}"/>
    <cellStyle name="60% - Accent2 7 2" xfId="1208" xr:uid="{00000000-0005-0000-0000-000012020000}"/>
    <cellStyle name="60% - Accent2 8" xfId="1209" xr:uid="{00000000-0005-0000-0000-000013020000}"/>
    <cellStyle name="60% - Accent2 8 2" xfId="1210" xr:uid="{00000000-0005-0000-0000-000014020000}"/>
    <cellStyle name="60% - Accent2 9" xfId="1211" xr:uid="{00000000-0005-0000-0000-000015020000}"/>
    <cellStyle name="60% - Accent2 9 2" xfId="1212" xr:uid="{00000000-0005-0000-0000-000016020000}"/>
    <cellStyle name="60% - Accent3 10" xfId="1213" xr:uid="{00000000-0005-0000-0000-000017020000}"/>
    <cellStyle name="60% - Accent3 10 2" xfId="1214" xr:uid="{00000000-0005-0000-0000-000018020000}"/>
    <cellStyle name="60% - Accent3 11" xfId="1215" xr:uid="{00000000-0005-0000-0000-000019020000}"/>
    <cellStyle name="60% - Accent3 11 2" xfId="1216" xr:uid="{00000000-0005-0000-0000-00001A020000}"/>
    <cellStyle name="60% - Accent3 12" xfId="1217" xr:uid="{00000000-0005-0000-0000-00001B020000}"/>
    <cellStyle name="60% - Accent3 13" xfId="1218" xr:uid="{00000000-0005-0000-0000-00001C020000}"/>
    <cellStyle name="60% - Accent3 2" xfId="19" xr:uid="{00000000-0005-0000-0000-00001D020000}"/>
    <cellStyle name="60% - Accent3 2 2" xfId="1219" xr:uid="{00000000-0005-0000-0000-00001E020000}"/>
    <cellStyle name="60% - Accent3 2 2 2" xfId="1220" xr:uid="{00000000-0005-0000-0000-00001F020000}"/>
    <cellStyle name="60% - Accent3 2 3" xfId="1221" xr:uid="{00000000-0005-0000-0000-000020020000}"/>
    <cellStyle name="60% - Accent3 2 3 2" xfId="1222" xr:uid="{00000000-0005-0000-0000-000021020000}"/>
    <cellStyle name="60% - Accent3 3" xfId="1223" xr:uid="{00000000-0005-0000-0000-000022020000}"/>
    <cellStyle name="60% - Accent3 3 2" xfId="1224" xr:uid="{00000000-0005-0000-0000-000023020000}"/>
    <cellStyle name="60% - Accent3 4" xfId="1225" xr:uid="{00000000-0005-0000-0000-000024020000}"/>
    <cellStyle name="60% - Accent3 4 2" xfId="1226" xr:uid="{00000000-0005-0000-0000-000025020000}"/>
    <cellStyle name="60% - Accent3 5" xfId="1227" xr:uid="{00000000-0005-0000-0000-000026020000}"/>
    <cellStyle name="60% - Accent3 5 2" xfId="1228" xr:uid="{00000000-0005-0000-0000-000027020000}"/>
    <cellStyle name="60% - Accent3 6" xfId="1229" xr:uid="{00000000-0005-0000-0000-000028020000}"/>
    <cellStyle name="60% - Accent3 6 2" xfId="1230" xr:uid="{00000000-0005-0000-0000-000029020000}"/>
    <cellStyle name="60% - Accent3 7" xfId="1231" xr:uid="{00000000-0005-0000-0000-00002A020000}"/>
    <cellStyle name="60% - Accent3 7 2" xfId="1232" xr:uid="{00000000-0005-0000-0000-00002B020000}"/>
    <cellStyle name="60% - Accent3 8" xfId="1233" xr:uid="{00000000-0005-0000-0000-00002C020000}"/>
    <cellStyle name="60% - Accent3 8 2" xfId="1234" xr:uid="{00000000-0005-0000-0000-00002D020000}"/>
    <cellStyle name="60% - Accent3 9" xfId="1235" xr:uid="{00000000-0005-0000-0000-00002E020000}"/>
    <cellStyle name="60% - Accent3 9 2" xfId="1236" xr:uid="{00000000-0005-0000-0000-00002F020000}"/>
    <cellStyle name="60% - Accent4 10" xfId="1237" xr:uid="{00000000-0005-0000-0000-000030020000}"/>
    <cellStyle name="60% - Accent4 10 2" xfId="1238" xr:uid="{00000000-0005-0000-0000-000031020000}"/>
    <cellStyle name="60% - Accent4 11" xfId="1239" xr:uid="{00000000-0005-0000-0000-000032020000}"/>
    <cellStyle name="60% - Accent4 11 2" xfId="1240" xr:uid="{00000000-0005-0000-0000-000033020000}"/>
    <cellStyle name="60% - Accent4 12" xfId="1241" xr:uid="{00000000-0005-0000-0000-000034020000}"/>
    <cellStyle name="60% - Accent4 13" xfId="1242" xr:uid="{00000000-0005-0000-0000-000035020000}"/>
    <cellStyle name="60% - Accent4 2" xfId="20" xr:uid="{00000000-0005-0000-0000-000036020000}"/>
    <cellStyle name="60% - Accent4 2 2" xfId="1243" xr:uid="{00000000-0005-0000-0000-000037020000}"/>
    <cellStyle name="60% - Accent4 2 2 2" xfId="1244" xr:uid="{00000000-0005-0000-0000-000038020000}"/>
    <cellStyle name="60% - Accent4 2 3" xfId="1245" xr:uid="{00000000-0005-0000-0000-000039020000}"/>
    <cellStyle name="60% - Accent4 2 3 2" xfId="1246" xr:uid="{00000000-0005-0000-0000-00003A020000}"/>
    <cellStyle name="60% - Accent4 3" xfId="1247" xr:uid="{00000000-0005-0000-0000-00003B020000}"/>
    <cellStyle name="60% - Accent4 3 2" xfId="1248" xr:uid="{00000000-0005-0000-0000-00003C020000}"/>
    <cellStyle name="60% - Accent4 4" xfId="1249" xr:uid="{00000000-0005-0000-0000-00003D020000}"/>
    <cellStyle name="60% - Accent4 4 2" xfId="1250" xr:uid="{00000000-0005-0000-0000-00003E020000}"/>
    <cellStyle name="60% - Accent4 5" xfId="1251" xr:uid="{00000000-0005-0000-0000-00003F020000}"/>
    <cellStyle name="60% - Accent4 5 2" xfId="1252" xr:uid="{00000000-0005-0000-0000-000040020000}"/>
    <cellStyle name="60% - Accent4 6" xfId="1253" xr:uid="{00000000-0005-0000-0000-000041020000}"/>
    <cellStyle name="60% - Accent4 6 2" xfId="1254" xr:uid="{00000000-0005-0000-0000-000042020000}"/>
    <cellStyle name="60% - Accent4 7" xfId="1255" xr:uid="{00000000-0005-0000-0000-000043020000}"/>
    <cellStyle name="60% - Accent4 7 2" xfId="1256" xr:uid="{00000000-0005-0000-0000-000044020000}"/>
    <cellStyle name="60% - Accent4 8" xfId="1257" xr:uid="{00000000-0005-0000-0000-000045020000}"/>
    <cellStyle name="60% - Accent4 8 2" xfId="1258" xr:uid="{00000000-0005-0000-0000-000046020000}"/>
    <cellStyle name="60% - Accent4 9" xfId="1259" xr:uid="{00000000-0005-0000-0000-000047020000}"/>
    <cellStyle name="60% - Accent4 9 2" xfId="1260" xr:uid="{00000000-0005-0000-0000-000048020000}"/>
    <cellStyle name="60% - Accent5 10" xfId="1261" xr:uid="{00000000-0005-0000-0000-000049020000}"/>
    <cellStyle name="60% - Accent5 10 2" xfId="1262" xr:uid="{00000000-0005-0000-0000-00004A020000}"/>
    <cellStyle name="60% - Accent5 11" xfId="1263" xr:uid="{00000000-0005-0000-0000-00004B020000}"/>
    <cellStyle name="60% - Accent5 12" xfId="7687" xr:uid="{00000000-0005-0000-0000-00004C020000}"/>
    <cellStyle name="60% - Accent5 2" xfId="21" xr:uid="{00000000-0005-0000-0000-00004D020000}"/>
    <cellStyle name="60% - Accent5 2 2" xfId="1264" xr:uid="{00000000-0005-0000-0000-00004E020000}"/>
    <cellStyle name="60% - Accent5 2 2 2" xfId="7688" xr:uid="{00000000-0005-0000-0000-00004F020000}"/>
    <cellStyle name="60% - Accent5 2 3" xfId="1265" xr:uid="{00000000-0005-0000-0000-000050020000}"/>
    <cellStyle name="60% - Accent5 3" xfId="1266" xr:uid="{00000000-0005-0000-0000-000051020000}"/>
    <cellStyle name="60% - Accent5 3 2" xfId="1267" xr:uid="{00000000-0005-0000-0000-000052020000}"/>
    <cellStyle name="60% - Accent5 4" xfId="1268" xr:uid="{00000000-0005-0000-0000-000053020000}"/>
    <cellStyle name="60% - Accent5 4 2" xfId="1269" xr:uid="{00000000-0005-0000-0000-000054020000}"/>
    <cellStyle name="60% - Accent5 5" xfId="1270" xr:uid="{00000000-0005-0000-0000-000055020000}"/>
    <cellStyle name="60% - Accent5 5 2" xfId="1271" xr:uid="{00000000-0005-0000-0000-000056020000}"/>
    <cellStyle name="60% - Accent5 6" xfId="1272" xr:uid="{00000000-0005-0000-0000-000057020000}"/>
    <cellStyle name="60% - Accent5 6 2" xfId="1273" xr:uid="{00000000-0005-0000-0000-000058020000}"/>
    <cellStyle name="60% - Accent5 7" xfId="1274" xr:uid="{00000000-0005-0000-0000-000059020000}"/>
    <cellStyle name="60% - Accent5 7 2" xfId="1275" xr:uid="{00000000-0005-0000-0000-00005A020000}"/>
    <cellStyle name="60% - Accent5 8" xfId="1276" xr:uid="{00000000-0005-0000-0000-00005B020000}"/>
    <cellStyle name="60% - Accent5 8 2" xfId="1277" xr:uid="{00000000-0005-0000-0000-00005C020000}"/>
    <cellStyle name="60% - Accent5 9" xfId="1278" xr:uid="{00000000-0005-0000-0000-00005D020000}"/>
    <cellStyle name="60% - Accent5 9 2" xfId="1279" xr:uid="{00000000-0005-0000-0000-00005E020000}"/>
    <cellStyle name="60% - Accent6 10" xfId="1280" xr:uid="{00000000-0005-0000-0000-00005F020000}"/>
    <cellStyle name="60% - Accent6 10 2" xfId="1281" xr:uid="{00000000-0005-0000-0000-000060020000}"/>
    <cellStyle name="60% - Accent6 11" xfId="1282" xr:uid="{00000000-0005-0000-0000-000061020000}"/>
    <cellStyle name="60% - Accent6 11 2" xfId="1283" xr:uid="{00000000-0005-0000-0000-000062020000}"/>
    <cellStyle name="60% - Accent6 12" xfId="1284" xr:uid="{00000000-0005-0000-0000-000063020000}"/>
    <cellStyle name="60% - Accent6 13" xfId="1285" xr:uid="{00000000-0005-0000-0000-000064020000}"/>
    <cellStyle name="60% - Accent6 2" xfId="22" xr:uid="{00000000-0005-0000-0000-000065020000}"/>
    <cellStyle name="60% - Accent6 2 2" xfId="1286" xr:uid="{00000000-0005-0000-0000-000066020000}"/>
    <cellStyle name="60% - Accent6 2 2 2" xfId="1287" xr:uid="{00000000-0005-0000-0000-000067020000}"/>
    <cellStyle name="60% - Accent6 2 3" xfId="1288" xr:uid="{00000000-0005-0000-0000-000068020000}"/>
    <cellStyle name="60% - Accent6 2 3 2" xfId="1289" xr:uid="{00000000-0005-0000-0000-000069020000}"/>
    <cellStyle name="60% - Accent6 3" xfId="1290" xr:uid="{00000000-0005-0000-0000-00006A020000}"/>
    <cellStyle name="60% - Accent6 3 2" xfId="1291" xr:uid="{00000000-0005-0000-0000-00006B020000}"/>
    <cellStyle name="60% - Accent6 4" xfId="1292" xr:uid="{00000000-0005-0000-0000-00006C020000}"/>
    <cellStyle name="60% - Accent6 4 2" xfId="1293" xr:uid="{00000000-0005-0000-0000-00006D020000}"/>
    <cellStyle name="60% - Accent6 5" xfId="1294" xr:uid="{00000000-0005-0000-0000-00006E020000}"/>
    <cellStyle name="60% - Accent6 5 2" xfId="1295" xr:uid="{00000000-0005-0000-0000-00006F020000}"/>
    <cellStyle name="60% - Accent6 6" xfId="1296" xr:uid="{00000000-0005-0000-0000-000070020000}"/>
    <cellStyle name="60% - Accent6 6 2" xfId="1297" xr:uid="{00000000-0005-0000-0000-000071020000}"/>
    <cellStyle name="60% - Accent6 7" xfId="1298" xr:uid="{00000000-0005-0000-0000-000072020000}"/>
    <cellStyle name="60% - Accent6 7 2" xfId="1299" xr:uid="{00000000-0005-0000-0000-000073020000}"/>
    <cellStyle name="60% - Accent6 8" xfId="1300" xr:uid="{00000000-0005-0000-0000-000074020000}"/>
    <cellStyle name="60% - Accent6 8 2" xfId="1301" xr:uid="{00000000-0005-0000-0000-000075020000}"/>
    <cellStyle name="60% - Accent6 9" xfId="1302" xr:uid="{00000000-0005-0000-0000-000076020000}"/>
    <cellStyle name="60% - Accent6 9 2" xfId="1303" xr:uid="{00000000-0005-0000-0000-000077020000}"/>
    <cellStyle name="A3 297 x 420 mm" xfId="23" xr:uid="{00000000-0005-0000-0000-000078020000}"/>
    <cellStyle name="Accent1 10" xfId="1304" xr:uid="{00000000-0005-0000-0000-000079020000}"/>
    <cellStyle name="Accent1 10 2" xfId="1305" xr:uid="{00000000-0005-0000-0000-00007A020000}"/>
    <cellStyle name="Accent1 11" xfId="1306" xr:uid="{00000000-0005-0000-0000-00007B020000}"/>
    <cellStyle name="Accent1 11 2" xfId="1307" xr:uid="{00000000-0005-0000-0000-00007C020000}"/>
    <cellStyle name="Accent1 12" xfId="1308" xr:uid="{00000000-0005-0000-0000-00007D020000}"/>
    <cellStyle name="Accent1 13" xfId="1309" xr:uid="{00000000-0005-0000-0000-00007E020000}"/>
    <cellStyle name="Accent1 2" xfId="24" xr:uid="{00000000-0005-0000-0000-00007F020000}"/>
    <cellStyle name="Accent1 2 2" xfId="1310" xr:uid="{00000000-0005-0000-0000-000080020000}"/>
    <cellStyle name="Accent1 2 2 2" xfId="1311" xr:uid="{00000000-0005-0000-0000-000081020000}"/>
    <cellStyle name="Accent1 2 3" xfId="1312" xr:uid="{00000000-0005-0000-0000-000082020000}"/>
    <cellStyle name="Accent1 2 3 2" xfId="1313" xr:uid="{00000000-0005-0000-0000-000083020000}"/>
    <cellStyle name="Accent1 3" xfId="1314" xr:uid="{00000000-0005-0000-0000-000084020000}"/>
    <cellStyle name="Accent1 3 2" xfId="1315" xr:uid="{00000000-0005-0000-0000-000085020000}"/>
    <cellStyle name="Accent1 4" xfId="1316" xr:uid="{00000000-0005-0000-0000-000086020000}"/>
    <cellStyle name="Accent1 4 2" xfId="1317" xr:uid="{00000000-0005-0000-0000-000087020000}"/>
    <cellStyle name="Accent1 5" xfId="1318" xr:uid="{00000000-0005-0000-0000-000088020000}"/>
    <cellStyle name="Accent1 5 2" xfId="1319" xr:uid="{00000000-0005-0000-0000-000089020000}"/>
    <cellStyle name="Accent1 6" xfId="1320" xr:uid="{00000000-0005-0000-0000-00008A020000}"/>
    <cellStyle name="Accent1 6 2" xfId="1321" xr:uid="{00000000-0005-0000-0000-00008B020000}"/>
    <cellStyle name="Accent1 7" xfId="1322" xr:uid="{00000000-0005-0000-0000-00008C020000}"/>
    <cellStyle name="Accent1 7 2" xfId="1323" xr:uid="{00000000-0005-0000-0000-00008D020000}"/>
    <cellStyle name="Accent1 8" xfId="1324" xr:uid="{00000000-0005-0000-0000-00008E020000}"/>
    <cellStyle name="Accent1 8 2" xfId="1325" xr:uid="{00000000-0005-0000-0000-00008F020000}"/>
    <cellStyle name="Accent1 9" xfId="1326" xr:uid="{00000000-0005-0000-0000-000090020000}"/>
    <cellStyle name="Accent1 9 2" xfId="1327" xr:uid="{00000000-0005-0000-0000-000091020000}"/>
    <cellStyle name="Accent2 10" xfId="1328" xr:uid="{00000000-0005-0000-0000-000092020000}"/>
    <cellStyle name="Accent2 10 2" xfId="1329" xr:uid="{00000000-0005-0000-0000-000093020000}"/>
    <cellStyle name="Accent2 11" xfId="1330" xr:uid="{00000000-0005-0000-0000-000094020000}"/>
    <cellStyle name="Accent2 12" xfId="7689" xr:uid="{00000000-0005-0000-0000-000095020000}"/>
    <cellStyle name="Accent2 2" xfId="25" xr:uid="{00000000-0005-0000-0000-000096020000}"/>
    <cellStyle name="Accent2 2 2" xfId="1331" xr:uid="{00000000-0005-0000-0000-000097020000}"/>
    <cellStyle name="Accent2 2 2 2" xfId="7690" xr:uid="{00000000-0005-0000-0000-000098020000}"/>
    <cellStyle name="Accent2 2 3" xfId="1332" xr:uid="{00000000-0005-0000-0000-000099020000}"/>
    <cellStyle name="Accent2 3" xfId="1333" xr:uid="{00000000-0005-0000-0000-00009A020000}"/>
    <cellStyle name="Accent2 3 2" xfId="1334" xr:uid="{00000000-0005-0000-0000-00009B020000}"/>
    <cellStyle name="Accent2 4" xfId="1335" xr:uid="{00000000-0005-0000-0000-00009C020000}"/>
    <cellStyle name="Accent2 4 2" xfId="1336" xr:uid="{00000000-0005-0000-0000-00009D020000}"/>
    <cellStyle name="Accent2 5" xfId="1337" xr:uid="{00000000-0005-0000-0000-00009E020000}"/>
    <cellStyle name="Accent2 5 2" xfId="1338" xr:uid="{00000000-0005-0000-0000-00009F020000}"/>
    <cellStyle name="Accent2 6" xfId="1339" xr:uid="{00000000-0005-0000-0000-0000A0020000}"/>
    <cellStyle name="Accent2 6 2" xfId="1340" xr:uid="{00000000-0005-0000-0000-0000A1020000}"/>
    <cellStyle name="Accent2 7" xfId="1341" xr:uid="{00000000-0005-0000-0000-0000A2020000}"/>
    <cellStyle name="Accent2 7 2" xfId="1342" xr:uid="{00000000-0005-0000-0000-0000A3020000}"/>
    <cellStyle name="Accent2 8" xfId="1343" xr:uid="{00000000-0005-0000-0000-0000A4020000}"/>
    <cellStyle name="Accent2 8 2" xfId="1344" xr:uid="{00000000-0005-0000-0000-0000A5020000}"/>
    <cellStyle name="Accent2 9" xfId="1345" xr:uid="{00000000-0005-0000-0000-0000A6020000}"/>
    <cellStyle name="Accent2 9 2" xfId="1346" xr:uid="{00000000-0005-0000-0000-0000A7020000}"/>
    <cellStyle name="Accent3 10" xfId="1347" xr:uid="{00000000-0005-0000-0000-0000A8020000}"/>
    <cellStyle name="Accent3 10 2" xfId="1348" xr:uid="{00000000-0005-0000-0000-0000A9020000}"/>
    <cellStyle name="Accent3 11" xfId="1349" xr:uid="{00000000-0005-0000-0000-0000AA020000}"/>
    <cellStyle name="Accent3 12" xfId="7691" xr:uid="{00000000-0005-0000-0000-0000AB020000}"/>
    <cellStyle name="Accent3 2" xfId="26" xr:uid="{00000000-0005-0000-0000-0000AC020000}"/>
    <cellStyle name="Accent3 2 2" xfId="1350" xr:uid="{00000000-0005-0000-0000-0000AD020000}"/>
    <cellStyle name="Accent3 2 2 2" xfId="7692" xr:uid="{00000000-0005-0000-0000-0000AE020000}"/>
    <cellStyle name="Accent3 2 3" xfId="1351" xr:uid="{00000000-0005-0000-0000-0000AF020000}"/>
    <cellStyle name="Accent3 3" xfId="1352" xr:uid="{00000000-0005-0000-0000-0000B0020000}"/>
    <cellStyle name="Accent3 3 2" xfId="1353" xr:uid="{00000000-0005-0000-0000-0000B1020000}"/>
    <cellStyle name="Accent3 4" xfId="1354" xr:uid="{00000000-0005-0000-0000-0000B2020000}"/>
    <cellStyle name="Accent3 4 2" xfId="1355" xr:uid="{00000000-0005-0000-0000-0000B3020000}"/>
    <cellStyle name="Accent3 5" xfId="1356" xr:uid="{00000000-0005-0000-0000-0000B4020000}"/>
    <cellStyle name="Accent3 5 2" xfId="1357" xr:uid="{00000000-0005-0000-0000-0000B5020000}"/>
    <cellStyle name="Accent3 6" xfId="1358" xr:uid="{00000000-0005-0000-0000-0000B6020000}"/>
    <cellStyle name="Accent3 6 2" xfId="1359" xr:uid="{00000000-0005-0000-0000-0000B7020000}"/>
    <cellStyle name="Accent3 7" xfId="1360" xr:uid="{00000000-0005-0000-0000-0000B8020000}"/>
    <cellStyle name="Accent3 7 2" xfId="1361" xr:uid="{00000000-0005-0000-0000-0000B9020000}"/>
    <cellStyle name="Accent3 8" xfId="1362" xr:uid="{00000000-0005-0000-0000-0000BA020000}"/>
    <cellStyle name="Accent3 8 2" xfId="1363" xr:uid="{00000000-0005-0000-0000-0000BB020000}"/>
    <cellStyle name="Accent3 9" xfId="1364" xr:uid="{00000000-0005-0000-0000-0000BC020000}"/>
    <cellStyle name="Accent3 9 2" xfId="1365" xr:uid="{00000000-0005-0000-0000-0000BD020000}"/>
    <cellStyle name="Accent4 10" xfId="1366" xr:uid="{00000000-0005-0000-0000-0000BE020000}"/>
    <cellStyle name="Accent4 10 2" xfId="1367" xr:uid="{00000000-0005-0000-0000-0000BF020000}"/>
    <cellStyle name="Accent4 11" xfId="1368" xr:uid="{00000000-0005-0000-0000-0000C0020000}"/>
    <cellStyle name="Accent4 11 2" xfId="1369" xr:uid="{00000000-0005-0000-0000-0000C1020000}"/>
    <cellStyle name="Accent4 12" xfId="1370" xr:uid="{00000000-0005-0000-0000-0000C2020000}"/>
    <cellStyle name="Accent4 13" xfId="1371" xr:uid="{00000000-0005-0000-0000-0000C3020000}"/>
    <cellStyle name="Accent4 2" xfId="27" xr:uid="{00000000-0005-0000-0000-0000C4020000}"/>
    <cellStyle name="Accent4 2 2" xfId="1372" xr:uid="{00000000-0005-0000-0000-0000C5020000}"/>
    <cellStyle name="Accent4 2 2 2" xfId="1373" xr:uid="{00000000-0005-0000-0000-0000C6020000}"/>
    <cellStyle name="Accent4 2 3" xfId="1374" xr:uid="{00000000-0005-0000-0000-0000C7020000}"/>
    <cellStyle name="Accent4 2 3 2" xfId="1375" xr:uid="{00000000-0005-0000-0000-0000C8020000}"/>
    <cellStyle name="Accent4 3" xfId="1376" xr:uid="{00000000-0005-0000-0000-0000C9020000}"/>
    <cellStyle name="Accent4 3 2" xfId="1377" xr:uid="{00000000-0005-0000-0000-0000CA020000}"/>
    <cellStyle name="Accent4 4" xfId="1378" xr:uid="{00000000-0005-0000-0000-0000CB020000}"/>
    <cellStyle name="Accent4 4 2" xfId="1379" xr:uid="{00000000-0005-0000-0000-0000CC020000}"/>
    <cellStyle name="Accent4 5" xfId="1380" xr:uid="{00000000-0005-0000-0000-0000CD020000}"/>
    <cellStyle name="Accent4 5 2" xfId="1381" xr:uid="{00000000-0005-0000-0000-0000CE020000}"/>
    <cellStyle name="Accent4 6" xfId="1382" xr:uid="{00000000-0005-0000-0000-0000CF020000}"/>
    <cellStyle name="Accent4 6 2" xfId="1383" xr:uid="{00000000-0005-0000-0000-0000D0020000}"/>
    <cellStyle name="Accent4 7" xfId="1384" xr:uid="{00000000-0005-0000-0000-0000D1020000}"/>
    <cellStyle name="Accent4 7 2" xfId="1385" xr:uid="{00000000-0005-0000-0000-0000D2020000}"/>
    <cellStyle name="Accent4 8" xfId="1386" xr:uid="{00000000-0005-0000-0000-0000D3020000}"/>
    <cellStyle name="Accent4 8 2" xfId="1387" xr:uid="{00000000-0005-0000-0000-0000D4020000}"/>
    <cellStyle name="Accent4 9" xfId="1388" xr:uid="{00000000-0005-0000-0000-0000D5020000}"/>
    <cellStyle name="Accent4 9 2" xfId="1389" xr:uid="{00000000-0005-0000-0000-0000D6020000}"/>
    <cellStyle name="Accent5 10" xfId="1390" xr:uid="{00000000-0005-0000-0000-0000D7020000}"/>
    <cellStyle name="Accent5 10 2" xfId="1391" xr:uid="{00000000-0005-0000-0000-0000D8020000}"/>
    <cellStyle name="Accent5 11" xfId="1392" xr:uid="{00000000-0005-0000-0000-0000D9020000}"/>
    <cellStyle name="Accent5 12" xfId="7693" xr:uid="{00000000-0005-0000-0000-0000DA020000}"/>
    <cellStyle name="Accent5 2" xfId="28" xr:uid="{00000000-0005-0000-0000-0000DB020000}"/>
    <cellStyle name="Accent5 2 2" xfId="1393" xr:uid="{00000000-0005-0000-0000-0000DC020000}"/>
    <cellStyle name="Accent5 2 2 2" xfId="7694" xr:uid="{00000000-0005-0000-0000-0000DD020000}"/>
    <cellStyle name="Accent5 2 3" xfId="1394" xr:uid="{00000000-0005-0000-0000-0000DE020000}"/>
    <cellStyle name="Accent5 3" xfId="1395" xr:uid="{00000000-0005-0000-0000-0000DF020000}"/>
    <cellStyle name="Accent5 3 2" xfId="1396" xr:uid="{00000000-0005-0000-0000-0000E0020000}"/>
    <cellStyle name="Accent5 4" xfId="1397" xr:uid="{00000000-0005-0000-0000-0000E1020000}"/>
    <cellStyle name="Accent5 4 2" xfId="1398" xr:uid="{00000000-0005-0000-0000-0000E2020000}"/>
    <cellStyle name="Accent5 5" xfId="1399" xr:uid="{00000000-0005-0000-0000-0000E3020000}"/>
    <cellStyle name="Accent5 5 2" xfId="1400" xr:uid="{00000000-0005-0000-0000-0000E4020000}"/>
    <cellStyle name="Accent5 6" xfId="1401" xr:uid="{00000000-0005-0000-0000-0000E5020000}"/>
    <cellStyle name="Accent5 6 2" xfId="1402" xr:uid="{00000000-0005-0000-0000-0000E6020000}"/>
    <cellStyle name="Accent5 7" xfId="1403" xr:uid="{00000000-0005-0000-0000-0000E7020000}"/>
    <cellStyle name="Accent5 7 2" xfId="1404" xr:uid="{00000000-0005-0000-0000-0000E8020000}"/>
    <cellStyle name="Accent5 8" xfId="1405" xr:uid="{00000000-0005-0000-0000-0000E9020000}"/>
    <cellStyle name="Accent5 8 2" xfId="1406" xr:uid="{00000000-0005-0000-0000-0000EA020000}"/>
    <cellStyle name="Accent5 9" xfId="1407" xr:uid="{00000000-0005-0000-0000-0000EB020000}"/>
    <cellStyle name="Accent5 9 2" xfId="1408" xr:uid="{00000000-0005-0000-0000-0000EC020000}"/>
    <cellStyle name="Accent6 10" xfId="1409" xr:uid="{00000000-0005-0000-0000-0000ED020000}"/>
    <cellStyle name="Accent6 10 2" xfId="1410" xr:uid="{00000000-0005-0000-0000-0000EE020000}"/>
    <cellStyle name="Accent6 11" xfId="1411" xr:uid="{00000000-0005-0000-0000-0000EF020000}"/>
    <cellStyle name="Accent6 11 2" xfId="1412" xr:uid="{00000000-0005-0000-0000-0000F0020000}"/>
    <cellStyle name="Accent6 12" xfId="1413" xr:uid="{00000000-0005-0000-0000-0000F1020000}"/>
    <cellStyle name="Accent6 13" xfId="1414" xr:uid="{00000000-0005-0000-0000-0000F2020000}"/>
    <cellStyle name="Accent6 2" xfId="29" xr:uid="{00000000-0005-0000-0000-0000F3020000}"/>
    <cellStyle name="Accent6 2 2" xfId="1415" xr:uid="{00000000-0005-0000-0000-0000F4020000}"/>
    <cellStyle name="Accent6 2 2 2" xfId="1416" xr:uid="{00000000-0005-0000-0000-0000F5020000}"/>
    <cellStyle name="Accent6 2 3" xfId="1417" xr:uid="{00000000-0005-0000-0000-0000F6020000}"/>
    <cellStyle name="Accent6 2 3 2" xfId="1418" xr:uid="{00000000-0005-0000-0000-0000F7020000}"/>
    <cellStyle name="Accent6 3" xfId="1419" xr:uid="{00000000-0005-0000-0000-0000F8020000}"/>
    <cellStyle name="Accent6 3 2" xfId="1420" xr:uid="{00000000-0005-0000-0000-0000F9020000}"/>
    <cellStyle name="Accent6 4" xfId="1421" xr:uid="{00000000-0005-0000-0000-0000FA020000}"/>
    <cellStyle name="Accent6 4 2" xfId="1422" xr:uid="{00000000-0005-0000-0000-0000FB020000}"/>
    <cellStyle name="Accent6 5" xfId="1423" xr:uid="{00000000-0005-0000-0000-0000FC020000}"/>
    <cellStyle name="Accent6 5 2" xfId="1424" xr:uid="{00000000-0005-0000-0000-0000FD020000}"/>
    <cellStyle name="Accent6 6" xfId="1425" xr:uid="{00000000-0005-0000-0000-0000FE020000}"/>
    <cellStyle name="Accent6 6 2" xfId="1426" xr:uid="{00000000-0005-0000-0000-0000FF020000}"/>
    <cellStyle name="Accent6 7" xfId="1427" xr:uid="{00000000-0005-0000-0000-000000030000}"/>
    <cellStyle name="Accent6 7 2" xfId="1428" xr:uid="{00000000-0005-0000-0000-000001030000}"/>
    <cellStyle name="Accent6 8" xfId="1429" xr:uid="{00000000-0005-0000-0000-000002030000}"/>
    <cellStyle name="Accent6 8 2" xfId="1430" xr:uid="{00000000-0005-0000-0000-000003030000}"/>
    <cellStyle name="Accent6 9" xfId="1431" xr:uid="{00000000-0005-0000-0000-000004030000}"/>
    <cellStyle name="Accent6 9 2" xfId="1432" xr:uid="{00000000-0005-0000-0000-000005030000}"/>
    <cellStyle name="active" xfId="1433" xr:uid="{00000000-0005-0000-0000-000006030000}"/>
    <cellStyle name="active 2" xfId="1434" xr:uid="{00000000-0005-0000-0000-000007030000}"/>
    <cellStyle name="active 3" xfId="1435" xr:uid="{00000000-0005-0000-0000-000008030000}"/>
    <cellStyle name="active 4" xfId="1436" xr:uid="{00000000-0005-0000-0000-000009030000}"/>
    <cellStyle name="active 5" xfId="1437" xr:uid="{00000000-0005-0000-0000-00000A030000}"/>
    <cellStyle name="active 6" xfId="1438" xr:uid="{00000000-0005-0000-0000-00000B030000}"/>
    <cellStyle name="Adjustable" xfId="7695" xr:uid="{00000000-0005-0000-0000-00000C030000}"/>
    <cellStyle name="Bad 10" xfId="1439" xr:uid="{00000000-0005-0000-0000-00000D030000}"/>
    <cellStyle name="Bad 10 2" xfId="1440" xr:uid="{00000000-0005-0000-0000-00000E030000}"/>
    <cellStyle name="Bad 11" xfId="1441" xr:uid="{00000000-0005-0000-0000-00000F030000}"/>
    <cellStyle name="Bad 12" xfId="7696" xr:uid="{00000000-0005-0000-0000-000010030000}"/>
    <cellStyle name="Bad 2" xfId="30" xr:uid="{00000000-0005-0000-0000-000011030000}"/>
    <cellStyle name="Bad 2 2" xfId="1442" xr:uid="{00000000-0005-0000-0000-000012030000}"/>
    <cellStyle name="Bad 2 2 2" xfId="7697" xr:uid="{00000000-0005-0000-0000-000013030000}"/>
    <cellStyle name="Bad 2 3" xfId="1443" xr:uid="{00000000-0005-0000-0000-000014030000}"/>
    <cellStyle name="Bad 3" xfId="1444" xr:uid="{00000000-0005-0000-0000-000015030000}"/>
    <cellStyle name="Bad 3 2" xfId="1445" xr:uid="{00000000-0005-0000-0000-000016030000}"/>
    <cellStyle name="Bad 4" xfId="1446" xr:uid="{00000000-0005-0000-0000-000017030000}"/>
    <cellStyle name="Bad 4 2" xfId="1447" xr:uid="{00000000-0005-0000-0000-000018030000}"/>
    <cellStyle name="Bad 5" xfId="1448" xr:uid="{00000000-0005-0000-0000-000019030000}"/>
    <cellStyle name="Bad 5 2" xfId="1449" xr:uid="{00000000-0005-0000-0000-00001A030000}"/>
    <cellStyle name="Bad 6" xfId="1450" xr:uid="{00000000-0005-0000-0000-00001B030000}"/>
    <cellStyle name="Bad 6 2" xfId="1451" xr:uid="{00000000-0005-0000-0000-00001C030000}"/>
    <cellStyle name="Bad 7" xfId="1452" xr:uid="{00000000-0005-0000-0000-00001D030000}"/>
    <cellStyle name="Bad 7 2" xfId="1453" xr:uid="{00000000-0005-0000-0000-00001E030000}"/>
    <cellStyle name="Bad 8" xfId="1454" xr:uid="{00000000-0005-0000-0000-00001F030000}"/>
    <cellStyle name="Bad 8 2" xfId="1455" xr:uid="{00000000-0005-0000-0000-000020030000}"/>
    <cellStyle name="Bad 9" xfId="1456" xr:uid="{00000000-0005-0000-0000-000021030000}"/>
    <cellStyle name="Bad 9 2" xfId="1457" xr:uid="{00000000-0005-0000-0000-000022030000}"/>
    <cellStyle name="billion" xfId="7698" xr:uid="{00000000-0005-0000-0000-000023030000}"/>
    <cellStyle name="Blank" xfId="1458" xr:uid="{00000000-0005-0000-0000-000024030000}"/>
    <cellStyle name="Blank 10" xfId="1459" xr:uid="{00000000-0005-0000-0000-000025030000}"/>
    <cellStyle name="Blank 11" xfId="1460" xr:uid="{00000000-0005-0000-0000-000026030000}"/>
    <cellStyle name="Blank 12" xfId="1461" xr:uid="{00000000-0005-0000-0000-000027030000}"/>
    <cellStyle name="Blank 13" xfId="1462" xr:uid="{00000000-0005-0000-0000-000028030000}"/>
    <cellStyle name="Blank 14" xfId="1463" xr:uid="{00000000-0005-0000-0000-000029030000}"/>
    <cellStyle name="Blank 15" xfId="1464" xr:uid="{00000000-0005-0000-0000-00002A030000}"/>
    <cellStyle name="Blank 16" xfId="1465" xr:uid="{00000000-0005-0000-0000-00002B030000}"/>
    <cellStyle name="Blank 17" xfId="1466" xr:uid="{00000000-0005-0000-0000-00002C030000}"/>
    <cellStyle name="Blank 18" xfId="1467" xr:uid="{00000000-0005-0000-0000-00002D030000}"/>
    <cellStyle name="Blank 19" xfId="1468" xr:uid="{00000000-0005-0000-0000-00002E030000}"/>
    <cellStyle name="Blank 2" xfId="1469" xr:uid="{00000000-0005-0000-0000-00002F030000}"/>
    <cellStyle name="Blank 2 2" xfId="1470" xr:uid="{00000000-0005-0000-0000-000030030000}"/>
    <cellStyle name="Blank 20" xfId="1471" xr:uid="{00000000-0005-0000-0000-000031030000}"/>
    <cellStyle name="Blank 21" xfId="1472" xr:uid="{00000000-0005-0000-0000-000032030000}"/>
    <cellStyle name="Blank 22" xfId="1473" xr:uid="{00000000-0005-0000-0000-000033030000}"/>
    <cellStyle name="Blank 23" xfId="1474" xr:uid="{00000000-0005-0000-0000-000034030000}"/>
    <cellStyle name="Blank 24" xfId="1475" xr:uid="{00000000-0005-0000-0000-000035030000}"/>
    <cellStyle name="Blank 3" xfId="1476" xr:uid="{00000000-0005-0000-0000-000036030000}"/>
    <cellStyle name="Blank 4" xfId="1477" xr:uid="{00000000-0005-0000-0000-000037030000}"/>
    <cellStyle name="Blank 5" xfId="1478" xr:uid="{00000000-0005-0000-0000-000038030000}"/>
    <cellStyle name="Blank 6" xfId="1479" xr:uid="{00000000-0005-0000-0000-000039030000}"/>
    <cellStyle name="Blank 6 2" xfId="1480" xr:uid="{00000000-0005-0000-0000-00003A030000}"/>
    <cellStyle name="Blank 7" xfId="1481" xr:uid="{00000000-0005-0000-0000-00003B030000}"/>
    <cellStyle name="Blank 7 2" xfId="1482" xr:uid="{00000000-0005-0000-0000-00003C030000}"/>
    <cellStyle name="Blank 8" xfId="1483" xr:uid="{00000000-0005-0000-0000-00003D030000}"/>
    <cellStyle name="Blank 9" xfId="1484" xr:uid="{00000000-0005-0000-0000-00003E030000}"/>
    <cellStyle name="Calc Currency (0)" xfId="1485" xr:uid="{00000000-0005-0000-0000-00003F030000}"/>
    <cellStyle name="Calc Currency (2)" xfId="1486" xr:uid="{00000000-0005-0000-0000-000040030000}"/>
    <cellStyle name="Calc Percent (0)" xfId="1487" xr:uid="{00000000-0005-0000-0000-000041030000}"/>
    <cellStyle name="Calc Percent (1)" xfId="1488" xr:uid="{00000000-0005-0000-0000-000042030000}"/>
    <cellStyle name="Calc Percent (2)" xfId="1489" xr:uid="{00000000-0005-0000-0000-000043030000}"/>
    <cellStyle name="Calc Units (0)" xfId="1490" xr:uid="{00000000-0005-0000-0000-000044030000}"/>
    <cellStyle name="Calc Units (1)" xfId="1491" xr:uid="{00000000-0005-0000-0000-000045030000}"/>
    <cellStyle name="Calc Units (2)" xfId="1492" xr:uid="{00000000-0005-0000-0000-000046030000}"/>
    <cellStyle name="Calculation 10" xfId="1493" xr:uid="{00000000-0005-0000-0000-000047030000}"/>
    <cellStyle name="Calculation 10 2" xfId="1494" xr:uid="{00000000-0005-0000-0000-000048030000}"/>
    <cellStyle name="Calculation 11" xfId="1495" xr:uid="{00000000-0005-0000-0000-000049030000}"/>
    <cellStyle name="Calculation 11 2" xfId="1496" xr:uid="{00000000-0005-0000-0000-00004A030000}"/>
    <cellStyle name="Calculation 12" xfId="1497" xr:uid="{00000000-0005-0000-0000-00004B030000}"/>
    <cellStyle name="Calculation 13" xfId="1498" xr:uid="{00000000-0005-0000-0000-00004C030000}"/>
    <cellStyle name="Calculation 2" xfId="31" xr:uid="{00000000-0005-0000-0000-00004D030000}"/>
    <cellStyle name="Calculation 2 2" xfId="1499" xr:uid="{00000000-0005-0000-0000-00004E030000}"/>
    <cellStyle name="Calculation 2 2 2" xfId="1500" xr:uid="{00000000-0005-0000-0000-00004F030000}"/>
    <cellStyle name="Calculation 2 3" xfId="1501" xr:uid="{00000000-0005-0000-0000-000050030000}"/>
    <cellStyle name="Calculation 2 3 2" xfId="1502" xr:uid="{00000000-0005-0000-0000-000051030000}"/>
    <cellStyle name="Calculation 2_FERC versus US GAAP differences - GSE MECO and Nantucket" xfId="7699" xr:uid="{00000000-0005-0000-0000-000052030000}"/>
    <cellStyle name="Calculation 3" xfId="1503" xr:uid="{00000000-0005-0000-0000-000053030000}"/>
    <cellStyle name="Calculation 3 2" xfId="1504" xr:uid="{00000000-0005-0000-0000-000054030000}"/>
    <cellStyle name="Calculation 4" xfId="1505" xr:uid="{00000000-0005-0000-0000-000055030000}"/>
    <cellStyle name="Calculation 4 2" xfId="1506" xr:uid="{00000000-0005-0000-0000-000056030000}"/>
    <cellStyle name="Calculation 5" xfId="1507" xr:uid="{00000000-0005-0000-0000-000057030000}"/>
    <cellStyle name="Calculation 5 2" xfId="1508" xr:uid="{00000000-0005-0000-0000-000058030000}"/>
    <cellStyle name="Calculation 6" xfId="1509" xr:uid="{00000000-0005-0000-0000-000059030000}"/>
    <cellStyle name="Calculation 6 2" xfId="1510" xr:uid="{00000000-0005-0000-0000-00005A030000}"/>
    <cellStyle name="Calculation 7" xfId="1511" xr:uid="{00000000-0005-0000-0000-00005B030000}"/>
    <cellStyle name="Calculation 7 2" xfId="1512" xr:uid="{00000000-0005-0000-0000-00005C030000}"/>
    <cellStyle name="Calculation 8" xfId="1513" xr:uid="{00000000-0005-0000-0000-00005D030000}"/>
    <cellStyle name="Calculation 8 2" xfId="1514" xr:uid="{00000000-0005-0000-0000-00005E030000}"/>
    <cellStyle name="Calculation 9" xfId="1515" xr:uid="{00000000-0005-0000-0000-00005F030000}"/>
    <cellStyle name="Calculation 9 2" xfId="1516" xr:uid="{00000000-0005-0000-0000-000060030000}"/>
    <cellStyle name="Centre alignment" xfId="7700" xr:uid="{00000000-0005-0000-0000-000061030000}"/>
    <cellStyle name="Check Cell 10" xfId="1517" xr:uid="{00000000-0005-0000-0000-000062030000}"/>
    <cellStyle name="Check Cell 10 2" xfId="1518" xr:uid="{00000000-0005-0000-0000-000063030000}"/>
    <cellStyle name="Check Cell 11" xfId="1519" xr:uid="{00000000-0005-0000-0000-000064030000}"/>
    <cellStyle name="Check Cell 12" xfId="7701" xr:uid="{00000000-0005-0000-0000-000065030000}"/>
    <cellStyle name="Check Cell 2" xfId="32" xr:uid="{00000000-0005-0000-0000-000066030000}"/>
    <cellStyle name="Check Cell 2 2" xfId="1520" xr:uid="{00000000-0005-0000-0000-000067030000}"/>
    <cellStyle name="Check Cell 2 2 2" xfId="7702" xr:uid="{00000000-0005-0000-0000-000068030000}"/>
    <cellStyle name="Check Cell 2 3" xfId="1521" xr:uid="{00000000-0005-0000-0000-000069030000}"/>
    <cellStyle name="Check Cell 2_FERC versus US GAAP differences - GSE MECO and Nantucket" xfId="7703" xr:uid="{00000000-0005-0000-0000-00006A030000}"/>
    <cellStyle name="Check Cell 3" xfId="1522" xr:uid="{00000000-0005-0000-0000-00006B030000}"/>
    <cellStyle name="Check Cell 3 2" xfId="1523" xr:uid="{00000000-0005-0000-0000-00006C030000}"/>
    <cellStyle name="Check Cell 4" xfId="1524" xr:uid="{00000000-0005-0000-0000-00006D030000}"/>
    <cellStyle name="Check Cell 4 2" xfId="1525" xr:uid="{00000000-0005-0000-0000-00006E030000}"/>
    <cellStyle name="Check Cell 5" xfId="1526" xr:uid="{00000000-0005-0000-0000-00006F030000}"/>
    <cellStyle name="Check Cell 5 2" xfId="1527" xr:uid="{00000000-0005-0000-0000-000070030000}"/>
    <cellStyle name="Check Cell 6" xfId="1528" xr:uid="{00000000-0005-0000-0000-000071030000}"/>
    <cellStyle name="Check Cell 6 2" xfId="1529" xr:uid="{00000000-0005-0000-0000-000072030000}"/>
    <cellStyle name="Check Cell 7" xfId="1530" xr:uid="{00000000-0005-0000-0000-000073030000}"/>
    <cellStyle name="Check Cell 7 2" xfId="1531" xr:uid="{00000000-0005-0000-0000-000074030000}"/>
    <cellStyle name="Check Cell 8" xfId="1532" xr:uid="{00000000-0005-0000-0000-000075030000}"/>
    <cellStyle name="Check Cell 8 2" xfId="1533" xr:uid="{00000000-0005-0000-0000-000076030000}"/>
    <cellStyle name="Check Cell 9" xfId="1534" xr:uid="{00000000-0005-0000-0000-000077030000}"/>
    <cellStyle name="Check Cell 9 2" xfId="1535" xr:uid="{00000000-0005-0000-0000-000078030000}"/>
    <cellStyle name="CheckCell" xfId="553" xr:uid="{00000000-0005-0000-0000-000079030000}"/>
    <cellStyle name="CheckCell 2" xfId="554" xr:uid="{00000000-0005-0000-0000-00007A030000}"/>
    <cellStyle name="Code" xfId="33" xr:uid="{00000000-0005-0000-0000-00007B030000}"/>
    <cellStyle name="Code 2" xfId="1536" xr:uid="{00000000-0005-0000-0000-00007C030000}"/>
    <cellStyle name="ColBlue" xfId="7704" xr:uid="{00000000-0005-0000-0000-00007D030000}"/>
    <cellStyle name="ColGreen" xfId="7705" xr:uid="{00000000-0005-0000-0000-00007E030000}"/>
    <cellStyle name="ColRed" xfId="7706" xr:uid="{00000000-0005-0000-0000-00007F030000}"/>
    <cellStyle name="Column Heading" xfId="1537" xr:uid="{00000000-0005-0000-0000-000080030000}"/>
    <cellStyle name="ColumnHeaderNormal" xfId="555" xr:uid="{00000000-0005-0000-0000-000081030000}"/>
    <cellStyle name="ColumnHeading" xfId="1538" xr:uid="{00000000-0005-0000-0000-000082030000}"/>
    <cellStyle name="ColumnHeading 2" xfId="1539" xr:uid="{00000000-0005-0000-0000-000083030000}"/>
    <cellStyle name="ColumnHeading 3" xfId="1540" xr:uid="{00000000-0005-0000-0000-000084030000}"/>
    <cellStyle name="Comma" xfId="1" builtinId="3"/>
    <cellStyle name="Comma  - Style1" xfId="7707" xr:uid="{00000000-0005-0000-0000-000086030000}"/>
    <cellStyle name="Comma  - Style2" xfId="7708" xr:uid="{00000000-0005-0000-0000-000087030000}"/>
    <cellStyle name="Comma  - Style3" xfId="7709" xr:uid="{00000000-0005-0000-0000-000088030000}"/>
    <cellStyle name="Comma  - Style4" xfId="7710" xr:uid="{00000000-0005-0000-0000-000089030000}"/>
    <cellStyle name="Comma  - Style5" xfId="7711" xr:uid="{00000000-0005-0000-0000-00008A030000}"/>
    <cellStyle name="Comma  - Style6" xfId="7712" xr:uid="{00000000-0005-0000-0000-00008B030000}"/>
    <cellStyle name="Comma  - Style7" xfId="7713" xr:uid="{00000000-0005-0000-0000-00008C030000}"/>
    <cellStyle name="Comma  - Style8" xfId="7714" xr:uid="{00000000-0005-0000-0000-00008D030000}"/>
    <cellStyle name="Comma (1)" xfId="7715" xr:uid="{00000000-0005-0000-0000-00008E030000}"/>
    <cellStyle name="Comma (2)" xfId="7716" xr:uid="{00000000-0005-0000-0000-00008F030000}"/>
    <cellStyle name="Comma .00" xfId="7717" xr:uid="{00000000-0005-0000-0000-000090030000}"/>
    <cellStyle name="Comma [0] 2" xfId="34" xr:uid="{00000000-0005-0000-0000-000091030000}"/>
    <cellStyle name="Comma [0] 2 2" xfId="556" xr:uid="{00000000-0005-0000-0000-000092030000}"/>
    <cellStyle name="Comma [0] 3" xfId="557" xr:uid="{00000000-0005-0000-0000-000093030000}"/>
    <cellStyle name="Comma [0] 3 2" xfId="7483" xr:uid="{00000000-0005-0000-0000-000094030000}"/>
    <cellStyle name="Comma [0] 3 3" xfId="7718" xr:uid="{00000000-0005-0000-0000-000095030000}"/>
    <cellStyle name="Comma [0] 3 3 2" xfId="7719" xr:uid="{00000000-0005-0000-0000-000096030000}"/>
    <cellStyle name="Comma [0] 3 3 3" xfId="7720" xr:uid="{00000000-0005-0000-0000-000097030000}"/>
    <cellStyle name="Comma [0] 3 4" xfId="7721" xr:uid="{00000000-0005-0000-0000-000098030000}"/>
    <cellStyle name="Comma [0] 4" xfId="7722" xr:uid="{00000000-0005-0000-0000-000099030000}"/>
    <cellStyle name="Comma [0] 4 10" xfId="7723" xr:uid="{00000000-0005-0000-0000-00009A030000}"/>
    <cellStyle name="Comma [0] 4 2" xfId="7724" xr:uid="{00000000-0005-0000-0000-00009B030000}"/>
    <cellStyle name="Comma [0] 4 2 2" xfId="7725" xr:uid="{00000000-0005-0000-0000-00009C030000}"/>
    <cellStyle name="Comma [0] 4 3" xfId="7726" xr:uid="{00000000-0005-0000-0000-00009D030000}"/>
    <cellStyle name="Comma [0] 4 3 2" xfId="7727" xr:uid="{00000000-0005-0000-0000-00009E030000}"/>
    <cellStyle name="Comma [0] 4 4" xfId="7728" xr:uid="{00000000-0005-0000-0000-00009F030000}"/>
    <cellStyle name="Comma [0] 4 4 2" xfId="7729" xr:uid="{00000000-0005-0000-0000-0000A0030000}"/>
    <cellStyle name="Comma [0] 4 5" xfId="7730" xr:uid="{00000000-0005-0000-0000-0000A1030000}"/>
    <cellStyle name="Comma [0] 4 5 2" xfId="7731" xr:uid="{00000000-0005-0000-0000-0000A2030000}"/>
    <cellStyle name="Comma [0] 4 6" xfId="7732" xr:uid="{00000000-0005-0000-0000-0000A3030000}"/>
    <cellStyle name="Comma [0] 4 6 2" xfId="7733" xr:uid="{00000000-0005-0000-0000-0000A4030000}"/>
    <cellStyle name="Comma [0] 4 7" xfId="7734" xr:uid="{00000000-0005-0000-0000-0000A5030000}"/>
    <cellStyle name="Comma [0] 4 7 2" xfId="7735" xr:uid="{00000000-0005-0000-0000-0000A6030000}"/>
    <cellStyle name="Comma [0] 4 8" xfId="7736" xr:uid="{00000000-0005-0000-0000-0000A7030000}"/>
    <cellStyle name="Comma [0] 4 8 2" xfId="7737" xr:uid="{00000000-0005-0000-0000-0000A8030000}"/>
    <cellStyle name="Comma [0] 4 9" xfId="7738" xr:uid="{00000000-0005-0000-0000-0000A9030000}"/>
    <cellStyle name="Comma [00]" xfId="1541" xr:uid="{00000000-0005-0000-0000-0000AA030000}"/>
    <cellStyle name="Comma [1]" xfId="7739" xr:uid="{00000000-0005-0000-0000-0000AB030000}"/>
    <cellStyle name="Comma [1] 2" xfId="7740" xr:uid="{00000000-0005-0000-0000-0000AC030000}"/>
    <cellStyle name="Comma [2]" xfId="558" xr:uid="{00000000-0005-0000-0000-0000AD030000}"/>
    <cellStyle name="Comma [2] 2" xfId="7741" xr:uid="{00000000-0005-0000-0000-0000AE030000}"/>
    <cellStyle name="Comma [3]" xfId="7742" xr:uid="{00000000-0005-0000-0000-0000AF030000}"/>
    <cellStyle name="Comma [3] 2" xfId="7743" xr:uid="{00000000-0005-0000-0000-0000B0030000}"/>
    <cellStyle name="Comma [6]" xfId="1542" xr:uid="{00000000-0005-0000-0000-0000B1030000}"/>
    <cellStyle name="Comma 10" xfId="35" xr:uid="{00000000-0005-0000-0000-0000B2030000}"/>
    <cellStyle name="Comma 10 2" xfId="36" xr:uid="{00000000-0005-0000-0000-0000B3030000}"/>
    <cellStyle name="Comma 10 2 10" xfId="1543" xr:uid="{00000000-0005-0000-0000-0000B4030000}"/>
    <cellStyle name="Comma 10 2 10 2" xfId="1544" xr:uid="{00000000-0005-0000-0000-0000B5030000}"/>
    <cellStyle name="Comma 10 2 11" xfId="1545" xr:uid="{00000000-0005-0000-0000-0000B6030000}"/>
    <cellStyle name="Comma 10 2 11 2" xfId="1546" xr:uid="{00000000-0005-0000-0000-0000B7030000}"/>
    <cellStyle name="Comma 10 2 12" xfId="1547" xr:uid="{00000000-0005-0000-0000-0000B8030000}"/>
    <cellStyle name="Comma 10 2 12 2" xfId="1548" xr:uid="{00000000-0005-0000-0000-0000B9030000}"/>
    <cellStyle name="Comma 10 2 13" xfId="1549" xr:uid="{00000000-0005-0000-0000-0000BA030000}"/>
    <cellStyle name="Comma 10 2 13 2" xfId="1550" xr:uid="{00000000-0005-0000-0000-0000BB030000}"/>
    <cellStyle name="Comma 10 2 14" xfId="1551" xr:uid="{00000000-0005-0000-0000-0000BC030000}"/>
    <cellStyle name="Comma 10 2 14 2" xfId="1552" xr:uid="{00000000-0005-0000-0000-0000BD030000}"/>
    <cellStyle name="Comma 10 2 15" xfId="1553" xr:uid="{00000000-0005-0000-0000-0000BE030000}"/>
    <cellStyle name="Comma 10 2 15 2" xfId="1554" xr:uid="{00000000-0005-0000-0000-0000BF030000}"/>
    <cellStyle name="Comma 10 2 16" xfId="1555" xr:uid="{00000000-0005-0000-0000-0000C0030000}"/>
    <cellStyle name="Comma 10 2 16 2" xfId="1556" xr:uid="{00000000-0005-0000-0000-0000C1030000}"/>
    <cellStyle name="Comma 10 2 17" xfId="1557" xr:uid="{00000000-0005-0000-0000-0000C2030000}"/>
    <cellStyle name="Comma 10 2 17 2" xfId="1558" xr:uid="{00000000-0005-0000-0000-0000C3030000}"/>
    <cellStyle name="Comma 10 2 18" xfId="1559" xr:uid="{00000000-0005-0000-0000-0000C4030000}"/>
    <cellStyle name="Comma 10 2 18 2" xfId="1560" xr:uid="{00000000-0005-0000-0000-0000C5030000}"/>
    <cellStyle name="Comma 10 2 19" xfId="1561" xr:uid="{00000000-0005-0000-0000-0000C6030000}"/>
    <cellStyle name="Comma 10 2 19 2" xfId="1562" xr:uid="{00000000-0005-0000-0000-0000C7030000}"/>
    <cellStyle name="Comma 10 2 2" xfId="1563" xr:uid="{00000000-0005-0000-0000-0000C8030000}"/>
    <cellStyle name="Comma 10 2 2 2" xfId="1564" xr:uid="{00000000-0005-0000-0000-0000C9030000}"/>
    <cellStyle name="Comma 10 2 20" xfId="1565" xr:uid="{00000000-0005-0000-0000-0000CA030000}"/>
    <cellStyle name="Comma 10 2 20 2" xfId="1566" xr:uid="{00000000-0005-0000-0000-0000CB030000}"/>
    <cellStyle name="Comma 10 2 21" xfId="7744" xr:uid="{00000000-0005-0000-0000-0000CC030000}"/>
    <cellStyle name="Comma 10 2 3" xfId="1567" xr:uid="{00000000-0005-0000-0000-0000CD030000}"/>
    <cellStyle name="Comma 10 2 3 2" xfId="1568" xr:uid="{00000000-0005-0000-0000-0000CE030000}"/>
    <cellStyle name="Comma 10 2 4" xfId="1569" xr:uid="{00000000-0005-0000-0000-0000CF030000}"/>
    <cellStyle name="Comma 10 2 4 2" xfId="1570" xr:uid="{00000000-0005-0000-0000-0000D0030000}"/>
    <cellStyle name="Comma 10 2 5" xfId="1571" xr:uid="{00000000-0005-0000-0000-0000D1030000}"/>
    <cellStyle name="Comma 10 2 5 2" xfId="1572" xr:uid="{00000000-0005-0000-0000-0000D2030000}"/>
    <cellStyle name="Comma 10 2 6" xfId="1573" xr:uid="{00000000-0005-0000-0000-0000D3030000}"/>
    <cellStyle name="Comma 10 2 6 2" xfId="1574" xr:uid="{00000000-0005-0000-0000-0000D4030000}"/>
    <cellStyle name="Comma 10 2 7" xfId="1575" xr:uid="{00000000-0005-0000-0000-0000D5030000}"/>
    <cellStyle name="Comma 10 2 7 2" xfId="1576" xr:uid="{00000000-0005-0000-0000-0000D6030000}"/>
    <cellStyle name="Comma 10 2 8" xfId="1577" xr:uid="{00000000-0005-0000-0000-0000D7030000}"/>
    <cellStyle name="Comma 10 2 8 2" xfId="1578" xr:uid="{00000000-0005-0000-0000-0000D8030000}"/>
    <cellStyle name="Comma 10 2 9" xfId="1579" xr:uid="{00000000-0005-0000-0000-0000D9030000}"/>
    <cellStyle name="Comma 10 2 9 2" xfId="1580" xr:uid="{00000000-0005-0000-0000-0000DA030000}"/>
    <cellStyle name="Comma 10 3" xfId="37" xr:uid="{00000000-0005-0000-0000-0000DB030000}"/>
    <cellStyle name="Comma 10 3 2" xfId="38" xr:uid="{00000000-0005-0000-0000-0000DC030000}"/>
    <cellStyle name="Comma 10 3 3" xfId="1581" xr:uid="{00000000-0005-0000-0000-0000DD030000}"/>
    <cellStyle name="Comma 10 3 4" xfId="1582" xr:uid="{00000000-0005-0000-0000-0000DE030000}"/>
    <cellStyle name="Comma 10 3 5" xfId="1583" xr:uid="{00000000-0005-0000-0000-0000DF030000}"/>
    <cellStyle name="Comma 10 3 6" xfId="1584" xr:uid="{00000000-0005-0000-0000-0000E0030000}"/>
    <cellStyle name="Comma 10 3 7" xfId="1585" xr:uid="{00000000-0005-0000-0000-0000E1030000}"/>
    <cellStyle name="Comma 10 4" xfId="39" xr:uid="{00000000-0005-0000-0000-0000E2030000}"/>
    <cellStyle name="Comma 10 4 2" xfId="1586" xr:uid="{00000000-0005-0000-0000-0000E3030000}"/>
    <cellStyle name="Comma 10 5" xfId="1587" xr:uid="{00000000-0005-0000-0000-0000E4030000}"/>
    <cellStyle name="Comma 10 6" xfId="1588" xr:uid="{00000000-0005-0000-0000-0000E5030000}"/>
    <cellStyle name="Comma 10 7" xfId="1589" xr:uid="{00000000-0005-0000-0000-0000E6030000}"/>
    <cellStyle name="Comma 100" xfId="559" xr:uid="{00000000-0005-0000-0000-0000E7030000}"/>
    <cellStyle name="Comma 100 2" xfId="7745" xr:uid="{00000000-0005-0000-0000-0000E8030000}"/>
    <cellStyle name="Comma 100 2 2" xfId="7746" xr:uid="{00000000-0005-0000-0000-0000E9030000}"/>
    <cellStyle name="Comma 100 2 2 2" xfId="7747" xr:uid="{00000000-0005-0000-0000-0000EA030000}"/>
    <cellStyle name="Comma 100 2 2 2 2" xfId="7748" xr:uid="{00000000-0005-0000-0000-0000EB030000}"/>
    <cellStyle name="Comma 100 2 2 2 2 2" xfId="7749" xr:uid="{00000000-0005-0000-0000-0000EC030000}"/>
    <cellStyle name="Comma 100 2 2 2 2 2 2" xfId="7750" xr:uid="{00000000-0005-0000-0000-0000ED030000}"/>
    <cellStyle name="Comma 100 2 2 2 2 3" xfId="7751" xr:uid="{00000000-0005-0000-0000-0000EE030000}"/>
    <cellStyle name="Comma 100 2 2 2 2 4" xfId="7752" xr:uid="{00000000-0005-0000-0000-0000EF030000}"/>
    <cellStyle name="Comma 100 2 2 2 3" xfId="7753" xr:uid="{00000000-0005-0000-0000-0000F0030000}"/>
    <cellStyle name="Comma 100 2 2 2 3 2" xfId="7754" xr:uid="{00000000-0005-0000-0000-0000F1030000}"/>
    <cellStyle name="Comma 100 2 2 2 4" xfId="7755" xr:uid="{00000000-0005-0000-0000-0000F2030000}"/>
    <cellStyle name="Comma 100 2 2 2 5" xfId="7756" xr:uid="{00000000-0005-0000-0000-0000F3030000}"/>
    <cellStyle name="Comma 100 2 2 3" xfId="7757" xr:uid="{00000000-0005-0000-0000-0000F4030000}"/>
    <cellStyle name="Comma 100 2 2 3 2" xfId="7758" xr:uid="{00000000-0005-0000-0000-0000F5030000}"/>
    <cellStyle name="Comma 100 2 2 3 2 2" xfId="7759" xr:uid="{00000000-0005-0000-0000-0000F6030000}"/>
    <cellStyle name="Comma 100 2 2 3 3" xfId="7760" xr:uid="{00000000-0005-0000-0000-0000F7030000}"/>
    <cellStyle name="Comma 100 2 2 3 4" xfId="7761" xr:uid="{00000000-0005-0000-0000-0000F8030000}"/>
    <cellStyle name="Comma 100 2 2 4" xfId="7762" xr:uid="{00000000-0005-0000-0000-0000F9030000}"/>
    <cellStyle name="Comma 100 2 2 4 2" xfId="7763" xr:uid="{00000000-0005-0000-0000-0000FA030000}"/>
    <cellStyle name="Comma 100 2 2 5" xfId="7764" xr:uid="{00000000-0005-0000-0000-0000FB030000}"/>
    <cellStyle name="Comma 100 2 2 6" xfId="7765" xr:uid="{00000000-0005-0000-0000-0000FC030000}"/>
    <cellStyle name="Comma 100 2 3" xfId="7766" xr:uid="{00000000-0005-0000-0000-0000FD030000}"/>
    <cellStyle name="Comma 100 2 3 2" xfId="7767" xr:uid="{00000000-0005-0000-0000-0000FE030000}"/>
    <cellStyle name="Comma 100 2 3 2 2" xfId="7768" xr:uid="{00000000-0005-0000-0000-0000FF030000}"/>
    <cellStyle name="Comma 100 2 3 2 2 2" xfId="7769" xr:uid="{00000000-0005-0000-0000-000000040000}"/>
    <cellStyle name="Comma 100 2 3 2 3" xfId="7770" xr:uid="{00000000-0005-0000-0000-000001040000}"/>
    <cellStyle name="Comma 100 2 3 2 4" xfId="7771" xr:uid="{00000000-0005-0000-0000-000002040000}"/>
    <cellStyle name="Comma 100 2 3 3" xfId="7772" xr:uid="{00000000-0005-0000-0000-000003040000}"/>
    <cellStyle name="Comma 100 2 3 3 2" xfId="7773" xr:uid="{00000000-0005-0000-0000-000004040000}"/>
    <cellStyle name="Comma 100 2 3 4" xfId="7774" xr:uid="{00000000-0005-0000-0000-000005040000}"/>
    <cellStyle name="Comma 100 2 3 5" xfId="7775" xr:uid="{00000000-0005-0000-0000-000006040000}"/>
    <cellStyle name="Comma 100 2 4" xfId="7776" xr:uid="{00000000-0005-0000-0000-000007040000}"/>
    <cellStyle name="Comma 100 2 4 2" xfId="7777" xr:uid="{00000000-0005-0000-0000-000008040000}"/>
    <cellStyle name="Comma 100 2 4 2 2" xfId="7778" xr:uid="{00000000-0005-0000-0000-000009040000}"/>
    <cellStyle name="Comma 100 2 4 3" xfId="7779" xr:uid="{00000000-0005-0000-0000-00000A040000}"/>
    <cellStyle name="Comma 100 2 4 4" xfId="7780" xr:uid="{00000000-0005-0000-0000-00000B040000}"/>
    <cellStyle name="Comma 100 2 5" xfId="7781" xr:uid="{00000000-0005-0000-0000-00000C040000}"/>
    <cellStyle name="Comma 100 2 5 2" xfId="7782" xr:uid="{00000000-0005-0000-0000-00000D040000}"/>
    <cellStyle name="Comma 100 2 6" xfId="7783" xr:uid="{00000000-0005-0000-0000-00000E040000}"/>
    <cellStyle name="Comma 100 2 7" xfId="7784" xr:uid="{00000000-0005-0000-0000-00000F040000}"/>
    <cellStyle name="Comma 100 3" xfId="7785" xr:uid="{00000000-0005-0000-0000-000010040000}"/>
    <cellStyle name="Comma 100 3 2" xfId="7786" xr:uid="{00000000-0005-0000-0000-000011040000}"/>
    <cellStyle name="Comma 100 3 2 2" xfId="7787" xr:uid="{00000000-0005-0000-0000-000012040000}"/>
    <cellStyle name="Comma 100 3 2 2 2" xfId="7788" xr:uid="{00000000-0005-0000-0000-000013040000}"/>
    <cellStyle name="Comma 100 3 2 2 2 2" xfId="7789" xr:uid="{00000000-0005-0000-0000-000014040000}"/>
    <cellStyle name="Comma 100 3 2 2 3" xfId="7790" xr:uid="{00000000-0005-0000-0000-000015040000}"/>
    <cellStyle name="Comma 100 3 2 2 4" xfId="7791" xr:uid="{00000000-0005-0000-0000-000016040000}"/>
    <cellStyle name="Comma 100 3 2 3" xfId="7792" xr:uid="{00000000-0005-0000-0000-000017040000}"/>
    <cellStyle name="Comma 100 3 2 3 2" xfId="7793" xr:uid="{00000000-0005-0000-0000-000018040000}"/>
    <cellStyle name="Comma 100 3 2 4" xfId="7794" xr:uid="{00000000-0005-0000-0000-000019040000}"/>
    <cellStyle name="Comma 100 3 2 5" xfId="7795" xr:uid="{00000000-0005-0000-0000-00001A040000}"/>
    <cellStyle name="Comma 100 3 3" xfId="7796" xr:uid="{00000000-0005-0000-0000-00001B040000}"/>
    <cellStyle name="Comma 100 3 3 2" xfId="7797" xr:uid="{00000000-0005-0000-0000-00001C040000}"/>
    <cellStyle name="Comma 100 3 3 2 2" xfId="7798" xr:uid="{00000000-0005-0000-0000-00001D040000}"/>
    <cellStyle name="Comma 100 3 3 3" xfId="7799" xr:uid="{00000000-0005-0000-0000-00001E040000}"/>
    <cellStyle name="Comma 100 3 3 4" xfId="7800" xr:uid="{00000000-0005-0000-0000-00001F040000}"/>
    <cellStyle name="Comma 100 3 4" xfId="7801" xr:uid="{00000000-0005-0000-0000-000020040000}"/>
    <cellStyle name="Comma 100 3 4 2" xfId="7802" xr:uid="{00000000-0005-0000-0000-000021040000}"/>
    <cellStyle name="Comma 100 3 5" xfId="7803" xr:uid="{00000000-0005-0000-0000-000022040000}"/>
    <cellStyle name="Comma 100 3 6" xfId="7804" xr:uid="{00000000-0005-0000-0000-000023040000}"/>
    <cellStyle name="Comma 100 4" xfId="7805" xr:uid="{00000000-0005-0000-0000-000024040000}"/>
    <cellStyle name="Comma 100 4 2" xfId="7806" xr:uid="{00000000-0005-0000-0000-000025040000}"/>
    <cellStyle name="Comma 100 4 2 2" xfId="7807" xr:uid="{00000000-0005-0000-0000-000026040000}"/>
    <cellStyle name="Comma 100 4 2 2 2" xfId="7808" xr:uid="{00000000-0005-0000-0000-000027040000}"/>
    <cellStyle name="Comma 100 4 2 3" xfId="7809" xr:uid="{00000000-0005-0000-0000-000028040000}"/>
    <cellStyle name="Comma 100 4 2 4" xfId="7810" xr:uid="{00000000-0005-0000-0000-000029040000}"/>
    <cellStyle name="Comma 100 4 3" xfId="7811" xr:uid="{00000000-0005-0000-0000-00002A040000}"/>
    <cellStyle name="Comma 100 4 3 2" xfId="7812" xr:uid="{00000000-0005-0000-0000-00002B040000}"/>
    <cellStyle name="Comma 100 4 4" xfId="7813" xr:uid="{00000000-0005-0000-0000-00002C040000}"/>
    <cellStyle name="Comma 100 4 5" xfId="7814" xr:uid="{00000000-0005-0000-0000-00002D040000}"/>
    <cellStyle name="Comma 100 5" xfId="7815" xr:uid="{00000000-0005-0000-0000-00002E040000}"/>
    <cellStyle name="Comma 100 5 2" xfId="7816" xr:uid="{00000000-0005-0000-0000-00002F040000}"/>
    <cellStyle name="Comma 100 5 2 2" xfId="7817" xr:uid="{00000000-0005-0000-0000-000030040000}"/>
    <cellStyle name="Comma 100 5 3" xfId="7818" xr:uid="{00000000-0005-0000-0000-000031040000}"/>
    <cellStyle name="Comma 100 5 4" xfId="7819" xr:uid="{00000000-0005-0000-0000-000032040000}"/>
    <cellStyle name="Comma 100 6" xfId="7820" xr:uid="{00000000-0005-0000-0000-000033040000}"/>
    <cellStyle name="Comma 100 6 2" xfId="7821" xr:uid="{00000000-0005-0000-0000-000034040000}"/>
    <cellStyle name="Comma 100 7" xfId="7822" xr:uid="{00000000-0005-0000-0000-000035040000}"/>
    <cellStyle name="Comma 100 8" xfId="7823" xr:uid="{00000000-0005-0000-0000-000036040000}"/>
    <cellStyle name="Comma 100 9" xfId="7824" xr:uid="{00000000-0005-0000-0000-000037040000}"/>
    <cellStyle name="Comma 101" xfId="560" xr:uid="{00000000-0005-0000-0000-000038040000}"/>
    <cellStyle name="Comma 101 2" xfId="7825" xr:uid="{00000000-0005-0000-0000-000039040000}"/>
    <cellStyle name="Comma 101 2 2" xfId="7826" xr:uid="{00000000-0005-0000-0000-00003A040000}"/>
    <cellStyle name="Comma 101 2 2 2" xfId="7827" xr:uid="{00000000-0005-0000-0000-00003B040000}"/>
    <cellStyle name="Comma 101 2 2 2 2" xfId="7828" xr:uid="{00000000-0005-0000-0000-00003C040000}"/>
    <cellStyle name="Comma 101 2 2 2 2 2" xfId="7829" xr:uid="{00000000-0005-0000-0000-00003D040000}"/>
    <cellStyle name="Comma 101 2 2 2 2 2 2" xfId="7830" xr:uid="{00000000-0005-0000-0000-00003E040000}"/>
    <cellStyle name="Comma 101 2 2 2 2 3" xfId="7831" xr:uid="{00000000-0005-0000-0000-00003F040000}"/>
    <cellStyle name="Comma 101 2 2 2 2 4" xfId="7832" xr:uid="{00000000-0005-0000-0000-000040040000}"/>
    <cellStyle name="Comma 101 2 2 2 3" xfId="7833" xr:uid="{00000000-0005-0000-0000-000041040000}"/>
    <cellStyle name="Comma 101 2 2 2 3 2" xfId="7834" xr:uid="{00000000-0005-0000-0000-000042040000}"/>
    <cellStyle name="Comma 101 2 2 2 4" xfId="7835" xr:uid="{00000000-0005-0000-0000-000043040000}"/>
    <cellStyle name="Comma 101 2 2 2 5" xfId="7836" xr:uid="{00000000-0005-0000-0000-000044040000}"/>
    <cellStyle name="Comma 101 2 2 3" xfId="7837" xr:uid="{00000000-0005-0000-0000-000045040000}"/>
    <cellStyle name="Comma 101 2 2 3 2" xfId="7838" xr:uid="{00000000-0005-0000-0000-000046040000}"/>
    <cellStyle name="Comma 101 2 2 3 2 2" xfId="7839" xr:uid="{00000000-0005-0000-0000-000047040000}"/>
    <cellStyle name="Comma 101 2 2 3 3" xfId="7840" xr:uid="{00000000-0005-0000-0000-000048040000}"/>
    <cellStyle name="Comma 101 2 2 3 4" xfId="7841" xr:uid="{00000000-0005-0000-0000-000049040000}"/>
    <cellStyle name="Comma 101 2 2 4" xfId="7842" xr:uid="{00000000-0005-0000-0000-00004A040000}"/>
    <cellStyle name="Comma 101 2 2 4 2" xfId="7843" xr:uid="{00000000-0005-0000-0000-00004B040000}"/>
    <cellStyle name="Comma 101 2 2 5" xfId="7844" xr:uid="{00000000-0005-0000-0000-00004C040000}"/>
    <cellStyle name="Comma 101 2 2 6" xfId="7845" xr:uid="{00000000-0005-0000-0000-00004D040000}"/>
    <cellStyle name="Comma 101 2 3" xfId="7846" xr:uid="{00000000-0005-0000-0000-00004E040000}"/>
    <cellStyle name="Comma 101 2 3 2" xfId="7847" xr:uid="{00000000-0005-0000-0000-00004F040000}"/>
    <cellStyle name="Comma 101 2 3 2 2" xfId="7848" xr:uid="{00000000-0005-0000-0000-000050040000}"/>
    <cellStyle name="Comma 101 2 3 2 2 2" xfId="7849" xr:uid="{00000000-0005-0000-0000-000051040000}"/>
    <cellStyle name="Comma 101 2 3 2 3" xfId="7850" xr:uid="{00000000-0005-0000-0000-000052040000}"/>
    <cellStyle name="Comma 101 2 3 2 4" xfId="7851" xr:uid="{00000000-0005-0000-0000-000053040000}"/>
    <cellStyle name="Comma 101 2 3 3" xfId="7852" xr:uid="{00000000-0005-0000-0000-000054040000}"/>
    <cellStyle name="Comma 101 2 3 3 2" xfId="7853" xr:uid="{00000000-0005-0000-0000-000055040000}"/>
    <cellStyle name="Comma 101 2 3 4" xfId="7854" xr:uid="{00000000-0005-0000-0000-000056040000}"/>
    <cellStyle name="Comma 101 2 3 5" xfId="7855" xr:uid="{00000000-0005-0000-0000-000057040000}"/>
    <cellStyle name="Comma 101 2 4" xfId="7856" xr:uid="{00000000-0005-0000-0000-000058040000}"/>
    <cellStyle name="Comma 101 2 4 2" xfId="7857" xr:uid="{00000000-0005-0000-0000-000059040000}"/>
    <cellStyle name="Comma 101 2 4 2 2" xfId="7858" xr:uid="{00000000-0005-0000-0000-00005A040000}"/>
    <cellStyle name="Comma 101 2 4 3" xfId="7859" xr:uid="{00000000-0005-0000-0000-00005B040000}"/>
    <cellStyle name="Comma 101 2 4 4" xfId="7860" xr:uid="{00000000-0005-0000-0000-00005C040000}"/>
    <cellStyle name="Comma 101 2 5" xfId="7861" xr:uid="{00000000-0005-0000-0000-00005D040000}"/>
    <cellStyle name="Comma 101 2 5 2" xfId="7862" xr:uid="{00000000-0005-0000-0000-00005E040000}"/>
    <cellStyle name="Comma 101 2 6" xfId="7863" xr:uid="{00000000-0005-0000-0000-00005F040000}"/>
    <cellStyle name="Comma 101 2 7" xfId="7864" xr:uid="{00000000-0005-0000-0000-000060040000}"/>
    <cellStyle name="Comma 101 3" xfId="7865" xr:uid="{00000000-0005-0000-0000-000061040000}"/>
    <cellStyle name="Comma 101 3 2" xfId="7866" xr:uid="{00000000-0005-0000-0000-000062040000}"/>
    <cellStyle name="Comma 101 3 2 2" xfId="7867" xr:uid="{00000000-0005-0000-0000-000063040000}"/>
    <cellStyle name="Comma 101 3 2 2 2" xfId="7868" xr:uid="{00000000-0005-0000-0000-000064040000}"/>
    <cellStyle name="Comma 101 3 2 2 2 2" xfId="7869" xr:uid="{00000000-0005-0000-0000-000065040000}"/>
    <cellStyle name="Comma 101 3 2 2 3" xfId="7870" xr:uid="{00000000-0005-0000-0000-000066040000}"/>
    <cellStyle name="Comma 101 3 2 2 4" xfId="7871" xr:uid="{00000000-0005-0000-0000-000067040000}"/>
    <cellStyle name="Comma 101 3 2 3" xfId="7872" xr:uid="{00000000-0005-0000-0000-000068040000}"/>
    <cellStyle name="Comma 101 3 2 3 2" xfId="7873" xr:uid="{00000000-0005-0000-0000-000069040000}"/>
    <cellStyle name="Comma 101 3 2 4" xfId="7874" xr:uid="{00000000-0005-0000-0000-00006A040000}"/>
    <cellStyle name="Comma 101 3 2 5" xfId="7875" xr:uid="{00000000-0005-0000-0000-00006B040000}"/>
    <cellStyle name="Comma 101 3 3" xfId="7876" xr:uid="{00000000-0005-0000-0000-00006C040000}"/>
    <cellStyle name="Comma 101 3 3 2" xfId="7877" xr:uid="{00000000-0005-0000-0000-00006D040000}"/>
    <cellStyle name="Comma 101 3 3 2 2" xfId="7878" xr:uid="{00000000-0005-0000-0000-00006E040000}"/>
    <cellStyle name="Comma 101 3 3 3" xfId="7879" xr:uid="{00000000-0005-0000-0000-00006F040000}"/>
    <cellStyle name="Comma 101 3 3 4" xfId="7880" xr:uid="{00000000-0005-0000-0000-000070040000}"/>
    <cellStyle name="Comma 101 3 4" xfId="7881" xr:uid="{00000000-0005-0000-0000-000071040000}"/>
    <cellStyle name="Comma 101 3 4 2" xfId="7882" xr:uid="{00000000-0005-0000-0000-000072040000}"/>
    <cellStyle name="Comma 101 3 5" xfId="7883" xr:uid="{00000000-0005-0000-0000-000073040000}"/>
    <cellStyle name="Comma 101 3 6" xfId="7884" xr:uid="{00000000-0005-0000-0000-000074040000}"/>
    <cellStyle name="Comma 101 4" xfId="7885" xr:uid="{00000000-0005-0000-0000-000075040000}"/>
    <cellStyle name="Comma 101 4 2" xfId="7886" xr:uid="{00000000-0005-0000-0000-000076040000}"/>
    <cellStyle name="Comma 101 4 2 2" xfId="7887" xr:uid="{00000000-0005-0000-0000-000077040000}"/>
    <cellStyle name="Comma 101 4 2 2 2" xfId="7888" xr:uid="{00000000-0005-0000-0000-000078040000}"/>
    <cellStyle name="Comma 101 4 2 3" xfId="7889" xr:uid="{00000000-0005-0000-0000-000079040000}"/>
    <cellStyle name="Comma 101 4 2 4" xfId="7890" xr:uid="{00000000-0005-0000-0000-00007A040000}"/>
    <cellStyle name="Comma 101 4 3" xfId="7891" xr:uid="{00000000-0005-0000-0000-00007B040000}"/>
    <cellStyle name="Comma 101 4 3 2" xfId="7892" xr:uid="{00000000-0005-0000-0000-00007C040000}"/>
    <cellStyle name="Comma 101 4 4" xfId="7893" xr:uid="{00000000-0005-0000-0000-00007D040000}"/>
    <cellStyle name="Comma 101 4 5" xfId="7894" xr:uid="{00000000-0005-0000-0000-00007E040000}"/>
    <cellStyle name="Comma 101 5" xfId="7895" xr:uid="{00000000-0005-0000-0000-00007F040000}"/>
    <cellStyle name="Comma 101 5 2" xfId="7896" xr:uid="{00000000-0005-0000-0000-000080040000}"/>
    <cellStyle name="Comma 101 5 2 2" xfId="7897" xr:uid="{00000000-0005-0000-0000-000081040000}"/>
    <cellStyle name="Comma 101 5 3" xfId="7898" xr:uid="{00000000-0005-0000-0000-000082040000}"/>
    <cellStyle name="Comma 101 5 4" xfId="7899" xr:uid="{00000000-0005-0000-0000-000083040000}"/>
    <cellStyle name="Comma 101 6" xfId="7900" xr:uid="{00000000-0005-0000-0000-000084040000}"/>
    <cellStyle name="Comma 101 6 2" xfId="7901" xr:uid="{00000000-0005-0000-0000-000085040000}"/>
    <cellStyle name="Comma 101 7" xfId="7902" xr:uid="{00000000-0005-0000-0000-000086040000}"/>
    <cellStyle name="Comma 101 8" xfId="7903" xr:uid="{00000000-0005-0000-0000-000087040000}"/>
    <cellStyle name="Comma 101 9" xfId="7904" xr:uid="{00000000-0005-0000-0000-000088040000}"/>
    <cellStyle name="Comma 102" xfId="561" xr:uid="{00000000-0005-0000-0000-000089040000}"/>
    <cellStyle name="Comma 102 2" xfId="7905" xr:uid="{00000000-0005-0000-0000-00008A040000}"/>
    <cellStyle name="Comma 102 2 2" xfId="7906" xr:uid="{00000000-0005-0000-0000-00008B040000}"/>
    <cellStyle name="Comma 102 2 2 2" xfId="7907" xr:uid="{00000000-0005-0000-0000-00008C040000}"/>
    <cellStyle name="Comma 102 2 2 2 2" xfId="7908" xr:uid="{00000000-0005-0000-0000-00008D040000}"/>
    <cellStyle name="Comma 102 2 2 2 2 2" xfId="7909" xr:uid="{00000000-0005-0000-0000-00008E040000}"/>
    <cellStyle name="Comma 102 2 2 2 2 2 2" xfId="7910" xr:uid="{00000000-0005-0000-0000-00008F040000}"/>
    <cellStyle name="Comma 102 2 2 2 2 3" xfId="7911" xr:uid="{00000000-0005-0000-0000-000090040000}"/>
    <cellStyle name="Comma 102 2 2 2 2 4" xfId="7912" xr:uid="{00000000-0005-0000-0000-000091040000}"/>
    <cellStyle name="Comma 102 2 2 2 3" xfId="7913" xr:uid="{00000000-0005-0000-0000-000092040000}"/>
    <cellStyle name="Comma 102 2 2 2 3 2" xfId="7914" xr:uid="{00000000-0005-0000-0000-000093040000}"/>
    <cellStyle name="Comma 102 2 2 2 4" xfId="7915" xr:uid="{00000000-0005-0000-0000-000094040000}"/>
    <cellStyle name="Comma 102 2 2 2 5" xfId="7916" xr:uid="{00000000-0005-0000-0000-000095040000}"/>
    <cellStyle name="Comma 102 2 2 3" xfId="7917" xr:uid="{00000000-0005-0000-0000-000096040000}"/>
    <cellStyle name="Comma 102 2 2 3 2" xfId="7918" xr:uid="{00000000-0005-0000-0000-000097040000}"/>
    <cellStyle name="Comma 102 2 2 3 2 2" xfId="7919" xr:uid="{00000000-0005-0000-0000-000098040000}"/>
    <cellStyle name="Comma 102 2 2 3 3" xfId="7920" xr:uid="{00000000-0005-0000-0000-000099040000}"/>
    <cellStyle name="Comma 102 2 2 3 4" xfId="7921" xr:uid="{00000000-0005-0000-0000-00009A040000}"/>
    <cellStyle name="Comma 102 2 2 4" xfId="7922" xr:uid="{00000000-0005-0000-0000-00009B040000}"/>
    <cellStyle name="Comma 102 2 2 4 2" xfId="7923" xr:uid="{00000000-0005-0000-0000-00009C040000}"/>
    <cellStyle name="Comma 102 2 2 5" xfId="7924" xr:uid="{00000000-0005-0000-0000-00009D040000}"/>
    <cellStyle name="Comma 102 2 2 6" xfId="7925" xr:uid="{00000000-0005-0000-0000-00009E040000}"/>
    <cellStyle name="Comma 102 2 3" xfId="7926" xr:uid="{00000000-0005-0000-0000-00009F040000}"/>
    <cellStyle name="Comma 102 2 3 2" xfId="7927" xr:uid="{00000000-0005-0000-0000-0000A0040000}"/>
    <cellStyle name="Comma 102 2 3 2 2" xfId="7928" xr:uid="{00000000-0005-0000-0000-0000A1040000}"/>
    <cellStyle name="Comma 102 2 3 2 2 2" xfId="7929" xr:uid="{00000000-0005-0000-0000-0000A2040000}"/>
    <cellStyle name="Comma 102 2 3 2 3" xfId="7930" xr:uid="{00000000-0005-0000-0000-0000A3040000}"/>
    <cellStyle name="Comma 102 2 3 2 4" xfId="7931" xr:uid="{00000000-0005-0000-0000-0000A4040000}"/>
    <cellStyle name="Comma 102 2 3 3" xfId="7932" xr:uid="{00000000-0005-0000-0000-0000A5040000}"/>
    <cellStyle name="Comma 102 2 3 3 2" xfId="7933" xr:uid="{00000000-0005-0000-0000-0000A6040000}"/>
    <cellStyle name="Comma 102 2 3 4" xfId="7934" xr:uid="{00000000-0005-0000-0000-0000A7040000}"/>
    <cellStyle name="Comma 102 2 3 5" xfId="7935" xr:uid="{00000000-0005-0000-0000-0000A8040000}"/>
    <cellStyle name="Comma 102 2 4" xfId="7936" xr:uid="{00000000-0005-0000-0000-0000A9040000}"/>
    <cellStyle name="Comma 102 2 4 2" xfId="7937" xr:uid="{00000000-0005-0000-0000-0000AA040000}"/>
    <cellStyle name="Comma 102 2 4 2 2" xfId="7938" xr:uid="{00000000-0005-0000-0000-0000AB040000}"/>
    <cellStyle name="Comma 102 2 4 3" xfId="7939" xr:uid="{00000000-0005-0000-0000-0000AC040000}"/>
    <cellStyle name="Comma 102 2 4 4" xfId="7940" xr:uid="{00000000-0005-0000-0000-0000AD040000}"/>
    <cellStyle name="Comma 102 2 5" xfId="7941" xr:uid="{00000000-0005-0000-0000-0000AE040000}"/>
    <cellStyle name="Comma 102 2 5 2" xfId="7942" xr:uid="{00000000-0005-0000-0000-0000AF040000}"/>
    <cellStyle name="Comma 102 2 6" xfId="7943" xr:uid="{00000000-0005-0000-0000-0000B0040000}"/>
    <cellStyle name="Comma 102 2 7" xfId="7944" xr:uid="{00000000-0005-0000-0000-0000B1040000}"/>
    <cellStyle name="Comma 102 3" xfId="7945" xr:uid="{00000000-0005-0000-0000-0000B2040000}"/>
    <cellStyle name="Comma 102 3 2" xfId="7946" xr:uid="{00000000-0005-0000-0000-0000B3040000}"/>
    <cellStyle name="Comma 102 3 2 2" xfId="7947" xr:uid="{00000000-0005-0000-0000-0000B4040000}"/>
    <cellStyle name="Comma 102 3 2 2 2" xfId="7948" xr:uid="{00000000-0005-0000-0000-0000B5040000}"/>
    <cellStyle name="Comma 102 3 2 2 2 2" xfId="7949" xr:uid="{00000000-0005-0000-0000-0000B6040000}"/>
    <cellStyle name="Comma 102 3 2 2 3" xfId="7950" xr:uid="{00000000-0005-0000-0000-0000B7040000}"/>
    <cellStyle name="Comma 102 3 2 2 4" xfId="7951" xr:uid="{00000000-0005-0000-0000-0000B8040000}"/>
    <cellStyle name="Comma 102 3 2 3" xfId="7952" xr:uid="{00000000-0005-0000-0000-0000B9040000}"/>
    <cellStyle name="Comma 102 3 2 3 2" xfId="7953" xr:uid="{00000000-0005-0000-0000-0000BA040000}"/>
    <cellStyle name="Comma 102 3 2 4" xfId="7954" xr:uid="{00000000-0005-0000-0000-0000BB040000}"/>
    <cellStyle name="Comma 102 3 2 5" xfId="7955" xr:uid="{00000000-0005-0000-0000-0000BC040000}"/>
    <cellStyle name="Comma 102 3 3" xfId="7956" xr:uid="{00000000-0005-0000-0000-0000BD040000}"/>
    <cellStyle name="Comma 102 3 3 2" xfId="7957" xr:uid="{00000000-0005-0000-0000-0000BE040000}"/>
    <cellStyle name="Comma 102 3 3 2 2" xfId="7958" xr:uid="{00000000-0005-0000-0000-0000BF040000}"/>
    <cellStyle name="Comma 102 3 3 3" xfId="7959" xr:uid="{00000000-0005-0000-0000-0000C0040000}"/>
    <cellStyle name="Comma 102 3 3 4" xfId="7960" xr:uid="{00000000-0005-0000-0000-0000C1040000}"/>
    <cellStyle name="Comma 102 3 4" xfId="7961" xr:uid="{00000000-0005-0000-0000-0000C2040000}"/>
    <cellStyle name="Comma 102 3 4 2" xfId="7962" xr:uid="{00000000-0005-0000-0000-0000C3040000}"/>
    <cellStyle name="Comma 102 3 5" xfId="7963" xr:uid="{00000000-0005-0000-0000-0000C4040000}"/>
    <cellStyle name="Comma 102 3 6" xfId="7964" xr:uid="{00000000-0005-0000-0000-0000C5040000}"/>
    <cellStyle name="Comma 102 4" xfId="7965" xr:uid="{00000000-0005-0000-0000-0000C6040000}"/>
    <cellStyle name="Comma 102 4 2" xfId="7966" xr:uid="{00000000-0005-0000-0000-0000C7040000}"/>
    <cellStyle name="Comma 102 4 2 2" xfId="7967" xr:uid="{00000000-0005-0000-0000-0000C8040000}"/>
    <cellStyle name="Comma 102 4 2 2 2" xfId="7968" xr:uid="{00000000-0005-0000-0000-0000C9040000}"/>
    <cellStyle name="Comma 102 4 2 3" xfId="7969" xr:uid="{00000000-0005-0000-0000-0000CA040000}"/>
    <cellStyle name="Comma 102 4 2 4" xfId="7970" xr:uid="{00000000-0005-0000-0000-0000CB040000}"/>
    <cellStyle name="Comma 102 4 3" xfId="7971" xr:uid="{00000000-0005-0000-0000-0000CC040000}"/>
    <cellStyle name="Comma 102 4 3 2" xfId="7972" xr:uid="{00000000-0005-0000-0000-0000CD040000}"/>
    <cellStyle name="Comma 102 4 4" xfId="7973" xr:uid="{00000000-0005-0000-0000-0000CE040000}"/>
    <cellStyle name="Comma 102 4 5" xfId="7974" xr:uid="{00000000-0005-0000-0000-0000CF040000}"/>
    <cellStyle name="Comma 102 5" xfId="7975" xr:uid="{00000000-0005-0000-0000-0000D0040000}"/>
    <cellStyle name="Comma 102 5 2" xfId="7976" xr:uid="{00000000-0005-0000-0000-0000D1040000}"/>
    <cellStyle name="Comma 102 5 2 2" xfId="7977" xr:uid="{00000000-0005-0000-0000-0000D2040000}"/>
    <cellStyle name="Comma 102 5 3" xfId="7978" xr:uid="{00000000-0005-0000-0000-0000D3040000}"/>
    <cellStyle name="Comma 102 5 4" xfId="7979" xr:uid="{00000000-0005-0000-0000-0000D4040000}"/>
    <cellStyle name="Comma 102 6" xfId="7980" xr:uid="{00000000-0005-0000-0000-0000D5040000}"/>
    <cellStyle name="Comma 102 6 2" xfId="7981" xr:uid="{00000000-0005-0000-0000-0000D6040000}"/>
    <cellStyle name="Comma 102 7" xfId="7982" xr:uid="{00000000-0005-0000-0000-0000D7040000}"/>
    <cellStyle name="Comma 102 8" xfId="7983" xr:uid="{00000000-0005-0000-0000-0000D8040000}"/>
    <cellStyle name="Comma 102 9" xfId="7984" xr:uid="{00000000-0005-0000-0000-0000D9040000}"/>
    <cellStyle name="Comma 103" xfId="562" xr:uid="{00000000-0005-0000-0000-0000DA040000}"/>
    <cellStyle name="Comma 103 2" xfId="7985" xr:uid="{00000000-0005-0000-0000-0000DB040000}"/>
    <cellStyle name="Comma 103 2 2" xfId="7986" xr:uid="{00000000-0005-0000-0000-0000DC040000}"/>
    <cellStyle name="Comma 103 2 2 2" xfId="7987" xr:uid="{00000000-0005-0000-0000-0000DD040000}"/>
    <cellStyle name="Comma 103 2 2 2 2" xfId="7988" xr:uid="{00000000-0005-0000-0000-0000DE040000}"/>
    <cellStyle name="Comma 103 2 2 2 2 2" xfId="7989" xr:uid="{00000000-0005-0000-0000-0000DF040000}"/>
    <cellStyle name="Comma 103 2 2 2 2 2 2" xfId="7990" xr:uid="{00000000-0005-0000-0000-0000E0040000}"/>
    <cellStyle name="Comma 103 2 2 2 2 3" xfId="7991" xr:uid="{00000000-0005-0000-0000-0000E1040000}"/>
    <cellStyle name="Comma 103 2 2 2 2 4" xfId="7992" xr:uid="{00000000-0005-0000-0000-0000E2040000}"/>
    <cellStyle name="Comma 103 2 2 2 3" xfId="7993" xr:uid="{00000000-0005-0000-0000-0000E3040000}"/>
    <cellStyle name="Comma 103 2 2 2 3 2" xfId="7994" xr:uid="{00000000-0005-0000-0000-0000E4040000}"/>
    <cellStyle name="Comma 103 2 2 2 4" xfId="7995" xr:uid="{00000000-0005-0000-0000-0000E5040000}"/>
    <cellStyle name="Comma 103 2 2 2 5" xfId="7996" xr:uid="{00000000-0005-0000-0000-0000E6040000}"/>
    <cellStyle name="Comma 103 2 2 3" xfId="7997" xr:uid="{00000000-0005-0000-0000-0000E7040000}"/>
    <cellStyle name="Comma 103 2 2 3 2" xfId="7998" xr:uid="{00000000-0005-0000-0000-0000E8040000}"/>
    <cellStyle name="Comma 103 2 2 3 2 2" xfId="7999" xr:uid="{00000000-0005-0000-0000-0000E9040000}"/>
    <cellStyle name="Comma 103 2 2 3 3" xfId="8000" xr:uid="{00000000-0005-0000-0000-0000EA040000}"/>
    <cellStyle name="Comma 103 2 2 3 4" xfId="8001" xr:uid="{00000000-0005-0000-0000-0000EB040000}"/>
    <cellStyle name="Comma 103 2 2 4" xfId="8002" xr:uid="{00000000-0005-0000-0000-0000EC040000}"/>
    <cellStyle name="Comma 103 2 2 4 2" xfId="8003" xr:uid="{00000000-0005-0000-0000-0000ED040000}"/>
    <cellStyle name="Comma 103 2 2 5" xfId="8004" xr:uid="{00000000-0005-0000-0000-0000EE040000}"/>
    <cellStyle name="Comma 103 2 2 6" xfId="8005" xr:uid="{00000000-0005-0000-0000-0000EF040000}"/>
    <cellStyle name="Comma 103 2 3" xfId="8006" xr:uid="{00000000-0005-0000-0000-0000F0040000}"/>
    <cellStyle name="Comma 103 2 3 2" xfId="8007" xr:uid="{00000000-0005-0000-0000-0000F1040000}"/>
    <cellStyle name="Comma 103 2 3 2 2" xfId="8008" xr:uid="{00000000-0005-0000-0000-0000F2040000}"/>
    <cellStyle name="Comma 103 2 3 2 2 2" xfId="8009" xr:uid="{00000000-0005-0000-0000-0000F3040000}"/>
    <cellStyle name="Comma 103 2 3 2 3" xfId="8010" xr:uid="{00000000-0005-0000-0000-0000F4040000}"/>
    <cellStyle name="Comma 103 2 3 2 4" xfId="8011" xr:uid="{00000000-0005-0000-0000-0000F5040000}"/>
    <cellStyle name="Comma 103 2 3 3" xfId="8012" xr:uid="{00000000-0005-0000-0000-0000F6040000}"/>
    <cellStyle name="Comma 103 2 3 3 2" xfId="8013" xr:uid="{00000000-0005-0000-0000-0000F7040000}"/>
    <cellStyle name="Comma 103 2 3 4" xfId="8014" xr:uid="{00000000-0005-0000-0000-0000F8040000}"/>
    <cellStyle name="Comma 103 2 3 5" xfId="8015" xr:uid="{00000000-0005-0000-0000-0000F9040000}"/>
    <cellStyle name="Comma 103 2 4" xfId="8016" xr:uid="{00000000-0005-0000-0000-0000FA040000}"/>
    <cellStyle name="Comma 103 2 4 2" xfId="8017" xr:uid="{00000000-0005-0000-0000-0000FB040000}"/>
    <cellStyle name="Comma 103 2 4 2 2" xfId="8018" xr:uid="{00000000-0005-0000-0000-0000FC040000}"/>
    <cellStyle name="Comma 103 2 4 3" xfId="8019" xr:uid="{00000000-0005-0000-0000-0000FD040000}"/>
    <cellStyle name="Comma 103 2 4 4" xfId="8020" xr:uid="{00000000-0005-0000-0000-0000FE040000}"/>
    <cellStyle name="Comma 103 2 5" xfId="8021" xr:uid="{00000000-0005-0000-0000-0000FF040000}"/>
    <cellStyle name="Comma 103 2 5 2" xfId="8022" xr:uid="{00000000-0005-0000-0000-000000050000}"/>
    <cellStyle name="Comma 103 2 6" xfId="8023" xr:uid="{00000000-0005-0000-0000-000001050000}"/>
    <cellStyle name="Comma 103 2 7" xfId="8024" xr:uid="{00000000-0005-0000-0000-000002050000}"/>
    <cellStyle name="Comma 103 3" xfId="8025" xr:uid="{00000000-0005-0000-0000-000003050000}"/>
    <cellStyle name="Comma 103 3 2" xfId="8026" xr:uid="{00000000-0005-0000-0000-000004050000}"/>
    <cellStyle name="Comma 103 3 2 2" xfId="8027" xr:uid="{00000000-0005-0000-0000-000005050000}"/>
    <cellStyle name="Comma 103 3 2 2 2" xfId="8028" xr:uid="{00000000-0005-0000-0000-000006050000}"/>
    <cellStyle name="Comma 103 3 2 2 2 2" xfId="8029" xr:uid="{00000000-0005-0000-0000-000007050000}"/>
    <cellStyle name="Comma 103 3 2 2 3" xfId="8030" xr:uid="{00000000-0005-0000-0000-000008050000}"/>
    <cellStyle name="Comma 103 3 2 2 4" xfId="8031" xr:uid="{00000000-0005-0000-0000-000009050000}"/>
    <cellStyle name="Comma 103 3 2 3" xfId="8032" xr:uid="{00000000-0005-0000-0000-00000A050000}"/>
    <cellStyle name="Comma 103 3 2 3 2" xfId="8033" xr:uid="{00000000-0005-0000-0000-00000B050000}"/>
    <cellStyle name="Comma 103 3 2 4" xfId="8034" xr:uid="{00000000-0005-0000-0000-00000C050000}"/>
    <cellStyle name="Comma 103 3 2 5" xfId="8035" xr:uid="{00000000-0005-0000-0000-00000D050000}"/>
    <cellStyle name="Comma 103 3 3" xfId="8036" xr:uid="{00000000-0005-0000-0000-00000E050000}"/>
    <cellStyle name="Comma 103 3 3 2" xfId="8037" xr:uid="{00000000-0005-0000-0000-00000F050000}"/>
    <cellStyle name="Comma 103 3 3 2 2" xfId="8038" xr:uid="{00000000-0005-0000-0000-000010050000}"/>
    <cellStyle name="Comma 103 3 3 3" xfId="8039" xr:uid="{00000000-0005-0000-0000-000011050000}"/>
    <cellStyle name="Comma 103 3 3 4" xfId="8040" xr:uid="{00000000-0005-0000-0000-000012050000}"/>
    <cellStyle name="Comma 103 3 4" xfId="8041" xr:uid="{00000000-0005-0000-0000-000013050000}"/>
    <cellStyle name="Comma 103 3 4 2" xfId="8042" xr:uid="{00000000-0005-0000-0000-000014050000}"/>
    <cellStyle name="Comma 103 3 5" xfId="8043" xr:uid="{00000000-0005-0000-0000-000015050000}"/>
    <cellStyle name="Comma 103 3 6" xfId="8044" xr:uid="{00000000-0005-0000-0000-000016050000}"/>
    <cellStyle name="Comma 103 4" xfId="8045" xr:uid="{00000000-0005-0000-0000-000017050000}"/>
    <cellStyle name="Comma 103 4 2" xfId="8046" xr:uid="{00000000-0005-0000-0000-000018050000}"/>
    <cellStyle name="Comma 103 4 2 2" xfId="8047" xr:uid="{00000000-0005-0000-0000-000019050000}"/>
    <cellStyle name="Comma 103 4 2 2 2" xfId="8048" xr:uid="{00000000-0005-0000-0000-00001A050000}"/>
    <cellStyle name="Comma 103 4 2 3" xfId="8049" xr:uid="{00000000-0005-0000-0000-00001B050000}"/>
    <cellStyle name="Comma 103 4 2 4" xfId="8050" xr:uid="{00000000-0005-0000-0000-00001C050000}"/>
    <cellStyle name="Comma 103 4 3" xfId="8051" xr:uid="{00000000-0005-0000-0000-00001D050000}"/>
    <cellStyle name="Comma 103 4 3 2" xfId="8052" xr:uid="{00000000-0005-0000-0000-00001E050000}"/>
    <cellStyle name="Comma 103 4 4" xfId="8053" xr:uid="{00000000-0005-0000-0000-00001F050000}"/>
    <cellStyle name="Comma 103 4 5" xfId="8054" xr:uid="{00000000-0005-0000-0000-000020050000}"/>
    <cellStyle name="Comma 103 5" xfId="8055" xr:uid="{00000000-0005-0000-0000-000021050000}"/>
    <cellStyle name="Comma 103 5 2" xfId="8056" xr:uid="{00000000-0005-0000-0000-000022050000}"/>
    <cellStyle name="Comma 103 5 2 2" xfId="8057" xr:uid="{00000000-0005-0000-0000-000023050000}"/>
    <cellStyle name="Comma 103 5 3" xfId="8058" xr:uid="{00000000-0005-0000-0000-000024050000}"/>
    <cellStyle name="Comma 103 5 4" xfId="8059" xr:uid="{00000000-0005-0000-0000-000025050000}"/>
    <cellStyle name="Comma 103 6" xfId="8060" xr:uid="{00000000-0005-0000-0000-000026050000}"/>
    <cellStyle name="Comma 103 6 2" xfId="8061" xr:uid="{00000000-0005-0000-0000-000027050000}"/>
    <cellStyle name="Comma 103 7" xfId="8062" xr:uid="{00000000-0005-0000-0000-000028050000}"/>
    <cellStyle name="Comma 103 8" xfId="8063" xr:uid="{00000000-0005-0000-0000-000029050000}"/>
    <cellStyle name="Comma 103 9" xfId="8064" xr:uid="{00000000-0005-0000-0000-00002A050000}"/>
    <cellStyle name="Comma 104" xfId="563" xr:uid="{00000000-0005-0000-0000-00002B050000}"/>
    <cellStyle name="Comma 104 2" xfId="8065" xr:uid="{00000000-0005-0000-0000-00002C050000}"/>
    <cellStyle name="Comma 104 2 2" xfId="8066" xr:uid="{00000000-0005-0000-0000-00002D050000}"/>
    <cellStyle name="Comma 104 2 2 2" xfId="8067" xr:uid="{00000000-0005-0000-0000-00002E050000}"/>
    <cellStyle name="Comma 104 2 2 2 2" xfId="8068" xr:uid="{00000000-0005-0000-0000-00002F050000}"/>
    <cellStyle name="Comma 104 2 2 2 2 2" xfId="8069" xr:uid="{00000000-0005-0000-0000-000030050000}"/>
    <cellStyle name="Comma 104 2 2 2 2 2 2" xfId="8070" xr:uid="{00000000-0005-0000-0000-000031050000}"/>
    <cellStyle name="Comma 104 2 2 2 2 3" xfId="8071" xr:uid="{00000000-0005-0000-0000-000032050000}"/>
    <cellStyle name="Comma 104 2 2 2 2 4" xfId="8072" xr:uid="{00000000-0005-0000-0000-000033050000}"/>
    <cellStyle name="Comma 104 2 2 2 3" xfId="8073" xr:uid="{00000000-0005-0000-0000-000034050000}"/>
    <cellStyle name="Comma 104 2 2 2 3 2" xfId="8074" xr:uid="{00000000-0005-0000-0000-000035050000}"/>
    <cellStyle name="Comma 104 2 2 2 4" xfId="8075" xr:uid="{00000000-0005-0000-0000-000036050000}"/>
    <cellStyle name="Comma 104 2 2 2 5" xfId="8076" xr:uid="{00000000-0005-0000-0000-000037050000}"/>
    <cellStyle name="Comma 104 2 2 3" xfId="8077" xr:uid="{00000000-0005-0000-0000-000038050000}"/>
    <cellStyle name="Comma 104 2 2 3 2" xfId="8078" xr:uid="{00000000-0005-0000-0000-000039050000}"/>
    <cellStyle name="Comma 104 2 2 3 2 2" xfId="8079" xr:uid="{00000000-0005-0000-0000-00003A050000}"/>
    <cellStyle name="Comma 104 2 2 3 3" xfId="8080" xr:uid="{00000000-0005-0000-0000-00003B050000}"/>
    <cellStyle name="Comma 104 2 2 3 4" xfId="8081" xr:uid="{00000000-0005-0000-0000-00003C050000}"/>
    <cellStyle name="Comma 104 2 2 4" xfId="8082" xr:uid="{00000000-0005-0000-0000-00003D050000}"/>
    <cellStyle name="Comma 104 2 2 4 2" xfId="8083" xr:uid="{00000000-0005-0000-0000-00003E050000}"/>
    <cellStyle name="Comma 104 2 2 5" xfId="8084" xr:uid="{00000000-0005-0000-0000-00003F050000}"/>
    <cellStyle name="Comma 104 2 2 6" xfId="8085" xr:uid="{00000000-0005-0000-0000-000040050000}"/>
    <cellStyle name="Comma 104 2 3" xfId="8086" xr:uid="{00000000-0005-0000-0000-000041050000}"/>
    <cellStyle name="Comma 104 2 3 2" xfId="8087" xr:uid="{00000000-0005-0000-0000-000042050000}"/>
    <cellStyle name="Comma 104 2 3 2 2" xfId="8088" xr:uid="{00000000-0005-0000-0000-000043050000}"/>
    <cellStyle name="Comma 104 2 3 2 2 2" xfId="8089" xr:uid="{00000000-0005-0000-0000-000044050000}"/>
    <cellStyle name="Comma 104 2 3 2 3" xfId="8090" xr:uid="{00000000-0005-0000-0000-000045050000}"/>
    <cellStyle name="Comma 104 2 3 2 4" xfId="8091" xr:uid="{00000000-0005-0000-0000-000046050000}"/>
    <cellStyle name="Comma 104 2 3 3" xfId="8092" xr:uid="{00000000-0005-0000-0000-000047050000}"/>
    <cellStyle name="Comma 104 2 3 3 2" xfId="8093" xr:uid="{00000000-0005-0000-0000-000048050000}"/>
    <cellStyle name="Comma 104 2 3 4" xfId="8094" xr:uid="{00000000-0005-0000-0000-000049050000}"/>
    <cellStyle name="Comma 104 2 3 5" xfId="8095" xr:uid="{00000000-0005-0000-0000-00004A050000}"/>
    <cellStyle name="Comma 104 2 4" xfId="8096" xr:uid="{00000000-0005-0000-0000-00004B050000}"/>
    <cellStyle name="Comma 104 2 4 2" xfId="8097" xr:uid="{00000000-0005-0000-0000-00004C050000}"/>
    <cellStyle name="Comma 104 2 4 2 2" xfId="8098" xr:uid="{00000000-0005-0000-0000-00004D050000}"/>
    <cellStyle name="Comma 104 2 4 3" xfId="8099" xr:uid="{00000000-0005-0000-0000-00004E050000}"/>
    <cellStyle name="Comma 104 2 4 4" xfId="8100" xr:uid="{00000000-0005-0000-0000-00004F050000}"/>
    <cellStyle name="Comma 104 2 5" xfId="8101" xr:uid="{00000000-0005-0000-0000-000050050000}"/>
    <cellStyle name="Comma 104 2 5 2" xfId="8102" xr:uid="{00000000-0005-0000-0000-000051050000}"/>
    <cellStyle name="Comma 104 2 6" xfId="8103" xr:uid="{00000000-0005-0000-0000-000052050000}"/>
    <cellStyle name="Comma 104 2 7" xfId="8104" xr:uid="{00000000-0005-0000-0000-000053050000}"/>
    <cellStyle name="Comma 104 3" xfId="8105" xr:uid="{00000000-0005-0000-0000-000054050000}"/>
    <cellStyle name="Comma 104 3 2" xfId="8106" xr:uid="{00000000-0005-0000-0000-000055050000}"/>
    <cellStyle name="Comma 104 3 2 2" xfId="8107" xr:uid="{00000000-0005-0000-0000-000056050000}"/>
    <cellStyle name="Comma 104 3 2 2 2" xfId="8108" xr:uid="{00000000-0005-0000-0000-000057050000}"/>
    <cellStyle name="Comma 104 3 2 2 2 2" xfId="8109" xr:uid="{00000000-0005-0000-0000-000058050000}"/>
    <cellStyle name="Comma 104 3 2 2 3" xfId="8110" xr:uid="{00000000-0005-0000-0000-000059050000}"/>
    <cellStyle name="Comma 104 3 2 2 4" xfId="8111" xr:uid="{00000000-0005-0000-0000-00005A050000}"/>
    <cellStyle name="Comma 104 3 2 3" xfId="8112" xr:uid="{00000000-0005-0000-0000-00005B050000}"/>
    <cellStyle name="Comma 104 3 2 3 2" xfId="8113" xr:uid="{00000000-0005-0000-0000-00005C050000}"/>
    <cellStyle name="Comma 104 3 2 4" xfId="8114" xr:uid="{00000000-0005-0000-0000-00005D050000}"/>
    <cellStyle name="Comma 104 3 2 5" xfId="8115" xr:uid="{00000000-0005-0000-0000-00005E050000}"/>
    <cellStyle name="Comma 104 3 3" xfId="8116" xr:uid="{00000000-0005-0000-0000-00005F050000}"/>
    <cellStyle name="Comma 104 3 3 2" xfId="8117" xr:uid="{00000000-0005-0000-0000-000060050000}"/>
    <cellStyle name="Comma 104 3 3 2 2" xfId="8118" xr:uid="{00000000-0005-0000-0000-000061050000}"/>
    <cellStyle name="Comma 104 3 3 3" xfId="8119" xr:uid="{00000000-0005-0000-0000-000062050000}"/>
    <cellStyle name="Comma 104 3 3 4" xfId="8120" xr:uid="{00000000-0005-0000-0000-000063050000}"/>
    <cellStyle name="Comma 104 3 4" xfId="8121" xr:uid="{00000000-0005-0000-0000-000064050000}"/>
    <cellStyle name="Comma 104 3 4 2" xfId="8122" xr:uid="{00000000-0005-0000-0000-000065050000}"/>
    <cellStyle name="Comma 104 3 5" xfId="8123" xr:uid="{00000000-0005-0000-0000-000066050000}"/>
    <cellStyle name="Comma 104 3 6" xfId="8124" xr:uid="{00000000-0005-0000-0000-000067050000}"/>
    <cellStyle name="Comma 104 4" xfId="8125" xr:uid="{00000000-0005-0000-0000-000068050000}"/>
    <cellStyle name="Comma 104 4 2" xfId="8126" xr:uid="{00000000-0005-0000-0000-000069050000}"/>
    <cellStyle name="Comma 104 4 2 2" xfId="8127" xr:uid="{00000000-0005-0000-0000-00006A050000}"/>
    <cellStyle name="Comma 104 4 2 2 2" xfId="8128" xr:uid="{00000000-0005-0000-0000-00006B050000}"/>
    <cellStyle name="Comma 104 4 2 3" xfId="8129" xr:uid="{00000000-0005-0000-0000-00006C050000}"/>
    <cellStyle name="Comma 104 4 2 4" xfId="8130" xr:uid="{00000000-0005-0000-0000-00006D050000}"/>
    <cellStyle name="Comma 104 4 3" xfId="8131" xr:uid="{00000000-0005-0000-0000-00006E050000}"/>
    <cellStyle name="Comma 104 4 3 2" xfId="8132" xr:uid="{00000000-0005-0000-0000-00006F050000}"/>
    <cellStyle name="Comma 104 4 4" xfId="8133" xr:uid="{00000000-0005-0000-0000-000070050000}"/>
    <cellStyle name="Comma 104 4 5" xfId="8134" xr:uid="{00000000-0005-0000-0000-000071050000}"/>
    <cellStyle name="Comma 104 5" xfId="8135" xr:uid="{00000000-0005-0000-0000-000072050000}"/>
    <cellStyle name="Comma 104 5 2" xfId="8136" xr:uid="{00000000-0005-0000-0000-000073050000}"/>
    <cellStyle name="Comma 104 5 2 2" xfId="8137" xr:uid="{00000000-0005-0000-0000-000074050000}"/>
    <cellStyle name="Comma 104 5 3" xfId="8138" xr:uid="{00000000-0005-0000-0000-000075050000}"/>
    <cellStyle name="Comma 104 5 4" xfId="8139" xr:uid="{00000000-0005-0000-0000-000076050000}"/>
    <cellStyle name="Comma 104 6" xfId="8140" xr:uid="{00000000-0005-0000-0000-000077050000}"/>
    <cellStyle name="Comma 104 6 2" xfId="8141" xr:uid="{00000000-0005-0000-0000-000078050000}"/>
    <cellStyle name="Comma 104 7" xfId="8142" xr:uid="{00000000-0005-0000-0000-000079050000}"/>
    <cellStyle name="Comma 104 8" xfId="8143" xr:uid="{00000000-0005-0000-0000-00007A050000}"/>
    <cellStyle name="Comma 104 9" xfId="8144" xr:uid="{00000000-0005-0000-0000-00007B050000}"/>
    <cellStyle name="Comma 105" xfId="564" xr:uid="{00000000-0005-0000-0000-00007C050000}"/>
    <cellStyle name="Comma 105 2" xfId="8145" xr:uid="{00000000-0005-0000-0000-00007D050000}"/>
    <cellStyle name="Comma 105 2 2" xfId="8146" xr:uid="{00000000-0005-0000-0000-00007E050000}"/>
    <cellStyle name="Comma 105 2 2 2" xfId="8147" xr:uid="{00000000-0005-0000-0000-00007F050000}"/>
    <cellStyle name="Comma 105 2 2 2 2" xfId="8148" xr:uid="{00000000-0005-0000-0000-000080050000}"/>
    <cellStyle name="Comma 105 2 2 2 2 2" xfId="8149" xr:uid="{00000000-0005-0000-0000-000081050000}"/>
    <cellStyle name="Comma 105 2 2 2 2 2 2" xfId="8150" xr:uid="{00000000-0005-0000-0000-000082050000}"/>
    <cellStyle name="Comma 105 2 2 2 2 3" xfId="8151" xr:uid="{00000000-0005-0000-0000-000083050000}"/>
    <cellStyle name="Comma 105 2 2 2 2 4" xfId="8152" xr:uid="{00000000-0005-0000-0000-000084050000}"/>
    <cellStyle name="Comma 105 2 2 2 3" xfId="8153" xr:uid="{00000000-0005-0000-0000-000085050000}"/>
    <cellStyle name="Comma 105 2 2 2 3 2" xfId="8154" xr:uid="{00000000-0005-0000-0000-000086050000}"/>
    <cellStyle name="Comma 105 2 2 2 4" xfId="8155" xr:uid="{00000000-0005-0000-0000-000087050000}"/>
    <cellStyle name="Comma 105 2 2 2 5" xfId="8156" xr:uid="{00000000-0005-0000-0000-000088050000}"/>
    <cellStyle name="Comma 105 2 2 3" xfId="8157" xr:uid="{00000000-0005-0000-0000-000089050000}"/>
    <cellStyle name="Comma 105 2 2 3 2" xfId="8158" xr:uid="{00000000-0005-0000-0000-00008A050000}"/>
    <cellStyle name="Comma 105 2 2 3 2 2" xfId="8159" xr:uid="{00000000-0005-0000-0000-00008B050000}"/>
    <cellStyle name="Comma 105 2 2 3 3" xfId="8160" xr:uid="{00000000-0005-0000-0000-00008C050000}"/>
    <cellStyle name="Comma 105 2 2 3 4" xfId="8161" xr:uid="{00000000-0005-0000-0000-00008D050000}"/>
    <cellStyle name="Comma 105 2 2 4" xfId="8162" xr:uid="{00000000-0005-0000-0000-00008E050000}"/>
    <cellStyle name="Comma 105 2 2 4 2" xfId="8163" xr:uid="{00000000-0005-0000-0000-00008F050000}"/>
    <cellStyle name="Comma 105 2 2 5" xfId="8164" xr:uid="{00000000-0005-0000-0000-000090050000}"/>
    <cellStyle name="Comma 105 2 2 6" xfId="8165" xr:uid="{00000000-0005-0000-0000-000091050000}"/>
    <cellStyle name="Comma 105 2 3" xfId="8166" xr:uid="{00000000-0005-0000-0000-000092050000}"/>
    <cellStyle name="Comma 105 2 3 2" xfId="8167" xr:uid="{00000000-0005-0000-0000-000093050000}"/>
    <cellStyle name="Comma 105 2 3 2 2" xfId="8168" xr:uid="{00000000-0005-0000-0000-000094050000}"/>
    <cellStyle name="Comma 105 2 3 2 2 2" xfId="8169" xr:uid="{00000000-0005-0000-0000-000095050000}"/>
    <cellStyle name="Comma 105 2 3 2 3" xfId="8170" xr:uid="{00000000-0005-0000-0000-000096050000}"/>
    <cellStyle name="Comma 105 2 3 2 4" xfId="8171" xr:uid="{00000000-0005-0000-0000-000097050000}"/>
    <cellStyle name="Comma 105 2 3 3" xfId="8172" xr:uid="{00000000-0005-0000-0000-000098050000}"/>
    <cellStyle name="Comma 105 2 3 3 2" xfId="8173" xr:uid="{00000000-0005-0000-0000-000099050000}"/>
    <cellStyle name="Comma 105 2 3 4" xfId="8174" xr:uid="{00000000-0005-0000-0000-00009A050000}"/>
    <cellStyle name="Comma 105 2 3 5" xfId="8175" xr:uid="{00000000-0005-0000-0000-00009B050000}"/>
    <cellStyle name="Comma 105 2 4" xfId="8176" xr:uid="{00000000-0005-0000-0000-00009C050000}"/>
    <cellStyle name="Comma 105 2 4 2" xfId="8177" xr:uid="{00000000-0005-0000-0000-00009D050000}"/>
    <cellStyle name="Comma 105 2 4 2 2" xfId="8178" xr:uid="{00000000-0005-0000-0000-00009E050000}"/>
    <cellStyle name="Comma 105 2 4 3" xfId="8179" xr:uid="{00000000-0005-0000-0000-00009F050000}"/>
    <cellStyle name="Comma 105 2 4 4" xfId="8180" xr:uid="{00000000-0005-0000-0000-0000A0050000}"/>
    <cellStyle name="Comma 105 2 5" xfId="8181" xr:uid="{00000000-0005-0000-0000-0000A1050000}"/>
    <cellStyle name="Comma 105 2 5 2" xfId="8182" xr:uid="{00000000-0005-0000-0000-0000A2050000}"/>
    <cellStyle name="Comma 105 2 6" xfId="8183" xr:uid="{00000000-0005-0000-0000-0000A3050000}"/>
    <cellStyle name="Comma 105 2 7" xfId="8184" xr:uid="{00000000-0005-0000-0000-0000A4050000}"/>
    <cellStyle name="Comma 105 3" xfId="8185" xr:uid="{00000000-0005-0000-0000-0000A5050000}"/>
    <cellStyle name="Comma 105 3 2" xfId="8186" xr:uid="{00000000-0005-0000-0000-0000A6050000}"/>
    <cellStyle name="Comma 105 3 2 2" xfId="8187" xr:uid="{00000000-0005-0000-0000-0000A7050000}"/>
    <cellStyle name="Comma 105 3 2 2 2" xfId="8188" xr:uid="{00000000-0005-0000-0000-0000A8050000}"/>
    <cellStyle name="Comma 105 3 2 2 2 2" xfId="8189" xr:uid="{00000000-0005-0000-0000-0000A9050000}"/>
    <cellStyle name="Comma 105 3 2 2 3" xfId="8190" xr:uid="{00000000-0005-0000-0000-0000AA050000}"/>
    <cellStyle name="Comma 105 3 2 2 4" xfId="8191" xr:uid="{00000000-0005-0000-0000-0000AB050000}"/>
    <cellStyle name="Comma 105 3 2 3" xfId="8192" xr:uid="{00000000-0005-0000-0000-0000AC050000}"/>
    <cellStyle name="Comma 105 3 2 3 2" xfId="8193" xr:uid="{00000000-0005-0000-0000-0000AD050000}"/>
    <cellStyle name="Comma 105 3 2 4" xfId="8194" xr:uid="{00000000-0005-0000-0000-0000AE050000}"/>
    <cellStyle name="Comma 105 3 2 5" xfId="8195" xr:uid="{00000000-0005-0000-0000-0000AF050000}"/>
    <cellStyle name="Comma 105 3 3" xfId="8196" xr:uid="{00000000-0005-0000-0000-0000B0050000}"/>
    <cellStyle name="Comma 105 3 3 2" xfId="8197" xr:uid="{00000000-0005-0000-0000-0000B1050000}"/>
    <cellStyle name="Comma 105 3 3 2 2" xfId="8198" xr:uid="{00000000-0005-0000-0000-0000B2050000}"/>
    <cellStyle name="Comma 105 3 3 3" xfId="8199" xr:uid="{00000000-0005-0000-0000-0000B3050000}"/>
    <cellStyle name="Comma 105 3 3 4" xfId="8200" xr:uid="{00000000-0005-0000-0000-0000B4050000}"/>
    <cellStyle name="Comma 105 3 4" xfId="8201" xr:uid="{00000000-0005-0000-0000-0000B5050000}"/>
    <cellStyle name="Comma 105 3 4 2" xfId="8202" xr:uid="{00000000-0005-0000-0000-0000B6050000}"/>
    <cellStyle name="Comma 105 3 5" xfId="8203" xr:uid="{00000000-0005-0000-0000-0000B7050000}"/>
    <cellStyle name="Comma 105 3 6" xfId="8204" xr:uid="{00000000-0005-0000-0000-0000B8050000}"/>
    <cellStyle name="Comma 105 4" xfId="8205" xr:uid="{00000000-0005-0000-0000-0000B9050000}"/>
    <cellStyle name="Comma 105 4 2" xfId="8206" xr:uid="{00000000-0005-0000-0000-0000BA050000}"/>
    <cellStyle name="Comma 105 4 2 2" xfId="8207" xr:uid="{00000000-0005-0000-0000-0000BB050000}"/>
    <cellStyle name="Comma 105 4 2 2 2" xfId="8208" xr:uid="{00000000-0005-0000-0000-0000BC050000}"/>
    <cellStyle name="Comma 105 4 2 3" xfId="8209" xr:uid="{00000000-0005-0000-0000-0000BD050000}"/>
    <cellStyle name="Comma 105 4 2 4" xfId="8210" xr:uid="{00000000-0005-0000-0000-0000BE050000}"/>
    <cellStyle name="Comma 105 4 3" xfId="8211" xr:uid="{00000000-0005-0000-0000-0000BF050000}"/>
    <cellStyle name="Comma 105 4 3 2" xfId="8212" xr:uid="{00000000-0005-0000-0000-0000C0050000}"/>
    <cellStyle name="Comma 105 4 4" xfId="8213" xr:uid="{00000000-0005-0000-0000-0000C1050000}"/>
    <cellStyle name="Comma 105 4 5" xfId="8214" xr:uid="{00000000-0005-0000-0000-0000C2050000}"/>
    <cellStyle name="Comma 105 5" xfId="8215" xr:uid="{00000000-0005-0000-0000-0000C3050000}"/>
    <cellStyle name="Comma 105 5 2" xfId="8216" xr:uid="{00000000-0005-0000-0000-0000C4050000}"/>
    <cellStyle name="Comma 105 5 2 2" xfId="8217" xr:uid="{00000000-0005-0000-0000-0000C5050000}"/>
    <cellStyle name="Comma 105 5 3" xfId="8218" xr:uid="{00000000-0005-0000-0000-0000C6050000}"/>
    <cellStyle name="Comma 105 5 4" xfId="8219" xr:uid="{00000000-0005-0000-0000-0000C7050000}"/>
    <cellStyle name="Comma 105 6" xfId="8220" xr:uid="{00000000-0005-0000-0000-0000C8050000}"/>
    <cellStyle name="Comma 105 6 2" xfId="8221" xr:uid="{00000000-0005-0000-0000-0000C9050000}"/>
    <cellStyle name="Comma 105 7" xfId="8222" xr:uid="{00000000-0005-0000-0000-0000CA050000}"/>
    <cellStyle name="Comma 105 8" xfId="8223" xr:uid="{00000000-0005-0000-0000-0000CB050000}"/>
    <cellStyle name="Comma 105 9" xfId="8224" xr:uid="{00000000-0005-0000-0000-0000CC050000}"/>
    <cellStyle name="Comma 106" xfId="565" xr:uid="{00000000-0005-0000-0000-0000CD050000}"/>
    <cellStyle name="Comma 106 2" xfId="8225" xr:uid="{00000000-0005-0000-0000-0000CE050000}"/>
    <cellStyle name="Comma 106 2 2" xfId="8226" xr:uid="{00000000-0005-0000-0000-0000CF050000}"/>
    <cellStyle name="Comma 106 2 2 2" xfId="8227" xr:uid="{00000000-0005-0000-0000-0000D0050000}"/>
    <cellStyle name="Comma 106 2 2 2 2" xfId="8228" xr:uid="{00000000-0005-0000-0000-0000D1050000}"/>
    <cellStyle name="Comma 106 2 2 2 2 2" xfId="8229" xr:uid="{00000000-0005-0000-0000-0000D2050000}"/>
    <cellStyle name="Comma 106 2 2 2 2 2 2" xfId="8230" xr:uid="{00000000-0005-0000-0000-0000D3050000}"/>
    <cellStyle name="Comma 106 2 2 2 2 3" xfId="8231" xr:uid="{00000000-0005-0000-0000-0000D4050000}"/>
    <cellStyle name="Comma 106 2 2 2 2 4" xfId="8232" xr:uid="{00000000-0005-0000-0000-0000D5050000}"/>
    <cellStyle name="Comma 106 2 2 2 3" xfId="8233" xr:uid="{00000000-0005-0000-0000-0000D6050000}"/>
    <cellStyle name="Comma 106 2 2 2 3 2" xfId="8234" xr:uid="{00000000-0005-0000-0000-0000D7050000}"/>
    <cellStyle name="Comma 106 2 2 2 4" xfId="8235" xr:uid="{00000000-0005-0000-0000-0000D8050000}"/>
    <cellStyle name="Comma 106 2 2 2 5" xfId="8236" xr:uid="{00000000-0005-0000-0000-0000D9050000}"/>
    <cellStyle name="Comma 106 2 2 3" xfId="8237" xr:uid="{00000000-0005-0000-0000-0000DA050000}"/>
    <cellStyle name="Comma 106 2 2 3 2" xfId="8238" xr:uid="{00000000-0005-0000-0000-0000DB050000}"/>
    <cellStyle name="Comma 106 2 2 3 2 2" xfId="8239" xr:uid="{00000000-0005-0000-0000-0000DC050000}"/>
    <cellStyle name="Comma 106 2 2 3 3" xfId="8240" xr:uid="{00000000-0005-0000-0000-0000DD050000}"/>
    <cellStyle name="Comma 106 2 2 3 4" xfId="8241" xr:uid="{00000000-0005-0000-0000-0000DE050000}"/>
    <cellStyle name="Comma 106 2 2 4" xfId="8242" xr:uid="{00000000-0005-0000-0000-0000DF050000}"/>
    <cellStyle name="Comma 106 2 2 4 2" xfId="8243" xr:uid="{00000000-0005-0000-0000-0000E0050000}"/>
    <cellStyle name="Comma 106 2 2 5" xfId="8244" xr:uid="{00000000-0005-0000-0000-0000E1050000}"/>
    <cellStyle name="Comma 106 2 2 6" xfId="8245" xr:uid="{00000000-0005-0000-0000-0000E2050000}"/>
    <cellStyle name="Comma 106 2 3" xfId="8246" xr:uid="{00000000-0005-0000-0000-0000E3050000}"/>
    <cellStyle name="Comma 106 2 3 2" xfId="8247" xr:uid="{00000000-0005-0000-0000-0000E4050000}"/>
    <cellStyle name="Comma 106 2 3 2 2" xfId="8248" xr:uid="{00000000-0005-0000-0000-0000E5050000}"/>
    <cellStyle name="Comma 106 2 3 2 2 2" xfId="8249" xr:uid="{00000000-0005-0000-0000-0000E6050000}"/>
    <cellStyle name="Comma 106 2 3 2 3" xfId="8250" xr:uid="{00000000-0005-0000-0000-0000E7050000}"/>
    <cellStyle name="Comma 106 2 3 2 4" xfId="8251" xr:uid="{00000000-0005-0000-0000-0000E8050000}"/>
    <cellStyle name="Comma 106 2 3 3" xfId="8252" xr:uid="{00000000-0005-0000-0000-0000E9050000}"/>
    <cellStyle name="Comma 106 2 3 3 2" xfId="8253" xr:uid="{00000000-0005-0000-0000-0000EA050000}"/>
    <cellStyle name="Comma 106 2 3 4" xfId="8254" xr:uid="{00000000-0005-0000-0000-0000EB050000}"/>
    <cellStyle name="Comma 106 2 3 5" xfId="8255" xr:uid="{00000000-0005-0000-0000-0000EC050000}"/>
    <cellStyle name="Comma 106 2 4" xfId="8256" xr:uid="{00000000-0005-0000-0000-0000ED050000}"/>
    <cellStyle name="Comma 106 2 4 2" xfId="8257" xr:uid="{00000000-0005-0000-0000-0000EE050000}"/>
    <cellStyle name="Comma 106 2 4 2 2" xfId="8258" xr:uid="{00000000-0005-0000-0000-0000EF050000}"/>
    <cellStyle name="Comma 106 2 4 3" xfId="8259" xr:uid="{00000000-0005-0000-0000-0000F0050000}"/>
    <cellStyle name="Comma 106 2 4 4" xfId="8260" xr:uid="{00000000-0005-0000-0000-0000F1050000}"/>
    <cellStyle name="Comma 106 2 5" xfId="8261" xr:uid="{00000000-0005-0000-0000-0000F2050000}"/>
    <cellStyle name="Comma 106 2 5 2" xfId="8262" xr:uid="{00000000-0005-0000-0000-0000F3050000}"/>
    <cellStyle name="Comma 106 2 6" xfId="8263" xr:uid="{00000000-0005-0000-0000-0000F4050000}"/>
    <cellStyle name="Comma 106 2 7" xfId="8264" xr:uid="{00000000-0005-0000-0000-0000F5050000}"/>
    <cellStyle name="Comma 106 3" xfId="8265" xr:uid="{00000000-0005-0000-0000-0000F6050000}"/>
    <cellStyle name="Comma 106 3 2" xfId="8266" xr:uid="{00000000-0005-0000-0000-0000F7050000}"/>
    <cellStyle name="Comma 106 3 2 2" xfId="8267" xr:uid="{00000000-0005-0000-0000-0000F8050000}"/>
    <cellStyle name="Comma 106 3 2 2 2" xfId="8268" xr:uid="{00000000-0005-0000-0000-0000F9050000}"/>
    <cellStyle name="Comma 106 3 2 2 2 2" xfId="8269" xr:uid="{00000000-0005-0000-0000-0000FA050000}"/>
    <cellStyle name="Comma 106 3 2 2 3" xfId="8270" xr:uid="{00000000-0005-0000-0000-0000FB050000}"/>
    <cellStyle name="Comma 106 3 2 2 4" xfId="8271" xr:uid="{00000000-0005-0000-0000-0000FC050000}"/>
    <cellStyle name="Comma 106 3 2 3" xfId="8272" xr:uid="{00000000-0005-0000-0000-0000FD050000}"/>
    <cellStyle name="Comma 106 3 2 3 2" xfId="8273" xr:uid="{00000000-0005-0000-0000-0000FE050000}"/>
    <cellStyle name="Comma 106 3 2 4" xfId="8274" xr:uid="{00000000-0005-0000-0000-0000FF050000}"/>
    <cellStyle name="Comma 106 3 2 5" xfId="8275" xr:uid="{00000000-0005-0000-0000-000000060000}"/>
    <cellStyle name="Comma 106 3 3" xfId="8276" xr:uid="{00000000-0005-0000-0000-000001060000}"/>
    <cellStyle name="Comma 106 3 3 2" xfId="8277" xr:uid="{00000000-0005-0000-0000-000002060000}"/>
    <cellStyle name="Comma 106 3 3 2 2" xfId="8278" xr:uid="{00000000-0005-0000-0000-000003060000}"/>
    <cellStyle name="Comma 106 3 3 3" xfId="8279" xr:uid="{00000000-0005-0000-0000-000004060000}"/>
    <cellStyle name="Comma 106 3 3 4" xfId="8280" xr:uid="{00000000-0005-0000-0000-000005060000}"/>
    <cellStyle name="Comma 106 3 4" xfId="8281" xr:uid="{00000000-0005-0000-0000-000006060000}"/>
    <cellStyle name="Comma 106 3 4 2" xfId="8282" xr:uid="{00000000-0005-0000-0000-000007060000}"/>
    <cellStyle name="Comma 106 3 5" xfId="8283" xr:uid="{00000000-0005-0000-0000-000008060000}"/>
    <cellStyle name="Comma 106 3 6" xfId="8284" xr:uid="{00000000-0005-0000-0000-000009060000}"/>
    <cellStyle name="Comma 106 4" xfId="8285" xr:uid="{00000000-0005-0000-0000-00000A060000}"/>
    <cellStyle name="Comma 106 4 2" xfId="8286" xr:uid="{00000000-0005-0000-0000-00000B060000}"/>
    <cellStyle name="Comma 106 4 2 2" xfId="8287" xr:uid="{00000000-0005-0000-0000-00000C060000}"/>
    <cellStyle name="Comma 106 4 2 2 2" xfId="8288" xr:uid="{00000000-0005-0000-0000-00000D060000}"/>
    <cellStyle name="Comma 106 4 2 3" xfId="8289" xr:uid="{00000000-0005-0000-0000-00000E060000}"/>
    <cellStyle name="Comma 106 4 2 4" xfId="8290" xr:uid="{00000000-0005-0000-0000-00000F060000}"/>
    <cellStyle name="Comma 106 4 3" xfId="8291" xr:uid="{00000000-0005-0000-0000-000010060000}"/>
    <cellStyle name="Comma 106 4 3 2" xfId="8292" xr:uid="{00000000-0005-0000-0000-000011060000}"/>
    <cellStyle name="Comma 106 4 4" xfId="8293" xr:uid="{00000000-0005-0000-0000-000012060000}"/>
    <cellStyle name="Comma 106 4 5" xfId="8294" xr:uid="{00000000-0005-0000-0000-000013060000}"/>
    <cellStyle name="Comma 106 5" xfId="8295" xr:uid="{00000000-0005-0000-0000-000014060000}"/>
    <cellStyle name="Comma 106 5 2" xfId="8296" xr:uid="{00000000-0005-0000-0000-000015060000}"/>
    <cellStyle name="Comma 106 5 2 2" xfId="8297" xr:uid="{00000000-0005-0000-0000-000016060000}"/>
    <cellStyle name="Comma 106 5 3" xfId="8298" xr:uid="{00000000-0005-0000-0000-000017060000}"/>
    <cellStyle name="Comma 106 5 4" xfId="8299" xr:uid="{00000000-0005-0000-0000-000018060000}"/>
    <cellStyle name="Comma 106 6" xfId="8300" xr:uid="{00000000-0005-0000-0000-000019060000}"/>
    <cellStyle name="Comma 106 6 2" xfId="8301" xr:uid="{00000000-0005-0000-0000-00001A060000}"/>
    <cellStyle name="Comma 106 7" xfId="8302" xr:uid="{00000000-0005-0000-0000-00001B060000}"/>
    <cellStyle name="Comma 106 8" xfId="8303" xr:uid="{00000000-0005-0000-0000-00001C060000}"/>
    <cellStyle name="Comma 106 9" xfId="8304" xr:uid="{00000000-0005-0000-0000-00001D060000}"/>
    <cellStyle name="Comma 107" xfId="566" xr:uid="{00000000-0005-0000-0000-00001E060000}"/>
    <cellStyle name="Comma 107 2" xfId="8305" xr:uid="{00000000-0005-0000-0000-00001F060000}"/>
    <cellStyle name="Comma 107 2 2" xfId="8306" xr:uid="{00000000-0005-0000-0000-000020060000}"/>
    <cellStyle name="Comma 107 2 2 2" xfId="8307" xr:uid="{00000000-0005-0000-0000-000021060000}"/>
    <cellStyle name="Comma 107 2 2 2 2" xfId="8308" xr:uid="{00000000-0005-0000-0000-000022060000}"/>
    <cellStyle name="Comma 107 2 2 2 2 2" xfId="8309" xr:uid="{00000000-0005-0000-0000-000023060000}"/>
    <cellStyle name="Comma 107 2 2 2 2 2 2" xfId="8310" xr:uid="{00000000-0005-0000-0000-000024060000}"/>
    <cellStyle name="Comma 107 2 2 2 2 3" xfId="8311" xr:uid="{00000000-0005-0000-0000-000025060000}"/>
    <cellStyle name="Comma 107 2 2 2 2 4" xfId="8312" xr:uid="{00000000-0005-0000-0000-000026060000}"/>
    <cellStyle name="Comma 107 2 2 2 3" xfId="8313" xr:uid="{00000000-0005-0000-0000-000027060000}"/>
    <cellStyle name="Comma 107 2 2 2 3 2" xfId="8314" xr:uid="{00000000-0005-0000-0000-000028060000}"/>
    <cellStyle name="Comma 107 2 2 2 4" xfId="8315" xr:uid="{00000000-0005-0000-0000-000029060000}"/>
    <cellStyle name="Comma 107 2 2 2 5" xfId="8316" xr:uid="{00000000-0005-0000-0000-00002A060000}"/>
    <cellStyle name="Comma 107 2 2 3" xfId="8317" xr:uid="{00000000-0005-0000-0000-00002B060000}"/>
    <cellStyle name="Comma 107 2 2 3 2" xfId="8318" xr:uid="{00000000-0005-0000-0000-00002C060000}"/>
    <cellStyle name="Comma 107 2 2 3 2 2" xfId="8319" xr:uid="{00000000-0005-0000-0000-00002D060000}"/>
    <cellStyle name="Comma 107 2 2 3 3" xfId="8320" xr:uid="{00000000-0005-0000-0000-00002E060000}"/>
    <cellStyle name="Comma 107 2 2 3 4" xfId="8321" xr:uid="{00000000-0005-0000-0000-00002F060000}"/>
    <cellStyle name="Comma 107 2 2 4" xfId="8322" xr:uid="{00000000-0005-0000-0000-000030060000}"/>
    <cellStyle name="Comma 107 2 2 4 2" xfId="8323" xr:uid="{00000000-0005-0000-0000-000031060000}"/>
    <cellStyle name="Comma 107 2 2 5" xfId="8324" xr:uid="{00000000-0005-0000-0000-000032060000}"/>
    <cellStyle name="Comma 107 2 2 6" xfId="8325" xr:uid="{00000000-0005-0000-0000-000033060000}"/>
    <cellStyle name="Comma 107 2 3" xfId="8326" xr:uid="{00000000-0005-0000-0000-000034060000}"/>
    <cellStyle name="Comma 107 2 3 2" xfId="8327" xr:uid="{00000000-0005-0000-0000-000035060000}"/>
    <cellStyle name="Comma 107 2 3 2 2" xfId="8328" xr:uid="{00000000-0005-0000-0000-000036060000}"/>
    <cellStyle name="Comma 107 2 3 2 2 2" xfId="8329" xr:uid="{00000000-0005-0000-0000-000037060000}"/>
    <cellStyle name="Comma 107 2 3 2 3" xfId="8330" xr:uid="{00000000-0005-0000-0000-000038060000}"/>
    <cellStyle name="Comma 107 2 3 2 4" xfId="8331" xr:uid="{00000000-0005-0000-0000-000039060000}"/>
    <cellStyle name="Comma 107 2 3 3" xfId="8332" xr:uid="{00000000-0005-0000-0000-00003A060000}"/>
    <cellStyle name="Comma 107 2 3 3 2" xfId="8333" xr:uid="{00000000-0005-0000-0000-00003B060000}"/>
    <cellStyle name="Comma 107 2 3 4" xfId="8334" xr:uid="{00000000-0005-0000-0000-00003C060000}"/>
    <cellStyle name="Comma 107 2 3 5" xfId="8335" xr:uid="{00000000-0005-0000-0000-00003D060000}"/>
    <cellStyle name="Comma 107 2 4" xfId="8336" xr:uid="{00000000-0005-0000-0000-00003E060000}"/>
    <cellStyle name="Comma 107 2 4 2" xfId="8337" xr:uid="{00000000-0005-0000-0000-00003F060000}"/>
    <cellStyle name="Comma 107 2 4 2 2" xfId="8338" xr:uid="{00000000-0005-0000-0000-000040060000}"/>
    <cellStyle name="Comma 107 2 4 3" xfId="8339" xr:uid="{00000000-0005-0000-0000-000041060000}"/>
    <cellStyle name="Comma 107 2 4 4" xfId="8340" xr:uid="{00000000-0005-0000-0000-000042060000}"/>
    <cellStyle name="Comma 107 2 5" xfId="8341" xr:uid="{00000000-0005-0000-0000-000043060000}"/>
    <cellStyle name="Comma 107 2 5 2" xfId="8342" xr:uid="{00000000-0005-0000-0000-000044060000}"/>
    <cellStyle name="Comma 107 2 6" xfId="8343" xr:uid="{00000000-0005-0000-0000-000045060000}"/>
    <cellStyle name="Comma 107 2 7" xfId="8344" xr:uid="{00000000-0005-0000-0000-000046060000}"/>
    <cellStyle name="Comma 107 3" xfId="8345" xr:uid="{00000000-0005-0000-0000-000047060000}"/>
    <cellStyle name="Comma 107 3 2" xfId="8346" xr:uid="{00000000-0005-0000-0000-000048060000}"/>
    <cellStyle name="Comma 107 3 2 2" xfId="8347" xr:uid="{00000000-0005-0000-0000-000049060000}"/>
    <cellStyle name="Comma 107 3 2 2 2" xfId="8348" xr:uid="{00000000-0005-0000-0000-00004A060000}"/>
    <cellStyle name="Comma 107 3 2 2 2 2" xfId="8349" xr:uid="{00000000-0005-0000-0000-00004B060000}"/>
    <cellStyle name="Comma 107 3 2 2 3" xfId="8350" xr:uid="{00000000-0005-0000-0000-00004C060000}"/>
    <cellStyle name="Comma 107 3 2 2 4" xfId="8351" xr:uid="{00000000-0005-0000-0000-00004D060000}"/>
    <cellStyle name="Comma 107 3 2 3" xfId="8352" xr:uid="{00000000-0005-0000-0000-00004E060000}"/>
    <cellStyle name="Comma 107 3 2 3 2" xfId="8353" xr:uid="{00000000-0005-0000-0000-00004F060000}"/>
    <cellStyle name="Comma 107 3 2 4" xfId="8354" xr:uid="{00000000-0005-0000-0000-000050060000}"/>
    <cellStyle name="Comma 107 3 2 5" xfId="8355" xr:uid="{00000000-0005-0000-0000-000051060000}"/>
    <cellStyle name="Comma 107 3 3" xfId="8356" xr:uid="{00000000-0005-0000-0000-000052060000}"/>
    <cellStyle name="Comma 107 3 3 2" xfId="8357" xr:uid="{00000000-0005-0000-0000-000053060000}"/>
    <cellStyle name="Comma 107 3 3 2 2" xfId="8358" xr:uid="{00000000-0005-0000-0000-000054060000}"/>
    <cellStyle name="Comma 107 3 3 3" xfId="8359" xr:uid="{00000000-0005-0000-0000-000055060000}"/>
    <cellStyle name="Comma 107 3 3 4" xfId="8360" xr:uid="{00000000-0005-0000-0000-000056060000}"/>
    <cellStyle name="Comma 107 3 4" xfId="8361" xr:uid="{00000000-0005-0000-0000-000057060000}"/>
    <cellStyle name="Comma 107 3 4 2" xfId="8362" xr:uid="{00000000-0005-0000-0000-000058060000}"/>
    <cellStyle name="Comma 107 3 5" xfId="8363" xr:uid="{00000000-0005-0000-0000-000059060000}"/>
    <cellStyle name="Comma 107 3 6" xfId="8364" xr:uid="{00000000-0005-0000-0000-00005A060000}"/>
    <cellStyle name="Comma 107 4" xfId="8365" xr:uid="{00000000-0005-0000-0000-00005B060000}"/>
    <cellStyle name="Comma 107 4 2" xfId="8366" xr:uid="{00000000-0005-0000-0000-00005C060000}"/>
    <cellStyle name="Comma 107 4 2 2" xfId="8367" xr:uid="{00000000-0005-0000-0000-00005D060000}"/>
    <cellStyle name="Comma 107 4 2 2 2" xfId="8368" xr:uid="{00000000-0005-0000-0000-00005E060000}"/>
    <cellStyle name="Comma 107 4 2 3" xfId="8369" xr:uid="{00000000-0005-0000-0000-00005F060000}"/>
    <cellStyle name="Comma 107 4 2 4" xfId="8370" xr:uid="{00000000-0005-0000-0000-000060060000}"/>
    <cellStyle name="Comma 107 4 3" xfId="8371" xr:uid="{00000000-0005-0000-0000-000061060000}"/>
    <cellStyle name="Comma 107 4 3 2" xfId="8372" xr:uid="{00000000-0005-0000-0000-000062060000}"/>
    <cellStyle name="Comma 107 4 4" xfId="8373" xr:uid="{00000000-0005-0000-0000-000063060000}"/>
    <cellStyle name="Comma 107 4 5" xfId="8374" xr:uid="{00000000-0005-0000-0000-000064060000}"/>
    <cellStyle name="Comma 107 5" xfId="8375" xr:uid="{00000000-0005-0000-0000-000065060000}"/>
    <cellStyle name="Comma 107 5 2" xfId="8376" xr:uid="{00000000-0005-0000-0000-000066060000}"/>
    <cellStyle name="Comma 107 5 2 2" xfId="8377" xr:uid="{00000000-0005-0000-0000-000067060000}"/>
    <cellStyle name="Comma 107 5 3" xfId="8378" xr:uid="{00000000-0005-0000-0000-000068060000}"/>
    <cellStyle name="Comma 107 5 4" xfId="8379" xr:uid="{00000000-0005-0000-0000-000069060000}"/>
    <cellStyle name="Comma 107 6" xfId="8380" xr:uid="{00000000-0005-0000-0000-00006A060000}"/>
    <cellStyle name="Comma 107 6 2" xfId="8381" xr:uid="{00000000-0005-0000-0000-00006B060000}"/>
    <cellStyle name="Comma 107 7" xfId="8382" xr:uid="{00000000-0005-0000-0000-00006C060000}"/>
    <cellStyle name="Comma 107 8" xfId="8383" xr:uid="{00000000-0005-0000-0000-00006D060000}"/>
    <cellStyle name="Comma 107 9" xfId="8384" xr:uid="{00000000-0005-0000-0000-00006E060000}"/>
    <cellStyle name="Comma 108" xfId="567" xr:uid="{00000000-0005-0000-0000-00006F060000}"/>
    <cellStyle name="Comma 108 2" xfId="8385" xr:uid="{00000000-0005-0000-0000-000070060000}"/>
    <cellStyle name="Comma 108 2 2" xfId="8386" xr:uid="{00000000-0005-0000-0000-000071060000}"/>
    <cellStyle name="Comma 108 2 2 2" xfId="8387" xr:uid="{00000000-0005-0000-0000-000072060000}"/>
    <cellStyle name="Comma 108 2 2 2 2" xfId="8388" xr:uid="{00000000-0005-0000-0000-000073060000}"/>
    <cellStyle name="Comma 108 2 2 2 2 2" xfId="8389" xr:uid="{00000000-0005-0000-0000-000074060000}"/>
    <cellStyle name="Comma 108 2 2 2 2 2 2" xfId="8390" xr:uid="{00000000-0005-0000-0000-000075060000}"/>
    <cellStyle name="Comma 108 2 2 2 2 3" xfId="8391" xr:uid="{00000000-0005-0000-0000-000076060000}"/>
    <cellStyle name="Comma 108 2 2 2 2 4" xfId="8392" xr:uid="{00000000-0005-0000-0000-000077060000}"/>
    <cellStyle name="Comma 108 2 2 2 3" xfId="8393" xr:uid="{00000000-0005-0000-0000-000078060000}"/>
    <cellStyle name="Comma 108 2 2 2 3 2" xfId="8394" xr:uid="{00000000-0005-0000-0000-000079060000}"/>
    <cellStyle name="Comma 108 2 2 2 4" xfId="8395" xr:uid="{00000000-0005-0000-0000-00007A060000}"/>
    <cellStyle name="Comma 108 2 2 2 5" xfId="8396" xr:uid="{00000000-0005-0000-0000-00007B060000}"/>
    <cellStyle name="Comma 108 2 2 3" xfId="8397" xr:uid="{00000000-0005-0000-0000-00007C060000}"/>
    <cellStyle name="Comma 108 2 2 3 2" xfId="8398" xr:uid="{00000000-0005-0000-0000-00007D060000}"/>
    <cellStyle name="Comma 108 2 2 3 2 2" xfId="8399" xr:uid="{00000000-0005-0000-0000-00007E060000}"/>
    <cellStyle name="Comma 108 2 2 3 3" xfId="8400" xr:uid="{00000000-0005-0000-0000-00007F060000}"/>
    <cellStyle name="Comma 108 2 2 3 4" xfId="8401" xr:uid="{00000000-0005-0000-0000-000080060000}"/>
    <cellStyle name="Comma 108 2 2 4" xfId="8402" xr:uid="{00000000-0005-0000-0000-000081060000}"/>
    <cellStyle name="Comma 108 2 2 4 2" xfId="8403" xr:uid="{00000000-0005-0000-0000-000082060000}"/>
    <cellStyle name="Comma 108 2 2 5" xfId="8404" xr:uid="{00000000-0005-0000-0000-000083060000}"/>
    <cellStyle name="Comma 108 2 2 6" xfId="8405" xr:uid="{00000000-0005-0000-0000-000084060000}"/>
    <cellStyle name="Comma 108 2 3" xfId="8406" xr:uid="{00000000-0005-0000-0000-000085060000}"/>
    <cellStyle name="Comma 108 2 3 2" xfId="8407" xr:uid="{00000000-0005-0000-0000-000086060000}"/>
    <cellStyle name="Comma 108 2 3 2 2" xfId="8408" xr:uid="{00000000-0005-0000-0000-000087060000}"/>
    <cellStyle name="Comma 108 2 3 2 2 2" xfId="8409" xr:uid="{00000000-0005-0000-0000-000088060000}"/>
    <cellStyle name="Comma 108 2 3 2 3" xfId="8410" xr:uid="{00000000-0005-0000-0000-000089060000}"/>
    <cellStyle name="Comma 108 2 3 2 4" xfId="8411" xr:uid="{00000000-0005-0000-0000-00008A060000}"/>
    <cellStyle name="Comma 108 2 3 3" xfId="8412" xr:uid="{00000000-0005-0000-0000-00008B060000}"/>
    <cellStyle name="Comma 108 2 3 3 2" xfId="8413" xr:uid="{00000000-0005-0000-0000-00008C060000}"/>
    <cellStyle name="Comma 108 2 3 4" xfId="8414" xr:uid="{00000000-0005-0000-0000-00008D060000}"/>
    <cellStyle name="Comma 108 2 3 5" xfId="8415" xr:uid="{00000000-0005-0000-0000-00008E060000}"/>
    <cellStyle name="Comma 108 2 4" xfId="8416" xr:uid="{00000000-0005-0000-0000-00008F060000}"/>
    <cellStyle name="Comma 108 2 4 2" xfId="8417" xr:uid="{00000000-0005-0000-0000-000090060000}"/>
    <cellStyle name="Comma 108 2 4 2 2" xfId="8418" xr:uid="{00000000-0005-0000-0000-000091060000}"/>
    <cellStyle name="Comma 108 2 4 3" xfId="8419" xr:uid="{00000000-0005-0000-0000-000092060000}"/>
    <cellStyle name="Comma 108 2 4 4" xfId="8420" xr:uid="{00000000-0005-0000-0000-000093060000}"/>
    <cellStyle name="Comma 108 2 5" xfId="8421" xr:uid="{00000000-0005-0000-0000-000094060000}"/>
    <cellStyle name="Comma 108 2 5 2" xfId="8422" xr:uid="{00000000-0005-0000-0000-000095060000}"/>
    <cellStyle name="Comma 108 2 6" xfId="8423" xr:uid="{00000000-0005-0000-0000-000096060000}"/>
    <cellStyle name="Comma 108 2 7" xfId="8424" xr:uid="{00000000-0005-0000-0000-000097060000}"/>
    <cellStyle name="Comma 108 3" xfId="8425" xr:uid="{00000000-0005-0000-0000-000098060000}"/>
    <cellStyle name="Comma 108 3 2" xfId="8426" xr:uid="{00000000-0005-0000-0000-000099060000}"/>
    <cellStyle name="Comma 108 3 2 2" xfId="8427" xr:uid="{00000000-0005-0000-0000-00009A060000}"/>
    <cellStyle name="Comma 108 3 2 2 2" xfId="8428" xr:uid="{00000000-0005-0000-0000-00009B060000}"/>
    <cellStyle name="Comma 108 3 2 2 2 2" xfId="8429" xr:uid="{00000000-0005-0000-0000-00009C060000}"/>
    <cellStyle name="Comma 108 3 2 2 3" xfId="8430" xr:uid="{00000000-0005-0000-0000-00009D060000}"/>
    <cellStyle name="Comma 108 3 2 2 4" xfId="8431" xr:uid="{00000000-0005-0000-0000-00009E060000}"/>
    <cellStyle name="Comma 108 3 2 3" xfId="8432" xr:uid="{00000000-0005-0000-0000-00009F060000}"/>
    <cellStyle name="Comma 108 3 2 3 2" xfId="8433" xr:uid="{00000000-0005-0000-0000-0000A0060000}"/>
    <cellStyle name="Comma 108 3 2 4" xfId="8434" xr:uid="{00000000-0005-0000-0000-0000A1060000}"/>
    <cellStyle name="Comma 108 3 2 5" xfId="8435" xr:uid="{00000000-0005-0000-0000-0000A2060000}"/>
    <cellStyle name="Comma 108 3 3" xfId="8436" xr:uid="{00000000-0005-0000-0000-0000A3060000}"/>
    <cellStyle name="Comma 108 3 3 2" xfId="8437" xr:uid="{00000000-0005-0000-0000-0000A4060000}"/>
    <cellStyle name="Comma 108 3 3 2 2" xfId="8438" xr:uid="{00000000-0005-0000-0000-0000A5060000}"/>
    <cellStyle name="Comma 108 3 3 3" xfId="8439" xr:uid="{00000000-0005-0000-0000-0000A6060000}"/>
    <cellStyle name="Comma 108 3 3 4" xfId="8440" xr:uid="{00000000-0005-0000-0000-0000A7060000}"/>
    <cellStyle name="Comma 108 3 4" xfId="8441" xr:uid="{00000000-0005-0000-0000-0000A8060000}"/>
    <cellStyle name="Comma 108 3 4 2" xfId="8442" xr:uid="{00000000-0005-0000-0000-0000A9060000}"/>
    <cellStyle name="Comma 108 3 5" xfId="8443" xr:uid="{00000000-0005-0000-0000-0000AA060000}"/>
    <cellStyle name="Comma 108 3 6" xfId="8444" xr:uid="{00000000-0005-0000-0000-0000AB060000}"/>
    <cellStyle name="Comma 108 4" xfId="8445" xr:uid="{00000000-0005-0000-0000-0000AC060000}"/>
    <cellStyle name="Comma 108 4 2" xfId="8446" xr:uid="{00000000-0005-0000-0000-0000AD060000}"/>
    <cellStyle name="Comma 108 4 2 2" xfId="8447" xr:uid="{00000000-0005-0000-0000-0000AE060000}"/>
    <cellStyle name="Comma 108 4 2 2 2" xfId="8448" xr:uid="{00000000-0005-0000-0000-0000AF060000}"/>
    <cellStyle name="Comma 108 4 2 3" xfId="8449" xr:uid="{00000000-0005-0000-0000-0000B0060000}"/>
    <cellStyle name="Comma 108 4 2 4" xfId="8450" xr:uid="{00000000-0005-0000-0000-0000B1060000}"/>
    <cellStyle name="Comma 108 4 3" xfId="8451" xr:uid="{00000000-0005-0000-0000-0000B2060000}"/>
    <cellStyle name="Comma 108 4 3 2" xfId="8452" xr:uid="{00000000-0005-0000-0000-0000B3060000}"/>
    <cellStyle name="Comma 108 4 4" xfId="8453" xr:uid="{00000000-0005-0000-0000-0000B4060000}"/>
    <cellStyle name="Comma 108 4 5" xfId="8454" xr:uid="{00000000-0005-0000-0000-0000B5060000}"/>
    <cellStyle name="Comma 108 5" xfId="8455" xr:uid="{00000000-0005-0000-0000-0000B6060000}"/>
    <cellStyle name="Comma 108 5 2" xfId="8456" xr:uid="{00000000-0005-0000-0000-0000B7060000}"/>
    <cellStyle name="Comma 108 5 2 2" xfId="8457" xr:uid="{00000000-0005-0000-0000-0000B8060000}"/>
    <cellStyle name="Comma 108 5 3" xfId="8458" xr:uid="{00000000-0005-0000-0000-0000B9060000}"/>
    <cellStyle name="Comma 108 5 4" xfId="8459" xr:uid="{00000000-0005-0000-0000-0000BA060000}"/>
    <cellStyle name="Comma 108 6" xfId="8460" xr:uid="{00000000-0005-0000-0000-0000BB060000}"/>
    <cellStyle name="Comma 108 6 2" xfId="8461" xr:uid="{00000000-0005-0000-0000-0000BC060000}"/>
    <cellStyle name="Comma 108 7" xfId="8462" xr:uid="{00000000-0005-0000-0000-0000BD060000}"/>
    <cellStyle name="Comma 108 8" xfId="8463" xr:uid="{00000000-0005-0000-0000-0000BE060000}"/>
    <cellStyle name="Comma 108 9" xfId="8464" xr:uid="{00000000-0005-0000-0000-0000BF060000}"/>
    <cellStyle name="Comma 109" xfId="568" xr:uid="{00000000-0005-0000-0000-0000C0060000}"/>
    <cellStyle name="Comma 109 2" xfId="8465" xr:uid="{00000000-0005-0000-0000-0000C1060000}"/>
    <cellStyle name="Comma 109 2 2" xfId="8466" xr:uid="{00000000-0005-0000-0000-0000C2060000}"/>
    <cellStyle name="Comma 109 2 2 2" xfId="8467" xr:uid="{00000000-0005-0000-0000-0000C3060000}"/>
    <cellStyle name="Comma 109 2 2 2 2" xfId="8468" xr:uid="{00000000-0005-0000-0000-0000C4060000}"/>
    <cellStyle name="Comma 109 2 2 2 2 2" xfId="8469" xr:uid="{00000000-0005-0000-0000-0000C5060000}"/>
    <cellStyle name="Comma 109 2 2 2 2 2 2" xfId="8470" xr:uid="{00000000-0005-0000-0000-0000C6060000}"/>
    <cellStyle name="Comma 109 2 2 2 2 3" xfId="8471" xr:uid="{00000000-0005-0000-0000-0000C7060000}"/>
    <cellStyle name="Comma 109 2 2 2 2 4" xfId="8472" xr:uid="{00000000-0005-0000-0000-0000C8060000}"/>
    <cellStyle name="Comma 109 2 2 2 3" xfId="8473" xr:uid="{00000000-0005-0000-0000-0000C9060000}"/>
    <cellStyle name="Comma 109 2 2 2 3 2" xfId="8474" xr:uid="{00000000-0005-0000-0000-0000CA060000}"/>
    <cellStyle name="Comma 109 2 2 2 4" xfId="8475" xr:uid="{00000000-0005-0000-0000-0000CB060000}"/>
    <cellStyle name="Comma 109 2 2 2 5" xfId="8476" xr:uid="{00000000-0005-0000-0000-0000CC060000}"/>
    <cellStyle name="Comma 109 2 2 3" xfId="8477" xr:uid="{00000000-0005-0000-0000-0000CD060000}"/>
    <cellStyle name="Comma 109 2 2 3 2" xfId="8478" xr:uid="{00000000-0005-0000-0000-0000CE060000}"/>
    <cellStyle name="Comma 109 2 2 3 2 2" xfId="8479" xr:uid="{00000000-0005-0000-0000-0000CF060000}"/>
    <cellStyle name="Comma 109 2 2 3 3" xfId="8480" xr:uid="{00000000-0005-0000-0000-0000D0060000}"/>
    <cellStyle name="Comma 109 2 2 3 4" xfId="8481" xr:uid="{00000000-0005-0000-0000-0000D1060000}"/>
    <cellStyle name="Comma 109 2 2 4" xfId="8482" xr:uid="{00000000-0005-0000-0000-0000D2060000}"/>
    <cellStyle name="Comma 109 2 2 4 2" xfId="8483" xr:uid="{00000000-0005-0000-0000-0000D3060000}"/>
    <cellStyle name="Comma 109 2 2 5" xfId="8484" xr:uid="{00000000-0005-0000-0000-0000D4060000}"/>
    <cellStyle name="Comma 109 2 2 6" xfId="8485" xr:uid="{00000000-0005-0000-0000-0000D5060000}"/>
    <cellStyle name="Comma 109 2 3" xfId="8486" xr:uid="{00000000-0005-0000-0000-0000D6060000}"/>
    <cellStyle name="Comma 109 2 3 2" xfId="8487" xr:uid="{00000000-0005-0000-0000-0000D7060000}"/>
    <cellStyle name="Comma 109 2 3 2 2" xfId="8488" xr:uid="{00000000-0005-0000-0000-0000D8060000}"/>
    <cellStyle name="Comma 109 2 3 2 2 2" xfId="8489" xr:uid="{00000000-0005-0000-0000-0000D9060000}"/>
    <cellStyle name="Comma 109 2 3 2 3" xfId="8490" xr:uid="{00000000-0005-0000-0000-0000DA060000}"/>
    <cellStyle name="Comma 109 2 3 2 4" xfId="8491" xr:uid="{00000000-0005-0000-0000-0000DB060000}"/>
    <cellStyle name="Comma 109 2 3 3" xfId="8492" xr:uid="{00000000-0005-0000-0000-0000DC060000}"/>
    <cellStyle name="Comma 109 2 3 3 2" xfId="8493" xr:uid="{00000000-0005-0000-0000-0000DD060000}"/>
    <cellStyle name="Comma 109 2 3 4" xfId="8494" xr:uid="{00000000-0005-0000-0000-0000DE060000}"/>
    <cellStyle name="Comma 109 2 3 5" xfId="8495" xr:uid="{00000000-0005-0000-0000-0000DF060000}"/>
    <cellStyle name="Comma 109 2 4" xfId="8496" xr:uid="{00000000-0005-0000-0000-0000E0060000}"/>
    <cellStyle name="Comma 109 2 4 2" xfId="8497" xr:uid="{00000000-0005-0000-0000-0000E1060000}"/>
    <cellStyle name="Comma 109 2 4 2 2" xfId="8498" xr:uid="{00000000-0005-0000-0000-0000E2060000}"/>
    <cellStyle name="Comma 109 2 4 3" xfId="8499" xr:uid="{00000000-0005-0000-0000-0000E3060000}"/>
    <cellStyle name="Comma 109 2 4 4" xfId="8500" xr:uid="{00000000-0005-0000-0000-0000E4060000}"/>
    <cellStyle name="Comma 109 2 5" xfId="8501" xr:uid="{00000000-0005-0000-0000-0000E5060000}"/>
    <cellStyle name="Comma 109 2 5 2" xfId="8502" xr:uid="{00000000-0005-0000-0000-0000E6060000}"/>
    <cellStyle name="Comma 109 2 6" xfId="8503" xr:uid="{00000000-0005-0000-0000-0000E7060000}"/>
    <cellStyle name="Comma 109 2 7" xfId="8504" xr:uid="{00000000-0005-0000-0000-0000E8060000}"/>
    <cellStyle name="Comma 109 3" xfId="8505" xr:uid="{00000000-0005-0000-0000-0000E9060000}"/>
    <cellStyle name="Comma 109 3 2" xfId="8506" xr:uid="{00000000-0005-0000-0000-0000EA060000}"/>
    <cellStyle name="Comma 109 3 2 2" xfId="8507" xr:uid="{00000000-0005-0000-0000-0000EB060000}"/>
    <cellStyle name="Comma 109 3 2 2 2" xfId="8508" xr:uid="{00000000-0005-0000-0000-0000EC060000}"/>
    <cellStyle name="Comma 109 3 2 2 2 2" xfId="8509" xr:uid="{00000000-0005-0000-0000-0000ED060000}"/>
    <cellStyle name="Comma 109 3 2 2 3" xfId="8510" xr:uid="{00000000-0005-0000-0000-0000EE060000}"/>
    <cellStyle name="Comma 109 3 2 2 4" xfId="8511" xr:uid="{00000000-0005-0000-0000-0000EF060000}"/>
    <cellStyle name="Comma 109 3 2 3" xfId="8512" xr:uid="{00000000-0005-0000-0000-0000F0060000}"/>
    <cellStyle name="Comma 109 3 2 3 2" xfId="8513" xr:uid="{00000000-0005-0000-0000-0000F1060000}"/>
    <cellStyle name="Comma 109 3 2 4" xfId="8514" xr:uid="{00000000-0005-0000-0000-0000F2060000}"/>
    <cellStyle name="Comma 109 3 2 5" xfId="8515" xr:uid="{00000000-0005-0000-0000-0000F3060000}"/>
    <cellStyle name="Comma 109 3 3" xfId="8516" xr:uid="{00000000-0005-0000-0000-0000F4060000}"/>
    <cellStyle name="Comma 109 3 3 2" xfId="8517" xr:uid="{00000000-0005-0000-0000-0000F5060000}"/>
    <cellStyle name="Comma 109 3 3 2 2" xfId="8518" xr:uid="{00000000-0005-0000-0000-0000F6060000}"/>
    <cellStyle name="Comma 109 3 3 3" xfId="8519" xr:uid="{00000000-0005-0000-0000-0000F7060000}"/>
    <cellStyle name="Comma 109 3 3 4" xfId="8520" xr:uid="{00000000-0005-0000-0000-0000F8060000}"/>
    <cellStyle name="Comma 109 3 4" xfId="8521" xr:uid="{00000000-0005-0000-0000-0000F9060000}"/>
    <cellStyle name="Comma 109 3 4 2" xfId="8522" xr:uid="{00000000-0005-0000-0000-0000FA060000}"/>
    <cellStyle name="Comma 109 3 5" xfId="8523" xr:uid="{00000000-0005-0000-0000-0000FB060000}"/>
    <cellStyle name="Comma 109 3 6" xfId="8524" xr:uid="{00000000-0005-0000-0000-0000FC060000}"/>
    <cellStyle name="Comma 109 4" xfId="8525" xr:uid="{00000000-0005-0000-0000-0000FD060000}"/>
    <cellStyle name="Comma 109 4 2" xfId="8526" xr:uid="{00000000-0005-0000-0000-0000FE060000}"/>
    <cellStyle name="Comma 109 4 2 2" xfId="8527" xr:uid="{00000000-0005-0000-0000-0000FF060000}"/>
    <cellStyle name="Comma 109 4 2 2 2" xfId="8528" xr:uid="{00000000-0005-0000-0000-000000070000}"/>
    <cellStyle name="Comma 109 4 2 3" xfId="8529" xr:uid="{00000000-0005-0000-0000-000001070000}"/>
    <cellStyle name="Comma 109 4 2 4" xfId="8530" xr:uid="{00000000-0005-0000-0000-000002070000}"/>
    <cellStyle name="Comma 109 4 3" xfId="8531" xr:uid="{00000000-0005-0000-0000-000003070000}"/>
    <cellStyle name="Comma 109 4 3 2" xfId="8532" xr:uid="{00000000-0005-0000-0000-000004070000}"/>
    <cellStyle name="Comma 109 4 4" xfId="8533" xr:uid="{00000000-0005-0000-0000-000005070000}"/>
    <cellStyle name="Comma 109 4 5" xfId="8534" xr:uid="{00000000-0005-0000-0000-000006070000}"/>
    <cellStyle name="Comma 109 5" xfId="8535" xr:uid="{00000000-0005-0000-0000-000007070000}"/>
    <cellStyle name="Comma 109 5 2" xfId="8536" xr:uid="{00000000-0005-0000-0000-000008070000}"/>
    <cellStyle name="Comma 109 5 2 2" xfId="8537" xr:uid="{00000000-0005-0000-0000-000009070000}"/>
    <cellStyle name="Comma 109 5 3" xfId="8538" xr:uid="{00000000-0005-0000-0000-00000A070000}"/>
    <cellStyle name="Comma 109 5 4" xfId="8539" xr:uid="{00000000-0005-0000-0000-00000B070000}"/>
    <cellStyle name="Comma 109 6" xfId="8540" xr:uid="{00000000-0005-0000-0000-00000C070000}"/>
    <cellStyle name="Comma 109 6 2" xfId="8541" xr:uid="{00000000-0005-0000-0000-00000D070000}"/>
    <cellStyle name="Comma 109 7" xfId="8542" xr:uid="{00000000-0005-0000-0000-00000E070000}"/>
    <cellStyle name="Comma 109 8" xfId="8543" xr:uid="{00000000-0005-0000-0000-00000F070000}"/>
    <cellStyle name="Comma 109 9" xfId="8544" xr:uid="{00000000-0005-0000-0000-000010070000}"/>
    <cellStyle name="Comma 11" xfId="40" xr:uid="{00000000-0005-0000-0000-000011070000}"/>
    <cellStyle name="Comma 11 2" xfId="41" xr:uid="{00000000-0005-0000-0000-000012070000}"/>
    <cellStyle name="Comma 11 2 2" xfId="1590" xr:uid="{00000000-0005-0000-0000-000013070000}"/>
    <cellStyle name="Comma 11 2 3" xfId="1591" xr:uid="{00000000-0005-0000-0000-000014070000}"/>
    <cellStyle name="Comma 11 2 4" xfId="1592" xr:uid="{00000000-0005-0000-0000-000015070000}"/>
    <cellStyle name="Comma 11 2 5" xfId="1593" xr:uid="{00000000-0005-0000-0000-000016070000}"/>
    <cellStyle name="Comma 11 2 6" xfId="1594" xr:uid="{00000000-0005-0000-0000-000017070000}"/>
    <cellStyle name="Comma 11 3" xfId="42" xr:uid="{00000000-0005-0000-0000-000018070000}"/>
    <cellStyle name="Comma 11 3 2" xfId="8545" xr:uid="{00000000-0005-0000-0000-000019070000}"/>
    <cellStyle name="Comma 11 4" xfId="1595" xr:uid="{00000000-0005-0000-0000-00001A070000}"/>
    <cellStyle name="Comma 11 5" xfId="1596" xr:uid="{00000000-0005-0000-0000-00001B070000}"/>
    <cellStyle name="Comma 11 6" xfId="1597" xr:uid="{00000000-0005-0000-0000-00001C070000}"/>
    <cellStyle name="Comma 11 7" xfId="1598" xr:uid="{00000000-0005-0000-0000-00001D070000}"/>
    <cellStyle name="Comma 11 8" xfId="1599" xr:uid="{00000000-0005-0000-0000-00001E070000}"/>
    <cellStyle name="Comma 110" xfId="569" xr:uid="{00000000-0005-0000-0000-00001F070000}"/>
    <cellStyle name="Comma 110 2" xfId="8546" xr:uid="{00000000-0005-0000-0000-000020070000}"/>
    <cellStyle name="Comma 110 2 2" xfId="8547" xr:uid="{00000000-0005-0000-0000-000021070000}"/>
    <cellStyle name="Comma 110 2 2 2" xfId="8548" xr:uid="{00000000-0005-0000-0000-000022070000}"/>
    <cellStyle name="Comma 110 2 2 2 2" xfId="8549" xr:uid="{00000000-0005-0000-0000-000023070000}"/>
    <cellStyle name="Comma 110 2 2 2 2 2" xfId="8550" xr:uid="{00000000-0005-0000-0000-000024070000}"/>
    <cellStyle name="Comma 110 2 2 2 2 2 2" xfId="8551" xr:uid="{00000000-0005-0000-0000-000025070000}"/>
    <cellStyle name="Comma 110 2 2 2 2 3" xfId="8552" xr:uid="{00000000-0005-0000-0000-000026070000}"/>
    <cellStyle name="Comma 110 2 2 2 2 4" xfId="8553" xr:uid="{00000000-0005-0000-0000-000027070000}"/>
    <cellStyle name="Comma 110 2 2 2 3" xfId="8554" xr:uid="{00000000-0005-0000-0000-000028070000}"/>
    <cellStyle name="Comma 110 2 2 2 3 2" xfId="8555" xr:uid="{00000000-0005-0000-0000-000029070000}"/>
    <cellStyle name="Comma 110 2 2 2 4" xfId="8556" xr:uid="{00000000-0005-0000-0000-00002A070000}"/>
    <cellStyle name="Comma 110 2 2 2 5" xfId="8557" xr:uid="{00000000-0005-0000-0000-00002B070000}"/>
    <cellStyle name="Comma 110 2 2 3" xfId="8558" xr:uid="{00000000-0005-0000-0000-00002C070000}"/>
    <cellStyle name="Comma 110 2 2 3 2" xfId="8559" xr:uid="{00000000-0005-0000-0000-00002D070000}"/>
    <cellStyle name="Comma 110 2 2 3 2 2" xfId="8560" xr:uid="{00000000-0005-0000-0000-00002E070000}"/>
    <cellStyle name="Comma 110 2 2 3 3" xfId="8561" xr:uid="{00000000-0005-0000-0000-00002F070000}"/>
    <cellStyle name="Comma 110 2 2 3 4" xfId="8562" xr:uid="{00000000-0005-0000-0000-000030070000}"/>
    <cellStyle name="Comma 110 2 2 4" xfId="8563" xr:uid="{00000000-0005-0000-0000-000031070000}"/>
    <cellStyle name="Comma 110 2 2 4 2" xfId="8564" xr:uid="{00000000-0005-0000-0000-000032070000}"/>
    <cellStyle name="Comma 110 2 2 5" xfId="8565" xr:uid="{00000000-0005-0000-0000-000033070000}"/>
    <cellStyle name="Comma 110 2 2 6" xfId="8566" xr:uid="{00000000-0005-0000-0000-000034070000}"/>
    <cellStyle name="Comma 110 2 3" xfId="8567" xr:uid="{00000000-0005-0000-0000-000035070000}"/>
    <cellStyle name="Comma 110 2 3 2" xfId="8568" xr:uid="{00000000-0005-0000-0000-000036070000}"/>
    <cellStyle name="Comma 110 2 3 2 2" xfId="8569" xr:uid="{00000000-0005-0000-0000-000037070000}"/>
    <cellStyle name="Comma 110 2 3 2 2 2" xfId="8570" xr:uid="{00000000-0005-0000-0000-000038070000}"/>
    <cellStyle name="Comma 110 2 3 2 3" xfId="8571" xr:uid="{00000000-0005-0000-0000-000039070000}"/>
    <cellStyle name="Comma 110 2 3 2 4" xfId="8572" xr:uid="{00000000-0005-0000-0000-00003A070000}"/>
    <cellStyle name="Comma 110 2 3 3" xfId="8573" xr:uid="{00000000-0005-0000-0000-00003B070000}"/>
    <cellStyle name="Comma 110 2 3 3 2" xfId="8574" xr:uid="{00000000-0005-0000-0000-00003C070000}"/>
    <cellStyle name="Comma 110 2 3 4" xfId="8575" xr:uid="{00000000-0005-0000-0000-00003D070000}"/>
    <cellStyle name="Comma 110 2 3 5" xfId="8576" xr:uid="{00000000-0005-0000-0000-00003E070000}"/>
    <cellStyle name="Comma 110 2 4" xfId="8577" xr:uid="{00000000-0005-0000-0000-00003F070000}"/>
    <cellStyle name="Comma 110 2 4 2" xfId="8578" xr:uid="{00000000-0005-0000-0000-000040070000}"/>
    <cellStyle name="Comma 110 2 4 2 2" xfId="8579" xr:uid="{00000000-0005-0000-0000-000041070000}"/>
    <cellStyle name="Comma 110 2 4 3" xfId="8580" xr:uid="{00000000-0005-0000-0000-000042070000}"/>
    <cellStyle name="Comma 110 2 4 4" xfId="8581" xr:uid="{00000000-0005-0000-0000-000043070000}"/>
    <cellStyle name="Comma 110 2 5" xfId="8582" xr:uid="{00000000-0005-0000-0000-000044070000}"/>
    <cellStyle name="Comma 110 2 5 2" xfId="8583" xr:uid="{00000000-0005-0000-0000-000045070000}"/>
    <cellStyle name="Comma 110 2 6" xfId="8584" xr:uid="{00000000-0005-0000-0000-000046070000}"/>
    <cellStyle name="Comma 110 2 7" xfId="8585" xr:uid="{00000000-0005-0000-0000-000047070000}"/>
    <cellStyle name="Comma 110 3" xfId="8586" xr:uid="{00000000-0005-0000-0000-000048070000}"/>
    <cellStyle name="Comma 110 3 2" xfId="8587" xr:uid="{00000000-0005-0000-0000-000049070000}"/>
    <cellStyle name="Comma 110 3 2 2" xfId="8588" xr:uid="{00000000-0005-0000-0000-00004A070000}"/>
    <cellStyle name="Comma 110 3 2 2 2" xfId="8589" xr:uid="{00000000-0005-0000-0000-00004B070000}"/>
    <cellStyle name="Comma 110 3 2 2 2 2" xfId="8590" xr:uid="{00000000-0005-0000-0000-00004C070000}"/>
    <cellStyle name="Comma 110 3 2 2 3" xfId="8591" xr:uid="{00000000-0005-0000-0000-00004D070000}"/>
    <cellStyle name="Comma 110 3 2 2 4" xfId="8592" xr:uid="{00000000-0005-0000-0000-00004E070000}"/>
    <cellStyle name="Comma 110 3 2 3" xfId="8593" xr:uid="{00000000-0005-0000-0000-00004F070000}"/>
    <cellStyle name="Comma 110 3 2 3 2" xfId="8594" xr:uid="{00000000-0005-0000-0000-000050070000}"/>
    <cellStyle name="Comma 110 3 2 4" xfId="8595" xr:uid="{00000000-0005-0000-0000-000051070000}"/>
    <cellStyle name="Comma 110 3 2 5" xfId="8596" xr:uid="{00000000-0005-0000-0000-000052070000}"/>
    <cellStyle name="Comma 110 3 3" xfId="8597" xr:uid="{00000000-0005-0000-0000-000053070000}"/>
    <cellStyle name="Comma 110 3 3 2" xfId="8598" xr:uid="{00000000-0005-0000-0000-000054070000}"/>
    <cellStyle name="Comma 110 3 3 2 2" xfId="8599" xr:uid="{00000000-0005-0000-0000-000055070000}"/>
    <cellStyle name="Comma 110 3 3 3" xfId="8600" xr:uid="{00000000-0005-0000-0000-000056070000}"/>
    <cellStyle name="Comma 110 3 3 4" xfId="8601" xr:uid="{00000000-0005-0000-0000-000057070000}"/>
    <cellStyle name="Comma 110 3 4" xfId="8602" xr:uid="{00000000-0005-0000-0000-000058070000}"/>
    <cellStyle name="Comma 110 3 4 2" xfId="8603" xr:uid="{00000000-0005-0000-0000-000059070000}"/>
    <cellStyle name="Comma 110 3 5" xfId="8604" xr:uid="{00000000-0005-0000-0000-00005A070000}"/>
    <cellStyle name="Comma 110 3 6" xfId="8605" xr:uid="{00000000-0005-0000-0000-00005B070000}"/>
    <cellStyle name="Comma 110 4" xfId="8606" xr:uid="{00000000-0005-0000-0000-00005C070000}"/>
    <cellStyle name="Comma 110 4 2" xfId="8607" xr:uid="{00000000-0005-0000-0000-00005D070000}"/>
    <cellStyle name="Comma 110 4 2 2" xfId="8608" xr:uid="{00000000-0005-0000-0000-00005E070000}"/>
    <cellStyle name="Comma 110 4 2 2 2" xfId="8609" xr:uid="{00000000-0005-0000-0000-00005F070000}"/>
    <cellStyle name="Comma 110 4 2 3" xfId="8610" xr:uid="{00000000-0005-0000-0000-000060070000}"/>
    <cellStyle name="Comma 110 4 2 4" xfId="8611" xr:uid="{00000000-0005-0000-0000-000061070000}"/>
    <cellStyle name="Comma 110 4 3" xfId="8612" xr:uid="{00000000-0005-0000-0000-000062070000}"/>
    <cellStyle name="Comma 110 4 3 2" xfId="8613" xr:uid="{00000000-0005-0000-0000-000063070000}"/>
    <cellStyle name="Comma 110 4 4" xfId="8614" xr:uid="{00000000-0005-0000-0000-000064070000}"/>
    <cellStyle name="Comma 110 4 5" xfId="8615" xr:uid="{00000000-0005-0000-0000-000065070000}"/>
    <cellStyle name="Comma 110 5" xfId="8616" xr:uid="{00000000-0005-0000-0000-000066070000}"/>
    <cellStyle name="Comma 110 5 2" xfId="8617" xr:uid="{00000000-0005-0000-0000-000067070000}"/>
    <cellStyle name="Comma 110 5 2 2" xfId="8618" xr:uid="{00000000-0005-0000-0000-000068070000}"/>
    <cellStyle name="Comma 110 5 3" xfId="8619" xr:uid="{00000000-0005-0000-0000-000069070000}"/>
    <cellStyle name="Comma 110 5 4" xfId="8620" xr:uid="{00000000-0005-0000-0000-00006A070000}"/>
    <cellStyle name="Comma 110 6" xfId="8621" xr:uid="{00000000-0005-0000-0000-00006B070000}"/>
    <cellStyle name="Comma 110 6 2" xfId="8622" xr:uid="{00000000-0005-0000-0000-00006C070000}"/>
    <cellStyle name="Comma 110 7" xfId="8623" xr:uid="{00000000-0005-0000-0000-00006D070000}"/>
    <cellStyle name="Comma 110 8" xfId="8624" xr:uid="{00000000-0005-0000-0000-00006E070000}"/>
    <cellStyle name="Comma 110 9" xfId="8625" xr:uid="{00000000-0005-0000-0000-00006F070000}"/>
    <cellStyle name="Comma 111" xfId="570" xr:uid="{00000000-0005-0000-0000-000070070000}"/>
    <cellStyle name="Comma 111 2" xfId="8626" xr:uid="{00000000-0005-0000-0000-000071070000}"/>
    <cellStyle name="Comma 111 2 2" xfId="8627" xr:uid="{00000000-0005-0000-0000-000072070000}"/>
    <cellStyle name="Comma 111 2 2 2" xfId="8628" xr:uid="{00000000-0005-0000-0000-000073070000}"/>
    <cellStyle name="Comma 111 2 2 2 2" xfId="8629" xr:uid="{00000000-0005-0000-0000-000074070000}"/>
    <cellStyle name="Comma 111 2 2 2 2 2" xfId="8630" xr:uid="{00000000-0005-0000-0000-000075070000}"/>
    <cellStyle name="Comma 111 2 2 2 2 2 2" xfId="8631" xr:uid="{00000000-0005-0000-0000-000076070000}"/>
    <cellStyle name="Comma 111 2 2 2 2 3" xfId="8632" xr:uid="{00000000-0005-0000-0000-000077070000}"/>
    <cellStyle name="Comma 111 2 2 2 2 4" xfId="8633" xr:uid="{00000000-0005-0000-0000-000078070000}"/>
    <cellStyle name="Comma 111 2 2 2 3" xfId="8634" xr:uid="{00000000-0005-0000-0000-000079070000}"/>
    <cellStyle name="Comma 111 2 2 2 3 2" xfId="8635" xr:uid="{00000000-0005-0000-0000-00007A070000}"/>
    <cellStyle name="Comma 111 2 2 2 4" xfId="8636" xr:uid="{00000000-0005-0000-0000-00007B070000}"/>
    <cellStyle name="Comma 111 2 2 2 5" xfId="8637" xr:uid="{00000000-0005-0000-0000-00007C070000}"/>
    <cellStyle name="Comma 111 2 2 3" xfId="8638" xr:uid="{00000000-0005-0000-0000-00007D070000}"/>
    <cellStyle name="Comma 111 2 2 3 2" xfId="8639" xr:uid="{00000000-0005-0000-0000-00007E070000}"/>
    <cellStyle name="Comma 111 2 2 3 2 2" xfId="8640" xr:uid="{00000000-0005-0000-0000-00007F070000}"/>
    <cellStyle name="Comma 111 2 2 3 3" xfId="8641" xr:uid="{00000000-0005-0000-0000-000080070000}"/>
    <cellStyle name="Comma 111 2 2 3 4" xfId="8642" xr:uid="{00000000-0005-0000-0000-000081070000}"/>
    <cellStyle name="Comma 111 2 2 4" xfId="8643" xr:uid="{00000000-0005-0000-0000-000082070000}"/>
    <cellStyle name="Comma 111 2 2 4 2" xfId="8644" xr:uid="{00000000-0005-0000-0000-000083070000}"/>
    <cellStyle name="Comma 111 2 2 5" xfId="8645" xr:uid="{00000000-0005-0000-0000-000084070000}"/>
    <cellStyle name="Comma 111 2 2 6" xfId="8646" xr:uid="{00000000-0005-0000-0000-000085070000}"/>
    <cellStyle name="Comma 111 2 3" xfId="8647" xr:uid="{00000000-0005-0000-0000-000086070000}"/>
    <cellStyle name="Comma 111 2 3 2" xfId="8648" xr:uid="{00000000-0005-0000-0000-000087070000}"/>
    <cellStyle name="Comma 111 2 3 2 2" xfId="8649" xr:uid="{00000000-0005-0000-0000-000088070000}"/>
    <cellStyle name="Comma 111 2 3 2 2 2" xfId="8650" xr:uid="{00000000-0005-0000-0000-000089070000}"/>
    <cellStyle name="Comma 111 2 3 2 3" xfId="8651" xr:uid="{00000000-0005-0000-0000-00008A070000}"/>
    <cellStyle name="Comma 111 2 3 2 4" xfId="8652" xr:uid="{00000000-0005-0000-0000-00008B070000}"/>
    <cellStyle name="Comma 111 2 3 3" xfId="8653" xr:uid="{00000000-0005-0000-0000-00008C070000}"/>
    <cellStyle name="Comma 111 2 3 3 2" xfId="8654" xr:uid="{00000000-0005-0000-0000-00008D070000}"/>
    <cellStyle name="Comma 111 2 3 4" xfId="8655" xr:uid="{00000000-0005-0000-0000-00008E070000}"/>
    <cellStyle name="Comma 111 2 3 5" xfId="8656" xr:uid="{00000000-0005-0000-0000-00008F070000}"/>
    <cellStyle name="Comma 111 2 4" xfId="8657" xr:uid="{00000000-0005-0000-0000-000090070000}"/>
    <cellStyle name="Comma 111 2 4 2" xfId="8658" xr:uid="{00000000-0005-0000-0000-000091070000}"/>
    <cellStyle name="Comma 111 2 4 2 2" xfId="8659" xr:uid="{00000000-0005-0000-0000-000092070000}"/>
    <cellStyle name="Comma 111 2 4 3" xfId="8660" xr:uid="{00000000-0005-0000-0000-000093070000}"/>
    <cellStyle name="Comma 111 2 4 4" xfId="8661" xr:uid="{00000000-0005-0000-0000-000094070000}"/>
    <cellStyle name="Comma 111 2 5" xfId="8662" xr:uid="{00000000-0005-0000-0000-000095070000}"/>
    <cellStyle name="Comma 111 2 5 2" xfId="8663" xr:uid="{00000000-0005-0000-0000-000096070000}"/>
    <cellStyle name="Comma 111 2 6" xfId="8664" xr:uid="{00000000-0005-0000-0000-000097070000}"/>
    <cellStyle name="Comma 111 2 7" xfId="8665" xr:uid="{00000000-0005-0000-0000-000098070000}"/>
    <cellStyle name="Comma 111 3" xfId="8666" xr:uid="{00000000-0005-0000-0000-000099070000}"/>
    <cellStyle name="Comma 111 3 2" xfId="8667" xr:uid="{00000000-0005-0000-0000-00009A070000}"/>
    <cellStyle name="Comma 111 3 2 2" xfId="8668" xr:uid="{00000000-0005-0000-0000-00009B070000}"/>
    <cellStyle name="Comma 111 3 2 2 2" xfId="8669" xr:uid="{00000000-0005-0000-0000-00009C070000}"/>
    <cellStyle name="Comma 111 3 2 2 2 2" xfId="8670" xr:uid="{00000000-0005-0000-0000-00009D070000}"/>
    <cellStyle name="Comma 111 3 2 2 3" xfId="8671" xr:uid="{00000000-0005-0000-0000-00009E070000}"/>
    <cellStyle name="Comma 111 3 2 2 4" xfId="8672" xr:uid="{00000000-0005-0000-0000-00009F070000}"/>
    <cellStyle name="Comma 111 3 2 3" xfId="8673" xr:uid="{00000000-0005-0000-0000-0000A0070000}"/>
    <cellStyle name="Comma 111 3 2 3 2" xfId="8674" xr:uid="{00000000-0005-0000-0000-0000A1070000}"/>
    <cellStyle name="Comma 111 3 2 4" xfId="8675" xr:uid="{00000000-0005-0000-0000-0000A2070000}"/>
    <cellStyle name="Comma 111 3 2 5" xfId="8676" xr:uid="{00000000-0005-0000-0000-0000A3070000}"/>
    <cellStyle name="Comma 111 3 3" xfId="8677" xr:uid="{00000000-0005-0000-0000-0000A4070000}"/>
    <cellStyle name="Comma 111 3 3 2" xfId="8678" xr:uid="{00000000-0005-0000-0000-0000A5070000}"/>
    <cellStyle name="Comma 111 3 3 2 2" xfId="8679" xr:uid="{00000000-0005-0000-0000-0000A6070000}"/>
    <cellStyle name="Comma 111 3 3 3" xfId="8680" xr:uid="{00000000-0005-0000-0000-0000A7070000}"/>
    <cellStyle name="Comma 111 3 3 4" xfId="8681" xr:uid="{00000000-0005-0000-0000-0000A8070000}"/>
    <cellStyle name="Comma 111 3 4" xfId="8682" xr:uid="{00000000-0005-0000-0000-0000A9070000}"/>
    <cellStyle name="Comma 111 3 4 2" xfId="8683" xr:uid="{00000000-0005-0000-0000-0000AA070000}"/>
    <cellStyle name="Comma 111 3 5" xfId="8684" xr:uid="{00000000-0005-0000-0000-0000AB070000}"/>
    <cellStyle name="Comma 111 3 6" xfId="8685" xr:uid="{00000000-0005-0000-0000-0000AC070000}"/>
    <cellStyle name="Comma 111 4" xfId="8686" xr:uid="{00000000-0005-0000-0000-0000AD070000}"/>
    <cellStyle name="Comma 111 4 2" xfId="8687" xr:uid="{00000000-0005-0000-0000-0000AE070000}"/>
    <cellStyle name="Comma 111 4 2 2" xfId="8688" xr:uid="{00000000-0005-0000-0000-0000AF070000}"/>
    <cellStyle name="Comma 111 4 2 2 2" xfId="8689" xr:uid="{00000000-0005-0000-0000-0000B0070000}"/>
    <cellStyle name="Comma 111 4 2 3" xfId="8690" xr:uid="{00000000-0005-0000-0000-0000B1070000}"/>
    <cellStyle name="Comma 111 4 2 4" xfId="8691" xr:uid="{00000000-0005-0000-0000-0000B2070000}"/>
    <cellStyle name="Comma 111 4 3" xfId="8692" xr:uid="{00000000-0005-0000-0000-0000B3070000}"/>
    <cellStyle name="Comma 111 4 3 2" xfId="8693" xr:uid="{00000000-0005-0000-0000-0000B4070000}"/>
    <cellStyle name="Comma 111 4 4" xfId="8694" xr:uid="{00000000-0005-0000-0000-0000B5070000}"/>
    <cellStyle name="Comma 111 4 5" xfId="8695" xr:uid="{00000000-0005-0000-0000-0000B6070000}"/>
    <cellStyle name="Comma 111 5" xfId="8696" xr:uid="{00000000-0005-0000-0000-0000B7070000}"/>
    <cellStyle name="Comma 111 5 2" xfId="8697" xr:uid="{00000000-0005-0000-0000-0000B8070000}"/>
    <cellStyle name="Comma 111 5 2 2" xfId="8698" xr:uid="{00000000-0005-0000-0000-0000B9070000}"/>
    <cellStyle name="Comma 111 5 3" xfId="8699" xr:uid="{00000000-0005-0000-0000-0000BA070000}"/>
    <cellStyle name="Comma 111 5 4" xfId="8700" xr:uid="{00000000-0005-0000-0000-0000BB070000}"/>
    <cellStyle name="Comma 111 6" xfId="8701" xr:uid="{00000000-0005-0000-0000-0000BC070000}"/>
    <cellStyle name="Comma 111 6 2" xfId="8702" xr:uid="{00000000-0005-0000-0000-0000BD070000}"/>
    <cellStyle name="Comma 111 7" xfId="8703" xr:uid="{00000000-0005-0000-0000-0000BE070000}"/>
    <cellStyle name="Comma 111 8" xfId="8704" xr:uid="{00000000-0005-0000-0000-0000BF070000}"/>
    <cellStyle name="Comma 111 9" xfId="8705" xr:uid="{00000000-0005-0000-0000-0000C0070000}"/>
    <cellStyle name="Comma 112" xfId="571" xr:uid="{00000000-0005-0000-0000-0000C1070000}"/>
    <cellStyle name="Comma 112 2" xfId="8706" xr:uid="{00000000-0005-0000-0000-0000C2070000}"/>
    <cellStyle name="Comma 112 2 2" xfId="8707" xr:uid="{00000000-0005-0000-0000-0000C3070000}"/>
    <cellStyle name="Comma 112 2 2 2" xfId="8708" xr:uid="{00000000-0005-0000-0000-0000C4070000}"/>
    <cellStyle name="Comma 112 2 2 2 2" xfId="8709" xr:uid="{00000000-0005-0000-0000-0000C5070000}"/>
    <cellStyle name="Comma 112 2 2 2 2 2" xfId="8710" xr:uid="{00000000-0005-0000-0000-0000C6070000}"/>
    <cellStyle name="Comma 112 2 2 2 2 2 2" xfId="8711" xr:uid="{00000000-0005-0000-0000-0000C7070000}"/>
    <cellStyle name="Comma 112 2 2 2 2 3" xfId="8712" xr:uid="{00000000-0005-0000-0000-0000C8070000}"/>
    <cellStyle name="Comma 112 2 2 2 2 4" xfId="8713" xr:uid="{00000000-0005-0000-0000-0000C9070000}"/>
    <cellStyle name="Comma 112 2 2 2 3" xfId="8714" xr:uid="{00000000-0005-0000-0000-0000CA070000}"/>
    <cellStyle name="Comma 112 2 2 2 3 2" xfId="8715" xr:uid="{00000000-0005-0000-0000-0000CB070000}"/>
    <cellStyle name="Comma 112 2 2 2 4" xfId="8716" xr:uid="{00000000-0005-0000-0000-0000CC070000}"/>
    <cellStyle name="Comma 112 2 2 2 5" xfId="8717" xr:uid="{00000000-0005-0000-0000-0000CD070000}"/>
    <cellStyle name="Comma 112 2 2 3" xfId="8718" xr:uid="{00000000-0005-0000-0000-0000CE070000}"/>
    <cellStyle name="Comma 112 2 2 3 2" xfId="8719" xr:uid="{00000000-0005-0000-0000-0000CF070000}"/>
    <cellStyle name="Comma 112 2 2 3 2 2" xfId="8720" xr:uid="{00000000-0005-0000-0000-0000D0070000}"/>
    <cellStyle name="Comma 112 2 2 3 3" xfId="8721" xr:uid="{00000000-0005-0000-0000-0000D1070000}"/>
    <cellStyle name="Comma 112 2 2 3 4" xfId="8722" xr:uid="{00000000-0005-0000-0000-0000D2070000}"/>
    <cellStyle name="Comma 112 2 2 4" xfId="8723" xr:uid="{00000000-0005-0000-0000-0000D3070000}"/>
    <cellStyle name="Comma 112 2 2 4 2" xfId="8724" xr:uid="{00000000-0005-0000-0000-0000D4070000}"/>
    <cellStyle name="Comma 112 2 2 5" xfId="8725" xr:uid="{00000000-0005-0000-0000-0000D5070000}"/>
    <cellStyle name="Comma 112 2 2 6" xfId="8726" xr:uid="{00000000-0005-0000-0000-0000D6070000}"/>
    <cellStyle name="Comma 112 2 3" xfId="8727" xr:uid="{00000000-0005-0000-0000-0000D7070000}"/>
    <cellStyle name="Comma 112 2 3 2" xfId="8728" xr:uid="{00000000-0005-0000-0000-0000D8070000}"/>
    <cellStyle name="Comma 112 2 3 2 2" xfId="8729" xr:uid="{00000000-0005-0000-0000-0000D9070000}"/>
    <cellStyle name="Comma 112 2 3 2 2 2" xfId="8730" xr:uid="{00000000-0005-0000-0000-0000DA070000}"/>
    <cellStyle name="Comma 112 2 3 2 3" xfId="8731" xr:uid="{00000000-0005-0000-0000-0000DB070000}"/>
    <cellStyle name="Comma 112 2 3 2 4" xfId="8732" xr:uid="{00000000-0005-0000-0000-0000DC070000}"/>
    <cellStyle name="Comma 112 2 3 3" xfId="8733" xr:uid="{00000000-0005-0000-0000-0000DD070000}"/>
    <cellStyle name="Comma 112 2 3 3 2" xfId="8734" xr:uid="{00000000-0005-0000-0000-0000DE070000}"/>
    <cellStyle name="Comma 112 2 3 4" xfId="8735" xr:uid="{00000000-0005-0000-0000-0000DF070000}"/>
    <cellStyle name="Comma 112 2 3 5" xfId="8736" xr:uid="{00000000-0005-0000-0000-0000E0070000}"/>
    <cellStyle name="Comma 112 2 4" xfId="8737" xr:uid="{00000000-0005-0000-0000-0000E1070000}"/>
    <cellStyle name="Comma 112 2 4 2" xfId="8738" xr:uid="{00000000-0005-0000-0000-0000E2070000}"/>
    <cellStyle name="Comma 112 2 4 2 2" xfId="8739" xr:uid="{00000000-0005-0000-0000-0000E3070000}"/>
    <cellStyle name="Comma 112 2 4 3" xfId="8740" xr:uid="{00000000-0005-0000-0000-0000E4070000}"/>
    <cellStyle name="Comma 112 2 4 4" xfId="8741" xr:uid="{00000000-0005-0000-0000-0000E5070000}"/>
    <cellStyle name="Comma 112 2 5" xfId="8742" xr:uid="{00000000-0005-0000-0000-0000E6070000}"/>
    <cellStyle name="Comma 112 2 5 2" xfId="8743" xr:uid="{00000000-0005-0000-0000-0000E7070000}"/>
    <cellStyle name="Comma 112 2 6" xfId="8744" xr:uid="{00000000-0005-0000-0000-0000E8070000}"/>
    <cellStyle name="Comma 112 2 7" xfId="8745" xr:uid="{00000000-0005-0000-0000-0000E9070000}"/>
    <cellStyle name="Comma 112 3" xfId="8746" xr:uid="{00000000-0005-0000-0000-0000EA070000}"/>
    <cellStyle name="Comma 112 3 2" xfId="8747" xr:uid="{00000000-0005-0000-0000-0000EB070000}"/>
    <cellStyle name="Comma 112 3 2 2" xfId="8748" xr:uid="{00000000-0005-0000-0000-0000EC070000}"/>
    <cellStyle name="Comma 112 3 2 2 2" xfId="8749" xr:uid="{00000000-0005-0000-0000-0000ED070000}"/>
    <cellStyle name="Comma 112 3 2 2 2 2" xfId="8750" xr:uid="{00000000-0005-0000-0000-0000EE070000}"/>
    <cellStyle name="Comma 112 3 2 2 3" xfId="8751" xr:uid="{00000000-0005-0000-0000-0000EF070000}"/>
    <cellStyle name="Comma 112 3 2 2 4" xfId="8752" xr:uid="{00000000-0005-0000-0000-0000F0070000}"/>
    <cellStyle name="Comma 112 3 2 3" xfId="8753" xr:uid="{00000000-0005-0000-0000-0000F1070000}"/>
    <cellStyle name="Comma 112 3 2 3 2" xfId="8754" xr:uid="{00000000-0005-0000-0000-0000F2070000}"/>
    <cellStyle name="Comma 112 3 2 4" xfId="8755" xr:uid="{00000000-0005-0000-0000-0000F3070000}"/>
    <cellStyle name="Comma 112 3 2 5" xfId="8756" xr:uid="{00000000-0005-0000-0000-0000F4070000}"/>
    <cellStyle name="Comma 112 3 3" xfId="8757" xr:uid="{00000000-0005-0000-0000-0000F5070000}"/>
    <cellStyle name="Comma 112 3 3 2" xfId="8758" xr:uid="{00000000-0005-0000-0000-0000F6070000}"/>
    <cellStyle name="Comma 112 3 3 2 2" xfId="8759" xr:uid="{00000000-0005-0000-0000-0000F7070000}"/>
    <cellStyle name="Comma 112 3 3 3" xfId="8760" xr:uid="{00000000-0005-0000-0000-0000F8070000}"/>
    <cellStyle name="Comma 112 3 3 4" xfId="8761" xr:uid="{00000000-0005-0000-0000-0000F9070000}"/>
    <cellStyle name="Comma 112 3 4" xfId="8762" xr:uid="{00000000-0005-0000-0000-0000FA070000}"/>
    <cellStyle name="Comma 112 3 4 2" xfId="8763" xr:uid="{00000000-0005-0000-0000-0000FB070000}"/>
    <cellStyle name="Comma 112 3 5" xfId="8764" xr:uid="{00000000-0005-0000-0000-0000FC070000}"/>
    <cellStyle name="Comma 112 3 6" xfId="8765" xr:uid="{00000000-0005-0000-0000-0000FD070000}"/>
    <cellStyle name="Comma 112 4" xfId="8766" xr:uid="{00000000-0005-0000-0000-0000FE070000}"/>
    <cellStyle name="Comma 112 4 2" xfId="8767" xr:uid="{00000000-0005-0000-0000-0000FF070000}"/>
    <cellStyle name="Comma 112 4 2 2" xfId="8768" xr:uid="{00000000-0005-0000-0000-000000080000}"/>
    <cellStyle name="Comma 112 4 2 2 2" xfId="8769" xr:uid="{00000000-0005-0000-0000-000001080000}"/>
    <cellStyle name="Comma 112 4 2 3" xfId="8770" xr:uid="{00000000-0005-0000-0000-000002080000}"/>
    <cellStyle name="Comma 112 4 2 4" xfId="8771" xr:uid="{00000000-0005-0000-0000-000003080000}"/>
    <cellStyle name="Comma 112 4 3" xfId="8772" xr:uid="{00000000-0005-0000-0000-000004080000}"/>
    <cellStyle name="Comma 112 4 3 2" xfId="8773" xr:uid="{00000000-0005-0000-0000-000005080000}"/>
    <cellStyle name="Comma 112 4 4" xfId="8774" xr:uid="{00000000-0005-0000-0000-000006080000}"/>
    <cellStyle name="Comma 112 4 5" xfId="8775" xr:uid="{00000000-0005-0000-0000-000007080000}"/>
    <cellStyle name="Comma 112 5" xfId="8776" xr:uid="{00000000-0005-0000-0000-000008080000}"/>
    <cellStyle name="Comma 112 5 2" xfId="8777" xr:uid="{00000000-0005-0000-0000-000009080000}"/>
    <cellStyle name="Comma 112 5 2 2" xfId="8778" xr:uid="{00000000-0005-0000-0000-00000A080000}"/>
    <cellStyle name="Comma 112 5 3" xfId="8779" xr:uid="{00000000-0005-0000-0000-00000B080000}"/>
    <cellStyle name="Comma 112 5 4" xfId="8780" xr:uid="{00000000-0005-0000-0000-00000C080000}"/>
    <cellStyle name="Comma 112 6" xfId="8781" xr:uid="{00000000-0005-0000-0000-00000D080000}"/>
    <cellStyle name="Comma 112 6 2" xfId="8782" xr:uid="{00000000-0005-0000-0000-00000E080000}"/>
    <cellStyle name="Comma 112 7" xfId="8783" xr:uid="{00000000-0005-0000-0000-00000F080000}"/>
    <cellStyle name="Comma 112 8" xfId="8784" xr:uid="{00000000-0005-0000-0000-000010080000}"/>
    <cellStyle name="Comma 112 9" xfId="8785" xr:uid="{00000000-0005-0000-0000-000011080000}"/>
    <cellStyle name="Comma 113" xfId="572" xr:uid="{00000000-0005-0000-0000-000012080000}"/>
    <cellStyle name="Comma 113 2" xfId="8786" xr:uid="{00000000-0005-0000-0000-000013080000}"/>
    <cellStyle name="Comma 113 2 2" xfId="8787" xr:uid="{00000000-0005-0000-0000-000014080000}"/>
    <cellStyle name="Comma 113 2 2 2" xfId="8788" xr:uid="{00000000-0005-0000-0000-000015080000}"/>
    <cellStyle name="Comma 113 2 2 2 2" xfId="8789" xr:uid="{00000000-0005-0000-0000-000016080000}"/>
    <cellStyle name="Comma 113 2 2 2 2 2" xfId="8790" xr:uid="{00000000-0005-0000-0000-000017080000}"/>
    <cellStyle name="Comma 113 2 2 2 2 2 2" xfId="8791" xr:uid="{00000000-0005-0000-0000-000018080000}"/>
    <cellStyle name="Comma 113 2 2 2 2 3" xfId="8792" xr:uid="{00000000-0005-0000-0000-000019080000}"/>
    <cellStyle name="Comma 113 2 2 2 2 4" xfId="8793" xr:uid="{00000000-0005-0000-0000-00001A080000}"/>
    <cellStyle name="Comma 113 2 2 2 3" xfId="8794" xr:uid="{00000000-0005-0000-0000-00001B080000}"/>
    <cellStyle name="Comma 113 2 2 2 3 2" xfId="8795" xr:uid="{00000000-0005-0000-0000-00001C080000}"/>
    <cellStyle name="Comma 113 2 2 2 4" xfId="8796" xr:uid="{00000000-0005-0000-0000-00001D080000}"/>
    <cellStyle name="Comma 113 2 2 2 5" xfId="8797" xr:uid="{00000000-0005-0000-0000-00001E080000}"/>
    <cellStyle name="Comma 113 2 2 3" xfId="8798" xr:uid="{00000000-0005-0000-0000-00001F080000}"/>
    <cellStyle name="Comma 113 2 2 3 2" xfId="8799" xr:uid="{00000000-0005-0000-0000-000020080000}"/>
    <cellStyle name="Comma 113 2 2 3 2 2" xfId="8800" xr:uid="{00000000-0005-0000-0000-000021080000}"/>
    <cellStyle name="Comma 113 2 2 3 3" xfId="8801" xr:uid="{00000000-0005-0000-0000-000022080000}"/>
    <cellStyle name="Comma 113 2 2 3 4" xfId="8802" xr:uid="{00000000-0005-0000-0000-000023080000}"/>
    <cellStyle name="Comma 113 2 2 4" xfId="8803" xr:uid="{00000000-0005-0000-0000-000024080000}"/>
    <cellStyle name="Comma 113 2 2 4 2" xfId="8804" xr:uid="{00000000-0005-0000-0000-000025080000}"/>
    <cellStyle name="Comma 113 2 2 5" xfId="8805" xr:uid="{00000000-0005-0000-0000-000026080000}"/>
    <cellStyle name="Comma 113 2 2 6" xfId="8806" xr:uid="{00000000-0005-0000-0000-000027080000}"/>
    <cellStyle name="Comma 113 2 3" xfId="8807" xr:uid="{00000000-0005-0000-0000-000028080000}"/>
    <cellStyle name="Comma 113 2 3 2" xfId="8808" xr:uid="{00000000-0005-0000-0000-000029080000}"/>
    <cellStyle name="Comma 113 2 3 2 2" xfId="8809" xr:uid="{00000000-0005-0000-0000-00002A080000}"/>
    <cellStyle name="Comma 113 2 3 2 2 2" xfId="8810" xr:uid="{00000000-0005-0000-0000-00002B080000}"/>
    <cellStyle name="Comma 113 2 3 2 3" xfId="8811" xr:uid="{00000000-0005-0000-0000-00002C080000}"/>
    <cellStyle name="Comma 113 2 3 2 4" xfId="8812" xr:uid="{00000000-0005-0000-0000-00002D080000}"/>
    <cellStyle name="Comma 113 2 3 3" xfId="8813" xr:uid="{00000000-0005-0000-0000-00002E080000}"/>
    <cellStyle name="Comma 113 2 3 3 2" xfId="8814" xr:uid="{00000000-0005-0000-0000-00002F080000}"/>
    <cellStyle name="Comma 113 2 3 4" xfId="8815" xr:uid="{00000000-0005-0000-0000-000030080000}"/>
    <cellStyle name="Comma 113 2 3 5" xfId="8816" xr:uid="{00000000-0005-0000-0000-000031080000}"/>
    <cellStyle name="Comma 113 2 4" xfId="8817" xr:uid="{00000000-0005-0000-0000-000032080000}"/>
    <cellStyle name="Comma 113 2 4 2" xfId="8818" xr:uid="{00000000-0005-0000-0000-000033080000}"/>
    <cellStyle name="Comma 113 2 4 2 2" xfId="8819" xr:uid="{00000000-0005-0000-0000-000034080000}"/>
    <cellStyle name="Comma 113 2 4 3" xfId="8820" xr:uid="{00000000-0005-0000-0000-000035080000}"/>
    <cellStyle name="Comma 113 2 4 4" xfId="8821" xr:uid="{00000000-0005-0000-0000-000036080000}"/>
    <cellStyle name="Comma 113 2 5" xfId="8822" xr:uid="{00000000-0005-0000-0000-000037080000}"/>
    <cellStyle name="Comma 113 2 5 2" xfId="8823" xr:uid="{00000000-0005-0000-0000-000038080000}"/>
    <cellStyle name="Comma 113 2 6" xfId="8824" xr:uid="{00000000-0005-0000-0000-000039080000}"/>
    <cellStyle name="Comma 113 2 7" xfId="8825" xr:uid="{00000000-0005-0000-0000-00003A080000}"/>
    <cellStyle name="Comma 113 3" xfId="8826" xr:uid="{00000000-0005-0000-0000-00003B080000}"/>
    <cellStyle name="Comma 113 3 2" xfId="8827" xr:uid="{00000000-0005-0000-0000-00003C080000}"/>
    <cellStyle name="Comma 113 3 2 2" xfId="8828" xr:uid="{00000000-0005-0000-0000-00003D080000}"/>
    <cellStyle name="Comma 113 3 2 2 2" xfId="8829" xr:uid="{00000000-0005-0000-0000-00003E080000}"/>
    <cellStyle name="Comma 113 3 2 2 2 2" xfId="8830" xr:uid="{00000000-0005-0000-0000-00003F080000}"/>
    <cellStyle name="Comma 113 3 2 2 3" xfId="8831" xr:uid="{00000000-0005-0000-0000-000040080000}"/>
    <cellStyle name="Comma 113 3 2 2 4" xfId="8832" xr:uid="{00000000-0005-0000-0000-000041080000}"/>
    <cellStyle name="Comma 113 3 2 3" xfId="8833" xr:uid="{00000000-0005-0000-0000-000042080000}"/>
    <cellStyle name="Comma 113 3 2 3 2" xfId="8834" xr:uid="{00000000-0005-0000-0000-000043080000}"/>
    <cellStyle name="Comma 113 3 2 4" xfId="8835" xr:uid="{00000000-0005-0000-0000-000044080000}"/>
    <cellStyle name="Comma 113 3 2 5" xfId="8836" xr:uid="{00000000-0005-0000-0000-000045080000}"/>
    <cellStyle name="Comma 113 3 3" xfId="8837" xr:uid="{00000000-0005-0000-0000-000046080000}"/>
    <cellStyle name="Comma 113 3 3 2" xfId="8838" xr:uid="{00000000-0005-0000-0000-000047080000}"/>
    <cellStyle name="Comma 113 3 3 2 2" xfId="8839" xr:uid="{00000000-0005-0000-0000-000048080000}"/>
    <cellStyle name="Comma 113 3 3 3" xfId="8840" xr:uid="{00000000-0005-0000-0000-000049080000}"/>
    <cellStyle name="Comma 113 3 3 4" xfId="8841" xr:uid="{00000000-0005-0000-0000-00004A080000}"/>
    <cellStyle name="Comma 113 3 4" xfId="8842" xr:uid="{00000000-0005-0000-0000-00004B080000}"/>
    <cellStyle name="Comma 113 3 4 2" xfId="8843" xr:uid="{00000000-0005-0000-0000-00004C080000}"/>
    <cellStyle name="Comma 113 3 5" xfId="8844" xr:uid="{00000000-0005-0000-0000-00004D080000}"/>
    <cellStyle name="Comma 113 3 6" xfId="8845" xr:uid="{00000000-0005-0000-0000-00004E080000}"/>
    <cellStyle name="Comma 113 4" xfId="8846" xr:uid="{00000000-0005-0000-0000-00004F080000}"/>
    <cellStyle name="Comma 113 4 2" xfId="8847" xr:uid="{00000000-0005-0000-0000-000050080000}"/>
    <cellStyle name="Comma 113 4 2 2" xfId="8848" xr:uid="{00000000-0005-0000-0000-000051080000}"/>
    <cellStyle name="Comma 113 4 2 2 2" xfId="8849" xr:uid="{00000000-0005-0000-0000-000052080000}"/>
    <cellStyle name="Comma 113 4 2 3" xfId="8850" xr:uid="{00000000-0005-0000-0000-000053080000}"/>
    <cellStyle name="Comma 113 4 2 4" xfId="8851" xr:uid="{00000000-0005-0000-0000-000054080000}"/>
    <cellStyle name="Comma 113 4 3" xfId="8852" xr:uid="{00000000-0005-0000-0000-000055080000}"/>
    <cellStyle name="Comma 113 4 3 2" xfId="8853" xr:uid="{00000000-0005-0000-0000-000056080000}"/>
    <cellStyle name="Comma 113 4 4" xfId="8854" xr:uid="{00000000-0005-0000-0000-000057080000}"/>
    <cellStyle name="Comma 113 4 5" xfId="8855" xr:uid="{00000000-0005-0000-0000-000058080000}"/>
    <cellStyle name="Comma 113 5" xfId="8856" xr:uid="{00000000-0005-0000-0000-000059080000}"/>
    <cellStyle name="Comma 113 5 2" xfId="8857" xr:uid="{00000000-0005-0000-0000-00005A080000}"/>
    <cellStyle name="Comma 113 5 2 2" xfId="8858" xr:uid="{00000000-0005-0000-0000-00005B080000}"/>
    <cellStyle name="Comma 113 5 3" xfId="8859" xr:uid="{00000000-0005-0000-0000-00005C080000}"/>
    <cellStyle name="Comma 113 5 4" xfId="8860" xr:uid="{00000000-0005-0000-0000-00005D080000}"/>
    <cellStyle name="Comma 113 6" xfId="8861" xr:uid="{00000000-0005-0000-0000-00005E080000}"/>
    <cellStyle name="Comma 113 6 2" xfId="8862" xr:uid="{00000000-0005-0000-0000-00005F080000}"/>
    <cellStyle name="Comma 113 7" xfId="8863" xr:uid="{00000000-0005-0000-0000-000060080000}"/>
    <cellStyle name="Comma 113 8" xfId="8864" xr:uid="{00000000-0005-0000-0000-000061080000}"/>
    <cellStyle name="Comma 113 9" xfId="8865" xr:uid="{00000000-0005-0000-0000-000062080000}"/>
    <cellStyle name="Comma 114" xfId="573" xr:uid="{00000000-0005-0000-0000-000063080000}"/>
    <cellStyle name="Comma 114 2" xfId="8866" xr:uid="{00000000-0005-0000-0000-000064080000}"/>
    <cellStyle name="Comma 114 2 2" xfId="8867" xr:uid="{00000000-0005-0000-0000-000065080000}"/>
    <cellStyle name="Comma 114 2 2 2" xfId="8868" xr:uid="{00000000-0005-0000-0000-000066080000}"/>
    <cellStyle name="Comma 114 2 2 2 2" xfId="8869" xr:uid="{00000000-0005-0000-0000-000067080000}"/>
    <cellStyle name="Comma 114 2 2 2 2 2" xfId="8870" xr:uid="{00000000-0005-0000-0000-000068080000}"/>
    <cellStyle name="Comma 114 2 2 2 2 2 2" xfId="8871" xr:uid="{00000000-0005-0000-0000-000069080000}"/>
    <cellStyle name="Comma 114 2 2 2 2 3" xfId="8872" xr:uid="{00000000-0005-0000-0000-00006A080000}"/>
    <cellStyle name="Comma 114 2 2 2 2 4" xfId="8873" xr:uid="{00000000-0005-0000-0000-00006B080000}"/>
    <cellStyle name="Comma 114 2 2 2 3" xfId="8874" xr:uid="{00000000-0005-0000-0000-00006C080000}"/>
    <cellStyle name="Comma 114 2 2 2 3 2" xfId="8875" xr:uid="{00000000-0005-0000-0000-00006D080000}"/>
    <cellStyle name="Comma 114 2 2 2 4" xfId="8876" xr:uid="{00000000-0005-0000-0000-00006E080000}"/>
    <cellStyle name="Comma 114 2 2 2 5" xfId="8877" xr:uid="{00000000-0005-0000-0000-00006F080000}"/>
    <cellStyle name="Comma 114 2 2 3" xfId="8878" xr:uid="{00000000-0005-0000-0000-000070080000}"/>
    <cellStyle name="Comma 114 2 2 3 2" xfId="8879" xr:uid="{00000000-0005-0000-0000-000071080000}"/>
    <cellStyle name="Comma 114 2 2 3 2 2" xfId="8880" xr:uid="{00000000-0005-0000-0000-000072080000}"/>
    <cellStyle name="Comma 114 2 2 3 3" xfId="8881" xr:uid="{00000000-0005-0000-0000-000073080000}"/>
    <cellStyle name="Comma 114 2 2 3 4" xfId="8882" xr:uid="{00000000-0005-0000-0000-000074080000}"/>
    <cellStyle name="Comma 114 2 2 4" xfId="8883" xr:uid="{00000000-0005-0000-0000-000075080000}"/>
    <cellStyle name="Comma 114 2 2 4 2" xfId="8884" xr:uid="{00000000-0005-0000-0000-000076080000}"/>
    <cellStyle name="Comma 114 2 2 5" xfId="8885" xr:uid="{00000000-0005-0000-0000-000077080000}"/>
    <cellStyle name="Comma 114 2 2 6" xfId="8886" xr:uid="{00000000-0005-0000-0000-000078080000}"/>
    <cellStyle name="Comma 114 2 3" xfId="8887" xr:uid="{00000000-0005-0000-0000-000079080000}"/>
    <cellStyle name="Comma 114 2 3 2" xfId="8888" xr:uid="{00000000-0005-0000-0000-00007A080000}"/>
    <cellStyle name="Comma 114 2 3 2 2" xfId="8889" xr:uid="{00000000-0005-0000-0000-00007B080000}"/>
    <cellStyle name="Comma 114 2 3 2 2 2" xfId="8890" xr:uid="{00000000-0005-0000-0000-00007C080000}"/>
    <cellStyle name="Comma 114 2 3 2 3" xfId="8891" xr:uid="{00000000-0005-0000-0000-00007D080000}"/>
    <cellStyle name="Comma 114 2 3 2 4" xfId="8892" xr:uid="{00000000-0005-0000-0000-00007E080000}"/>
    <cellStyle name="Comma 114 2 3 3" xfId="8893" xr:uid="{00000000-0005-0000-0000-00007F080000}"/>
    <cellStyle name="Comma 114 2 3 3 2" xfId="8894" xr:uid="{00000000-0005-0000-0000-000080080000}"/>
    <cellStyle name="Comma 114 2 3 4" xfId="8895" xr:uid="{00000000-0005-0000-0000-000081080000}"/>
    <cellStyle name="Comma 114 2 3 5" xfId="8896" xr:uid="{00000000-0005-0000-0000-000082080000}"/>
    <cellStyle name="Comma 114 2 4" xfId="8897" xr:uid="{00000000-0005-0000-0000-000083080000}"/>
    <cellStyle name="Comma 114 2 4 2" xfId="8898" xr:uid="{00000000-0005-0000-0000-000084080000}"/>
    <cellStyle name="Comma 114 2 4 2 2" xfId="8899" xr:uid="{00000000-0005-0000-0000-000085080000}"/>
    <cellStyle name="Comma 114 2 4 3" xfId="8900" xr:uid="{00000000-0005-0000-0000-000086080000}"/>
    <cellStyle name="Comma 114 2 4 4" xfId="8901" xr:uid="{00000000-0005-0000-0000-000087080000}"/>
    <cellStyle name="Comma 114 2 5" xfId="8902" xr:uid="{00000000-0005-0000-0000-000088080000}"/>
    <cellStyle name="Comma 114 2 5 2" xfId="8903" xr:uid="{00000000-0005-0000-0000-000089080000}"/>
    <cellStyle name="Comma 114 2 6" xfId="8904" xr:uid="{00000000-0005-0000-0000-00008A080000}"/>
    <cellStyle name="Comma 114 2 7" xfId="8905" xr:uid="{00000000-0005-0000-0000-00008B080000}"/>
    <cellStyle name="Comma 114 3" xfId="8906" xr:uid="{00000000-0005-0000-0000-00008C080000}"/>
    <cellStyle name="Comma 114 3 2" xfId="8907" xr:uid="{00000000-0005-0000-0000-00008D080000}"/>
    <cellStyle name="Comma 114 3 2 2" xfId="8908" xr:uid="{00000000-0005-0000-0000-00008E080000}"/>
    <cellStyle name="Comma 114 3 2 2 2" xfId="8909" xr:uid="{00000000-0005-0000-0000-00008F080000}"/>
    <cellStyle name="Comma 114 3 2 2 2 2" xfId="8910" xr:uid="{00000000-0005-0000-0000-000090080000}"/>
    <cellStyle name="Comma 114 3 2 2 3" xfId="8911" xr:uid="{00000000-0005-0000-0000-000091080000}"/>
    <cellStyle name="Comma 114 3 2 2 4" xfId="8912" xr:uid="{00000000-0005-0000-0000-000092080000}"/>
    <cellStyle name="Comma 114 3 2 3" xfId="8913" xr:uid="{00000000-0005-0000-0000-000093080000}"/>
    <cellStyle name="Comma 114 3 2 3 2" xfId="8914" xr:uid="{00000000-0005-0000-0000-000094080000}"/>
    <cellStyle name="Comma 114 3 2 4" xfId="8915" xr:uid="{00000000-0005-0000-0000-000095080000}"/>
    <cellStyle name="Comma 114 3 2 5" xfId="8916" xr:uid="{00000000-0005-0000-0000-000096080000}"/>
    <cellStyle name="Comma 114 3 3" xfId="8917" xr:uid="{00000000-0005-0000-0000-000097080000}"/>
    <cellStyle name="Comma 114 3 3 2" xfId="8918" xr:uid="{00000000-0005-0000-0000-000098080000}"/>
    <cellStyle name="Comma 114 3 3 2 2" xfId="8919" xr:uid="{00000000-0005-0000-0000-000099080000}"/>
    <cellStyle name="Comma 114 3 3 3" xfId="8920" xr:uid="{00000000-0005-0000-0000-00009A080000}"/>
    <cellStyle name="Comma 114 3 3 4" xfId="8921" xr:uid="{00000000-0005-0000-0000-00009B080000}"/>
    <cellStyle name="Comma 114 3 4" xfId="8922" xr:uid="{00000000-0005-0000-0000-00009C080000}"/>
    <cellStyle name="Comma 114 3 4 2" xfId="8923" xr:uid="{00000000-0005-0000-0000-00009D080000}"/>
    <cellStyle name="Comma 114 3 5" xfId="8924" xr:uid="{00000000-0005-0000-0000-00009E080000}"/>
    <cellStyle name="Comma 114 3 6" xfId="8925" xr:uid="{00000000-0005-0000-0000-00009F080000}"/>
    <cellStyle name="Comma 114 4" xfId="8926" xr:uid="{00000000-0005-0000-0000-0000A0080000}"/>
    <cellStyle name="Comma 114 4 2" xfId="8927" xr:uid="{00000000-0005-0000-0000-0000A1080000}"/>
    <cellStyle name="Comma 114 4 2 2" xfId="8928" xr:uid="{00000000-0005-0000-0000-0000A2080000}"/>
    <cellStyle name="Comma 114 4 2 2 2" xfId="8929" xr:uid="{00000000-0005-0000-0000-0000A3080000}"/>
    <cellStyle name="Comma 114 4 2 3" xfId="8930" xr:uid="{00000000-0005-0000-0000-0000A4080000}"/>
    <cellStyle name="Comma 114 4 2 4" xfId="8931" xr:uid="{00000000-0005-0000-0000-0000A5080000}"/>
    <cellStyle name="Comma 114 4 3" xfId="8932" xr:uid="{00000000-0005-0000-0000-0000A6080000}"/>
    <cellStyle name="Comma 114 4 3 2" xfId="8933" xr:uid="{00000000-0005-0000-0000-0000A7080000}"/>
    <cellStyle name="Comma 114 4 4" xfId="8934" xr:uid="{00000000-0005-0000-0000-0000A8080000}"/>
    <cellStyle name="Comma 114 4 5" xfId="8935" xr:uid="{00000000-0005-0000-0000-0000A9080000}"/>
    <cellStyle name="Comma 114 5" xfId="8936" xr:uid="{00000000-0005-0000-0000-0000AA080000}"/>
    <cellStyle name="Comma 114 5 2" xfId="8937" xr:uid="{00000000-0005-0000-0000-0000AB080000}"/>
    <cellStyle name="Comma 114 5 2 2" xfId="8938" xr:uid="{00000000-0005-0000-0000-0000AC080000}"/>
    <cellStyle name="Comma 114 5 3" xfId="8939" xr:uid="{00000000-0005-0000-0000-0000AD080000}"/>
    <cellStyle name="Comma 114 5 4" xfId="8940" xr:uid="{00000000-0005-0000-0000-0000AE080000}"/>
    <cellStyle name="Comma 114 6" xfId="8941" xr:uid="{00000000-0005-0000-0000-0000AF080000}"/>
    <cellStyle name="Comma 114 6 2" xfId="8942" xr:uid="{00000000-0005-0000-0000-0000B0080000}"/>
    <cellStyle name="Comma 114 7" xfId="8943" xr:uid="{00000000-0005-0000-0000-0000B1080000}"/>
    <cellStyle name="Comma 114 8" xfId="8944" xr:uid="{00000000-0005-0000-0000-0000B2080000}"/>
    <cellStyle name="Comma 114 9" xfId="8945" xr:uid="{00000000-0005-0000-0000-0000B3080000}"/>
    <cellStyle name="Comma 115" xfId="574" xr:uid="{00000000-0005-0000-0000-0000B4080000}"/>
    <cellStyle name="Comma 115 2" xfId="8946" xr:uid="{00000000-0005-0000-0000-0000B5080000}"/>
    <cellStyle name="Comma 116" xfId="575" xr:uid="{00000000-0005-0000-0000-0000B6080000}"/>
    <cellStyle name="Comma 116 2" xfId="8947" xr:uid="{00000000-0005-0000-0000-0000B7080000}"/>
    <cellStyle name="Comma 117" xfId="576" xr:uid="{00000000-0005-0000-0000-0000B8080000}"/>
    <cellStyle name="Comma 118" xfId="577" xr:uid="{00000000-0005-0000-0000-0000B9080000}"/>
    <cellStyle name="Comma 119" xfId="578" xr:uid="{00000000-0005-0000-0000-0000BA080000}"/>
    <cellStyle name="Comma 12" xfId="43" xr:uid="{00000000-0005-0000-0000-0000BB080000}"/>
    <cellStyle name="Comma 12 2" xfId="1600" xr:uid="{00000000-0005-0000-0000-0000BC080000}"/>
    <cellStyle name="Comma 12 2 2" xfId="8948" xr:uid="{00000000-0005-0000-0000-0000BD080000}"/>
    <cellStyle name="Comma 12 3" xfId="1601" xr:uid="{00000000-0005-0000-0000-0000BE080000}"/>
    <cellStyle name="Comma 12 4" xfId="1602" xr:uid="{00000000-0005-0000-0000-0000BF080000}"/>
    <cellStyle name="Comma 12 5" xfId="1603" xr:uid="{00000000-0005-0000-0000-0000C0080000}"/>
    <cellStyle name="Comma 120" xfId="579" xr:uid="{00000000-0005-0000-0000-0000C1080000}"/>
    <cellStyle name="Comma 121" xfId="580" xr:uid="{00000000-0005-0000-0000-0000C2080000}"/>
    <cellStyle name="Comma 122" xfId="581" xr:uid="{00000000-0005-0000-0000-0000C3080000}"/>
    <cellStyle name="Comma 123" xfId="582" xr:uid="{00000000-0005-0000-0000-0000C4080000}"/>
    <cellStyle name="Comma 123 2" xfId="8949" xr:uid="{00000000-0005-0000-0000-0000C5080000}"/>
    <cellStyle name="Comma 123 2 2" xfId="8950" xr:uid="{00000000-0005-0000-0000-0000C6080000}"/>
    <cellStyle name="Comma 123 2 2 2" xfId="8951" xr:uid="{00000000-0005-0000-0000-0000C7080000}"/>
    <cellStyle name="Comma 123 2 2 2 2" xfId="8952" xr:uid="{00000000-0005-0000-0000-0000C8080000}"/>
    <cellStyle name="Comma 123 2 2 2 2 2" xfId="8953" xr:uid="{00000000-0005-0000-0000-0000C9080000}"/>
    <cellStyle name="Comma 123 2 2 2 2 2 2" xfId="8954" xr:uid="{00000000-0005-0000-0000-0000CA080000}"/>
    <cellStyle name="Comma 123 2 2 2 2 3" xfId="8955" xr:uid="{00000000-0005-0000-0000-0000CB080000}"/>
    <cellStyle name="Comma 123 2 2 2 2 4" xfId="8956" xr:uid="{00000000-0005-0000-0000-0000CC080000}"/>
    <cellStyle name="Comma 123 2 2 2 3" xfId="8957" xr:uid="{00000000-0005-0000-0000-0000CD080000}"/>
    <cellStyle name="Comma 123 2 2 2 3 2" xfId="8958" xr:uid="{00000000-0005-0000-0000-0000CE080000}"/>
    <cellStyle name="Comma 123 2 2 2 4" xfId="8959" xr:uid="{00000000-0005-0000-0000-0000CF080000}"/>
    <cellStyle name="Comma 123 2 2 2 5" xfId="8960" xr:uid="{00000000-0005-0000-0000-0000D0080000}"/>
    <cellStyle name="Comma 123 2 2 3" xfId="8961" xr:uid="{00000000-0005-0000-0000-0000D1080000}"/>
    <cellStyle name="Comma 123 2 2 3 2" xfId="8962" xr:uid="{00000000-0005-0000-0000-0000D2080000}"/>
    <cellStyle name="Comma 123 2 2 3 2 2" xfId="8963" xr:uid="{00000000-0005-0000-0000-0000D3080000}"/>
    <cellStyle name="Comma 123 2 2 3 3" xfId="8964" xr:uid="{00000000-0005-0000-0000-0000D4080000}"/>
    <cellStyle name="Comma 123 2 2 3 4" xfId="8965" xr:uid="{00000000-0005-0000-0000-0000D5080000}"/>
    <cellStyle name="Comma 123 2 2 4" xfId="8966" xr:uid="{00000000-0005-0000-0000-0000D6080000}"/>
    <cellStyle name="Comma 123 2 2 4 2" xfId="8967" xr:uid="{00000000-0005-0000-0000-0000D7080000}"/>
    <cellStyle name="Comma 123 2 2 5" xfId="8968" xr:uid="{00000000-0005-0000-0000-0000D8080000}"/>
    <cellStyle name="Comma 123 2 2 6" xfId="8969" xr:uid="{00000000-0005-0000-0000-0000D9080000}"/>
    <cellStyle name="Comma 123 2 3" xfId="8970" xr:uid="{00000000-0005-0000-0000-0000DA080000}"/>
    <cellStyle name="Comma 123 2 3 2" xfId="8971" xr:uid="{00000000-0005-0000-0000-0000DB080000}"/>
    <cellStyle name="Comma 123 2 3 2 2" xfId="8972" xr:uid="{00000000-0005-0000-0000-0000DC080000}"/>
    <cellStyle name="Comma 123 2 3 2 2 2" xfId="8973" xr:uid="{00000000-0005-0000-0000-0000DD080000}"/>
    <cellStyle name="Comma 123 2 3 2 3" xfId="8974" xr:uid="{00000000-0005-0000-0000-0000DE080000}"/>
    <cellStyle name="Comma 123 2 3 2 4" xfId="8975" xr:uid="{00000000-0005-0000-0000-0000DF080000}"/>
    <cellStyle name="Comma 123 2 3 3" xfId="8976" xr:uid="{00000000-0005-0000-0000-0000E0080000}"/>
    <cellStyle name="Comma 123 2 3 3 2" xfId="8977" xr:uid="{00000000-0005-0000-0000-0000E1080000}"/>
    <cellStyle name="Comma 123 2 3 4" xfId="8978" xr:uid="{00000000-0005-0000-0000-0000E2080000}"/>
    <cellStyle name="Comma 123 2 3 5" xfId="8979" xr:uid="{00000000-0005-0000-0000-0000E3080000}"/>
    <cellStyle name="Comma 123 2 4" xfId="8980" xr:uid="{00000000-0005-0000-0000-0000E4080000}"/>
    <cellStyle name="Comma 123 2 4 2" xfId="8981" xr:uid="{00000000-0005-0000-0000-0000E5080000}"/>
    <cellStyle name="Comma 123 2 4 2 2" xfId="8982" xr:uid="{00000000-0005-0000-0000-0000E6080000}"/>
    <cellStyle name="Comma 123 2 4 3" xfId="8983" xr:uid="{00000000-0005-0000-0000-0000E7080000}"/>
    <cellStyle name="Comma 123 2 4 4" xfId="8984" xr:uid="{00000000-0005-0000-0000-0000E8080000}"/>
    <cellStyle name="Comma 123 2 5" xfId="8985" xr:uid="{00000000-0005-0000-0000-0000E9080000}"/>
    <cellStyle name="Comma 123 2 5 2" xfId="8986" xr:uid="{00000000-0005-0000-0000-0000EA080000}"/>
    <cellStyle name="Comma 123 2 6" xfId="8987" xr:uid="{00000000-0005-0000-0000-0000EB080000}"/>
    <cellStyle name="Comma 123 2 7" xfId="8988" xr:uid="{00000000-0005-0000-0000-0000EC080000}"/>
    <cellStyle name="Comma 123 3" xfId="8989" xr:uid="{00000000-0005-0000-0000-0000ED080000}"/>
    <cellStyle name="Comma 123 3 2" xfId="8990" xr:uid="{00000000-0005-0000-0000-0000EE080000}"/>
    <cellStyle name="Comma 123 3 2 2" xfId="8991" xr:uid="{00000000-0005-0000-0000-0000EF080000}"/>
    <cellStyle name="Comma 123 3 2 2 2" xfId="8992" xr:uid="{00000000-0005-0000-0000-0000F0080000}"/>
    <cellStyle name="Comma 123 3 2 2 2 2" xfId="8993" xr:uid="{00000000-0005-0000-0000-0000F1080000}"/>
    <cellStyle name="Comma 123 3 2 2 3" xfId="8994" xr:uid="{00000000-0005-0000-0000-0000F2080000}"/>
    <cellStyle name="Comma 123 3 2 2 4" xfId="8995" xr:uid="{00000000-0005-0000-0000-0000F3080000}"/>
    <cellStyle name="Comma 123 3 2 3" xfId="8996" xr:uid="{00000000-0005-0000-0000-0000F4080000}"/>
    <cellStyle name="Comma 123 3 2 3 2" xfId="8997" xr:uid="{00000000-0005-0000-0000-0000F5080000}"/>
    <cellStyle name="Comma 123 3 2 4" xfId="8998" xr:uid="{00000000-0005-0000-0000-0000F6080000}"/>
    <cellStyle name="Comma 123 3 2 5" xfId="8999" xr:uid="{00000000-0005-0000-0000-0000F7080000}"/>
    <cellStyle name="Comma 123 3 3" xfId="9000" xr:uid="{00000000-0005-0000-0000-0000F8080000}"/>
    <cellStyle name="Comma 123 3 3 2" xfId="9001" xr:uid="{00000000-0005-0000-0000-0000F9080000}"/>
    <cellStyle name="Comma 123 3 3 2 2" xfId="9002" xr:uid="{00000000-0005-0000-0000-0000FA080000}"/>
    <cellStyle name="Comma 123 3 3 3" xfId="9003" xr:uid="{00000000-0005-0000-0000-0000FB080000}"/>
    <cellStyle name="Comma 123 3 3 4" xfId="9004" xr:uid="{00000000-0005-0000-0000-0000FC080000}"/>
    <cellStyle name="Comma 123 3 4" xfId="9005" xr:uid="{00000000-0005-0000-0000-0000FD080000}"/>
    <cellStyle name="Comma 123 3 4 2" xfId="9006" xr:uid="{00000000-0005-0000-0000-0000FE080000}"/>
    <cellStyle name="Comma 123 3 5" xfId="9007" xr:uid="{00000000-0005-0000-0000-0000FF080000}"/>
    <cellStyle name="Comma 123 3 6" xfId="9008" xr:uid="{00000000-0005-0000-0000-000000090000}"/>
    <cellStyle name="Comma 123 4" xfId="9009" xr:uid="{00000000-0005-0000-0000-000001090000}"/>
    <cellStyle name="Comma 123 4 2" xfId="9010" xr:uid="{00000000-0005-0000-0000-000002090000}"/>
    <cellStyle name="Comma 123 4 2 2" xfId="9011" xr:uid="{00000000-0005-0000-0000-000003090000}"/>
    <cellStyle name="Comma 123 4 2 2 2" xfId="9012" xr:uid="{00000000-0005-0000-0000-000004090000}"/>
    <cellStyle name="Comma 123 4 2 3" xfId="9013" xr:uid="{00000000-0005-0000-0000-000005090000}"/>
    <cellStyle name="Comma 123 4 2 4" xfId="9014" xr:uid="{00000000-0005-0000-0000-000006090000}"/>
    <cellStyle name="Comma 123 4 3" xfId="9015" xr:uid="{00000000-0005-0000-0000-000007090000}"/>
    <cellStyle name="Comma 123 4 3 2" xfId="9016" xr:uid="{00000000-0005-0000-0000-000008090000}"/>
    <cellStyle name="Comma 123 4 4" xfId="9017" xr:uid="{00000000-0005-0000-0000-000009090000}"/>
    <cellStyle name="Comma 123 4 5" xfId="9018" xr:uid="{00000000-0005-0000-0000-00000A090000}"/>
    <cellStyle name="Comma 123 5" xfId="9019" xr:uid="{00000000-0005-0000-0000-00000B090000}"/>
    <cellStyle name="Comma 123 5 2" xfId="9020" xr:uid="{00000000-0005-0000-0000-00000C090000}"/>
    <cellStyle name="Comma 123 5 2 2" xfId="9021" xr:uid="{00000000-0005-0000-0000-00000D090000}"/>
    <cellStyle name="Comma 123 5 3" xfId="9022" xr:uid="{00000000-0005-0000-0000-00000E090000}"/>
    <cellStyle name="Comma 123 5 4" xfId="9023" xr:uid="{00000000-0005-0000-0000-00000F090000}"/>
    <cellStyle name="Comma 123 6" xfId="9024" xr:uid="{00000000-0005-0000-0000-000010090000}"/>
    <cellStyle name="Comma 123 6 2" xfId="9025" xr:uid="{00000000-0005-0000-0000-000011090000}"/>
    <cellStyle name="Comma 123 7" xfId="9026" xr:uid="{00000000-0005-0000-0000-000012090000}"/>
    <cellStyle name="Comma 123 8" xfId="9027" xr:uid="{00000000-0005-0000-0000-000013090000}"/>
    <cellStyle name="Comma 123 9" xfId="9028" xr:uid="{00000000-0005-0000-0000-000014090000}"/>
    <cellStyle name="Comma 124" xfId="583" xr:uid="{00000000-0005-0000-0000-000015090000}"/>
    <cellStyle name="Comma 125" xfId="584" xr:uid="{00000000-0005-0000-0000-000016090000}"/>
    <cellStyle name="Comma 126" xfId="585" xr:uid="{00000000-0005-0000-0000-000017090000}"/>
    <cellStyle name="Comma 127" xfId="586" xr:uid="{00000000-0005-0000-0000-000018090000}"/>
    <cellStyle name="Comma 128" xfId="587" xr:uid="{00000000-0005-0000-0000-000019090000}"/>
    <cellStyle name="Comma 129" xfId="588" xr:uid="{00000000-0005-0000-0000-00001A090000}"/>
    <cellStyle name="Comma 13" xfId="44" xr:uid="{00000000-0005-0000-0000-00001B090000}"/>
    <cellStyle name="Comma 13 10" xfId="1604" xr:uid="{00000000-0005-0000-0000-00001C090000}"/>
    <cellStyle name="Comma 13 10 2" xfId="1605" xr:uid="{00000000-0005-0000-0000-00001D090000}"/>
    <cellStyle name="Comma 13 11" xfId="1606" xr:uid="{00000000-0005-0000-0000-00001E090000}"/>
    <cellStyle name="Comma 13 11 2" xfId="1607" xr:uid="{00000000-0005-0000-0000-00001F090000}"/>
    <cellStyle name="Comma 13 12" xfId="1608" xr:uid="{00000000-0005-0000-0000-000020090000}"/>
    <cellStyle name="Comma 13 12 2" xfId="1609" xr:uid="{00000000-0005-0000-0000-000021090000}"/>
    <cellStyle name="Comma 13 13" xfId="1610" xr:uid="{00000000-0005-0000-0000-000022090000}"/>
    <cellStyle name="Comma 13 13 2" xfId="1611" xr:uid="{00000000-0005-0000-0000-000023090000}"/>
    <cellStyle name="Comma 13 14" xfId="1612" xr:uid="{00000000-0005-0000-0000-000024090000}"/>
    <cellStyle name="Comma 13 14 2" xfId="1613" xr:uid="{00000000-0005-0000-0000-000025090000}"/>
    <cellStyle name="Comma 13 15" xfId="1614" xr:uid="{00000000-0005-0000-0000-000026090000}"/>
    <cellStyle name="Comma 13 15 2" xfId="1615" xr:uid="{00000000-0005-0000-0000-000027090000}"/>
    <cellStyle name="Comma 13 16" xfId="1616" xr:uid="{00000000-0005-0000-0000-000028090000}"/>
    <cellStyle name="Comma 13 16 2" xfId="1617" xr:uid="{00000000-0005-0000-0000-000029090000}"/>
    <cellStyle name="Comma 13 17" xfId="1618" xr:uid="{00000000-0005-0000-0000-00002A090000}"/>
    <cellStyle name="Comma 13 17 2" xfId="1619" xr:uid="{00000000-0005-0000-0000-00002B090000}"/>
    <cellStyle name="Comma 13 18" xfId="1620" xr:uid="{00000000-0005-0000-0000-00002C090000}"/>
    <cellStyle name="Comma 13 18 2" xfId="1621" xr:uid="{00000000-0005-0000-0000-00002D090000}"/>
    <cellStyle name="Comma 13 19" xfId="1622" xr:uid="{00000000-0005-0000-0000-00002E090000}"/>
    <cellStyle name="Comma 13 19 2" xfId="1623" xr:uid="{00000000-0005-0000-0000-00002F090000}"/>
    <cellStyle name="Comma 13 2" xfId="1624" xr:uid="{00000000-0005-0000-0000-000030090000}"/>
    <cellStyle name="Comma 13 2 2" xfId="9029" xr:uid="{00000000-0005-0000-0000-000031090000}"/>
    <cellStyle name="Comma 13 20" xfId="1625" xr:uid="{00000000-0005-0000-0000-000032090000}"/>
    <cellStyle name="Comma 13 20 2" xfId="1626" xr:uid="{00000000-0005-0000-0000-000033090000}"/>
    <cellStyle name="Comma 13 21" xfId="9030" xr:uid="{00000000-0005-0000-0000-000034090000}"/>
    <cellStyle name="Comma 13 3" xfId="1627" xr:uid="{00000000-0005-0000-0000-000035090000}"/>
    <cellStyle name="Comma 13 3 2" xfId="1628" xr:uid="{00000000-0005-0000-0000-000036090000}"/>
    <cellStyle name="Comma 13 4" xfId="1629" xr:uid="{00000000-0005-0000-0000-000037090000}"/>
    <cellStyle name="Comma 13 4 2" xfId="1630" xr:uid="{00000000-0005-0000-0000-000038090000}"/>
    <cellStyle name="Comma 13 5" xfId="1631" xr:uid="{00000000-0005-0000-0000-000039090000}"/>
    <cellStyle name="Comma 13 5 2" xfId="1632" xr:uid="{00000000-0005-0000-0000-00003A090000}"/>
    <cellStyle name="Comma 13 6" xfId="1633" xr:uid="{00000000-0005-0000-0000-00003B090000}"/>
    <cellStyle name="Comma 13 6 2" xfId="1634" xr:uid="{00000000-0005-0000-0000-00003C090000}"/>
    <cellStyle name="Comma 13 7" xfId="1635" xr:uid="{00000000-0005-0000-0000-00003D090000}"/>
    <cellStyle name="Comma 13 7 2" xfId="1636" xr:uid="{00000000-0005-0000-0000-00003E090000}"/>
    <cellStyle name="Comma 13 8" xfId="1637" xr:uid="{00000000-0005-0000-0000-00003F090000}"/>
    <cellStyle name="Comma 13 8 2" xfId="1638" xr:uid="{00000000-0005-0000-0000-000040090000}"/>
    <cellStyle name="Comma 13 9" xfId="1639" xr:uid="{00000000-0005-0000-0000-000041090000}"/>
    <cellStyle name="Comma 13 9 2" xfId="1640" xr:uid="{00000000-0005-0000-0000-000042090000}"/>
    <cellStyle name="Comma 130" xfId="589" xr:uid="{00000000-0005-0000-0000-000043090000}"/>
    <cellStyle name="Comma 131" xfId="590" xr:uid="{00000000-0005-0000-0000-000044090000}"/>
    <cellStyle name="Comma 132" xfId="591" xr:uid="{00000000-0005-0000-0000-000045090000}"/>
    <cellStyle name="Comma 133" xfId="592" xr:uid="{00000000-0005-0000-0000-000046090000}"/>
    <cellStyle name="Comma 133 2" xfId="9031" xr:uid="{00000000-0005-0000-0000-000047090000}"/>
    <cellStyle name="Comma 133 2 2" xfId="9032" xr:uid="{00000000-0005-0000-0000-000048090000}"/>
    <cellStyle name="Comma 133 2 2 2" xfId="9033" xr:uid="{00000000-0005-0000-0000-000049090000}"/>
    <cellStyle name="Comma 133 2 2 2 2" xfId="9034" xr:uid="{00000000-0005-0000-0000-00004A090000}"/>
    <cellStyle name="Comma 133 2 2 2 2 2" xfId="9035" xr:uid="{00000000-0005-0000-0000-00004B090000}"/>
    <cellStyle name="Comma 133 2 2 2 2 2 2" xfId="9036" xr:uid="{00000000-0005-0000-0000-00004C090000}"/>
    <cellStyle name="Comma 133 2 2 2 2 3" xfId="9037" xr:uid="{00000000-0005-0000-0000-00004D090000}"/>
    <cellStyle name="Comma 133 2 2 2 2 4" xfId="9038" xr:uid="{00000000-0005-0000-0000-00004E090000}"/>
    <cellStyle name="Comma 133 2 2 2 3" xfId="9039" xr:uid="{00000000-0005-0000-0000-00004F090000}"/>
    <cellStyle name="Comma 133 2 2 2 3 2" xfId="9040" xr:uid="{00000000-0005-0000-0000-000050090000}"/>
    <cellStyle name="Comma 133 2 2 2 4" xfId="9041" xr:uid="{00000000-0005-0000-0000-000051090000}"/>
    <cellStyle name="Comma 133 2 2 2 5" xfId="9042" xr:uid="{00000000-0005-0000-0000-000052090000}"/>
    <cellStyle name="Comma 133 2 2 3" xfId="9043" xr:uid="{00000000-0005-0000-0000-000053090000}"/>
    <cellStyle name="Comma 133 2 2 3 2" xfId="9044" xr:uid="{00000000-0005-0000-0000-000054090000}"/>
    <cellStyle name="Comma 133 2 2 3 2 2" xfId="9045" xr:uid="{00000000-0005-0000-0000-000055090000}"/>
    <cellStyle name="Comma 133 2 2 3 3" xfId="9046" xr:uid="{00000000-0005-0000-0000-000056090000}"/>
    <cellStyle name="Comma 133 2 2 3 4" xfId="9047" xr:uid="{00000000-0005-0000-0000-000057090000}"/>
    <cellStyle name="Comma 133 2 2 4" xfId="9048" xr:uid="{00000000-0005-0000-0000-000058090000}"/>
    <cellStyle name="Comma 133 2 2 4 2" xfId="9049" xr:uid="{00000000-0005-0000-0000-000059090000}"/>
    <cellStyle name="Comma 133 2 2 5" xfId="9050" xr:uid="{00000000-0005-0000-0000-00005A090000}"/>
    <cellStyle name="Comma 133 2 2 6" xfId="9051" xr:uid="{00000000-0005-0000-0000-00005B090000}"/>
    <cellStyle name="Comma 133 2 3" xfId="9052" xr:uid="{00000000-0005-0000-0000-00005C090000}"/>
    <cellStyle name="Comma 133 2 3 2" xfId="9053" xr:uid="{00000000-0005-0000-0000-00005D090000}"/>
    <cellStyle name="Comma 133 2 3 2 2" xfId="9054" xr:uid="{00000000-0005-0000-0000-00005E090000}"/>
    <cellStyle name="Comma 133 2 3 2 2 2" xfId="9055" xr:uid="{00000000-0005-0000-0000-00005F090000}"/>
    <cellStyle name="Comma 133 2 3 2 3" xfId="9056" xr:uid="{00000000-0005-0000-0000-000060090000}"/>
    <cellStyle name="Comma 133 2 3 2 4" xfId="9057" xr:uid="{00000000-0005-0000-0000-000061090000}"/>
    <cellStyle name="Comma 133 2 3 3" xfId="9058" xr:uid="{00000000-0005-0000-0000-000062090000}"/>
    <cellStyle name="Comma 133 2 3 3 2" xfId="9059" xr:uid="{00000000-0005-0000-0000-000063090000}"/>
    <cellStyle name="Comma 133 2 3 4" xfId="9060" xr:uid="{00000000-0005-0000-0000-000064090000}"/>
    <cellStyle name="Comma 133 2 3 5" xfId="9061" xr:uid="{00000000-0005-0000-0000-000065090000}"/>
    <cellStyle name="Comma 133 2 4" xfId="9062" xr:uid="{00000000-0005-0000-0000-000066090000}"/>
    <cellStyle name="Comma 133 2 4 2" xfId="9063" xr:uid="{00000000-0005-0000-0000-000067090000}"/>
    <cellStyle name="Comma 133 2 4 2 2" xfId="9064" xr:uid="{00000000-0005-0000-0000-000068090000}"/>
    <cellStyle name="Comma 133 2 4 3" xfId="9065" xr:uid="{00000000-0005-0000-0000-000069090000}"/>
    <cellStyle name="Comma 133 2 4 4" xfId="9066" xr:uid="{00000000-0005-0000-0000-00006A090000}"/>
    <cellStyle name="Comma 133 2 5" xfId="9067" xr:uid="{00000000-0005-0000-0000-00006B090000}"/>
    <cellStyle name="Comma 133 2 5 2" xfId="9068" xr:uid="{00000000-0005-0000-0000-00006C090000}"/>
    <cellStyle name="Comma 133 2 6" xfId="9069" xr:uid="{00000000-0005-0000-0000-00006D090000}"/>
    <cellStyle name="Comma 133 2 7" xfId="9070" xr:uid="{00000000-0005-0000-0000-00006E090000}"/>
    <cellStyle name="Comma 133 3" xfId="9071" xr:uid="{00000000-0005-0000-0000-00006F090000}"/>
    <cellStyle name="Comma 133 3 2" xfId="9072" xr:uid="{00000000-0005-0000-0000-000070090000}"/>
    <cellStyle name="Comma 133 3 2 2" xfId="9073" xr:uid="{00000000-0005-0000-0000-000071090000}"/>
    <cellStyle name="Comma 133 3 2 2 2" xfId="9074" xr:uid="{00000000-0005-0000-0000-000072090000}"/>
    <cellStyle name="Comma 133 3 2 2 2 2" xfId="9075" xr:uid="{00000000-0005-0000-0000-000073090000}"/>
    <cellStyle name="Comma 133 3 2 2 3" xfId="9076" xr:uid="{00000000-0005-0000-0000-000074090000}"/>
    <cellStyle name="Comma 133 3 2 2 4" xfId="9077" xr:uid="{00000000-0005-0000-0000-000075090000}"/>
    <cellStyle name="Comma 133 3 2 3" xfId="9078" xr:uid="{00000000-0005-0000-0000-000076090000}"/>
    <cellStyle name="Comma 133 3 2 3 2" xfId="9079" xr:uid="{00000000-0005-0000-0000-000077090000}"/>
    <cellStyle name="Comma 133 3 2 4" xfId="9080" xr:uid="{00000000-0005-0000-0000-000078090000}"/>
    <cellStyle name="Comma 133 3 2 5" xfId="9081" xr:uid="{00000000-0005-0000-0000-000079090000}"/>
    <cellStyle name="Comma 133 3 3" xfId="9082" xr:uid="{00000000-0005-0000-0000-00007A090000}"/>
    <cellStyle name="Comma 133 3 3 2" xfId="9083" xr:uid="{00000000-0005-0000-0000-00007B090000}"/>
    <cellStyle name="Comma 133 3 3 2 2" xfId="9084" xr:uid="{00000000-0005-0000-0000-00007C090000}"/>
    <cellStyle name="Comma 133 3 3 3" xfId="9085" xr:uid="{00000000-0005-0000-0000-00007D090000}"/>
    <cellStyle name="Comma 133 3 3 4" xfId="9086" xr:uid="{00000000-0005-0000-0000-00007E090000}"/>
    <cellStyle name="Comma 133 3 4" xfId="9087" xr:uid="{00000000-0005-0000-0000-00007F090000}"/>
    <cellStyle name="Comma 133 3 4 2" xfId="9088" xr:uid="{00000000-0005-0000-0000-000080090000}"/>
    <cellStyle name="Comma 133 3 5" xfId="9089" xr:uid="{00000000-0005-0000-0000-000081090000}"/>
    <cellStyle name="Comma 133 3 6" xfId="9090" xr:uid="{00000000-0005-0000-0000-000082090000}"/>
    <cellStyle name="Comma 133 4" xfId="9091" xr:uid="{00000000-0005-0000-0000-000083090000}"/>
    <cellStyle name="Comma 133 4 2" xfId="9092" xr:uid="{00000000-0005-0000-0000-000084090000}"/>
    <cellStyle name="Comma 133 4 2 2" xfId="9093" xr:uid="{00000000-0005-0000-0000-000085090000}"/>
    <cellStyle name="Comma 133 4 2 2 2" xfId="9094" xr:uid="{00000000-0005-0000-0000-000086090000}"/>
    <cellStyle name="Comma 133 4 2 3" xfId="9095" xr:uid="{00000000-0005-0000-0000-000087090000}"/>
    <cellStyle name="Comma 133 4 2 4" xfId="9096" xr:uid="{00000000-0005-0000-0000-000088090000}"/>
    <cellStyle name="Comma 133 4 3" xfId="9097" xr:uid="{00000000-0005-0000-0000-000089090000}"/>
    <cellStyle name="Comma 133 4 3 2" xfId="9098" xr:uid="{00000000-0005-0000-0000-00008A090000}"/>
    <cellStyle name="Comma 133 4 4" xfId="9099" xr:uid="{00000000-0005-0000-0000-00008B090000}"/>
    <cellStyle name="Comma 133 4 5" xfId="9100" xr:uid="{00000000-0005-0000-0000-00008C090000}"/>
    <cellStyle name="Comma 133 5" xfId="9101" xr:uid="{00000000-0005-0000-0000-00008D090000}"/>
    <cellStyle name="Comma 133 5 2" xfId="9102" xr:uid="{00000000-0005-0000-0000-00008E090000}"/>
    <cellStyle name="Comma 133 5 2 2" xfId="9103" xr:uid="{00000000-0005-0000-0000-00008F090000}"/>
    <cellStyle name="Comma 133 5 3" xfId="9104" xr:uid="{00000000-0005-0000-0000-000090090000}"/>
    <cellStyle name="Comma 133 5 4" xfId="9105" xr:uid="{00000000-0005-0000-0000-000091090000}"/>
    <cellStyle name="Comma 133 6" xfId="9106" xr:uid="{00000000-0005-0000-0000-000092090000}"/>
    <cellStyle name="Comma 133 6 2" xfId="9107" xr:uid="{00000000-0005-0000-0000-000093090000}"/>
    <cellStyle name="Comma 133 7" xfId="9108" xr:uid="{00000000-0005-0000-0000-000094090000}"/>
    <cellStyle name="Comma 133 8" xfId="9109" xr:uid="{00000000-0005-0000-0000-000095090000}"/>
    <cellStyle name="Comma 133 9" xfId="9110" xr:uid="{00000000-0005-0000-0000-000096090000}"/>
    <cellStyle name="Comma 134" xfId="593" xr:uid="{00000000-0005-0000-0000-000097090000}"/>
    <cellStyle name="Comma 134 2" xfId="9111" xr:uid="{00000000-0005-0000-0000-000098090000}"/>
    <cellStyle name="Comma 134 2 2" xfId="9112" xr:uid="{00000000-0005-0000-0000-000099090000}"/>
    <cellStyle name="Comma 134 2 2 2" xfId="9113" xr:uid="{00000000-0005-0000-0000-00009A090000}"/>
    <cellStyle name="Comma 134 2 2 2 2" xfId="9114" xr:uid="{00000000-0005-0000-0000-00009B090000}"/>
    <cellStyle name="Comma 134 2 2 2 2 2" xfId="9115" xr:uid="{00000000-0005-0000-0000-00009C090000}"/>
    <cellStyle name="Comma 134 2 2 2 2 2 2" xfId="9116" xr:uid="{00000000-0005-0000-0000-00009D090000}"/>
    <cellStyle name="Comma 134 2 2 2 2 3" xfId="9117" xr:uid="{00000000-0005-0000-0000-00009E090000}"/>
    <cellStyle name="Comma 134 2 2 2 2 4" xfId="9118" xr:uid="{00000000-0005-0000-0000-00009F090000}"/>
    <cellStyle name="Comma 134 2 2 2 3" xfId="9119" xr:uid="{00000000-0005-0000-0000-0000A0090000}"/>
    <cellStyle name="Comma 134 2 2 2 3 2" xfId="9120" xr:uid="{00000000-0005-0000-0000-0000A1090000}"/>
    <cellStyle name="Comma 134 2 2 2 4" xfId="9121" xr:uid="{00000000-0005-0000-0000-0000A2090000}"/>
    <cellStyle name="Comma 134 2 2 2 5" xfId="9122" xr:uid="{00000000-0005-0000-0000-0000A3090000}"/>
    <cellStyle name="Comma 134 2 2 3" xfId="9123" xr:uid="{00000000-0005-0000-0000-0000A4090000}"/>
    <cellStyle name="Comma 134 2 2 3 2" xfId="9124" xr:uid="{00000000-0005-0000-0000-0000A5090000}"/>
    <cellStyle name="Comma 134 2 2 3 2 2" xfId="9125" xr:uid="{00000000-0005-0000-0000-0000A6090000}"/>
    <cellStyle name="Comma 134 2 2 3 3" xfId="9126" xr:uid="{00000000-0005-0000-0000-0000A7090000}"/>
    <cellStyle name="Comma 134 2 2 3 4" xfId="9127" xr:uid="{00000000-0005-0000-0000-0000A8090000}"/>
    <cellStyle name="Comma 134 2 2 4" xfId="9128" xr:uid="{00000000-0005-0000-0000-0000A9090000}"/>
    <cellStyle name="Comma 134 2 2 4 2" xfId="9129" xr:uid="{00000000-0005-0000-0000-0000AA090000}"/>
    <cellStyle name="Comma 134 2 2 5" xfId="9130" xr:uid="{00000000-0005-0000-0000-0000AB090000}"/>
    <cellStyle name="Comma 134 2 2 6" xfId="9131" xr:uid="{00000000-0005-0000-0000-0000AC090000}"/>
    <cellStyle name="Comma 134 2 3" xfId="9132" xr:uid="{00000000-0005-0000-0000-0000AD090000}"/>
    <cellStyle name="Comma 134 2 3 2" xfId="9133" xr:uid="{00000000-0005-0000-0000-0000AE090000}"/>
    <cellStyle name="Comma 134 2 3 2 2" xfId="9134" xr:uid="{00000000-0005-0000-0000-0000AF090000}"/>
    <cellStyle name="Comma 134 2 3 2 2 2" xfId="9135" xr:uid="{00000000-0005-0000-0000-0000B0090000}"/>
    <cellStyle name="Comma 134 2 3 2 3" xfId="9136" xr:uid="{00000000-0005-0000-0000-0000B1090000}"/>
    <cellStyle name="Comma 134 2 3 2 4" xfId="9137" xr:uid="{00000000-0005-0000-0000-0000B2090000}"/>
    <cellStyle name="Comma 134 2 3 3" xfId="9138" xr:uid="{00000000-0005-0000-0000-0000B3090000}"/>
    <cellStyle name="Comma 134 2 3 3 2" xfId="9139" xr:uid="{00000000-0005-0000-0000-0000B4090000}"/>
    <cellStyle name="Comma 134 2 3 4" xfId="9140" xr:uid="{00000000-0005-0000-0000-0000B5090000}"/>
    <cellStyle name="Comma 134 2 3 5" xfId="9141" xr:uid="{00000000-0005-0000-0000-0000B6090000}"/>
    <cellStyle name="Comma 134 2 4" xfId="9142" xr:uid="{00000000-0005-0000-0000-0000B7090000}"/>
    <cellStyle name="Comma 134 2 4 2" xfId="9143" xr:uid="{00000000-0005-0000-0000-0000B8090000}"/>
    <cellStyle name="Comma 134 2 4 2 2" xfId="9144" xr:uid="{00000000-0005-0000-0000-0000B9090000}"/>
    <cellStyle name="Comma 134 2 4 3" xfId="9145" xr:uid="{00000000-0005-0000-0000-0000BA090000}"/>
    <cellStyle name="Comma 134 2 4 4" xfId="9146" xr:uid="{00000000-0005-0000-0000-0000BB090000}"/>
    <cellStyle name="Comma 134 2 5" xfId="9147" xr:uid="{00000000-0005-0000-0000-0000BC090000}"/>
    <cellStyle name="Comma 134 2 5 2" xfId="9148" xr:uid="{00000000-0005-0000-0000-0000BD090000}"/>
    <cellStyle name="Comma 134 2 6" xfId="9149" xr:uid="{00000000-0005-0000-0000-0000BE090000}"/>
    <cellStyle name="Comma 134 2 7" xfId="9150" xr:uid="{00000000-0005-0000-0000-0000BF090000}"/>
    <cellStyle name="Comma 134 3" xfId="9151" xr:uid="{00000000-0005-0000-0000-0000C0090000}"/>
    <cellStyle name="Comma 134 3 2" xfId="9152" xr:uid="{00000000-0005-0000-0000-0000C1090000}"/>
    <cellStyle name="Comma 134 3 2 2" xfId="9153" xr:uid="{00000000-0005-0000-0000-0000C2090000}"/>
    <cellStyle name="Comma 134 3 2 2 2" xfId="9154" xr:uid="{00000000-0005-0000-0000-0000C3090000}"/>
    <cellStyle name="Comma 134 3 2 2 2 2" xfId="9155" xr:uid="{00000000-0005-0000-0000-0000C4090000}"/>
    <cellStyle name="Comma 134 3 2 2 3" xfId="9156" xr:uid="{00000000-0005-0000-0000-0000C5090000}"/>
    <cellStyle name="Comma 134 3 2 2 4" xfId="9157" xr:uid="{00000000-0005-0000-0000-0000C6090000}"/>
    <cellStyle name="Comma 134 3 2 3" xfId="9158" xr:uid="{00000000-0005-0000-0000-0000C7090000}"/>
    <cellStyle name="Comma 134 3 2 3 2" xfId="9159" xr:uid="{00000000-0005-0000-0000-0000C8090000}"/>
    <cellStyle name="Comma 134 3 2 4" xfId="9160" xr:uid="{00000000-0005-0000-0000-0000C9090000}"/>
    <cellStyle name="Comma 134 3 2 5" xfId="9161" xr:uid="{00000000-0005-0000-0000-0000CA090000}"/>
    <cellStyle name="Comma 134 3 3" xfId="9162" xr:uid="{00000000-0005-0000-0000-0000CB090000}"/>
    <cellStyle name="Comma 134 3 3 2" xfId="9163" xr:uid="{00000000-0005-0000-0000-0000CC090000}"/>
    <cellStyle name="Comma 134 3 3 2 2" xfId="9164" xr:uid="{00000000-0005-0000-0000-0000CD090000}"/>
    <cellStyle name="Comma 134 3 3 3" xfId="9165" xr:uid="{00000000-0005-0000-0000-0000CE090000}"/>
    <cellStyle name="Comma 134 3 3 4" xfId="9166" xr:uid="{00000000-0005-0000-0000-0000CF090000}"/>
    <cellStyle name="Comma 134 3 4" xfId="9167" xr:uid="{00000000-0005-0000-0000-0000D0090000}"/>
    <cellStyle name="Comma 134 3 4 2" xfId="9168" xr:uid="{00000000-0005-0000-0000-0000D1090000}"/>
    <cellStyle name="Comma 134 3 5" xfId="9169" xr:uid="{00000000-0005-0000-0000-0000D2090000}"/>
    <cellStyle name="Comma 134 3 6" xfId="9170" xr:uid="{00000000-0005-0000-0000-0000D3090000}"/>
    <cellStyle name="Comma 134 4" xfId="9171" xr:uid="{00000000-0005-0000-0000-0000D4090000}"/>
    <cellStyle name="Comma 134 4 2" xfId="9172" xr:uid="{00000000-0005-0000-0000-0000D5090000}"/>
    <cellStyle name="Comma 134 4 2 2" xfId="9173" xr:uid="{00000000-0005-0000-0000-0000D6090000}"/>
    <cellStyle name="Comma 134 4 2 2 2" xfId="9174" xr:uid="{00000000-0005-0000-0000-0000D7090000}"/>
    <cellStyle name="Comma 134 4 2 3" xfId="9175" xr:uid="{00000000-0005-0000-0000-0000D8090000}"/>
    <cellStyle name="Comma 134 4 2 4" xfId="9176" xr:uid="{00000000-0005-0000-0000-0000D9090000}"/>
    <cellStyle name="Comma 134 4 3" xfId="9177" xr:uid="{00000000-0005-0000-0000-0000DA090000}"/>
    <cellStyle name="Comma 134 4 3 2" xfId="9178" xr:uid="{00000000-0005-0000-0000-0000DB090000}"/>
    <cellStyle name="Comma 134 4 4" xfId="9179" xr:uid="{00000000-0005-0000-0000-0000DC090000}"/>
    <cellStyle name="Comma 134 4 5" xfId="9180" xr:uid="{00000000-0005-0000-0000-0000DD090000}"/>
    <cellStyle name="Comma 134 5" xfId="9181" xr:uid="{00000000-0005-0000-0000-0000DE090000}"/>
    <cellStyle name="Comma 134 5 2" xfId="9182" xr:uid="{00000000-0005-0000-0000-0000DF090000}"/>
    <cellStyle name="Comma 134 5 2 2" xfId="9183" xr:uid="{00000000-0005-0000-0000-0000E0090000}"/>
    <cellStyle name="Comma 134 5 3" xfId="9184" xr:uid="{00000000-0005-0000-0000-0000E1090000}"/>
    <cellStyle name="Comma 134 5 4" xfId="9185" xr:uid="{00000000-0005-0000-0000-0000E2090000}"/>
    <cellStyle name="Comma 134 6" xfId="9186" xr:uid="{00000000-0005-0000-0000-0000E3090000}"/>
    <cellStyle name="Comma 134 6 2" xfId="9187" xr:uid="{00000000-0005-0000-0000-0000E4090000}"/>
    <cellStyle name="Comma 134 7" xfId="9188" xr:uid="{00000000-0005-0000-0000-0000E5090000}"/>
    <cellStyle name="Comma 134 8" xfId="9189" xr:uid="{00000000-0005-0000-0000-0000E6090000}"/>
    <cellStyle name="Comma 134 9" xfId="9190" xr:uid="{00000000-0005-0000-0000-0000E7090000}"/>
    <cellStyle name="Comma 135" xfId="594" xr:uid="{00000000-0005-0000-0000-0000E8090000}"/>
    <cellStyle name="Comma 135 2" xfId="9191" xr:uid="{00000000-0005-0000-0000-0000E9090000}"/>
    <cellStyle name="Comma 135 2 2" xfId="9192" xr:uid="{00000000-0005-0000-0000-0000EA090000}"/>
    <cellStyle name="Comma 135 2 2 2" xfId="9193" xr:uid="{00000000-0005-0000-0000-0000EB090000}"/>
    <cellStyle name="Comma 135 2 2 2 2" xfId="9194" xr:uid="{00000000-0005-0000-0000-0000EC090000}"/>
    <cellStyle name="Comma 135 2 2 2 2 2" xfId="9195" xr:uid="{00000000-0005-0000-0000-0000ED090000}"/>
    <cellStyle name="Comma 135 2 2 2 2 2 2" xfId="9196" xr:uid="{00000000-0005-0000-0000-0000EE090000}"/>
    <cellStyle name="Comma 135 2 2 2 2 3" xfId="9197" xr:uid="{00000000-0005-0000-0000-0000EF090000}"/>
    <cellStyle name="Comma 135 2 2 2 2 4" xfId="9198" xr:uid="{00000000-0005-0000-0000-0000F0090000}"/>
    <cellStyle name="Comma 135 2 2 2 3" xfId="9199" xr:uid="{00000000-0005-0000-0000-0000F1090000}"/>
    <cellStyle name="Comma 135 2 2 2 3 2" xfId="9200" xr:uid="{00000000-0005-0000-0000-0000F2090000}"/>
    <cellStyle name="Comma 135 2 2 2 4" xfId="9201" xr:uid="{00000000-0005-0000-0000-0000F3090000}"/>
    <cellStyle name="Comma 135 2 2 2 5" xfId="9202" xr:uid="{00000000-0005-0000-0000-0000F4090000}"/>
    <cellStyle name="Comma 135 2 2 3" xfId="9203" xr:uid="{00000000-0005-0000-0000-0000F5090000}"/>
    <cellStyle name="Comma 135 2 2 3 2" xfId="9204" xr:uid="{00000000-0005-0000-0000-0000F6090000}"/>
    <cellStyle name="Comma 135 2 2 3 2 2" xfId="9205" xr:uid="{00000000-0005-0000-0000-0000F7090000}"/>
    <cellStyle name="Comma 135 2 2 3 3" xfId="9206" xr:uid="{00000000-0005-0000-0000-0000F8090000}"/>
    <cellStyle name="Comma 135 2 2 3 4" xfId="9207" xr:uid="{00000000-0005-0000-0000-0000F9090000}"/>
    <cellStyle name="Comma 135 2 2 4" xfId="9208" xr:uid="{00000000-0005-0000-0000-0000FA090000}"/>
    <cellStyle name="Comma 135 2 2 4 2" xfId="9209" xr:uid="{00000000-0005-0000-0000-0000FB090000}"/>
    <cellStyle name="Comma 135 2 2 5" xfId="9210" xr:uid="{00000000-0005-0000-0000-0000FC090000}"/>
    <cellStyle name="Comma 135 2 2 6" xfId="9211" xr:uid="{00000000-0005-0000-0000-0000FD090000}"/>
    <cellStyle name="Comma 135 2 3" xfId="9212" xr:uid="{00000000-0005-0000-0000-0000FE090000}"/>
    <cellStyle name="Comma 135 2 3 2" xfId="9213" xr:uid="{00000000-0005-0000-0000-0000FF090000}"/>
    <cellStyle name="Comma 135 2 3 2 2" xfId="9214" xr:uid="{00000000-0005-0000-0000-0000000A0000}"/>
    <cellStyle name="Comma 135 2 3 2 2 2" xfId="9215" xr:uid="{00000000-0005-0000-0000-0000010A0000}"/>
    <cellStyle name="Comma 135 2 3 2 3" xfId="9216" xr:uid="{00000000-0005-0000-0000-0000020A0000}"/>
    <cellStyle name="Comma 135 2 3 2 4" xfId="9217" xr:uid="{00000000-0005-0000-0000-0000030A0000}"/>
    <cellStyle name="Comma 135 2 3 3" xfId="9218" xr:uid="{00000000-0005-0000-0000-0000040A0000}"/>
    <cellStyle name="Comma 135 2 3 3 2" xfId="9219" xr:uid="{00000000-0005-0000-0000-0000050A0000}"/>
    <cellStyle name="Comma 135 2 3 4" xfId="9220" xr:uid="{00000000-0005-0000-0000-0000060A0000}"/>
    <cellStyle name="Comma 135 2 3 5" xfId="9221" xr:uid="{00000000-0005-0000-0000-0000070A0000}"/>
    <cellStyle name="Comma 135 2 4" xfId="9222" xr:uid="{00000000-0005-0000-0000-0000080A0000}"/>
    <cellStyle name="Comma 135 2 4 2" xfId="9223" xr:uid="{00000000-0005-0000-0000-0000090A0000}"/>
    <cellStyle name="Comma 135 2 4 2 2" xfId="9224" xr:uid="{00000000-0005-0000-0000-00000A0A0000}"/>
    <cellStyle name="Comma 135 2 4 3" xfId="9225" xr:uid="{00000000-0005-0000-0000-00000B0A0000}"/>
    <cellStyle name="Comma 135 2 4 4" xfId="9226" xr:uid="{00000000-0005-0000-0000-00000C0A0000}"/>
    <cellStyle name="Comma 135 2 5" xfId="9227" xr:uid="{00000000-0005-0000-0000-00000D0A0000}"/>
    <cellStyle name="Comma 135 2 5 2" xfId="9228" xr:uid="{00000000-0005-0000-0000-00000E0A0000}"/>
    <cellStyle name="Comma 135 2 6" xfId="9229" xr:uid="{00000000-0005-0000-0000-00000F0A0000}"/>
    <cellStyle name="Comma 135 2 7" xfId="9230" xr:uid="{00000000-0005-0000-0000-0000100A0000}"/>
    <cellStyle name="Comma 135 3" xfId="9231" xr:uid="{00000000-0005-0000-0000-0000110A0000}"/>
    <cellStyle name="Comma 135 3 2" xfId="9232" xr:uid="{00000000-0005-0000-0000-0000120A0000}"/>
    <cellStyle name="Comma 135 3 2 2" xfId="9233" xr:uid="{00000000-0005-0000-0000-0000130A0000}"/>
    <cellStyle name="Comma 135 3 2 2 2" xfId="9234" xr:uid="{00000000-0005-0000-0000-0000140A0000}"/>
    <cellStyle name="Comma 135 3 2 2 2 2" xfId="9235" xr:uid="{00000000-0005-0000-0000-0000150A0000}"/>
    <cellStyle name="Comma 135 3 2 2 3" xfId="9236" xr:uid="{00000000-0005-0000-0000-0000160A0000}"/>
    <cellStyle name="Comma 135 3 2 2 4" xfId="9237" xr:uid="{00000000-0005-0000-0000-0000170A0000}"/>
    <cellStyle name="Comma 135 3 2 3" xfId="9238" xr:uid="{00000000-0005-0000-0000-0000180A0000}"/>
    <cellStyle name="Comma 135 3 2 3 2" xfId="9239" xr:uid="{00000000-0005-0000-0000-0000190A0000}"/>
    <cellStyle name="Comma 135 3 2 4" xfId="9240" xr:uid="{00000000-0005-0000-0000-00001A0A0000}"/>
    <cellStyle name="Comma 135 3 2 5" xfId="9241" xr:uid="{00000000-0005-0000-0000-00001B0A0000}"/>
    <cellStyle name="Comma 135 3 3" xfId="9242" xr:uid="{00000000-0005-0000-0000-00001C0A0000}"/>
    <cellStyle name="Comma 135 3 3 2" xfId="9243" xr:uid="{00000000-0005-0000-0000-00001D0A0000}"/>
    <cellStyle name="Comma 135 3 3 2 2" xfId="9244" xr:uid="{00000000-0005-0000-0000-00001E0A0000}"/>
    <cellStyle name="Comma 135 3 3 3" xfId="9245" xr:uid="{00000000-0005-0000-0000-00001F0A0000}"/>
    <cellStyle name="Comma 135 3 3 4" xfId="9246" xr:uid="{00000000-0005-0000-0000-0000200A0000}"/>
    <cellStyle name="Comma 135 3 4" xfId="9247" xr:uid="{00000000-0005-0000-0000-0000210A0000}"/>
    <cellStyle name="Comma 135 3 4 2" xfId="9248" xr:uid="{00000000-0005-0000-0000-0000220A0000}"/>
    <cellStyle name="Comma 135 3 5" xfId="9249" xr:uid="{00000000-0005-0000-0000-0000230A0000}"/>
    <cellStyle name="Comma 135 3 6" xfId="9250" xr:uid="{00000000-0005-0000-0000-0000240A0000}"/>
    <cellStyle name="Comma 135 4" xfId="9251" xr:uid="{00000000-0005-0000-0000-0000250A0000}"/>
    <cellStyle name="Comma 135 4 2" xfId="9252" xr:uid="{00000000-0005-0000-0000-0000260A0000}"/>
    <cellStyle name="Comma 135 4 2 2" xfId="9253" xr:uid="{00000000-0005-0000-0000-0000270A0000}"/>
    <cellStyle name="Comma 135 4 2 2 2" xfId="9254" xr:uid="{00000000-0005-0000-0000-0000280A0000}"/>
    <cellStyle name="Comma 135 4 2 3" xfId="9255" xr:uid="{00000000-0005-0000-0000-0000290A0000}"/>
    <cellStyle name="Comma 135 4 2 4" xfId="9256" xr:uid="{00000000-0005-0000-0000-00002A0A0000}"/>
    <cellStyle name="Comma 135 4 3" xfId="9257" xr:uid="{00000000-0005-0000-0000-00002B0A0000}"/>
    <cellStyle name="Comma 135 4 3 2" xfId="9258" xr:uid="{00000000-0005-0000-0000-00002C0A0000}"/>
    <cellStyle name="Comma 135 4 4" xfId="9259" xr:uid="{00000000-0005-0000-0000-00002D0A0000}"/>
    <cellStyle name="Comma 135 4 5" xfId="9260" xr:uid="{00000000-0005-0000-0000-00002E0A0000}"/>
    <cellStyle name="Comma 135 5" xfId="9261" xr:uid="{00000000-0005-0000-0000-00002F0A0000}"/>
    <cellStyle name="Comma 135 5 2" xfId="9262" xr:uid="{00000000-0005-0000-0000-0000300A0000}"/>
    <cellStyle name="Comma 135 5 2 2" xfId="9263" xr:uid="{00000000-0005-0000-0000-0000310A0000}"/>
    <cellStyle name="Comma 135 5 3" xfId="9264" xr:uid="{00000000-0005-0000-0000-0000320A0000}"/>
    <cellStyle name="Comma 135 5 4" xfId="9265" xr:uid="{00000000-0005-0000-0000-0000330A0000}"/>
    <cellStyle name="Comma 135 6" xfId="9266" xr:uid="{00000000-0005-0000-0000-0000340A0000}"/>
    <cellStyle name="Comma 135 6 2" xfId="9267" xr:uid="{00000000-0005-0000-0000-0000350A0000}"/>
    <cellStyle name="Comma 135 7" xfId="9268" xr:uid="{00000000-0005-0000-0000-0000360A0000}"/>
    <cellStyle name="Comma 135 8" xfId="9269" xr:uid="{00000000-0005-0000-0000-0000370A0000}"/>
    <cellStyle name="Comma 135 9" xfId="9270" xr:uid="{00000000-0005-0000-0000-0000380A0000}"/>
    <cellStyle name="Comma 136" xfId="595" xr:uid="{00000000-0005-0000-0000-0000390A0000}"/>
    <cellStyle name="Comma 136 2" xfId="9271" xr:uid="{00000000-0005-0000-0000-00003A0A0000}"/>
    <cellStyle name="Comma 136 2 2" xfId="9272" xr:uid="{00000000-0005-0000-0000-00003B0A0000}"/>
    <cellStyle name="Comma 136 2 2 2" xfId="9273" xr:uid="{00000000-0005-0000-0000-00003C0A0000}"/>
    <cellStyle name="Comma 136 2 2 2 2" xfId="9274" xr:uid="{00000000-0005-0000-0000-00003D0A0000}"/>
    <cellStyle name="Comma 136 2 2 2 2 2" xfId="9275" xr:uid="{00000000-0005-0000-0000-00003E0A0000}"/>
    <cellStyle name="Comma 136 2 2 2 2 2 2" xfId="9276" xr:uid="{00000000-0005-0000-0000-00003F0A0000}"/>
    <cellStyle name="Comma 136 2 2 2 2 3" xfId="9277" xr:uid="{00000000-0005-0000-0000-0000400A0000}"/>
    <cellStyle name="Comma 136 2 2 2 2 4" xfId="9278" xr:uid="{00000000-0005-0000-0000-0000410A0000}"/>
    <cellStyle name="Comma 136 2 2 2 3" xfId="9279" xr:uid="{00000000-0005-0000-0000-0000420A0000}"/>
    <cellStyle name="Comma 136 2 2 2 3 2" xfId="9280" xr:uid="{00000000-0005-0000-0000-0000430A0000}"/>
    <cellStyle name="Comma 136 2 2 2 4" xfId="9281" xr:uid="{00000000-0005-0000-0000-0000440A0000}"/>
    <cellStyle name="Comma 136 2 2 2 5" xfId="9282" xr:uid="{00000000-0005-0000-0000-0000450A0000}"/>
    <cellStyle name="Comma 136 2 2 3" xfId="9283" xr:uid="{00000000-0005-0000-0000-0000460A0000}"/>
    <cellStyle name="Comma 136 2 2 3 2" xfId="9284" xr:uid="{00000000-0005-0000-0000-0000470A0000}"/>
    <cellStyle name="Comma 136 2 2 3 2 2" xfId="9285" xr:uid="{00000000-0005-0000-0000-0000480A0000}"/>
    <cellStyle name="Comma 136 2 2 3 3" xfId="9286" xr:uid="{00000000-0005-0000-0000-0000490A0000}"/>
    <cellStyle name="Comma 136 2 2 3 4" xfId="9287" xr:uid="{00000000-0005-0000-0000-00004A0A0000}"/>
    <cellStyle name="Comma 136 2 2 4" xfId="9288" xr:uid="{00000000-0005-0000-0000-00004B0A0000}"/>
    <cellStyle name="Comma 136 2 2 4 2" xfId="9289" xr:uid="{00000000-0005-0000-0000-00004C0A0000}"/>
    <cellStyle name="Comma 136 2 2 5" xfId="9290" xr:uid="{00000000-0005-0000-0000-00004D0A0000}"/>
    <cellStyle name="Comma 136 2 2 6" xfId="9291" xr:uid="{00000000-0005-0000-0000-00004E0A0000}"/>
    <cellStyle name="Comma 136 2 3" xfId="9292" xr:uid="{00000000-0005-0000-0000-00004F0A0000}"/>
    <cellStyle name="Comma 136 2 3 2" xfId="9293" xr:uid="{00000000-0005-0000-0000-0000500A0000}"/>
    <cellStyle name="Comma 136 2 3 2 2" xfId="9294" xr:uid="{00000000-0005-0000-0000-0000510A0000}"/>
    <cellStyle name="Comma 136 2 3 2 2 2" xfId="9295" xr:uid="{00000000-0005-0000-0000-0000520A0000}"/>
    <cellStyle name="Comma 136 2 3 2 3" xfId="9296" xr:uid="{00000000-0005-0000-0000-0000530A0000}"/>
    <cellStyle name="Comma 136 2 3 2 4" xfId="9297" xr:uid="{00000000-0005-0000-0000-0000540A0000}"/>
    <cellStyle name="Comma 136 2 3 3" xfId="9298" xr:uid="{00000000-0005-0000-0000-0000550A0000}"/>
    <cellStyle name="Comma 136 2 3 3 2" xfId="9299" xr:uid="{00000000-0005-0000-0000-0000560A0000}"/>
    <cellStyle name="Comma 136 2 3 4" xfId="9300" xr:uid="{00000000-0005-0000-0000-0000570A0000}"/>
    <cellStyle name="Comma 136 2 3 5" xfId="9301" xr:uid="{00000000-0005-0000-0000-0000580A0000}"/>
    <cellStyle name="Comma 136 2 4" xfId="9302" xr:uid="{00000000-0005-0000-0000-0000590A0000}"/>
    <cellStyle name="Comma 136 2 4 2" xfId="9303" xr:uid="{00000000-0005-0000-0000-00005A0A0000}"/>
    <cellStyle name="Comma 136 2 4 2 2" xfId="9304" xr:uid="{00000000-0005-0000-0000-00005B0A0000}"/>
    <cellStyle name="Comma 136 2 4 3" xfId="9305" xr:uid="{00000000-0005-0000-0000-00005C0A0000}"/>
    <cellStyle name="Comma 136 2 4 4" xfId="9306" xr:uid="{00000000-0005-0000-0000-00005D0A0000}"/>
    <cellStyle name="Comma 136 2 5" xfId="9307" xr:uid="{00000000-0005-0000-0000-00005E0A0000}"/>
    <cellStyle name="Comma 136 2 5 2" xfId="9308" xr:uid="{00000000-0005-0000-0000-00005F0A0000}"/>
    <cellStyle name="Comma 136 2 6" xfId="9309" xr:uid="{00000000-0005-0000-0000-0000600A0000}"/>
    <cellStyle name="Comma 136 2 7" xfId="9310" xr:uid="{00000000-0005-0000-0000-0000610A0000}"/>
    <cellStyle name="Comma 136 3" xfId="9311" xr:uid="{00000000-0005-0000-0000-0000620A0000}"/>
    <cellStyle name="Comma 136 3 2" xfId="9312" xr:uid="{00000000-0005-0000-0000-0000630A0000}"/>
    <cellStyle name="Comma 136 3 2 2" xfId="9313" xr:uid="{00000000-0005-0000-0000-0000640A0000}"/>
    <cellStyle name="Comma 136 3 2 2 2" xfId="9314" xr:uid="{00000000-0005-0000-0000-0000650A0000}"/>
    <cellStyle name="Comma 136 3 2 2 2 2" xfId="9315" xr:uid="{00000000-0005-0000-0000-0000660A0000}"/>
    <cellStyle name="Comma 136 3 2 2 3" xfId="9316" xr:uid="{00000000-0005-0000-0000-0000670A0000}"/>
    <cellStyle name="Comma 136 3 2 2 4" xfId="9317" xr:uid="{00000000-0005-0000-0000-0000680A0000}"/>
    <cellStyle name="Comma 136 3 2 3" xfId="9318" xr:uid="{00000000-0005-0000-0000-0000690A0000}"/>
    <cellStyle name="Comma 136 3 2 3 2" xfId="9319" xr:uid="{00000000-0005-0000-0000-00006A0A0000}"/>
    <cellStyle name="Comma 136 3 2 4" xfId="9320" xr:uid="{00000000-0005-0000-0000-00006B0A0000}"/>
    <cellStyle name="Comma 136 3 2 5" xfId="9321" xr:uid="{00000000-0005-0000-0000-00006C0A0000}"/>
    <cellStyle name="Comma 136 3 3" xfId="9322" xr:uid="{00000000-0005-0000-0000-00006D0A0000}"/>
    <cellStyle name="Comma 136 3 3 2" xfId="9323" xr:uid="{00000000-0005-0000-0000-00006E0A0000}"/>
    <cellStyle name="Comma 136 3 3 2 2" xfId="9324" xr:uid="{00000000-0005-0000-0000-00006F0A0000}"/>
    <cellStyle name="Comma 136 3 3 3" xfId="9325" xr:uid="{00000000-0005-0000-0000-0000700A0000}"/>
    <cellStyle name="Comma 136 3 3 4" xfId="9326" xr:uid="{00000000-0005-0000-0000-0000710A0000}"/>
    <cellStyle name="Comma 136 3 4" xfId="9327" xr:uid="{00000000-0005-0000-0000-0000720A0000}"/>
    <cellStyle name="Comma 136 3 4 2" xfId="9328" xr:uid="{00000000-0005-0000-0000-0000730A0000}"/>
    <cellStyle name="Comma 136 3 5" xfId="9329" xr:uid="{00000000-0005-0000-0000-0000740A0000}"/>
    <cellStyle name="Comma 136 3 6" xfId="9330" xr:uid="{00000000-0005-0000-0000-0000750A0000}"/>
    <cellStyle name="Comma 136 4" xfId="9331" xr:uid="{00000000-0005-0000-0000-0000760A0000}"/>
    <cellStyle name="Comma 136 4 2" xfId="9332" xr:uid="{00000000-0005-0000-0000-0000770A0000}"/>
    <cellStyle name="Comma 136 4 2 2" xfId="9333" xr:uid="{00000000-0005-0000-0000-0000780A0000}"/>
    <cellStyle name="Comma 136 4 2 2 2" xfId="9334" xr:uid="{00000000-0005-0000-0000-0000790A0000}"/>
    <cellStyle name="Comma 136 4 2 3" xfId="9335" xr:uid="{00000000-0005-0000-0000-00007A0A0000}"/>
    <cellStyle name="Comma 136 4 2 4" xfId="9336" xr:uid="{00000000-0005-0000-0000-00007B0A0000}"/>
    <cellStyle name="Comma 136 4 3" xfId="9337" xr:uid="{00000000-0005-0000-0000-00007C0A0000}"/>
    <cellStyle name="Comma 136 4 3 2" xfId="9338" xr:uid="{00000000-0005-0000-0000-00007D0A0000}"/>
    <cellStyle name="Comma 136 4 4" xfId="9339" xr:uid="{00000000-0005-0000-0000-00007E0A0000}"/>
    <cellStyle name="Comma 136 4 5" xfId="9340" xr:uid="{00000000-0005-0000-0000-00007F0A0000}"/>
    <cellStyle name="Comma 136 5" xfId="9341" xr:uid="{00000000-0005-0000-0000-0000800A0000}"/>
    <cellStyle name="Comma 136 5 2" xfId="9342" xr:uid="{00000000-0005-0000-0000-0000810A0000}"/>
    <cellStyle name="Comma 136 5 2 2" xfId="9343" xr:uid="{00000000-0005-0000-0000-0000820A0000}"/>
    <cellStyle name="Comma 136 5 3" xfId="9344" xr:uid="{00000000-0005-0000-0000-0000830A0000}"/>
    <cellStyle name="Comma 136 5 4" xfId="9345" xr:uid="{00000000-0005-0000-0000-0000840A0000}"/>
    <cellStyle name="Comma 136 6" xfId="9346" xr:uid="{00000000-0005-0000-0000-0000850A0000}"/>
    <cellStyle name="Comma 136 6 2" xfId="9347" xr:uid="{00000000-0005-0000-0000-0000860A0000}"/>
    <cellStyle name="Comma 136 7" xfId="9348" xr:uid="{00000000-0005-0000-0000-0000870A0000}"/>
    <cellStyle name="Comma 136 8" xfId="9349" xr:uid="{00000000-0005-0000-0000-0000880A0000}"/>
    <cellStyle name="Comma 136 9" xfId="9350" xr:uid="{00000000-0005-0000-0000-0000890A0000}"/>
    <cellStyle name="Comma 137" xfId="596" xr:uid="{00000000-0005-0000-0000-00008A0A0000}"/>
    <cellStyle name="Comma 137 2" xfId="9351" xr:uid="{00000000-0005-0000-0000-00008B0A0000}"/>
    <cellStyle name="Comma 137 2 2" xfId="9352" xr:uid="{00000000-0005-0000-0000-00008C0A0000}"/>
    <cellStyle name="Comma 137 2 2 2" xfId="9353" xr:uid="{00000000-0005-0000-0000-00008D0A0000}"/>
    <cellStyle name="Comma 137 2 2 2 2" xfId="9354" xr:uid="{00000000-0005-0000-0000-00008E0A0000}"/>
    <cellStyle name="Comma 137 2 2 2 2 2" xfId="9355" xr:uid="{00000000-0005-0000-0000-00008F0A0000}"/>
    <cellStyle name="Comma 137 2 2 2 2 2 2" xfId="9356" xr:uid="{00000000-0005-0000-0000-0000900A0000}"/>
    <cellStyle name="Comma 137 2 2 2 2 3" xfId="9357" xr:uid="{00000000-0005-0000-0000-0000910A0000}"/>
    <cellStyle name="Comma 137 2 2 2 2 4" xfId="9358" xr:uid="{00000000-0005-0000-0000-0000920A0000}"/>
    <cellStyle name="Comma 137 2 2 2 3" xfId="9359" xr:uid="{00000000-0005-0000-0000-0000930A0000}"/>
    <cellStyle name="Comma 137 2 2 2 3 2" xfId="9360" xr:uid="{00000000-0005-0000-0000-0000940A0000}"/>
    <cellStyle name="Comma 137 2 2 2 4" xfId="9361" xr:uid="{00000000-0005-0000-0000-0000950A0000}"/>
    <cellStyle name="Comma 137 2 2 2 5" xfId="9362" xr:uid="{00000000-0005-0000-0000-0000960A0000}"/>
    <cellStyle name="Comma 137 2 2 3" xfId="9363" xr:uid="{00000000-0005-0000-0000-0000970A0000}"/>
    <cellStyle name="Comma 137 2 2 3 2" xfId="9364" xr:uid="{00000000-0005-0000-0000-0000980A0000}"/>
    <cellStyle name="Comma 137 2 2 3 2 2" xfId="9365" xr:uid="{00000000-0005-0000-0000-0000990A0000}"/>
    <cellStyle name="Comma 137 2 2 3 3" xfId="9366" xr:uid="{00000000-0005-0000-0000-00009A0A0000}"/>
    <cellStyle name="Comma 137 2 2 3 4" xfId="9367" xr:uid="{00000000-0005-0000-0000-00009B0A0000}"/>
    <cellStyle name="Comma 137 2 2 4" xfId="9368" xr:uid="{00000000-0005-0000-0000-00009C0A0000}"/>
    <cellStyle name="Comma 137 2 2 4 2" xfId="9369" xr:uid="{00000000-0005-0000-0000-00009D0A0000}"/>
    <cellStyle name="Comma 137 2 2 5" xfId="9370" xr:uid="{00000000-0005-0000-0000-00009E0A0000}"/>
    <cellStyle name="Comma 137 2 2 6" xfId="9371" xr:uid="{00000000-0005-0000-0000-00009F0A0000}"/>
    <cellStyle name="Comma 137 2 3" xfId="9372" xr:uid="{00000000-0005-0000-0000-0000A00A0000}"/>
    <cellStyle name="Comma 137 2 3 2" xfId="9373" xr:uid="{00000000-0005-0000-0000-0000A10A0000}"/>
    <cellStyle name="Comma 137 2 3 2 2" xfId="9374" xr:uid="{00000000-0005-0000-0000-0000A20A0000}"/>
    <cellStyle name="Comma 137 2 3 2 2 2" xfId="9375" xr:uid="{00000000-0005-0000-0000-0000A30A0000}"/>
    <cellStyle name="Comma 137 2 3 2 3" xfId="9376" xr:uid="{00000000-0005-0000-0000-0000A40A0000}"/>
    <cellStyle name="Comma 137 2 3 2 4" xfId="9377" xr:uid="{00000000-0005-0000-0000-0000A50A0000}"/>
    <cellStyle name="Comma 137 2 3 3" xfId="9378" xr:uid="{00000000-0005-0000-0000-0000A60A0000}"/>
    <cellStyle name="Comma 137 2 3 3 2" xfId="9379" xr:uid="{00000000-0005-0000-0000-0000A70A0000}"/>
    <cellStyle name="Comma 137 2 3 4" xfId="9380" xr:uid="{00000000-0005-0000-0000-0000A80A0000}"/>
    <cellStyle name="Comma 137 2 3 5" xfId="9381" xr:uid="{00000000-0005-0000-0000-0000A90A0000}"/>
    <cellStyle name="Comma 137 2 4" xfId="9382" xr:uid="{00000000-0005-0000-0000-0000AA0A0000}"/>
    <cellStyle name="Comma 137 2 4 2" xfId="9383" xr:uid="{00000000-0005-0000-0000-0000AB0A0000}"/>
    <cellStyle name="Comma 137 2 4 2 2" xfId="9384" xr:uid="{00000000-0005-0000-0000-0000AC0A0000}"/>
    <cellStyle name="Comma 137 2 4 3" xfId="9385" xr:uid="{00000000-0005-0000-0000-0000AD0A0000}"/>
    <cellStyle name="Comma 137 2 4 4" xfId="9386" xr:uid="{00000000-0005-0000-0000-0000AE0A0000}"/>
    <cellStyle name="Comma 137 2 5" xfId="9387" xr:uid="{00000000-0005-0000-0000-0000AF0A0000}"/>
    <cellStyle name="Comma 137 2 5 2" xfId="9388" xr:uid="{00000000-0005-0000-0000-0000B00A0000}"/>
    <cellStyle name="Comma 137 2 6" xfId="9389" xr:uid="{00000000-0005-0000-0000-0000B10A0000}"/>
    <cellStyle name="Comma 137 2 7" xfId="9390" xr:uid="{00000000-0005-0000-0000-0000B20A0000}"/>
    <cellStyle name="Comma 137 3" xfId="9391" xr:uid="{00000000-0005-0000-0000-0000B30A0000}"/>
    <cellStyle name="Comma 137 3 2" xfId="9392" xr:uid="{00000000-0005-0000-0000-0000B40A0000}"/>
    <cellStyle name="Comma 137 3 2 2" xfId="9393" xr:uid="{00000000-0005-0000-0000-0000B50A0000}"/>
    <cellStyle name="Comma 137 3 2 2 2" xfId="9394" xr:uid="{00000000-0005-0000-0000-0000B60A0000}"/>
    <cellStyle name="Comma 137 3 2 2 2 2" xfId="9395" xr:uid="{00000000-0005-0000-0000-0000B70A0000}"/>
    <cellStyle name="Comma 137 3 2 2 3" xfId="9396" xr:uid="{00000000-0005-0000-0000-0000B80A0000}"/>
    <cellStyle name="Comma 137 3 2 2 4" xfId="9397" xr:uid="{00000000-0005-0000-0000-0000B90A0000}"/>
    <cellStyle name="Comma 137 3 2 3" xfId="9398" xr:uid="{00000000-0005-0000-0000-0000BA0A0000}"/>
    <cellStyle name="Comma 137 3 2 3 2" xfId="9399" xr:uid="{00000000-0005-0000-0000-0000BB0A0000}"/>
    <cellStyle name="Comma 137 3 2 4" xfId="9400" xr:uid="{00000000-0005-0000-0000-0000BC0A0000}"/>
    <cellStyle name="Comma 137 3 2 5" xfId="9401" xr:uid="{00000000-0005-0000-0000-0000BD0A0000}"/>
    <cellStyle name="Comma 137 3 3" xfId="9402" xr:uid="{00000000-0005-0000-0000-0000BE0A0000}"/>
    <cellStyle name="Comma 137 3 3 2" xfId="9403" xr:uid="{00000000-0005-0000-0000-0000BF0A0000}"/>
    <cellStyle name="Comma 137 3 3 2 2" xfId="9404" xr:uid="{00000000-0005-0000-0000-0000C00A0000}"/>
    <cellStyle name="Comma 137 3 3 3" xfId="9405" xr:uid="{00000000-0005-0000-0000-0000C10A0000}"/>
    <cellStyle name="Comma 137 3 3 4" xfId="9406" xr:uid="{00000000-0005-0000-0000-0000C20A0000}"/>
    <cellStyle name="Comma 137 3 4" xfId="9407" xr:uid="{00000000-0005-0000-0000-0000C30A0000}"/>
    <cellStyle name="Comma 137 3 4 2" xfId="9408" xr:uid="{00000000-0005-0000-0000-0000C40A0000}"/>
    <cellStyle name="Comma 137 3 5" xfId="9409" xr:uid="{00000000-0005-0000-0000-0000C50A0000}"/>
    <cellStyle name="Comma 137 3 6" xfId="9410" xr:uid="{00000000-0005-0000-0000-0000C60A0000}"/>
    <cellStyle name="Comma 137 4" xfId="9411" xr:uid="{00000000-0005-0000-0000-0000C70A0000}"/>
    <cellStyle name="Comma 137 4 2" xfId="9412" xr:uid="{00000000-0005-0000-0000-0000C80A0000}"/>
    <cellStyle name="Comma 137 4 2 2" xfId="9413" xr:uid="{00000000-0005-0000-0000-0000C90A0000}"/>
    <cellStyle name="Comma 137 4 2 2 2" xfId="9414" xr:uid="{00000000-0005-0000-0000-0000CA0A0000}"/>
    <cellStyle name="Comma 137 4 2 3" xfId="9415" xr:uid="{00000000-0005-0000-0000-0000CB0A0000}"/>
    <cellStyle name="Comma 137 4 2 4" xfId="9416" xr:uid="{00000000-0005-0000-0000-0000CC0A0000}"/>
    <cellStyle name="Comma 137 4 3" xfId="9417" xr:uid="{00000000-0005-0000-0000-0000CD0A0000}"/>
    <cellStyle name="Comma 137 4 3 2" xfId="9418" xr:uid="{00000000-0005-0000-0000-0000CE0A0000}"/>
    <cellStyle name="Comma 137 4 4" xfId="9419" xr:uid="{00000000-0005-0000-0000-0000CF0A0000}"/>
    <cellStyle name="Comma 137 4 5" xfId="9420" xr:uid="{00000000-0005-0000-0000-0000D00A0000}"/>
    <cellStyle name="Comma 137 5" xfId="9421" xr:uid="{00000000-0005-0000-0000-0000D10A0000}"/>
    <cellStyle name="Comma 137 5 2" xfId="9422" xr:uid="{00000000-0005-0000-0000-0000D20A0000}"/>
    <cellStyle name="Comma 137 5 2 2" xfId="9423" xr:uid="{00000000-0005-0000-0000-0000D30A0000}"/>
    <cellStyle name="Comma 137 5 3" xfId="9424" xr:uid="{00000000-0005-0000-0000-0000D40A0000}"/>
    <cellStyle name="Comma 137 5 4" xfId="9425" xr:uid="{00000000-0005-0000-0000-0000D50A0000}"/>
    <cellStyle name="Comma 137 6" xfId="9426" xr:uid="{00000000-0005-0000-0000-0000D60A0000}"/>
    <cellStyle name="Comma 137 6 2" xfId="9427" xr:uid="{00000000-0005-0000-0000-0000D70A0000}"/>
    <cellStyle name="Comma 137 7" xfId="9428" xr:uid="{00000000-0005-0000-0000-0000D80A0000}"/>
    <cellStyle name="Comma 137 8" xfId="9429" xr:uid="{00000000-0005-0000-0000-0000D90A0000}"/>
    <cellStyle name="Comma 137 9" xfId="9430" xr:uid="{00000000-0005-0000-0000-0000DA0A0000}"/>
    <cellStyle name="Comma 138" xfId="597" xr:uid="{00000000-0005-0000-0000-0000DB0A0000}"/>
    <cellStyle name="Comma 138 2" xfId="9431" xr:uid="{00000000-0005-0000-0000-0000DC0A0000}"/>
    <cellStyle name="Comma 138 2 2" xfId="9432" xr:uid="{00000000-0005-0000-0000-0000DD0A0000}"/>
    <cellStyle name="Comma 138 2 2 2" xfId="9433" xr:uid="{00000000-0005-0000-0000-0000DE0A0000}"/>
    <cellStyle name="Comma 138 2 2 2 2" xfId="9434" xr:uid="{00000000-0005-0000-0000-0000DF0A0000}"/>
    <cellStyle name="Comma 138 2 2 2 2 2" xfId="9435" xr:uid="{00000000-0005-0000-0000-0000E00A0000}"/>
    <cellStyle name="Comma 138 2 2 2 2 2 2" xfId="9436" xr:uid="{00000000-0005-0000-0000-0000E10A0000}"/>
    <cellStyle name="Comma 138 2 2 2 2 3" xfId="9437" xr:uid="{00000000-0005-0000-0000-0000E20A0000}"/>
    <cellStyle name="Comma 138 2 2 2 2 4" xfId="9438" xr:uid="{00000000-0005-0000-0000-0000E30A0000}"/>
    <cellStyle name="Comma 138 2 2 2 3" xfId="9439" xr:uid="{00000000-0005-0000-0000-0000E40A0000}"/>
    <cellStyle name="Comma 138 2 2 2 3 2" xfId="9440" xr:uid="{00000000-0005-0000-0000-0000E50A0000}"/>
    <cellStyle name="Comma 138 2 2 2 4" xfId="9441" xr:uid="{00000000-0005-0000-0000-0000E60A0000}"/>
    <cellStyle name="Comma 138 2 2 2 5" xfId="9442" xr:uid="{00000000-0005-0000-0000-0000E70A0000}"/>
    <cellStyle name="Comma 138 2 2 3" xfId="9443" xr:uid="{00000000-0005-0000-0000-0000E80A0000}"/>
    <cellStyle name="Comma 138 2 2 3 2" xfId="9444" xr:uid="{00000000-0005-0000-0000-0000E90A0000}"/>
    <cellStyle name="Comma 138 2 2 3 2 2" xfId="9445" xr:uid="{00000000-0005-0000-0000-0000EA0A0000}"/>
    <cellStyle name="Comma 138 2 2 3 3" xfId="9446" xr:uid="{00000000-0005-0000-0000-0000EB0A0000}"/>
    <cellStyle name="Comma 138 2 2 3 4" xfId="9447" xr:uid="{00000000-0005-0000-0000-0000EC0A0000}"/>
    <cellStyle name="Comma 138 2 2 4" xfId="9448" xr:uid="{00000000-0005-0000-0000-0000ED0A0000}"/>
    <cellStyle name="Comma 138 2 2 4 2" xfId="9449" xr:uid="{00000000-0005-0000-0000-0000EE0A0000}"/>
    <cellStyle name="Comma 138 2 2 5" xfId="9450" xr:uid="{00000000-0005-0000-0000-0000EF0A0000}"/>
    <cellStyle name="Comma 138 2 2 6" xfId="9451" xr:uid="{00000000-0005-0000-0000-0000F00A0000}"/>
    <cellStyle name="Comma 138 2 3" xfId="9452" xr:uid="{00000000-0005-0000-0000-0000F10A0000}"/>
    <cellStyle name="Comma 138 2 3 2" xfId="9453" xr:uid="{00000000-0005-0000-0000-0000F20A0000}"/>
    <cellStyle name="Comma 138 2 3 2 2" xfId="9454" xr:uid="{00000000-0005-0000-0000-0000F30A0000}"/>
    <cellStyle name="Comma 138 2 3 2 2 2" xfId="9455" xr:uid="{00000000-0005-0000-0000-0000F40A0000}"/>
    <cellStyle name="Comma 138 2 3 2 3" xfId="9456" xr:uid="{00000000-0005-0000-0000-0000F50A0000}"/>
    <cellStyle name="Comma 138 2 3 2 4" xfId="9457" xr:uid="{00000000-0005-0000-0000-0000F60A0000}"/>
    <cellStyle name="Comma 138 2 3 3" xfId="9458" xr:uid="{00000000-0005-0000-0000-0000F70A0000}"/>
    <cellStyle name="Comma 138 2 3 3 2" xfId="9459" xr:uid="{00000000-0005-0000-0000-0000F80A0000}"/>
    <cellStyle name="Comma 138 2 3 4" xfId="9460" xr:uid="{00000000-0005-0000-0000-0000F90A0000}"/>
    <cellStyle name="Comma 138 2 3 5" xfId="9461" xr:uid="{00000000-0005-0000-0000-0000FA0A0000}"/>
    <cellStyle name="Comma 138 2 4" xfId="9462" xr:uid="{00000000-0005-0000-0000-0000FB0A0000}"/>
    <cellStyle name="Comma 138 2 4 2" xfId="9463" xr:uid="{00000000-0005-0000-0000-0000FC0A0000}"/>
    <cellStyle name="Comma 138 2 4 2 2" xfId="9464" xr:uid="{00000000-0005-0000-0000-0000FD0A0000}"/>
    <cellStyle name="Comma 138 2 4 3" xfId="9465" xr:uid="{00000000-0005-0000-0000-0000FE0A0000}"/>
    <cellStyle name="Comma 138 2 4 4" xfId="9466" xr:uid="{00000000-0005-0000-0000-0000FF0A0000}"/>
    <cellStyle name="Comma 138 2 5" xfId="9467" xr:uid="{00000000-0005-0000-0000-0000000B0000}"/>
    <cellStyle name="Comma 138 2 5 2" xfId="9468" xr:uid="{00000000-0005-0000-0000-0000010B0000}"/>
    <cellStyle name="Comma 138 2 6" xfId="9469" xr:uid="{00000000-0005-0000-0000-0000020B0000}"/>
    <cellStyle name="Comma 138 2 7" xfId="9470" xr:uid="{00000000-0005-0000-0000-0000030B0000}"/>
    <cellStyle name="Comma 138 3" xfId="9471" xr:uid="{00000000-0005-0000-0000-0000040B0000}"/>
    <cellStyle name="Comma 138 3 2" xfId="9472" xr:uid="{00000000-0005-0000-0000-0000050B0000}"/>
    <cellStyle name="Comma 138 3 2 2" xfId="9473" xr:uid="{00000000-0005-0000-0000-0000060B0000}"/>
    <cellStyle name="Comma 138 3 2 2 2" xfId="9474" xr:uid="{00000000-0005-0000-0000-0000070B0000}"/>
    <cellStyle name="Comma 138 3 2 2 2 2" xfId="9475" xr:uid="{00000000-0005-0000-0000-0000080B0000}"/>
    <cellStyle name="Comma 138 3 2 2 3" xfId="9476" xr:uid="{00000000-0005-0000-0000-0000090B0000}"/>
    <cellStyle name="Comma 138 3 2 2 4" xfId="9477" xr:uid="{00000000-0005-0000-0000-00000A0B0000}"/>
    <cellStyle name="Comma 138 3 2 3" xfId="9478" xr:uid="{00000000-0005-0000-0000-00000B0B0000}"/>
    <cellStyle name="Comma 138 3 2 3 2" xfId="9479" xr:uid="{00000000-0005-0000-0000-00000C0B0000}"/>
    <cellStyle name="Comma 138 3 2 4" xfId="9480" xr:uid="{00000000-0005-0000-0000-00000D0B0000}"/>
    <cellStyle name="Comma 138 3 2 5" xfId="9481" xr:uid="{00000000-0005-0000-0000-00000E0B0000}"/>
    <cellStyle name="Comma 138 3 3" xfId="9482" xr:uid="{00000000-0005-0000-0000-00000F0B0000}"/>
    <cellStyle name="Comma 138 3 3 2" xfId="9483" xr:uid="{00000000-0005-0000-0000-0000100B0000}"/>
    <cellStyle name="Comma 138 3 3 2 2" xfId="9484" xr:uid="{00000000-0005-0000-0000-0000110B0000}"/>
    <cellStyle name="Comma 138 3 3 3" xfId="9485" xr:uid="{00000000-0005-0000-0000-0000120B0000}"/>
    <cellStyle name="Comma 138 3 3 4" xfId="9486" xr:uid="{00000000-0005-0000-0000-0000130B0000}"/>
    <cellStyle name="Comma 138 3 4" xfId="9487" xr:uid="{00000000-0005-0000-0000-0000140B0000}"/>
    <cellStyle name="Comma 138 3 4 2" xfId="9488" xr:uid="{00000000-0005-0000-0000-0000150B0000}"/>
    <cellStyle name="Comma 138 3 5" xfId="9489" xr:uid="{00000000-0005-0000-0000-0000160B0000}"/>
    <cellStyle name="Comma 138 3 6" xfId="9490" xr:uid="{00000000-0005-0000-0000-0000170B0000}"/>
    <cellStyle name="Comma 138 4" xfId="9491" xr:uid="{00000000-0005-0000-0000-0000180B0000}"/>
    <cellStyle name="Comma 138 4 2" xfId="9492" xr:uid="{00000000-0005-0000-0000-0000190B0000}"/>
    <cellStyle name="Comma 138 4 2 2" xfId="9493" xr:uid="{00000000-0005-0000-0000-00001A0B0000}"/>
    <cellStyle name="Comma 138 4 2 2 2" xfId="9494" xr:uid="{00000000-0005-0000-0000-00001B0B0000}"/>
    <cellStyle name="Comma 138 4 2 3" xfId="9495" xr:uid="{00000000-0005-0000-0000-00001C0B0000}"/>
    <cellStyle name="Comma 138 4 2 4" xfId="9496" xr:uid="{00000000-0005-0000-0000-00001D0B0000}"/>
    <cellStyle name="Comma 138 4 3" xfId="9497" xr:uid="{00000000-0005-0000-0000-00001E0B0000}"/>
    <cellStyle name="Comma 138 4 3 2" xfId="9498" xr:uid="{00000000-0005-0000-0000-00001F0B0000}"/>
    <cellStyle name="Comma 138 4 4" xfId="9499" xr:uid="{00000000-0005-0000-0000-0000200B0000}"/>
    <cellStyle name="Comma 138 4 5" xfId="9500" xr:uid="{00000000-0005-0000-0000-0000210B0000}"/>
    <cellStyle name="Comma 138 5" xfId="9501" xr:uid="{00000000-0005-0000-0000-0000220B0000}"/>
    <cellStyle name="Comma 138 5 2" xfId="9502" xr:uid="{00000000-0005-0000-0000-0000230B0000}"/>
    <cellStyle name="Comma 138 5 2 2" xfId="9503" xr:uid="{00000000-0005-0000-0000-0000240B0000}"/>
    <cellStyle name="Comma 138 5 3" xfId="9504" xr:uid="{00000000-0005-0000-0000-0000250B0000}"/>
    <cellStyle name="Comma 138 5 4" xfId="9505" xr:uid="{00000000-0005-0000-0000-0000260B0000}"/>
    <cellStyle name="Comma 138 6" xfId="9506" xr:uid="{00000000-0005-0000-0000-0000270B0000}"/>
    <cellStyle name="Comma 138 6 2" xfId="9507" xr:uid="{00000000-0005-0000-0000-0000280B0000}"/>
    <cellStyle name="Comma 138 7" xfId="9508" xr:uid="{00000000-0005-0000-0000-0000290B0000}"/>
    <cellStyle name="Comma 138 8" xfId="9509" xr:uid="{00000000-0005-0000-0000-00002A0B0000}"/>
    <cellStyle name="Comma 138 9" xfId="9510" xr:uid="{00000000-0005-0000-0000-00002B0B0000}"/>
    <cellStyle name="Comma 139" xfId="598" xr:uid="{00000000-0005-0000-0000-00002C0B0000}"/>
    <cellStyle name="Comma 139 2" xfId="9511" xr:uid="{00000000-0005-0000-0000-00002D0B0000}"/>
    <cellStyle name="Comma 139 2 2" xfId="9512" xr:uid="{00000000-0005-0000-0000-00002E0B0000}"/>
    <cellStyle name="Comma 139 2 2 2" xfId="9513" xr:uid="{00000000-0005-0000-0000-00002F0B0000}"/>
    <cellStyle name="Comma 139 2 2 2 2" xfId="9514" xr:uid="{00000000-0005-0000-0000-0000300B0000}"/>
    <cellStyle name="Comma 139 2 2 2 2 2" xfId="9515" xr:uid="{00000000-0005-0000-0000-0000310B0000}"/>
    <cellStyle name="Comma 139 2 2 2 2 2 2" xfId="9516" xr:uid="{00000000-0005-0000-0000-0000320B0000}"/>
    <cellStyle name="Comma 139 2 2 2 2 3" xfId="9517" xr:uid="{00000000-0005-0000-0000-0000330B0000}"/>
    <cellStyle name="Comma 139 2 2 2 2 4" xfId="9518" xr:uid="{00000000-0005-0000-0000-0000340B0000}"/>
    <cellStyle name="Comma 139 2 2 2 3" xfId="9519" xr:uid="{00000000-0005-0000-0000-0000350B0000}"/>
    <cellStyle name="Comma 139 2 2 2 3 2" xfId="9520" xr:uid="{00000000-0005-0000-0000-0000360B0000}"/>
    <cellStyle name="Comma 139 2 2 2 4" xfId="9521" xr:uid="{00000000-0005-0000-0000-0000370B0000}"/>
    <cellStyle name="Comma 139 2 2 2 5" xfId="9522" xr:uid="{00000000-0005-0000-0000-0000380B0000}"/>
    <cellStyle name="Comma 139 2 2 3" xfId="9523" xr:uid="{00000000-0005-0000-0000-0000390B0000}"/>
    <cellStyle name="Comma 139 2 2 3 2" xfId="9524" xr:uid="{00000000-0005-0000-0000-00003A0B0000}"/>
    <cellStyle name="Comma 139 2 2 3 2 2" xfId="9525" xr:uid="{00000000-0005-0000-0000-00003B0B0000}"/>
    <cellStyle name="Comma 139 2 2 3 3" xfId="9526" xr:uid="{00000000-0005-0000-0000-00003C0B0000}"/>
    <cellStyle name="Comma 139 2 2 3 4" xfId="9527" xr:uid="{00000000-0005-0000-0000-00003D0B0000}"/>
    <cellStyle name="Comma 139 2 2 4" xfId="9528" xr:uid="{00000000-0005-0000-0000-00003E0B0000}"/>
    <cellStyle name="Comma 139 2 2 4 2" xfId="9529" xr:uid="{00000000-0005-0000-0000-00003F0B0000}"/>
    <cellStyle name="Comma 139 2 2 5" xfId="9530" xr:uid="{00000000-0005-0000-0000-0000400B0000}"/>
    <cellStyle name="Comma 139 2 2 6" xfId="9531" xr:uid="{00000000-0005-0000-0000-0000410B0000}"/>
    <cellStyle name="Comma 139 2 3" xfId="9532" xr:uid="{00000000-0005-0000-0000-0000420B0000}"/>
    <cellStyle name="Comma 139 2 3 2" xfId="9533" xr:uid="{00000000-0005-0000-0000-0000430B0000}"/>
    <cellStyle name="Comma 139 2 3 2 2" xfId="9534" xr:uid="{00000000-0005-0000-0000-0000440B0000}"/>
    <cellStyle name="Comma 139 2 3 2 2 2" xfId="9535" xr:uid="{00000000-0005-0000-0000-0000450B0000}"/>
    <cellStyle name="Comma 139 2 3 2 3" xfId="9536" xr:uid="{00000000-0005-0000-0000-0000460B0000}"/>
    <cellStyle name="Comma 139 2 3 2 4" xfId="9537" xr:uid="{00000000-0005-0000-0000-0000470B0000}"/>
    <cellStyle name="Comma 139 2 3 3" xfId="9538" xr:uid="{00000000-0005-0000-0000-0000480B0000}"/>
    <cellStyle name="Comma 139 2 3 3 2" xfId="9539" xr:uid="{00000000-0005-0000-0000-0000490B0000}"/>
    <cellStyle name="Comma 139 2 3 4" xfId="9540" xr:uid="{00000000-0005-0000-0000-00004A0B0000}"/>
    <cellStyle name="Comma 139 2 3 5" xfId="9541" xr:uid="{00000000-0005-0000-0000-00004B0B0000}"/>
    <cellStyle name="Comma 139 2 4" xfId="9542" xr:uid="{00000000-0005-0000-0000-00004C0B0000}"/>
    <cellStyle name="Comma 139 2 4 2" xfId="9543" xr:uid="{00000000-0005-0000-0000-00004D0B0000}"/>
    <cellStyle name="Comma 139 2 4 2 2" xfId="9544" xr:uid="{00000000-0005-0000-0000-00004E0B0000}"/>
    <cellStyle name="Comma 139 2 4 3" xfId="9545" xr:uid="{00000000-0005-0000-0000-00004F0B0000}"/>
    <cellStyle name="Comma 139 2 4 4" xfId="9546" xr:uid="{00000000-0005-0000-0000-0000500B0000}"/>
    <cellStyle name="Comma 139 2 5" xfId="9547" xr:uid="{00000000-0005-0000-0000-0000510B0000}"/>
    <cellStyle name="Comma 139 2 5 2" xfId="9548" xr:uid="{00000000-0005-0000-0000-0000520B0000}"/>
    <cellStyle name="Comma 139 2 6" xfId="9549" xr:uid="{00000000-0005-0000-0000-0000530B0000}"/>
    <cellStyle name="Comma 139 2 7" xfId="9550" xr:uid="{00000000-0005-0000-0000-0000540B0000}"/>
    <cellStyle name="Comma 139 3" xfId="9551" xr:uid="{00000000-0005-0000-0000-0000550B0000}"/>
    <cellStyle name="Comma 139 3 2" xfId="9552" xr:uid="{00000000-0005-0000-0000-0000560B0000}"/>
    <cellStyle name="Comma 139 3 2 2" xfId="9553" xr:uid="{00000000-0005-0000-0000-0000570B0000}"/>
    <cellStyle name="Comma 139 3 2 2 2" xfId="9554" xr:uid="{00000000-0005-0000-0000-0000580B0000}"/>
    <cellStyle name="Comma 139 3 2 2 2 2" xfId="9555" xr:uid="{00000000-0005-0000-0000-0000590B0000}"/>
    <cellStyle name="Comma 139 3 2 2 3" xfId="9556" xr:uid="{00000000-0005-0000-0000-00005A0B0000}"/>
    <cellStyle name="Comma 139 3 2 2 4" xfId="9557" xr:uid="{00000000-0005-0000-0000-00005B0B0000}"/>
    <cellStyle name="Comma 139 3 2 3" xfId="9558" xr:uid="{00000000-0005-0000-0000-00005C0B0000}"/>
    <cellStyle name="Comma 139 3 2 3 2" xfId="9559" xr:uid="{00000000-0005-0000-0000-00005D0B0000}"/>
    <cellStyle name="Comma 139 3 2 4" xfId="9560" xr:uid="{00000000-0005-0000-0000-00005E0B0000}"/>
    <cellStyle name="Comma 139 3 2 5" xfId="9561" xr:uid="{00000000-0005-0000-0000-00005F0B0000}"/>
    <cellStyle name="Comma 139 3 3" xfId="9562" xr:uid="{00000000-0005-0000-0000-0000600B0000}"/>
    <cellStyle name="Comma 139 3 3 2" xfId="9563" xr:uid="{00000000-0005-0000-0000-0000610B0000}"/>
    <cellStyle name="Comma 139 3 3 2 2" xfId="9564" xr:uid="{00000000-0005-0000-0000-0000620B0000}"/>
    <cellStyle name="Comma 139 3 3 3" xfId="9565" xr:uid="{00000000-0005-0000-0000-0000630B0000}"/>
    <cellStyle name="Comma 139 3 3 4" xfId="9566" xr:uid="{00000000-0005-0000-0000-0000640B0000}"/>
    <cellStyle name="Comma 139 3 4" xfId="9567" xr:uid="{00000000-0005-0000-0000-0000650B0000}"/>
    <cellStyle name="Comma 139 3 4 2" xfId="9568" xr:uid="{00000000-0005-0000-0000-0000660B0000}"/>
    <cellStyle name="Comma 139 3 5" xfId="9569" xr:uid="{00000000-0005-0000-0000-0000670B0000}"/>
    <cellStyle name="Comma 139 3 6" xfId="9570" xr:uid="{00000000-0005-0000-0000-0000680B0000}"/>
    <cellStyle name="Comma 139 4" xfId="9571" xr:uid="{00000000-0005-0000-0000-0000690B0000}"/>
    <cellStyle name="Comma 139 4 2" xfId="9572" xr:uid="{00000000-0005-0000-0000-00006A0B0000}"/>
    <cellStyle name="Comma 139 4 2 2" xfId="9573" xr:uid="{00000000-0005-0000-0000-00006B0B0000}"/>
    <cellStyle name="Comma 139 4 2 2 2" xfId="9574" xr:uid="{00000000-0005-0000-0000-00006C0B0000}"/>
    <cellStyle name="Comma 139 4 2 3" xfId="9575" xr:uid="{00000000-0005-0000-0000-00006D0B0000}"/>
    <cellStyle name="Comma 139 4 2 4" xfId="9576" xr:uid="{00000000-0005-0000-0000-00006E0B0000}"/>
    <cellStyle name="Comma 139 4 3" xfId="9577" xr:uid="{00000000-0005-0000-0000-00006F0B0000}"/>
    <cellStyle name="Comma 139 4 3 2" xfId="9578" xr:uid="{00000000-0005-0000-0000-0000700B0000}"/>
    <cellStyle name="Comma 139 4 4" xfId="9579" xr:uid="{00000000-0005-0000-0000-0000710B0000}"/>
    <cellStyle name="Comma 139 4 5" xfId="9580" xr:uid="{00000000-0005-0000-0000-0000720B0000}"/>
    <cellStyle name="Comma 139 5" xfId="9581" xr:uid="{00000000-0005-0000-0000-0000730B0000}"/>
    <cellStyle name="Comma 139 5 2" xfId="9582" xr:uid="{00000000-0005-0000-0000-0000740B0000}"/>
    <cellStyle name="Comma 139 5 2 2" xfId="9583" xr:uid="{00000000-0005-0000-0000-0000750B0000}"/>
    <cellStyle name="Comma 139 5 3" xfId="9584" xr:uid="{00000000-0005-0000-0000-0000760B0000}"/>
    <cellStyle name="Comma 139 5 4" xfId="9585" xr:uid="{00000000-0005-0000-0000-0000770B0000}"/>
    <cellStyle name="Comma 139 6" xfId="9586" xr:uid="{00000000-0005-0000-0000-0000780B0000}"/>
    <cellStyle name="Comma 139 6 2" xfId="9587" xr:uid="{00000000-0005-0000-0000-0000790B0000}"/>
    <cellStyle name="Comma 139 7" xfId="9588" xr:uid="{00000000-0005-0000-0000-00007A0B0000}"/>
    <cellStyle name="Comma 139 8" xfId="9589" xr:uid="{00000000-0005-0000-0000-00007B0B0000}"/>
    <cellStyle name="Comma 139 9" xfId="9590" xr:uid="{00000000-0005-0000-0000-00007C0B0000}"/>
    <cellStyle name="Comma 14" xfId="45" xr:uid="{00000000-0005-0000-0000-00007D0B0000}"/>
    <cellStyle name="Comma 14 10" xfId="1641" xr:uid="{00000000-0005-0000-0000-00007E0B0000}"/>
    <cellStyle name="Comma 14 10 2" xfId="1642" xr:uid="{00000000-0005-0000-0000-00007F0B0000}"/>
    <cellStyle name="Comma 14 11" xfId="1643" xr:uid="{00000000-0005-0000-0000-0000800B0000}"/>
    <cellStyle name="Comma 14 11 2" xfId="1644" xr:uid="{00000000-0005-0000-0000-0000810B0000}"/>
    <cellStyle name="Comma 14 12" xfId="1645" xr:uid="{00000000-0005-0000-0000-0000820B0000}"/>
    <cellStyle name="Comma 14 12 2" xfId="1646" xr:uid="{00000000-0005-0000-0000-0000830B0000}"/>
    <cellStyle name="Comma 14 13" xfId="1647" xr:uid="{00000000-0005-0000-0000-0000840B0000}"/>
    <cellStyle name="Comma 14 13 2" xfId="1648" xr:uid="{00000000-0005-0000-0000-0000850B0000}"/>
    <cellStyle name="Comma 14 14" xfId="1649" xr:uid="{00000000-0005-0000-0000-0000860B0000}"/>
    <cellStyle name="Comma 14 14 2" xfId="1650" xr:uid="{00000000-0005-0000-0000-0000870B0000}"/>
    <cellStyle name="Comma 14 15" xfId="1651" xr:uid="{00000000-0005-0000-0000-0000880B0000}"/>
    <cellStyle name="Comma 14 15 2" xfId="1652" xr:uid="{00000000-0005-0000-0000-0000890B0000}"/>
    <cellStyle name="Comma 14 16" xfId="1653" xr:uid="{00000000-0005-0000-0000-00008A0B0000}"/>
    <cellStyle name="Comma 14 16 2" xfId="1654" xr:uid="{00000000-0005-0000-0000-00008B0B0000}"/>
    <cellStyle name="Comma 14 17" xfId="1655" xr:uid="{00000000-0005-0000-0000-00008C0B0000}"/>
    <cellStyle name="Comma 14 17 2" xfId="1656" xr:uid="{00000000-0005-0000-0000-00008D0B0000}"/>
    <cellStyle name="Comma 14 18" xfId="1657" xr:uid="{00000000-0005-0000-0000-00008E0B0000}"/>
    <cellStyle name="Comma 14 18 2" xfId="1658" xr:uid="{00000000-0005-0000-0000-00008F0B0000}"/>
    <cellStyle name="Comma 14 19" xfId="1659" xr:uid="{00000000-0005-0000-0000-0000900B0000}"/>
    <cellStyle name="Comma 14 19 2" xfId="1660" xr:uid="{00000000-0005-0000-0000-0000910B0000}"/>
    <cellStyle name="Comma 14 2" xfId="1661" xr:uid="{00000000-0005-0000-0000-0000920B0000}"/>
    <cellStyle name="Comma 14 2 10" xfId="1662" xr:uid="{00000000-0005-0000-0000-0000930B0000}"/>
    <cellStyle name="Comma 14 2 11" xfId="1663" xr:uid="{00000000-0005-0000-0000-0000940B0000}"/>
    <cellStyle name="Comma 14 2 12" xfId="1664" xr:uid="{00000000-0005-0000-0000-0000950B0000}"/>
    <cellStyle name="Comma 14 2 13" xfId="1665" xr:uid="{00000000-0005-0000-0000-0000960B0000}"/>
    <cellStyle name="Comma 14 2 14" xfId="1666" xr:uid="{00000000-0005-0000-0000-0000970B0000}"/>
    <cellStyle name="Comma 14 2 15" xfId="1667" xr:uid="{00000000-0005-0000-0000-0000980B0000}"/>
    <cellStyle name="Comma 14 2 16" xfId="1668" xr:uid="{00000000-0005-0000-0000-0000990B0000}"/>
    <cellStyle name="Comma 14 2 17" xfId="1669" xr:uid="{00000000-0005-0000-0000-00009A0B0000}"/>
    <cellStyle name="Comma 14 2 18" xfId="1670" xr:uid="{00000000-0005-0000-0000-00009B0B0000}"/>
    <cellStyle name="Comma 14 2 19" xfId="1671" xr:uid="{00000000-0005-0000-0000-00009C0B0000}"/>
    <cellStyle name="Comma 14 2 2" xfId="1672" xr:uid="{00000000-0005-0000-0000-00009D0B0000}"/>
    <cellStyle name="Comma 14 2 20" xfId="1673" xr:uid="{00000000-0005-0000-0000-00009E0B0000}"/>
    <cellStyle name="Comma 14 2 21" xfId="1674" xr:uid="{00000000-0005-0000-0000-00009F0B0000}"/>
    <cellStyle name="Comma 14 2 22" xfId="1675" xr:uid="{00000000-0005-0000-0000-0000A00B0000}"/>
    <cellStyle name="Comma 14 2 3" xfId="1676" xr:uid="{00000000-0005-0000-0000-0000A10B0000}"/>
    <cellStyle name="Comma 14 2 4" xfId="1677" xr:uid="{00000000-0005-0000-0000-0000A20B0000}"/>
    <cellStyle name="Comma 14 2 5" xfId="1678" xr:uid="{00000000-0005-0000-0000-0000A30B0000}"/>
    <cellStyle name="Comma 14 2 6" xfId="1679" xr:uid="{00000000-0005-0000-0000-0000A40B0000}"/>
    <cellStyle name="Comma 14 2 7" xfId="1680" xr:uid="{00000000-0005-0000-0000-0000A50B0000}"/>
    <cellStyle name="Comma 14 2 8" xfId="1681" xr:uid="{00000000-0005-0000-0000-0000A60B0000}"/>
    <cellStyle name="Comma 14 2 9" xfId="1682" xr:uid="{00000000-0005-0000-0000-0000A70B0000}"/>
    <cellStyle name="Comma 14 20" xfId="1683" xr:uid="{00000000-0005-0000-0000-0000A80B0000}"/>
    <cellStyle name="Comma 14 21" xfId="1684" xr:uid="{00000000-0005-0000-0000-0000A90B0000}"/>
    <cellStyle name="Comma 14 22" xfId="1685" xr:uid="{00000000-0005-0000-0000-0000AA0B0000}"/>
    <cellStyle name="Comma 14 23" xfId="1686" xr:uid="{00000000-0005-0000-0000-0000AB0B0000}"/>
    <cellStyle name="Comma 14 24" xfId="1687" xr:uid="{00000000-0005-0000-0000-0000AC0B0000}"/>
    <cellStyle name="Comma 14 25" xfId="1688" xr:uid="{00000000-0005-0000-0000-0000AD0B0000}"/>
    <cellStyle name="Comma 14 26" xfId="1689" xr:uid="{00000000-0005-0000-0000-0000AE0B0000}"/>
    <cellStyle name="Comma 14 27" xfId="1690" xr:uid="{00000000-0005-0000-0000-0000AF0B0000}"/>
    <cellStyle name="Comma 14 28" xfId="1691" xr:uid="{00000000-0005-0000-0000-0000B00B0000}"/>
    <cellStyle name="Comma 14 29" xfId="1692" xr:uid="{00000000-0005-0000-0000-0000B10B0000}"/>
    <cellStyle name="Comma 14 3" xfId="1693" xr:uid="{00000000-0005-0000-0000-0000B20B0000}"/>
    <cellStyle name="Comma 14 3 2" xfId="1694" xr:uid="{00000000-0005-0000-0000-0000B30B0000}"/>
    <cellStyle name="Comma 14 30" xfId="1695" xr:uid="{00000000-0005-0000-0000-0000B40B0000}"/>
    <cellStyle name="Comma 14 31" xfId="1696" xr:uid="{00000000-0005-0000-0000-0000B50B0000}"/>
    <cellStyle name="Comma 14 32" xfId="1697" xr:uid="{00000000-0005-0000-0000-0000B60B0000}"/>
    <cellStyle name="Comma 14 33" xfId="1698" xr:uid="{00000000-0005-0000-0000-0000B70B0000}"/>
    <cellStyle name="Comma 14 34" xfId="1699" xr:uid="{00000000-0005-0000-0000-0000B80B0000}"/>
    <cellStyle name="Comma 14 35" xfId="1700" xr:uid="{00000000-0005-0000-0000-0000B90B0000}"/>
    <cellStyle name="Comma 14 36" xfId="1701" xr:uid="{00000000-0005-0000-0000-0000BA0B0000}"/>
    <cellStyle name="Comma 14 37" xfId="1702" xr:uid="{00000000-0005-0000-0000-0000BB0B0000}"/>
    <cellStyle name="Comma 14 38" xfId="1703" xr:uid="{00000000-0005-0000-0000-0000BC0B0000}"/>
    <cellStyle name="Comma 14 39" xfId="1704" xr:uid="{00000000-0005-0000-0000-0000BD0B0000}"/>
    <cellStyle name="Comma 14 4" xfId="1705" xr:uid="{00000000-0005-0000-0000-0000BE0B0000}"/>
    <cellStyle name="Comma 14 4 2" xfId="1706" xr:uid="{00000000-0005-0000-0000-0000BF0B0000}"/>
    <cellStyle name="Comma 14 40" xfId="1707" xr:uid="{00000000-0005-0000-0000-0000C00B0000}"/>
    <cellStyle name="Comma 14 41" xfId="1708" xr:uid="{00000000-0005-0000-0000-0000C10B0000}"/>
    <cellStyle name="Comma 14 5" xfId="1709" xr:uid="{00000000-0005-0000-0000-0000C20B0000}"/>
    <cellStyle name="Comma 14 5 2" xfId="1710" xr:uid="{00000000-0005-0000-0000-0000C30B0000}"/>
    <cellStyle name="Comma 14 6" xfId="1711" xr:uid="{00000000-0005-0000-0000-0000C40B0000}"/>
    <cellStyle name="Comma 14 6 2" xfId="1712" xr:uid="{00000000-0005-0000-0000-0000C50B0000}"/>
    <cellStyle name="Comma 14 7" xfId="1713" xr:uid="{00000000-0005-0000-0000-0000C60B0000}"/>
    <cellStyle name="Comma 14 7 2" xfId="1714" xr:uid="{00000000-0005-0000-0000-0000C70B0000}"/>
    <cellStyle name="Comma 14 8" xfId="1715" xr:uid="{00000000-0005-0000-0000-0000C80B0000}"/>
    <cellStyle name="Comma 14 8 2" xfId="1716" xr:uid="{00000000-0005-0000-0000-0000C90B0000}"/>
    <cellStyle name="Comma 14 9" xfId="1717" xr:uid="{00000000-0005-0000-0000-0000CA0B0000}"/>
    <cellStyle name="Comma 14 9 2" xfId="1718" xr:uid="{00000000-0005-0000-0000-0000CB0B0000}"/>
    <cellStyle name="Comma 140" xfId="599" xr:uid="{00000000-0005-0000-0000-0000CC0B0000}"/>
    <cellStyle name="Comma 140 2" xfId="9591" xr:uid="{00000000-0005-0000-0000-0000CD0B0000}"/>
    <cellStyle name="Comma 140 2 2" xfId="9592" xr:uid="{00000000-0005-0000-0000-0000CE0B0000}"/>
    <cellStyle name="Comma 140 2 2 2" xfId="9593" xr:uid="{00000000-0005-0000-0000-0000CF0B0000}"/>
    <cellStyle name="Comma 140 2 2 2 2" xfId="9594" xr:uid="{00000000-0005-0000-0000-0000D00B0000}"/>
    <cellStyle name="Comma 140 2 2 2 2 2" xfId="9595" xr:uid="{00000000-0005-0000-0000-0000D10B0000}"/>
    <cellStyle name="Comma 140 2 2 2 2 2 2" xfId="9596" xr:uid="{00000000-0005-0000-0000-0000D20B0000}"/>
    <cellStyle name="Comma 140 2 2 2 2 3" xfId="9597" xr:uid="{00000000-0005-0000-0000-0000D30B0000}"/>
    <cellStyle name="Comma 140 2 2 2 2 4" xfId="9598" xr:uid="{00000000-0005-0000-0000-0000D40B0000}"/>
    <cellStyle name="Comma 140 2 2 2 3" xfId="9599" xr:uid="{00000000-0005-0000-0000-0000D50B0000}"/>
    <cellStyle name="Comma 140 2 2 2 3 2" xfId="9600" xr:uid="{00000000-0005-0000-0000-0000D60B0000}"/>
    <cellStyle name="Comma 140 2 2 2 4" xfId="9601" xr:uid="{00000000-0005-0000-0000-0000D70B0000}"/>
    <cellStyle name="Comma 140 2 2 2 5" xfId="9602" xr:uid="{00000000-0005-0000-0000-0000D80B0000}"/>
    <cellStyle name="Comma 140 2 2 3" xfId="9603" xr:uid="{00000000-0005-0000-0000-0000D90B0000}"/>
    <cellStyle name="Comma 140 2 2 3 2" xfId="9604" xr:uid="{00000000-0005-0000-0000-0000DA0B0000}"/>
    <cellStyle name="Comma 140 2 2 3 2 2" xfId="9605" xr:uid="{00000000-0005-0000-0000-0000DB0B0000}"/>
    <cellStyle name="Comma 140 2 2 3 3" xfId="9606" xr:uid="{00000000-0005-0000-0000-0000DC0B0000}"/>
    <cellStyle name="Comma 140 2 2 3 4" xfId="9607" xr:uid="{00000000-0005-0000-0000-0000DD0B0000}"/>
    <cellStyle name="Comma 140 2 2 4" xfId="9608" xr:uid="{00000000-0005-0000-0000-0000DE0B0000}"/>
    <cellStyle name="Comma 140 2 2 4 2" xfId="9609" xr:uid="{00000000-0005-0000-0000-0000DF0B0000}"/>
    <cellStyle name="Comma 140 2 2 5" xfId="9610" xr:uid="{00000000-0005-0000-0000-0000E00B0000}"/>
    <cellStyle name="Comma 140 2 2 6" xfId="9611" xr:uid="{00000000-0005-0000-0000-0000E10B0000}"/>
    <cellStyle name="Comma 140 2 3" xfId="9612" xr:uid="{00000000-0005-0000-0000-0000E20B0000}"/>
    <cellStyle name="Comma 140 2 3 2" xfId="9613" xr:uid="{00000000-0005-0000-0000-0000E30B0000}"/>
    <cellStyle name="Comma 140 2 3 2 2" xfId="9614" xr:uid="{00000000-0005-0000-0000-0000E40B0000}"/>
    <cellStyle name="Comma 140 2 3 2 2 2" xfId="9615" xr:uid="{00000000-0005-0000-0000-0000E50B0000}"/>
    <cellStyle name="Comma 140 2 3 2 3" xfId="9616" xr:uid="{00000000-0005-0000-0000-0000E60B0000}"/>
    <cellStyle name="Comma 140 2 3 2 4" xfId="9617" xr:uid="{00000000-0005-0000-0000-0000E70B0000}"/>
    <cellStyle name="Comma 140 2 3 3" xfId="9618" xr:uid="{00000000-0005-0000-0000-0000E80B0000}"/>
    <cellStyle name="Comma 140 2 3 3 2" xfId="9619" xr:uid="{00000000-0005-0000-0000-0000E90B0000}"/>
    <cellStyle name="Comma 140 2 3 4" xfId="9620" xr:uid="{00000000-0005-0000-0000-0000EA0B0000}"/>
    <cellStyle name="Comma 140 2 3 5" xfId="9621" xr:uid="{00000000-0005-0000-0000-0000EB0B0000}"/>
    <cellStyle name="Comma 140 2 4" xfId="9622" xr:uid="{00000000-0005-0000-0000-0000EC0B0000}"/>
    <cellStyle name="Comma 140 2 4 2" xfId="9623" xr:uid="{00000000-0005-0000-0000-0000ED0B0000}"/>
    <cellStyle name="Comma 140 2 4 2 2" xfId="9624" xr:uid="{00000000-0005-0000-0000-0000EE0B0000}"/>
    <cellStyle name="Comma 140 2 4 3" xfId="9625" xr:uid="{00000000-0005-0000-0000-0000EF0B0000}"/>
    <cellStyle name="Comma 140 2 4 4" xfId="9626" xr:uid="{00000000-0005-0000-0000-0000F00B0000}"/>
    <cellStyle name="Comma 140 2 5" xfId="9627" xr:uid="{00000000-0005-0000-0000-0000F10B0000}"/>
    <cellStyle name="Comma 140 2 5 2" xfId="9628" xr:uid="{00000000-0005-0000-0000-0000F20B0000}"/>
    <cellStyle name="Comma 140 2 6" xfId="9629" xr:uid="{00000000-0005-0000-0000-0000F30B0000}"/>
    <cellStyle name="Comma 140 2 7" xfId="9630" xr:uid="{00000000-0005-0000-0000-0000F40B0000}"/>
    <cellStyle name="Comma 140 3" xfId="9631" xr:uid="{00000000-0005-0000-0000-0000F50B0000}"/>
    <cellStyle name="Comma 140 3 2" xfId="9632" xr:uid="{00000000-0005-0000-0000-0000F60B0000}"/>
    <cellStyle name="Comma 140 3 2 2" xfId="9633" xr:uid="{00000000-0005-0000-0000-0000F70B0000}"/>
    <cellStyle name="Comma 140 3 2 2 2" xfId="9634" xr:uid="{00000000-0005-0000-0000-0000F80B0000}"/>
    <cellStyle name="Comma 140 3 2 2 2 2" xfId="9635" xr:uid="{00000000-0005-0000-0000-0000F90B0000}"/>
    <cellStyle name="Comma 140 3 2 2 3" xfId="9636" xr:uid="{00000000-0005-0000-0000-0000FA0B0000}"/>
    <cellStyle name="Comma 140 3 2 2 4" xfId="9637" xr:uid="{00000000-0005-0000-0000-0000FB0B0000}"/>
    <cellStyle name="Comma 140 3 2 3" xfId="9638" xr:uid="{00000000-0005-0000-0000-0000FC0B0000}"/>
    <cellStyle name="Comma 140 3 2 3 2" xfId="9639" xr:uid="{00000000-0005-0000-0000-0000FD0B0000}"/>
    <cellStyle name="Comma 140 3 2 4" xfId="9640" xr:uid="{00000000-0005-0000-0000-0000FE0B0000}"/>
    <cellStyle name="Comma 140 3 2 5" xfId="9641" xr:uid="{00000000-0005-0000-0000-0000FF0B0000}"/>
    <cellStyle name="Comma 140 3 3" xfId="9642" xr:uid="{00000000-0005-0000-0000-0000000C0000}"/>
    <cellStyle name="Comma 140 3 3 2" xfId="9643" xr:uid="{00000000-0005-0000-0000-0000010C0000}"/>
    <cellStyle name="Comma 140 3 3 2 2" xfId="9644" xr:uid="{00000000-0005-0000-0000-0000020C0000}"/>
    <cellStyle name="Comma 140 3 3 3" xfId="9645" xr:uid="{00000000-0005-0000-0000-0000030C0000}"/>
    <cellStyle name="Comma 140 3 3 4" xfId="9646" xr:uid="{00000000-0005-0000-0000-0000040C0000}"/>
    <cellStyle name="Comma 140 3 4" xfId="9647" xr:uid="{00000000-0005-0000-0000-0000050C0000}"/>
    <cellStyle name="Comma 140 3 4 2" xfId="9648" xr:uid="{00000000-0005-0000-0000-0000060C0000}"/>
    <cellStyle name="Comma 140 3 5" xfId="9649" xr:uid="{00000000-0005-0000-0000-0000070C0000}"/>
    <cellStyle name="Comma 140 3 6" xfId="9650" xr:uid="{00000000-0005-0000-0000-0000080C0000}"/>
    <cellStyle name="Comma 140 4" xfId="9651" xr:uid="{00000000-0005-0000-0000-0000090C0000}"/>
    <cellStyle name="Comma 140 4 2" xfId="9652" xr:uid="{00000000-0005-0000-0000-00000A0C0000}"/>
    <cellStyle name="Comma 140 4 2 2" xfId="9653" xr:uid="{00000000-0005-0000-0000-00000B0C0000}"/>
    <cellStyle name="Comma 140 4 2 2 2" xfId="9654" xr:uid="{00000000-0005-0000-0000-00000C0C0000}"/>
    <cellStyle name="Comma 140 4 2 3" xfId="9655" xr:uid="{00000000-0005-0000-0000-00000D0C0000}"/>
    <cellStyle name="Comma 140 4 2 4" xfId="9656" xr:uid="{00000000-0005-0000-0000-00000E0C0000}"/>
    <cellStyle name="Comma 140 4 3" xfId="9657" xr:uid="{00000000-0005-0000-0000-00000F0C0000}"/>
    <cellStyle name="Comma 140 4 3 2" xfId="9658" xr:uid="{00000000-0005-0000-0000-0000100C0000}"/>
    <cellStyle name="Comma 140 4 4" xfId="9659" xr:uid="{00000000-0005-0000-0000-0000110C0000}"/>
    <cellStyle name="Comma 140 4 5" xfId="9660" xr:uid="{00000000-0005-0000-0000-0000120C0000}"/>
    <cellStyle name="Comma 140 5" xfId="9661" xr:uid="{00000000-0005-0000-0000-0000130C0000}"/>
    <cellStyle name="Comma 140 5 2" xfId="9662" xr:uid="{00000000-0005-0000-0000-0000140C0000}"/>
    <cellStyle name="Comma 140 5 2 2" xfId="9663" xr:uid="{00000000-0005-0000-0000-0000150C0000}"/>
    <cellStyle name="Comma 140 5 3" xfId="9664" xr:uid="{00000000-0005-0000-0000-0000160C0000}"/>
    <cellStyle name="Comma 140 5 4" xfId="9665" xr:uid="{00000000-0005-0000-0000-0000170C0000}"/>
    <cellStyle name="Comma 140 6" xfId="9666" xr:uid="{00000000-0005-0000-0000-0000180C0000}"/>
    <cellStyle name="Comma 140 6 2" xfId="9667" xr:uid="{00000000-0005-0000-0000-0000190C0000}"/>
    <cellStyle name="Comma 140 7" xfId="9668" xr:uid="{00000000-0005-0000-0000-00001A0C0000}"/>
    <cellStyle name="Comma 140 8" xfId="9669" xr:uid="{00000000-0005-0000-0000-00001B0C0000}"/>
    <cellStyle name="Comma 140 9" xfId="9670" xr:uid="{00000000-0005-0000-0000-00001C0C0000}"/>
    <cellStyle name="Comma 141" xfId="600" xr:uid="{00000000-0005-0000-0000-00001D0C0000}"/>
    <cellStyle name="Comma 141 2" xfId="9671" xr:uid="{00000000-0005-0000-0000-00001E0C0000}"/>
    <cellStyle name="Comma 141 2 2" xfId="9672" xr:uid="{00000000-0005-0000-0000-00001F0C0000}"/>
    <cellStyle name="Comma 141 2 2 2" xfId="9673" xr:uid="{00000000-0005-0000-0000-0000200C0000}"/>
    <cellStyle name="Comma 141 2 2 2 2" xfId="9674" xr:uid="{00000000-0005-0000-0000-0000210C0000}"/>
    <cellStyle name="Comma 141 2 2 2 2 2" xfId="9675" xr:uid="{00000000-0005-0000-0000-0000220C0000}"/>
    <cellStyle name="Comma 141 2 2 2 2 2 2" xfId="9676" xr:uid="{00000000-0005-0000-0000-0000230C0000}"/>
    <cellStyle name="Comma 141 2 2 2 2 3" xfId="9677" xr:uid="{00000000-0005-0000-0000-0000240C0000}"/>
    <cellStyle name="Comma 141 2 2 2 2 4" xfId="9678" xr:uid="{00000000-0005-0000-0000-0000250C0000}"/>
    <cellStyle name="Comma 141 2 2 2 3" xfId="9679" xr:uid="{00000000-0005-0000-0000-0000260C0000}"/>
    <cellStyle name="Comma 141 2 2 2 3 2" xfId="9680" xr:uid="{00000000-0005-0000-0000-0000270C0000}"/>
    <cellStyle name="Comma 141 2 2 2 4" xfId="9681" xr:uid="{00000000-0005-0000-0000-0000280C0000}"/>
    <cellStyle name="Comma 141 2 2 2 5" xfId="9682" xr:uid="{00000000-0005-0000-0000-0000290C0000}"/>
    <cellStyle name="Comma 141 2 2 3" xfId="9683" xr:uid="{00000000-0005-0000-0000-00002A0C0000}"/>
    <cellStyle name="Comma 141 2 2 3 2" xfId="9684" xr:uid="{00000000-0005-0000-0000-00002B0C0000}"/>
    <cellStyle name="Comma 141 2 2 3 2 2" xfId="9685" xr:uid="{00000000-0005-0000-0000-00002C0C0000}"/>
    <cellStyle name="Comma 141 2 2 3 3" xfId="9686" xr:uid="{00000000-0005-0000-0000-00002D0C0000}"/>
    <cellStyle name="Comma 141 2 2 3 4" xfId="9687" xr:uid="{00000000-0005-0000-0000-00002E0C0000}"/>
    <cellStyle name="Comma 141 2 2 4" xfId="9688" xr:uid="{00000000-0005-0000-0000-00002F0C0000}"/>
    <cellStyle name="Comma 141 2 2 4 2" xfId="9689" xr:uid="{00000000-0005-0000-0000-0000300C0000}"/>
    <cellStyle name="Comma 141 2 2 5" xfId="9690" xr:uid="{00000000-0005-0000-0000-0000310C0000}"/>
    <cellStyle name="Comma 141 2 2 6" xfId="9691" xr:uid="{00000000-0005-0000-0000-0000320C0000}"/>
    <cellStyle name="Comma 141 2 3" xfId="9692" xr:uid="{00000000-0005-0000-0000-0000330C0000}"/>
    <cellStyle name="Comma 141 2 3 2" xfId="9693" xr:uid="{00000000-0005-0000-0000-0000340C0000}"/>
    <cellStyle name="Comma 141 2 3 2 2" xfId="9694" xr:uid="{00000000-0005-0000-0000-0000350C0000}"/>
    <cellStyle name="Comma 141 2 3 2 2 2" xfId="9695" xr:uid="{00000000-0005-0000-0000-0000360C0000}"/>
    <cellStyle name="Comma 141 2 3 2 3" xfId="9696" xr:uid="{00000000-0005-0000-0000-0000370C0000}"/>
    <cellStyle name="Comma 141 2 3 2 4" xfId="9697" xr:uid="{00000000-0005-0000-0000-0000380C0000}"/>
    <cellStyle name="Comma 141 2 3 3" xfId="9698" xr:uid="{00000000-0005-0000-0000-0000390C0000}"/>
    <cellStyle name="Comma 141 2 3 3 2" xfId="9699" xr:uid="{00000000-0005-0000-0000-00003A0C0000}"/>
    <cellStyle name="Comma 141 2 3 4" xfId="9700" xr:uid="{00000000-0005-0000-0000-00003B0C0000}"/>
    <cellStyle name="Comma 141 2 3 5" xfId="9701" xr:uid="{00000000-0005-0000-0000-00003C0C0000}"/>
    <cellStyle name="Comma 141 2 4" xfId="9702" xr:uid="{00000000-0005-0000-0000-00003D0C0000}"/>
    <cellStyle name="Comma 141 2 4 2" xfId="9703" xr:uid="{00000000-0005-0000-0000-00003E0C0000}"/>
    <cellStyle name="Comma 141 2 4 2 2" xfId="9704" xr:uid="{00000000-0005-0000-0000-00003F0C0000}"/>
    <cellStyle name="Comma 141 2 4 3" xfId="9705" xr:uid="{00000000-0005-0000-0000-0000400C0000}"/>
    <cellStyle name="Comma 141 2 4 4" xfId="9706" xr:uid="{00000000-0005-0000-0000-0000410C0000}"/>
    <cellStyle name="Comma 141 2 5" xfId="9707" xr:uid="{00000000-0005-0000-0000-0000420C0000}"/>
    <cellStyle name="Comma 141 2 5 2" xfId="9708" xr:uid="{00000000-0005-0000-0000-0000430C0000}"/>
    <cellStyle name="Comma 141 2 6" xfId="9709" xr:uid="{00000000-0005-0000-0000-0000440C0000}"/>
    <cellStyle name="Comma 141 2 7" xfId="9710" xr:uid="{00000000-0005-0000-0000-0000450C0000}"/>
    <cellStyle name="Comma 141 3" xfId="9711" xr:uid="{00000000-0005-0000-0000-0000460C0000}"/>
    <cellStyle name="Comma 141 3 2" xfId="9712" xr:uid="{00000000-0005-0000-0000-0000470C0000}"/>
    <cellStyle name="Comma 141 3 2 2" xfId="9713" xr:uid="{00000000-0005-0000-0000-0000480C0000}"/>
    <cellStyle name="Comma 141 3 2 2 2" xfId="9714" xr:uid="{00000000-0005-0000-0000-0000490C0000}"/>
    <cellStyle name="Comma 141 3 2 2 2 2" xfId="9715" xr:uid="{00000000-0005-0000-0000-00004A0C0000}"/>
    <cellStyle name="Comma 141 3 2 2 3" xfId="9716" xr:uid="{00000000-0005-0000-0000-00004B0C0000}"/>
    <cellStyle name="Comma 141 3 2 2 4" xfId="9717" xr:uid="{00000000-0005-0000-0000-00004C0C0000}"/>
    <cellStyle name="Comma 141 3 2 3" xfId="9718" xr:uid="{00000000-0005-0000-0000-00004D0C0000}"/>
    <cellStyle name="Comma 141 3 2 3 2" xfId="9719" xr:uid="{00000000-0005-0000-0000-00004E0C0000}"/>
    <cellStyle name="Comma 141 3 2 4" xfId="9720" xr:uid="{00000000-0005-0000-0000-00004F0C0000}"/>
    <cellStyle name="Comma 141 3 2 5" xfId="9721" xr:uid="{00000000-0005-0000-0000-0000500C0000}"/>
    <cellStyle name="Comma 141 3 3" xfId="9722" xr:uid="{00000000-0005-0000-0000-0000510C0000}"/>
    <cellStyle name="Comma 141 3 3 2" xfId="9723" xr:uid="{00000000-0005-0000-0000-0000520C0000}"/>
    <cellStyle name="Comma 141 3 3 2 2" xfId="9724" xr:uid="{00000000-0005-0000-0000-0000530C0000}"/>
    <cellStyle name="Comma 141 3 3 3" xfId="9725" xr:uid="{00000000-0005-0000-0000-0000540C0000}"/>
    <cellStyle name="Comma 141 3 3 4" xfId="9726" xr:uid="{00000000-0005-0000-0000-0000550C0000}"/>
    <cellStyle name="Comma 141 3 4" xfId="9727" xr:uid="{00000000-0005-0000-0000-0000560C0000}"/>
    <cellStyle name="Comma 141 3 4 2" xfId="9728" xr:uid="{00000000-0005-0000-0000-0000570C0000}"/>
    <cellStyle name="Comma 141 3 5" xfId="9729" xr:uid="{00000000-0005-0000-0000-0000580C0000}"/>
    <cellStyle name="Comma 141 3 6" xfId="9730" xr:uid="{00000000-0005-0000-0000-0000590C0000}"/>
    <cellStyle name="Comma 141 4" xfId="9731" xr:uid="{00000000-0005-0000-0000-00005A0C0000}"/>
    <cellStyle name="Comma 141 4 2" xfId="9732" xr:uid="{00000000-0005-0000-0000-00005B0C0000}"/>
    <cellStyle name="Comma 141 4 2 2" xfId="9733" xr:uid="{00000000-0005-0000-0000-00005C0C0000}"/>
    <cellStyle name="Comma 141 4 2 2 2" xfId="9734" xr:uid="{00000000-0005-0000-0000-00005D0C0000}"/>
    <cellStyle name="Comma 141 4 2 3" xfId="9735" xr:uid="{00000000-0005-0000-0000-00005E0C0000}"/>
    <cellStyle name="Comma 141 4 2 4" xfId="9736" xr:uid="{00000000-0005-0000-0000-00005F0C0000}"/>
    <cellStyle name="Comma 141 4 3" xfId="9737" xr:uid="{00000000-0005-0000-0000-0000600C0000}"/>
    <cellStyle name="Comma 141 4 3 2" xfId="9738" xr:uid="{00000000-0005-0000-0000-0000610C0000}"/>
    <cellStyle name="Comma 141 4 4" xfId="9739" xr:uid="{00000000-0005-0000-0000-0000620C0000}"/>
    <cellStyle name="Comma 141 4 5" xfId="9740" xr:uid="{00000000-0005-0000-0000-0000630C0000}"/>
    <cellStyle name="Comma 141 5" xfId="9741" xr:uid="{00000000-0005-0000-0000-0000640C0000}"/>
    <cellStyle name="Comma 141 5 2" xfId="9742" xr:uid="{00000000-0005-0000-0000-0000650C0000}"/>
    <cellStyle name="Comma 141 5 2 2" xfId="9743" xr:uid="{00000000-0005-0000-0000-0000660C0000}"/>
    <cellStyle name="Comma 141 5 3" xfId="9744" xr:uid="{00000000-0005-0000-0000-0000670C0000}"/>
    <cellStyle name="Comma 141 5 4" xfId="9745" xr:uid="{00000000-0005-0000-0000-0000680C0000}"/>
    <cellStyle name="Comma 141 6" xfId="9746" xr:uid="{00000000-0005-0000-0000-0000690C0000}"/>
    <cellStyle name="Comma 141 6 2" xfId="9747" xr:uid="{00000000-0005-0000-0000-00006A0C0000}"/>
    <cellStyle name="Comma 141 7" xfId="9748" xr:uid="{00000000-0005-0000-0000-00006B0C0000}"/>
    <cellStyle name="Comma 141 8" xfId="9749" xr:uid="{00000000-0005-0000-0000-00006C0C0000}"/>
    <cellStyle name="Comma 141 9" xfId="9750" xr:uid="{00000000-0005-0000-0000-00006D0C0000}"/>
    <cellStyle name="Comma 142" xfId="601" xr:uid="{00000000-0005-0000-0000-00006E0C0000}"/>
    <cellStyle name="Comma 142 2" xfId="9751" xr:uid="{00000000-0005-0000-0000-00006F0C0000}"/>
    <cellStyle name="Comma 142 2 2" xfId="9752" xr:uid="{00000000-0005-0000-0000-0000700C0000}"/>
    <cellStyle name="Comma 142 2 2 2" xfId="9753" xr:uid="{00000000-0005-0000-0000-0000710C0000}"/>
    <cellStyle name="Comma 142 2 2 2 2" xfId="9754" xr:uid="{00000000-0005-0000-0000-0000720C0000}"/>
    <cellStyle name="Comma 142 2 2 2 2 2" xfId="9755" xr:uid="{00000000-0005-0000-0000-0000730C0000}"/>
    <cellStyle name="Comma 142 2 2 2 2 2 2" xfId="9756" xr:uid="{00000000-0005-0000-0000-0000740C0000}"/>
    <cellStyle name="Comma 142 2 2 2 2 3" xfId="9757" xr:uid="{00000000-0005-0000-0000-0000750C0000}"/>
    <cellStyle name="Comma 142 2 2 2 2 4" xfId="9758" xr:uid="{00000000-0005-0000-0000-0000760C0000}"/>
    <cellStyle name="Comma 142 2 2 2 3" xfId="9759" xr:uid="{00000000-0005-0000-0000-0000770C0000}"/>
    <cellStyle name="Comma 142 2 2 2 3 2" xfId="9760" xr:uid="{00000000-0005-0000-0000-0000780C0000}"/>
    <cellStyle name="Comma 142 2 2 2 4" xfId="9761" xr:uid="{00000000-0005-0000-0000-0000790C0000}"/>
    <cellStyle name="Comma 142 2 2 2 5" xfId="9762" xr:uid="{00000000-0005-0000-0000-00007A0C0000}"/>
    <cellStyle name="Comma 142 2 2 3" xfId="9763" xr:uid="{00000000-0005-0000-0000-00007B0C0000}"/>
    <cellStyle name="Comma 142 2 2 3 2" xfId="9764" xr:uid="{00000000-0005-0000-0000-00007C0C0000}"/>
    <cellStyle name="Comma 142 2 2 3 2 2" xfId="9765" xr:uid="{00000000-0005-0000-0000-00007D0C0000}"/>
    <cellStyle name="Comma 142 2 2 3 3" xfId="9766" xr:uid="{00000000-0005-0000-0000-00007E0C0000}"/>
    <cellStyle name="Comma 142 2 2 3 4" xfId="9767" xr:uid="{00000000-0005-0000-0000-00007F0C0000}"/>
    <cellStyle name="Comma 142 2 2 4" xfId="9768" xr:uid="{00000000-0005-0000-0000-0000800C0000}"/>
    <cellStyle name="Comma 142 2 2 4 2" xfId="9769" xr:uid="{00000000-0005-0000-0000-0000810C0000}"/>
    <cellStyle name="Comma 142 2 2 5" xfId="9770" xr:uid="{00000000-0005-0000-0000-0000820C0000}"/>
    <cellStyle name="Comma 142 2 2 6" xfId="9771" xr:uid="{00000000-0005-0000-0000-0000830C0000}"/>
    <cellStyle name="Comma 142 2 3" xfId="9772" xr:uid="{00000000-0005-0000-0000-0000840C0000}"/>
    <cellStyle name="Comma 142 2 3 2" xfId="9773" xr:uid="{00000000-0005-0000-0000-0000850C0000}"/>
    <cellStyle name="Comma 142 2 3 2 2" xfId="9774" xr:uid="{00000000-0005-0000-0000-0000860C0000}"/>
    <cellStyle name="Comma 142 2 3 2 2 2" xfId="9775" xr:uid="{00000000-0005-0000-0000-0000870C0000}"/>
    <cellStyle name="Comma 142 2 3 2 3" xfId="9776" xr:uid="{00000000-0005-0000-0000-0000880C0000}"/>
    <cellStyle name="Comma 142 2 3 2 4" xfId="9777" xr:uid="{00000000-0005-0000-0000-0000890C0000}"/>
    <cellStyle name="Comma 142 2 3 3" xfId="9778" xr:uid="{00000000-0005-0000-0000-00008A0C0000}"/>
    <cellStyle name="Comma 142 2 3 3 2" xfId="9779" xr:uid="{00000000-0005-0000-0000-00008B0C0000}"/>
    <cellStyle name="Comma 142 2 3 4" xfId="9780" xr:uid="{00000000-0005-0000-0000-00008C0C0000}"/>
    <cellStyle name="Comma 142 2 3 5" xfId="9781" xr:uid="{00000000-0005-0000-0000-00008D0C0000}"/>
    <cellStyle name="Comma 142 2 4" xfId="9782" xr:uid="{00000000-0005-0000-0000-00008E0C0000}"/>
    <cellStyle name="Comma 142 2 4 2" xfId="9783" xr:uid="{00000000-0005-0000-0000-00008F0C0000}"/>
    <cellStyle name="Comma 142 2 4 2 2" xfId="9784" xr:uid="{00000000-0005-0000-0000-0000900C0000}"/>
    <cellStyle name="Comma 142 2 4 3" xfId="9785" xr:uid="{00000000-0005-0000-0000-0000910C0000}"/>
    <cellStyle name="Comma 142 2 4 4" xfId="9786" xr:uid="{00000000-0005-0000-0000-0000920C0000}"/>
    <cellStyle name="Comma 142 2 5" xfId="9787" xr:uid="{00000000-0005-0000-0000-0000930C0000}"/>
    <cellStyle name="Comma 142 2 5 2" xfId="9788" xr:uid="{00000000-0005-0000-0000-0000940C0000}"/>
    <cellStyle name="Comma 142 2 6" xfId="9789" xr:uid="{00000000-0005-0000-0000-0000950C0000}"/>
    <cellStyle name="Comma 142 2 7" xfId="9790" xr:uid="{00000000-0005-0000-0000-0000960C0000}"/>
    <cellStyle name="Comma 142 3" xfId="9791" xr:uid="{00000000-0005-0000-0000-0000970C0000}"/>
    <cellStyle name="Comma 142 3 2" xfId="9792" xr:uid="{00000000-0005-0000-0000-0000980C0000}"/>
    <cellStyle name="Comma 142 3 2 2" xfId="9793" xr:uid="{00000000-0005-0000-0000-0000990C0000}"/>
    <cellStyle name="Comma 142 3 2 2 2" xfId="9794" xr:uid="{00000000-0005-0000-0000-00009A0C0000}"/>
    <cellStyle name="Comma 142 3 2 2 2 2" xfId="9795" xr:uid="{00000000-0005-0000-0000-00009B0C0000}"/>
    <cellStyle name="Comma 142 3 2 2 3" xfId="9796" xr:uid="{00000000-0005-0000-0000-00009C0C0000}"/>
    <cellStyle name="Comma 142 3 2 2 4" xfId="9797" xr:uid="{00000000-0005-0000-0000-00009D0C0000}"/>
    <cellStyle name="Comma 142 3 2 3" xfId="9798" xr:uid="{00000000-0005-0000-0000-00009E0C0000}"/>
    <cellStyle name="Comma 142 3 2 3 2" xfId="9799" xr:uid="{00000000-0005-0000-0000-00009F0C0000}"/>
    <cellStyle name="Comma 142 3 2 4" xfId="9800" xr:uid="{00000000-0005-0000-0000-0000A00C0000}"/>
    <cellStyle name="Comma 142 3 2 5" xfId="9801" xr:uid="{00000000-0005-0000-0000-0000A10C0000}"/>
    <cellStyle name="Comma 142 3 3" xfId="9802" xr:uid="{00000000-0005-0000-0000-0000A20C0000}"/>
    <cellStyle name="Comma 142 3 3 2" xfId="9803" xr:uid="{00000000-0005-0000-0000-0000A30C0000}"/>
    <cellStyle name="Comma 142 3 3 2 2" xfId="9804" xr:uid="{00000000-0005-0000-0000-0000A40C0000}"/>
    <cellStyle name="Comma 142 3 3 3" xfId="9805" xr:uid="{00000000-0005-0000-0000-0000A50C0000}"/>
    <cellStyle name="Comma 142 3 3 4" xfId="9806" xr:uid="{00000000-0005-0000-0000-0000A60C0000}"/>
    <cellStyle name="Comma 142 3 4" xfId="9807" xr:uid="{00000000-0005-0000-0000-0000A70C0000}"/>
    <cellStyle name="Comma 142 3 4 2" xfId="9808" xr:uid="{00000000-0005-0000-0000-0000A80C0000}"/>
    <cellStyle name="Comma 142 3 5" xfId="9809" xr:uid="{00000000-0005-0000-0000-0000A90C0000}"/>
    <cellStyle name="Comma 142 3 6" xfId="9810" xr:uid="{00000000-0005-0000-0000-0000AA0C0000}"/>
    <cellStyle name="Comma 142 4" xfId="9811" xr:uid="{00000000-0005-0000-0000-0000AB0C0000}"/>
    <cellStyle name="Comma 142 4 2" xfId="9812" xr:uid="{00000000-0005-0000-0000-0000AC0C0000}"/>
    <cellStyle name="Comma 142 4 2 2" xfId="9813" xr:uid="{00000000-0005-0000-0000-0000AD0C0000}"/>
    <cellStyle name="Comma 142 4 2 2 2" xfId="9814" xr:uid="{00000000-0005-0000-0000-0000AE0C0000}"/>
    <cellStyle name="Comma 142 4 2 3" xfId="9815" xr:uid="{00000000-0005-0000-0000-0000AF0C0000}"/>
    <cellStyle name="Comma 142 4 2 4" xfId="9816" xr:uid="{00000000-0005-0000-0000-0000B00C0000}"/>
    <cellStyle name="Comma 142 4 3" xfId="9817" xr:uid="{00000000-0005-0000-0000-0000B10C0000}"/>
    <cellStyle name="Comma 142 4 3 2" xfId="9818" xr:uid="{00000000-0005-0000-0000-0000B20C0000}"/>
    <cellStyle name="Comma 142 4 4" xfId="9819" xr:uid="{00000000-0005-0000-0000-0000B30C0000}"/>
    <cellStyle name="Comma 142 4 5" xfId="9820" xr:uid="{00000000-0005-0000-0000-0000B40C0000}"/>
    <cellStyle name="Comma 142 5" xfId="9821" xr:uid="{00000000-0005-0000-0000-0000B50C0000}"/>
    <cellStyle name="Comma 142 5 2" xfId="9822" xr:uid="{00000000-0005-0000-0000-0000B60C0000}"/>
    <cellStyle name="Comma 142 5 2 2" xfId="9823" xr:uid="{00000000-0005-0000-0000-0000B70C0000}"/>
    <cellStyle name="Comma 142 5 3" xfId="9824" xr:uid="{00000000-0005-0000-0000-0000B80C0000}"/>
    <cellStyle name="Comma 142 5 4" xfId="9825" xr:uid="{00000000-0005-0000-0000-0000B90C0000}"/>
    <cellStyle name="Comma 142 6" xfId="9826" xr:uid="{00000000-0005-0000-0000-0000BA0C0000}"/>
    <cellStyle name="Comma 142 6 2" xfId="9827" xr:uid="{00000000-0005-0000-0000-0000BB0C0000}"/>
    <cellStyle name="Comma 142 7" xfId="9828" xr:uid="{00000000-0005-0000-0000-0000BC0C0000}"/>
    <cellStyle name="Comma 142 8" xfId="9829" xr:uid="{00000000-0005-0000-0000-0000BD0C0000}"/>
    <cellStyle name="Comma 142 9" xfId="9830" xr:uid="{00000000-0005-0000-0000-0000BE0C0000}"/>
    <cellStyle name="Comma 143" xfId="602" xr:uid="{00000000-0005-0000-0000-0000BF0C0000}"/>
    <cellStyle name="Comma 143 2" xfId="9831" xr:uid="{00000000-0005-0000-0000-0000C00C0000}"/>
    <cellStyle name="Comma 143 2 2" xfId="9832" xr:uid="{00000000-0005-0000-0000-0000C10C0000}"/>
    <cellStyle name="Comma 143 2 2 2" xfId="9833" xr:uid="{00000000-0005-0000-0000-0000C20C0000}"/>
    <cellStyle name="Comma 143 2 2 2 2" xfId="9834" xr:uid="{00000000-0005-0000-0000-0000C30C0000}"/>
    <cellStyle name="Comma 143 2 2 2 2 2" xfId="9835" xr:uid="{00000000-0005-0000-0000-0000C40C0000}"/>
    <cellStyle name="Comma 143 2 2 2 2 2 2" xfId="9836" xr:uid="{00000000-0005-0000-0000-0000C50C0000}"/>
    <cellStyle name="Comma 143 2 2 2 2 3" xfId="9837" xr:uid="{00000000-0005-0000-0000-0000C60C0000}"/>
    <cellStyle name="Comma 143 2 2 2 2 4" xfId="9838" xr:uid="{00000000-0005-0000-0000-0000C70C0000}"/>
    <cellStyle name="Comma 143 2 2 2 3" xfId="9839" xr:uid="{00000000-0005-0000-0000-0000C80C0000}"/>
    <cellStyle name="Comma 143 2 2 2 3 2" xfId="9840" xr:uid="{00000000-0005-0000-0000-0000C90C0000}"/>
    <cellStyle name="Comma 143 2 2 2 4" xfId="9841" xr:uid="{00000000-0005-0000-0000-0000CA0C0000}"/>
    <cellStyle name="Comma 143 2 2 2 5" xfId="9842" xr:uid="{00000000-0005-0000-0000-0000CB0C0000}"/>
    <cellStyle name="Comma 143 2 2 3" xfId="9843" xr:uid="{00000000-0005-0000-0000-0000CC0C0000}"/>
    <cellStyle name="Comma 143 2 2 3 2" xfId="9844" xr:uid="{00000000-0005-0000-0000-0000CD0C0000}"/>
    <cellStyle name="Comma 143 2 2 3 2 2" xfId="9845" xr:uid="{00000000-0005-0000-0000-0000CE0C0000}"/>
    <cellStyle name="Comma 143 2 2 3 3" xfId="9846" xr:uid="{00000000-0005-0000-0000-0000CF0C0000}"/>
    <cellStyle name="Comma 143 2 2 3 4" xfId="9847" xr:uid="{00000000-0005-0000-0000-0000D00C0000}"/>
    <cellStyle name="Comma 143 2 2 4" xfId="9848" xr:uid="{00000000-0005-0000-0000-0000D10C0000}"/>
    <cellStyle name="Comma 143 2 2 4 2" xfId="9849" xr:uid="{00000000-0005-0000-0000-0000D20C0000}"/>
    <cellStyle name="Comma 143 2 2 5" xfId="9850" xr:uid="{00000000-0005-0000-0000-0000D30C0000}"/>
    <cellStyle name="Comma 143 2 2 6" xfId="9851" xr:uid="{00000000-0005-0000-0000-0000D40C0000}"/>
    <cellStyle name="Comma 143 2 3" xfId="9852" xr:uid="{00000000-0005-0000-0000-0000D50C0000}"/>
    <cellStyle name="Comma 143 2 3 2" xfId="9853" xr:uid="{00000000-0005-0000-0000-0000D60C0000}"/>
    <cellStyle name="Comma 143 2 3 2 2" xfId="9854" xr:uid="{00000000-0005-0000-0000-0000D70C0000}"/>
    <cellStyle name="Comma 143 2 3 2 2 2" xfId="9855" xr:uid="{00000000-0005-0000-0000-0000D80C0000}"/>
    <cellStyle name="Comma 143 2 3 2 3" xfId="9856" xr:uid="{00000000-0005-0000-0000-0000D90C0000}"/>
    <cellStyle name="Comma 143 2 3 2 4" xfId="9857" xr:uid="{00000000-0005-0000-0000-0000DA0C0000}"/>
    <cellStyle name="Comma 143 2 3 3" xfId="9858" xr:uid="{00000000-0005-0000-0000-0000DB0C0000}"/>
    <cellStyle name="Comma 143 2 3 3 2" xfId="9859" xr:uid="{00000000-0005-0000-0000-0000DC0C0000}"/>
    <cellStyle name="Comma 143 2 3 4" xfId="9860" xr:uid="{00000000-0005-0000-0000-0000DD0C0000}"/>
    <cellStyle name="Comma 143 2 3 5" xfId="9861" xr:uid="{00000000-0005-0000-0000-0000DE0C0000}"/>
    <cellStyle name="Comma 143 2 4" xfId="9862" xr:uid="{00000000-0005-0000-0000-0000DF0C0000}"/>
    <cellStyle name="Comma 143 2 4 2" xfId="9863" xr:uid="{00000000-0005-0000-0000-0000E00C0000}"/>
    <cellStyle name="Comma 143 2 4 2 2" xfId="9864" xr:uid="{00000000-0005-0000-0000-0000E10C0000}"/>
    <cellStyle name="Comma 143 2 4 3" xfId="9865" xr:uid="{00000000-0005-0000-0000-0000E20C0000}"/>
    <cellStyle name="Comma 143 2 4 4" xfId="9866" xr:uid="{00000000-0005-0000-0000-0000E30C0000}"/>
    <cellStyle name="Comma 143 2 5" xfId="9867" xr:uid="{00000000-0005-0000-0000-0000E40C0000}"/>
    <cellStyle name="Comma 143 2 5 2" xfId="9868" xr:uid="{00000000-0005-0000-0000-0000E50C0000}"/>
    <cellStyle name="Comma 143 2 6" xfId="9869" xr:uid="{00000000-0005-0000-0000-0000E60C0000}"/>
    <cellStyle name="Comma 143 2 7" xfId="9870" xr:uid="{00000000-0005-0000-0000-0000E70C0000}"/>
    <cellStyle name="Comma 143 3" xfId="9871" xr:uid="{00000000-0005-0000-0000-0000E80C0000}"/>
    <cellStyle name="Comma 143 3 2" xfId="9872" xr:uid="{00000000-0005-0000-0000-0000E90C0000}"/>
    <cellStyle name="Comma 143 3 2 2" xfId="9873" xr:uid="{00000000-0005-0000-0000-0000EA0C0000}"/>
    <cellStyle name="Comma 143 3 2 2 2" xfId="9874" xr:uid="{00000000-0005-0000-0000-0000EB0C0000}"/>
    <cellStyle name="Comma 143 3 2 2 2 2" xfId="9875" xr:uid="{00000000-0005-0000-0000-0000EC0C0000}"/>
    <cellStyle name="Comma 143 3 2 2 3" xfId="9876" xr:uid="{00000000-0005-0000-0000-0000ED0C0000}"/>
    <cellStyle name="Comma 143 3 2 2 4" xfId="9877" xr:uid="{00000000-0005-0000-0000-0000EE0C0000}"/>
    <cellStyle name="Comma 143 3 2 3" xfId="9878" xr:uid="{00000000-0005-0000-0000-0000EF0C0000}"/>
    <cellStyle name="Comma 143 3 2 3 2" xfId="9879" xr:uid="{00000000-0005-0000-0000-0000F00C0000}"/>
    <cellStyle name="Comma 143 3 2 4" xfId="9880" xr:uid="{00000000-0005-0000-0000-0000F10C0000}"/>
    <cellStyle name="Comma 143 3 2 5" xfId="9881" xr:uid="{00000000-0005-0000-0000-0000F20C0000}"/>
    <cellStyle name="Comma 143 3 3" xfId="9882" xr:uid="{00000000-0005-0000-0000-0000F30C0000}"/>
    <cellStyle name="Comma 143 3 3 2" xfId="9883" xr:uid="{00000000-0005-0000-0000-0000F40C0000}"/>
    <cellStyle name="Comma 143 3 3 2 2" xfId="9884" xr:uid="{00000000-0005-0000-0000-0000F50C0000}"/>
    <cellStyle name="Comma 143 3 3 3" xfId="9885" xr:uid="{00000000-0005-0000-0000-0000F60C0000}"/>
    <cellStyle name="Comma 143 3 3 4" xfId="9886" xr:uid="{00000000-0005-0000-0000-0000F70C0000}"/>
    <cellStyle name="Comma 143 3 4" xfId="9887" xr:uid="{00000000-0005-0000-0000-0000F80C0000}"/>
    <cellStyle name="Comma 143 3 4 2" xfId="9888" xr:uid="{00000000-0005-0000-0000-0000F90C0000}"/>
    <cellStyle name="Comma 143 3 5" xfId="9889" xr:uid="{00000000-0005-0000-0000-0000FA0C0000}"/>
    <cellStyle name="Comma 143 3 6" xfId="9890" xr:uid="{00000000-0005-0000-0000-0000FB0C0000}"/>
    <cellStyle name="Comma 143 4" xfId="9891" xr:uid="{00000000-0005-0000-0000-0000FC0C0000}"/>
    <cellStyle name="Comma 143 4 2" xfId="9892" xr:uid="{00000000-0005-0000-0000-0000FD0C0000}"/>
    <cellStyle name="Comma 143 4 2 2" xfId="9893" xr:uid="{00000000-0005-0000-0000-0000FE0C0000}"/>
    <cellStyle name="Comma 143 4 2 2 2" xfId="9894" xr:uid="{00000000-0005-0000-0000-0000FF0C0000}"/>
    <cellStyle name="Comma 143 4 2 3" xfId="9895" xr:uid="{00000000-0005-0000-0000-0000000D0000}"/>
    <cellStyle name="Comma 143 4 2 4" xfId="9896" xr:uid="{00000000-0005-0000-0000-0000010D0000}"/>
    <cellStyle name="Comma 143 4 3" xfId="9897" xr:uid="{00000000-0005-0000-0000-0000020D0000}"/>
    <cellStyle name="Comma 143 4 3 2" xfId="9898" xr:uid="{00000000-0005-0000-0000-0000030D0000}"/>
    <cellStyle name="Comma 143 4 4" xfId="9899" xr:uid="{00000000-0005-0000-0000-0000040D0000}"/>
    <cellStyle name="Comma 143 4 5" xfId="9900" xr:uid="{00000000-0005-0000-0000-0000050D0000}"/>
    <cellStyle name="Comma 143 5" xfId="9901" xr:uid="{00000000-0005-0000-0000-0000060D0000}"/>
    <cellStyle name="Comma 143 5 2" xfId="9902" xr:uid="{00000000-0005-0000-0000-0000070D0000}"/>
    <cellStyle name="Comma 143 5 2 2" xfId="9903" xr:uid="{00000000-0005-0000-0000-0000080D0000}"/>
    <cellStyle name="Comma 143 5 3" xfId="9904" xr:uid="{00000000-0005-0000-0000-0000090D0000}"/>
    <cellStyle name="Comma 143 5 4" xfId="9905" xr:uid="{00000000-0005-0000-0000-00000A0D0000}"/>
    <cellStyle name="Comma 143 6" xfId="9906" xr:uid="{00000000-0005-0000-0000-00000B0D0000}"/>
    <cellStyle name="Comma 143 6 2" xfId="9907" xr:uid="{00000000-0005-0000-0000-00000C0D0000}"/>
    <cellStyle name="Comma 143 7" xfId="9908" xr:uid="{00000000-0005-0000-0000-00000D0D0000}"/>
    <cellStyle name="Comma 143 8" xfId="9909" xr:uid="{00000000-0005-0000-0000-00000E0D0000}"/>
    <cellStyle name="Comma 143 9" xfId="9910" xr:uid="{00000000-0005-0000-0000-00000F0D0000}"/>
    <cellStyle name="Comma 144" xfId="603" xr:uid="{00000000-0005-0000-0000-0000100D0000}"/>
    <cellStyle name="Comma 144 2" xfId="9911" xr:uid="{00000000-0005-0000-0000-0000110D0000}"/>
    <cellStyle name="Comma 144 2 2" xfId="9912" xr:uid="{00000000-0005-0000-0000-0000120D0000}"/>
    <cellStyle name="Comma 144 2 2 2" xfId="9913" xr:uid="{00000000-0005-0000-0000-0000130D0000}"/>
    <cellStyle name="Comma 144 2 2 2 2" xfId="9914" xr:uid="{00000000-0005-0000-0000-0000140D0000}"/>
    <cellStyle name="Comma 144 2 2 2 2 2" xfId="9915" xr:uid="{00000000-0005-0000-0000-0000150D0000}"/>
    <cellStyle name="Comma 144 2 2 2 2 2 2" xfId="9916" xr:uid="{00000000-0005-0000-0000-0000160D0000}"/>
    <cellStyle name="Comma 144 2 2 2 2 3" xfId="9917" xr:uid="{00000000-0005-0000-0000-0000170D0000}"/>
    <cellStyle name="Comma 144 2 2 2 2 4" xfId="9918" xr:uid="{00000000-0005-0000-0000-0000180D0000}"/>
    <cellStyle name="Comma 144 2 2 2 3" xfId="9919" xr:uid="{00000000-0005-0000-0000-0000190D0000}"/>
    <cellStyle name="Comma 144 2 2 2 3 2" xfId="9920" xr:uid="{00000000-0005-0000-0000-00001A0D0000}"/>
    <cellStyle name="Comma 144 2 2 2 4" xfId="9921" xr:uid="{00000000-0005-0000-0000-00001B0D0000}"/>
    <cellStyle name="Comma 144 2 2 2 5" xfId="9922" xr:uid="{00000000-0005-0000-0000-00001C0D0000}"/>
    <cellStyle name="Comma 144 2 2 3" xfId="9923" xr:uid="{00000000-0005-0000-0000-00001D0D0000}"/>
    <cellStyle name="Comma 144 2 2 3 2" xfId="9924" xr:uid="{00000000-0005-0000-0000-00001E0D0000}"/>
    <cellStyle name="Comma 144 2 2 3 2 2" xfId="9925" xr:uid="{00000000-0005-0000-0000-00001F0D0000}"/>
    <cellStyle name="Comma 144 2 2 3 3" xfId="9926" xr:uid="{00000000-0005-0000-0000-0000200D0000}"/>
    <cellStyle name="Comma 144 2 2 3 4" xfId="9927" xr:uid="{00000000-0005-0000-0000-0000210D0000}"/>
    <cellStyle name="Comma 144 2 2 4" xfId="9928" xr:uid="{00000000-0005-0000-0000-0000220D0000}"/>
    <cellStyle name="Comma 144 2 2 4 2" xfId="9929" xr:uid="{00000000-0005-0000-0000-0000230D0000}"/>
    <cellStyle name="Comma 144 2 2 5" xfId="9930" xr:uid="{00000000-0005-0000-0000-0000240D0000}"/>
    <cellStyle name="Comma 144 2 2 6" xfId="9931" xr:uid="{00000000-0005-0000-0000-0000250D0000}"/>
    <cellStyle name="Comma 144 2 3" xfId="9932" xr:uid="{00000000-0005-0000-0000-0000260D0000}"/>
    <cellStyle name="Comma 144 2 3 2" xfId="9933" xr:uid="{00000000-0005-0000-0000-0000270D0000}"/>
    <cellStyle name="Comma 144 2 3 2 2" xfId="9934" xr:uid="{00000000-0005-0000-0000-0000280D0000}"/>
    <cellStyle name="Comma 144 2 3 2 2 2" xfId="9935" xr:uid="{00000000-0005-0000-0000-0000290D0000}"/>
    <cellStyle name="Comma 144 2 3 2 3" xfId="9936" xr:uid="{00000000-0005-0000-0000-00002A0D0000}"/>
    <cellStyle name="Comma 144 2 3 2 4" xfId="9937" xr:uid="{00000000-0005-0000-0000-00002B0D0000}"/>
    <cellStyle name="Comma 144 2 3 3" xfId="9938" xr:uid="{00000000-0005-0000-0000-00002C0D0000}"/>
    <cellStyle name="Comma 144 2 3 3 2" xfId="9939" xr:uid="{00000000-0005-0000-0000-00002D0D0000}"/>
    <cellStyle name="Comma 144 2 3 4" xfId="9940" xr:uid="{00000000-0005-0000-0000-00002E0D0000}"/>
    <cellStyle name="Comma 144 2 3 5" xfId="9941" xr:uid="{00000000-0005-0000-0000-00002F0D0000}"/>
    <cellStyle name="Comma 144 2 4" xfId="9942" xr:uid="{00000000-0005-0000-0000-0000300D0000}"/>
    <cellStyle name="Comma 144 2 4 2" xfId="9943" xr:uid="{00000000-0005-0000-0000-0000310D0000}"/>
    <cellStyle name="Comma 144 2 4 2 2" xfId="9944" xr:uid="{00000000-0005-0000-0000-0000320D0000}"/>
    <cellStyle name="Comma 144 2 4 3" xfId="9945" xr:uid="{00000000-0005-0000-0000-0000330D0000}"/>
    <cellStyle name="Comma 144 2 4 4" xfId="9946" xr:uid="{00000000-0005-0000-0000-0000340D0000}"/>
    <cellStyle name="Comma 144 2 5" xfId="9947" xr:uid="{00000000-0005-0000-0000-0000350D0000}"/>
    <cellStyle name="Comma 144 2 5 2" xfId="9948" xr:uid="{00000000-0005-0000-0000-0000360D0000}"/>
    <cellStyle name="Comma 144 2 6" xfId="9949" xr:uid="{00000000-0005-0000-0000-0000370D0000}"/>
    <cellStyle name="Comma 144 2 7" xfId="9950" xr:uid="{00000000-0005-0000-0000-0000380D0000}"/>
    <cellStyle name="Comma 144 3" xfId="9951" xr:uid="{00000000-0005-0000-0000-0000390D0000}"/>
    <cellStyle name="Comma 144 3 2" xfId="9952" xr:uid="{00000000-0005-0000-0000-00003A0D0000}"/>
    <cellStyle name="Comma 144 3 2 2" xfId="9953" xr:uid="{00000000-0005-0000-0000-00003B0D0000}"/>
    <cellStyle name="Comma 144 3 2 2 2" xfId="9954" xr:uid="{00000000-0005-0000-0000-00003C0D0000}"/>
    <cellStyle name="Comma 144 3 2 2 2 2" xfId="9955" xr:uid="{00000000-0005-0000-0000-00003D0D0000}"/>
    <cellStyle name="Comma 144 3 2 2 3" xfId="9956" xr:uid="{00000000-0005-0000-0000-00003E0D0000}"/>
    <cellStyle name="Comma 144 3 2 2 4" xfId="9957" xr:uid="{00000000-0005-0000-0000-00003F0D0000}"/>
    <cellStyle name="Comma 144 3 2 3" xfId="9958" xr:uid="{00000000-0005-0000-0000-0000400D0000}"/>
    <cellStyle name="Comma 144 3 2 3 2" xfId="9959" xr:uid="{00000000-0005-0000-0000-0000410D0000}"/>
    <cellStyle name="Comma 144 3 2 4" xfId="9960" xr:uid="{00000000-0005-0000-0000-0000420D0000}"/>
    <cellStyle name="Comma 144 3 2 5" xfId="9961" xr:uid="{00000000-0005-0000-0000-0000430D0000}"/>
    <cellStyle name="Comma 144 3 3" xfId="9962" xr:uid="{00000000-0005-0000-0000-0000440D0000}"/>
    <cellStyle name="Comma 144 3 3 2" xfId="9963" xr:uid="{00000000-0005-0000-0000-0000450D0000}"/>
    <cellStyle name="Comma 144 3 3 2 2" xfId="9964" xr:uid="{00000000-0005-0000-0000-0000460D0000}"/>
    <cellStyle name="Comma 144 3 3 3" xfId="9965" xr:uid="{00000000-0005-0000-0000-0000470D0000}"/>
    <cellStyle name="Comma 144 3 3 4" xfId="9966" xr:uid="{00000000-0005-0000-0000-0000480D0000}"/>
    <cellStyle name="Comma 144 3 4" xfId="9967" xr:uid="{00000000-0005-0000-0000-0000490D0000}"/>
    <cellStyle name="Comma 144 3 4 2" xfId="9968" xr:uid="{00000000-0005-0000-0000-00004A0D0000}"/>
    <cellStyle name="Comma 144 3 5" xfId="9969" xr:uid="{00000000-0005-0000-0000-00004B0D0000}"/>
    <cellStyle name="Comma 144 3 6" xfId="9970" xr:uid="{00000000-0005-0000-0000-00004C0D0000}"/>
    <cellStyle name="Comma 144 4" xfId="9971" xr:uid="{00000000-0005-0000-0000-00004D0D0000}"/>
    <cellStyle name="Comma 144 4 2" xfId="9972" xr:uid="{00000000-0005-0000-0000-00004E0D0000}"/>
    <cellStyle name="Comma 144 4 2 2" xfId="9973" xr:uid="{00000000-0005-0000-0000-00004F0D0000}"/>
    <cellStyle name="Comma 144 4 2 2 2" xfId="9974" xr:uid="{00000000-0005-0000-0000-0000500D0000}"/>
    <cellStyle name="Comma 144 4 2 3" xfId="9975" xr:uid="{00000000-0005-0000-0000-0000510D0000}"/>
    <cellStyle name="Comma 144 4 2 4" xfId="9976" xr:uid="{00000000-0005-0000-0000-0000520D0000}"/>
    <cellStyle name="Comma 144 4 3" xfId="9977" xr:uid="{00000000-0005-0000-0000-0000530D0000}"/>
    <cellStyle name="Comma 144 4 3 2" xfId="9978" xr:uid="{00000000-0005-0000-0000-0000540D0000}"/>
    <cellStyle name="Comma 144 4 4" xfId="9979" xr:uid="{00000000-0005-0000-0000-0000550D0000}"/>
    <cellStyle name="Comma 144 4 5" xfId="9980" xr:uid="{00000000-0005-0000-0000-0000560D0000}"/>
    <cellStyle name="Comma 144 5" xfId="9981" xr:uid="{00000000-0005-0000-0000-0000570D0000}"/>
    <cellStyle name="Comma 144 5 2" xfId="9982" xr:uid="{00000000-0005-0000-0000-0000580D0000}"/>
    <cellStyle name="Comma 144 5 2 2" xfId="9983" xr:uid="{00000000-0005-0000-0000-0000590D0000}"/>
    <cellStyle name="Comma 144 5 3" xfId="9984" xr:uid="{00000000-0005-0000-0000-00005A0D0000}"/>
    <cellStyle name="Comma 144 5 4" xfId="9985" xr:uid="{00000000-0005-0000-0000-00005B0D0000}"/>
    <cellStyle name="Comma 144 6" xfId="9986" xr:uid="{00000000-0005-0000-0000-00005C0D0000}"/>
    <cellStyle name="Comma 144 6 2" xfId="9987" xr:uid="{00000000-0005-0000-0000-00005D0D0000}"/>
    <cellStyle name="Comma 144 7" xfId="9988" xr:uid="{00000000-0005-0000-0000-00005E0D0000}"/>
    <cellStyle name="Comma 144 8" xfId="9989" xr:uid="{00000000-0005-0000-0000-00005F0D0000}"/>
    <cellStyle name="Comma 144 9" xfId="9990" xr:uid="{00000000-0005-0000-0000-0000600D0000}"/>
    <cellStyle name="Comma 145" xfId="604" xr:uid="{00000000-0005-0000-0000-0000610D0000}"/>
    <cellStyle name="Comma 145 2" xfId="9991" xr:uid="{00000000-0005-0000-0000-0000620D0000}"/>
    <cellStyle name="Comma 145 2 2" xfId="9992" xr:uid="{00000000-0005-0000-0000-0000630D0000}"/>
    <cellStyle name="Comma 145 2 2 2" xfId="9993" xr:uid="{00000000-0005-0000-0000-0000640D0000}"/>
    <cellStyle name="Comma 145 2 2 2 2" xfId="9994" xr:uid="{00000000-0005-0000-0000-0000650D0000}"/>
    <cellStyle name="Comma 145 2 2 2 2 2" xfId="9995" xr:uid="{00000000-0005-0000-0000-0000660D0000}"/>
    <cellStyle name="Comma 145 2 2 2 2 2 2" xfId="9996" xr:uid="{00000000-0005-0000-0000-0000670D0000}"/>
    <cellStyle name="Comma 145 2 2 2 2 3" xfId="9997" xr:uid="{00000000-0005-0000-0000-0000680D0000}"/>
    <cellStyle name="Comma 145 2 2 2 2 4" xfId="9998" xr:uid="{00000000-0005-0000-0000-0000690D0000}"/>
    <cellStyle name="Comma 145 2 2 2 3" xfId="9999" xr:uid="{00000000-0005-0000-0000-00006A0D0000}"/>
    <cellStyle name="Comma 145 2 2 2 3 2" xfId="10000" xr:uid="{00000000-0005-0000-0000-00006B0D0000}"/>
    <cellStyle name="Comma 145 2 2 2 4" xfId="10001" xr:uid="{00000000-0005-0000-0000-00006C0D0000}"/>
    <cellStyle name="Comma 145 2 2 2 5" xfId="10002" xr:uid="{00000000-0005-0000-0000-00006D0D0000}"/>
    <cellStyle name="Comma 145 2 2 3" xfId="10003" xr:uid="{00000000-0005-0000-0000-00006E0D0000}"/>
    <cellStyle name="Comma 145 2 2 3 2" xfId="10004" xr:uid="{00000000-0005-0000-0000-00006F0D0000}"/>
    <cellStyle name="Comma 145 2 2 3 2 2" xfId="10005" xr:uid="{00000000-0005-0000-0000-0000700D0000}"/>
    <cellStyle name="Comma 145 2 2 3 3" xfId="10006" xr:uid="{00000000-0005-0000-0000-0000710D0000}"/>
    <cellStyle name="Comma 145 2 2 3 4" xfId="10007" xr:uid="{00000000-0005-0000-0000-0000720D0000}"/>
    <cellStyle name="Comma 145 2 2 4" xfId="10008" xr:uid="{00000000-0005-0000-0000-0000730D0000}"/>
    <cellStyle name="Comma 145 2 2 4 2" xfId="10009" xr:uid="{00000000-0005-0000-0000-0000740D0000}"/>
    <cellStyle name="Comma 145 2 2 5" xfId="10010" xr:uid="{00000000-0005-0000-0000-0000750D0000}"/>
    <cellStyle name="Comma 145 2 2 6" xfId="10011" xr:uid="{00000000-0005-0000-0000-0000760D0000}"/>
    <cellStyle name="Comma 145 2 3" xfId="10012" xr:uid="{00000000-0005-0000-0000-0000770D0000}"/>
    <cellStyle name="Comma 145 2 3 2" xfId="10013" xr:uid="{00000000-0005-0000-0000-0000780D0000}"/>
    <cellStyle name="Comma 145 2 3 2 2" xfId="10014" xr:uid="{00000000-0005-0000-0000-0000790D0000}"/>
    <cellStyle name="Comma 145 2 3 2 2 2" xfId="10015" xr:uid="{00000000-0005-0000-0000-00007A0D0000}"/>
    <cellStyle name="Comma 145 2 3 2 3" xfId="10016" xr:uid="{00000000-0005-0000-0000-00007B0D0000}"/>
    <cellStyle name="Comma 145 2 3 2 4" xfId="10017" xr:uid="{00000000-0005-0000-0000-00007C0D0000}"/>
    <cellStyle name="Comma 145 2 3 3" xfId="10018" xr:uid="{00000000-0005-0000-0000-00007D0D0000}"/>
    <cellStyle name="Comma 145 2 3 3 2" xfId="10019" xr:uid="{00000000-0005-0000-0000-00007E0D0000}"/>
    <cellStyle name="Comma 145 2 3 4" xfId="10020" xr:uid="{00000000-0005-0000-0000-00007F0D0000}"/>
    <cellStyle name="Comma 145 2 3 5" xfId="10021" xr:uid="{00000000-0005-0000-0000-0000800D0000}"/>
    <cellStyle name="Comma 145 2 4" xfId="10022" xr:uid="{00000000-0005-0000-0000-0000810D0000}"/>
    <cellStyle name="Comma 145 2 4 2" xfId="10023" xr:uid="{00000000-0005-0000-0000-0000820D0000}"/>
    <cellStyle name="Comma 145 2 4 2 2" xfId="10024" xr:uid="{00000000-0005-0000-0000-0000830D0000}"/>
    <cellStyle name="Comma 145 2 4 3" xfId="10025" xr:uid="{00000000-0005-0000-0000-0000840D0000}"/>
    <cellStyle name="Comma 145 2 4 4" xfId="10026" xr:uid="{00000000-0005-0000-0000-0000850D0000}"/>
    <cellStyle name="Comma 145 2 5" xfId="10027" xr:uid="{00000000-0005-0000-0000-0000860D0000}"/>
    <cellStyle name="Comma 145 2 5 2" xfId="10028" xr:uid="{00000000-0005-0000-0000-0000870D0000}"/>
    <cellStyle name="Comma 145 2 6" xfId="10029" xr:uid="{00000000-0005-0000-0000-0000880D0000}"/>
    <cellStyle name="Comma 145 2 7" xfId="10030" xr:uid="{00000000-0005-0000-0000-0000890D0000}"/>
    <cellStyle name="Comma 145 3" xfId="10031" xr:uid="{00000000-0005-0000-0000-00008A0D0000}"/>
    <cellStyle name="Comma 145 3 2" xfId="10032" xr:uid="{00000000-0005-0000-0000-00008B0D0000}"/>
    <cellStyle name="Comma 145 3 2 2" xfId="10033" xr:uid="{00000000-0005-0000-0000-00008C0D0000}"/>
    <cellStyle name="Comma 145 3 2 2 2" xfId="10034" xr:uid="{00000000-0005-0000-0000-00008D0D0000}"/>
    <cellStyle name="Comma 145 3 2 2 2 2" xfId="10035" xr:uid="{00000000-0005-0000-0000-00008E0D0000}"/>
    <cellStyle name="Comma 145 3 2 2 3" xfId="10036" xr:uid="{00000000-0005-0000-0000-00008F0D0000}"/>
    <cellStyle name="Comma 145 3 2 2 4" xfId="10037" xr:uid="{00000000-0005-0000-0000-0000900D0000}"/>
    <cellStyle name="Comma 145 3 2 3" xfId="10038" xr:uid="{00000000-0005-0000-0000-0000910D0000}"/>
    <cellStyle name="Comma 145 3 2 3 2" xfId="10039" xr:uid="{00000000-0005-0000-0000-0000920D0000}"/>
    <cellStyle name="Comma 145 3 2 4" xfId="10040" xr:uid="{00000000-0005-0000-0000-0000930D0000}"/>
    <cellStyle name="Comma 145 3 2 5" xfId="10041" xr:uid="{00000000-0005-0000-0000-0000940D0000}"/>
    <cellStyle name="Comma 145 3 3" xfId="10042" xr:uid="{00000000-0005-0000-0000-0000950D0000}"/>
    <cellStyle name="Comma 145 3 3 2" xfId="10043" xr:uid="{00000000-0005-0000-0000-0000960D0000}"/>
    <cellStyle name="Comma 145 3 3 2 2" xfId="10044" xr:uid="{00000000-0005-0000-0000-0000970D0000}"/>
    <cellStyle name="Comma 145 3 3 3" xfId="10045" xr:uid="{00000000-0005-0000-0000-0000980D0000}"/>
    <cellStyle name="Comma 145 3 3 4" xfId="10046" xr:uid="{00000000-0005-0000-0000-0000990D0000}"/>
    <cellStyle name="Comma 145 3 4" xfId="10047" xr:uid="{00000000-0005-0000-0000-00009A0D0000}"/>
    <cellStyle name="Comma 145 3 4 2" xfId="10048" xr:uid="{00000000-0005-0000-0000-00009B0D0000}"/>
    <cellStyle name="Comma 145 3 5" xfId="10049" xr:uid="{00000000-0005-0000-0000-00009C0D0000}"/>
    <cellStyle name="Comma 145 3 6" xfId="10050" xr:uid="{00000000-0005-0000-0000-00009D0D0000}"/>
    <cellStyle name="Comma 145 4" xfId="10051" xr:uid="{00000000-0005-0000-0000-00009E0D0000}"/>
    <cellStyle name="Comma 145 4 2" xfId="10052" xr:uid="{00000000-0005-0000-0000-00009F0D0000}"/>
    <cellStyle name="Comma 145 4 2 2" xfId="10053" xr:uid="{00000000-0005-0000-0000-0000A00D0000}"/>
    <cellStyle name="Comma 145 4 2 2 2" xfId="10054" xr:uid="{00000000-0005-0000-0000-0000A10D0000}"/>
    <cellStyle name="Comma 145 4 2 3" xfId="10055" xr:uid="{00000000-0005-0000-0000-0000A20D0000}"/>
    <cellStyle name="Comma 145 4 2 4" xfId="10056" xr:uid="{00000000-0005-0000-0000-0000A30D0000}"/>
    <cellStyle name="Comma 145 4 3" xfId="10057" xr:uid="{00000000-0005-0000-0000-0000A40D0000}"/>
    <cellStyle name="Comma 145 4 3 2" xfId="10058" xr:uid="{00000000-0005-0000-0000-0000A50D0000}"/>
    <cellStyle name="Comma 145 4 4" xfId="10059" xr:uid="{00000000-0005-0000-0000-0000A60D0000}"/>
    <cellStyle name="Comma 145 4 5" xfId="10060" xr:uid="{00000000-0005-0000-0000-0000A70D0000}"/>
    <cellStyle name="Comma 145 5" xfId="10061" xr:uid="{00000000-0005-0000-0000-0000A80D0000}"/>
    <cellStyle name="Comma 145 5 2" xfId="10062" xr:uid="{00000000-0005-0000-0000-0000A90D0000}"/>
    <cellStyle name="Comma 145 5 2 2" xfId="10063" xr:uid="{00000000-0005-0000-0000-0000AA0D0000}"/>
    <cellStyle name="Comma 145 5 3" xfId="10064" xr:uid="{00000000-0005-0000-0000-0000AB0D0000}"/>
    <cellStyle name="Comma 145 5 4" xfId="10065" xr:uid="{00000000-0005-0000-0000-0000AC0D0000}"/>
    <cellStyle name="Comma 145 6" xfId="10066" xr:uid="{00000000-0005-0000-0000-0000AD0D0000}"/>
    <cellStyle name="Comma 145 6 2" xfId="10067" xr:uid="{00000000-0005-0000-0000-0000AE0D0000}"/>
    <cellStyle name="Comma 145 7" xfId="10068" xr:uid="{00000000-0005-0000-0000-0000AF0D0000}"/>
    <cellStyle name="Comma 145 8" xfId="10069" xr:uid="{00000000-0005-0000-0000-0000B00D0000}"/>
    <cellStyle name="Comma 145 9" xfId="10070" xr:uid="{00000000-0005-0000-0000-0000B10D0000}"/>
    <cellStyle name="Comma 146" xfId="605" xr:uid="{00000000-0005-0000-0000-0000B20D0000}"/>
    <cellStyle name="Comma 146 2" xfId="10071" xr:uid="{00000000-0005-0000-0000-0000B30D0000}"/>
    <cellStyle name="Comma 146 2 2" xfId="10072" xr:uid="{00000000-0005-0000-0000-0000B40D0000}"/>
    <cellStyle name="Comma 146 2 2 2" xfId="10073" xr:uid="{00000000-0005-0000-0000-0000B50D0000}"/>
    <cellStyle name="Comma 146 2 2 2 2" xfId="10074" xr:uid="{00000000-0005-0000-0000-0000B60D0000}"/>
    <cellStyle name="Comma 146 2 2 2 2 2" xfId="10075" xr:uid="{00000000-0005-0000-0000-0000B70D0000}"/>
    <cellStyle name="Comma 146 2 2 2 2 2 2" xfId="10076" xr:uid="{00000000-0005-0000-0000-0000B80D0000}"/>
    <cellStyle name="Comma 146 2 2 2 2 3" xfId="10077" xr:uid="{00000000-0005-0000-0000-0000B90D0000}"/>
    <cellStyle name="Comma 146 2 2 2 2 4" xfId="10078" xr:uid="{00000000-0005-0000-0000-0000BA0D0000}"/>
    <cellStyle name="Comma 146 2 2 2 3" xfId="10079" xr:uid="{00000000-0005-0000-0000-0000BB0D0000}"/>
    <cellStyle name="Comma 146 2 2 2 3 2" xfId="10080" xr:uid="{00000000-0005-0000-0000-0000BC0D0000}"/>
    <cellStyle name="Comma 146 2 2 2 4" xfId="10081" xr:uid="{00000000-0005-0000-0000-0000BD0D0000}"/>
    <cellStyle name="Comma 146 2 2 2 5" xfId="10082" xr:uid="{00000000-0005-0000-0000-0000BE0D0000}"/>
    <cellStyle name="Comma 146 2 2 3" xfId="10083" xr:uid="{00000000-0005-0000-0000-0000BF0D0000}"/>
    <cellStyle name="Comma 146 2 2 3 2" xfId="10084" xr:uid="{00000000-0005-0000-0000-0000C00D0000}"/>
    <cellStyle name="Comma 146 2 2 3 2 2" xfId="10085" xr:uid="{00000000-0005-0000-0000-0000C10D0000}"/>
    <cellStyle name="Comma 146 2 2 3 3" xfId="10086" xr:uid="{00000000-0005-0000-0000-0000C20D0000}"/>
    <cellStyle name="Comma 146 2 2 3 4" xfId="10087" xr:uid="{00000000-0005-0000-0000-0000C30D0000}"/>
    <cellStyle name="Comma 146 2 2 4" xfId="10088" xr:uid="{00000000-0005-0000-0000-0000C40D0000}"/>
    <cellStyle name="Comma 146 2 2 4 2" xfId="10089" xr:uid="{00000000-0005-0000-0000-0000C50D0000}"/>
    <cellStyle name="Comma 146 2 2 5" xfId="10090" xr:uid="{00000000-0005-0000-0000-0000C60D0000}"/>
    <cellStyle name="Comma 146 2 2 6" xfId="10091" xr:uid="{00000000-0005-0000-0000-0000C70D0000}"/>
    <cellStyle name="Comma 146 2 3" xfId="10092" xr:uid="{00000000-0005-0000-0000-0000C80D0000}"/>
    <cellStyle name="Comma 146 2 3 2" xfId="10093" xr:uid="{00000000-0005-0000-0000-0000C90D0000}"/>
    <cellStyle name="Comma 146 2 3 2 2" xfId="10094" xr:uid="{00000000-0005-0000-0000-0000CA0D0000}"/>
    <cellStyle name="Comma 146 2 3 2 2 2" xfId="10095" xr:uid="{00000000-0005-0000-0000-0000CB0D0000}"/>
    <cellStyle name="Comma 146 2 3 2 3" xfId="10096" xr:uid="{00000000-0005-0000-0000-0000CC0D0000}"/>
    <cellStyle name="Comma 146 2 3 2 4" xfId="10097" xr:uid="{00000000-0005-0000-0000-0000CD0D0000}"/>
    <cellStyle name="Comma 146 2 3 3" xfId="10098" xr:uid="{00000000-0005-0000-0000-0000CE0D0000}"/>
    <cellStyle name="Comma 146 2 3 3 2" xfId="10099" xr:uid="{00000000-0005-0000-0000-0000CF0D0000}"/>
    <cellStyle name="Comma 146 2 3 4" xfId="10100" xr:uid="{00000000-0005-0000-0000-0000D00D0000}"/>
    <cellStyle name="Comma 146 2 3 5" xfId="10101" xr:uid="{00000000-0005-0000-0000-0000D10D0000}"/>
    <cellStyle name="Comma 146 2 4" xfId="10102" xr:uid="{00000000-0005-0000-0000-0000D20D0000}"/>
    <cellStyle name="Comma 146 2 4 2" xfId="10103" xr:uid="{00000000-0005-0000-0000-0000D30D0000}"/>
    <cellStyle name="Comma 146 2 4 2 2" xfId="10104" xr:uid="{00000000-0005-0000-0000-0000D40D0000}"/>
    <cellStyle name="Comma 146 2 4 3" xfId="10105" xr:uid="{00000000-0005-0000-0000-0000D50D0000}"/>
    <cellStyle name="Comma 146 2 4 4" xfId="10106" xr:uid="{00000000-0005-0000-0000-0000D60D0000}"/>
    <cellStyle name="Comma 146 2 5" xfId="10107" xr:uid="{00000000-0005-0000-0000-0000D70D0000}"/>
    <cellStyle name="Comma 146 2 5 2" xfId="10108" xr:uid="{00000000-0005-0000-0000-0000D80D0000}"/>
    <cellStyle name="Comma 146 2 6" xfId="10109" xr:uid="{00000000-0005-0000-0000-0000D90D0000}"/>
    <cellStyle name="Comma 146 2 7" xfId="10110" xr:uid="{00000000-0005-0000-0000-0000DA0D0000}"/>
    <cellStyle name="Comma 146 3" xfId="10111" xr:uid="{00000000-0005-0000-0000-0000DB0D0000}"/>
    <cellStyle name="Comma 146 3 2" xfId="10112" xr:uid="{00000000-0005-0000-0000-0000DC0D0000}"/>
    <cellStyle name="Comma 146 3 2 2" xfId="10113" xr:uid="{00000000-0005-0000-0000-0000DD0D0000}"/>
    <cellStyle name="Comma 146 3 2 2 2" xfId="10114" xr:uid="{00000000-0005-0000-0000-0000DE0D0000}"/>
    <cellStyle name="Comma 146 3 2 2 2 2" xfId="10115" xr:uid="{00000000-0005-0000-0000-0000DF0D0000}"/>
    <cellStyle name="Comma 146 3 2 2 3" xfId="10116" xr:uid="{00000000-0005-0000-0000-0000E00D0000}"/>
    <cellStyle name="Comma 146 3 2 2 4" xfId="10117" xr:uid="{00000000-0005-0000-0000-0000E10D0000}"/>
    <cellStyle name="Comma 146 3 2 3" xfId="10118" xr:uid="{00000000-0005-0000-0000-0000E20D0000}"/>
    <cellStyle name="Comma 146 3 2 3 2" xfId="10119" xr:uid="{00000000-0005-0000-0000-0000E30D0000}"/>
    <cellStyle name="Comma 146 3 2 4" xfId="10120" xr:uid="{00000000-0005-0000-0000-0000E40D0000}"/>
    <cellStyle name="Comma 146 3 2 5" xfId="10121" xr:uid="{00000000-0005-0000-0000-0000E50D0000}"/>
    <cellStyle name="Comma 146 3 3" xfId="10122" xr:uid="{00000000-0005-0000-0000-0000E60D0000}"/>
    <cellStyle name="Comma 146 3 3 2" xfId="10123" xr:uid="{00000000-0005-0000-0000-0000E70D0000}"/>
    <cellStyle name="Comma 146 3 3 2 2" xfId="10124" xr:uid="{00000000-0005-0000-0000-0000E80D0000}"/>
    <cellStyle name="Comma 146 3 3 3" xfId="10125" xr:uid="{00000000-0005-0000-0000-0000E90D0000}"/>
    <cellStyle name="Comma 146 3 3 4" xfId="10126" xr:uid="{00000000-0005-0000-0000-0000EA0D0000}"/>
    <cellStyle name="Comma 146 3 4" xfId="10127" xr:uid="{00000000-0005-0000-0000-0000EB0D0000}"/>
    <cellStyle name="Comma 146 3 4 2" xfId="10128" xr:uid="{00000000-0005-0000-0000-0000EC0D0000}"/>
    <cellStyle name="Comma 146 3 5" xfId="10129" xr:uid="{00000000-0005-0000-0000-0000ED0D0000}"/>
    <cellStyle name="Comma 146 3 6" xfId="10130" xr:uid="{00000000-0005-0000-0000-0000EE0D0000}"/>
    <cellStyle name="Comma 146 4" xfId="10131" xr:uid="{00000000-0005-0000-0000-0000EF0D0000}"/>
    <cellStyle name="Comma 146 4 2" xfId="10132" xr:uid="{00000000-0005-0000-0000-0000F00D0000}"/>
    <cellStyle name="Comma 146 4 2 2" xfId="10133" xr:uid="{00000000-0005-0000-0000-0000F10D0000}"/>
    <cellStyle name="Comma 146 4 2 2 2" xfId="10134" xr:uid="{00000000-0005-0000-0000-0000F20D0000}"/>
    <cellStyle name="Comma 146 4 2 3" xfId="10135" xr:uid="{00000000-0005-0000-0000-0000F30D0000}"/>
    <cellStyle name="Comma 146 4 2 4" xfId="10136" xr:uid="{00000000-0005-0000-0000-0000F40D0000}"/>
    <cellStyle name="Comma 146 4 3" xfId="10137" xr:uid="{00000000-0005-0000-0000-0000F50D0000}"/>
    <cellStyle name="Comma 146 4 3 2" xfId="10138" xr:uid="{00000000-0005-0000-0000-0000F60D0000}"/>
    <cellStyle name="Comma 146 4 4" xfId="10139" xr:uid="{00000000-0005-0000-0000-0000F70D0000}"/>
    <cellStyle name="Comma 146 4 5" xfId="10140" xr:uid="{00000000-0005-0000-0000-0000F80D0000}"/>
    <cellStyle name="Comma 146 5" xfId="10141" xr:uid="{00000000-0005-0000-0000-0000F90D0000}"/>
    <cellStyle name="Comma 146 5 2" xfId="10142" xr:uid="{00000000-0005-0000-0000-0000FA0D0000}"/>
    <cellStyle name="Comma 146 5 2 2" xfId="10143" xr:uid="{00000000-0005-0000-0000-0000FB0D0000}"/>
    <cellStyle name="Comma 146 5 3" xfId="10144" xr:uid="{00000000-0005-0000-0000-0000FC0D0000}"/>
    <cellStyle name="Comma 146 5 4" xfId="10145" xr:uid="{00000000-0005-0000-0000-0000FD0D0000}"/>
    <cellStyle name="Comma 146 6" xfId="10146" xr:uid="{00000000-0005-0000-0000-0000FE0D0000}"/>
    <cellStyle name="Comma 146 6 2" xfId="10147" xr:uid="{00000000-0005-0000-0000-0000FF0D0000}"/>
    <cellStyle name="Comma 146 7" xfId="10148" xr:uid="{00000000-0005-0000-0000-0000000E0000}"/>
    <cellStyle name="Comma 146 8" xfId="10149" xr:uid="{00000000-0005-0000-0000-0000010E0000}"/>
    <cellStyle name="Comma 146 9" xfId="10150" xr:uid="{00000000-0005-0000-0000-0000020E0000}"/>
    <cellStyle name="Comma 147" xfId="606" xr:uid="{00000000-0005-0000-0000-0000030E0000}"/>
    <cellStyle name="Comma 147 2" xfId="10151" xr:uid="{00000000-0005-0000-0000-0000040E0000}"/>
    <cellStyle name="Comma 147 2 2" xfId="10152" xr:uid="{00000000-0005-0000-0000-0000050E0000}"/>
    <cellStyle name="Comma 147 2 2 2" xfId="10153" xr:uid="{00000000-0005-0000-0000-0000060E0000}"/>
    <cellStyle name="Comma 147 2 2 2 2" xfId="10154" xr:uid="{00000000-0005-0000-0000-0000070E0000}"/>
    <cellStyle name="Comma 147 2 2 2 2 2" xfId="10155" xr:uid="{00000000-0005-0000-0000-0000080E0000}"/>
    <cellStyle name="Comma 147 2 2 2 2 2 2" xfId="10156" xr:uid="{00000000-0005-0000-0000-0000090E0000}"/>
    <cellStyle name="Comma 147 2 2 2 2 3" xfId="10157" xr:uid="{00000000-0005-0000-0000-00000A0E0000}"/>
    <cellStyle name="Comma 147 2 2 2 2 4" xfId="10158" xr:uid="{00000000-0005-0000-0000-00000B0E0000}"/>
    <cellStyle name="Comma 147 2 2 2 3" xfId="10159" xr:uid="{00000000-0005-0000-0000-00000C0E0000}"/>
    <cellStyle name="Comma 147 2 2 2 3 2" xfId="10160" xr:uid="{00000000-0005-0000-0000-00000D0E0000}"/>
    <cellStyle name="Comma 147 2 2 2 4" xfId="10161" xr:uid="{00000000-0005-0000-0000-00000E0E0000}"/>
    <cellStyle name="Comma 147 2 2 2 5" xfId="10162" xr:uid="{00000000-0005-0000-0000-00000F0E0000}"/>
    <cellStyle name="Comma 147 2 2 3" xfId="10163" xr:uid="{00000000-0005-0000-0000-0000100E0000}"/>
    <cellStyle name="Comma 147 2 2 3 2" xfId="10164" xr:uid="{00000000-0005-0000-0000-0000110E0000}"/>
    <cellStyle name="Comma 147 2 2 3 2 2" xfId="10165" xr:uid="{00000000-0005-0000-0000-0000120E0000}"/>
    <cellStyle name="Comma 147 2 2 3 3" xfId="10166" xr:uid="{00000000-0005-0000-0000-0000130E0000}"/>
    <cellStyle name="Comma 147 2 2 3 4" xfId="10167" xr:uid="{00000000-0005-0000-0000-0000140E0000}"/>
    <cellStyle name="Comma 147 2 2 4" xfId="10168" xr:uid="{00000000-0005-0000-0000-0000150E0000}"/>
    <cellStyle name="Comma 147 2 2 4 2" xfId="10169" xr:uid="{00000000-0005-0000-0000-0000160E0000}"/>
    <cellStyle name="Comma 147 2 2 5" xfId="10170" xr:uid="{00000000-0005-0000-0000-0000170E0000}"/>
    <cellStyle name="Comma 147 2 2 6" xfId="10171" xr:uid="{00000000-0005-0000-0000-0000180E0000}"/>
    <cellStyle name="Comma 147 2 3" xfId="10172" xr:uid="{00000000-0005-0000-0000-0000190E0000}"/>
    <cellStyle name="Comma 147 2 3 2" xfId="10173" xr:uid="{00000000-0005-0000-0000-00001A0E0000}"/>
    <cellStyle name="Comma 147 2 3 2 2" xfId="10174" xr:uid="{00000000-0005-0000-0000-00001B0E0000}"/>
    <cellStyle name="Comma 147 2 3 2 2 2" xfId="10175" xr:uid="{00000000-0005-0000-0000-00001C0E0000}"/>
    <cellStyle name="Comma 147 2 3 2 3" xfId="10176" xr:uid="{00000000-0005-0000-0000-00001D0E0000}"/>
    <cellStyle name="Comma 147 2 3 2 4" xfId="10177" xr:uid="{00000000-0005-0000-0000-00001E0E0000}"/>
    <cellStyle name="Comma 147 2 3 3" xfId="10178" xr:uid="{00000000-0005-0000-0000-00001F0E0000}"/>
    <cellStyle name="Comma 147 2 3 3 2" xfId="10179" xr:uid="{00000000-0005-0000-0000-0000200E0000}"/>
    <cellStyle name="Comma 147 2 3 4" xfId="10180" xr:uid="{00000000-0005-0000-0000-0000210E0000}"/>
    <cellStyle name="Comma 147 2 3 5" xfId="10181" xr:uid="{00000000-0005-0000-0000-0000220E0000}"/>
    <cellStyle name="Comma 147 2 4" xfId="10182" xr:uid="{00000000-0005-0000-0000-0000230E0000}"/>
    <cellStyle name="Comma 147 2 4 2" xfId="10183" xr:uid="{00000000-0005-0000-0000-0000240E0000}"/>
    <cellStyle name="Comma 147 2 4 2 2" xfId="10184" xr:uid="{00000000-0005-0000-0000-0000250E0000}"/>
    <cellStyle name="Comma 147 2 4 3" xfId="10185" xr:uid="{00000000-0005-0000-0000-0000260E0000}"/>
    <cellStyle name="Comma 147 2 4 4" xfId="10186" xr:uid="{00000000-0005-0000-0000-0000270E0000}"/>
    <cellStyle name="Comma 147 2 5" xfId="10187" xr:uid="{00000000-0005-0000-0000-0000280E0000}"/>
    <cellStyle name="Comma 147 2 5 2" xfId="10188" xr:uid="{00000000-0005-0000-0000-0000290E0000}"/>
    <cellStyle name="Comma 147 2 6" xfId="10189" xr:uid="{00000000-0005-0000-0000-00002A0E0000}"/>
    <cellStyle name="Comma 147 2 7" xfId="10190" xr:uid="{00000000-0005-0000-0000-00002B0E0000}"/>
    <cellStyle name="Comma 147 3" xfId="10191" xr:uid="{00000000-0005-0000-0000-00002C0E0000}"/>
    <cellStyle name="Comma 147 3 2" xfId="10192" xr:uid="{00000000-0005-0000-0000-00002D0E0000}"/>
    <cellStyle name="Comma 147 3 2 2" xfId="10193" xr:uid="{00000000-0005-0000-0000-00002E0E0000}"/>
    <cellStyle name="Comma 147 3 2 2 2" xfId="10194" xr:uid="{00000000-0005-0000-0000-00002F0E0000}"/>
    <cellStyle name="Comma 147 3 2 2 2 2" xfId="10195" xr:uid="{00000000-0005-0000-0000-0000300E0000}"/>
    <cellStyle name="Comma 147 3 2 2 3" xfId="10196" xr:uid="{00000000-0005-0000-0000-0000310E0000}"/>
    <cellStyle name="Comma 147 3 2 2 4" xfId="10197" xr:uid="{00000000-0005-0000-0000-0000320E0000}"/>
    <cellStyle name="Comma 147 3 2 3" xfId="10198" xr:uid="{00000000-0005-0000-0000-0000330E0000}"/>
    <cellStyle name="Comma 147 3 2 3 2" xfId="10199" xr:uid="{00000000-0005-0000-0000-0000340E0000}"/>
    <cellStyle name="Comma 147 3 2 4" xfId="10200" xr:uid="{00000000-0005-0000-0000-0000350E0000}"/>
    <cellStyle name="Comma 147 3 2 5" xfId="10201" xr:uid="{00000000-0005-0000-0000-0000360E0000}"/>
    <cellStyle name="Comma 147 3 3" xfId="10202" xr:uid="{00000000-0005-0000-0000-0000370E0000}"/>
    <cellStyle name="Comma 147 3 3 2" xfId="10203" xr:uid="{00000000-0005-0000-0000-0000380E0000}"/>
    <cellStyle name="Comma 147 3 3 2 2" xfId="10204" xr:uid="{00000000-0005-0000-0000-0000390E0000}"/>
    <cellStyle name="Comma 147 3 3 3" xfId="10205" xr:uid="{00000000-0005-0000-0000-00003A0E0000}"/>
    <cellStyle name="Comma 147 3 3 4" xfId="10206" xr:uid="{00000000-0005-0000-0000-00003B0E0000}"/>
    <cellStyle name="Comma 147 3 4" xfId="10207" xr:uid="{00000000-0005-0000-0000-00003C0E0000}"/>
    <cellStyle name="Comma 147 3 4 2" xfId="10208" xr:uid="{00000000-0005-0000-0000-00003D0E0000}"/>
    <cellStyle name="Comma 147 3 5" xfId="10209" xr:uid="{00000000-0005-0000-0000-00003E0E0000}"/>
    <cellStyle name="Comma 147 3 6" xfId="10210" xr:uid="{00000000-0005-0000-0000-00003F0E0000}"/>
    <cellStyle name="Comma 147 4" xfId="10211" xr:uid="{00000000-0005-0000-0000-0000400E0000}"/>
    <cellStyle name="Comma 147 4 2" xfId="10212" xr:uid="{00000000-0005-0000-0000-0000410E0000}"/>
    <cellStyle name="Comma 147 4 2 2" xfId="10213" xr:uid="{00000000-0005-0000-0000-0000420E0000}"/>
    <cellStyle name="Comma 147 4 2 2 2" xfId="10214" xr:uid="{00000000-0005-0000-0000-0000430E0000}"/>
    <cellStyle name="Comma 147 4 2 3" xfId="10215" xr:uid="{00000000-0005-0000-0000-0000440E0000}"/>
    <cellStyle name="Comma 147 4 2 4" xfId="10216" xr:uid="{00000000-0005-0000-0000-0000450E0000}"/>
    <cellStyle name="Comma 147 4 3" xfId="10217" xr:uid="{00000000-0005-0000-0000-0000460E0000}"/>
    <cellStyle name="Comma 147 4 3 2" xfId="10218" xr:uid="{00000000-0005-0000-0000-0000470E0000}"/>
    <cellStyle name="Comma 147 4 4" xfId="10219" xr:uid="{00000000-0005-0000-0000-0000480E0000}"/>
    <cellStyle name="Comma 147 4 5" xfId="10220" xr:uid="{00000000-0005-0000-0000-0000490E0000}"/>
    <cellStyle name="Comma 147 5" xfId="10221" xr:uid="{00000000-0005-0000-0000-00004A0E0000}"/>
    <cellStyle name="Comma 147 5 2" xfId="10222" xr:uid="{00000000-0005-0000-0000-00004B0E0000}"/>
    <cellStyle name="Comma 147 5 2 2" xfId="10223" xr:uid="{00000000-0005-0000-0000-00004C0E0000}"/>
    <cellStyle name="Comma 147 5 3" xfId="10224" xr:uid="{00000000-0005-0000-0000-00004D0E0000}"/>
    <cellStyle name="Comma 147 5 4" xfId="10225" xr:uid="{00000000-0005-0000-0000-00004E0E0000}"/>
    <cellStyle name="Comma 147 6" xfId="10226" xr:uid="{00000000-0005-0000-0000-00004F0E0000}"/>
    <cellStyle name="Comma 147 6 2" xfId="10227" xr:uid="{00000000-0005-0000-0000-0000500E0000}"/>
    <cellStyle name="Comma 147 7" xfId="10228" xr:uid="{00000000-0005-0000-0000-0000510E0000}"/>
    <cellStyle name="Comma 147 8" xfId="10229" xr:uid="{00000000-0005-0000-0000-0000520E0000}"/>
    <cellStyle name="Comma 147 9" xfId="10230" xr:uid="{00000000-0005-0000-0000-0000530E0000}"/>
    <cellStyle name="Comma 148" xfId="607" xr:uid="{00000000-0005-0000-0000-0000540E0000}"/>
    <cellStyle name="Comma 148 2" xfId="10231" xr:uid="{00000000-0005-0000-0000-0000550E0000}"/>
    <cellStyle name="Comma 148 2 2" xfId="10232" xr:uid="{00000000-0005-0000-0000-0000560E0000}"/>
    <cellStyle name="Comma 148 2 2 2" xfId="10233" xr:uid="{00000000-0005-0000-0000-0000570E0000}"/>
    <cellStyle name="Comma 148 2 2 2 2" xfId="10234" xr:uid="{00000000-0005-0000-0000-0000580E0000}"/>
    <cellStyle name="Comma 148 2 2 2 2 2" xfId="10235" xr:uid="{00000000-0005-0000-0000-0000590E0000}"/>
    <cellStyle name="Comma 148 2 2 2 2 2 2" xfId="10236" xr:uid="{00000000-0005-0000-0000-00005A0E0000}"/>
    <cellStyle name="Comma 148 2 2 2 2 3" xfId="10237" xr:uid="{00000000-0005-0000-0000-00005B0E0000}"/>
    <cellStyle name="Comma 148 2 2 2 2 4" xfId="10238" xr:uid="{00000000-0005-0000-0000-00005C0E0000}"/>
    <cellStyle name="Comma 148 2 2 2 3" xfId="10239" xr:uid="{00000000-0005-0000-0000-00005D0E0000}"/>
    <cellStyle name="Comma 148 2 2 2 3 2" xfId="10240" xr:uid="{00000000-0005-0000-0000-00005E0E0000}"/>
    <cellStyle name="Comma 148 2 2 2 4" xfId="10241" xr:uid="{00000000-0005-0000-0000-00005F0E0000}"/>
    <cellStyle name="Comma 148 2 2 2 5" xfId="10242" xr:uid="{00000000-0005-0000-0000-0000600E0000}"/>
    <cellStyle name="Comma 148 2 2 3" xfId="10243" xr:uid="{00000000-0005-0000-0000-0000610E0000}"/>
    <cellStyle name="Comma 148 2 2 3 2" xfId="10244" xr:uid="{00000000-0005-0000-0000-0000620E0000}"/>
    <cellStyle name="Comma 148 2 2 3 2 2" xfId="10245" xr:uid="{00000000-0005-0000-0000-0000630E0000}"/>
    <cellStyle name="Comma 148 2 2 3 3" xfId="10246" xr:uid="{00000000-0005-0000-0000-0000640E0000}"/>
    <cellStyle name="Comma 148 2 2 3 4" xfId="10247" xr:uid="{00000000-0005-0000-0000-0000650E0000}"/>
    <cellStyle name="Comma 148 2 2 4" xfId="10248" xr:uid="{00000000-0005-0000-0000-0000660E0000}"/>
    <cellStyle name="Comma 148 2 2 4 2" xfId="10249" xr:uid="{00000000-0005-0000-0000-0000670E0000}"/>
    <cellStyle name="Comma 148 2 2 5" xfId="10250" xr:uid="{00000000-0005-0000-0000-0000680E0000}"/>
    <cellStyle name="Comma 148 2 2 6" xfId="10251" xr:uid="{00000000-0005-0000-0000-0000690E0000}"/>
    <cellStyle name="Comma 148 2 3" xfId="10252" xr:uid="{00000000-0005-0000-0000-00006A0E0000}"/>
    <cellStyle name="Comma 148 2 3 2" xfId="10253" xr:uid="{00000000-0005-0000-0000-00006B0E0000}"/>
    <cellStyle name="Comma 148 2 3 2 2" xfId="10254" xr:uid="{00000000-0005-0000-0000-00006C0E0000}"/>
    <cellStyle name="Comma 148 2 3 2 2 2" xfId="10255" xr:uid="{00000000-0005-0000-0000-00006D0E0000}"/>
    <cellStyle name="Comma 148 2 3 2 3" xfId="10256" xr:uid="{00000000-0005-0000-0000-00006E0E0000}"/>
    <cellStyle name="Comma 148 2 3 2 4" xfId="10257" xr:uid="{00000000-0005-0000-0000-00006F0E0000}"/>
    <cellStyle name="Comma 148 2 3 3" xfId="10258" xr:uid="{00000000-0005-0000-0000-0000700E0000}"/>
    <cellStyle name="Comma 148 2 3 3 2" xfId="10259" xr:uid="{00000000-0005-0000-0000-0000710E0000}"/>
    <cellStyle name="Comma 148 2 3 4" xfId="10260" xr:uid="{00000000-0005-0000-0000-0000720E0000}"/>
    <cellStyle name="Comma 148 2 3 5" xfId="10261" xr:uid="{00000000-0005-0000-0000-0000730E0000}"/>
    <cellStyle name="Comma 148 2 4" xfId="10262" xr:uid="{00000000-0005-0000-0000-0000740E0000}"/>
    <cellStyle name="Comma 148 2 4 2" xfId="10263" xr:uid="{00000000-0005-0000-0000-0000750E0000}"/>
    <cellStyle name="Comma 148 2 4 2 2" xfId="10264" xr:uid="{00000000-0005-0000-0000-0000760E0000}"/>
    <cellStyle name="Comma 148 2 4 3" xfId="10265" xr:uid="{00000000-0005-0000-0000-0000770E0000}"/>
    <cellStyle name="Comma 148 2 4 4" xfId="10266" xr:uid="{00000000-0005-0000-0000-0000780E0000}"/>
    <cellStyle name="Comma 148 2 5" xfId="10267" xr:uid="{00000000-0005-0000-0000-0000790E0000}"/>
    <cellStyle name="Comma 148 2 5 2" xfId="10268" xr:uid="{00000000-0005-0000-0000-00007A0E0000}"/>
    <cellStyle name="Comma 148 2 6" xfId="10269" xr:uid="{00000000-0005-0000-0000-00007B0E0000}"/>
    <cellStyle name="Comma 148 2 7" xfId="10270" xr:uid="{00000000-0005-0000-0000-00007C0E0000}"/>
    <cellStyle name="Comma 148 3" xfId="10271" xr:uid="{00000000-0005-0000-0000-00007D0E0000}"/>
    <cellStyle name="Comma 148 3 2" xfId="10272" xr:uid="{00000000-0005-0000-0000-00007E0E0000}"/>
    <cellStyle name="Comma 148 3 2 2" xfId="10273" xr:uid="{00000000-0005-0000-0000-00007F0E0000}"/>
    <cellStyle name="Comma 148 3 2 2 2" xfId="10274" xr:uid="{00000000-0005-0000-0000-0000800E0000}"/>
    <cellStyle name="Comma 148 3 2 2 2 2" xfId="10275" xr:uid="{00000000-0005-0000-0000-0000810E0000}"/>
    <cellStyle name="Comma 148 3 2 2 3" xfId="10276" xr:uid="{00000000-0005-0000-0000-0000820E0000}"/>
    <cellStyle name="Comma 148 3 2 2 4" xfId="10277" xr:uid="{00000000-0005-0000-0000-0000830E0000}"/>
    <cellStyle name="Comma 148 3 2 3" xfId="10278" xr:uid="{00000000-0005-0000-0000-0000840E0000}"/>
    <cellStyle name="Comma 148 3 2 3 2" xfId="10279" xr:uid="{00000000-0005-0000-0000-0000850E0000}"/>
    <cellStyle name="Comma 148 3 2 4" xfId="10280" xr:uid="{00000000-0005-0000-0000-0000860E0000}"/>
    <cellStyle name="Comma 148 3 2 5" xfId="10281" xr:uid="{00000000-0005-0000-0000-0000870E0000}"/>
    <cellStyle name="Comma 148 3 3" xfId="10282" xr:uid="{00000000-0005-0000-0000-0000880E0000}"/>
    <cellStyle name="Comma 148 3 3 2" xfId="10283" xr:uid="{00000000-0005-0000-0000-0000890E0000}"/>
    <cellStyle name="Comma 148 3 3 2 2" xfId="10284" xr:uid="{00000000-0005-0000-0000-00008A0E0000}"/>
    <cellStyle name="Comma 148 3 3 3" xfId="10285" xr:uid="{00000000-0005-0000-0000-00008B0E0000}"/>
    <cellStyle name="Comma 148 3 3 4" xfId="10286" xr:uid="{00000000-0005-0000-0000-00008C0E0000}"/>
    <cellStyle name="Comma 148 3 4" xfId="10287" xr:uid="{00000000-0005-0000-0000-00008D0E0000}"/>
    <cellStyle name="Comma 148 3 4 2" xfId="10288" xr:uid="{00000000-0005-0000-0000-00008E0E0000}"/>
    <cellStyle name="Comma 148 3 5" xfId="10289" xr:uid="{00000000-0005-0000-0000-00008F0E0000}"/>
    <cellStyle name="Comma 148 3 6" xfId="10290" xr:uid="{00000000-0005-0000-0000-0000900E0000}"/>
    <cellStyle name="Comma 148 4" xfId="10291" xr:uid="{00000000-0005-0000-0000-0000910E0000}"/>
    <cellStyle name="Comma 148 4 2" xfId="10292" xr:uid="{00000000-0005-0000-0000-0000920E0000}"/>
    <cellStyle name="Comma 148 4 2 2" xfId="10293" xr:uid="{00000000-0005-0000-0000-0000930E0000}"/>
    <cellStyle name="Comma 148 4 2 2 2" xfId="10294" xr:uid="{00000000-0005-0000-0000-0000940E0000}"/>
    <cellStyle name="Comma 148 4 2 3" xfId="10295" xr:uid="{00000000-0005-0000-0000-0000950E0000}"/>
    <cellStyle name="Comma 148 4 2 4" xfId="10296" xr:uid="{00000000-0005-0000-0000-0000960E0000}"/>
    <cellStyle name="Comma 148 4 3" xfId="10297" xr:uid="{00000000-0005-0000-0000-0000970E0000}"/>
    <cellStyle name="Comma 148 4 3 2" xfId="10298" xr:uid="{00000000-0005-0000-0000-0000980E0000}"/>
    <cellStyle name="Comma 148 4 4" xfId="10299" xr:uid="{00000000-0005-0000-0000-0000990E0000}"/>
    <cellStyle name="Comma 148 4 5" xfId="10300" xr:uid="{00000000-0005-0000-0000-00009A0E0000}"/>
    <cellStyle name="Comma 148 5" xfId="10301" xr:uid="{00000000-0005-0000-0000-00009B0E0000}"/>
    <cellStyle name="Comma 148 5 2" xfId="10302" xr:uid="{00000000-0005-0000-0000-00009C0E0000}"/>
    <cellStyle name="Comma 148 5 2 2" xfId="10303" xr:uid="{00000000-0005-0000-0000-00009D0E0000}"/>
    <cellStyle name="Comma 148 5 3" xfId="10304" xr:uid="{00000000-0005-0000-0000-00009E0E0000}"/>
    <cellStyle name="Comma 148 5 4" xfId="10305" xr:uid="{00000000-0005-0000-0000-00009F0E0000}"/>
    <cellStyle name="Comma 148 6" xfId="10306" xr:uid="{00000000-0005-0000-0000-0000A00E0000}"/>
    <cellStyle name="Comma 148 6 2" xfId="10307" xr:uid="{00000000-0005-0000-0000-0000A10E0000}"/>
    <cellStyle name="Comma 148 7" xfId="10308" xr:uid="{00000000-0005-0000-0000-0000A20E0000}"/>
    <cellStyle name="Comma 148 8" xfId="10309" xr:uid="{00000000-0005-0000-0000-0000A30E0000}"/>
    <cellStyle name="Comma 148 9" xfId="10310" xr:uid="{00000000-0005-0000-0000-0000A40E0000}"/>
    <cellStyle name="Comma 149" xfId="608" xr:uid="{00000000-0005-0000-0000-0000A50E0000}"/>
    <cellStyle name="Comma 149 2" xfId="10311" xr:uid="{00000000-0005-0000-0000-0000A60E0000}"/>
    <cellStyle name="Comma 149 2 2" xfId="10312" xr:uid="{00000000-0005-0000-0000-0000A70E0000}"/>
    <cellStyle name="Comma 149 2 2 2" xfId="10313" xr:uid="{00000000-0005-0000-0000-0000A80E0000}"/>
    <cellStyle name="Comma 149 2 2 2 2" xfId="10314" xr:uid="{00000000-0005-0000-0000-0000A90E0000}"/>
    <cellStyle name="Comma 149 2 2 2 2 2" xfId="10315" xr:uid="{00000000-0005-0000-0000-0000AA0E0000}"/>
    <cellStyle name="Comma 149 2 2 2 2 2 2" xfId="10316" xr:uid="{00000000-0005-0000-0000-0000AB0E0000}"/>
    <cellStyle name="Comma 149 2 2 2 2 3" xfId="10317" xr:uid="{00000000-0005-0000-0000-0000AC0E0000}"/>
    <cellStyle name="Comma 149 2 2 2 2 4" xfId="10318" xr:uid="{00000000-0005-0000-0000-0000AD0E0000}"/>
    <cellStyle name="Comma 149 2 2 2 3" xfId="10319" xr:uid="{00000000-0005-0000-0000-0000AE0E0000}"/>
    <cellStyle name="Comma 149 2 2 2 3 2" xfId="10320" xr:uid="{00000000-0005-0000-0000-0000AF0E0000}"/>
    <cellStyle name="Comma 149 2 2 2 4" xfId="10321" xr:uid="{00000000-0005-0000-0000-0000B00E0000}"/>
    <cellStyle name="Comma 149 2 2 2 5" xfId="10322" xr:uid="{00000000-0005-0000-0000-0000B10E0000}"/>
    <cellStyle name="Comma 149 2 2 3" xfId="10323" xr:uid="{00000000-0005-0000-0000-0000B20E0000}"/>
    <cellStyle name="Comma 149 2 2 3 2" xfId="10324" xr:uid="{00000000-0005-0000-0000-0000B30E0000}"/>
    <cellStyle name="Comma 149 2 2 3 2 2" xfId="10325" xr:uid="{00000000-0005-0000-0000-0000B40E0000}"/>
    <cellStyle name="Comma 149 2 2 3 3" xfId="10326" xr:uid="{00000000-0005-0000-0000-0000B50E0000}"/>
    <cellStyle name="Comma 149 2 2 3 4" xfId="10327" xr:uid="{00000000-0005-0000-0000-0000B60E0000}"/>
    <cellStyle name="Comma 149 2 2 4" xfId="10328" xr:uid="{00000000-0005-0000-0000-0000B70E0000}"/>
    <cellStyle name="Comma 149 2 2 4 2" xfId="10329" xr:uid="{00000000-0005-0000-0000-0000B80E0000}"/>
    <cellStyle name="Comma 149 2 2 5" xfId="10330" xr:uid="{00000000-0005-0000-0000-0000B90E0000}"/>
    <cellStyle name="Comma 149 2 2 6" xfId="10331" xr:uid="{00000000-0005-0000-0000-0000BA0E0000}"/>
    <cellStyle name="Comma 149 2 3" xfId="10332" xr:uid="{00000000-0005-0000-0000-0000BB0E0000}"/>
    <cellStyle name="Comma 149 2 3 2" xfId="10333" xr:uid="{00000000-0005-0000-0000-0000BC0E0000}"/>
    <cellStyle name="Comma 149 2 3 2 2" xfId="10334" xr:uid="{00000000-0005-0000-0000-0000BD0E0000}"/>
    <cellStyle name="Comma 149 2 3 2 2 2" xfId="10335" xr:uid="{00000000-0005-0000-0000-0000BE0E0000}"/>
    <cellStyle name="Comma 149 2 3 2 3" xfId="10336" xr:uid="{00000000-0005-0000-0000-0000BF0E0000}"/>
    <cellStyle name="Comma 149 2 3 2 4" xfId="10337" xr:uid="{00000000-0005-0000-0000-0000C00E0000}"/>
    <cellStyle name="Comma 149 2 3 3" xfId="10338" xr:uid="{00000000-0005-0000-0000-0000C10E0000}"/>
    <cellStyle name="Comma 149 2 3 3 2" xfId="10339" xr:uid="{00000000-0005-0000-0000-0000C20E0000}"/>
    <cellStyle name="Comma 149 2 3 4" xfId="10340" xr:uid="{00000000-0005-0000-0000-0000C30E0000}"/>
    <cellStyle name="Comma 149 2 3 5" xfId="10341" xr:uid="{00000000-0005-0000-0000-0000C40E0000}"/>
    <cellStyle name="Comma 149 2 4" xfId="10342" xr:uid="{00000000-0005-0000-0000-0000C50E0000}"/>
    <cellStyle name="Comma 149 2 4 2" xfId="10343" xr:uid="{00000000-0005-0000-0000-0000C60E0000}"/>
    <cellStyle name="Comma 149 2 4 2 2" xfId="10344" xr:uid="{00000000-0005-0000-0000-0000C70E0000}"/>
    <cellStyle name="Comma 149 2 4 3" xfId="10345" xr:uid="{00000000-0005-0000-0000-0000C80E0000}"/>
    <cellStyle name="Comma 149 2 4 4" xfId="10346" xr:uid="{00000000-0005-0000-0000-0000C90E0000}"/>
    <cellStyle name="Comma 149 2 5" xfId="10347" xr:uid="{00000000-0005-0000-0000-0000CA0E0000}"/>
    <cellStyle name="Comma 149 2 5 2" xfId="10348" xr:uid="{00000000-0005-0000-0000-0000CB0E0000}"/>
    <cellStyle name="Comma 149 2 6" xfId="10349" xr:uid="{00000000-0005-0000-0000-0000CC0E0000}"/>
    <cellStyle name="Comma 149 2 7" xfId="10350" xr:uid="{00000000-0005-0000-0000-0000CD0E0000}"/>
    <cellStyle name="Comma 149 3" xfId="10351" xr:uid="{00000000-0005-0000-0000-0000CE0E0000}"/>
    <cellStyle name="Comma 149 3 2" xfId="10352" xr:uid="{00000000-0005-0000-0000-0000CF0E0000}"/>
    <cellStyle name="Comma 149 3 2 2" xfId="10353" xr:uid="{00000000-0005-0000-0000-0000D00E0000}"/>
    <cellStyle name="Comma 149 3 2 2 2" xfId="10354" xr:uid="{00000000-0005-0000-0000-0000D10E0000}"/>
    <cellStyle name="Comma 149 3 2 2 2 2" xfId="10355" xr:uid="{00000000-0005-0000-0000-0000D20E0000}"/>
    <cellStyle name="Comma 149 3 2 2 3" xfId="10356" xr:uid="{00000000-0005-0000-0000-0000D30E0000}"/>
    <cellStyle name="Comma 149 3 2 2 4" xfId="10357" xr:uid="{00000000-0005-0000-0000-0000D40E0000}"/>
    <cellStyle name="Comma 149 3 2 3" xfId="10358" xr:uid="{00000000-0005-0000-0000-0000D50E0000}"/>
    <cellStyle name="Comma 149 3 2 3 2" xfId="10359" xr:uid="{00000000-0005-0000-0000-0000D60E0000}"/>
    <cellStyle name="Comma 149 3 2 4" xfId="10360" xr:uid="{00000000-0005-0000-0000-0000D70E0000}"/>
    <cellStyle name="Comma 149 3 2 5" xfId="10361" xr:uid="{00000000-0005-0000-0000-0000D80E0000}"/>
    <cellStyle name="Comma 149 3 3" xfId="10362" xr:uid="{00000000-0005-0000-0000-0000D90E0000}"/>
    <cellStyle name="Comma 149 3 3 2" xfId="10363" xr:uid="{00000000-0005-0000-0000-0000DA0E0000}"/>
    <cellStyle name="Comma 149 3 3 2 2" xfId="10364" xr:uid="{00000000-0005-0000-0000-0000DB0E0000}"/>
    <cellStyle name="Comma 149 3 3 3" xfId="10365" xr:uid="{00000000-0005-0000-0000-0000DC0E0000}"/>
    <cellStyle name="Comma 149 3 3 4" xfId="10366" xr:uid="{00000000-0005-0000-0000-0000DD0E0000}"/>
    <cellStyle name="Comma 149 3 4" xfId="10367" xr:uid="{00000000-0005-0000-0000-0000DE0E0000}"/>
    <cellStyle name="Comma 149 3 4 2" xfId="10368" xr:uid="{00000000-0005-0000-0000-0000DF0E0000}"/>
    <cellStyle name="Comma 149 3 5" xfId="10369" xr:uid="{00000000-0005-0000-0000-0000E00E0000}"/>
    <cellStyle name="Comma 149 3 6" xfId="10370" xr:uid="{00000000-0005-0000-0000-0000E10E0000}"/>
    <cellStyle name="Comma 149 4" xfId="10371" xr:uid="{00000000-0005-0000-0000-0000E20E0000}"/>
    <cellStyle name="Comma 149 4 2" xfId="10372" xr:uid="{00000000-0005-0000-0000-0000E30E0000}"/>
    <cellStyle name="Comma 149 4 2 2" xfId="10373" xr:uid="{00000000-0005-0000-0000-0000E40E0000}"/>
    <cellStyle name="Comma 149 4 2 2 2" xfId="10374" xr:uid="{00000000-0005-0000-0000-0000E50E0000}"/>
    <cellStyle name="Comma 149 4 2 3" xfId="10375" xr:uid="{00000000-0005-0000-0000-0000E60E0000}"/>
    <cellStyle name="Comma 149 4 2 4" xfId="10376" xr:uid="{00000000-0005-0000-0000-0000E70E0000}"/>
    <cellStyle name="Comma 149 4 3" xfId="10377" xr:uid="{00000000-0005-0000-0000-0000E80E0000}"/>
    <cellStyle name="Comma 149 4 3 2" xfId="10378" xr:uid="{00000000-0005-0000-0000-0000E90E0000}"/>
    <cellStyle name="Comma 149 4 4" xfId="10379" xr:uid="{00000000-0005-0000-0000-0000EA0E0000}"/>
    <cellStyle name="Comma 149 4 5" xfId="10380" xr:uid="{00000000-0005-0000-0000-0000EB0E0000}"/>
    <cellStyle name="Comma 149 5" xfId="10381" xr:uid="{00000000-0005-0000-0000-0000EC0E0000}"/>
    <cellStyle name="Comma 149 5 2" xfId="10382" xr:uid="{00000000-0005-0000-0000-0000ED0E0000}"/>
    <cellStyle name="Comma 149 5 2 2" xfId="10383" xr:uid="{00000000-0005-0000-0000-0000EE0E0000}"/>
    <cellStyle name="Comma 149 5 3" xfId="10384" xr:uid="{00000000-0005-0000-0000-0000EF0E0000}"/>
    <cellStyle name="Comma 149 5 4" xfId="10385" xr:uid="{00000000-0005-0000-0000-0000F00E0000}"/>
    <cellStyle name="Comma 149 6" xfId="10386" xr:uid="{00000000-0005-0000-0000-0000F10E0000}"/>
    <cellStyle name="Comma 149 6 2" xfId="10387" xr:uid="{00000000-0005-0000-0000-0000F20E0000}"/>
    <cellStyle name="Comma 149 7" xfId="10388" xr:uid="{00000000-0005-0000-0000-0000F30E0000}"/>
    <cellStyle name="Comma 149 8" xfId="10389" xr:uid="{00000000-0005-0000-0000-0000F40E0000}"/>
    <cellStyle name="Comma 149 9" xfId="10390" xr:uid="{00000000-0005-0000-0000-0000F50E0000}"/>
    <cellStyle name="Comma 15" xfId="46" xr:uid="{00000000-0005-0000-0000-0000F60E0000}"/>
    <cellStyle name="Comma 15 10" xfId="1719" xr:uid="{00000000-0005-0000-0000-0000F70E0000}"/>
    <cellStyle name="Comma 15 11" xfId="1720" xr:uid="{00000000-0005-0000-0000-0000F80E0000}"/>
    <cellStyle name="Comma 15 12" xfId="1721" xr:uid="{00000000-0005-0000-0000-0000F90E0000}"/>
    <cellStyle name="Comma 15 13" xfId="1722" xr:uid="{00000000-0005-0000-0000-0000FA0E0000}"/>
    <cellStyle name="Comma 15 14" xfId="1723" xr:uid="{00000000-0005-0000-0000-0000FB0E0000}"/>
    <cellStyle name="Comma 15 15" xfId="1724" xr:uid="{00000000-0005-0000-0000-0000FC0E0000}"/>
    <cellStyle name="Comma 15 16" xfId="1725" xr:uid="{00000000-0005-0000-0000-0000FD0E0000}"/>
    <cellStyle name="Comma 15 17" xfId="1726" xr:uid="{00000000-0005-0000-0000-0000FE0E0000}"/>
    <cellStyle name="Comma 15 18" xfId="1727" xr:uid="{00000000-0005-0000-0000-0000FF0E0000}"/>
    <cellStyle name="Comma 15 19" xfId="1728" xr:uid="{00000000-0005-0000-0000-0000000F0000}"/>
    <cellStyle name="Comma 15 2" xfId="609" xr:uid="{00000000-0005-0000-0000-0000010F0000}"/>
    <cellStyle name="Comma 15 2 10" xfId="10391" xr:uid="{00000000-0005-0000-0000-0000020F0000}"/>
    <cellStyle name="Comma 15 2 2" xfId="610" xr:uid="{00000000-0005-0000-0000-0000030F0000}"/>
    <cellStyle name="Comma 15 2 2 2" xfId="10392" xr:uid="{00000000-0005-0000-0000-0000040F0000}"/>
    <cellStyle name="Comma 15 2 2 2 2" xfId="10393" xr:uid="{00000000-0005-0000-0000-0000050F0000}"/>
    <cellStyle name="Comma 15 2 2 2 2 2" xfId="10394" xr:uid="{00000000-0005-0000-0000-0000060F0000}"/>
    <cellStyle name="Comma 15 2 2 2 2 2 2" xfId="10395" xr:uid="{00000000-0005-0000-0000-0000070F0000}"/>
    <cellStyle name="Comma 15 2 2 2 2 2 2 2" xfId="10396" xr:uid="{00000000-0005-0000-0000-0000080F0000}"/>
    <cellStyle name="Comma 15 2 2 2 2 2 2 2 2" xfId="10397" xr:uid="{00000000-0005-0000-0000-0000090F0000}"/>
    <cellStyle name="Comma 15 2 2 2 2 2 2 3" xfId="10398" xr:uid="{00000000-0005-0000-0000-00000A0F0000}"/>
    <cellStyle name="Comma 15 2 2 2 2 2 2 4" xfId="10399" xr:uid="{00000000-0005-0000-0000-00000B0F0000}"/>
    <cellStyle name="Comma 15 2 2 2 2 2 3" xfId="10400" xr:uid="{00000000-0005-0000-0000-00000C0F0000}"/>
    <cellStyle name="Comma 15 2 2 2 2 2 3 2" xfId="10401" xr:uid="{00000000-0005-0000-0000-00000D0F0000}"/>
    <cellStyle name="Comma 15 2 2 2 2 2 4" xfId="10402" xr:uid="{00000000-0005-0000-0000-00000E0F0000}"/>
    <cellStyle name="Comma 15 2 2 2 2 2 5" xfId="10403" xr:uid="{00000000-0005-0000-0000-00000F0F0000}"/>
    <cellStyle name="Comma 15 2 2 2 2 3" xfId="10404" xr:uid="{00000000-0005-0000-0000-0000100F0000}"/>
    <cellStyle name="Comma 15 2 2 2 2 3 2" xfId="10405" xr:uid="{00000000-0005-0000-0000-0000110F0000}"/>
    <cellStyle name="Comma 15 2 2 2 2 3 2 2" xfId="10406" xr:uid="{00000000-0005-0000-0000-0000120F0000}"/>
    <cellStyle name="Comma 15 2 2 2 2 3 3" xfId="10407" xr:uid="{00000000-0005-0000-0000-0000130F0000}"/>
    <cellStyle name="Comma 15 2 2 2 2 3 4" xfId="10408" xr:uid="{00000000-0005-0000-0000-0000140F0000}"/>
    <cellStyle name="Comma 15 2 2 2 2 4" xfId="10409" xr:uid="{00000000-0005-0000-0000-0000150F0000}"/>
    <cellStyle name="Comma 15 2 2 2 2 4 2" xfId="10410" xr:uid="{00000000-0005-0000-0000-0000160F0000}"/>
    <cellStyle name="Comma 15 2 2 2 2 5" xfId="10411" xr:uid="{00000000-0005-0000-0000-0000170F0000}"/>
    <cellStyle name="Comma 15 2 2 2 2 6" xfId="10412" xr:uid="{00000000-0005-0000-0000-0000180F0000}"/>
    <cellStyle name="Comma 15 2 2 2 3" xfId="10413" xr:uid="{00000000-0005-0000-0000-0000190F0000}"/>
    <cellStyle name="Comma 15 2 2 2 3 2" xfId="10414" xr:uid="{00000000-0005-0000-0000-00001A0F0000}"/>
    <cellStyle name="Comma 15 2 2 2 3 2 2" xfId="10415" xr:uid="{00000000-0005-0000-0000-00001B0F0000}"/>
    <cellStyle name="Comma 15 2 2 2 3 2 2 2" xfId="10416" xr:uid="{00000000-0005-0000-0000-00001C0F0000}"/>
    <cellStyle name="Comma 15 2 2 2 3 2 3" xfId="10417" xr:uid="{00000000-0005-0000-0000-00001D0F0000}"/>
    <cellStyle name="Comma 15 2 2 2 3 2 4" xfId="10418" xr:uid="{00000000-0005-0000-0000-00001E0F0000}"/>
    <cellStyle name="Comma 15 2 2 2 3 3" xfId="10419" xr:uid="{00000000-0005-0000-0000-00001F0F0000}"/>
    <cellStyle name="Comma 15 2 2 2 3 3 2" xfId="10420" xr:uid="{00000000-0005-0000-0000-0000200F0000}"/>
    <cellStyle name="Comma 15 2 2 2 3 4" xfId="10421" xr:uid="{00000000-0005-0000-0000-0000210F0000}"/>
    <cellStyle name="Comma 15 2 2 2 3 5" xfId="10422" xr:uid="{00000000-0005-0000-0000-0000220F0000}"/>
    <cellStyle name="Comma 15 2 2 2 4" xfId="10423" xr:uid="{00000000-0005-0000-0000-0000230F0000}"/>
    <cellStyle name="Comma 15 2 2 2 4 2" xfId="10424" xr:uid="{00000000-0005-0000-0000-0000240F0000}"/>
    <cellStyle name="Comma 15 2 2 2 4 2 2" xfId="10425" xr:uid="{00000000-0005-0000-0000-0000250F0000}"/>
    <cellStyle name="Comma 15 2 2 2 4 3" xfId="10426" xr:uid="{00000000-0005-0000-0000-0000260F0000}"/>
    <cellStyle name="Comma 15 2 2 2 4 4" xfId="10427" xr:uid="{00000000-0005-0000-0000-0000270F0000}"/>
    <cellStyle name="Comma 15 2 2 2 5" xfId="10428" xr:uid="{00000000-0005-0000-0000-0000280F0000}"/>
    <cellStyle name="Comma 15 2 2 2 5 2" xfId="10429" xr:uid="{00000000-0005-0000-0000-0000290F0000}"/>
    <cellStyle name="Comma 15 2 2 2 6" xfId="10430" xr:uid="{00000000-0005-0000-0000-00002A0F0000}"/>
    <cellStyle name="Comma 15 2 2 2 7" xfId="10431" xr:uid="{00000000-0005-0000-0000-00002B0F0000}"/>
    <cellStyle name="Comma 15 2 2 3" xfId="10432" xr:uid="{00000000-0005-0000-0000-00002C0F0000}"/>
    <cellStyle name="Comma 15 2 2 3 2" xfId="10433" xr:uid="{00000000-0005-0000-0000-00002D0F0000}"/>
    <cellStyle name="Comma 15 2 2 3 2 2" xfId="10434" xr:uid="{00000000-0005-0000-0000-00002E0F0000}"/>
    <cellStyle name="Comma 15 2 2 3 2 2 2" xfId="10435" xr:uid="{00000000-0005-0000-0000-00002F0F0000}"/>
    <cellStyle name="Comma 15 2 2 3 2 2 2 2" xfId="10436" xr:uid="{00000000-0005-0000-0000-0000300F0000}"/>
    <cellStyle name="Comma 15 2 2 3 2 2 3" xfId="10437" xr:uid="{00000000-0005-0000-0000-0000310F0000}"/>
    <cellStyle name="Comma 15 2 2 3 2 2 4" xfId="10438" xr:uid="{00000000-0005-0000-0000-0000320F0000}"/>
    <cellStyle name="Comma 15 2 2 3 2 3" xfId="10439" xr:uid="{00000000-0005-0000-0000-0000330F0000}"/>
    <cellStyle name="Comma 15 2 2 3 2 3 2" xfId="10440" xr:uid="{00000000-0005-0000-0000-0000340F0000}"/>
    <cellStyle name="Comma 15 2 2 3 2 4" xfId="10441" xr:uid="{00000000-0005-0000-0000-0000350F0000}"/>
    <cellStyle name="Comma 15 2 2 3 2 5" xfId="10442" xr:uid="{00000000-0005-0000-0000-0000360F0000}"/>
    <cellStyle name="Comma 15 2 2 3 3" xfId="10443" xr:uid="{00000000-0005-0000-0000-0000370F0000}"/>
    <cellStyle name="Comma 15 2 2 3 3 2" xfId="10444" xr:uid="{00000000-0005-0000-0000-0000380F0000}"/>
    <cellStyle name="Comma 15 2 2 3 3 2 2" xfId="10445" xr:uid="{00000000-0005-0000-0000-0000390F0000}"/>
    <cellStyle name="Comma 15 2 2 3 3 3" xfId="10446" xr:uid="{00000000-0005-0000-0000-00003A0F0000}"/>
    <cellStyle name="Comma 15 2 2 3 3 4" xfId="10447" xr:uid="{00000000-0005-0000-0000-00003B0F0000}"/>
    <cellStyle name="Comma 15 2 2 3 4" xfId="10448" xr:uid="{00000000-0005-0000-0000-00003C0F0000}"/>
    <cellStyle name="Comma 15 2 2 3 4 2" xfId="10449" xr:uid="{00000000-0005-0000-0000-00003D0F0000}"/>
    <cellStyle name="Comma 15 2 2 3 5" xfId="10450" xr:uid="{00000000-0005-0000-0000-00003E0F0000}"/>
    <cellStyle name="Comma 15 2 2 3 6" xfId="10451" xr:uid="{00000000-0005-0000-0000-00003F0F0000}"/>
    <cellStyle name="Comma 15 2 2 4" xfId="10452" xr:uid="{00000000-0005-0000-0000-0000400F0000}"/>
    <cellStyle name="Comma 15 2 2 4 2" xfId="10453" xr:uid="{00000000-0005-0000-0000-0000410F0000}"/>
    <cellStyle name="Comma 15 2 2 4 2 2" xfId="10454" xr:uid="{00000000-0005-0000-0000-0000420F0000}"/>
    <cellStyle name="Comma 15 2 2 4 2 2 2" xfId="10455" xr:uid="{00000000-0005-0000-0000-0000430F0000}"/>
    <cellStyle name="Comma 15 2 2 4 2 3" xfId="10456" xr:uid="{00000000-0005-0000-0000-0000440F0000}"/>
    <cellStyle name="Comma 15 2 2 4 2 4" xfId="10457" xr:uid="{00000000-0005-0000-0000-0000450F0000}"/>
    <cellStyle name="Comma 15 2 2 4 3" xfId="10458" xr:uid="{00000000-0005-0000-0000-0000460F0000}"/>
    <cellStyle name="Comma 15 2 2 4 3 2" xfId="10459" xr:uid="{00000000-0005-0000-0000-0000470F0000}"/>
    <cellStyle name="Comma 15 2 2 4 4" xfId="10460" xr:uid="{00000000-0005-0000-0000-0000480F0000}"/>
    <cellStyle name="Comma 15 2 2 4 5" xfId="10461" xr:uid="{00000000-0005-0000-0000-0000490F0000}"/>
    <cellStyle name="Comma 15 2 2 5" xfId="10462" xr:uid="{00000000-0005-0000-0000-00004A0F0000}"/>
    <cellStyle name="Comma 15 2 2 5 2" xfId="10463" xr:uid="{00000000-0005-0000-0000-00004B0F0000}"/>
    <cellStyle name="Comma 15 2 2 5 2 2" xfId="10464" xr:uid="{00000000-0005-0000-0000-00004C0F0000}"/>
    <cellStyle name="Comma 15 2 2 5 3" xfId="10465" xr:uid="{00000000-0005-0000-0000-00004D0F0000}"/>
    <cellStyle name="Comma 15 2 2 5 4" xfId="10466" xr:uid="{00000000-0005-0000-0000-00004E0F0000}"/>
    <cellStyle name="Comma 15 2 2 6" xfId="10467" xr:uid="{00000000-0005-0000-0000-00004F0F0000}"/>
    <cellStyle name="Comma 15 2 2 6 2" xfId="10468" xr:uid="{00000000-0005-0000-0000-0000500F0000}"/>
    <cellStyle name="Comma 15 2 2 7" xfId="10469" xr:uid="{00000000-0005-0000-0000-0000510F0000}"/>
    <cellStyle name="Comma 15 2 2 8" xfId="10470" xr:uid="{00000000-0005-0000-0000-0000520F0000}"/>
    <cellStyle name="Comma 15 2 2 9" xfId="10471" xr:uid="{00000000-0005-0000-0000-0000530F0000}"/>
    <cellStyle name="Comma 15 2 3" xfId="10472" xr:uid="{00000000-0005-0000-0000-0000540F0000}"/>
    <cellStyle name="Comma 15 2 3 2" xfId="10473" xr:uid="{00000000-0005-0000-0000-0000550F0000}"/>
    <cellStyle name="Comma 15 2 3 2 2" xfId="10474" xr:uid="{00000000-0005-0000-0000-0000560F0000}"/>
    <cellStyle name="Comma 15 2 3 2 2 2" xfId="10475" xr:uid="{00000000-0005-0000-0000-0000570F0000}"/>
    <cellStyle name="Comma 15 2 3 2 2 2 2" xfId="10476" xr:uid="{00000000-0005-0000-0000-0000580F0000}"/>
    <cellStyle name="Comma 15 2 3 2 2 2 2 2" xfId="10477" xr:uid="{00000000-0005-0000-0000-0000590F0000}"/>
    <cellStyle name="Comma 15 2 3 2 2 2 3" xfId="10478" xr:uid="{00000000-0005-0000-0000-00005A0F0000}"/>
    <cellStyle name="Comma 15 2 3 2 2 2 4" xfId="10479" xr:uid="{00000000-0005-0000-0000-00005B0F0000}"/>
    <cellStyle name="Comma 15 2 3 2 2 3" xfId="10480" xr:uid="{00000000-0005-0000-0000-00005C0F0000}"/>
    <cellStyle name="Comma 15 2 3 2 2 3 2" xfId="10481" xr:uid="{00000000-0005-0000-0000-00005D0F0000}"/>
    <cellStyle name="Comma 15 2 3 2 2 4" xfId="10482" xr:uid="{00000000-0005-0000-0000-00005E0F0000}"/>
    <cellStyle name="Comma 15 2 3 2 2 5" xfId="10483" xr:uid="{00000000-0005-0000-0000-00005F0F0000}"/>
    <cellStyle name="Comma 15 2 3 2 3" xfId="10484" xr:uid="{00000000-0005-0000-0000-0000600F0000}"/>
    <cellStyle name="Comma 15 2 3 2 3 2" xfId="10485" xr:uid="{00000000-0005-0000-0000-0000610F0000}"/>
    <cellStyle name="Comma 15 2 3 2 3 2 2" xfId="10486" xr:uid="{00000000-0005-0000-0000-0000620F0000}"/>
    <cellStyle name="Comma 15 2 3 2 3 3" xfId="10487" xr:uid="{00000000-0005-0000-0000-0000630F0000}"/>
    <cellStyle name="Comma 15 2 3 2 3 4" xfId="10488" xr:uid="{00000000-0005-0000-0000-0000640F0000}"/>
    <cellStyle name="Comma 15 2 3 2 4" xfId="10489" xr:uid="{00000000-0005-0000-0000-0000650F0000}"/>
    <cellStyle name="Comma 15 2 3 2 4 2" xfId="10490" xr:uid="{00000000-0005-0000-0000-0000660F0000}"/>
    <cellStyle name="Comma 15 2 3 2 5" xfId="10491" xr:uid="{00000000-0005-0000-0000-0000670F0000}"/>
    <cellStyle name="Comma 15 2 3 2 6" xfId="10492" xr:uid="{00000000-0005-0000-0000-0000680F0000}"/>
    <cellStyle name="Comma 15 2 3 3" xfId="10493" xr:uid="{00000000-0005-0000-0000-0000690F0000}"/>
    <cellStyle name="Comma 15 2 3 3 2" xfId="10494" xr:uid="{00000000-0005-0000-0000-00006A0F0000}"/>
    <cellStyle name="Comma 15 2 3 3 2 2" xfId="10495" xr:uid="{00000000-0005-0000-0000-00006B0F0000}"/>
    <cellStyle name="Comma 15 2 3 3 2 2 2" xfId="10496" xr:uid="{00000000-0005-0000-0000-00006C0F0000}"/>
    <cellStyle name="Comma 15 2 3 3 2 3" xfId="10497" xr:uid="{00000000-0005-0000-0000-00006D0F0000}"/>
    <cellStyle name="Comma 15 2 3 3 2 4" xfId="10498" xr:uid="{00000000-0005-0000-0000-00006E0F0000}"/>
    <cellStyle name="Comma 15 2 3 3 3" xfId="10499" xr:uid="{00000000-0005-0000-0000-00006F0F0000}"/>
    <cellStyle name="Comma 15 2 3 3 3 2" xfId="10500" xr:uid="{00000000-0005-0000-0000-0000700F0000}"/>
    <cellStyle name="Comma 15 2 3 3 4" xfId="10501" xr:uid="{00000000-0005-0000-0000-0000710F0000}"/>
    <cellStyle name="Comma 15 2 3 3 5" xfId="10502" xr:uid="{00000000-0005-0000-0000-0000720F0000}"/>
    <cellStyle name="Comma 15 2 3 4" xfId="10503" xr:uid="{00000000-0005-0000-0000-0000730F0000}"/>
    <cellStyle name="Comma 15 2 3 4 2" xfId="10504" xr:uid="{00000000-0005-0000-0000-0000740F0000}"/>
    <cellStyle name="Comma 15 2 3 4 2 2" xfId="10505" xr:uid="{00000000-0005-0000-0000-0000750F0000}"/>
    <cellStyle name="Comma 15 2 3 4 3" xfId="10506" xr:uid="{00000000-0005-0000-0000-0000760F0000}"/>
    <cellStyle name="Comma 15 2 3 4 4" xfId="10507" xr:uid="{00000000-0005-0000-0000-0000770F0000}"/>
    <cellStyle name="Comma 15 2 3 5" xfId="10508" xr:uid="{00000000-0005-0000-0000-0000780F0000}"/>
    <cellStyle name="Comma 15 2 3 5 2" xfId="10509" xr:uid="{00000000-0005-0000-0000-0000790F0000}"/>
    <cellStyle name="Comma 15 2 3 6" xfId="10510" xr:uid="{00000000-0005-0000-0000-00007A0F0000}"/>
    <cellStyle name="Comma 15 2 3 7" xfId="10511" xr:uid="{00000000-0005-0000-0000-00007B0F0000}"/>
    <cellStyle name="Comma 15 2 4" xfId="10512" xr:uid="{00000000-0005-0000-0000-00007C0F0000}"/>
    <cellStyle name="Comma 15 2 4 2" xfId="10513" xr:uid="{00000000-0005-0000-0000-00007D0F0000}"/>
    <cellStyle name="Comma 15 2 4 2 2" xfId="10514" xr:uid="{00000000-0005-0000-0000-00007E0F0000}"/>
    <cellStyle name="Comma 15 2 4 2 2 2" xfId="10515" xr:uid="{00000000-0005-0000-0000-00007F0F0000}"/>
    <cellStyle name="Comma 15 2 4 2 2 2 2" xfId="10516" xr:uid="{00000000-0005-0000-0000-0000800F0000}"/>
    <cellStyle name="Comma 15 2 4 2 2 3" xfId="10517" xr:uid="{00000000-0005-0000-0000-0000810F0000}"/>
    <cellStyle name="Comma 15 2 4 2 2 4" xfId="10518" xr:uid="{00000000-0005-0000-0000-0000820F0000}"/>
    <cellStyle name="Comma 15 2 4 2 3" xfId="10519" xr:uid="{00000000-0005-0000-0000-0000830F0000}"/>
    <cellStyle name="Comma 15 2 4 2 3 2" xfId="10520" xr:uid="{00000000-0005-0000-0000-0000840F0000}"/>
    <cellStyle name="Comma 15 2 4 2 4" xfId="10521" xr:uid="{00000000-0005-0000-0000-0000850F0000}"/>
    <cellStyle name="Comma 15 2 4 2 5" xfId="10522" xr:uid="{00000000-0005-0000-0000-0000860F0000}"/>
    <cellStyle name="Comma 15 2 4 3" xfId="10523" xr:uid="{00000000-0005-0000-0000-0000870F0000}"/>
    <cellStyle name="Comma 15 2 4 3 2" xfId="10524" xr:uid="{00000000-0005-0000-0000-0000880F0000}"/>
    <cellStyle name="Comma 15 2 4 3 2 2" xfId="10525" xr:uid="{00000000-0005-0000-0000-0000890F0000}"/>
    <cellStyle name="Comma 15 2 4 3 3" xfId="10526" xr:uid="{00000000-0005-0000-0000-00008A0F0000}"/>
    <cellStyle name="Comma 15 2 4 3 4" xfId="10527" xr:uid="{00000000-0005-0000-0000-00008B0F0000}"/>
    <cellStyle name="Comma 15 2 4 4" xfId="10528" xr:uid="{00000000-0005-0000-0000-00008C0F0000}"/>
    <cellStyle name="Comma 15 2 4 4 2" xfId="10529" xr:uid="{00000000-0005-0000-0000-00008D0F0000}"/>
    <cellStyle name="Comma 15 2 4 5" xfId="10530" xr:uid="{00000000-0005-0000-0000-00008E0F0000}"/>
    <cellStyle name="Comma 15 2 4 6" xfId="10531" xr:uid="{00000000-0005-0000-0000-00008F0F0000}"/>
    <cellStyle name="Comma 15 2 5" xfId="10532" xr:uid="{00000000-0005-0000-0000-0000900F0000}"/>
    <cellStyle name="Comma 15 2 5 2" xfId="10533" xr:uid="{00000000-0005-0000-0000-0000910F0000}"/>
    <cellStyle name="Comma 15 2 5 2 2" xfId="10534" xr:uid="{00000000-0005-0000-0000-0000920F0000}"/>
    <cellStyle name="Comma 15 2 5 2 2 2" xfId="10535" xr:uid="{00000000-0005-0000-0000-0000930F0000}"/>
    <cellStyle name="Comma 15 2 5 2 3" xfId="10536" xr:uid="{00000000-0005-0000-0000-0000940F0000}"/>
    <cellStyle name="Comma 15 2 5 2 4" xfId="10537" xr:uid="{00000000-0005-0000-0000-0000950F0000}"/>
    <cellStyle name="Comma 15 2 5 3" xfId="10538" xr:uid="{00000000-0005-0000-0000-0000960F0000}"/>
    <cellStyle name="Comma 15 2 5 3 2" xfId="10539" xr:uid="{00000000-0005-0000-0000-0000970F0000}"/>
    <cellStyle name="Comma 15 2 5 4" xfId="10540" xr:uid="{00000000-0005-0000-0000-0000980F0000}"/>
    <cellStyle name="Comma 15 2 5 5" xfId="10541" xr:uid="{00000000-0005-0000-0000-0000990F0000}"/>
    <cellStyle name="Comma 15 2 6" xfId="10542" xr:uid="{00000000-0005-0000-0000-00009A0F0000}"/>
    <cellStyle name="Comma 15 2 6 2" xfId="10543" xr:uid="{00000000-0005-0000-0000-00009B0F0000}"/>
    <cellStyle name="Comma 15 2 6 2 2" xfId="10544" xr:uid="{00000000-0005-0000-0000-00009C0F0000}"/>
    <cellStyle name="Comma 15 2 6 3" xfId="10545" xr:uid="{00000000-0005-0000-0000-00009D0F0000}"/>
    <cellStyle name="Comma 15 2 6 4" xfId="10546" xr:uid="{00000000-0005-0000-0000-00009E0F0000}"/>
    <cellStyle name="Comma 15 2 7" xfId="10547" xr:uid="{00000000-0005-0000-0000-00009F0F0000}"/>
    <cellStyle name="Comma 15 2 7 2" xfId="10548" xr:uid="{00000000-0005-0000-0000-0000A00F0000}"/>
    <cellStyle name="Comma 15 2 8" xfId="10549" xr:uid="{00000000-0005-0000-0000-0000A10F0000}"/>
    <cellStyle name="Comma 15 2 9" xfId="10550" xr:uid="{00000000-0005-0000-0000-0000A20F0000}"/>
    <cellStyle name="Comma 15 20" xfId="1729" xr:uid="{00000000-0005-0000-0000-0000A30F0000}"/>
    <cellStyle name="Comma 15 21" xfId="1730" xr:uid="{00000000-0005-0000-0000-0000A40F0000}"/>
    <cellStyle name="Comma 15 22" xfId="1731" xr:uid="{00000000-0005-0000-0000-0000A50F0000}"/>
    <cellStyle name="Comma 15 23" xfId="1732" xr:uid="{00000000-0005-0000-0000-0000A60F0000}"/>
    <cellStyle name="Comma 15 24" xfId="1733" xr:uid="{00000000-0005-0000-0000-0000A70F0000}"/>
    <cellStyle name="Comma 15 3" xfId="611" xr:uid="{00000000-0005-0000-0000-0000A80F0000}"/>
    <cellStyle name="Comma 15 3 2" xfId="10551" xr:uid="{00000000-0005-0000-0000-0000A90F0000}"/>
    <cellStyle name="Comma 15 3 2 2" xfId="10552" xr:uid="{00000000-0005-0000-0000-0000AA0F0000}"/>
    <cellStyle name="Comma 15 3 2 2 2" xfId="10553" xr:uid="{00000000-0005-0000-0000-0000AB0F0000}"/>
    <cellStyle name="Comma 15 3 2 2 2 2" xfId="10554" xr:uid="{00000000-0005-0000-0000-0000AC0F0000}"/>
    <cellStyle name="Comma 15 3 2 2 2 2 2" xfId="10555" xr:uid="{00000000-0005-0000-0000-0000AD0F0000}"/>
    <cellStyle name="Comma 15 3 2 2 2 2 2 2" xfId="10556" xr:uid="{00000000-0005-0000-0000-0000AE0F0000}"/>
    <cellStyle name="Comma 15 3 2 2 2 2 3" xfId="10557" xr:uid="{00000000-0005-0000-0000-0000AF0F0000}"/>
    <cellStyle name="Comma 15 3 2 2 2 2 4" xfId="10558" xr:uid="{00000000-0005-0000-0000-0000B00F0000}"/>
    <cellStyle name="Comma 15 3 2 2 2 3" xfId="10559" xr:uid="{00000000-0005-0000-0000-0000B10F0000}"/>
    <cellStyle name="Comma 15 3 2 2 2 3 2" xfId="10560" xr:uid="{00000000-0005-0000-0000-0000B20F0000}"/>
    <cellStyle name="Comma 15 3 2 2 2 4" xfId="10561" xr:uid="{00000000-0005-0000-0000-0000B30F0000}"/>
    <cellStyle name="Comma 15 3 2 2 2 5" xfId="10562" xr:uid="{00000000-0005-0000-0000-0000B40F0000}"/>
    <cellStyle name="Comma 15 3 2 2 3" xfId="10563" xr:uid="{00000000-0005-0000-0000-0000B50F0000}"/>
    <cellStyle name="Comma 15 3 2 2 3 2" xfId="10564" xr:uid="{00000000-0005-0000-0000-0000B60F0000}"/>
    <cellStyle name="Comma 15 3 2 2 3 2 2" xfId="10565" xr:uid="{00000000-0005-0000-0000-0000B70F0000}"/>
    <cellStyle name="Comma 15 3 2 2 3 3" xfId="10566" xr:uid="{00000000-0005-0000-0000-0000B80F0000}"/>
    <cellStyle name="Comma 15 3 2 2 3 4" xfId="10567" xr:uid="{00000000-0005-0000-0000-0000B90F0000}"/>
    <cellStyle name="Comma 15 3 2 2 4" xfId="10568" xr:uid="{00000000-0005-0000-0000-0000BA0F0000}"/>
    <cellStyle name="Comma 15 3 2 2 4 2" xfId="10569" xr:uid="{00000000-0005-0000-0000-0000BB0F0000}"/>
    <cellStyle name="Comma 15 3 2 2 5" xfId="10570" xr:uid="{00000000-0005-0000-0000-0000BC0F0000}"/>
    <cellStyle name="Comma 15 3 2 2 6" xfId="10571" xr:uid="{00000000-0005-0000-0000-0000BD0F0000}"/>
    <cellStyle name="Comma 15 3 2 3" xfId="10572" xr:uid="{00000000-0005-0000-0000-0000BE0F0000}"/>
    <cellStyle name="Comma 15 3 2 3 2" xfId="10573" xr:uid="{00000000-0005-0000-0000-0000BF0F0000}"/>
    <cellStyle name="Comma 15 3 2 3 2 2" xfId="10574" xr:uid="{00000000-0005-0000-0000-0000C00F0000}"/>
    <cellStyle name="Comma 15 3 2 3 2 2 2" xfId="10575" xr:uid="{00000000-0005-0000-0000-0000C10F0000}"/>
    <cellStyle name="Comma 15 3 2 3 2 3" xfId="10576" xr:uid="{00000000-0005-0000-0000-0000C20F0000}"/>
    <cellStyle name="Comma 15 3 2 3 2 4" xfId="10577" xr:uid="{00000000-0005-0000-0000-0000C30F0000}"/>
    <cellStyle name="Comma 15 3 2 3 3" xfId="10578" xr:uid="{00000000-0005-0000-0000-0000C40F0000}"/>
    <cellStyle name="Comma 15 3 2 3 3 2" xfId="10579" xr:uid="{00000000-0005-0000-0000-0000C50F0000}"/>
    <cellStyle name="Comma 15 3 2 3 4" xfId="10580" xr:uid="{00000000-0005-0000-0000-0000C60F0000}"/>
    <cellStyle name="Comma 15 3 2 3 5" xfId="10581" xr:uid="{00000000-0005-0000-0000-0000C70F0000}"/>
    <cellStyle name="Comma 15 3 2 4" xfId="10582" xr:uid="{00000000-0005-0000-0000-0000C80F0000}"/>
    <cellStyle name="Comma 15 3 2 4 2" xfId="10583" xr:uid="{00000000-0005-0000-0000-0000C90F0000}"/>
    <cellStyle name="Comma 15 3 2 4 2 2" xfId="10584" xr:uid="{00000000-0005-0000-0000-0000CA0F0000}"/>
    <cellStyle name="Comma 15 3 2 4 3" xfId="10585" xr:uid="{00000000-0005-0000-0000-0000CB0F0000}"/>
    <cellStyle name="Comma 15 3 2 4 4" xfId="10586" xr:uid="{00000000-0005-0000-0000-0000CC0F0000}"/>
    <cellStyle name="Comma 15 3 2 5" xfId="10587" xr:uid="{00000000-0005-0000-0000-0000CD0F0000}"/>
    <cellStyle name="Comma 15 3 2 5 2" xfId="10588" xr:uid="{00000000-0005-0000-0000-0000CE0F0000}"/>
    <cellStyle name="Comma 15 3 2 6" xfId="10589" xr:uid="{00000000-0005-0000-0000-0000CF0F0000}"/>
    <cellStyle name="Comma 15 3 2 7" xfId="10590" xr:uid="{00000000-0005-0000-0000-0000D00F0000}"/>
    <cellStyle name="Comma 15 3 3" xfId="10591" xr:uid="{00000000-0005-0000-0000-0000D10F0000}"/>
    <cellStyle name="Comma 15 3 3 2" xfId="10592" xr:uid="{00000000-0005-0000-0000-0000D20F0000}"/>
    <cellStyle name="Comma 15 3 3 2 2" xfId="10593" xr:uid="{00000000-0005-0000-0000-0000D30F0000}"/>
    <cellStyle name="Comma 15 3 3 2 2 2" xfId="10594" xr:uid="{00000000-0005-0000-0000-0000D40F0000}"/>
    <cellStyle name="Comma 15 3 3 2 2 2 2" xfId="10595" xr:uid="{00000000-0005-0000-0000-0000D50F0000}"/>
    <cellStyle name="Comma 15 3 3 2 2 3" xfId="10596" xr:uid="{00000000-0005-0000-0000-0000D60F0000}"/>
    <cellStyle name="Comma 15 3 3 2 2 4" xfId="10597" xr:uid="{00000000-0005-0000-0000-0000D70F0000}"/>
    <cellStyle name="Comma 15 3 3 2 3" xfId="10598" xr:uid="{00000000-0005-0000-0000-0000D80F0000}"/>
    <cellStyle name="Comma 15 3 3 2 3 2" xfId="10599" xr:uid="{00000000-0005-0000-0000-0000D90F0000}"/>
    <cellStyle name="Comma 15 3 3 2 4" xfId="10600" xr:uid="{00000000-0005-0000-0000-0000DA0F0000}"/>
    <cellStyle name="Comma 15 3 3 2 5" xfId="10601" xr:uid="{00000000-0005-0000-0000-0000DB0F0000}"/>
    <cellStyle name="Comma 15 3 3 3" xfId="10602" xr:uid="{00000000-0005-0000-0000-0000DC0F0000}"/>
    <cellStyle name="Comma 15 3 3 3 2" xfId="10603" xr:uid="{00000000-0005-0000-0000-0000DD0F0000}"/>
    <cellStyle name="Comma 15 3 3 3 2 2" xfId="10604" xr:uid="{00000000-0005-0000-0000-0000DE0F0000}"/>
    <cellStyle name="Comma 15 3 3 3 3" xfId="10605" xr:uid="{00000000-0005-0000-0000-0000DF0F0000}"/>
    <cellStyle name="Comma 15 3 3 3 4" xfId="10606" xr:uid="{00000000-0005-0000-0000-0000E00F0000}"/>
    <cellStyle name="Comma 15 3 3 4" xfId="10607" xr:uid="{00000000-0005-0000-0000-0000E10F0000}"/>
    <cellStyle name="Comma 15 3 3 4 2" xfId="10608" xr:uid="{00000000-0005-0000-0000-0000E20F0000}"/>
    <cellStyle name="Comma 15 3 3 5" xfId="10609" xr:uid="{00000000-0005-0000-0000-0000E30F0000}"/>
    <cellStyle name="Comma 15 3 3 6" xfId="10610" xr:uid="{00000000-0005-0000-0000-0000E40F0000}"/>
    <cellStyle name="Comma 15 3 4" xfId="10611" xr:uid="{00000000-0005-0000-0000-0000E50F0000}"/>
    <cellStyle name="Comma 15 3 4 2" xfId="10612" xr:uid="{00000000-0005-0000-0000-0000E60F0000}"/>
    <cellStyle name="Comma 15 3 4 2 2" xfId="10613" xr:uid="{00000000-0005-0000-0000-0000E70F0000}"/>
    <cellStyle name="Comma 15 3 4 2 2 2" xfId="10614" xr:uid="{00000000-0005-0000-0000-0000E80F0000}"/>
    <cellStyle name="Comma 15 3 4 2 3" xfId="10615" xr:uid="{00000000-0005-0000-0000-0000E90F0000}"/>
    <cellStyle name="Comma 15 3 4 2 4" xfId="10616" xr:uid="{00000000-0005-0000-0000-0000EA0F0000}"/>
    <cellStyle name="Comma 15 3 4 3" xfId="10617" xr:uid="{00000000-0005-0000-0000-0000EB0F0000}"/>
    <cellStyle name="Comma 15 3 4 3 2" xfId="10618" xr:uid="{00000000-0005-0000-0000-0000EC0F0000}"/>
    <cellStyle name="Comma 15 3 4 4" xfId="10619" xr:uid="{00000000-0005-0000-0000-0000ED0F0000}"/>
    <cellStyle name="Comma 15 3 4 5" xfId="10620" xr:uid="{00000000-0005-0000-0000-0000EE0F0000}"/>
    <cellStyle name="Comma 15 3 5" xfId="10621" xr:uid="{00000000-0005-0000-0000-0000EF0F0000}"/>
    <cellStyle name="Comma 15 3 5 2" xfId="10622" xr:uid="{00000000-0005-0000-0000-0000F00F0000}"/>
    <cellStyle name="Comma 15 3 5 2 2" xfId="10623" xr:uid="{00000000-0005-0000-0000-0000F10F0000}"/>
    <cellStyle name="Comma 15 3 5 3" xfId="10624" xr:uid="{00000000-0005-0000-0000-0000F20F0000}"/>
    <cellStyle name="Comma 15 3 5 4" xfId="10625" xr:uid="{00000000-0005-0000-0000-0000F30F0000}"/>
    <cellStyle name="Comma 15 3 6" xfId="10626" xr:uid="{00000000-0005-0000-0000-0000F40F0000}"/>
    <cellStyle name="Comma 15 3 6 2" xfId="10627" xr:uid="{00000000-0005-0000-0000-0000F50F0000}"/>
    <cellStyle name="Comma 15 3 7" xfId="10628" xr:uid="{00000000-0005-0000-0000-0000F60F0000}"/>
    <cellStyle name="Comma 15 3 8" xfId="10629" xr:uid="{00000000-0005-0000-0000-0000F70F0000}"/>
    <cellStyle name="Comma 15 3 9" xfId="10630" xr:uid="{00000000-0005-0000-0000-0000F80F0000}"/>
    <cellStyle name="Comma 15 4" xfId="1734" xr:uid="{00000000-0005-0000-0000-0000F90F0000}"/>
    <cellStyle name="Comma 15 4 2" xfId="10631" xr:uid="{00000000-0005-0000-0000-0000FA0F0000}"/>
    <cellStyle name="Comma 15 4 2 2" xfId="10632" xr:uid="{00000000-0005-0000-0000-0000FB0F0000}"/>
    <cellStyle name="Comma 15 4 2 2 2" xfId="10633" xr:uid="{00000000-0005-0000-0000-0000FC0F0000}"/>
    <cellStyle name="Comma 15 4 2 2 2 2" xfId="10634" xr:uid="{00000000-0005-0000-0000-0000FD0F0000}"/>
    <cellStyle name="Comma 15 4 2 2 2 2 2" xfId="10635" xr:uid="{00000000-0005-0000-0000-0000FE0F0000}"/>
    <cellStyle name="Comma 15 4 2 2 2 3" xfId="10636" xr:uid="{00000000-0005-0000-0000-0000FF0F0000}"/>
    <cellStyle name="Comma 15 4 2 2 2 4" xfId="10637" xr:uid="{00000000-0005-0000-0000-000000100000}"/>
    <cellStyle name="Comma 15 4 2 2 3" xfId="10638" xr:uid="{00000000-0005-0000-0000-000001100000}"/>
    <cellStyle name="Comma 15 4 2 2 3 2" xfId="10639" xr:uid="{00000000-0005-0000-0000-000002100000}"/>
    <cellStyle name="Comma 15 4 2 2 4" xfId="10640" xr:uid="{00000000-0005-0000-0000-000003100000}"/>
    <cellStyle name="Comma 15 4 2 2 5" xfId="10641" xr:uid="{00000000-0005-0000-0000-000004100000}"/>
    <cellStyle name="Comma 15 4 2 3" xfId="10642" xr:uid="{00000000-0005-0000-0000-000005100000}"/>
    <cellStyle name="Comma 15 4 2 3 2" xfId="10643" xr:uid="{00000000-0005-0000-0000-000006100000}"/>
    <cellStyle name="Comma 15 4 2 3 2 2" xfId="10644" xr:uid="{00000000-0005-0000-0000-000007100000}"/>
    <cellStyle name="Comma 15 4 2 3 3" xfId="10645" xr:uid="{00000000-0005-0000-0000-000008100000}"/>
    <cellStyle name="Comma 15 4 2 3 4" xfId="10646" xr:uid="{00000000-0005-0000-0000-000009100000}"/>
    <cellStyle name="Comma 15 4 2 4" xfId="10647" xr:uid="{00000000-0005-0000-0000-00000A100000}"/>
    <cellStyle name="Comma 15 4 2 4 2" xfId="10648" xr:uid="{00000000-0005-0000-0000-00000B100000}"/>
    <cellStyle name="Comma 15 4 2 5" xfId="10649" xr:uid="{00000000-0005-0000-0000-00000C100000}"/>
    <cellStyle name="Comma 15 4 2 6" xfId="10650" xr:uid="{00000000-0005-0000-0000-00000D100000}"/>
    <cellStyle name="Comma 15 4 3" xfId="10651" xr:uid="{00000000-0005-0000-0000-00000E100000}"/>
    <cellStyle name="Comma 15 4 3 2" xfId="10652" xr:uid="{00000000-0005-0000-0000-00000F100000}"/>
    <cellStyle name="Comma 15 4 3 2 2" xfId="10653" xr:uid="{00000000-0005-0000-0000-000010100000}"/>
    <cellStyle name="Comma 15 4 3 2 2 2" xfId="10654" xr:uid="{00000000-0005-0000-0000-000011100000}"/>
    <cellStyle name="Comma 15 4 3 2 3" xfId="10655" xr:uid="{00000000-0005-0000-0000-000012100000}"/>
    <cellStyle name="Comma 15 4 3 2 4" xfId="10656" xr:uid="{00000000-0005-0000-0000-000013100000}"/>
    <cellStyle name="Comma 15 4 3 3" xfId="10657" xr:uid="{00000000-0005-0000-0000-000014100000}"/>
    <cellStyle name="Comma 15 4 3 3 2" xfId="10658" xr:uid="{00000000-0005-0000-0000-000015100000}"/>
    <cellStyle name="Comma 15 4 3 4" xfId="10659" xr:uid="{00000000-0005-0000-0000-000016100000}"/>
    <cellStyle name="Comma 15 4 3 5" xfId="10660" xr:uid="{00000000-0005-0000-0000-000017100000}"/>
    <cellStyle name="Comma 15 4 4" xfId="10661" xr:uid="{00000000-0005-0000-0000-000018100000}"/>
    <cellStyle name="Comma 15 4 4 2" xfId="10662" xr:uid="{00000000-0005-0000-0000-000019100000}"/>
    <cellStyle name="Comma 15 4 4 2 2" xfId="10663" xr:uid="{00000000-0005-0000-0000-00001A100000}"/>
    <cellStyle name="Comma 15 4 4 3" xfId="10664" xr:uid="{00000000-0005-0000-0000-00001B100000}"/>
    <cellStyle name="Comma 15 4 4 4" xfId="10665" xr:uid="{00000000-0005-0000-0000-00001C100000}"/>
    <cellStyle name="Comma 15 4 5" xfId="10666" xr:uid="{00000000-0005-0000-0000-00001D100000}"/>
    <cellStyle name="Comma 15 4 5 2" xfId="10667" xr:uid="{00000000-0005-0000-0000-00001E100000}"/>
    <cellStyle name="Comma 15 4 6" xfId="10668" xr:uid="{00000000-0005-0000-0000-00001F100000}"/>
    <cellStyle name="Comma 15 4 7" xfId="10669" xr:uid="{00000000-0005-0000-0000-000020100000}"/>
    <cellStyle name="Comma 15 5" xfId="1735" xr:uid="{00000000-0005-0000-0000-000021100000}"/>
    <cellStyle name="Comma 15 5 2" xfId="10670" xr:uid="{00000000-0005-0000-0000-000022100000}"/>
    <cellStyle name="Comma 15 5 2 2" xfId="10671" xr:uid="{00000000-0005-0000-0000-000023100000}"/>
    <cellStyle name="Comma 15 5 2 2 2" xfId="10672" xr:uid="{00000000-0005-0000-0000-000024100000}"/>
    <cellStyle name="Comma 15 5 2 2 2 2" xfId="10673" xr:uid="{00000000-0005-0000-0000-000025100000}"/>
    <cellStyle name="Comma 15 5 2 2 3" xfId="10674" xr:uid="{00000000-0005-0000-0000-000026100000}"/>
    <cellStyle name="Comma 15 5 2 2 4" xfId="10675" xr:uid="{00000000-0005-0000-0000-000027100000}"/>
    <cellStyle name="Comma 15 5 2 3" xfId="10676" xr:uid="{00000000-0005-0000-0000-000028100000}"/>
    <cellStyle name="Comma 15 5 2 3 2" xfId="10677" xr:uid="{00000000-0005-0000-0000-000029100000}"/>
    <cellStyle name="Comma 15 5 2 4" xfId="10678" xr:uid="{00000000-0005-0000-0000-00002A100000}"/>
    <cellStyle name="Comma 15 5 2 5" xfId="10679" xr:uid="{00000000-0005-0000-0000-00002B100000}"/>
    <cellStyle name="Comma 15 5 3" xfId="10680" xr:uid="{00000000-0005-0000-0000-00002C100000}"/>
    <cellStyle name="Comma 15 5 3 2" xfId="10681" xr:uid="{00000000-0005-0000-0000-00002D100000}"/>
    <cellStyle name="Comma 15 5 3 2 2" xfId="10682" xr:uid="{00000000-0005-0000-0000-00002E100000}"/>
    <cellStyle name="Comma 15 5 3 3" xfId="10683" xr:uid="{00000000-0005-0000-0000-00002F100000}"/>
    <cellStyle name="Comma 15 5 3 4" xfId="10684" xr:uid="{00000000-0005-0000-0000-000030100000}"/>
    <cellStyle name="Comma 15 5 4" xfId="10685" xr:uid="{00000000-0005-0000-0000-000031100000}"/>
    <cellStyle name="Comma 15 5 4 2" xfId="10686" xr:uid="{00000000-0005-0000-0000-000032100000}"/>
    <cellStyle name="Comma 15 5 5" xfId="10687" xr:uid="{00000000-0005-0000-0000-000033100000}"/>
    <cellStyle name="Comma 15 5 6" xfId="10688" xr:uid="{00000000-0005-0000-0000-000034100000}"/>
    <cellStyle name="Comma 15 6" xfId="1736" xr:uid="{00000000-0005-0000-0000-000035100000}"/>
    <cellStyle name="Comma 15 6 2" xfId="10689" xr:uid="{00000000-0005-0000-0000-000036100000}"/>
    <cellStyle name="Comma 15 6 2 2" xfId="10690" xr:uid="{00000000-0005-0000-0000-000037100000}"/>
    <cellStyle name="Comma 15 6 2 2 2" xfId="10691" xr:uid="{00000000-0005-0000-0000-000038100000}"/>
    <cellStyle name="Comma 15 6 2 3" xfId="10692" xr:uid="{00000000-0005-0000-0000-000039100000}"/>
    <cellStyle name="Comma 15 6 2 4" xfId="10693" xr:uid="{00000000-0005-0000-0000-00003A100000}"/>
    <cellStyle name="Comma 15 6 3" xfId="10694" xr:uid="{00000000-0005-0000-0000-00003B100000}"/>
    <cellStyle name="Comma 15 6 3 2" xfId="10695" xr:uid="{00000000-0005-0000-0000-00003C100000}"/>
    <cellStyle name="Comma 15 6 4" xfId="10696" xr:uid="{00000000-0005-0000-0000-00003D100000}"/>
    <cellStyle name="Comma 15 6 5" xfId="10697" xr:uid="{00000000-0005-0000-0000-00003E100000}"/>
    <cellStyle name="Comma 15 7" xfId="1737" xr:uid="{00000000-0005-0000-0000-00003F100000}"/>
    <cellStyle name="Comma 15 7 2" xfId="10698" xr:uid="{00000000-0005-0000-0000-000040100000}"/>
    <cellStyle name="Comma 15 7 2 2" xfId="10699" xr:uid="{00000000-0005-0000-0000-000041100000}"/>
    <cellStyle name="Comma 15 7 3" xfId="10700" xr:uid="{00000000-0005-0000-0000-000042100000}"/>
    <cellStyle name="Comma 15 7 4" xfId="10701" xr:uid="{00000000-0005-0000-0000-000043100000}"/>
    <cellStyle name="Comma 15 8" xfId="1738" xr:uid="{00000000-0005-0000-0000-000044100000}"/>
    <cellStyle name="Comma 15 8 2" xfId="10702" xr:uid="{00000000-0005-0000-0000-000045100000}"/>
    <cellStyle name="Comma 15 9" xfId="1739" xr:uid="{00000000-0005-0000-0000-000046100000}"/>
    <cellStyle name="Comma 150" xfId="612" xr:uid="{00000000-0005-0000-0000-000047100000}"/>
    <cellStyle name="Comma 150 2" xfId="10703" xr:uid="{00000000-0005-0000-0000-000048100000}"/>
    <cellStyle name="Comma 150 2 2" xfId="10704" xr:uid="{00000000-0005-0000-0000-000049100000}"/>
    <cellStyle name="Comma 150 2 2 2" xfId="10705" xr:uid="{00000000-0005-0000-0000-00004A100000}"/>
    <cellStyle name="Comma 150 2 2 2 2" xfId="10706" xr:uid="{00000000-0005-0000-0000-00004B100000}"/>
    <cellStyle name="Comma 150 2 2 2 2 2" xfId="10707" xr:uid="{00000000-0005-0000-0000-00004C100000}"/>
    <cellStyle name="Comma 150 2 2 2 2 2 2" xfId="10708" xr:uid="{00000000-0005-0000-0000-00004D100000}"/>
    <cellStyle name="Comma 150 2 2 2 2 3" xfId="10709" xr:uid="{00000000-0005-0000-0000-00004E100000}"/>
    <cellStyle name="Comma 150 2 2 2 2 4" xfId="10710" xr:uid="{00000000-0005-0000-0000-00004F100000}"/>
    <cellStyle name="Comma 150 2 2 2 3" xfId="10711" xr:uid="{00000000-0005-0000-0000-000050100000}"/>
    <cellStyle name="Comma 150 2 2 2 3 2" xfId="10712" xr:uid="{00000000-0005-0000-0000-000051100000}"/>
    <cellStyle name="Comma 150 2 2 2 4" xfId="10713" xr:uid="{00000000-0005-0000-0000-000052100000}"/>
    <cellStyle name="Comma 150 2 2 2 5" xfId="10714" xr:uid="{00000000-0005-0000-0000-000053100000}"/>
    <cellStyle name="Comma 150 2 2 3" xfId="10715" xr:uid="{00000000-0005-0000-0000-000054100000}"/>
    <cellStyle name="Comma 150 2 2 3 2" xfId="10716" xr:uid="{00000000-0005-0000-0000-000055100000}"/>
    <cellStyle name="Comma 150 2 2 3 2 2" xfId="10717" xr:uid="{00000000-0005-0000-0000-000056100000}"/>
    <cellStyle name="Comma 150 2 2 3 3" xfId="10718" xr:uid="{00000000-0005-0000-0000-000057100000}"/>
    <cellStyle name="Comma 150 2 2 3 4" xfId="10719" xr:uid="{00000000-0005-0000-0000-000058100000}"/>
    <cellStyle name="Comma 150 2 2 4" xfId="10720" xr:uid="{00000000-0005-0000-0000-000059100000}"/>
    <cellStyle name="Comma 150 2 2 4 2" xfId="10721" xr:uid="{00000000-0005-0000-0000-00005A100000}"/>
    <cellStyle name="Comma 150 2 2 5" xfId="10722" xr:uid="{00000000-0005-0000-0000-00005B100000}"/>
    <cellStyle name="Comma 150 2 2 6" xfId="10723" xr:uid="{00000000-0005-0000-0000-00005C100000}"/>
    <cellStyle name="Comma 150 2 3" xfId="10724" xr:uid="{00000000-0005-0000-0000-00005D100000}"/>
    <cellStyle name="Comma 150 2 3 2" xfId="10725" xr:uid="{00000000-0005-0000-0000-00005E100000}"/>
    <cellStyle name="Comma 150 2 3 2 2" xfId="10726" xr:uid="{00000000-0005-0000-0000-00005F100000}"/>
    <cellStyle name="Comma 150 2 3 2 2 2" xfId="10727" xr:uid="{00000000-0005-0000-0000-000060100000}"/>
    <cellStyle name="Comma 150 2 3 2 3" xfId="10728" xr:uid="{00000000-0005-0000-0000-000061100000}"/>
    <cellStyle name="Comma 150 2 3 2 4" xfId="10729" xr:uid="{00000000-0005-0000-0000-000062100000}"/>
    <cellStyle name="Comma 150 2 3 3" xfId="10730" xr:uid="{00000000-0005-0000-0000-000063100000}"/>
    <cellStyle name="Comma 150 2 3 3 2" xfId="10731" xr:uid="{00000000-0005-0000-0000-000064100000}"/>
    <cellStyle name="Comma 150 2 3 4" xfId="10732" xr:uid="{00000000-0005-0000-0000-000065100000}"/>
    <cellStyle name="Comma 150 2 3 5" xfId="10733" xr:uid="{00000000-0005-0000-0000-000066100000}"/>
    <cellStyle name="Comma 150 2 4" xfId="10734" xr:uid="{00000000-0005-0000-0000-000067100000}"/>
    <cellStyle name="Comma 150 2 4 2" xfId="10735" xr:uid="{00000000-0005-0000-0000-000068100000}"/>
    <cellStyle name="Comma 150 2 4 2 2" xfId="10736" xr:uid="{00000000-0005-0000-0000-000069100000}"/>
    <cellStyle name="Comma 150 2 4 3" xfId="10737" xr:uid="{00000000-0005-0000-0000-00006A100000}"/>
    <cellStyle name="Comma 150 2 4 4" xfId="10738" xr:uid="{00000000-0005-0000-0000-00006B100000}"/>
    <cellStyle name="Comma 150 2 5" xfId="10739" xr:uid="{00000000-0005-0000-0000-00006C100000}"/>
    <cellStyle name="Comma 150 2 5 2" xfId="10740" xr:uid="{00000000-0005-0000-0000-00006D100000}"/>
    <cellStyle name="Comma 150 2 6" xfId="10741" xr:uid="{00000000-0005-0000-0000-00006E100000}"/>
    <cellStyle name="Comma 150 2 7" xfId="10742" xr:uid="{00000000-0005-0000-0000-00006F100000}"/>
    <cellStyle name="Comma 150 3" xfId="10743" xr:uid="{00000000-0005-0000-0000-000070100000}"/>
    <cellStyle name="Comma 150 3 2" xfId="10744" xr:uid="{00000000-0005-0000-0000-000071100000}"/>
    <cellStyle name="Comma 150 3 2 2" xfId="10745" xr:uid="{00000000-0005-0000-0000-000072100000}"/>
    <cellStyle name="Comma 150 3 2 2 2" xfId="10746" xr:uid="{00000000-0005-0000-0000-000073100000}"/>
    <cellStyle name="Comma 150 3 2 2 2 2" xfId="10747" xr:uid="{00000000-0005-0000-0000-000074100000}"/>
    <cellStyle name="Comma 150 3 2 2 3" xfId="10748" xr:uid="{00000000-0005-0000-0000-000075100000}"/>
    <cellStyle name="Comma 150 3 2 2 4" xfId="10749" xr:uid="{00000000-0005-0000-0000-000076100000}"/>
    <cellStyle name="Comma 150 3 2 3" xfId="10750" xr:uid="{00000000-0005-0000-0000-000077100000}"/>
    <cellStyle name="Comma 150 3 2 3 2" xfId="10751" xr:uid="{00000000-0005-0000-0000-000078100000}"/>
    <cellStyle name="Comma 150 3 2 4" xfId="10752" xr:uid="{00000000-0005-0000-0000-000079100000}"/>
    <cellStyle name="Comma 150 3 2 5" xfId="10753" xr:uid="{00000000-0005-0000-0000-00007A100000}"/>
    <cellStyle name="Comma 150 3 3" xfId="10754" xr:uid="{00000000-0005-0000-0000-00007B100000}"/>
    <cellStyle name="Comma 150 3 3 2" xfId="10755" xr:uid="{00000000-0005-0000-0000-00007C100000}"/>
    <cellStyle name="Comma 150 3 3 2 2" xfId="10756" xr:uid="{00000000-0005-0000-0000-00007D100000}"/>
    <cellStyle name="Comma 150 3 3 3" xfId="10757" xr:uid="{00000000-0005-0000-0000-00007E100000}"/>
    <cellStyle name="Comma 150 3 3 4" xfId="10758" xr:uid="{00000000-0005-0000-0000-00007F100000}"/>
    <cellStyle name="Comma 150 3 4" xfId="10759" xr:uid="{00000000-0005-0000-0000-000080100000}"/>
    <cellStyle name="Comma 150 3 4 2" xfId="10760" xr:uid="{00000000-0005-0000-0000-000081100000}"/>
    <cellStyle name="Comma 150 3 5" xfId="10761" xr:uid="{00000000-0005-0000-0000-000082100000}"/>
    <cellStyle name="Comma 150 3 6" xfId="10762" xr:uid="{00000000-0005-0000-0000-000083100000}"/>
    <cellStyle name="Comma 150 4" xfId="10763" xr:uid="{00000000-0005-0000-0000-000084100000}"/>
    <cellStyle name="Comma 150 4 2" xfId="10764" xr:uid="{00000000-0005-0000-0000-000085100000}"/>
    <cellStyle name="Comma 150 4 2 2" xfId="10765" xr:uid="{00000000-0005-0000-0000-000086100000}"/>
    <cellStyle name="Comma 150 4 2 2 2" xfId="10766" xr:uid="{00000000-0005-0000-0000-000087100000}"/>
    <cellStyle name="Comma 150 4 2 3" xfId="10767" xr:uid="{00000000-0005-0000-0000-000088100000}"/>
    <cellStyle name="Comma 150 4 2 4" xfId="10768" xr:uid="{00000000-0005-0000-0000-000089100000}"/>
    <cellStyle name="Comma 150 4 3" xfId="10769" xr:uid="{00000000-0005-0000-0000-00008A100000}"/>
    <cellStyle name="Comma 150 4 3 2" xfId="10770" xr:uid="{00000000-0005-0000-0000-00008B100000}"/>
    <cellStyle name="Comma 150 4 4" xfId="10771" xr:uid="{00000000-0005-0000-0000-00008C100000}"/>
    <cellStyle name="Comma 150 4 5" xfId="10772" xr:uid="{00000000-0005-0000-0000-00008D100000}"/>
    <cellStyle name="Comma 150 5" xfId="10773" xr:uid="{00000000-0005-0000-0000-00008E100000}"/>
    <cellStyle name="Comma 150 5 2" xfId="10774" xr:uid="{00000000-0005-0000-0000-00008F100000}"/>
    <cellStyle name="Comma 150 5 2 2" xfId="10775" xr:uid="{00000000-0005-0000-0000-000090100000}"/>
    <cellStyle name="Comma 150 5 3" xfId="10776" xr:uid="{00000000-0005-0000-0000-000091100000}"/>
    <cellStyle name="Comma 150 5 4" xfId="10777" xr:uid="{00000000-0005-0000-0000-000092100000}"/>
    <cellStyle name="Comma 150 6" xfId="10778" xr:uid="{00000000-0005-0000-0000-000093100000}"/>
    <cellStyle name="Comma 150 6 2" xfId="10779" xr:uid="{00000000-0005-0000-0000-000094100000}"/>
    <cellStyle name="Comma 150 7" xfId="10780" xr:uid="{00000000-0005-0000-0000-000095100000}"/>
    <cellStyle name="Comma 150 8" xfId="10781" xr:uid="{00000000-0005-0000-0000-000096100000}"/>
    <cellStyle name="Comma 150 9" xfId="10782" xr:uid="{00000000-0005-0000-0000-000097100000}"/>
    <cellStyle name="Comma 151" xfId="613" xr:uid="{00000000-0005-0000-0000-000098100000}"/>
    <cellStyle name="Comma 151 2" xfId="10783" xr:uid="{00000000-0005-0000-0000-000099100000}"/>
    <cellStyle name="Comma 151 2 2" xfId="10784" xr:uid="{00000000-0005-0000-0000-00009A100000}"/>
    <cellStyle name="Comma 151 2 2 2" xfId="10785" xr:uid="{00000000-0005-0000-0000-00009B100000}"/>
    <cellStyle name="Comma 151 2 2 2 2" xfId="10786" xr:uid="{00000000-0005-0000-0000-00009C100000}"/>
    <cellStyle name="Comma 151 2 2 2 2 2" xfId="10787" xr:uid="{00000000-0005-0000-0000-00009D100000}"/>
    <cellStyle name="Comma 151 2 2 2 2 2 2" xfId="10788" xr:uid="{00000000-0005-0000-0000-00009E100000}"/>
    <cellStyle name="Comma 151 2 2 2 2 3" xfId="10789" xr:uid="{00000000-0005-0000-0000-00009F100000}"/>
    <cellStyle name="Comma 151 2 2 2 2 4" xfId="10790" xr:uid="{00000000-0005-0000-0000-0000A0100000}"/>
    <cellStyle name="Comma 151 2 2 2 3" xfId="10791" xr:uid="{00000000-0005-0000-0000-0000A1100000}"/>
    <cellStyle name="Comma 151 2 2 2 3 2" xfId="10792" xr:uid="{00000000-0005-0000-0000-0000A2100000}"/>
    <cellStyle name="Comma 151 2 2 2 4" xfId="10793" xr:uid="{00000000-0005-0000-0000-0000A3100000}"/>
    <cellStyle name="Comma 151 2 2 2 5" xfId="10794" xr:uid="{00000000-0005-0000-0000-0000A4100000}"/>
    <cellStyle name="Comma 151 2 2 3" xfId="10795" xr:uid="{00000000-0005-0000-0000-0000A5100000}"/>
    <cellStyle name="Comma 151 2 2 3 2" xfId="10796" xr:uid="{00000000-0005-0000-0000-0000A6100000}"/>
    <cellStyle name="Comma 151 2 2 3 2 2" xfId="10797" xr:uid="{00000000-0005-0000-0000-0000A7100000}"/>
    <cellStyle name="Comma 151 2 2 3 3" xfId="10798" xr:uid="{00000000-0005-0000-0000-0000A8100000}"/>
    <cellStyle name="Comma 151 2 2 3 4" xfId="10799" xr:uid="{00000000-0005-0000-0000-0000A9100000}"/>
    <cellStyle name="Comma 151 2 2 4" xfId="10800" xr:uid="{00000000-0005-0000-0000-0000AA100000}"/>
    <cellStyle name="Comma 151 2 2 4 2" xfId="10801" xr:uid="{00000000-0005-0000-0000-0000AB100000}"/>
    <cellStyle name="Comma 151 2 2 5" xfId="10802" xr:uid="{00000000-0005-0000-0000-0000AC100000}"/>
    <cellStyle name="Comma 151 2 2 6" xfId="10803" xr:uid="{00000000-0005-0000-0000-0000AD100000}"/>
    <cellStyle name="Comma 151 2 3" xfId="10804" xr:uid="{00000000-0005-0000-0000-0000AE100000}"/>
    <cellStyle name="Comma 151 2 3 2" xfId="10805" xr:uid="{00000000-0005-0000-0000-0000AF100000}"/>
    <cellStyle name="Comma 151 2 3 2 2" xfId="10806" xr:uid="{00000000-0005-0000-0000-0000B0100000}"/>
    <cellStyle name="Comma 151 2 3 2 2 2" xfId="10807" xr:uid="{00000000-0005-0000-0000-0000B1100000}"/>
    <cellStyle name="Comma 151 2 3 2 3" xfId="10808" xr:uid="{00000000-0005-0000-0000-0000B2100000}"/>
    <cellStyle name="Comma 151 2 3 2 4" xfId="10809" xr:uid="{00000000-0005-0000-0000-0000B3100000}"/>
    <cellStyle name="Comma 151 2 3 3" xfId="10810" xr:uid="{00000000-0005-0000-0000-0000B4100000}"/>
    <cellStyle name="Comma 151 2 3 3 2" xfId="10811" xr:uid="{00000000-0005-0000-0000-0000B5100000}"/>
    <cellStyle name="Comma 151 2 3 4" xfId="10812" xr:uid="{00000000-0005-0000-0000-0000B6100000}"/>
    <cellStyle name="Comma 151 2 3 5" xfId="10813" xr:uid="{00000000-0005-0000-0000-0000B7100000}"/>
    <cellStyle name="Comma 151 2 4" xfId="10814" xr:uid="{00000000-0005-0000-0000-0000B8100000}"/>
    <cellStyle name="Comma 151 2 4 2" xfId="10815" xr:uid="{00000000-0005-0000-0000-0000B9100000}"/>
    <cellStyle name="Comma 151 2 4 2 2" xfId="10816" xr:uid="{00000000-0005-0000-0000-0000BA100000}"/>
    <cellStyle name="Comma 151 2 4 3" xfId="10817" xr:uid="{00000000-0005-0000-0000-0000BB100000}"/>
    <cellStyle name="Comma 151 2 4 4" xfId="10818" xr:uid="{00000000-0005-0000-0000-0000BC100000}"/>
    <cellStyle name="Comma 151 2 5" xfId="10819" xr:uid="{00000000-0005-0000-0000-0000BD100000}"/>
    <cellStyle name="Comma 151 2 5 2" xfId="10820" xr:uid="{00000000-0005-0000-0000-0000BE100000}"/>
    <cellStyle name="Comma 151 2 6" xfId="10821" xr:uid="{00000000-0005-0000-0000-0000BF100000}"/>
    <cellStyle name="Comma 151 2 7" xfId="10822" xr:uid="{00000000-0005-0000-0000-0000C0100000}"/>
    <cellStyle name="Comma 151 3" xfId="10823" xr:uid="{00000000-0005-0000-0000-0000C1100000}"/>
    <cellStyle name="Comma 151 3 2" xfId="10824" xr:uid="{00000000-0005-0000-0000-0000C2100000}"/>
    <cellStyle name="Comma 151 3 2 2" xfId="10825" xr:uid="{00000000-0005-0000-0000-0000C3100000}"/>
    <cellStyle name="Comma 151 3 2 2 2" xfId="10826" xr:uid="{00000000-0005-0000-0000-0000C4100000}"/>
    <cellStyle name="Comma 151 3 2 2 2 2" xfId="10827" xr:uid="{00000000-0005-0000-0000-0000C5100000}"/>
    <cellStyle name="Comma 151 3 2 2 3" xfId="10828" xr:uid="{00000000-0005-0000-0000-0000C6100000}"/>
    <cellStyle name="Comma 151 3 2 2 4" xfId="10829" xr:uid="{00000000-0005-0000-0000-0000C7100000}"/>
    <cellStyle name="Comma 151 3 2 3" xfId="10830" xr:uid="{00000000-0005-0000-0000-0000C8100000}"/>
    <cellStyle name="Comma 151 3 2 3 2" xfId="10831" xr:uid="{00000000-0005-0000-0000-0000C9100000}"/>
    <cellStyle name="Comma 151 3 2 4" xfId="10832" xr:uid="{00000000-0005-0000-0000-0000CA100000}"/>
    <cellStyle name="Comma 151 3 2 5" xfId="10833" xr:uid="{00000000-0005-0000-0000-0000CB100000}"/>
    <cellStyle name="Comma 151 3 3" xfId="10834" xr:uid="{00000000-0005-0000-0000-0000CC100000}"/>
    <cellStyle name="Comma 151 3 3 2" xfId="10835" xr:uid="{00000000-0005-0000-0000-0000CD100000}"/>
    <cellStyle name="Comma 151 3 3 2 2" xfId="10836" xr:uid="{00000000-0005-0000-0000-0000CE100000}"/>
    <cellStyle name="Comma 151 3 3 3" xfId="10837" xr:uid="{00000000-0005-0000-0000-0000CF100000}"/>
    <cellStyle name="Comma 151 3 3 4" xfId="10838" xr:uid="{00000000-0005-0000-0000-0000D0100000}"/>
    <cellStyle name="Comma 151 3 4" xfId="10839" xr:uid="{00000000-0005-0000-0000-0000D1100000}"/>
    <cellStyle name="Comma 151 3 4 2" xfId="10840" xr:uid="{00000000-0005-0000-0000-0000D2100000}"/>
    <cellStyle name="Comma 151 3 5" xfId="10841" xr:uid="{00000000-0005-0000-0000-0000D3100000}"/>
    <cellStyle name="Comma 151 3 6" xfId="10842" xr:uid="{00000000-0005-0000-0000-0000D4100000}"/>
    <cellStyle name="Comma 151 4" xfId="10843" xr:uid="{00000000-0005-0000-0000-0000D5100000}"/>
    <cellStyle name="Comma 151 4 2" xfId="10844" xr:uid="{00000000-0005-0000-0000-0000D6100000}"/>
    <cellStyle name="Comma 151 4 2 2" xfId="10845" xr:uid="{00000000-0005-0000-0000-0000D7100000}"/>
    <cellStyle name="Comma 151 4 2 2 2" xfId="10846" xr:uid="{00000000-0005-0000-0000-0000D8100000}"/>
    <cellStyle name="Comma 151 4 2 3" xfId="10847" xr:uid="{00000000-0005-0000-0000-0000D9100000}"/>
    <cellStyle name="Comma 151 4 2 4" xfId="10848" xr:uid="{00000000-0005-0000-0000-0000DA100000}"/>
    <cellStyle name="Comma 151 4 3" xfId="10849" xr:uid="{00000000-0005-0000-0000-0000DB100000}"/>
    <cellStyle name="Comma 151 4 3 2" xfId="10850" xr:uid="{00000000-0005-0000-0000-0000DC100000}"/>
    <cellStyle name="Comma 151 4 4" xfId="10851" xr:uid="{00000000-0005-0000-0000-0000DD100000}"/>
    <cellStyle name="Comma 151 4 5" xfId="10852" xr:uid="{00000000-0005-0000-0000-0000DE100000}"/>
    <cellStyle name="Comma 151 5" xfId="10853" xr:uid="{00000000-0005-0000-0000-0000DF100000}"/>
    <cellStyle name="Comma 151 5 2" xfId="10854" xr:uid="{00000000-0005-0000-0000-0000E0100000}"/>
    <cellStyle name="Comma 151 5 2 2" xfId="10855" xr:uid="{00000000-0005-0000-0000-0000E1100000}"/>
    <cellStyle name="Comma 151 5 3" xfId="10856" xr:uid="{00000000-0005-0000-0000-0000E2100000}"/>
    <cellStyle name="Comma 151 5 4" xfId="10857" xr:uid="{00000000-0005-0000-0000-0000E3100000}"/>
    <cellStyle name="Comma 151 6" xfId="10858" xr:uid="{00000000-0005-0000-0000-0000E4100000}"/>
    <cellStyle name="Comma 151 6 2" xfId="10859" xr:uid="{00000000-0005-0000-0000-0000E5100000}"/>
    <cellStyle name="Comma 151 7" xfId="10860" xr:uid="{00000000-0005-0000-0000-0000E6100000}"/>
    <cellStyle name="Comma 151 8" xfId="10861" xr:uid="{00000000-0005-0000-0000-0000E7100000}"/>
    <cellStyle name="Comma 151 9" xfId="10862" xr:uid="{00000000-0005-0000-0000-0000E8100000}"/>
    <cellStyle name="Comma 152" xfId="614" xr:uid="{00000000-0005-0000-0000-0000E9100000}"/>
    <cellStyle name="Comma 152 2" xfId="10863" xr:uid="{00000000-0005-0000-0000-0000EA100000}"/>
    <cellStyle name="Comma 152 2 2" xfId="10864" xr:uid="{00000000-0005-0000-0000-0000EB100000}"/>
    <cellStyle name="Comma 152 2 2 2" xfId="10865" xr:uid="{00000000-0005-0000-0000-0000EC100000}"/>
    <cellStyle name="Comma 152 2 2 2 2" xfId="10866" xr:uid="{00000000-0005-0000-0000-0000ED100000}"/>
    <cellStyle name="Comma 152 2 2 2 2 2" xfId="10867" xr:uid="{00000000-0005-0000-0000-0000EE100000}"/>
    <cellStyle name="Comma 152 2 2 2 2 2 2" xfId="10868" xr:uid="{00000000-0005-0000-0000-0000EF100000}"/>
    <cellStyle name="Comma 152 2 2 2 2 3" xfId="10869" xr:uid="{00000000-0005-0000-0000-0000F0100000}"/>
    <cellStyle name="Comma 152 2 2 2 2 4" xfId="10870" xr:uid="{00000000-0005-0000-0000-0000F1100000}"/>
    <cellStyle name="Comma 152 2 2 2 3" xfId="10871" xr:uid="{00000000-0005-0000-0000-0000F2100000}"/>
    <cellStyle name="Comma 152 2 2 2 3 2" xfId="10872" xr:uid="{00000000-0005-0000-0000-0000F3100000}"/>
    <cellStyle name="Comma 152 2 2 2 4" xfId="10873" xr:uid="{00000000-0005-0000-0000-0000F4100000}"/>
    <cellStyle name="Comma 152 2 2 2 5" xfId="10874" xr:uid="{00000000-0005-0000-0000-0000F5100000}"/>
    <cellStyle name="Comma 152 2 2 3" xfId="10875" xr:uid="{00000000-0005-0000-0000-0000F6100000}"/>
    <cellStyle name="Comma 152 2 2 3 2" xfId="10876" xr:uid="{00000000-0005-0000-0000-0000F7100000}"/>
    <cellStyle name="Comma 152 2 2 3 2 2" xfId="10877" xr:uid="{00000000-0005-0000-0000-0000F8100000}"/>
    <cellStyle name="Comma 152 2 2 3 3" xfId="10878" xr:uid="{00000000-0005-0000-0000-0000F9100000}"/>
    <cellStyle name="Comma 152 2 2 3 4" xfId="10879" xr:uid="{00000000-0005-0000-0000-0000FA100000}"/>
    <cellStyle name="Comma 152 2 2 4" xfId="10880" xr:uid="{00000000-0005-0000-0000-0000FB100000}"/>
    <cellStyle name="Comma 152 2 2 4 2" xfId="10881" xr:uid="{00000000-0005-0000-0000-0000FC100000}"/>
    <cellStyle name="Comma 152 2 2 5" xfId="10882" xr:uid="{00000000-0005-0000-0000-0000FD100000}"/>
    <cellStyle name="Comma 152 2 2 6" xfId="10883" xr:uid="{00000000-0005-0000-0000-0000FE100000}"/>
    <cellStyle name="Comma 152 2 3" xfId="10884" xr:uid="{00000000-0005-0000-0000-0000FF100000}"/>
    <cellStyle name="Comma 152 2 3 2" xfId="10885" xr:uid="{00000000-0005-0000-0000-000000110000}"/>
    <cellStyle name="Comma 152 2 3 2 2" xfId="10886" xr:uid="{00000000-0005-0000-0000-000001110000}"/>
    <cellStyle name="Comma 152 2 3 2 2 2" xfId="10887" xr:uid="{00000000-0005-0000-0000-000002110000}"/>
    <cellStyle name="Comma 152 2 3 2 3" xfId="10888" xr:uid="{00000000-0005-0000-0000-000003110000}"/>
    <cellStyle name="Comma 152 2 3 2 4" xfId="10889" xr:uid="{00000000-0005-0000-0000-000004110000}"/>
    <cellStyle name="Comma 152 2 3 3" xfId="10890" xr:uid="{00000000-0005-0000-0000-000005110000}"/>
    <cellStyle name="Comma 152 2 3 3 2" xfId="10891" xr:uid="{00000000-0005-0000-0000-000006110000}"/>
    <cellStyle name="Comma 152 2 3 4" xfId="10892" xr:uid="{00000000-0005-0000-0000-000007110000}"/>
    <cellStyle name="Comma 152 2 3 5" xfId="10893" xr:uid="{00000000-0005-0000-0000-000008110000}"/>
    <cellStyle name="Comma 152 2 4" xfId="10894" xr:uid="{00000000-0005-0000-0000-000009110000}"/>
    <cellStyle name="Comma 152 2 4 2" xfId="10895" xr:uid="{00000000-0005-0000-0000-00000A110000}"/>
    <cellStyle name="Comma 152 2 4 2 2" xfId="10896" xr:uid="{00000000-0005-0000-0000-00000B110000}"/>
    <cellStyle name="Comma 152 2 4 3" xfId="10897" xr:uid="{00000000-0005-0000-0000-00000C110000}"/>
    <cellStyle name="Comma 152 2 4 4" xfId="10898" xr:uid="{00000000-0005-0000-0000-00000D110000}"/>
    <cellStyle name="Comma 152 2 5" xfId="10899" xr:uid="{00000000-0005-0000-0000-00000E110000}"/>
    <cellStyle name="Comma 152 2 5 2" xfId="10900" xr:uid="{00000000-0005-0000-0000-00000F110000}"/>
    <cellStyle name="Comma 152 2 6" xfId="10901" xr:uid="{00000000-0005-0000-0000-000010110000}"/>
    <cellStyle name="Comma 152 2 7" xfId="10902" xr:uid="{00000000-0005-0000-0000-000011110000}"/>
    <cellStyle name="Comma 152 3" xfId="10903" xr:uid="{00000000-0005-0000-0000-000012110000}"/>
    <cellStyle name="Comma 152 3 2" xfId="10904" xr:uid="{00000000-0005-0000-0000-000013110000}"/>
    <cellStyle name="Comma 152 3 2 2" xfId="10905" xr:uid="{00000000-0005-0000-0000-000014110000}"/>
    <cellStyle name="Comma 152 3 2 2 2" xfId="10906" xr:uid="{00000000-0005-0000-0000-000015110000}"/>
    <cellStyle name="Comma 152 3 2 2 2 2" xfId="10907" xr:uid="{00000000-0005-0000-0000-000016110000}"/>
    <cellStyle name="Comma 152 3 2 2 3" xfId="10908" xr:uid="{00000000-0005-0000-0000-000017110000}"/>
    <cellStyle name="Comma 152 3 2 2 4" xfId="10909" xr:uid="{00000000-0005-0000-0000-000018110000}"/>
    <cellStyle name="Comma 152 3 2 3" xfId="10910" xr:uid="{00000000-0005-0000-0000-000019110000}"/>
    <cellStyle name="Comma 152 3 2 3 2" xfId="10911" xr:uid="{00000000-0005-0000-0000-00001A110000}"/>
    <cellStyle name="Comma 152 3 2 4" xfId="10912" xr:uid="{00000000-0005-0000-0000-00001B110000}"/>
    <cellStyle name="Comma 152 3 2 5" xfId="10913" xr:uid="{00000000-0005-0000-0000-00001C110000}"/>
    <cellStyle name="Comma 152 3 3" xfId="10914" xr:uid="{00000000-0005-0000-0000-00001D110000}"/>
    <cellStyle name="Comma 152 3 3 2" xfId="10915" xr:uid="{00000000-0005-0000-0000-00001E110000}"/>
    <cellStyle name="Comma 152 3 3 2 2" xfId="10916" xr:uid="{00000000-0005-0000-0000-00001F110000}"/>
    <cellStyle name="Comma 152 3 3 3" xfId="10917" xr:uid="{00000000-0005-0000-0000-000020110000}"/>
    <cellStyle name="Comma 152 3 3 4" xfId="10918" xr:uid="{00000000-0005-0000-0000-000021110000}"/>
    <cellStyle name="Comma 152 3 4" xfId="10919" xr:uid="{00000000-0005-0000-0000-000022110000}"/>
    <cellStyle name="Comma 152 3 4 2" xfId="10920" xr:uid="{00000000-0005-0000-0000-000023110000}"/>
    <cellStyle name="Comma 152 3 5" xfId="10921" xr:uid="{00000000-0005-0000-0000-000024110000}"/>
    <cellStyle name="Comma 152 3 6" xfId="10922" xr:uid="{00000000-0005-0000-0000-000025110000}"/>
    <cellStyle name="Comma 152 4" xfId="10923" xr:uid="{00000000-0005-0000-0000-000026110000}"/>
    <cellStyle name="Comma 152 4 2" xfId="10924" xr:uid="{00000000-0005-0000-0000-000027110000}"/>
    <cellStyle name="Comma 152 4 2 2" xfId="10925" xr:uid="{00000000-0005-0000-0000-000028110000}"/>
    <cellStyle name="Comma 152 4 2 2 2" xfId="10926" xr:uid="{00000000-0005-0000-0000-000029110000}"/>
    <cellStyle name="Comma 152 4 2 3" xfId="10927" xr:uid="{00000000-0005-0000-0000-00002A110000}"/>
    <cellStyle name="Comma 152 4 2 4" xfId="10928" xr:uid="{00000000-0005-0000-0000-00002B110000}"/>
    <cellStyle name="Comma 152 4 3" xfId="10929" xr:uid="{00000000-0005-0000-0000-00002C110000}"/>
    <cellStyle name="Comma 152 4 3 2" xfId="10930" xr:uid="{00000000-0005-0000-0000-00002D110000}"/>
    <cellStyle name="Comma 152 4 4" xfId="10931" xr:uid="{00000000-0005-0000-0000-00002E110000}"/>
    <cellStyle name="Comma 152 4 5" xfId="10932" xr:uid="{00000000-0005-0000-0000-00002F110000}"/>
    <cellStyle name="Comma 152 5" xfId="10933" xr:uid="{00000000-0005-0000-0000-000030110000}"/>
    <cellStyle name="Comma 152 5 2" xfId="10934" xr:uid="{00000000-0005-0000-0000-000031110000}"/>
    <cellStyle name="Comma 152 5 2 2" xfId="10935" xr:uid="{00000000-0005-0000-0000-000032110000}"/>
    <cellStyle name="Comma 152 5 3" xfId="10936" xr:uid="{00000000-0005-0000-0000-000033110000}"/>
    <cellStyle name="Comma 152 5 4" xfId="10937" xr:uid="{00000000-0005-0000-0000-000034110000}"/>
    <cellStyle name="Comma 152 6" xfId="10938" xr:uid="{00000000-0005-0000-0000-000035110000}"/>
    <cellStyle name="Comma 152 6 2" xfId="10939" xr:uid="{00000000-0005-0000-0000-000036110000}"/>
    <cellStyle name="Comma 152 7" xfId="10940" xr:uid="{00000000-0005-0000-0000-000037110000}"/>
    <cellStyle name="Comma 152 8" xfId="10941" xr:uid="{00000000-0005-0000-0000-000038110000}"/>
    <cellStyle name="Comma 152 9" xfId="10942" xr:uid="{00000000-0005-0000-0000-000039110000}"/>
    <cellStyle name="Comma 153" xfId="615" xr:uid="{00000000-0005-0000-0000-00003A110000}"/>
    <cellStyle name="Comma 153 2" xfId="10943" xr:uid="{00000000-0005-0000-0000-00003B110000}"/>
    <cellStyle name="Comma 153 2 2" xfId="10944" xr:uid="{00000000-0005-0000-0000-00003C110000}"/>
    <cellStyle name="Comma 153 2 2 2" xfId="10945" xr:uid="{00000000-0005-0000-0000-00003D110000}"/>
    <cellStyle name="Comma 153 2 2 2 2" xfId="10946" xr:uid="{00000000-0005-0000-0000-00003E110000}"/>
    <cellStyle name="Comma 153 2 2 2 2 2" xfId="10947" xr:uid="{00000000-0005-0000-0000-00003F110000}"/>
    <cellStyle name="Comma 153 2 2 2 2 2 2" xfId="10948" xr:uid="{00000000-0005-0000-0000-000040110000}"/>
    <cellStyle name="Comma 153 2 2 2 2 3" xfId="10949" xr:uid="{00000000-0005-0000-0000-000041110000}"/>
    <cellStyle name="Comma 153 2 2 2 2 4" xfId="10950" xr:uid="{00000000-0005-0000-0000-000042110000}"/>
    <cellStyle name="Comma 153 2 2 2 3" xfId="10951" xr:uid="{00000000-0005-0000-0000-000043110000}"/>
    <cellStyle name="Comma 153 2 2 2 3 2" xfId="10952" xr:uid="{00000000-0005-0000-0000-000044110000}"/>
    <cellStyle name="Comma 153 2 2 2 4" xfId="10953" xr:uid="{00000000-0005-0000-0000-000045110000}"/>
    <cellStyle name="Comma 153 2 2 2 5" xfId="10954" xr:uid="{00000000-0005-0000-0000-000046110000}"/>
    <cellStyle name="Comma 153 2 2 3" xfId="10955" xr:uid="{00000000-0005-0000-0000-000047110000}"/>
    <cellStyle name="Comma 153 2 2 3 2" xfId="10956" xr:uid="{00000000-0005-0000-0000-000048110000}"/>
    <cellStyle name="Comma 153 2 2 3 2 2" xfId="10957" xr:uid="{00000000-0005-0000-0000-000049110000}"/>
    <cellStyle name="Comma 153 2 2 3 3" xfId="10958" xr:uid="{00000000-0005-0000-0000-00004A110000}"/>
    <cellStyle name="Comma 153 2 2 3 4" xfId="10959" xr:uid="{00000000-0005-0000-0000-00004B110000}"/>
    <cellStyle name="Comma 153 2 2 4" xfId="10960" xr:uid="{00000000-0005-0000-0000-00004C110000}"/>
    <cellStyle name="Comma 153 2 2 4 2" xfId="10961" xr:uid="{00000000-0005-0000-0000-00004D110000}"/>
    <cellStyle name="Comma 153 2 2 5" xfId="10962" xr:uid="{00000000-0005-0000-0000-00004E110000}"/>
    <cellStyle name="Comma 153 2 2 6" xfId="10963" xr:uid="{00000000-0005-0000-0000-00004F110000}"/>
    <cellStyle name="Comma 153 2 3" xfId="10964" xr:uid="{00000000-0005-0000-0000-000050110000}"/>
    <cellStyle name="Comma 153 2 3 2" xfId="10965" xr:uid="{00000000-0005-0000-0000-000051110000}"/>
    <cellStyle name="Comma 153 2 3 2 2" xfId="10966" xr:uid="{00000000-0005-0000-0000-000052110000}"/>
    <cellStyle name="Comma 153 2 3 2 2 2" xfId="10967" xr:uid="{00000000-0005-0000-0000-000053110000}"/>
    <cellStyle name="Comma 153 2 3 2 3" xfId="10968" xr:uid="{00000000-0005-0000-0000-000054110000}"/>
    <cellStyle name="Comma 153 2 3 2 4" xfId="10969" xr:uid="{00000000-0005-0000-0000-000055110000}"/>
    <cellStyle name="Comma 153 2 3 3" xfId="10970" xr:uid="{00000000-0005-0000-0000-000056110000}"/>
    <cellStyle name="Comma 153 2 3 3 2" xfId="10971" xr:uid="{00000000-0005-0000-0000-000057110000}"/>
    <cellStyle name="Comma 153 2 3 4" xfId="10972" xr:uid="{00000000-0005-0000-0000-000058110000}"/>
    <cellStyle name="Comma 153 2 3 5" xfId="10973" xr:uid="{00000000-0005-0000-0000-000059110000}"/>
    <cellStyle name="Comma 153 2 4" xfId="10974" xr:uid="{00000000-0005-0000-0000-00005A110000}"/>
    <cellStyle name="Comma 153 2 4 2" xfId="10975" xr:uid="{00000000-0005-0000-0000-00005B110000}"/>
    <cellStyle name="Comma 153 2 4 2 2" xfId="10976" xr:uid="{00000000-0005-0000-0000-00005C110000}"/>
    <cellStyle name="Comma 153 2 4 3" xfId="10977" xr:uid="{00000000-0005-0000-0000-00005D110000}"/>
    <cellStyle name="Comma 153 2 4 4" xfId="10978" xr:uid="{00000000-0005-0000-0000-00005E110000}"/>
    <cellStyle name="Comma 153 2 5" xfId="10979" xr:uid="{00000000-0005-0000-0000-00005F110000}"/>
    <cellStyle name="Comma 153 2 5 2" xfId="10980" xr:uid="{00000000-0005-0000-0000-000060110000}"/>
    <cellStyle name="Comma 153 2 6" xfId="10981" xr:uid="{00000000-0005-0000-0000-000061110000}"/>
    <cellStyle name="Comma 153 2 7" xfId="10982" xr:uid="{00000000-0005-0000-0000-000062110000}"/>
    <cellStyle name="Comma 153 3" xfId="10983" xr:uid="{00000000-0005-0000-0000-000063110000}"/>
    <cellStyle name="Comma 153 3 2" xfId="10984" xr:uid="{00000000-0005-0000-0000-000064110000}"/>
    <cellStyle name="Comma 153 3 2 2" xfId="10985" xr:uid="{00000000-0005-0000-0000-000065110000}"/>
    <cellStyle name="Comma 153 3 2 2 2" xfId="10986" xr:uid="{00000000-0005-0000-0000-000066110000}"/>
    <cellStyle name="Comma 153 3 2 2 2 2" xfId="10987" xr:uid="{00000000-0005-0000-0000-000067110000}"/>
    <cellStyle name="Comma 153 3 2 2 3" xfId="10988" xr:uid="{00000000-0005-0000-0000-000068110000}"/>
    <cellStyle name="Comma 153 3 2 2 4" xfId="10989" xr:uid="{00000000-0005-0000-0000-000069110000}"/>
    <cellStyle name="Comma 153 3 2 3" xfId="10990" xr:uid="{00000000-0005-0000-0000-00006A110000}"/>
    <cellStyle name="Comma 153 3 2 3 2" xfId="10991" xr:uid="{00000000-0005-0000-0000-00006B110000}"/>
    <cellStyle name="Comma 153 3 2 4" xfId="10992" xr:uid="{00000000-0005-0000-0000-00006C110000}"/>
    <cellStyle name="Comma 153 3 2 5" xfId="10993" xr:uid="{00000000-0005-0000-0000-00006D110000}"/>
    <cellStyle name="Comma 153 3 3" xfId="10994" xr:uid="{00000000-0005-0000-0000-00006E110000}"/>
    <cellStyle name="Comma 153 3 3 2" xfId="10995" xr:uid="{00000000-0005-0000-0000-00006F110000}"/>
    <cellStyle name="Comma 153 3 3 2 2" xfId="10996" xr:uid="{00000000-0005-0000-0000-000070110000}"/>
    <cellStyle name="Comma 153 3 3 3" xfId="10997" xr:uid="{00000000-0005-0000-0000-000071110000}"/>
    <cellStyle name="Comma 153 3 3 4" xfId="10998" xr:uid="{00000000-0005-0000-0000-000072110000}"/>
    <cellStyle name="Comma 153 3 4" xfId="10999" xr:uid="{00000000-0005-0000-0000-000073110000}"/>
    <cellStyle name="Comma 153 3 4 2" xfId="11000" xr:uid="{00000000-0005-0000-0000-000074110000}"/>
    <cellStyle name="Comma 153 3 5" xfId="11001" xr:uid="{00000000-0005-0000-0000-000075110000}"/>
    <cellStyle name="Comma 153 3 6" xfId="11002" xr:uid="{00000000-0005-0000-0000-000076110000}"/>
    <cellStyle name="Comma 153 4" xfId="11003" xr:uid="{00000000-0005-0000-0000-000077110000}"/>
    <cellStyle name="Comma 153 4 2" xfId="11004" xr:uid="{00000000-0005-0000-0000-000078110000}"/>
    <cellStyle name="Comma 153 4 2 2" xfId="11005" xr:uid="{00000000-0005-0000-0000-000079110000}"/>
    <cellStyle name="Comma 153 4 2 2 2" xfId="11006" xr:uid="{00000000-0005-0000-0000-00007A110000}"/>
    <cellStyle name="Comma 153 4 2 3" xfId="11007" xr:uid="{00000000-0005-0000-0000-00007B110000}"/>
    <cellStyle name="Comma 153 4 2 4" xfId="11008" xr:uid="{00000000-0005-0000-0000-00007C110000}"/>
    <cellStyle name="Comma 153 4 3" xfId="11009" xr:uid="{00000000-0005-0000-0000-00007D110000}"/>
    <cellStyle name="Comma 153 4 3 2" xfId="11010" xr:uid="{00000000-0005-0000-0000-00007E110000}"/>
    <cellStyle name="Comma 153 4 4" xfId="11011" xr:uid="{00000000-0005-0000-0000-00007F110000}"/>
    <cellStyle name="Comma 153 4 5" xfId="11012" xr:uid="{00000000-0005-0000-0000-000080110000}"/>
    <cellStyle name="Comma 153 5" xfId="11013" xr:uid="{00000000-0005-0000-0000-000081110000}"/>
    <cellStyle name="Comma 153 5 2" xfId="11014" xr:uid="{00000000-0005-0000-0000-000082110000}"/>
    <cellStyle name="Comma 153 5 2 2" xfId="11015" xr:uid="{00000000-0005-0000-0000-000083110000}"/>
    <cellStyle name="Comma 153 5 3" xfId="11016" xr:uid="{00000000-0005-0000-0000-000084110000}"/>
    <cellStyle name="Comma 153 5 4" xfId="11017" xr:uid="{00000000-0005-0000-0000-000085110000}"/>
    <cellStyle name="Comma 153 6" xfId="11018" xr:uid="{00000000-0005-0000-0000-000086110000}"/>
    <cellStyle name="Comma 153 6 2" xfId="11019" xr:uid="{00000000-0005-0000-0000-000087110000}"/>
    <cellStyle name="Comma 153 7" xfId="11020" xr:uid="{00000000-0005-0000-0000-000088110000}"/>
    <cellStyle name="Comma 153 8" xfId="11021" xr:uid="{00000000-0005-0000-0000-000089110000}"/>
    <cellStyle name="Comma 153 9" xfId="11022" xr:uid="{00000000-0005-0000-0000-00008A110000}"/>
    <cellStyle name="Comma 154" xfId="616" xr:uid="{00000000-0005-0000-0000-00008B110000}"/>
    <cellStyle name="Comma 154 2" xfId="11023" xr:uid="{00000000-0005-0000-0000-00008C110000}"/>
    <cellStyle name="Comma 154 2 2" xfId="11024" xr:uid="{00000000-0005-0000-0000-00008D110000}"/>
    <cellStyle name="Comma 154 2 2 2" xfId="11025" xr:uid="{00000000-0005-0000-0000-00008E110000}"/>
    <cellStyle name="Comma 154 2 2 2 2" xfId="11026" xr:uid="{00000000-0005-0000-0000-00008F110000}"/>
    <cellStyle name="Comma 154 2 2 2 2 2" xfId="11027" xr:uid="{00000000-0005-0000-0000-000090110000}"/>
    <cellStyle name="Comma 154 2 2 2 2 2 2" xfId="11028" xr:uid="{00000000-0005-0000-0000-000091110000}"/>
    <cellStyle name="Comma 154 2 2 2 2 3" xfId="11029" xr:uid="{00000000-0005-0000-0000-000092110000}"/>
    <cellStyle name="Comma 154 2 2 2 2 4" xfId="11030" xr:uid="{00000000-0005-0000-0000-000093110000}"/>
    <cellStyle name="Comma 154 2 2 2 3" xfId="11031" xr:uid="{00000000-0005-0000-0000-000094110000}"/>
    <cellStyle name="Comma 154 2 2 2 3 2" xfId="11032" xr:uid="{00000000-0005-0000-0000-000095110000}"/>
    <cellStyle name="Comma 154 2 2 2 4" xfId="11033" xr:uid="{00000000-0005-0000-0000-000096110000}"/>
    <cellStyle name="Comma 154 2 2 2 5" xfId="11034" xr:uid="{00000000-0005-0000-0000-000097110000}"/>
    <cellStyle name="Comma 154 2 2 3" xfId="11035" xr:uid="{00000000-0005-0000-0000-000098110000}"/>
    <cellStyle name="Comma 154 2 2 3 2" xfId="11036" xr:uid="{00000000-0005-0000-0000-000099110000}"/>
    <cellStyle name="Comma 154 2 2 3 2 2" xfId="11037" xr:uid="{00000000-0005-0000-0000-00009A110000}"/>
    <cellStyle name="Comma 154 2 2 3 3" xfId="11038" xr:uid="{00000000-0005-0000-0000-00009B110000}"/>
    <cellStyle name="Comma 154 2 2 3 4" xfId="11039" xr:uid="{00000000-0005-0000-0000-00009C110000}"/>
    <cellStyle name="Comma 154 2 2 4" xfId="11040" xr:uid="{00000000-0005-0000-0000-00009D110000}"/>
    <cellStyle name="Comma 154 2 2 4 2" xfId="11041" xr:uid="{00000000-0005-0000-0000-00009E110000}"/>
    <cellStyle name="Comma 154 2 2 5" xfId="11042" xr:uid="{00000000-0005-0000-0000-00009F110000}"/>
    <cellStyle name="Comma 154 2 2 6" xfId="11043" xr:uid="{00000000-0005-0000-0000-0000A0110000}"/>
    <cellStyle name="Comma 154 2 3" xfId="11044" xr:uid="{00000000-0005-0000-0000-0000A1110000}"/>
    <cellStyle name="Comma 154 2 3 2" xfId="11045" xr:uid="{00000000-0005-0000-0000-0000A2110000}"/>
    <cellStyle name="Comma 154 2 3 2 2" xfId="11046" xr:uid="{00000000-0005-0000-0000-0000A3110000}"/>
    <cellStyle name="Comma 154 2 3 2 2 2" xfId="11047" xr:uid="{00000000-0005-0000-0000-0000A4110000}"/>
    <cellStyle name="Comma 154 2 3 2 3" xfId="11048" xr:uid="{00000000-0005-0000-0000-0000A5110000}"/>
    <cellStyle name="Comma 154 2 3 2 4" xfId="11049" xr:uid="{00000000-0005-0000-0000-0000A6110000}"/>
    <cellStyle name="Comma 154 2 3 3" xfId="11050" xr:uid="{00000000-0005-0000-0000-0000A7110000}"/>
    <cellStyle name="Comma 154 2 3 3 2" xfId="11051" xr:uid="{00000000-0005-0000-0000-0000A8110000}"/>
    <cellStyle name="Comma 154 2 3 4" xfId="11052" xr:uid="{00000000-0005-0000-0000-0000A9110000}"/>
    <cellStyle name="Comma 154 2 3 5" xfId="11053" xr:uid="{00000000-0005-0000-0000-0000AA110000}"/>
    <cellStyle name="Comma 154 2 4" xfId="11054" xr:uid="{00000000-0005-0000-0000-0000AB110000}"/>
    <cellStyle name="Comma 154 2 4 2" xfId="11055" xr:uid="{00000000-0005-0000-0000-0000AC110000}"/>
    <cellStyle name="Comma 154 2 4 2 2" xfId="11056" xr:uid="{00000000-0005-0000-0000-0000AD110000}"/>
    <cellStyle name="Comma 154 2 4 3" xfId="11057" xr:uid="{00000000-0005-0000-0000-0000AE110000}"/>
    <cellStyle name="Comma 154 2 4 4" xfId="11058" xr:uid="{00000000-0005-0000-0000-0000AF110000}"/>
    <cellStyle name="Comma 154 2 5" xfId="11059" xr:uid="{00000000-0005-0000-0000-0000B0110000}"/>
    <cellStyle name="Comma 154 2 5 2" xfId="11060" xr:uid="{00000000-0005-0000-0000-0000B1110000}"/>
    <cellStyle name="Comma 154 2 6" xfId="11061" xr:uid="{00000000-0005-0000-0000-0000B2110000}"/>
    <cellStyle name="Comma 154 2 7" xfId="11062" xr:uid="{00000000-0005-0000-0000-0000B3110000}"/>
    <cellStyle name="Comma 154 3" xfId="11063" xr:uid="{00000000-0005-0000-0000-0000B4110000}"/>
    <cellStyle name="Comma 154 3 2" xfId="11064" xr:uid="{00000000-0005-0000-0000-0000B5110000}"/>
    <cellStyle name="Comma 154 3 2 2" xfId="11065" xr:uid="{00000000-0005-0000-0000-0000B6110000}"/>
    <cellStyle name="Comma 154 3 2 2 2" xfId="11066" xr:uid="{00000000-0005-0000-0000-0000B7110000}"/>
    <cellStyle name="Comma 154 3 2 2 2 2" xfId="11067" xr:uid="{00000000-0005-0000-0000-0000B8110000}"/>
    <cellStyle name="Comma 154 3 2 2 3" xfId="11068" xr:uid="{00000000-0005-0000-0000-0000B9110000}"/>
    <cellStyle name="Comma 154 3 2 2 4" xfId="11069" xr:uid="{00000000-0005-0000-0000-0000BA110000}"/>
    <cellStyle name="Comma 154 3 2 3" xfId="11070" xr:uid="{00000000-0005-0000-0000-0000BB110000}"/>
    <cellStyle name="Comma 154 3 2 3 2" xfId="11071" xr:uid="{00000000-0005-0000-0000-0000BC110000}"/>
    <cellStyle name="Comma 154 3 2 4" xfId="11072" xr:uid="{00000000-0005-0000-0000-0000BD110000}"/>
    <cellStyle name="Comma 154 3 2 5" xfId="11073" xr:uid="{00000000-0005-0000-0000-0000BE110000}"/>
    <cellStyle name="Comma 154 3 3" xfId="11074" xr:uid="{00000000-0005-0000-0000-0000BF110000}"/>
    <cellStyle name="Comma 154 3 3 2" xfId="11075" xr:uid="{00000000-0005-0000-0000-0000C0110000}"/>
    <cellStyle name="Comma 154 3 3 2 2" xfId="11076" xr:uid="{00000000-0005-0000-0000-0000C1110000}"/>
    <cellStyle name="Comma 154 3 3 3" xfId="11077" xr:uid="{00000000-0005-0000-0000-0000C2110000}"/>
    <cellStyle name="Comma 154 3 3 4" xfId="11078" xr:uid="{00000000-0005-0000-0000-0000C3110000}"/>
    <cellStyle name="Comma 154 3 4" xfId="11079" xr:uid="{00000000-0005-0000-0000-0000C4110000}"/>
    <cellStyle name="Comma 154 3 4 2" xfId="11080" xr:uid="{00000000-0005-0000-0000-0000C5110000}"/>
    <cellStyle name="Comma 154 3 5" xfId="11081" xr:uid="{00000000-0005-0000-0000-0000C6110000}"/>
    <cellStyle name="Comma 154 3 6" xfId="11082" xr:uid="{00000000-0005-0000-0000-0000C7110000}"/>
    <cellStyle name="Comma 154 4" xfId="11083" xr:uid="{00000000-0005-0000-0000-0000C8110000}"/>
    <cellStyle name="Comma 154 4 2" xfId="11084" xr:uid="{00000000-0005-0000-0000-0000C9110000}"/>
    <cellStyle name="Comma 154 4 2 2" xfId="11085" xr:uid="{00000000-0005-0000-0000-0000CA110000}"/>
    <cellStyle name="Comma 154 4 2 2 2" xfId="11086" xr:uid="{00000000-0005-0000-0000-0000CB110000}"/>
    <cellStyle name="Comma 154 4 2 3" xfId="11087" xr:uid="{00000000-0005-0000-0000-0000CC110000}"/>
    <cellStyle name="Comma 154 4 2 4" xfId="11088" xr:uid="{00000000-0005-0000-0000-0000CD110000}"/>
    <cellStyle name="Comma 154 4 3" xfId="11089" xr:uid="{00000000-0005-0000-0000-0000CE110000}"/>
    <cellStyle name="Comma 154 4 3 2" xfId="11090" xr:uid="{00000000-0005-0000-0000-0000CF110000}"/>
    <cellStyle name="Comma 154 4 4" xfId="11091" xr:uid="{00000000-0005-0000-0000-0000D0110000}"/>
    <cellStyle name="Comma 154 4 5" xfId="11092" xr:uid="{00000000-0005-0000-0000-0000D1110000}"/>
    <cellStyle name="Comma 154 5" xfId="11093" xr:uid="{00000000-0005-0000-0000-0000D2110000}"/>
    <cellStyle name="Comma 154 5 2" xfId="11094" xr:uid="{00000000-0005-0000-0000-0000D3110000}"/>
    <cellStyle name="Comma 154 5 2 2" xfId="11095" xr:uid="{00000000-0005-0000-0000-0000D4110000}"/>
    <cellStyle name="Comma 154 5 3" xfId="11096" xr:uid="{00000000-0005-0000-0000-0000D5110000}"/>
    <cellStyle name="Comma 154 5 4" xfId="11097" xr:uid="{00000000-0005-0000-0000-0000D6110000}"/>
    <cellStyle name="Comma 154 6" xfId="11098" xr:uid="{00000000-0005-0000-0000-0000D7110000}"/>
    <cellStyle name="Comma 154 6 2" xfId="11099" xr:uid="{00000000-0005-0000-0000-0000D8110000}"/>
    <cellStyle name="Comma 154 7" xfId="11100" xr:uid="{00000000-0005-0000-0000-0000D9110000}"/>
    <cellStyle name="Comma 154 8" xfId="11101" xr:uid="{00000000-0005-0000-0000-0000DA110000}"/>
    <cellStyle name="Comma 154 9" xfId="11102" xr:uid="{00000000-0005-0000-0000-0000DB110000}"/>
    <cellStyle name="Comma 155" xfId="617" xr:uid="{00000000-0005-0000-0000-0000DC110000}"/>
    <cellStyle name="Comma 155 2" xfId="7484" xr:uid="{00000000-0005-0000-0000-0000DD110000}"/>
    <cellStyle name="Comma 155 3" xfId="11103" xr:uid="{00000000-0005-0000-0000-0000DE110000}"/>
    <cellStyle name="Comma 155 3 2" xfId="11104" xr:uid="{00000000-0005-0000-0000-0000DF110000}"/>
    <cellStyle name="Comma 155 3 3" xfId="11105" xr:uid="{00000000-0005-0000-0000-0000E0110000}"/>
    <cellStyle name="Comma 155 4" xfId="11106" xr:uid="{00000000-0005-0000-0000-0000E1110000}"/>
    <cellStyle name="Comma 156" xfId="618" xr:uid="{00000000-0005-0000-0000-0000E2110000}"/>
    <cellStyle name="Comma 156 2" xfId="7485" xr:uid="{00000000-0005-0000-0000-0000E3110000}"/>
    <cellStyle name="Comma 156 3" xfId="11107" xr:uid="{00000000-0005-0000-0000-0000E4110000}"/>
    <cellStyle name="Comma 156 3 2" xfId="11108" xr:uid="{00000000-0005-0000-0000-0000E5110000}"/>
    <cellStyle name="Comma 156 3 3" xfId="11109" xr:uid="{00000000-0005-0000-0000-0000E6110000}"/>
    <cellStyle name="Comma 156 4" xfId="11110" xr:uid="{00000000-0005-0000-0000-0000E7110000}"/>
    <cellStyle name="Comma 157" xfId="11111" xr:uid="{00000000-0005-0000-0000-0000E8110000}"/>
    <cellStyle name="Comma 158" xfId="11112" xr:uid="{00000000-0005-0000-0000-0000E9110000}"/>
    <cellStyle name="Comma 159" xfId="11113" xr:uid="{00000000-0005-0000-0000-0000EA110000}"/>
    <cellStyle name="Comma 159 2" xfId="11114" xr:uid="{00000000-0005-0000-0000-0000EB110000}"/>
    <cellStyle name="Comma 159 2 2" xfId="11115" xr:uid="{00000000-0005-0000-0000-0000EC110000}"/>
    <cellStyle name="Comma 159 2 2 2" xfId="11116" xr:uid="{00000000-0005-0000-0000-0000ED110000}"/>
    <cellStyle name="Comma 159 2 2 2 2" xfId="11117" xr:uid="{00000000-0005-0000-0000-0000EE110000}"/>
    <cellStyle name="Comma 159 2 2 3" xfId="11118" xr:uid="{00000000-0005-0000-0000-0000EF110000}"/>
    <cellStyle name="Comma 159 2 2 4" xfId="11119" xr:uid="{00000000-0005-0000-0000-0000F0110000}"/>
    <cellStyle name="Comma 159 2 3" xfId="11120" xr:uid="{00000000-0005-0000-0000-0000F1110000}"/>
    <cellStyle name="Comma 159 2 3 2" xfId="11121" xr:uid="{00000000-0005-0000-0000-0000F2110000}"/>
    <cellStyle name="Comma 159 2 4" xfId="11122" xr:uid="{00000000-0005-0000-0000-0000F3110000}"/>
    <cellStyle name="Comma 159 2 5" xfId="11123" xr:uid="{00000000-0005-0000-0000-0000F4110000}"/>
    <cellStyle name="Comma 159 3" xfId="11124" xr:uid="{00000000-0005-0000-0000-0000F5110000}"/>
    <cellStyle name="Comma 159 3 2" xfId="11125" xr:uid="{00000000-0005-0000-0000-0000F6110000}"/>
    <cellStyle name="Comma 159 3 2 2" xfId="11126" xr:uid="{00000000-0005-0000-0000-0000F7110000}"/>
    <cellStyle name="Comma 159 3 3" xfId="11127" xr:uid="{00000000-0005-0000-0000-0000F8110000}"/>
    <cellStyle name="Comma 159 3 4" xfId="11128" xr:uid="{00000000-0005-0000-0000-0000F9110000}"/>
    <cellStyle name="Comma 159 4" xfId="11129" xr:uid="{00000000-0005-0000-0000-0000FA110000}"/>
    <cellStyle name="Comma 159 4 2" xfId="11130" xr:uid="{00000000-0005-0000-0000-0000FB110000}"/>
    <cellStyle name="Comma 159 5" xfId="11131" xr:uid="{00000000-0005-0000-0000-0000FC110000}"/>
    <cellStyle name="Comma 159 6" xfId="11132" xr:uid="{00000000-0005-0000-0000-0000FD110000}"/>
    <cellStyle name="Comma 16" xfId="47" xr:uid="{00000000-0005-0000-0000-0000FE110000}"/>
    <cellStyle name="Comma 16 10" xfId="1740" xr:uid="{00000000-0005-0000-0000-0000FF110000}"/>
    <cellStyle name="Comma 16 11" xfId="1741" xr:uid="{00000000-0005-0000-0000-000000120000}"/>
    <cellStyle name="Comma 16 12" xfId="1742" xr:uid="{00000000-0005-0000-0000-000001120000}"/>
    <cellStyle name="Comma 16 13" xfId="1743" xr:uid="{00000000-0005-0000-0000-000002120000}"/>
    <cellStyle name="Comma 16 14" xfId="1744" xr:uid="{00000000-0005-0000-0000-000003120000}"/>
    <cellStyle name="Comma 16 15" xfId="1745" xr:uid="{00000000-0005-0000-0000-000004120000}"/>
    <cellStyle name="Comma 16 16" xfId="1746" xr:uid="{00000000-0005-0000-0000-000005120000}"/>
    <cellStyle name="Comma 16 17" xfId="1747" xr:uid="{00000000-0005-0000-0000-000006120000}"/>
    <cellStyle name="Comma 16 18" xfId="1748" xr:uid="{00000000-0005-0000-0000-000007120000}"/>
    <cellStyle name="Comma 16 19" xfId="1749" xr:uid="{00000000-0005-0000-0000-000008120000}"/>
    <cellStyle name="Comma 16 2" xfId="619" xr:uid="{00000000-0005-0000-0000-000009120000}"/>
    <cellStyle name="Comma 16 2 10" xfId="11133" xr:uid="{00000000-0005-0000-0000-00000A120000}"/>
    <cellStyle name="Comma 16 2 2" xfId="620" xr:uid="{00000000-0005-0000-0000-00000B120000}"/>
    <cellStyle name="Comma 16 2 2 2" xfId="11134" xr:uid="{00000000-0005-0000-0000-00000C120000}"/>
    <cellStyle name="Comma 16 2 2 2 2" xfId="11135" xr:uid="{00000000-0005-0000-0000-00000D120000}"/>
    <cellStyle name="Comma 16 2 2 2 2 2" xfId="11136" xr:uid="{00000000-0005-0000-0000-00000E120000}"/>
    <cellStyle name="Comma 16 2 2 2 2 2 2" xfId="11137" xr:uid="{00000000-0005-0000-0000-00000F120000}"/>
    <cellStyle name="Comma 16 2 2 2 2 2 2 2" xfId="11138" xr:uid="{00000000-0005-0000-0000-000010120000}"/>
    <cellStyle name="Comma 16 2 2 2 2 2 2 2 2" xfId="11139" xr:uid="{00000000-0005-0000-0000-000011120000}"/>
    <cellStyle name="Comma 16 2 2 2 2 2 2 3" xfId="11140" xr:uid="{00000000-0005-0000-0000-000012120000}"/>
    <cellStyle name="Comma 16 2 2 2 2 2 2 4" xfId="11141" xr:uid="{00000000-0005-0000-0000-000013120000}"/>
    <cellStyle name="Comma 16 2 2 2 2 2 3" xfId="11142" xr:uid="{00000000-0005-0000-0000-000014120000}"/>
    <cellStyle name="Comma 16 2 2 2 2 2 3 2" xfId="11143" xr:uid="{00000000-0005-0000-0000-000015120000}"/>
    <cellStyle name="Comma 16 2 2 2 2 2 4" xfId="11144" xr:uid="{00000000-0005-0000-0000-000016120000}"/>
    <cellStyle name="Comma 16 2 2 2 2 2 5" xfId="11145" xr:uid="{00000000-0005-0000-0000-000017120000}"/>
    <cellStyle name="Comma 16 2 2 2 2 3" xfId="11146" xr:uid="{00000000-0005-0000-0000-000018120000}"/>
    <cellStyle name="Comma 16 2 2 2 2 3 2" xfId="11147" xr:uid="{00000000-0005-0000-0000-000019120000}"/>
    <cellStyle name="Comma 16 2 2 2 2 3 2 2" xfId="11148" xr:uid="{00000000-0005-0000-0000-00001A120000}"/>
    <cellStyle name="Comma 16 2 2 2 2 3 3" xfId="11149" xr:uid="{00000000-0005-0000-0000-00001B120000}"/>
    <cellStyle name="Comma 16 2 2 2 2 3 4" xfId="11150" xr:uid="{00000000-0005-0000-0000-00001C120000}"/>
    <cellStyle name="Comma 16 2 2 2 2 4" xfId="11151" xr:uid="{00000000-0005-0000-0000-00001D120000}"/>
    <cellStyle name="Comma 16 2 2 2 2 4 2" xfId="11152" xr:uid="{00000000-0005-0000-0000-00001E120000}"/>
    <cellStyle name="Comma 16 2 2 2 2 5" xfId="11153" xr:uid="{00000000-0005-0000-0000-00001F120000}"/>
    <cellStyle name="Comma 16 2 2 2 2 6" xfId="11154" xr:uid="{00000000-0005-0000-0000-000020120000}"/>
    <cellStyle name="Comma 16 2 2 2 3" xfId="11155" xr:uid="{00000000-0005-0000-0000-000021120000}"/>
    <cellStyle name="Comma 16 2 2 2 3 2" xfId="11156" xr:uid="{00000000-0005-0000-0000-000022120000}"/>
    <cellStyle name="Comma 16 2 2 2 3 2 2" xfId="11157" xr:uid="{00000000-0005-0000-0000-000023120000}"/>
    <cellStyle name="Comma 16 2 2 2 3 2 2 2" xfId="11158" xr:uid="{00000000-0005-0000-0000-000024120000}"/>
    <cellStyle name="Comma 16 2 2 2 3 2 3" xfId="11159" xr:uid="{00000000-0005-0000-0000-000025120000}"/>
    <cellStyle name="Comma 16 2 2 2 3 2 4" xfId="11160" xr:uid="{00000000-0005-0000-0000-000026120000}"/>
    <cellStyle name="Comma 16 2 2 2 3 3" xfId="11161" xr:uid="{00000000-0005-0000-0000-000027120000}"/>
    <cellStyle name="Comma 16 2 2 2 3 3 2" xfId="11162" xr:uid="{00000000-0005-0000-0000-000028120000}"/>
    <cellStyle name="Comma 16 2 2 2 3 4" xfId="11163" xr:uid="{00000000-0005-0000-0000-000029120000}"/>
    <cellStyle name="Comma 16 2 2 2 3 5" xfId="11164" xr:uid="{00000000-0005-0000-0000-00002A120000}"/>
    <cellStyle name="Comma 16 2 2 2 4" xfId="11165" xr:uid="{00000000-0005-0000-0000-00002B120000}"/>
    <cellStyle name="Comma 16 2 2 2 4 2" xfId="11166" xr:uid="{00000000-0005-0000-0000-00002C120000}"/>
    <cellStyle name="Comma 16 2 2 2 4 2 2" xfId="11167" xr:uid="{00000000-0005-0000-0000-00002D120000}"/>
    <cellStyle name="Comma 16 2 2 2 4 3" xfId="11168" xr:uid="{00000000-0005-0000-0000-00002E120000}"/>
    <cellStyle name="Comma 16 2 2 2 4 4" xfId="11169" xr:uid="{00000000-0005-0000-0000-00002F120000}"/>
    <cellStyle name="Comma 16 2 2 2 5" xfId="11170" xr:uid="{00000000-0005-0000-0000-000030120000}"/>
    <cellStyle name="Comma 16 2 2 2 5 2" xfId="11171" xr:uid="{00000000-0005-0000-0000-000031120000}"/>
    <cellStyle name="Comma 16 2 2 2 6" xfId="11172" xr:uid="{00000000-0005-0000-0000-000032120000}"/>
    <cellStyle name="Comma 16 2 2 2 7" xfId="11173" xr:uid="{00000000-0005-0000-0000-000033120000}"/>
    <cellStyle name="Comma 16 2 2 3" xfId="11174" xr:uid="{00000000-0005-0000-0000-000034120000}"/>
    <cellStyle name="Comma 16 2 2 3 2" xfId="11175" xr:uid="{00000000-0005-0000-0000-000035120000}"/>
    <cellStyle name="Comma 16 2 2 3 2 2" xfId="11176" xr:uid="{00000000-0005-0000-0000-000036120000}"/>
    <cellStyle name="Comma 16 2 2 3 2 2 2" xfId="11177" xr:uid="{00000000-0005-0000-0000-000037120000}"/>
    <cellStyle name="Comma 16 2 2 3 2 2 2 2" xfId="11178" xr:uid="{00000000-0005-0000-0000-000038120000}"/>
    <cellStyle name="Comma 16 2 2 3 2 2 3" xfId="11179" xr:uid="{00000000-0005-0000-0000-000039120000}"/>
    <cellStyle name="Comma 16 2 2 3 2 2 4" xfId="11180" xr:uid="{00000000-0005-0000-0000-00003A120000}"/>
    <cellStyle name="Comma 16 2 2 3 2 3" xfId="11181" xr:uid="{00000000-0005-0000-0000-00003B120000}"/>
    <cellStyle name="Comma 16 2 2 3 2 3 2" xfId="11182" xr:uid="{00000000-0005-0000-0000-00003C120000}"/>
    <cellStyle name="Comma 16 2 2 3 2 4" xfId="11183" xr:uid="{00000000-0005-0000-0000-00003D120000}"/>
    <cellStyle name="Comma 16 2 2 3 2 5" xfId="11184" xr:uid="{00000000-0005-0000-0000-00003E120000}"/>
    <cellStyle name="Comma 16 2 2 3 3" xfId="11185" xr:uid="{00000000-0005-0000-0000-00003F120000}"/>
    <cellStyle name="Comma 16 2 2 3 3 2" xfId="11186" xr:uid="{00000000-0005-0000-0000-000040120000}"/>
    <cellStyle name="Comma 16 2 2 3 3 2 2" xfId="11187" xr:uid="{00000000-0005-0000-0000-000041120000}"/>
    <cellStyle name="Comma 16 2 2 3 3 3" xfId="11188" xr:uid="{00000000-0005-0000-0000-000042120000}"/>
    <cellStyle name="Comma 16 2 2 3 3 4" xfId="11189" xr:uid="{00000000-0005-0000-0000-000043120000}"/>
    <cellStyle name="Comma 16 2 2 3 4" xfId="11190" xr:uid="{00000000-0005-0000-0000-000044120000}"/>
    <cellStyle name="Comma 16 2 2 3 4 2" xfId="11191" xr:uid="{00000000-0005-0000-0000-000045120000}"/>
    <cellStyle name="Comma 16 2 2 3 5" xfId="11192" xr:uid="{00000000-0005-0000-0000-000046120000}"/>
    <cellStyle name="Comma 16 2 2 3 6" xfId="11193" xr:uid="{00000000-0005-0000-0000-000047120000}"/>
    <cellStyle name="Comma 16 2 2 4" xfId="11194" xr:uid="{00000000-0005-0000-0000-000048120000}"/>
    <cellStyle name="Comma 16 2 2 4 2" xfId="11195" xr:uid="{00000000-0005-0000-0000-000049120000}"/>
    <cellStyle name="Comma 16 2 2 4 2 2" xfId="11196" xr:uid="{00000000-0005-0000-0000-00004A120000}"/>
    <cellStyle name="Comma 16 2 2 4 2 2 2" xfId="11197" xr:uid="{00000000-0005-0000-0000-00004B120000}"/>
    <cellStyle name="Comma 16 2 2 4 2 3" xfId="11198" xr:uid="{00000000-0005-0000-0000-00004C120000}"/>
    <cellStyle name="Comma 16 2 2 4 2 4" xfId="11199" xr:uid="{00000000-0005-0000-0000-00004D120000}"/>
    <cellStyle name="Comma 16 2 2 4 3" xfId="11200" xr:uid="{00000000-0005-0000-0000-00004E120000}"/>
    <cellStyle name="Comma 16 2 2 4 3 2" xfId="11201" xr:uid="{00000000-0005-0000-0000-00004F120000}"/>
    <cellStyle name="Comma 16 2 2 4 4" xfId="11202" xr:uid="{00000000-0005-0000-0000-000050120000}"/>
    <cellStyle name="Comma 16 2 2 4 5" xfId="11203" xr:uid="{00000000-0005-0000-0000-000051120000}"/>
    <cellStyle name="Comma 16 2 2 5" xfId="11204" xr:uid="{00000000-0005-0000-0000-000052120000}"/>
    <cellStyle name="Comma 16 2 2 5 2" xfId="11205" xr:uid="{00000000-0005-0000-0000-000053120000}"/>
    <cellStyle name="Comma 16 2 2 5 2 2" xfId="11206" xr:uid="{00000000-0005-0000-0000-000054120000}"/>
    <cellStyle name="Comma 16 2 2 5 3" xfId="11207" xr:uid="{00000000-0005-0000-0000-000055120000}"/>
    <cellStyle name="Comma 16 2 2 5 4" xfId="11208" xr:uid="{00000000-0005-0000-0000-000056120000}"/>
    <cellStyle name="Comma 16 2 2 6" xfId="11209" xr:uid="{00000000-0005-0000-0000-000057120000}"/>
    <cellStyle name="Comma 16 2 2 6 2" xfId="11210" xr:uid="{00000000-0005-0000-0000-000058120000}"/>
    <cellStyle name="Comma 16 2 2 7" xfId="11211" xr:uid="{00000000-0005-0000-0000-000059120000}"/>
    <cellStyle name="Comma 16 2 2 8" xfId="11212" xr:uid="{00000000-0005-0000-0000-00005A120000}"/>
    <cellStyle name="Comma 16 2 2 9" xfId="11213" xr:uid="{00000000-0005-0000-0000-00005B120000}"/>
    <cellStyle name="Comma 16 2 3" xfId="11214" xr:uid="{00000000-0005-0000-0000-00005C120000}"/>
    <cellStyle name="Comma 16 2 3 2" xfId="11215" xr:uid="{00000000-0005-0000-0000-00005D120000}"/>
    <cellStyle name="Comma 16 2 3 2 2" xfId="11216" xr:uid="{00000000-0005-0000-0000-00005E120000}"/>
    <cellStyle name="Comma 16 2 3 2 2 2" xfId="11217" xr:uid="{00000000-0005-0000-0000-00005F120000}"/>
    <cellStyle name="Comma 16 2 3 2 2 2 2" xfId="11218" xr:uid="{00000000-0005-0000-0000-000060120000}"/>
    <cellStyle name="Comma 16 2 3 2 2 2 2 2" xfId="11219" xr:uid="{00000000-0005-0000-0000-000061120000}"/>
    <cellStyle name="Comma 16 2 3 2 2 2 3" xfId="11220" xr:uid="{00000000-0005-0000-0000-000062120000}"/>
    <cellStyle name="Comma 16 2 3 2 2 2 4" xfId="11221" xr:uid="{00000000-0005-0000-0000-000063120000}"/>
    <cellStyle name="Comma 16 2 3 2 2 3" xfId="11222" xr:uid="{00000000-0005-0000-0000-000064120000}"/>
    <cellStyle name="Comma 16 2 3 2 2 3 2" xfId="11223" xr:uid="{00000000-0005-0000-0000-000065120000}"/>
    <cellStyle name="Comma 16 2 3 2 2 4" xfId="11224" xr:uid="{00000000-0005-0000-0000-000066120000}"/>
    <cellStyle name="Comma 16 2 3 2 2 5" xfId="11225" xr:uid="{00000000-0005-0000-0000-000067120000}"/>
    <cellStyle name="Comma 16 2 3 2 3" xfId="11226" xr:uid="{00000000-0005-0000-0000-000068120000}"/>
    <cellStyle name="Comma 16 2 3 2 3 2" xfId="11227" xr:uid="{00000000-0005-0000-0000-000069120000}"/>
    <cellStyle name="Comma 16 2 3 2 3 2 2" xfId="11228" xr:uid="{00000000-0005-0000-0000-00006A120000}"/>
    <cellStyle name="Comma 16 2 3 2 3 3" xfId="11229" xr:uid="{00000000-0005-0000-0000-00006B120000}"/>
    <cellStyle name="Comma 16 2 3 2 3 4" xfId="11230" xr:uid="{00000000-0005-0000-0000-00006C120000}"/>
    <cellStyle name="Comma 16 2 3 2 4" xfId="11231" xr:uid="{00000000-0005-0000-0000-00006D120000}"/>
    <cellStyle name="Comma 16 2 3 2 4 2" xfId="11232" xr:uid="{00000000-0005-0000-0000-00006E120000}"/>
    <cellStyle name="Comma 16 2 3 2 5" xfId="11233" xr:uid="{00000000-0005-0000-0000-00006F120000}"/>
    <cellStyle name="Comma 16 2 3 2 6" xfId="11234" xr:uid="{00000000-0005-0000-0000-000070120000}"/>
    <cellStyle name="Comma 16 2 3 3" xfId="11235" xr:uid="{00000000-0005-0000-0000-000071120000}"/>
    <cellStyle name="Comma 16 2 3 3 2" xfId="11236" xr:uid="{00000000-0005-0000-0000-000072120000}"/>
    <cellStyle name="Comma 16 2 3 3 2 2" xfId="11237" xr:uid="{00000000-0005-0000-0000-000073120000}"/>
    <cellStyle name="Comma 16 2 3 3 2 2 2" xfId="11238" xr:uid="{00000000-0005-0000-0000-000074120000}"/>
    <cellStyle name="Comma 16 2 3 3 2 3" xfId="11239" xr:uid="{00000000-0005-0000-0000-000075120000}"/>
    <cellStyle name="Comma 16 2 3 3 2 4" xfId="11240" xr:uid="{00000000-0005-0000-0000-000076120000}"/>
    <cellStyle name="Comma 16 2 3 3 3" xfId="11241" xr:uid="{00000000-0005-0000-0000-000077120000}"/>
    <cellStyle name="Comma 16 2 3 3 3 2" xfId="11242" xr:uid="{00000000-0005-0000-0000-000078120000}"/>
    <cellStyle name="Comma 16 2 3 3 4" xfId="11243" xr:uid="{00000000-0005-0000-0000-000079120000}"/>
    <cellStyle name="Comma 16 2 3 3 5" xfId="11244" xr:uid="{00000000-0005-0000-0000-00007A120000}"/>
    <cellStyle name="Comma 16 2 3 4" xfId="11245" xr:uid="{00000000-0005-0000-0000-00007B120000}"/>
    <cellStyle name="Comma 16 2 3 4 2" xfId="11246" xr:uid="{00000000-0005-0000-0000-00007C120000}"/>
    <cellStyle name="Comma 16 2 3 4 2 2" xfId="11247" xr:uid="{00000000-0005-0000-0000-00007D120000}"/>
    <cellStyle name="Comma 16 2 3 4 3" xfId="11248" xr:uid="{00000000-0005-0000-0000-00007E120000}"/>
    <cellStyle name="Comma 16 2 3 4 4" xfId="11249" xr:uid="{00000000-0005-0000-0000-00007F120000}"/>
    <cellStyle name="Comma 16 2 3 5" xfId="11250" xr:uid="{00000000-0005-0000-0000-000080120000}"/>
    <cellStyle name="Comma 16 2 3 5 2" xfId="11251" xr:uid="{00000000-0005-0000-0000-000081120000}"/>
    <cellStyle name="Comma 16 2 3 6" xfId="11252" xr:uid="{00000000-0005-0000-0000-000082120000}"/>
    <cellStyle name="Comma 16 2 3 7" xfId="11253" xr:uid="{00000000-0005-0000-0000-000083120000}"/>
    <cellStyle name="Comma 16 2 4" xfId="11254" xr:uid="{00000000-0005-0000-0000-000084120000}"/>
    <cellStyle name="Comma 16 2 4 2" xfId="11255" xr:uid="{00000000-0005-0000-0000-000085120000}"/>
    <cellStyle name="Comma 16 2 4 2 2" xfId="11256" xr:uid="{00000000-0005-0000-0000-000086120000}"/>
    <cellStyle name="Comma 16 2 4 2 2 2" xfId="11257" xr:uid="{00000000-0005-0000-0000-000087120000}"/>
    <cellStyle name="Comma 16 2 4 2 2 2 2" xfId="11258" xr:uid="{00000000-0005-0000-0000-000088120000}"/>
    <cellStyle name="Comma 16 2 4 2 2 3" xfId="11259" xr:uid="{00000000-0005-0000-0000-000089120000}"/>
    <cellStyle name="Comma 16 2 4 2 2 4" xfId="11260" xr:uid="{00000000-0005-0000-0000-00008A120000}"/>
    <cellStyle name="Comma 16 2 4 2 3" xfId="11261" xr:uid="{00000000-0005-0000-0000-00008B120000}"/>
    <cellStyle name="Comma 16 2 4 2 3 2" xfId="11262" xr:uid="{00000000-0005-0000-0000-00008C120000}"/>
    <cellStyle name="Comma 16 2 4 2 4" xfId="11263" xr:uid="{00000000-0005-0000-0000-00008D120000}"/>
    <cellStyle name="Comma 16 2 4 2 5" xfId="11264" xr:uid="{00000000-0005-0000-0000-00008E120000}"/>
    <cellStyle name="Comma 16 2 4 3" xfId="11265" xr:uid="{00000000-0005-0000-0000-00008F120000}"/>
    <cellStyle name="Comma 16 2 4 3 2" xfId="11266" xr:uid="{00000000-0005-0000-0000-000090120000}"/>
    <cellStyle name="Comma 16 2 4 3 2 2" xfId="11267" xr:uid="{00000000-0005-0000-0000-000091120000}"/>
    <cellStyle name="Comma 16 2 4 3 3" xfId="11268" xr:uid="{00000000-0005-0000-0000-000092120000}"/>
    <cellStyle name="Comma 16 2 4 3 4" xfId="11269" xr:uid="{00000000-0005-0000-0000-000093120000}"/>
    <cellStyle name="Comma 16 2 4 4" xfId="11270" xr:uid="{00000000-0005-0000-0000-000094120000}"/>
    <cellStyle name="Comma 16 2 4 4 2" xfId="11271" xr:uid="{00000000-0005-0000-0000-000095120000}"/>
    <cellStyle name="Comma 16 2 4 5" xfId="11272" xr:uid="{00000000-0005-0000-0000-000096120000}"/>
    <cellStyle name="Comma 16 2 4 6" xfId="11273" xr:uid="{00000000-0005-0000-0000-000097120000}"/>
    <cellStyle name="Comma 16 2 5" xfId="11274" xr:uid="{00000000-0005-0000-0000-000098120000}"/>
    <cellStyle name="Comma 16 2 5 2" xfId="11275" xr:uid="{00000000-0005-0000-0000-000099120000}"/>
    <cellStyle name="Comma 16 2 5 2 2" xfId="11276" xr:uid="{00000000-0005-0000-0000-00009A120000}"/>
    <cellStyle name="Comma 16 2 5 2 2 2" xfId="11277" xr:uid="{00000000-0005-0000-0000-00009B120000}"/>
    <cellStyle name="Comma 16 2 5 2 3" xfId="11278" xr:uid="{00000000-0005-0000-0000-00009C120000}"/>
    <cellStyle name="Comma 16 2 5 2 4" xfId="11279" xr:uid="{00000000-0005-0000-0000-00009D120000}"/>
    <cellStyle name="Comma 16 2 5 3" xfId="11280" xr:uid="{00000000-0005-0000-0000-00009E120000}"/>
    <cellStyle name="Comma 16 2 5 3 2" xfId="11281" xr:uid="{00000000-0005-0000-0000-00009F120000}"/>
    <cellStyle name="Comma 16 2 5 4" xfId="11282" xr:uid="{00000000-0005-0000-0000-0000A0120000}"/>
    <cellStyle name="Comma 16 2 5 5" xfId="11283" xr:uid="{00000000-0005-0000-0000-0000A1120000}"/>
    <cellStyle name="Comma 16 2 6" xfId="11284" xr:uid="{00000000-0005-0000-0000-0000A2120000}"/>
    <cellStyle name="Comma 16 2 6 2" xfId="11285" xr:uid="{00000000-0005-0000-0000-0000A3120000}"/>
    <cellStyle name="Comma 16 2 6 2 2" xfId="11286" xr:uid="{00000000-0005-0000-0000-0000A4120000}"/>
    <cellStyle name="Comma 16 2 6 3" xfId="11287" xr:uid="{00000000-0005-0000-0000-0000A5120000}"/>
    <cellStyle name="Comma 16 2 6 4" xfId="11288" xr:uid="{00000000-0005-0000-0000-0000A6120000}"/>
    <cellStyle name="Comma 16 2 7" xfId="11289" xr:uid="{00000000-0005-0000-0000-0000A7120000}"/>
    <cellStyle name="Comma 16 2 7 2" xfId="11290" xr:uid="{00000000-0005-0000-0000-0000A8120000}"/>
    <cellStyle name="Comma 16 2 8" xfId="11291" xr:uid="{00000000-0005-0000-0000-0000A9120000}"/>
    <cellStyle name="Comma 16 2 9" xfId="11292" xr:uid="{00000000-0005-0000-0000-0000AA120000}"/>
    <cellStyle name="Comma 16 20" xfId="1750" xr:uid="{00000000-0005-0000-0000-0000AB120000}"/>
    <cellStyle name="Comma 16 21" xfId="1751" xr:uid="{00000000-0005-0000-0000-0000AC120000}"/>
    <cellStyle name="Comma 16 22" xfId="1752" xr:uid="{00000000-0005-0000-0000-0000AD120000}"/>
    <cellStyle name="Comma 16 23" xfId="1753" xr:uid="{00000000-0005-0000-0000-0000AE120000}"/>
    <cellStyle name="Comma 16 24" xfId="1754" xr:uid="{00000000-0005-0000-0000-0000AF120000}"/>
    <cellStyle name="Comma 16 25" xfId="1755" xr:uid="{00000000-0005-0000-0000-0000B0120000}"/>
    <cellStyle name="Comma 16 3" xfId="621" xr:uid="{00000000-0005-0000-0000-0000B1120000}"/>
    <cellStyle name="Comma 16 3 2" xfId="11293" xr:uid="{00000000-0005-0000-0000-0000B2120000}"/>
    <cellStyle name="Comma 16 3 2 2" xfId="11294" xr:uid="{00000000-0005-0000-0000-0000B3120000}"/>
    <cellStyle name="Comma 16 3 2 2 2" xfId="11295" xr:uid="{00000000-0005-0000-0000-0000B4120000}"/>
    <cellStyle name="Comma 16 3 2 2 2 2" xfId="11296" xr:uid="{00000000-0005-0000-0000-0000B5120000}"/>
    <cellStyle name="Comma 16 3 2 2 2 2 2" xfId="11297" xr:uid="{00000000-0005-0000-0000-0000B6120000}"/>
    <cellStyle name="Comma 16 3 2 2 2 2 2 2" xfId="11298" xr:uid="{00000000-0005-0000-0000-0000B7120000}"/>
    <cellStyle name="Comma 16 3 2 2 2 2 3" xfId="11299" xr:uid="{00000000-0005-0000-0000-0000B8120000}"/>
    <cellStyle name="Comma 16 3 2 2 2 2 4" xfId="11300" xr:uid="{00000000-0005-0000-0000-0000B9120000}"/>
    <cellStyle name="Comma 16 3 2 2 2 3" xfId="11301" xr:uid="{00000000-0005-0000-0000-0000BA120000}"/>
    <cellStyle name="Comma 16 3 2 2 2 3 2" xfId="11302" xr:uid="{00000000-0005-0000-0000-0000BB120000}"/>
    <cellStyle name="Comma 16 3 2 2 2 4" xfId="11303" xr:uid="{00000000-0005-0000-0000-0000BC120000}"/>
    <cellStyle name="Comma 16 3 2 2 2 5" xfId="11304" xr:uid="{00000000-0005-0000-0000-0000BD120000}"/>
    <cellStyle name="Comma 16 3 2 2 3" xfId="11305" xr:uid="{00000000-0005-0000-0000-0000BE120000}"/>
    <cellStyle name="Comma 16 3 2 2 3 2" xfId="11306" xr:uid="{00000000-0005-0000-0000-0000BF120000}"/>
    <cellStyle name="Comma 16 3 2 2 3 2 2" xfId="11307" xr:uid="{00000000-0005-0000-0000-0000C0120000}"/>
    <cellStyle name="Comma 16 3 2 2 3 3" xfId="11308" xr:uid="{00000000-0005-0000-0000-0000C1120000}"/>
    <cellStyle name="Comma 16 3 2 2 3 4" xfId="11309" xr:uid="{00000000-0005-0000-0000-0000C2120000}"/>
    <cellStyle name="Comma 16 3 2 2 4" xfId="11310" xr:uid="{00000000-0005-0000-0000-0000C3120000}"/>
    <cellStyle name="Comma 16 3 2 2 4 2" xfId="11311" xr:uid="{00000000-0005-0000-0000-0000C4120000}"/>
    <cellStyle name="Comma 16 3 2 2 5" xfId="11312" xr:uid="{00000000-0005-0000-0000-0000C5120000}"/>
    <cellStyle name="Comma 16 3 2 2 6" xfId="11313" xr:uid="{00000000-0005-0000-0000-0000C6120000}"/>
    <cellStyle name="Comma 16 3 2 3" xfId="11314" xr:uid="{00000000-0005-0000-0000-0000C7120000}"/>
    <cellStyle name="Comma 16 3 2 3 2" xfId="11315" xr:uid="{00000000-0005-0000-0000-0000C8120000}"/>
    <cellStyle name="Comma 16 3 2 3 2 2" xfId="11316" xr:uid="{00000000-0005-0000-0000-0000C9120000}"/>
    <cellStyle name="Comma 16 3 2 3 2 2 2" xfId="11317" xr:uid="{00000000-0005-0000-0000-0000CA120000}"/>
    <cellStyle name="Comma 16 3 2 3 2 3" xfId="11318" xr:uid="{00000000-0005-0000-0000-0000CB120000}"/>
    <cellStyle name="Comma 16 3 2 3 2 4" xfId="11319" xr:uid="{00000000-0005-0000-0000-0000CC120000}"/>
    <cellStyle name="Comma 16 3 2 3 3" xfId="11320" xr:uid="{00000000-0005-0000-0000-0000CD120000}"/>
    <cellStyle name="Comma 16 3 2 3 3 2" xfId="11321" xr:uid="{00000000-0005-0000-0000-0000CE120000}"/>
    <cellStyle name="Comma 16 3 2 3 4" xfId="11322" xr:uid="{00000000-0005-0000-0000-0000CF120000}"/>
    <cellStyle name="Comma 16 3 2 3 5" xfId="11323" xr:uid="{00000000-0005-0000-0000-0000D0120000}"/>
    <cellStyle name="Comma 16 3 2 4" xfId="11324" xr:uid="{00000000-0005-0000-0000-0000D1120000}"/>
    <cellStyle name="Comma 16 3 2 4 2" xfId="11325" xr:uid="{00000000-0005-0000-0000-0000D2120000}"/>
    <cellStyle name="Comma 16 3 2 4 2 2" xfId="11326" xr:uid="{00000000-0005-0000-0000-0000D3120000}"/>
    <cellStyle name="Comma 16 3 2 4 3" xfId="11327" xr:uid="{00000000-0005-0000-0000-0000D4120000}"/>
    <cellStyle name="Comma 16 3 2 4 4" xfId="11328" xr:uid="{00000000-0005-0000-0000-0000D5120000}"/>
    <cellStyle name="Comma 16 3 2 5" xfId="11329" xr:uid="{00000000-0005-0000-0000-0000D6120000}"/>
    <cellStyle name="Comma 16 3 2 5 2" xfId="11330" xr:uid="{00000000-0005-0000-0000-0000D7120000}"/>
    <cellStyle name="Comma 16 3 2 6" xfId="11331" xr:uid="{00000000-0005-0000-0000-0000D8120000}"/>
    <cellStyle name="Comma 16 3 2 7" xfId="11332" xr:uid="{00000000-0005-0000-0000-0000D9120000}"/>
    <cellStyle name="Comma 16 3 3" xfId="11333" xr:uid="{00000000-0005-0000-0000-0000DA120000}"/>
    <cellStyle name="Comma 16 3 3 2" xfId="11334" xr:uid="{00000000-0005-0000-0000-0000DB120000}"/>
    <cellStyle name="Comma 16 3 3 2 2" xfId="11335" xr:uid="{00000000-0005-0000-0000-0000DC120000}"/>
    <cellStyle name="Comma 16 3 3 2 2 2" xfId="11336" xr:uid="{00000000-0005-0000-0000-0000DD120000}"/>
    <cellStyle name="Comma 16 3 3 2 2 2 2" xfId="11337" xr:uid="{00000000-0005-0000-0000-0000DE120000}"/>
    <cellStyle name="Comma 16 3 3 2 2 3" xfId="11338" xr:uid="{00000000-0005-0000-0000-0000DF120000}"/>
    <cellStyle name="Comma 16 3 3 2 2 4" xfId="11339" xr:uid="{00000000-0005-0000-0000-0000E0120000}"/>
    <cellStyle name="Comma 16 3 3 2 3" xfId="11340" xr:uid="{00000000-0005-0000-0000-0000E1120000}"/>
    <cellStyle name="Comma 16 3 3 2 3 2" xfId="11341" xr:uid="{00000000-0005-0000-0000-0000E2120000}"/>
    <cellStyle name="Comma 16 3 3 2 4" xfId="11342" xr:uid="{00000000-0005-0000-0000-0000E3120000}"/>
    <cellStyle name="Comma 16 3 3 2 5" xfId="11343" xr:uid="{00000000-0005-0000-0000-0000E4120000}"/>
    <cellStyle name="Comma 16 3 3 3" xfId="11344" xr:uid="{00000000-0005-0000-0000-0000E5120000}"/>
    <cellStyle name="Comma 16 3 3 3 2" xfId="11345" xr:uid="{00000000-0005-0000-0000-0000E6120000}"/>
    <cellStyle name="Comma 16 3 3 3 2 2" xfId="11346" xr:uid="{00000000-0005-0000-0000-0000E7120000}"/>
    <cellStyle name="Comma 16 3 3 3 3" xfId="11347" xr:uid="{00000000-0005-0000-0000-0000E8120000}"/>
    <cellStyle name="Comma 16 3 3 3 4" xfId="11348" xr:uid="{00000000-0005-0000-0000-0000E9120000}"/>
    <cellStyle name="Comma 16 3 3 4" xfId="11349" xr:uid="{00000000-0005-0000-0000-0000EA120000}"/>
    <cellStyle name="Comma 16 3 3 4 2" xfId="11350" xr:uid="{00000000-0005-0000-0000-0000EB120000}"/>
    <cellStyle name="Comma 16 3 3 5" xfId="11351" xr:uid="{00000000-0005-0000-0000-0000EC120000}"/>
    <cellStyle name="Comma 16 3 3 6" xfId="11352" xr:uid="{00000000-0005-0000-0000-0000ED120000}"/>
    <cellStyle name="Comma 16 3 4" xfId="11353" xr:uid="{00000000-0005-0000-0000-0000EE120000}"/>
    <cellStyle name="Comma 16 3 4 2" xfId="11354" xr:uid="{00000000-0005-0000-0000-0000EF120000}"/>
    <cellStyle name="Comma 16 3 4 2 2" xfId="11355" xr:uid="{00000000-0005-0000-0000-0000F0120000}"/>
    <cellStyle name="Comma 16 3 4 2 2 2" xfId="11356" xr:uid="{00000000-0005-0000-0000-0000F1120000}"/>
    <cellStyle name="Comma 16 3 4 2 3" xfId="11357" xr:uid="{00000000-0005-0000-0000-0000F2120000}"/>
    <cellStyle name="Comma 16 3 4 2 4" xfId="11358" xr:uid="{00000000-0005-0000-0000-0000F3120000}"/>
    <cellStyle name="Comma 16 3 4 3" xfId="11359" xr:uid="{00000000-0005-0000-0000-0000F4120000}"/>
    <cellStyle name="Comma 16 3 4 3 2" xfId="11360" xr:uid="{00000000-0005-0000-0000-0000F5120000}"/>
    <cellStyle name="Comma 16 3 4 4" xfId="11361" xr:uid="{00000000-0005-0000-0000-0000F6120000}"/>
    <cellStyle name="Comma 16 3 4 5" xfId="11362" xr:uid="{00000000-0005-0000-0000-0000F7120000}"/>
    <cellStyle name="Comma 16 3 5" xfId="11363" xr:uid="{00000000-0005-0000-0000-0000F8120000}"/>
    <cellStyle name="Comma 16 3 5 2" xfId="11364" xr:uid="{00000000-0005-0000-0000-0000F9120000}"/>
    <cellStyle name="Comma 16 3 5 2 2" xfId="11365" xr:uid="{00000000-0005-0000-0000-0000FA120000}"/>
    <cellStyle name="Comma 16 3 5 3" xfId="11366" xr:uid="{00000000-0005-0000-0000-0000FB120000}"/>
    <cellStyle name="Comma 16 3 5 4" xfId="11367" xr:uid="{00000000-0005-0000-0000-0000FC120000}"/>
    <cellStyle name="Comma 16 3 6" xfId="11368" xr:uid="{00000000-0005-0000-0000-0000FD120000}"/>
    <cellStyle name="Comma 16 3 6 2" xfId="11369" xr:uid="{00000000-0005-0000-0000-0000FE120000}"/>
    <cellStyle name="Comma 16 3 7" xfId="11370" xr:uid="{00000000-0005-0000-0000-0000FF120000}"/>
    <cellStyle name="Comma 16 3 8" xfId="11371" xr:uid="{00000000-0005-0000-0000-000000130000}"/>
    <cellStyle name="Comma 16 3 9" xfId="11372" xr:uid="{00000000-0005-0000-0000-000001130000}"/>
    <cellStyle name="Comma 16 4" xfId="1756" xr:uid="{00000000-0005-0000-0000-000002130000}"/>
    <cellStyle name="Comma 16 4 2" xfId="11373" xr:uid="{00000000-0005-0000-0000-000003130000}"/>
    <cellStyle name="Comma 16 4 2 2" xfId="11374" xr:uid="{00000000-0005-0000-0000-000004130000}"/>
    <cellStyle name="Comma 16 4 2 2 2" xfId="11375" xr:uid="{00000000-0005-0000-0000-000005130000}"/>
    <cellStyle name="Comma 16 4 2 2 2 2" xfId="11376" xr:uid="{00000000-0005-0000-0000-000006130000}"/>
    <cellStyle name="Comma 16 4 2 2 2 2 2" xfId="11377" xr:uid="{00000000-0005-0000-0000-000007130000}"/>
    <cellStyle name="Comma 16 4 2 2 2 3" xfId="11378" xr:uid="{00000000-0005-0000-0000-000008130000}"/>
    <cellStyle name="Comma 16 4 2 2 2 4" xfId="11379" xr:uid="{00000000-0005-0000-0000-000009130000}"/>
    <cellStyle name="Comma 16 4 2 2 3" xfId="11380" xr:uid="{00000000-0005-0000-0000-00000A130000}"/>
    <cellStyle name="Comma 16 4 2 2 3 2" xfId="11381" xr:uid="{00000000-0005-0000-0000-00000B130000}"/>
    <cellStyle name="Comma 16 4 2 2 4" xfId="11382" xr:uid="{00000000-0005-0000-0000-00000C130000}"/>
    <cellStyle name="Comma 16 4 2 2 5" xfId="11383" xr:uid="{00000000-0005-0000-0000-00000D130000}"/>
    <cellStyle name="Comma 16 4 2 3" xfId="11384" xr:uid="{00000000-0005-0000-0000-00000E130000}"/>
    <cellStyle name="Comma 16 4 2 3 2" xfId="11385" xr:uid="{00000000-0005-0000-0000-00000F130000}"/>
    <cellStyle name="Comma 16 4 2 3 2 2" xfId="11386" xr:uid="{00000000-0005-0000-0000-000010130000}"/>
    <cellStyle name="Comma 16 4 2 3 3" xfId="11387" xr:uid="{00000000-0005-0000-0000-000011130000}"/>
    <cellStyle name="Comma 16 4 2 3 4" xfId="11388" xr:uid="{00000000-0005-0000-0000-000012130000}"/>
    <cellStyle name="Comma 16 4 2 4" xfId="11389" xr:uid="{00000000-0005-0000-0000-000013130000}"/>
    <cellStyle name="Comma 16 4 2 4 2" xfId="11390" xr:uid="{00000000-0005-0000-0000-000014130000}"/>
    <cellStyle name="Comma 16 4 2 5" xfId="11391" xr:uid="{00000000-0005-0000-0000-000015130000}"/>
    <cellStyle name="Comma 16 4 2 6" xfId="11392" xr:uid="{00000000-0005-0000-0000-000016130000}"/>
    <cellStyle name="Comma 16 4 3" xfId="11393" xr:uid="{00000000-0005-0000-0000-000017130000}"/>
    <cellStyle name="Comma 16 4 3 2" xfId="11394" xr:uid="{00000000-0005-0000-0000-000018130000}"/>
    <cellStyle name="Comma 16 4 3 2 2" xfId="11395" xr:uid="{00000000-0005-0000-0000-000019130000}"/>
    <cellStyle name="Comma 16 4 3 2 2 2" xfId="11396" xr:uid="{00000000-0005-0000-0000-00001A130000}"/>
    <cellStyle name="Comma 16 4 3 2 3" xfId="11397" xr:uid="{00000000-0005-0000-0000-00001B130000}"/>
    <cellStyle name="Comma 16 4 3 2 4" xfId="11398" xr:uid="{00000000-0005-0000-0000-00001C130000}"/>
    <cellStyle name="Comma 16 4 3 3" xfId="11399" xr:uid="{00000000-0005-0000-0000-00001D130000}"/>
    <cellStyle name="Comma 16 4 3 3 2" xfId="11400" xr:uid="{00000000-0005-0000-0000-00001E130000}"/>
    <cellStyle name="Comma 16 4 3 4" xfId="11401" xr:uid="{00000000-0005-0000-0000-00001F130000}"/>
    <cellStyle name="Comma 16 4 3 5" xfId="11402" xr:uid="{00000000-0005-0000-0000-000020130000}"/>
    <cellStyle name="Comma 16 4 4" xfId="11403" xr:uid="{00000000-0005-0000-0000-000021130000}"/>
    <cellStyle name="Comma 16 4 4 2" xfId="11404" xr:uid="{00000000-0005-0000-0000-000022130000}"/>
    <cellStyle name="Comma 16 4 4 2 2" xfId="11405" xr:uid="{00000000-0005-0000-0000-000023130000}"/>
    <cellStyle name="Comma 16 4 4 3" xfId="11406" xr:uid="{00000000-0005-0000-0000-000024130000}"/>
    <cellStyle name="Comma 16 4 4 4" xfId="11407" xr:uid="{00000000-0005-0000-0000-000025130000}"/>
    <cellStyle name="Comma 16 4 5" xfId="11408" xr:uid="{00000000-0005-0000-0000-000026130000}"/>
    <cellStyle name="Comma 16 4 5 2" xfId="11409" xr:uid="{00000000-0005-0000-0000-000027130000}"/>
    <cellStyle name="Comma 16 4 6" xfId="11410" xr:uid="{00000000-0005-0000-0000-000028130000}"/>
    <cellStyle name="Comma 16 4 7" xfId="11411" xr:uid="{00000000-0005-0000-0000-000029130000}"/>
    <cellStyle name="Comma 16 5" xfId="1757" xr:uid="{00000000-0005-0000-0000-00002A130000}"/>
    <cellStyle name="Comma 16 5 2" xfId="11412" xr:uid="{00000000-0005-0000-0000-00002B130000}"/>
    <cellStyle name="Comma 16 5 2 2" xfId="11413" xr:uid="{00000000-0005-0000-0000-00002C130000}"/>
    <cellStyle name="Comma 16 5 2 2 2" xfId="11414" xr:uid="{00000000-0005-0000-0000-00002D130000}"/>
    <cellStyle name="Comma 16 5 2 2 2 2" xfId="11415" xr:uid="{00000000-0005-0000-0000-00002E130000}"/>
    <cellStyle name="Comma 16 5 2 2 3" xfId="11416" xr:uid="{00000000-0005-0000-0000-00002F130000}"/>
    <cellStyle name="Comma 16 5 2 2 4" xfId="11417" xr:uid="{00000000-0005-0000-0000-000030130000}"/>
    <cellStyle name="Comma 16 5 2 3" xfId="11418" xr:uid="{00000000-0005-0000-0000-000031130000}"/>
    <cellStyle name="Comma 16 5 2 3 2" xfId="11419" xr:uid="{00000000-0005-0000-0000-000032130000}"/>
    <cellStyle name="Comma 16 5 2 4" xfId="11420" xr:uid="{00000000-0005-0000-0000-000033130000}"/>
    <cellStyle name="Comma 16 5 2 5" xfId="11421" xr:uid="{00000000-0005-0000-0000-000034130000}"/>
    <cellStyle name="Comma 16 5 3" xfId="11422" xr:uid="{00000000-0005-0000-0000-000035130000}"/>
    <cellStyle name="Comma 16 5 3 2" xfId="11423" xr:uid="{00000000-0005-0000-0000-000036130000}"/>
    <cellStyle name="Comma 16 5 3 2 2" xfId="11424" xr:uid="{00000000-0005-0000-0000-000037130000}"/>
    <cellStyle name="Comma 16 5 3 3" xfId="11425" xr:uid="{00000000-0005-0000-0000-000038130000}"/>
    <cellStyle name="Comma 16 5 3 4" xfId="11426" xr:uid="{00000000-0005-0000-0000-000039130000}"/>
    <cellStyle name="Comma 16 5 4" xfId="11427" xr:uid="{00000000-0005-0000-0000-00003A130000}"/>
    <cellStyle name="Comma 16 5 4 2" xfId="11428" xr:uid="{00000000-0005-0000-0000-00003B130000}"/>
    <cellStyle name="Comma 16 5 5" xfId="11429" xr:uid="{00000000-0005-0000-0000-00003C130000}"/>
    <cellStyle name="Comma 16 5 6" xfId="11430" xr:uid="{00000000-0005-0000-0000-00003D130000}"/>
    <cellStyle name="Comma 16 6" xfId="1758" xr:uid="{00000000-0005-0000-0000-00003E130000}"/>
    <cellStyle name="Comma 16 6 2" xfId="1759" xr:uid="{00000000-0005-0000-0000-00003F130000}"/>
    <cellStyle name="Comma 16 6 2 2" xfId="11431" xr:uid="{00000000-0005-0000-0000-000040130000}"/>
    <cellStyle name="Comma 16 6 2 2 2" xfId="11432" xr:uid="{00000000-0005-0000-0000-000041130000}"/>
    <cellStyle name="Comma 16 6 2 3" xfId="11433" xr:uid="{00000000-0005-0000-0000-000042130000}"/>
    <cellStyle name="Comma 16 6 2 4" xfId="11434" xr:uid="{00000000-0005-0000-0000-000043130000}"/>
    <cellStyle name="Comma 16 6 3" xfId="11435" xr:uid="{00000000-0005-0000-0000-000044130000}"/>
    <cellStyle name="Comma 16 6 3 2" xfId="11436" xr:uid="{00000000-0005-0000-0000-000045130000}"/>
    <cellStyle name="Comma 16 6 4" xfId="11437" xr:uid="{00000000-0005-0000-0000-000046130000}"/>
    <cellStyle name="Comma 16 6 5" xfId="11438" xr:uid="{00000000-0005-0000-0000-000047130000}"/>
    <cellStyle name="Comma 16 7" xfId="1760" xr:uid="{00000000-0005-0000-0000-000048130000}"/>
    <cellStyle name="Comma 16 7 2" xfId="11439" xr:uid="{00000000-0005-0000-0000-000049130000}"/>
    <cellStyle name="Comma 16 7 2 2" xfId="11440" xr:uid="{00000000-0005-0000-0000-00004A130000}"/>
    <cellStyle name="Comma 16 7 3" xfId="11441" xr:uid="{00000000-0005-0000-0000-00004B130000}"/>
    <cellStyle name="Comma 16 7 4" xfId="11442" xr:uid="{00000000-0005-0000-0000-00004C130000}"/>
    <cellStyle name="Comma 16 8" xfId="1761" xr:uid="{00000000-0005-0000-0000-00004D130000}"/>
    <cellStyle name="Comma 16 8 2" xfId="11443" xr:uid="{00000000-0005-0000-0000-00004E130000}"/>
    <cellStyle name="Comma 16 9" xfId="1762" xr:uid="{00000000-0005-0000-0000-00004F130000}"/>
    <cellStyle name="Comma 160" xfId="11444" xr:uid="{00000000-0005-0000-0000-000050130000}"/>
    <cellStyle name="Comma 161" xfId="11445" xr:uid="{00000000-0005-0000-0000-000051130000}"/>
    <cellStyle name="Comma 161 2" xfId="11446" xr:uid="{00000000-0005-0000-0000-000052130000}"/>
    <cellStyle name="Comma 161 2 2" xfId="11447" xr:uid="{00000000-0005-0000-0000-000053130000}"/>
    <cellStyle name="Comma 161 2 2 2" xfId="11448" xr:uid="{00000000-0005-0000-0000-000054130000}"/>
    <cellStyle name="Comma 161 2 3" xfId="11449" xr:uid="{00000000-0005-0000-0000-000055130000}"/>
    <cellStyle name="Comma 161 2 4" xfId="11450" xr:uid="{00000000-0005-0000-0000-000056130000}"/>
    <cellStyle name="Comma 161 3" xfId="11451" xr:uid="{00000000-0005-0000-0000-000057130000}"/>
    <cellStyle name="Comma 161 3 2" xfId="11452" xr:uid="{00000000-0005-0000-0000-000058130000}"/>
    <cellStyle name="Comma 161 4" xfId="11453" xr:uid="{00000000-0005-0000-0000-000059130000}"/>
    <cellStyle name="Comma 161 5" xfId="11454" xr:uid="{00000000-0005-0000-0000-00005A130000}"/>
    <cellStyle name="Comma 162" xfId="11455" xr:uid="{00000000-0005-0000-0000-00005B130000}"/>
    <cellStyle name="Comma 162 2" xfId="11456" xr:uid="{00000000-0005-0000-0000-00005C130000}"/>
    <cellStyle name="Comma 162 2 2" xfId="11457" xr:uid="{00000000-0005-0000-0000-00005D130000}"/>
    <cellStyle name="Comma 162 2 2 2" xfId="11458" xr:uid="{00000000-0005-0000-0000-00005E130000}"/>
    <cellStyle name="Comma 162 2 3" xfId="11459" xr:uid="{00000000-0005-0000-0000-00005F130000}"/>
    <cellStyle name="Comma 162 2 4" xfId="11460" xr:uid="{00000000-0005-0000-0000-000060130000}"/>
    <cellStyle name="Comma 162 3" xfId="11461" xr:uid="{00000000-0005-0000-0000-000061130000}"/>
    <cellStyle name="Comma 162 3 2" xfId="11462" xr:uid="{00000000-0005-0000-0000-000062130000}"/>
    <cellStyle name="Comma 162 4" xfId="11463" xr:uid="{00000000-0005-0000-0000-000063130000}"/>
    <cellStyle name="Comma 162 5" xfId="11464" xr:uid="{00000000-0005-0000-0000-000064130000}"/>
    <cellStyle name="Comma 163" xfId="11465" xr:uid="{00000000-0005-0000-0000-000065130000}"/>
    <cellStyle name="Comma 163 2" xfId="11466" xr:uid="{00000000-0005-0000-0000-000066130000}"/>
    <cellStyle name="Comma 163 2 2" xfId="11467" xr:uid="{00000000-0005-0000-0000-000067130000}"/>
    <cellStyle name="Comma 163 2 2 2" xfId="11468" xr:uid="{00000000-0005-0000-0000-000068130000}"/>
    <cellStyle name="Comma 163 2 3" xfId="11469" xr:uid="{00000000-0005-0000-0000-000069130000}"/>
    <cellStyle name="Comma 163 2 4" xfId="11470" xr:uid="{00000000-0005-0000-0000-00006A130000}"/>
    <cellStyle name="Comma 163 3" xfId="11471" xr:uid="{00000000-0005-0000-0000-00006B130000}"/>
    <cellStyle name="Comma 163 3 2" xfId="11472" xr:uid="{00000000-0005-0000-0000-00006C130000}"/>
    <cellStyle name="Comma 163 4" xfId="11473" xr:uid="{00000000-0005-0000-0000-00006D130000}"/>
    <cellStyle name="Comma 163 5" xfId="11474" xr:uid="{00000000-0005-0000-0000-00006E130000}"/>
    <cellStyle name="Comma 164" xfId="11475" xr:uid="{00000000-0005-0000-0000-00006F130000}"/>
    <cellStyle name="Comma 164 2" xfId="11476" xr:uid="{00000000-0005-0000-0000-000070130000}"/>
    <cellStyle name="Comma 164 2 2" xfId="11477" xr:uid="{00000000-0005-0000-0000-000071130000}"/>
    <cellStyle name="Comma 164 2 2 2" xfId="11478" xr:uid="{00000000-0005-0000-0000-000072130000}"/>
    <cellStyle name="Comma 164 2 3" xfId="11479" xr:uid="{00000000-0005-0000-0000-000073130000}"/>
    <cellStyle name="Comma 164 2 4" xfId="11480" xr:uid="{00000000-0005-0000-0000-000074130000}"/>
    <cellStyle name="Comma 164 3" xfId="11481" xr:uid="{00000000-0005-0000-0000-000075130000}"/>
    <cellStyle name="Comma 164 3 2" xfId="11482" xr:uid="{00000000-0005-0000-0000-000076130000}"/>
    <cellStyle name="Comma 164 4" xfId="11483" xr:uid="{00000000-0005-0000-0000-000077130000}"/>
    <cellStyle name="Comma 164 5" xfId="11484" xr:uid="{00000000-0005-0000-0000-000078130000}"/>
    <cellStyle name="Comma 165" xfId="11485" xr:uid="{00000000-0005-0000-0000-000079130000}"/>
    <cellStyle name="Comma 166" xfId="11486" xr:uid="{00000000-0005-0000-0000-00007A130000}"/>
    <cellStyle name="Comma 167" xfId="11487" xr:uid="{00000000-0005-0000-0000-00007B130000}"/>
    <cellStyle name="Comma 167 2" xfId="11488" xr:uid="{00000000-0005-0000-0000-00007C130000}"/>
    <cellStyle name="Comma 167 2 2" xfId="11489" xr:uid="{00000000-0005-0000-0000-00007D130000}"/>
    <cellStyle name="Comma 167 2 2 2" xfId="11490" xr:uid="{00000000-0005-0000-0000-00007E130000}"/>
    <cellStyle name="Comma 167 2 3" xfId="11491" xr:uid="{00000000-0005-0000-0000-00007F130000}"/>
    <cellStyle name="Comma 167 2 4" xfId="11492" xr:uid="{00000000-0005-0000-0000-000080130000}"/>
    <cellStyle name="Comma 167 3" xfId="11493" xr:uid="{00000000-0005-0000-0000-000081130000}"/>
    <cellStyle name="Comma 167 3 2" xfId="11494" xr:uid="{00000000-0005-0000-0000-000082130000}"/>
    <cellStyle name="Comma 167 4" xfId="11495" xr:uid="{00000000-0005-0000-0000-000083130000}"/>
    <cellStyle name="Comma 167 5" xfId="11496" xr:uid="{00000000-0005-0000-0000-000084130000}"/>
    <cellStyle name="Comma 168" xfId="11497" xr:uid="{00000000-0005-0000-0000-000085130000}"/>
    <cellStyle name="Comma 168 2" xfId="11498" xr:uid="{00000000-0005-0000-0000-000086130000}"/>
    <cellStyle name="Comma 168 2 2" xfId="11499" xr:uid="{00000000-0005-0000-0000-000087130000}"/>
    <cellStyle name="Comma 168 2 2 2" xfId="11500" xr:uid="{00000000-0005-0000-0000-000088130000}"/>
    <cellStyle name="Comma 168 2 3" xfId="11501" xr:uid="{00000000-0005-0000-0000-000089130000}"/>
    <cellStyle name="Comma 168 2 4" xfId="11502" xr:uid="{00000000-0005-0000-0000-00008A130000}"/>
    <cellStyle name="Comma 168 3" xfId="11503" xr:uid="{00000000-0005-0000-0000-00008B130000}"/>
    <cellStyle name="Comma 168 3 2" xfId="11504" xr:uid="{00000000-0005-0000-0000-00008C130000}"/>
    <cellStyle name="Comma 168 4" xfId="11505" xr:uid="{00000000-0005-0000-0000-00008D130000}"/>
    <cellStyle name="Comma 168 5" xfId="11506" xr:uid="{00000000-0005-0000-0000-00008E130000}"/>
    <cellStyle name="Comma 169" xfId="11507" xr:uid="{00000000-0005-0000-0000-00008F130000}"/>
    <cellStyle name="Comma 169 2" xfId="11508" xr:uid="{00000000-0005-0000-0000-000090130000}"/>
    <cellStyle name="Comma 169 2 2" xfId="11509" xr:uid="{00000000-0005-0000-0000-000091130000}"/>
    <cellStyle name="Comma 169 2 2 2" xfId="11510" xr:uid="{00000000-0005-0000-0000-000092130000}"/>
    <cellStyle name="Comma 169 2 3" xfId="11511" xr:uid="{00000000-0005-0000-0000-000093130000}"/>
    <cellStyle name="Comma 169 2 4" xfId="11512" xr:uid="{00000000-0005-0000-0000-000094130000}"/>
    <cellStyle name="Comma 169 3" xfId="11513" xr:uid="{00000000-0005-0000-0000-000095130000}"/>
    <cellStyle name="Comma 169 3 2" xfId="11514" xr:uid="{00000000-0005-0000-0000-000096130000}"/>
    <cellStyle name="Comma 169 4" xfId="11515" xr:uid="{00000000-0005-0000-0000-000097130000}"/>
    <cellStyle name="Comma 169 5" xfId="11516" xr:uid="{00000000-0005-0000-0000-000098130000}"/>
    <cellStyle name="Comma 17" xfId="48" xr:uid="{00000000-0005-0000-0000-000099130000}"/>
    <cellStyle name="Comma 17 10" xfId="1763" xr:uid="{00000000-0005-0000-0000-00009A130000}"/>
    <cellStyle name="Comma 17 11" xfId="1764" xr:uid="{00000000-0005-0000-0000-00009B130000}"/>
    <cellStyle name="Comma 17 12" xfId="1765" xr:uid="{00000000-0005-0000-0000-00009C130000}"/>
    <cellStyle name="Comma 17 13" xfId="1766" xr:uid="{00000000-0005-0000-0000-00009D130000}"/>
    <cellStyle name="Comma 17 14" xfId="1767" xr:uid="{00000000-0005-0000-0000-00009E130000}"/>
    <cellStyle name="Comma 17 15" xfId="1768" xr:uid="{00000000-0005-0000-0000-00009F130000}"/>
    <cellStyle name="Comma 17 16" xfId="1769" xr:uid="{00000000-0005-0000-0000-0000A0130000}"/>
    <cellStyle name="Comma 17 17" xfId="1770" xr:uid="{00000000-0005-0000-0000-0000A1130000}"/>
    <cellStyle name="Comma 17 18" xfId="1771" xr:uid="{00000000-0005-0000-0000-0000A2130000}"/>
    <cellStyle name="Comma 17 19" xfId="1772" xr:uid="{00000000-0005-0000-0000-0000A3130000}"/>
    <cellStyle name="Comma 17 2" xfId="622" xr:uid="{00000000-0005-0000-0000-0000A4130000}"/>
    <cellStyle name="Comma 17 2 10" xfId="11517" xr:uid="{00000000-0005-0000-0000-0000A5130000}"/>
    <cellStyle name="Comma 17 2 2" xfId="623" xr:uid="{00000000-0005-0000-0000-0000A6130000}"/>
    <cellStyle name="Comma 17 2 2 2" xfId="11518" xr:uid="{00000000-0005-0000-0000-0000A7130000}"/>
    <cellStyle name="Comma 17 2 2 2 2" xfId="11519" xr:uid="{00000000-0005-0000-0000-0000A8130000}"/>
    <cellStyle name="Comma 17 2 2 2 2 2" xfId="11520" xr:uid="{00000000-0005-0000-0000-0000A9130000}"/>
    <cellStyle name="Comma 17 2 2 2 2 2 2" xfId="11521" xr:uid="{00000000-0005-0000-0000-0000AA130000}"/>
    <cellStyle name="Comma 17 2 2 2 2 2 2 2" xfId="11522" xr:uid="{00000000-0005-0000-0000-0000AB130000}"/>
    <cellStyle name="Comma 17 2 2 2 2 2 2 2 2" xfId="11523" xr:uid="{00000000-0005-0000-0000-0000AC130000}"/>
    <cellStyle name="Comma 17 2 2 2 2 2 2 3" xfId="11524" xr:uid="{00000000-0005-0000-0000-0000AD130000}"/>
    <cellStyle name="Comma 17 2 2 2 2 2 2 4" xfId="11525" xr:uid="{00000000-0005-0000-0000-0000AE130000}"/>
    <cellStyle name="Comma 17 2 2 2 2 2 3" xfId="11526" xr:uid="{00000000-0005-0000-0000-0000AF130000}"/>
    <cellStyle name="Comma 17 2 2 2 2 2 3 2" xfId="11527" xr:uid="{00000000-0005-0000-0000-0000B0130000}"/>
    <cellStyle name="Comma 17 2 2 2 2 2 4" xfId="11528" xr:uid="{00000000-0005-0000-0000-0000B1130000}"/>
    <cellStyle name="Comma 17 2 2 2 2 2 5" xfId="11529" xr:uid="{00000000-0005-0000-0000-0000B2130000}"/>
    <cellStyle name="Comma 17 2 2 2 2 3" xfId="11530" xr:uid="{00000000-0005-0000-0000-0000B3130000}"/>
    <cellStyle name="Comma 17 2 2 2 2 3 2" xfId="11531" xr:uid="{00000000-0005-0000-0000-0000B4130000}"/>
    <cellStyle name="Comma 17 2 2 2 2 3 2 2" xfId="11532" xr:uid="{00000000-0005-0000-0000-0000B5130000}"/>
    <cellStyle name="Comma 17 2 2 2 2 3 3" xfId="11533" xr:uid="{00000000-0005-0000-0000-0000B6130000}"/>
    <cellStyle name="Comma 17 2 2 2 2 3 4" xfId="11534" xr:uid="{00000000-0005-0000-0000-0000B7130000}"/>
    <cellStyle name="Comma 17 2 2 2 2 4" xfId="11535" xr:uid="{00000000-0005-0000-0000-0000B8130000}"/>
    <cellStyle name="Comma 17 2 2 2 2 4 2" xfId="11536" xr:uid="{00000000-0005-0000-0000-0000B9130000}"/>
    <cellStyle name="Comma 17 2 2 2 2 5" xfId="11537" xr:uid="{00000000-0005-0000-0000-0000BA130000}"/>
    <cellStyle name="Comma 17 2 2 2 2 6" xfId="11538" xr:uid="{00000000-0005-0000-0000-0000BB130000}"/>
    <cellStyle name="Comma 17 2 2 2 3" xfId="11539" xr:uid="{00000000-0005-0000-0000-0000BC130000}"/>
    <cellStyle name="Comma 17 2 2 2 3 2" xfId="11540" xr:uid="{00000000-0005-0000-0000-0000BD130000}"/>
    <cellStyle name="Comma 17 2 2 2 3 2 2" xfId="11541" xr:uid="{00000000-0005-0000-0000-0000BE130000}"/>
    <cellStyle name="Comma 17 2 2 2 3 2 2 2" xfId="11542" xr:uid="{00000000-0005-0000-0000-0000BF130000}"/>
    <cellStyle name="Comma 17 2 2 2 3 2 3" xfId="11543" xr:uid="{00000000-0005-0000-0000-0000C0130000}"/>
    <cellStyle name="Comma 17 2 2 2 3 2 4" xfId="11544" xr:uid="{00000000-0005-0000-0000-0000C1130000}"/>
    <cellStyle name="Comma 17 2 2 2 3 3" xfId="11545" xr:uid="{00000000-0005-0000-0000-0000C2130000}"/>
    <cellStyle name="Comma 17 2 2 2 3 3 2" xfId="11546" xr:uid="{00000000-0005-0000-0000-0000C3130000}"/>
    <cellStyle name="Comma 17 2 2 2 3 4" xfId="11547" xr:uid="{00000000-0005-0000-0000-0000C4130000}"/>
    <cellStyle name="Comma 17 2 2 2 3 5" xfId="11548" xr:uid="{00000000-0005-0000-0000-0000C5130000}"/>
    <cellStyle name="Comma 17 2 2 2 4" xfId="11549" xr:uid="{00000000-0005-0000-0000-0000C6130000}"/>
    <cellStyle name="Comma 17 2 2 2 4 2" xfId="11550" xr:uid="{00000000-0005-0000-0000-0000C7130000}"/>
    <cellStyle name="Comma 17 2 2 2 4 2 2" xfId="11551" xr:uid="{00000000-0005-0000-0000-0000C8130000}"/>
    <cellStyle name="Comma 17 2 2 2 4 3" xfId="11552" xr:uid="{00000000-0005-0000-0000-0000C9130000}"/>
    <cellStyle name="Comma 17 2 2 2 4 4" xfId="11553" xr:uid="{00000000-0005-0000-0000-0000CA130000}"/>
    <cellStyle name="Comma 17 2 2 2 5" xfId="11554" xr:uid="{00000000-0005-0000-0000-0000CB130000}"/>
    <cellStyle name="Comma 17 2 2 2 5 2" xfId="11555" xr:uid="{00000000-0005-0000-0000-0000CC130000}"/>
    <cellStyle name="Comma 17 2 2 2 6" xfId="11556" xr:uid="{00000000-0005-0000-0000-0000CD130000}"/>
    <cellStyle name="Comma 17 2 2 2 7" xfId="11557" xr:uid="{00000000-0005-0000-0000-0000CE130000}"/>
    <cellStyle name="Comma 17 2 2 3" xfId="11558" xr:uid="{00000000-0005-0000-0000-0000CF130000}"/>
    <cellStyle name="Comma 17 2 2 3 2" xfId="11559" xr:uid="{00000000-0005-0000-0000-0000D0130000}"/>
    <cellStyle name="Comma 17 2 2 3 2 2" xfId="11560" xr:uid="{00000000-0005-0000-0000-0000D1130000}"/>
    <cellStyle name="Comma 17 2 2 3 2 2 2" xfId="11561" xr:uid="{00000000-0005-0000-0000-0000D2130000}"/>
    <cellStyle name="Comma 17 2 2 3 2 2 2 2" xfId="11562" xr:uid="{00000000-0005-0000-0000-0000D3130000}"/>
    <cellStyle name="Comma 17 2 2 3 2 2 3" xfId="11563" xr:uid="{00000000-0005-0000-0000-0000D4130000}"/>
    <cellStyle name="Comma 17 2 2 3 2 2 4" xfId="11564" xr:uid="{00000000-0005-0000-0000-0000D5130000}"/>
    <cellStyle name="Comma 17 2 2 3 2 3" xfId="11565" xr:uid="{00000000-0005-0000-0000-0000D6130000}"/>
    <cellStyle name="Comma 17 2 2 3 2 3 2" xfId="11566" xr:uid="{00000000-0005-0000-0000-0000D7130000}"/>
    <cellStyle name="Comma 17 2 2 3 2 4" xfId="11567" xr:uid="{00000000-0005-0000-0000-0000D8130000}"/>
    <cellStyle name="Comma 17 2 2 3 2 5" xfId="11568" xr:uid="{00000000-0005-0000-0000-0000D9130000}"/>
    <cellStyle name="Comma 17 2 2 3 3" xfId="11569" xr:uid="{00000000-0005-0000-0000-0000DA130000}"/>
    <cellStyle name="Comma 17 2 2 3 3 2" xfId="11570" xr:uid="{00000000-0005-0000-0000-0000DB130000}"/>
    <cellStyle name="Comma 17 2 2 3 3 2 2" xfId="11571" xr:uid="{00000000-0005-0000-0000-0000DC130000}"/>
    <cellStyle name="Comma 17 2 2 3 3 3" xfId="11572" xr:uid="{00000000-0005-0000-0000-0000DD130000}"/>
    <cellStyle name="Comma 17 2 2 3 3 4" xfId="11573" xr:uid="{00000000-0005-0000-0000-0000DE130000}"/>
    <cellStyle name="Comma 17 2 2 3 4" xfId="11574" xr:uid="{00000000-0005-0000-0000-0000DF130000}"/>
    <cellStyle name="Comma 17 2 2 3 4 2" xfId="11575" xr:uid="{00000000-0005-0000-0000-0000E0130000}"/>
    <cellStyle name="Comma 17 2 2 3 5" xfId="11576" xr:uid="{00000000-0005-0000-0000-0000E1130000}"/>
    <cellStyle name="Comma 17 2 2 3 6" xfId="11577" xr:uid="{00000000-0005-0000-0000-0000E2130000}"/>
    <cellStyle name="Comma 17 2 2 4" xfId="11578" xr:uid="{00000000-0005-0000-0000-0000E3130000}"/>
    <cellStyle name="Comma 17 2 2 4 2" xfId="11579" xr:uid="{00000000-0005-0000-0000-0000E4130000}"/>
    <cellStyle name="Comma 17 2 2 4 2 2" xfId="11580" xr:uid="{00000000-0005-0000-0000-0000E5130000}"/>
    <cellStyle name="Comma 17 2 2 4 2 2 2" xfId="11581" xr:uid="{00000000-0005-0000-0000-0000E6130000}"/>
    <cellStyle name="Comma 17 2 2 4 2 3" xfId="11582" xr:uid="{00000000-0005-0000-0000-0000E7130000}"/>
    <cellStyle name="Comma 17 2 2 4 2 4" xfId="11583" xr:uid="{00000000-0005-0000-0000-0000E8130000}"/>
    <cellStyle name="Comma 17 2 2 4 3" xfId="11584" xr:uid="{00000000-0005-0000-0000-0000E9130000}"/>
    <cellStyle name="Comma 17 2 2 4 3 2" xfId="11585" xr:uid="{00000000-0005-0000-0000-0000EA130000}"/>
    <cellStyle name="Comma 17 2 2 4 4" xfId="11586" xr:uid="{00000000-0005-0000-0000-0000EB130000}"/>
    <cellStyle name="Comma 17 2 2 4 5" xfId="11587" xr:uid="{00000000-0005-0000-0000-0000EC130000}"/>
    <cellStyle name="Comma 17 2 2 5" xfId="11588" xr:uid="{00000000-0005-0000-0000-0000ED130000}"/>
    <cellStyle name="Comma 17 2 2 5 2" xfId="11589" xr:uid="{00000000-0005-0000-0000-0000EE130000}"/>
    <cellStyle name="Comma 17 2 2 5 2 2" xfId="11590" xr:uid="{00000000-0005-0000-0000-0000EF130000}"/>
    <cellStyle name="Comma 17 2 2 5 3" xfId="11591" xr:uid="{00000000-0005-0000-0000-0000F0130000}"/>
    <cellStyle name="Comma 17 2 2 5 4" xfId="11592" xr:uid="{00000000-0005-0000-0000-0000F1130000}"/>
    <cellStyle name="Comma 17 2 2 6" xfId="11593" xr:uid="{00000000-0005-0000-0000-0000F2130000}"/>
    <cellStyle name="Comma 17 2 2 6 2" xfId="11594" xr:uid="{00000000-0005-0000-0000-0000F3130000}"/>
    <cellStyle name="Comma 17 2 2 7" xfId="11595" xr:uid="{00000000-0005-0000-0000-0000F4130000}"/>
    <cellStyle name="Comma 17 2 2 8" xfId="11596" xr:uid="{00000000-0005-0000-0000-0000F5130000}"/>
    <cellStyle name="Comma 17 2 2 9" xfId="11597" xr:uid="{00000000-0005-0000-0000-0000F6130000}"/>
    <cellStyle name="Comma 17 2 3" xfId="11598" xr:uid="{00000000-0005-0000-0000-0000F7130000}"/>
    <cellStyle name="Comma 17 2 3 2" xfId="11599" xr:uid="{00000000-0005-0000-0000-0000F8130000}"/>
    <cellStyle name="Comma 17 2 3 2 2" xfId="11600" xr:uid="{00000000-0005-0000-0000-0000F9130000}"/>
    <cellStyle name="Comma 17 2 3 2 2 2" xfId="11601" xr:uid="{00000000-0005-0000-0000-0000FA130000}"/>
    <cellStyle name="Comma 17 2 3 2 2 2 2" xfId="11602" xr:uid="{00000000-0005-0000-0000-0000FB130000}"/>
    <cellStyle name="Comma 17 2 3 2 2 2 2 2" xfId="11603" xr:uid="{00000000-0005-0000-0000-0000FC130000}"/>
    <cellStyle name="Comma 17 2 3 2 2 2 3" xfId="11604" xr:uid="{00000000-0005-0000-0000-0000FD130000}"/>
    <cellStyle name="Comma 17 2 3 2 2 2 4" xfId="11605" xr:uid="{00000000-0005-0000-0000-0000FE130000}"/>
    <cellStyle name="Comma 17 2 3 2 2 3" xfId="11606" xr:uid="{00000000-0005-0000-0000-0000FF130000}"/>
    <cellStyle name="Comma 17 2 3 2 2 3 2" xfId="11607" xr:uid="{00000000-0005-0000-0000-000000140000}"/>
    <cellStyle name="Comma 17 2 3 2 2 4" xfId="11608" xr:uid="{00000000-0005-0000-0000-000001140000}"/>
    <cellStyle name="Comma 17 2 3 2 2 5" xfId="11609" xr:uid="{00000000-0005-0000-0000-000002140000}"/>
    <cellStyle name="Comma 17 2 3 2 3" xfId="11610" xr:uid="{00000000-0005-0000-0000-000003140000}"/>
    <cellStyle name="Comma 17 2 3 2 3 2" xfId="11611" xr:uid="{00000000-0005-0000-0000-000004140000}"/>
    <cellStyle name="Comma 17 2 3 2 3 2 2" xfId="11612" xr:uid="{00000000-0005-0000-0000-000005140000}"/>
    <cellStyle name="Comma 17 2 3 2 3 3" xfId="11613" xr:uid="{00000000-0005-0000-0000-000006140000}"/>
    <cellStyle name="Comma 17 2 3 2 3 4" xfId="11614" xr:uid="{00000000-0005-0000-0000-000007140000}"/>
    <cellStyle name="Comma 17 2 3 2 4" xfId="11615" xr:uid="{00000000-0005-0000-0000-000008140000}"/>
    <cellStyle name="Comma 17 2 3 2 4 2" xfId="11616" xr:uid="{00000000-0005-0000-0000-000009140000}"/>
    <cellStyle name="Comma 17 2 3 2 5" xfId="11617" xr:uid="{00000000-0005-0000-0000-00000A140000}"/>
    <cellStyle name="Comma 17 2 3 2 6" xfId="11618" xr:uid="{00000000-0005-0000-0000-00000B140000}"/>
    <cellStyle name="Comma 17 2 3 3" xfId="11619" xr:uid="{00000000-0005-0000-0000-00000C140000}"/>
    <cellStyle name="Comma 17 2 3 3 2" xfId="11620" xr:uid="{00000000-0005-0000-0000-00000D140000}"/>
    <cellStyle name="Comma 17 2 3 3 2 2" xfId="11621" xr:uid="{00000000-0005-0000-0000-00000E140000}"/>
    <cellStyle name="Comma 17 2 3 3 2 2 2" xfId="11622" xr:uid="{00000000-0005-0000-0000-00000F140000}"/>
    <cellStyle name="Comma 17 2 3 3 2 3" xfId="11623" xr:uid="{00000000-0005-0000-0000-000010140000}"/>
    <cellStyle name="Comma 17 2 3 3 2 4" xfId="11624" xr:uid="{00000000-0005-0000-0000-000011140000}"/>
    <cellStyle name="Comma 17 2 3 3 3" xfId="11625" xr:uid="{00000000-0005-0000-0000-000012140000}"/>
    <cellStyle name="Comma 17 2 3 3 3 2" xfId="11626" xr:uid="{00000000-0005-0000-0000-000013140000}"/>
    <cellStyle name="Comma 17 2 3 3 4" xfId="11627" xr:uid="{00000000-0005-0000-0000-000014140000}"/>
    <cellStyle name="Comma 17 2 3 3 5" xfId="11628" xr:uid="{00000000-0005-0000-0000-000015140000}"/>
    <cellStyle name="Comma 17 2 3 4" xfId="11629" xr:uid="{00000000-0005-0000-0000-000016140000}"/>
    <cellStyle name="Comma 17 2 3 4 2" xfId="11630" xr:uid="{00000000-0005-0000-0000-000017140000}"/>
    <cellStyle name="Comma 17 2 3 4 2 2" xfId="11631" xr:uid="{00000000-0005-0000-0000-000018140000}"/>
    <cellStyle name="Comma 17 2 3 4 3" xfId="11632" xr:uid="{00000000-0005-0000-0000-000019140000}"/>
    <cellStyle name="Comma 17 2 3 4 4" xfId="11633" xr:uid="{00000000-0005-0000-0000-00001A140000}"/>
    <cellStyle name="Comma 17 2 3 5" xfId="11634" xr:uid="{00000000-0005-0000-0000-00001B140000}"/>
    <cellStyle name="Comma 17 2 3 5 2" xfId="11635" xr:uid="{00000000-0005-0000-0000-00001C140000}"/>
    <cellStyle name="Comma 17 2 3 6" xfId="11636" xr:uid="{00000000-0005-0000-0000-00001D140000}"/>
    <cellStyle name="Comma 17 2 3 7" xfId="11637" xr:uid="{00000000-0005-0000-0000-00001E140000}"/>
    <cellStyle name="Comma 17 2 4" xfId="11638" xr:uid="{00000000-0005-0000-0000-00001F140000}"/>
    <cellStyle name="Comma 17 2 4 2" xfId="11639" xr:uid="{00000000-0005-0000-0000-000020140000}"/>
    <cellStyle name="Comma 17 2 4 2 2" xfId="11640" xr:uid="{00000000-0005-0000-0000-000021140000}"/>
    <cellStyle name="Comma 17 2 4 2 2 2" xfId="11641" xr:uid="{00000000-0005-0000-0000-000022140000}"/>
    <cellStyle name="Comma 17 2 4 2 2 2 2" xfId="11642" xr:uid="{00000000-0005-0000-0000-000023140000}"/>
    <cellStyle name="Comma 17 2 4 2 2 3" xfId="11643" xr:uid="{00000000-0005-0000-0000-000024140000}"/>
    <cellStyle name="Comma 17 2 4 2 2 4" xfId="11644" xr:uid="{00000000-0005-0000-0000-000025140000}"/>
    <cellStyle name="Comma 17 2 4 2 3" xfId="11645" xr:uid="{00000000-0005-0000-0000-000026140000}"/>
    <cellStyle name="Comma 17 2 4 2 3 2" xfId="11646" xr:uid="{00000000-0005-0000-0000-000027140000}"/>
    <cellStyle name="Comma 17 2 4 2 4" xfId="11647" xr:uid="{00000000-0005-0000-0000-000028140000}"/>
    <cellStyle name="Comma 17 2 4 2 5" xfId="11648" xr:uid="{00000000-0005-0000-0000-000029140000}"/>
    <cellStyle name="Comma 17 2 4 3" xfId="11649" xr:uid="{00000000-0005-0000-0000-00002A140000}"/>
    <cellStyle name="Comma 17 2 4 3 2" xfId="11650" xr:uid="{00000000-0005-0000-0000-00002B140000}"/>
    <cellStyle name="Comma 17 2 4 3 2 2" xfId="11651" xr:uid="{00000000-0005-0000-0000-00002C140000}"/>
    <cellStyle name="Comma 17 2 4 3 3" xfId="11652" xr:uid="{00000000-0005-0000-0000-00002D140000}"/>
    <cellStyle name="Comma 17 2 4 3 4" xfId="11653" xr:uid="{00000000-0005-0000-0000-00002E140000}"/>
    <cellStyle name="Comma 17 2 4 4" xfId="11654" xr:uid="{00000000-0005-0000-0000-00002F140000}"/>
    <cellStyle name="Comma 17 2 4 4 2" xfId="11655" xr:uid="{00000000-0005-0000-0000-000030140000}"/>
    <cellStyle name="Comma 17 2 4 5" xfId="11656" xr:uid="{00000000-0005-0000-0000-000031140000}"/>
    <cellStyle name="Comma 17 2 4 6" xfId="11657" xr:uid="{00000000-0005-0000-0000-000032140000}"/>
    <cellStyle name="Comma 17 2 5" xfId="11658" xr:uid="{00000000-0005-0000-0000-000033140000}"/>
    <cellStyle name="Comma 17 2 5 2" xfId="11659" xr:uid="{00000000-0005-0000-0000-000034140000}"/>
    <cellStyle name="Comma 17 2 5 2 2" xfId="11660" xr:uid="{00000000-0005-0000-0000-000035140000}"/>
    <cellStyle name="Comma 17 2 5 2 2 2" xfId="11661" xr:uid="{00000000-0005-0000-0000-000036140000}"/>
    <cellStyle name="Comma 17 2 5 2 3" xfId="11662" xr:uid="{00000000-0005-0000-0000-000037140000}"/>
    <cellStyle name="Comma 17 2 5 2 4" xfId="11663" xr:uid="{00000000-0005-0000-0000-000038140000}"/>
    <cellStyle name="Comma 17 2 5 3" xfId="11664" xr:uid="{00000000-0005-0000-0000-000039140000}"/>
    <cellStyle name="Comma 17 2 5 3 2" xfId="11665" xr:uid="{00000000-0005-0000-0000-00003A140000}"/>
    <cellStyle name="Comma 17 2 5 4" xfId="11666" xr:uid="{00000000-0005-0000-0000-00003B140000}"/>
    <cellStyle name="Comma 17 2 5 5" xfId="11667" xr:uid="{00000000-0005-0000-0000-00003C140000}"/>
    <cellStyle name="Comma 17 2 6" xfId="11668" xr:uid="{00000000-0005-0000-0000-00003D140000}"/>
    <cellStyle name="Comma 17 2 6 2" xfId="11669" xr:uid="{00000000-0005-0000-0000-00003E140000}"/>
    <cellStyle name="Comma 17 2 6 2 2" xfId="11670" xr:uid="{00000000-0005-0000-0000-00003F140000}"/>
    <cellStyle name="Comma 17 2 6 3" xfId="11671" xr:uid="{00000000-0005-0000-0000-000040140000}"/>
    <cellStyle name="Comma 17 2 6 4" xfId="11672" xr:uid="{00000000-0005-0000-0000-000041140000}"/>
    <cellStyle name="Comma 17 2 7" xfId="11673" xr:uid="{00000000-0005-0000-0000-000042140000}"/>
    <cellStyle name="Comma 17 2 7 2" xfId="11674" xr:uid="{00000000-0005-0000-0000-000043140000}"/>
    <cellStyle name="Comma 17 2 8" xfId="11675" xr:uid="{00000000-0005-0000-0000-000044140000}"/>
    <cellStyle name="Comma 17 2 9" xfId="11676" xr:uid="{00000000-0005-0000-0000-000045140000}"/>
    <cellStyle name="Comma 17 20" xfId="1773" xr:uid="{00000000-0005-0000-0000-000046140000}"/>
    <cellStyle name="Comma 17 21" xfId="1774" xr:uid="{00000000-0005-0000-0000-000047140000}"/>
    <cellStyle name="Comma 17 22" xfId="1775" xr:uid="{00000000-0005-0000-0000-000048140000}"/>
    <cellStyle name="Comma 17 23" xfId="1776" xr:uid="{00000000-0005-0000-0000-000049140000}"/>
    <cellStyle name="Comma 17 24" xfId="1777" xr:uid="{00000000-0005-0000-0000-00004A140000}"/>
    <cellStyle name="Comma 17 25" xfId="1778" xr:uid="{00000000-0005-0000-0000-00004B140000}"/>
    <cellStyle name="Comma 17 3" xfId="624" xr:uid="{00000000-0005-0000-0000-00004C140000}"/>
    <cellStyle name="Comma 17 3 2" xfId="11677" xr:uid="{00000000-0005-0000-0000-00004D140000}"/>
    <cellStyle name="Comma 17 3 2 2" xfId="11678" xr:uid="{00000000-0005-0000-0000-00004E140000}"/>
    <cellStyle name="Comma 17 3 2 2 2" xfId="11679" xr:uid="{00000000-0005-0000-0000-00004F140000}"/>
    <cellStyle name="Comma 17 3 2 2 2 2" xfId="11680" xr:uid="{00000000-0005-0000-0000-000050140000}"/>
    <cellStyle name="Comma 17 3 2 2 2 2 2" xfId="11681" xr:uid="{00000000-0005-0000-0000-000051140000}"/>
    <cellStyle name="Comma 17 3 2 2 2 2 2 2" xfId="11682" xr:uid="{00000000-0005-0000-0000-000052140000}"/>
    <cellStyle name="Comma 17 3 2 2 2 2 3" xfId="11683" xr:uid="{00000000-0005-0000-0000-000053140000}"/>
    <cellStyle name="Comma 17 3 2 2 2 2 4" xfId="11684" xr:uid="{00000000-0005-0000-0000-000054140000}"/>
    <cellStyle name="Comma 17 3 2 2 2 3" xfId="11685" xr:uid="{00000000-0005-0000-0000-000055140000}"/>
    <cellStyle name="Comma 17 3 2 2 2 3 2" xfId="11686" xr:uid="{00000000-0005-0000-0000-000056140000}"/>
    <cellStyle name="Comma 17 3 2 2 2 4" xfId="11687" xr:uid="{00000000-0005-0000-0000-000057140000}"/>
    <cellStyle name="Comma 17 3 2 2 2 5" xfId="11688" xr:uid="{00000000-0005-0000-0000-000058140000}"/>
    <cellStyle name="Comma 17 3 2 2 3" xfId="11689" xr:uid="{00000000-0005-0000-0000-000059140000}"/>
    <cellStyle name="Comma 17 3 2 2 3 2" xfId="11690" xr:uid="{00000000-0005-0000-0000-00005A140000}"/>
    <cellStyle name="Comma 17 3 2 2 3 2 2" xfId="11691" xr:uid="{00000000-0005-0000-0000-00005B140000}"/>
    <cellStyle name="Comma 17 3 2 2 3 3" xfId="11692" xr:uid="{00000000-0005-0000-0000-00005C140000}"/>
    <cellStyle name="Comma 17 3 2 2 3 4" xfId="11693" xr:uid="{00000000-0005-0000-0000-00005D140000}"/>
    <cellStyle name="Comma 17 3 2 2 4" xfId="11694" xr:uid="{00000000-0005-0000-0000-00005E140000}"/>
    <cellStyle name="Comma 17 3 2 2 4 2" xfId="11695" xr:uid="{00000000-0005-0000-0000-00005F140000}"/>
    <cellStyle name="Comma 17 3 2 2 5" xfId="11696" xr:uid="{00000000-0005-0000-0000-000060140000}"/>
    <cellStyle name="Comma 17 3 2 2 6" xfId="11697" xr:uid="{00000000-0005-0000-0000-000061140000}"/>
    <cellStyle name="Comma 17 3 2 3" xfId="11698" xr:uid="{00000000-0005-0000-0000-000062140000}"/>
    <cellStyle name="Comma 17 3 2 3 2" xfId="11699" xr:uid="{00000000-0005-0000-0000-000063140000}"/>
    <cellStyle name="Comma 17 3 2 3 2 2" xfId="11700" xr:uid="{00000000-0005-0000-0000-000064140000}"/>
    <cellStyle name="Comma 17 3 2 3 2 2 2" xfId="11701" xr:uid="{00000000-0005-0000-0000-000065140000}"/>
    <cellStyle name="Comma 17 3 2 3 2 3" xfId="11702" xr:uid="{00000000-0005-0000-0000-000066140000}"/>
    <cellStyle name="Comma 17 3 2 3 2 4" xfId="11703" xr:uid="{00000000-0005-0000-0000-000067140000}"/>
    <cellStyle name="Comma 17 3 2 3 3" xfId="11704" xr:uid="{00000000-0005-0000-0000-000068140000}"/>
    <cellStyle name="Comma 17 3 2 3 3 2" xfId="11705" xr:uid="{00000000-0005-0000-0000-000069140000}"/>
    <cellStyle name="Comma 17 3 2 3 4" xfId="11706" xr:uid="{00000000-0005-0000-0000-00006A140000}"/>
    <cellStyle name="Comma 17 3 2 3 5" xfId="11707" xr:uid="{00000000-0005-0000-0000-00006B140000}"/>
    <cellStyle name="Comma 17 3 2 4" xfId="11708" xr:uid="{00000000-0005-0000-0000-00006C140000}"/>
    <cellStyle name="Comma 17 3 2 4 2" xfId="11709" xr:uid="{00000000-0005-0000-0000-00006D140000}"/>
    <cellStyle name="Comma 17 3 2 4 2 2" xfId="11710" xr:uid="{00000000-0005-0000-0000-00006E140000}"/>
    <cellStyle name="Comma 17 3 2 4 3" xfId="11711" xr:uid="{00000000-0005-0000-0000-00006F140000}"/>
    <cellStyle name="Comma 17 3 2 4 4" xfId="11712" xr:uid="{00000000-0005-0000-0000-000070140000}"/>
    <cellStyle name="Comma 17 3 2 5" xfId="11713" xr:uid="{00000000-0005-0000-0000-000071140000}"/>
    <cellStyle name="Comma 17 3 2 5 2" xfId="11714" xr:uid="{00000000-0005-0000-0000-000072140000}"/>
    <cellStyle name="Comma 17 3 2 6" xfId="11715" xr:uid="{00000000-0005-0000-0000-000073140000}"/>
    <cellStyle name="Comma 17 3 2 7" xfId="11716" xr:uid="{00000000-0005-0000-0000-000074140000}"/>
    <cellStyle name="Comma 17 3 3" xfId="11717" xr:uid="{00000000-0005-0000-0000-000075140000}"/>
    <cellStyle name="Comma 17 3 3 2" xfId="11718" xr:uid="{00000000-0005-0000-0000-000076140000}"/>
    <cellStyle name="Comma 17 3 3 2 2" xfId="11719" xr:uid="{00000000-0005-0000-0000-000077140000}"/>
    <cellStyle name="Comma 17 3 3 2 2 2" xfId="11720" xr:uid="{00000000-0005-0000-0000-000078140000}"/>
    <cellStyle name="Comma 17 3 3 2 2 2 2" xfId="11721" xr:uid="{00000000-0005-0000-0000-000079140000}"/>
    <cellStyle name="Comma 17 3 3 2 2 3" xfId="11722" xr:uid="{00000000-0005-0000-0000-00007A140000}"/>
    <cellStyle name="Comma 17 3 3 2 2 4" xfId="11723" xr:uid="{00000000-0005-0000-0000-00007B140000}"/>
    <cellStyle name="Comma 17 3 3 2 3" xfId="11724" xr:uid="{00000000-0005-0000-0000-00007C140000}"/>
    <cellStyle name="Comma 17 3 3 2 3 2" xfId="11725" xr:uid="{00000000-0005-0000-0000-00007D140000}"/>
    <cellStyle name="Comma 17 3 3 2 4" xfId="11726" xr:uid="{00000000-0005-0000-0000-00007E140000}"/>
    <cellStyle name="Comma 17 3 3 2 5" xfId="11727" xr:uid="{00000000-0005-0000-0000-00007F140000}"/>
    <cellStyle name="Comma 17 3 3 3" xfId="11728" xr:uid="{00000000-0005-0000-0000-000080140000}"/>
    <cellStyle name="Comma 17 3 3 3 2" xfId="11729" xr:uid="{00000000-0005-0000-0000-000081140000}"/>
    <cellStyle name="Comma 17 3 3 3 2 2" xfId="11730" xr:uid="{00000000-0005-0000-0000-000082140000}"/>
    <cellStyle name="Comma 17 3 3 3 3" xfId="11731" xr:uid="{00000000-0005-0000-0000-000083140000}"/>
    <cellStyle name="Comma 17 3 3 3 4" xfId="11732" xr:uid="{00000000-0005-0000-0000-000084140000}"/>
    <cellStyle name="Comma 17 3 3 4" xfId="11733" xr:uid="{00000000-0005-0000-0000-000085140000}"/>
    <cellStyle name="Comma 17 3 3 4 2" xfId="11734" xr:uid="{00000000-0005-0000-0000-000086140000}"/>
    <cellStyle name="Comma 17 3 3 5" xfId="11735" xr:uid="{00000000-0005-0000-0000-000087140000}"/>
    <cellStyle name="Comma 17 3 3 6" xfId="11736" xr:uid="{00000000-0005-0000-0000-000088140000}"/>
    <cellStyle name="Comma 17 3 4" xfId="11737" xr:uid="{00000000-0005-0000-0000-000089140000}"/>
    <cellStyle name="Comma 17 3 4 2" xfId="11738" xr:uid="{00000000-0005-0000-0000-00008A140000}"/>
    <cellStyle name="Comma 17 3 4 2 2" xfId="11739" xr:uid="{00000000-0005-0000-0000-00008B140000}"/>
    <cellStyle name="Comma 17 3 4 2 2 2" xfId="11740" xr:uid="{00000000-0005-0000-0000-00008C140000}"/>
    <cellStyle name="Comma 17 3 4 2 3" xfId="11741" xr:uid="{00000000-0005-0000-0000-00008D140000}"/>
    <cellStyle name="Comma 17 3 4 2 4" xfId="11742" xr:uid="{00000000-0005-0000-0000-00008E140000}"/>
    <cellStyle name="Comma 17 3 4 3" xfId="11743" xr:uid="{00000000-0005-0000-0000-00008F140000}"/>
    <cellStyle name="Comma 17 3 4 3 2" xfId="11744" xr:uid="{00000000-0005-0000-0000-000090140000}"/>
    <cellStyle name="Comma 17 3 4 4" xfId="11745" xr:uid="{00000000-0005-0000-0000-000091140000}"/>
    <cellStyle name="Comma 17 3 4 5" xfId="11746" xr:uid="{00000000-0005-0000-0000-000092140000}"/>
    <cellStyle name="Comma 17 3 5" xfId="11747" xr:uid="{00000000-0005-0000-0000-000093140000}"/>
    <cellStyle name="Comma 17 3 5 2" xfId="11748" xr:uid="{00000000-0005-0000-0000-000094140000}"/>
    <cellStyle name="Comma 17 3 5 2 2" xfId="11749" xr:uid="{00000000-0005-0000-0000-000095140000}"/>
    <cellStyle name="Comma 17 3 5 3" xfId="11750" xr:uid="{00000000-0005-0000-0000-000096140000}"/>
    <cellStyle name="Comma 17 3 5 4" xfId="11751" xr:uid="{00000000-0005-0000-0000-000097140000}"/>
    <cellStyle name="Comma 17 3 6" xfId="11752" xr:uid="{00000000-0005-0000-0000-000098140000}"/>
    <cellStyle name="Comma 17 3 6 2" xfId="11753" xr:uid="{00000000-0005-0000-0000-000099140000}"/>
    <cellStyle name="Comma 17 3 7" xfId="11754" xr:uid="{00000000-0005-0000-0000-00009A140000}"/>
    <cellStyle name="Comma 17 3 8" xfId="11755" xr:uid="{00000000-0005-0000-0000-00009B140000}"/>
    <cellStyle name="Comma 17 3 9" xfId="11756" xr:uid="{00000000-0005-0000-0000-00009C140000}"/>
    <cellStyle name="Comma 17 4" xfId="1779" xr:uid="{00000000-0005-0000-0000-00009D140000}"/>
    <cellStyle name="Comma 17 4 2" xfId="11757" xr:uid="{00000000-0005-0000-0000-00009E140000}"/>
    <cellStyle name="Comma 17 4 2 2" xfId="11758" xr:uid="{00000000-0005-0000-0000-00009F140000}"/>
    <cellStyle name="Comma 17 4 2 2 2" xfId="11759" xr:uid="{00000000-0005-0000-0000-0000A0140000}"/>
    <cellStyle name="Comma 17 4 2 2 2 2" xfId="11760" xr:uid="{00000000-0005-0000-0000-0000A1140000}"/>
    <cellStyle name="Comma 17 4 2 2 2 2 2" xfId="11761" xr:uid="{00000000-0005-0000-0000-0000A2140000}"/>
    <cellStyle name="Comma 17 4 2 2 2 3" xfId="11762" xr:uid="{00000000-0005-0000-0000-0000A3140000}"/>
    <cellStyle name="Comma 17 4 2 2 2 4" xfId="11763" xr:uid="{00000000-0005-0000-0000-0000A4140000}"/>
    <cellStyle name="Comma 17 4 2 2 3" xfId="11764" xr:uid="{00000000-0005-0000-0000-0000A5140000}"/>
    <cellStyle name="Comma 17 4 2 2 3 2" xfId="11765" xr:uid="{00000000-0005-0000-0000-0000A6140000}"/>
    <cellStyle name="Comma 17 4 2 2 4" xfId="11766" xr:uid="{00000000-0005-0000-0000-0000A7140000}"/>
    <cellStyle name="Comma 17 4 2 2 5" xfId="11767" xr:uid="{00000000-0005-0000-0000-0000A8140000}"/>
    <cellStyle name="Comma 17 4 2 3" xfId="11768" xr:uid="{00000000-0005-0000-0000-0000A9140000}"/>
    <cellStyle name="Comma 17 4 2 3 2" xfId="11769" xr:uid="{00000000-0005-0000-0000-0000AA140000}"/>
    <cellStyle name="Comma 17 4 2 3 2 2" xfId="11770" xr:uid="{00000000-0005-0000-0000-0000AB140000}"/>
    <cellStyle name="Comma 17 4 2 3 3" xfId="11771" xr:uid="{00000000-0005-0000-0000-0000AC140000}"/>
    <cellStyle name="Comma 17 4 2 3 4" xfId="11772" xr:uid="{00000000-0005-0000-0000-0000AD140000}"/>
    <cellStyle name="Comma 17 4 2 4" xfId="11773" xr:uid="{00000000-0005-0000-0000-0000AE140000}"/>
    <cellStyle name="Comma 17 4 2 4 2" xfId="11774" xr:uid="{00000000-0005-0000-0000-0000AF140000}"/>
    <cellStyle name="Comma 17 4 2 5" xfId="11775" xr:uid="{00000000-0005-0000-0000-0000B0140000}"/>
    <cellStyle name="Comma 17 4 2 6" xfId="11776" xr:uid="{00000000-0005-0000-0000-0000B1140000}"/>
    <cellStyle name="Comma 17 4 3" xfId="11777" xr:uid="{00000000-0005-0000-0000-0000B2140000}"/>
    <cellStyle name="Comma 17 4 3 2" xfId="11778" xr:uid="{00000000-0005-0000-0000-0000B3140000}"/>
    <cellStyle name="Comma 17 4 3 2 2" xfId="11779" xr:uid="{00000000-0005-0000-0000-0000B4140000}"/>
    <cellStyle name="Comma 17 4 3 2 2 2" xfId="11780" xr:uid="{00000000-0005-0000-0000-0000B5140000}"/>
    <cellStyle name="Comma 17 4 3 2 3" xfId="11781" xr:uid="{00000000-0005-0000-0000-0000B6140000}"/>
    <cellStyle name="Comma 17 4 3 2 4" xfId="11782" xr:uid="{00000000-0005-0000-0000-0000B7140000}"/>
    <cellStyle name="Comma 17 4 3 3" xfId="11783" xr:uid="{00000000-0005-0000-0000-0000B8140000}"/>
    <cellStyle name="Comma 17 4 3 3 2" xfId="11784" xr:uid="{00000000-0005-0000-0000-0000B9140000}"/>
    <cellStyle name="Comma 17 4 3 4" xfId="11785" xr:uid="{00000000-0005-0000-0000-0000BA140000}"/>
    <cellStyle name="Comma 17 4 3 5" xfId="11786" xr:uid="{00000000-0005-0000-0000-0000BB140000}"/>
    <cellStyle name="Comma 17 4 4" xfId="11787" xr:uid="{00000000-0005-0000-0000-0000BC140000}"/>
    <cellStyle name="Comma 17 4 4 2" xfId="11788" xr:uid="{00000000-0005-0000-0000-0000BD140000}"/>
    <cellStyle name="Comma 17 4 4 2 2" xfId="11789" xr:uid="{00000000-0005-0000-0000-0000BE140000}"/>
    <cellStyle name="Comma 17 4 4 3" xfId="11790" xr:uid="{00000000-0005-0000-0000-0000BF140000}"/>
    <cellStyle name="Comma 17 4 4 4" xfId="11791" xr:uid="{00000000-0005-0000-0000-0000C0140000}"/>
    <cellStyle name="Comma 17 4 5" xfId="11792" xr:uid="{00000000-0005-0000-0000-0000C1140000}"/>
    <cellStyle name="Comma 17 4 5 2" xfId="11793" xr:uid="{00000000-0005-0000-0000-0000C2140000}"/>
    <cellStyle name="Comma 17 4 6" xfId="11794" xr:uid="{00000000-0005-0000-0000-0000C3140000}"/>
    <cellStyle name="Comma 17 4 7" xfId="11795" xr:uid="{00000000-0005-0000-0000-0000C4140000}"/>
    <cellStyle name="Comma 17 5" xfId="1780" xr:uid="{00000000-0005-0000-0000-0000C5140000}"/>
    <cellStyle name="Comma 17 5 2" xfId="11796" xr:uid="{00000000-0005-0000-0000-0000C6140000}"/>
    <cellStyle name="Comma 17 5 2 2" xfId="11797" xr:uid="{00000000-0005-0000-0000-0000C7140000}"/>
    <cellStyle name="Comma 17 5 2 2 2" xfId="11798" xr:uid="{00000000-0005-0000-0000-0000C8140000}"/>
    <cellStyle name="Comma 17 5 2 2 2 2" xfId="11799" xr:uid="{00000000-0005-0000-0000-0000C9140000}"/>
    <cellStyle name="Comma 17 5 2 2 3" xfId="11800" xr:uid="{00000000-0005-0000-0000-0000CA140000}"/>
    <cellStyle name="Comma 17 5 2 2 4" xfId="11801" xr:uid="{00000000-0005-0000-0000-0000CB140000}"/>
    <cellStyle name="Comma 17 5 2 3" xfId="11802" xr:uid="{00000000-0005-0000-0000-0000CC140000}"/>
    <cellStyle name="Comma 17 5 2 3 2" xfId="11803" xr:uid="{00000000-0005-0000-0000-0000CD140000}"/>
    <cellStyle name="Comma 17 5 2 4" xfId="11804" xr:uid="{00000000-0005-0000-0000-0000CE140000}"/>
    <cellStyle name="Comma 17 5 2 5" xfId="11805" xr:uid="{00000000-0005-0000-0000-0000CF140000}"/>
    <cellStyle name="Comma 17 5 3" xfId="11806" xr:uid="{00000000-0005-0000-0000-0000D0140000}"/>
    <cellStyle name="Comma 17 5 3 2" xfId="11807" xr:uid="{00000000-0005-0000-0000-0000D1140000}"/>
    <cellStyle name="Comma 17 5 3 2 2" xfId="11808" xr:uid="{00000000-0005-0000-0000-0000D2140000}"/>
    <cellStyle name="Comma 17 5 3 3" xfId="11809" xr:uid="{00000000-0005-0000-0000-0000D3140000}"/>
    <cellStyle name="Comma 17 5 3 4" xfId="11810" xr:uid="{00000000-0005-0000-0000-0000D4140000}"/>
    <cellStyle name="Comma 17 5 4" xfId="11811" xr:uid="{00000000-0005-0000-0000-0000D5140000}"/>
    <cellStyle name="Comma 17 5 4 2" xfId="11812" xr:uid="{00000000-0005-0000-0000-0000D6140000}"/>
    <cellStyle name="Comma 17 5 5" xfId="11813" xr:uid="{00000000-0005-0000-0000-0000D7140000}"/>
    <cellStyle name="Comma 17 5 6" xfId="11814" xr:uid="{00000000-0005-0000-0000-0000D8140000}"/>
    <cellStyle name="Comma 17 6" xfId="1781" xr:uid="{00000000-0005-0000-0000-0000D9140000}"/>
    <cellStyle name="Comma 17 6 2" xfId="1782" xr:uid="{00000000-0005-0000-0000-0000DA140000}"/>
    <cellStyle name="Comma 17 6 2 2" xfId="11815" xr:uid="{00000000-0005-0000-0000-0000DB140000}"/>
    <cellStyle name="Comma 17 6 2 2 2" xfId="11816" xr:uid="{00000000-0005-0000-0000-0000DC140000}"/>
    <cellStyle name="Comma 17 6 2 3" xfId="11817" xr:uid="{00000000-0005-0000-0000-0000DD140000}"/>
    <cellStyle name="Comma 17 6 2 4" xfId="11818" xr:uid="{00000000-0005-0000-0000-0000DE140000}"/>
    <cellStyle name="Comma 17 6 3" xfId="11819" xr:uid="{00000000-0005-0000-0000-0000DF140000}"/>
    <cellStyle name="Comma 17 6 3 2" xfId="11820" xr:uid="{00000000-0005-0000-0000-0000E0140000}"/>
    <cellStyle name="Comma 17 6 4" xfId="11821" xr:uid="{00000000-0005-0000-0000-0000E1140000}"/>
    <cellStyle name="Comma 17 6 5" xfId="11822" xr:uid="{00000000-0005-0000-0000-0000E2140000}"/>
    <cellStyle name="Comma 17 7" xfId="1783" xr:uid="{00000000-0005-0000-0000-0000E3140000}"/>
    <cellStyle name="Comma 17 7 2" xfId="11823" xr:uid="{00000000-0005-0000-0000-0000E4140000}"/>
    <cellStyle name="Comma 17 7 2 2" xfId="11824" xr:uid="{00000000-0005-0000-0000-0000E5140000}"/>
    <cellStyle name="Comma 17 7 3" xfId="11825" xr:uid="{00000000-0005-0000-0000-0000E6140000}"/>
    <cellStyle name="Comma 17 7 4" xfId="11826" xr:uid="{00000000-0005-0000-0000-0000E7140000}"/>
    <cellStyle name="Comma 17 8" xfId="1784" xr:uid="{00000000-0005-0000-0000-0000E8140000}"/>
    <cellStyle name="Comma 17 8 2" xfId="11827" xr:uid="{00000000-0005-0000-0000-0000E9140000}"/>
    <cellStyle name="Comma 17 9" xfId="1785" xr:uid="{00000000-0005-0000-0000-0000EA140000}"/>
    <cellStyle name="Comma 170" xfId="11828" xr:uid="{00000000-0005-0000-0000-0000EB140000}"/>
    <cellStyle name="Comma 171" xfId="11829" xr:uid="{00000000-0005-0000-0000-0000EC140000}"/>
    <cellStyle name="Comma 172" xfId="11830" xr:uid="{00000000-0005-0000-0000-0000ED140000}"/>
    <cellStyle name="Comma 173" xfId="11831" xr:uid="{00000000-0005-0000-0000-0000EE140000}"/>
    <cellStyle name="Comma 173 2" xfId="11832" xr:uid="{00000000-0005-0000-0000-0000EF140000}"/>
    <cellStyle name="Comma 173 2 2" xfId="11833" xr:uid="{00000000-0005-0000-0000-0000F0140000}"/>
    <cellStyle name="Comma 173 3" xfId="11834" xr:uid="{00000000-0005-0000-0000-0000F1140000}"/>
    <cellStyle name="Comma 173 4" xfId="11835" xr:uid="{00000000-0005-0000-0000-0000F2140000}"/>
    <cellStyle name="Comma 174" xfId="11836" xr:uid="{00000000-0005-0000-0000-0000F3140000}"/>
    <cellStyle name="Comma 174 2" xfId="11837" xr:uid="{00000000-0005-0000-0000-0000F4140000}"/>
    <cellStyle name="Comma 174 2 2" xfId="11838" xr:uid="{00000000-0005-0000-0000-0000F5140000}"/>
    <cellStyle name="Comma 174 3" xfId="11839" xr:uid="{00000000-0005-0000-0000-0000F6140000}"/>
    <cellStyle name="Comma 174 4" xfId="11840" xr:uid="{00000000-0005-0000-0000-0000F7140000}"/>
    <cellStyle name="Comma 175" xfId="11841" xr:uid="{00000000-0005-0000-0000-0000F8140000}"/>
    <cellStyle name="Comma 176" xfId="11842" xr:uid="{00000000-0005-0000-0000-0000F9140000}"/>
    <cellStyle name="Comma 177" xfId="11843" xr:uid="{00000000-0005-0000-0000-0000FA140000}"/>
    <cellStyle name="Comma 178" xfId="11844" xr:uid="{00000000-0005-0000-0000-0000FB140000}"/>
    <cellStyle name="Comma 178 2" xfId="11845" xr:uid="{00000000-0005-0000-0000-0000FC140000}"/>
    <cellStyle name="Comma 178 2 2" xfId="11846" xr:uid="{00000000-0005-0000-0000-0000FD140000}"/>
    <cellStyle name="Comma 178 3" xfId="11847" xr:uid="{00000000-0005-0000-0000-0000FE140000}"/>
    <cellStyle name="Comma 179" xfId="11848" xr:uid="{00000000-0005-0000-0000-0000FF140000}"/>
    <cellStyle name="Comma 18" xfId="49" xr:uid="{00000000-0005-0000-0000-000000150000}"/>
    <cellStyle name="Comma 18 10" xfId="11849" xr:uid="{00000000-0005-0000-0000-000001150000}"/>
    <cellStyle name="Comma 18 11" xfId="11850" xr:uid="{00000000-0005-0000-0000-000002150000}"/>
    <cellStyle name="Comma 18 2" xfId="625" xr:uid="{00000000-0005-0000-0000-000003150000}"/>
    <cellStyle name="Comma 18 2 10" xfId="11851" xr:uid="{00000000-0005-0000-0000-000004150000}"/>
    <cellStyle name="Comma 18 2 2" xfId="626" xr:uid="{00000000-0005-0000-0000-000005150000}"/>
    <cellStyle name="Comma 18 2 2 2" xfId="11852" xr:uid="{00000000-0005-0000-0000-000006150000}"/>
    <cellStyle name="Comma 18 2 2 2 2" xfId="11853" xr:uid="{00000000-0005-0000-0000-000007150000}"/>
    <cellStyle name="Comma 18 2 2 2 2 2" xfId="11854" xr:uid="{00000000-0005-0000-0000-000008150000}"/>
    <cellStyle name="Comma 18 2 2 2 2 2 2" xfId="11855" xr:uid="{00000000-0005-0000-0000-000009150000}"/>
    <cellStyle name="Comma 18 2 2 2 2 2 2 2" xfId="11856" xr:uid="{00000000-0005-0000-0000-00000A150000}"/>
    <cellStyle name="Comma 18 2 2 2 2 2 2 2 2" xfId="11857" xr:uid="{00000000-0005-0000-0000-00000B150000}"/>
    <cellStyle name="Comma 18 2 2 2 2 2 2 3" xfId="11858" xr:uid="{00000000-0005-0000-0000-00000C150000}"/>
    <cellStyle name="Comma 18 2 2 2 2 2 2 4" xfId="11859" xr:uid="{00000000-0005-0000-0000-00000D150000}"/>
    <cellStyle name="Comma 18 2 2 2 2 2 3" xfId="11860" xr:uid="{00000000-0005-0000-0000-00000E150000}"/>
    <cellStyle name="Comma 18 2 2 2 2 2 3 2" xfId="11861" xr:uid="{00000000-0005-0000-0000-00000F150000}"/>
    <cellStyle name="Comma 18 2 2 2 2 2 4" xfId="11862" xr:uid="{00000000-0005-0000-0000-000010150000}"/>
    <cellStyle name="Comma 18 2 2 2 2 2 5" xfId="11863" xr:uid="{00000000-0005-0000-0000-000011150000}"/>
    <cellStyle name="Comma 18 2 2 2 2 3" xfId="11864" xr:uid="{00000000-0005-0000-0000-000012150000}"/>
    <cellStyle name="Comma 18 2 2 2 2 3 2" xfId="11865" xr:uid="{00000000-0005-0000-0000-000013150000}"/>
    <cellStyle name="Comma 18 2 2 2 2 3 2 2" xfId="11866" xr:uid="{00000000-0005-0000-0000-000014150000}"/>
    <cellStyle name="Comma 18 2 2 2 2 3 3" xfId="11867" xr:uid="{00000000-0005-0000-0000-000015150000}"/>
    <cellStyle name="Comma 18 2 2 2 2 3 4" xfId="11868" xr:uid="{00000000-0005-0000-0000-000016150000}"/>
    <cellStyle name="Comma 18 2 2 2 2 4" xfId="11869" xr:uid="{00000000-0005-0000-0000-000017150000}"/>
    <cellStyle name="Comma 18 2 2 2 2 4 2" xfId="11870" xr:uid="{00000000-0005-0000-0000-000018150000}"/>
    <cellStyle name="Comma 18 2 2 2 2 5" xfId="11871" xr:uid="{00000000-0005-0000-0000-000019150000}"/>
    <cellStyle name="Comma 18 2 2 2 2 6" xfId="11872" xr:uid="{00000000-0005-0000-0000-00001A150000}"/>
    <cellStyle name="Comma 18 2 2 2 3" xfId="11873" xr:uid="{00000000-0005-0000-0000-00001B150000}"/>
    <cellStyle name="Comma 18 2 2 2 3 2" xfId="11874" xr:uid="{00000000-0005-0000-0000-00001C150000}"/>
    <cellStyle name="Comma 18 2 2 2 3 2 2" xfId="11875" xr:uid="{00000000-0005-0000-0000-00001D150000}"/>
    <cellStyle name="Comma 18 2 2 2 3 2 2 2" xfId="11876" xr:uid="{00000000-0005-0000-0000-00001E150000}"/>
    <cellStyle name="Comma 18 2 2 2 3 2 3" xfId="11877" xr:uid="{00000000-0005-0000-0000-00001F150000}"/>
    <cellStyle name="Comma 18 2 2 2 3 2 4" xfId="11878" xr:uid="{00000000-0005-0000-0000-000020150000}"/>
    <cellStyle name="Comma 18 2 2 2 3 3" xfId="11879" xr:uid="{00000000-0005-0000-0000-000021150000}"/>
    <cellStyle name="Comma 18 2 2 2 3 3 2" xfId="11880" xr:uid="{00000000-0005-0000-0000-000022150000}"/>
    <cellStyle name="Comma 18 2 2 2 3 4" xfId="11881" xr:uid="{00000000-0005-0000-0000-000023150000}"/>
    <cellStyle name="Comma 18 2 2 2 3 5" xfId="11882" xr:uid="{00000000-0005-0000-0000-000024150000}"/>
    <cellStyle name="Comma 18 2 2 2 4" xfId="11883" xr:uid="{00000000-0005-0000-0000-000025150000}"/>
    <cellStyle name="Comma 18 2 2 2 4 2" xfId="11884" xr:uid="{00000000-0005-0000-0000-000026150000}"/>
    <cellStyle name="Comma 18 2 2 2 4 2 2" xfId="11885" xr:uid="{00000000-0005-0000-0000-000027150000}"/>
    <cellStyle name="Comma 18 2 2 2 4 3" xfId="11886" xr:uid="{00000000-0005-0000-0000-000028150000}"/>
    <cellStyle name="Comma 18 2 2 2 4 4" xfId="11887" xr:uid="{00000000-0005-0000-0000-000029150000}"/>
    <cellStyle name="Comma 18 2 2 2 5" xfId="11888" xr:uid="{00000000-0005-0000-0000-00002A150000}"/>
    <cellStyle name="Comma 18 2 2 2 5 2" xfId="11889" xr:uid="{00000000-0005-0000-0000-00002B150000}"/>
    <cellStyle name="Comma 18 2 2 2 6" xfId="11890" xr:uid="{00000000-0005-0000-0000-00002C150000}"/>
    <cellStyle name="Comma 18 2 2 2 7" xfId="11891" xr:uid="{00000000-0005-0000-0000-00002D150000}"/>
    <cellStyle name="Comma 18 2 2 3" xfId="11892" xr:uid="{00000000-0005-0000-0000-00002E150000}"/>
    <cellStyle name="Comma 18 2 2 3 2" xfId="11893" xr:uid="{00000000-0005-0000-0000-00002F150000}"/>
    <cellStyle name="Comma 18 2 2 3 2 2" xfId="11894" xr:uid="{00000000-0005-0000-0000-000030150000}"/>
    <cellStyle name="Comma 18 2 2 3 2 2 2" xfId="11895" xr:uid="{00000000-0005-0000-0000-000031150000}"/>
    <cellStyle name="Comma 18 2 2 3 2 2 2 2" xfId="11896" xr:uid="{00000000-0005-0000-0000-000032150000}"/>
    <cellStyle name="Comma 18 2 2 3 2 2 3" xfId="11897" xr:uid="{00000000-0005-0000-0000-000033150000}"/>
    <cellStyle name="Comma 18 2 2 3 2 2 4" xfId="11898" xr:uid="{00000000-0005-0000-0000-000034150000}"/>
    <cellStyle name="Comma 18 2 2 3 2 3" xfId="11899" xr:uid="{00000000-0005-0000-0000-000035150000}"/>
    <cellStyle name="Comma 18 2 2 3 2 3 2" xfId="11900" xr:uid="{00000000-0005-0000-0000-000036150000}"/>
    <cellStyle name="Comma 18 2 2 3 2 4" xfId="11901" xr:uid="{00000000-0005-0000-0000-000037150000}"/>
    <cellStyle name="Comma 18 2 2 3 2 5" xfId="11902" xr:uid="{00000000-0005-0000-0000-000038150000}"/>
    <cellStyle name="Comma 18 2 2 3 3" xfId="11903" xr:uid="{00000000-0005-0000-0000-000039150000}"/>
    <cellStyle name="Comma 18 2 2 3 3 2" xfId="11904" xr:uid="{00000000-0005-0000-0000-00003A150000}"/>
    <cellStyle name="Comma 18 2 2 3 3 2 2" xfId="11905" xr:uid="{00000000-0005-0000-0000-00003B150000}"/>
    <cellStyle name="Comma 18 2 2 3 3 3" xfId="11906" xr:uid="{00000000-0005-0000-0000-00003C150000}"/>
    <cellStyle name="Comma 18 2 2 3 3 4" xfId="11907" xr:uid="{00000000-0005-0000-0000-00003D150000}"/>
    <cellStyle name="Comma 18 2 2 3 4" xfId="11908" xr:uid="{00000000-0005-0000-0000-00003E150000}"/>
    <cellStyle name="Comma 18 2 2 3 4 2" xfId="11909" xr:uid="{00000000-0005-0000-0000-00003F150000}"/>
    <cellStyle name="Comma 18 2 2 3 5" xfId="11910" xr:uid="{00000000-0005-0000-0000-000040150000}"/>
    <cellStyle name="Comma 18 2 2 3 6" xfId="11911" xr:uid="{00000000-0005-0000-0000-000041150000}"/>
    <cellStyle name="Comma 18 2 2 4" xfId="11912" xr:uid="{00000000-0005-0000-0000-000042150000}"/>
    <cellStyle name="Comma 18 2 2 4 2" xfId="11913" xr:uid="{00000000-0005-0000-0000-000043150000}"/>
    <cellStyle name="Comma 18 2 2 4 2 2" xfId="11914" xr:uid="{00000000-0005-0000-0000-000044150000}"/>
    <cellStyle name="Comma 18 2 2 4 2 2 2" xfId="11915" xr:uid="{00000000-0005-0000-0000-000045150000}"/>
    <cellStyle name="Comma 18 2 2 4 2 3" xfId="11916" xr:uid="{00000000-0005-0000-0000-000046150000}"/>
    <cellStyle name="Comma 18 2 2 4 2 4" xfId="11917" xr:uid="{00000000-0005-0000-0000-000047150000}"/>
    <cellStyle name="Comma 18 2 2 4 3" xfId="11918" xr:uid="{00000000-0005-0000-0000-000048150000}"/>
    <cellStyle name="Comma 18 2 2 4 3 2" xfId="11919" xr:uid="{00000000-0005-0000-0000-000049150000}"/>
    <cellStyle name="Comma 18 2 2 4 4" xfId="11920" xr:uid="{00000000-0005-0000-0000-00004A150000}"/>
    <cellStyle name="Comma 18 2 2 4 5" xfId="11921" xr:uid="{00000000-0005-0000-0000-00004B150000}"/>
    <cellStyle name="Comma 18 2 2 5" xfId="11922" xr:uid="{00000000-0005-0000-0000-00004C150000}"/>
    <cellStyle name="Comma 18 2 2 5 2" xfId="11923" xr:uid="{00000000-0005-0000-0000-00004D150000}"/>
    <cellStyle name="Comma 18 2 2 5 2 2" xfId="11924" xr:uid="{00000000-0005-0000-0000-00004E150000}"/>
    <cellStyle name="Comma 18 2 2 5 3" xfId="11925" xr:uid="{00000000-0005-0000-0000-00004F150000}"/>
    <cellStyle name="Comma 18 2 2 5 4" xfId="11926" xr:uid="{00000000-0005-0000-0000-000050150000}"/>
    <cellStyle name="Comma 18 2 2 6" xfId="11927" xr:uid="{00000000-0005-0000-0000-000051150000}"/>
    <cellStyle name="Comma 18 2 2 6 2" xfId="11928" xr:uid="{00000000-0005-0000-0000-000052150000}"/>
    <cellStyle name="Comma 18 2 2 7" xfId="11929" xr:uid="{00000000-0005-0000-0000-000053150000}"/>
    <cellStyle name="Comma 18 2 2 8" xfId="11930" xr:uid="{00000000-0005-0000-0000-000054150000}"/>
    <cellStyle name="Comma 18 2 2 9" xfId="11931" xr:uid="{00000000-0005-0000-0000-000055150000}"/>
    <cellStyle name="Comma 18 2 3" xfId="11932" xr:uid="{00000000-0005-0000-0000-000056150000}"/>
    <cellStyle name="Comma 18 2 3 2" xfId="11933" xr:uid="{00000000-0005-0000-0000-000057150000}"/>
    <cellStyle name="Comma 18 2 3 2 2" xfId="11934" xr:uid="{00000000-0005-0000-0000-000058150000}"/>
    <cellStyle name="Comma 18 2 3 2 2 2" xfId="11935" xr:uid="{00000000-0005-0000-0000-000059150000}"/>
    <cellStyle name="Comma 18 2 3 2 2 2 2" xfId="11936" xr:uid="{00000000-0005-0000-0000-00005A150000}"/>
    <cellStyle name="Comma 18 2 3 2 2 2 2 2" xfId="11937" xr:uid="{00000000-0005-0000-0000-00005B150000}"/>
    <cellStyle name="Comma 18 2 3 2 2 2 3" xfId="11938" xr:uid="{00000000-0005-0000-0000-00005C150000}"/>
    <cellStyle name="Comma 18 2 3 2 2 2 4" xfId="11939" xr:uid="{00000000-0005-0000-0000-00005D150000}"/>
    <cellStyle name="Comma 18 2 3 2 2 3" xfId="11940" xr:uid="{00000000-0005-0000-0000-00005E150000}"/>
    <cellStyle name="Comma 18 2 3 2 2 3 2" xfId="11941" xr:uid="{00000000-0005-0000-0000-00005F150000}"/>
    <cellStyle name="Comma 18 2 3 2 2 4" xfId="11942" xr:uid="{00000000-0005-0000-0000-000060150000}"/>
    <cellStyle name="Comma 18 2 3 2 2 5" xfId="11943" xr:uid="{00000000-0005-0000-0000-000061150000}"/>
    <cellStyle name="Comma 18 2 3 2 3" xfId="11944" xr:uid="{00000000-0005-0000-0000-000062150000}"/>
    <cellStyle name="Comma 18 2 3 2 3 2" xfId="11945" xr:uid="{00000000-0005-0000-0000-000063150000}"/>
    <cellStyle name="Comma 18 2 3 2 3 2 2" xfId="11946" xr:uid="{00000000-0005-0000-0000-000064150000}"/>
    <cellStyle name="Comma 18 2 3 2 3 3" xfId="11947" xr:uid="{00000000-0005-0000-0000-000065150000}"/>
    <cellStyle name="Comma 18 2 3 2 3 4" xfId="11948" xr:uid="{00000000-0005-0000-0000-000066150000}"/>
    <cellStyle name="Comma 18 2 3 2 4" xfId="11949" xr:uid="{00000000-0005-0000-0000-000067150000}"/>
    <cellStyle name="Comma 18 2 3 2 4 2" xfId="11950" xr:uid="{00000000-0005-0000-0000-000068150000}"/>
    <cellStyle name="Comma 18 2 3 2 5" xfId="11951" xr:uid="{00000000-0005-0000-0000-000069150000}"/>
    <cellStyle name="Comma 18 2 3 2 6" xfId="11952" xr:uid="{00000000-0005-0000-0000-00006A150000}"/>
    <cellStyle name="Comma 18 2 3 3" xfId="11953" xr:uid="{00000000-0005-0000-0000-00006B150000}"/>
    <cellStyle name="Comma 18 2 3 3 2" xfId="11954" xr:uid="{00000000-0005-0000-0000-00006C150000}"/>
    <cellStyle name="Comma 18 2 3 3 2 2" xfId="11955" xr:uid="{00000000-0005-0000-0000-00006D150000}"/>
    <cellStyle name="Comma 18 2 3 3 2 2 2" xfId="11956" xr:uid="{00000000-0005-0000-0000-00006E150000}"/>
    <cellStyle name="Comma 18 2 3 3 2 3" xfId="11957" xr:uid="{00000000-0005-0000-0000-00006F150000}"/>
    <cellStyle name="Comma 18 2 3 3 2 4" xfId="11958" xr:uid="{00000000-0005-0000-0000-000070150000}"/>
    <cellStyle name="Comma 18 2 3 3 3" xfId="11959" xr:uid="{00000000-0005-0000-0000-000071150000}"/>
    <cellStyle name="Comma 18 2 3 3 3 2" xfId="11960" xr:uid="{00000000-0005-0000-0000-000072150000}"/>
    <cellStyle name="Comma 18 2 3 3 4" xfId="11961" xr:uid="{00000000-0005-0000-0000-000073150000}"/>
    <cellStyle name="Comma 18 2 3 3 5" xfId="11962" xr:uid="{00000000-0005-0000-0000-000074150000}"/>
    <cellStyle name="Comma 18 2 3 4" xfId="11963" xr:uid="{00000000-0005-0000-0000-000075150000}"/>
    <cellStyle name="Comma 18 2 3 4 2" xfId="11964" xr:uid="{00000000-0005-0000-0000-000076150000}"/>
    <cellStyle name="Comma 18 2 3 4 2 2" xfId="11965" xr:uid="{00000000-0005-0000-0000-000077150000}"/>
    <cellStyle name="Comma 18 2 3 4 3" xfId="11966" xr:uid="{00000000-0005-0000-0000-000078150000}"/>
    <cellStyle name="Comma 18 2 3 4 4" xfId="11967" xr:uid="{00000000-0005-0000-0000-000079150000}"/>
    <cellStyle name="Comma 18 2 3 5" xfId="11968" xr:uid="{00000000-0005-0000-0000-00007A150000}"/>
    <cellStyle name="Comma 18 2 3 5 2" xfId="11969" xr:uid="{00000000-0005-0000-0000-00007B150000}"/>
    <cellStyle name="Comma 18 2 3 6" xfId="11970" xr:uid="{00000000-0005-0000-0000-00007C150000}"/>
    <cellStyle name="Comma 18 2 3 7" xfId="11971" xr:uid="{00000000-0005-0000-0000-00007D150000}"/>
    <cellStyle name="Comma 18 2 4" xfId="11972" xr:uid="{00000000-0005-0000-0000-00007E150000}"/>
    <cellStyle name="Comma 18 2 4 2" xfId="11973" xr:uid="{00000000-0005-0000-0000-00007F150000}"/>
    <cellStyle name="Comma 18 2 4 2 2" xfId="11974" xr:uid="{00000000-0005-0000-0000-000080150000}"/>
    <cellStyle name="Comma 18 2 4 2 2 2" xfId="11975" xr:uid="{00000000-0005-0000-0000-000081150000}"/>
    <cellStyle name="Comma 18 2 4 2 2 2 2" xfId="11976" xr:uid="{00000000-0005-0000-0000-000082150000}"/>
    <cellStyle name="Comma 18 2 4 2 2 3" xfId="11977" xr:uid="{00000000-0005-0000-0000-000083150000}"/>
    <cellStyle name="Comma 18 2 4 2 2 4" xfId="11978" xr:uid="{00000000-0005-0000-0000-000084150000}"/>
    <cellStyle name="Comma 18 2 4 2 3" xfId="11979" xr:uid="{00000000-0005-0000-0000-000085150000}"/>
    <cellStyle name="Comma 18 2 4 2 3 2" xfId="11980" xr:uid="{00000000-0005-0000-0000-000086150000}"/>
    <cellStyle name="Comma 18 2 4 2 4" xfId="11981" xr:uid="{00000000-0005-0000-0000-000087150000}"/>
    <cellStyle name="Comma 18 2 4 2 5" xfId="11982" xr:uid="{00000000-0005-0000-0000-000088150000}"/>
    <cellStyle name="Comma 18 2 4 3" xfId="11983" xr:uid="{00000000-0005-0000-0000-000089150000}"/>
    <cellStyle name="Comma 18 2 4 3 2" xfId="11984" xr:uid="{00000000-0005-0000-0000-00008A150000}"/>
    <cellStyle name="Comma 18 2 4 3 2 2" xfId="11985" xr:uid="{00000000-0005-0000-0000-00008B150000}"/>
    <cellStyle name="Comma 18 2 4 3 3" xfId="11986" xr:uid="{00000000-0005-0000-0000-00008C150000}"/>
    <cellStyle name="Comma 18 2 4 3 4" xfId="11987" xr:uid="{00000000-0005-0000-0000-00008D150000}"/>
    <cellStyle name="Comma 18 2 4 4" xfId="11988" xr:uid="{00000000-0005-0000-0000-00008E150000}"/>
    <cellStyle name="Comma 18 2 4 4 2" xfId="11989" xr:uid="{00000000-0005-0000-0000-00008F150000}"/>
    <cellStyle name="Comma 18 2 4 5" xfId="11990" xr:uid="{00000000-0005-0000-0000-000090150000}"/>
    <cellStyle name="Comma 18 2 4 6" xfId="11991" xr:uid="{00000000-0005-0000-0000-000091150000}"/>
    <cellStyle name="Comma 18 2 5" xfId="11992" xr:uid="{00000000-0005-0000-0000-000092150000}"/>
    <cellStyle name="Comma 18 2 5 2" xfId="11993" xr:uid="{00000000-0005-0000-0000-000093150000}"/>
    <cellStyle name="Comma 18 2 5 2 2" xfId="11994" xr:uid="{00000000-0005-0000-0000-000094150000}"/>
    <cellStyle name="Comma 18 2 5 2 2 2" xfId="11995" xr:uid="{00000000-0005-0000-0000-000095150000}"/>
    <cellStyle name="Comma 18 2 5 2 3" xfId="11996" xr:uid="{00000000-0005-0000-0000-000096150000}"/>
    <cellStyle name="Comma 18 2 5 2 4" xfId="11997" xr:uid="{00000000-0005-0000-0000-000097150000}"/>
    <cellStyle name="Comma 18 2 5 3" xfId="11998" xr:uid="{00000000-0005-0000-0000-000098150000}"/>
    <cellStyle name="Comma 18 2 5 3 2" xfId="11999" xr:uid="{00000000-0005-0000-0000-000099150000}"/>
    <cellStyle name="Comma 18 2 5 4" xfId="12000" xr:uid="{00000000-0005-0000-0000-00009A150000}"/>
    <cellStyle name="Comma 18 2 5 5" xfId="12001" xr:uid="{00000000-0005-0000-0000-00009B150000}"/>
    <cellStyle name="Comma 18 2 6" xfId="12002" xr:uid="{00000000-0005-0000-0000-00009C150000}"/>
    <cellStyle name="Comma 18 2 6 2" xfId="12003" xr:uid="{00000000-0005-0000-0000-00009D150000}"/>
    <cellStyle name="Comma 18 2 6 2 2" xfId="12004" xr:uid="{00000000-0005-0000-0000-00009E150000}"/>
    <cellStyle name="Comma 18 2 6 3" xfId="12005" xr:uid="{00000000-0005-0000-0000-00009F150000}"/>
    <cellStyle name="Comma 18 2 6 4" xfId="12006" xr:uid="{00000000-0005-0000-0000-0000A0150000}"/>
    <cellStyle name="Comma 18 2 7" xfId="12007" xr:uid="{00000000-0005-0000-0000-0000A1150000}"/>
    <cellStyle name="Comma 18 2 7 2" xfId="12008" xr:uid="{00000000-0005-0000-0000-0000A2150000}"/>
    <cellStyle name="Comma 18 2 8" xfId="12009" xr:uid="{00000000-0005-0000-0000-0000A3150000}"/>
    <cellStyle name="Comma 18 2 9" xfId="12010" xr:uid="{00000000-0005-0000-0000-0000A4150000}"/>
    <cellStyle name="Comma 18 3" xfId="627" xr:uid="{00000000-0005-0000-0000-0000A5150000}"/>
    <cellStyle name="Comma 18 3 2" xfId="12011" xr:uid="{00000000-0005-0000-0000-0000A6150000}"/>
    <cellStyle name="Comma 18 3 2 2" xfId="12012" xr:uid="{00000000-0005-0000-0000-0000A7150000}"/>
    <cellStyle name="Comma 18 3 2 2 2" xfId="12013" xr:uid="{00000000-0005-0000-0000-0000A8150000}"/>
    <cellStyle name="Comma 18 3 2 2 2 2" xfId="12014" xr:uid="{00000000-0005-0000-0000-0000A9150000}"/>
    <cellStyle name="Comma 18 3 2 2 2 2 2" xfId="12015" xr:uid="{00000000-0005-0000-0000-0000AA150000}"/>
    <cellStyle name="Comma 18 3 2 2 2 2 2 2" xfId="12016" xr:uid="{00000000-0005-0000-0000-0000AB150000}"/>
    <cellStyle name="Comma 18 3 2 2 2 2 3" xfId="12017" xr:uid="{00000000-0005-0000-0000-0000AC150000}"/>
    <cellStyle name="Comma 18 3 2 2 2 2 4" xfId="12018" xr:uid="{00000000-0005-0000-0000-0000AD150000}"/>
    <cellStyle name="Comma 18 3 2 2 2 3" xfId="12019" xr:uid="{00000000-0005-0000-0000-0000AE150000}"/>
    <cellStyle name="Comma 18 3 2 2 2 3 2" xfId="12020" xr:uid="{00000000-0005-0000-0000-0000AF150000}"/>
    <cellStyle name="Comma 18 3 2 2 2 4" xfId="12021" xr:uid="{00000000-0005-0000-0000-0000B0150000}"/>
    <cellStyle name="Comma 18 3 2 2 2 5" xfId="12022" xr:uid="{00000000-0005-0000-0000-0000B1150000}"/>
    <cellStyle name="Comma 18 3 2 2 3" xfId="12023" xr:uid="{00000000-0005-0000-0000-0000B2150000}"/>
    <cellStyle name="Comma 18 3 2 2 3 2" xfId="12024" xr:uid="{00000000-0005-0000-0000-0000B3150000}"/>
    <cellStyle name="Comma 18 3 2 2 3 2 2" xfId="12025" xr:uid="{00000000-0005-0000-0000-0000B4150000}"/>
    <cellStyle name="Comma 18 3 2 2 3 3" xfId="12026" xr:uid="{00000000-0005-0000-0000-0000B5150000}"/>
    <cellStyle name="Comma 18 3 2 2 3 4" xfId="12027" xr:uid="{00000000-0005-0000-0000-0000B6150000}"/>
    <cellStyle name="Comma 18 3 2 2 4" xfId="12028" xr:uid="{00000000-0005-0000-0000-0000B7150000}"/>
    <cellStyle name="Comma 18 3 2 2 4 2" xfId="12029" xr:uid="{00000000-0005-0000-0000-0000B8150000}"/>
    <cellStyle name="Comma 18 3 2 2 5" xfId="12030" xr:uid="{00000000-0005-0000-0000-0000B9150000}"/>
    <cellStyle name="Comma 18 3 2 2 6" xfId="12031" xr:uid="{00000000-0005-0000-0000-0000BA150000}"/>
    <cellStyle name="Comma 18 3 2 3" xfId="12032" xr:uid="{00000000-0005-0000-0000-0000BB150000}"/>
    <cellStyle name="Comma 18 3 2 3 2" xfId="12033" xr:uid="{00000000-0005-0000-0000-0000BC150000}"/>
    <cellStyle name="Comma 18 3 2 3 2 2" xfId="12034" xr:uid="{00000000-0005-0000-0000-0000BD150000}"/>
    <cellStyle name="Comma 18 3 2 3 2 2 2" xfId="12035" xr:uid="{00000000-0005-0000-0000-0000BE150000}"/>
    <cellStyle name="Comma 18 3 2 3 2 3" xfId="12036" xr:uid="{00000000-0005-0000-0000-0000BF150000}"/>
    <cellStyle name="Comma 18 3 2 3 2 4" xfId="12037" xr:uid="{00000000-0005-0000-0000-0000C0150000}"/>
    <cellStyle name="Comma 18 3 2 3 3" xfId="12038" xr:uid="{00000000-0005-0000-0000-0000C1150000}"/>
    <cellStyle name="Comma 18 3 2 3 3 2" xfId="12039" xr:uid="{00000000-0005-0000-0000-0000C2150000}"/>
    <cellStyle name="Comma 18 3 2 3 4" xfId="12040" xr:uid="{00000000-0005-0000-0000-0000C3150000}"/>
    <cellStyle name="Comma 18 3 2 3 5" xfId="12041" xr:uid="{00000000-0005-0000-0000-0000C4150000}"/>
    <cellStyle name="Comma 18 3 2 4" xfId="12042" xr:uid="{00000000-0005-0000-0000-0000C5150000}"/>
    <cellStyle name="Comma 18 3 2 4 2" xfId="12043" xr:uid="{00000000-0005-0000-0000-0000C6150000}"/>
    <cellStyle name="Comma 18 3 2 4 2 2" xfId="12044" xr:uid="{00000000-0005-0000-0000-0000C7150000}"/>
    <cellStyle name="Comma 18 3 2 4 3" xfId="12045" xr:uid="{00000000-0005-0000-0000-0000C8150000}"/>
    <cellStyle name="Comma 18 3 2 4 4" xfId="12046" xr:uid="{00000000-0005-0000-0000-0000C9150000}"/>
    <cellStyle name="Comma 18 3 2 5" xfId="12047" xr:uid="{00000000-0005-0000-0000-0000CA150000}"/>
    <cellStyle name="Comma 18 3 2 5 2" xfId="12048" xr:uid="{00000000-0005-0000-0000-0000CB150000}"/>
    <cellStyle name="Comma 18 3 2 6" xfId="12049" xr:uid="{00000000-0005-0000-0000-0000CC150000}"/>
    <cellStyle name="Comma 18 3 2 7" xfId="12050" xr:uid="{00000000-0005-0000-0000-0000CD150000}"/>
    <cellStyle name="Comma 18 3 3" xfId="12051" xr:uid="{00000000-0005-0000-0000-0000CE150000}"/>
    <cellStyle name="Comma 18 3 3 2" xfId="12052" xr:uid="{00000000-0005-0000-0000-0000CF150000}"/>
    <cellStyle name="Comma 18 3 3 2 2" xfId="12053" xr:uid="{00000000-0005-0000-0000-0000D0150000}"/>
    <cellStyle name="Comma 18 3 3 2 2 2" xfId="12054" xr:uid="{00000000-0005-0000-0000-0000D1150000}"/>
    <cellStyle name="Comma 18 3 3 2 2 2 2" xfId="12055" xr:uid="{00000000-0005-0000-0000-0000D2150000}"/>
    <cellStyle name="Comma 18 3 3 2 2 3" xfId="12056" xr:uid="{00000000-0005-0000-0000-0000D3150000}"/>
    <cellStyle name="Comma 18 3 3 2 2 4" xfId="12057" xr:uid="{00000000-0005-0000-0000-0000D4150000}"/>
    <cellStyle name="Comma 18 3 3 2 3" xfId="12058" xr:uid="{00000000-0005-0000-0000-0000D5150000}"/>
    <cellStyle name="Comma 18 3 3 2 3 2" xfId="12059" xr:uid="{00000000-0005-0000-0000-0000D6150000}"/>
    <cellStyle name="Comma 18 3 3 2 4" xfId="12060" xr:uid="{00000000-0005-0000-0000-0000D7150000}"/>
    <cellStyle name="Comma 18 3 3 2 5" xfId="12061" xr:uid="{00000000-0005-0000-0000-0000D8150000}"/>
    <cellStyle name="Comma 18 3 3 3" xfId="12062" xr:uid="{00000000-0005-0000-0000-0000D9150000}"/>
    <cellStyle name="Comma 18 3 3 3 2" xfId="12063" xr:uid="{00000000-0005-0000-0000-0000DA150000}"/>
    <cellStyle name="Comma 18 3 3 3 2 2" xfId="12064" xr:uid="{00000000-0005-0000-0000-0000DB150000}"/>
    <cellStyle name="Comma 18 3 3 3 3" xfId="12065" xr:uid="{00000000-0005-0000-0000-0000DC150000}"/>
    <cellStyle name="Comma 18 3 3 3 4" xfId="12066" xr:uid="{00000000-0005-0000-0000-0000DD150000}"/>
    <cellStyle name="Comma 18 3 3 4" xfId="12067" xr:uid="{00000000-0005-0000-0000-0000DE150000}"/>
    <cellStyle name="Comma 18 3 3 4 2" xfId="12068" xr:uid="{00000000-0005-0000-0000-0000DF150000}"/>
    <cellStyle name="Comma 18 3 3 5" xfId="12069" xr:uid="{00000000-0005-0000-0000-0000E0150000}"/>
    <cellStyle name="Comma 18 3 3 6" xfId="12070" xr:uid="{00000000-0005-0000-0000-0000E1150000}"/>
    <cellStyle name="Comma 18 3 4" xfId="12071" xr:uid="{00000000-0005-0000-0000-0000E2150000}"/>
    <cellStyle name="Comma 18 3 4 2" xfId="12072" xr:uid="{00000000-0005-0000-0000-0000E3150000}"/>
    <cellStyle name="Comma 18 3 4 2 2" xfId="12073" xr:uid="{00000000-0005-0000-0000-0000E4150000}"/>
    <cellStyle name="Comma 18 3 4 2 2 2" xfId="12074" xr:uid="{00000000-0005-0000-0000-0000E5150000}"/>
    <cellStyle name="Comma 18 3 4 2 3" xfId="12075" xr:uid="{00000000-0005-0000-0000-0000E6150000}"/>
    <cellStyle name="Comma 18 3 4 2 4" xfId="12076" xr:uid="{00000000-0005-0000-0000-0000E7150000}"/>
    <cellStyle name="Comma 18 3 4 3" xfId="12077" xr:uid="{00000000-0005-0000-0000-0000E8150000}"/>
    <cellStyle name="Comma 18 3 4 3 2" xfId="12078" xr:uid="{00000000-0005-0000-0000-0000E9150000}"/>
    <cellStyle name="Comma 18 3 4 4" xfId="12079" xr:uid="{00000000-0005-0000-0000-0000EA150000}"/>
    <cellStyle name="Comma 18 3 4 5" xfId="12080" xr:uid="{00000000-0005-0000-0000-0000EB150000}"/>
    <cellStyle name="Comma 18 3 5" xfId="12081" xr:uid="{00000000-0005-0000-0000-0000EC150000}"/>
    <cellStyle name="Comma 18 3 5 2" xfId="12082" xr:uid="{00000000-0005-0000-0000-0000ED150000}"/>
    <cellStyle name="Comma 18 3 5 2 2" xfId="12083" xr:uid="{00000000-0005-0000-0000-0000EE150000}"/>
    <cellStyle name="Comma 18 3 5 3" xfId="12084" xr:uid="{00000000-0005-0000-0000-0000EF150000}"/>
    <cellStyle name="Comma 18 3 5 4" xfId="12085" xr:uid="{00000000-0005-0000-0000-0000F0150000}"/>
    <cellStyle name="Comma 18 3 6" xfId="12086" xr:uid="{00000000-0005-0000-0000-0000F1150000}"/>
    <cellStyle name="Comma 18 3 6 2" xfId="12087" xr:uid="{00000000-0005-0000-0000-0000F2150000}"/>
    <cellStyle name="Comma 18 3 7" xfId="12088" xr:uid="{00000000-0005-0000-0000-0000F3150000}"/>
    <cellStyle name="Comma 18 3 8" xfId="12089" xr:uid="{00000000-0005-0000-0000-0000F4150000}"/>
    <cellStyle name="Comma 18 3 9" xfId="12090" xr:uid="{00000000-0005-0000-0000-0000F5150000}"/>
    <cellStyle name="Comma 18 4" xfId="12091" xr:uid="{00000000-0005-0000-0000-0000F6150000}"/>
    <cellStyle name="Comma 18 4 2" xfId="12092" xr:uid="{00000000-0005-0000-0000-0000F7150000}"/>
    <cellStyle name="Comma 18 4 2 2" xfId="12093" xr:uid="{00000000-0005-0000-0000-0000F8150000}"/>
    <cellStyle name="Comma 18 4 2 2 2" xfId="12094" xr:uid="{00000000-0005-0000-0000-0000F9150000}"/>
    <cellStyle name="Comma 18 4 2 2 2 2" xfId="12095" xr:uid="{00000000-0005-0000-0000-0000FA150000}"/>
    <cellStyle name="Comma 18 4 2 2 2 2 2" xfId="12096" xr:uid="{00000000-0005-0000-0000-0000FB150000}"/>
    <cellStyle name="Comma 18 4 2 2 2 3" xfId="12097" xr:uid="{00000000-0005-0000-0000-0000FC150000}"/>
    <cellStyle name="Comma 18 4 2 2 2 4" xfId="12098" xr:uid="{00000000-0005-0000-0000-0000FD150000}"/>
    <cellStyle name="Comma 18 4 2 2 3" xfId="12099" xr:uid="{00000000-0005-0000-0000-0000FE150000}"/>
    <cellStyle name="Comma 18 4 2 2 3 2" xfId="12100" xr:uid="{00000000-0005-0000-0000-0000FF150000}"/>
    <cellStyle name="Comma 18 4 2 2 4" xfId="12101" xr:uid="{00000000-0005-0000-0000-000000160000}"/>
    <cellStyle name="Comma 18 4 2 2 5" xfId="12102" xr:uid="{00000000-0005-0000-0000-000001160000}"/>
    <cellStyle name="Comma 18 4 2 3" xfId="12103" xr:uid="{00000000-0005-0000-0000-000002160000}"/>
    <cellStyle name="Comma 18 4 2 3 2" xfId="12104" xr:uid="{00000000-0005-0000-0000-000003160000}"/>
    <cellStyle name="Comma 18 4 2 3 2 2" xfId="12105" xr:uid="{00000000-0005-0000-0000-000004160000}"/>
    <cellStyle name="Comma 18 4 2 3 3" xfId="12106" xr:uid="{00000000-0005-0000-0000-000005160000}"/>
    <cellStyle name="Comma 18 4 2 3 4" xfId="12107" xr:uid="{00000000-0005-0000-0000-000006160000}"/>
    <cellStyle name="Comma 18 4 2 4" xfId="12108" xr:uid="{00000000-0005-0000-0000-000007160000}"/>
    <cellStyle name="Comma 18 4 2 4 2" xfId="12109" xr:uid="{00000000-0005-0000-0000-000008160000}"/>
    <cellStyle name="Comma 18 4 2 5" xfId="12110" xr:uid="{00000000-0005-0000-0000-000009160000}"/>
    <cellStyle name="Comma 18 4 2 6" xfId="12111" xr:uid="{00000000-0005-0000-0000-00000A160000}"/>
    <cellStyle name="Comma 18 4 3" xfId="12112" xr:uid="{00000000-0005-0000-0000-00000B160000}"/>
    <cellStyle name="Comma 18 4 3 2" xfId="12113" xr:uid="{00000000-0005-0000-0000-00000C160000}"/>
    <cellStyle name="Comma 18 4 3 2 2" xfId="12114" xr:uid="{00000000-0005-0000-0000-00000D160000}"/>
    <cellStyle name="Comma 18 4 3 2 2 2" xfId="12115" xr:uid="{00000000-0005-0000-0000-00000E160000}"/>
    <cellStyle name="Comma 18 4 3 2 3" xfId="12116" xr:uid="{00000000-0005-0000-0000-00000F160000}"/>
    <cellStyle name="Comma 18 4 3 2 4" xfId="12117" xr:uid="{00000000-0005-0000-0000-000010160000}"/>
    <cellStyle name="Comma 18 4 3 3" xfId="12118" xr:uid="{00000000-0005-0000-0000-000011160000}"/>
    <cellStyle name="Comma 18 4 3 3 2" xfId="12119" xr:uid="{00000000-0005-0000-0000-000012160000}"/>
    <cellStyle name="Comma 18 4 3 4" xfId="12120" xr:uid="{00000000-0005-0000-0000-000013160000}"/>
    <cellStyle name="Comma 18 4 3 5" xfId="12121" xr:uid="{00000000-0005-0000-0000-000014160000}"/>
    <cellStyle name="Comma 18 4 4" xfId="12122" xr:uid="{00000000-0005-0000-0000-000015160000}"/>
    <cellStyle name="Comma 18 4 4 2" xfId="12123" xr:uid="{00000000-0005-0000-0000-000016160000}"/>
    <cellStyle name="Comma 18 4 4 2 2" xfId="12124" xr:uid="{00000000-0005-0000-0000-000017160000}"/>
    <cellStyle name="Comma 18 4 4 3" xfId="12125" xr:uid="{00000000-0005-0000-0000-000018160000}"/>
    <cellStyle name="Comma 18 4 4 4" xfId="12126" xr:uid="{00000000-0005-0000-0000-000019160000}"/>
    <cellStyle name="Comma 18 4 5" xfId="12127" xr:uid="{00000000-0005-0000-0000-00001A160000}"/>
    <cellStyle name="Comma 18 4 5 2" xfId="12128" xr:uid="{00000000-0005-0000-0000-00001B160000}"/>
    <cellStyle name="Comma 18 4 6" xfId="12129" xr:uid="{00000000-0005-0000-0000-00001C160000}"/>
    <cellStyle name="Comma 18 4 7" xfId="12130" xr:uid="{00000000-0005-0000-0000-00001D160000}"/>
    <cellStyle name="Comma 18 5" xfId="12131" xr:uid="{00000000-0005-0000-0000-00001E160000}"/>
    <cellStyle name="Comma 18 5 2" xfId="12132" xr:uid="{00000000-0005-0000-0000-00001F160000}"/>
    <cellStyle name="Comma 18 5 2 2" xfId="12133" xr:uid="{00000000-0005-0000-0000-000020160000}"/>
    <cellStyle name="Comma 18 5 2 2 2" xfId="12134" xr:uid="{00000000-0005-0000-0000-000021160000}"/>
    <cellStyle name="Comma 18 5 2 2 2 2" xfId="12135" xr:uid="{00000000-0005-0000-0000-000022160000}"/>
    <cellStyle name="Comma 18 5 2 2 3" xfId="12136" xr:uid="{00000000-0005-0000-0000-000023160000}"/>
    <cellStyle name="Comma 18 5 2 2 4" xfId="12137" xr:uid="{00000000-0005-0000-0000-000024160000}"/>
    <cellStyle name="Comma 18 5 2 3" xfId="12138" xr:uid="{00000000-0005-0000-0000-000025160000}"/>
    <cellStyle name="Comma 18 5 2 3 2" xfId="12139" xr:uid="{00000000-0005-0000-0000-000026160000}"/>
    <cellStyle name="Comma 18 5 2 4" xfId="12140" xr:uid="{00000000-0005-0000-0000-000027160000}"/>
    <cellStyle name="Comma 18 5 2 5" xfId="12141" xr:uid="{00000000-0005-0000-0000-000028160000}"/>
    <cellStyle name="Comma 18 5 3" xfId="12142" xr:uid="{00000000-0005-0000-0000-000029160000}"/>
    <cellStyle name="Comma 18 5 3 2" xfId="12143" xr:uid="{00000000-0005-0000-0000-00002A160000}"/>
    <cellStyle name="Comma 18 5 3 2 2" xfId="12144" xr:uid="{00000000-0005-0000-0000-00002B160000}"/>
    <cellStyle name="Comma 18 5 3 3" xfId="12145" xr:uid="{00000000-0005-0000-0000-00002C160000}"/>
    <cellStyle name="Comma 18 5 3 4" xfId="12146" xr:uid="{00000000-0005-0000-0000-00002D160000}"/>
    <cellStyle name="Comma 18 5 4" xfId="12147" xr:uid="{00000000-0005-0000-0000-00002E160000}"/>
    <cellStyle name="Comma 18 5 4 2" xfId="12148" xr:uid="{00000000-0005-0000-0000-00002F160000}"/>
    <cellStyle name="Comma 18 5 5" xfId="12149" xr:uid="{00000000-0005-0000-0000-000030160000}"/>
    <cellStyle name="Comma 18 5 6" xfId="12150" xr:uid="{00000000-0005-0000-0000-000031160000}"/>
    <cellStyle name="Comma 18 6" xfId="12151" xr:uid="{00000000-0005-0000-0000-000032160000}"/>
    <cellStyle name="Comma 18 6 2" xfId="12152" xr:uid="{00000000-0005-0000-0000-000033160000}"/>
    <cellStyle name="Comma 18 6 2 2" xfId="12153" xr:uid="{00000000-0005-0000-0000-000034160000}"/>
    <cellStyle name="Comma 18 6 2 2 2" xfId="12154" xr:uid="{00000000-0005-0000-0000-000035160000}"/>
    <cellStyle name="Comma 18 6 2 3" xfId="12155" xr:uid="{00000000-0005-0000-0000-000036160000}"/>
    <cellStyle name="Comma 18 6 2 4" xfId="12156" xr:uid="{00000000-0005-0000-0000-000037160000}"/>
    <cellStyle name="Comma 18 6 3" xfId="12157" xr:uid="{00000000-0005-0000-0000-000038160000}"/>
    <cellStyle name="Comma 18 6 3 2" xfId="12158" xr:uid="{00000000-0005-0000-0000-000039160000}"/>
    <cellStyle name="Comma 18 6 4" xfId="12159" xr:uid="{00000000-0005-0000-0000-00003A160000}"/>
    <cellStyle name="Comma 18 6 5" xfId="12160" xr:uid="{00000000-0005-0000-0000-00003B160000}"/>
    <cellStyle name="Comma 18 7" xfId="12161" xr:uid="{00000000-0005-0000-0000-00003C160000}"/>
    <cellStyle name="Comma 18 7 2" xfId="12162" xr:uid="{00000000-0005-0000-0000-00003D160000}"/>
    <cellStyle name="Comma 18 7 2 2" xfId="12163" xr:uid="{00000000-0005-0000-0000-00003E160000}"/>
    <cellStyle name="Comma 18 7 3" xfId="12164" xr:uid="{00000000-0005-0000-0000-00003F160000}"/>
    <cellStyle name="Comma 18 7 4" xfId="12165" xr:uid="{00000000-0005-0000-0000-000040160000}"/>
    <cellStyle name="Comma 18 8" xfId="12166" xr:uid="{00000000-0005-0000-0000-000041160000}"/>
    <cellStyle name="Comma 18 8 2" xfId="12167" xr:uid="{00000000-0005-0000-0000-000042160000}"/>
    <cellStyle name="Comma 18 9" xfId="12168" xr:uid="{00000000-0005-0000-0000-000043160000}"/>
    <cellStyle name="Comma 180" xfId="12169" xr:uid="{00000000-0005-0000-0000-000044160000}"/>
    <cellStyle name="Comma 181" xfId="12170" xr:uid="{00000000-0005-0000-0000-000045160000}"/>
    <cellStyle name="Comma 182" xfId="12171" xr:uid="{00000000-0005-0000-0000-000046160000}"/>
    <cellStyle name="Comma 183" xfId="12172" xr:uid="{00000000-0005-0000-0000-000047160000}"/>
    <cellStyle name="Comma 184" xfId="12173" xr:uid="{00000000-0005-0000-0000-000048160000}"/>
    <cellStyle name="Comma 185" xfId="12174" xr:uid="{00000000-0005-0000-0000-000049160000}"/>
    <cellStyle name="Comma 186" xfId="12175" xr:uid="{00000000-0005-0000-0000-00004A160000}"/>
    <cellStyle name="Comma 187" xfId="12176" xr:uid="{00000000-0005-0000-0000-00004B160000}"/>
    <cellStyle name="Comma 188" xfId="12177" xr:uid="{00000000-0005-0000-0000-00004C160000}"/>
    <cellStyle name="Comma 189" xfId="12178" xr:uid="{00000000-0005-0000-0000-00004D160000}"/>
    <cellStyle name="Comma 19" xfId="50" xr:uid="{00000000-0005-0000-0000-00004E160000}"/>
    <cellStyle name="Comma 19 10" xfId="12179" xr:uid="{00000000-0005-0000-0000-00004F160000}"/>
    <cellStyle name="Comma 19 11" xfId="12180" xr:uid="{00000000-0005-0000-0000-000050160000}"/>
    <cellStyle name="Comma 19 2" xfId="628" xr:uid="{00000000-0005-0000-0000-000051160000}"/>
    <cellStyle name="Comma 19 2 10" xfId="12181" xr:uid="{00000000-0005-0000-0000-000052160000}"/>
    <cellStyle name="Comma 19 2 2" xfId="629" xr:uid="{00000000-0005-0000-0000-000053160000}"/>
    <cellStyle name="Comma 19 2 2 2" xfId="12182" xr:uid="{00000000-0005-0000-0000-000054160000}"/>
    <cellStyle name="Comma 19 2 2 2 2" xfId="12183" xr:uid="{00000000-0005-0000-0000-000055160000}"/>
    <cellStyle name="Comma 19 2 2 2 2 2" xfId="12184" xr:uid="{00000000-0005-0000-0000-000056160000}"/>
    <cellStyle name="Comma 19 2 2 2 2 2 2" xfId="12185" xr:uid="{00000000-0005-0000-0000-000057160000}"/>
    <cellStyle name="Comma 19 2 2 2 2 2 2 2" xfId="12186" xr:uid="{00000000-0005-0000-0000-000058160000}"/>
    <cellStyle name="Comma 19 2 2 2 2 2 2 2 2" xfId="12187" xr:uid="{00000000-0005-0000-0000-000059160000}"/>
    <cellStyle name="Comma 19 2 2 2 2 2 2 3" xfId="12188" xr:uid="{00000000-0005-0000-0000-00005A160000}"/>
    <cellStyle name="Comma 19 2 2 2 2 2 2 4" xfId="12189" xr:uid="{00000000-0005-0000-0000-00005B160000}"/>
    <cellStyle name="Comma 19 2 2 2 2 2 3" xfId="12190" xr:uid="{00000000-0005-0000-0000-00005C160000}"/>
    <cellStyle name="Comma 19 2 2 2 2 2 3 2" xfId="12191" xr:uid="{00000000-0005-0000-0000-00005D160000}"/>
    <cellStyle name="Comma 19 2 2 2 2 2 4" xfId="12192" xr:uid="{00000000-0005-0000-0000-00005E160000}"/>
    <cellStyle name="Comma 19 2 2 2 2 2 5" xfId="12193" xr:uid="{00000000-0005-0000-0000-00005F160000}"/>
    <cellStyle name="Comma 19 2 2 2 2 3" xfId="12194" xr:uid="{00000000-0005-0000-0000-000060160000}"/>
    <cellStyle name="Comma 19 2 2 2 2 3 2" xfId="12195" xr:uid="{00000000-0005-0000-0000-000061160000}"/>
    <cellStyle name="Comma 19 2 2 2 2 3 2 2" xfId="12196" xr:uid="{00000000-0005-0000-0000-000062160000}"/>
    <cellStyle name="Comma 19 2 2 2 2 3 3" xfId="12197" xr:uid="{00000000-0005-0000-0000-000063160000}"/>
    <cellStyle name="Comma 19 2 2 2 2 3 4" xfId="12198" xr:uid="{00000000-0005-0000-0000-000064160000}"/>
    <cellStyle name="Comma 19 2 2 2 2 4" xfId="12199" xr:uid="{00000000-0005-0000-0000-000065160000}"/>
    <cellStyle name="Comma 19 2 2 2 2 4 2" xfId="12200" xr:uid="{00000000-0005-0000-0000-000066160000}"/>
    <cellStyle name="Comma 19 2 2 2 2 5" xfId="12201" xr:uid="{00000000-0005-0000-0000-000067160000}"/>
    <cellStyle name="Comma 19 2 2 2 2 6" xfId="12202" xr:uid="{00000000-0005-0000-0000-000068160000}"/>
    <cellStyle name="Comma 19 2 2 2 3" xfId="12203" xr:uid="{00000000-0005-0000-0000-000069160000}"/>
    <cellStyle name="Comma 19 2 2 2 3 2" xfId="12204" xr:uid="{00000000-0005-0000-0000-00006A160000}"/>
    <cellStyle name="Comma 19 2 2 2 3 2 2" xfId="12205" xr:uid="{00000000-0005-0000-0000-00006B160000}"/>
    <cellStyle name="Comma 19 2 2 2 3 2 2 2" xfId="12206" xr:uid="{00000000-0005-0000-0000-00006C160000}"/>
    <cellStyle name="Comma 19 2 2 2 3 2 3" xfId="12207" xr:uid="{00000000-0005-0000-0000-00006D160000}"/>
    <cellStyle name="Comma 19 2 2 2 3 2 4" xfId="12208" xr:uid="{00000000-0005-0000-0000-00006E160000}"/>
    <cellStyle name="Comma 19 2 2 2 3 3" xfId="12209" xr:uid="{00000000-0005-0000-0000-00006F160000}"/>
    <cellStyle name="Comma 19 2 2 2 3 3 2" xfId="12210" xr:uid="{00000000-0005-0000-0000-000070160000}"/>
    <cellStyle name="Comma 19 2 2 2 3 4" xfId="12211" xr:uid="{00000000-0005-0000-0000-000071160000}"/>
    <cellStyle name="Comma 19 2 2 2 3 5" xfId="12212" xr:uid="{00000000-0005-0000-0000-000072160000}"/>
    <cellStyle name="Comma 19 2 2 2 4" xfId="12213" xr:uid="{00000000-0005-0000-0000-000073160000}"/>
    <cellStyle name="Comma 19 2 2 2 4 2" xfId="12214" xr:uid="{00000000-0005-0000-0000-000074160000}"/>
    <cellStyle name="Comma 19 2 2 2 4 2 2" xfId="12215" xr:uid="{00000000-0005-0000-0000-000075160000}"/>
    <cellStyle name="Comma 19 2 2 2 4 3" xfId="12216" xr:uid="{00000000-0005-0000-0000-000076160000}"/>
    <cellStyle name="Comma 19 2 2 2 4 4" xfId="12217" xr:uid="{00000000-0005-0000-0000-000077160000}"/>
    <cellStyle name="Comma 19 2 2 2 5" xfId="12218" xr:uid="{00000000-0005-0000-0000-000078160000}"/>
    <cellStyle name="Comma 19 2 2 2 5 2" xfId="12219" xr:uid="{00000000-0005-0000-0000-000079160000}"/>
    <cellStyle name="Comma 19 2 2 2 6" xfId="12220" xr:uid="{00000000-0005-0000-0000-00007A160000}"/>
    <cellStyle name="Comma 19 2 2 2 7" xfId="12221" xr:uid="{00000000-0005-0000-0000-00007B160000}"/>
    <cellStyle name="Comma 19 2 2 3" xfId="12222" xr:uid="{00000000-0005-0000-0000-00007C160000}"/>
    <cellStyle name="Comma 19 2 2 3 2" xfId="12223" xr:uid="{00000000-0005-0000-0000-00007D160000}"/>
    <cellStyle name="Comma 19 2 2 3 2 2" xfId="12224" xr:uid="{00000000-0005-0000-0000-00007E160000}"/>
    <cellStyle name="Comma 19 2 2 3 2 2 2" xfId="12225" xr:uid="{00000000-0005-0000-0000-00007F160000}"/>
    <cellStyle name="Comma 19 2 2 3 2 2 2 2" xfId="12226" xr:uid="{00000000-0005-0000-0000-000080160000}"/>
    <cellStyle name="Comma 19 2 2 3 2 2 3" xfId="12227" xr:uid="{00000000-0005-0000-0000-000081160000}"/>
    <cellStyle name="Comma 19 2 2 3 2 2 4" xfId="12228" xr:uid="{00000000-0005-0000-0000-000082160000}"/>
    <cellStyle name="Comma 19 2 2 3 2 3" xfId="12229" xr:uid="{00000000-0005-0000-0000-000083160000}"/>
    <cellStyle name="Comma 19 2 2 3 2 3 2" xfId="12230" xr:uid="{00000000-0005-0000-0000-000084160000}"/>
    <cellStyle name="Comma 19 2 2 3 2 4" xfId="12231" xr:uid="{00000000-0005-0000-0000-000085160000}"/>
    <cellStyle name="Comma 19 2 2 3 2 5" xfId="12232" xr:uid="{00000000-0005-0000-0000-000086160000}"/>
    <cellStyle name="Comma 19 2 2 3 3" xfId="12233" xr:uid="{00000000-0005-0000-0000-000087160000}"/>
    <cellStyle name="Comma 19 2 2 3 3 2" xfId="12234" xr:uid="{00000000-0005-0000-0000-000088160000}"/>
    <cellStyle name="Comma 19 2 2 3 3 2 2" xfId="12235" xr:uid="{00000000-0005-0000-0000-000089160000}"/>
    <cellStyle name="Comma 19 2 2 3 3 3" xfId="12236" xr:uid="{00000000-0005-0000-0000-00008A160000}"/>
    <cellStyle name="Comma 19 2 2 3 3 4" xfId="12237" xr:uid="{00000000-0005-0000-0000-00008B160000}"/>
    <cellStyle name="Comma 19 2 2 3 4" xfId="12238" xr:uid="{00000000-0005-0000-0000-00008C160000}"/>
    <cellStyle name="Comma 19 2 2 3 4 2" xfId="12239" xr:uid="{00000000-0005-0000-0000-00008D160000}"/>
    <cellStyle name="Comma 19 2 2 3 5" xfId="12240" xr:uid="{00000000-0005-0000-0000-00008E160000}"/>
    <cellStyle name="Comma 19 2 2 3 6" xfId="12241" xr:uid="{00000000-0005-0000-0000-00008F160000}"/>
    <cellStyle name="Comma 19 2 2 4" xfId="12242" xr:uid="{00000000-0005-0000-0000-000090160000}"/>
    <cellStyle name="Comma 19 2 2 4 2" xfId="12243" xr:uid="{00000000-0005-0000-0000-000091160000}"/>
    <cellStyle name="Comma 19 2 2 4 2 2" xfId="12244" xr:uid="{00000000-0005-0000-0000-000092160000}"/>
    <cellStyle name="Comma 19 2 2 4 2 2 2" xfId="12245" xr:uid="{00000000-0005-0000-0000-000093160000}"/>
    <cellStyle name="Comma 19 2 2 4 2 3" xfId="12246" xr:uid="{00000000-0005-0000-0000-000094160000}"/>
    <cellStyle name="Comma 19 2 2 4 2 4" xfId="12247" xr:uid="{00000000-0005-0000-0000-000095160000}"/>
    <cellStyle name="Comma 19 2 2 4 3" xfId="12248" xr:uid="{00000000-0005-0000-0000-000096160000}"/>
    <cellStyle name="Comma 19 2 2 4 3 2" xfId="12249" xr:uid="{00000000-0005-0000-0000-000097160000}"/>
    <cellStyle name="Comma 19 2 2 4 4" xfId="12250" xr:uid="{00000000-0005-0000-0000-000098160000}"/>
    <cellStyle name="Comma 19 2 2 4 5" xfId="12251" xr:uid="{00000000-0005-0000-0000-000099160000}"/>
    <cellStyle name="Comma 19 2 2 5" xfId="12252" xr:uid="{00000000-0005-0000-0000-00009A160000}"/>
    <cellStyle name="Comma 19 2 2 5 2" xfId="12253" xr:uid="{00000000-0005-0000-0000-00009B160000}"/>
    <cellStyle name="Comma 19 2 2 5 2 2" xfId="12254" xr:uid="{00000000-0005-0000-0000-00009C160000}"/>
    <cellStyle name="Comma 19 2 2 5 3" xfId="12255" xr:uid="{00000000-0005-0000-0000-00009D160000}"/>
    <cellStyle name="Comma 19 2 2 5 4" xfId="12256" xr:uid="{00000000-0005-0000-0000-00009E160000}"/>
    <cellStyle name="Comma 19 2 2 6" xfId="12257" xr:uid="{00000000-0005-0000-0000-00009F160000}"/>
    <cellStyle name="Comma 19 2 2 6 2" xfId="12258" xr:uid="{00000000-0005-0000-0000-0000A0160000}"/>
    <cellStyle name="Comma 19 2 2 7" xfId="12259" xr:uid="{00000000-0005-0000-0000-0000A1160000}"/>
    <cellStyle name="Comma 19 2 2 8" xfId="12260" xr:uid="{00000000-0005-0000-0000-0000A2160000}"/>
    <cellStyle name="Comma 19 2 2 9" xfId="12261" xr:uid="{00000000-0005-0000-0000-0000A3160000}"/>
    <cellStyle name="Comma 19 2 3" xfId="12262" xr:uid="{00000000-0005-0000-0000-0000A4160000}"/>
    <cellStyle name="Comma 19 2 3 2" xfId="12263" xr:uid="{00000000-0005-0000-0000-0000A5160000}"/>
    <cellStyle name="Comma 19 2 3 2 2" xfId="12264" xr:uid="{00000000-0005-0000-0000-0000A6160000}"/>
    <cellStyle name="Comma 19 2 3 2 2 2" xfId="12265" xr:uid="{00000000-0005-0000-0000-0000A7160000}"/>
    <cellStyle name="Comma 19 2 3 2 2 2 2" xfId="12266" xr:uid="{00000000-0005-0000-0000-0000A8160000}"/>
    <cellStyle name="Comma 19 2 3 2 2 2 2 2" xfId="12267" xr:uid="{00000000-0005-0000-0000-0000A9160000}"/>
    <cellStyle name="Comma 19 2 3 2 2 2 3" xfId="12268" xr:uid="{00000000-0005-0000-0000-0000AA160000}"/>
    <cellStyle name="Comma 19 2 3 2 2 2 4" xfId="12269" xr:uid="{00000000-0005-0000-0000-0000AB160000}"/>
    <cellStyle name="Comma 19 2 3 2 2 3" xfId="12270" xr:uid="{00000000-0005-0000-0000-0000AC160000}"/>
    <cellStyle name="Comma 19 2 3 2 2 3 2" xfId="12271" xr:uid="{00000000-0005-0000-0000-0000AD160000}"/>
    <cellStyle name="Comma 19 2 3 2 2 4" xfId="12272" xr:uid="{00000000-0005-0000-0000-0000AE160000}"/>
    <cellStyle name="Comma 19 2 3 2 2 5" xfId="12273" xr:uid="{00000000-0005-0000-0000-0000AF160000}"/>
    <cellStyle name="Comma 19 2 3 2 3" xfId="12274" xr:uid="{00000000-0005-0000-0000-0000B0160000}"/>
    <cellStyle name="Comma 19 2 3 2 3 2" xfId="12275" xr:uid="{00000000-0005-0000-0000-0000B1160000}"/>
    <cellStyle name="Comma 19 2 3 2 3 2 2" xfId="12276" xr:uid="{00000000-0005-0000-0000-0000B2160000}"/>
    <cellStyle name="Comma 19 2 3 2 3 3" xfId="12277" xr:uid="{00000000-0005-0000-0000-0000B3160000}"/>
    <cellStyle name="Comma 19 2 3 2 3 4" xfId="12278" xr:uid="{00000000-0005-0000-0000-0000B4160000}"/>
    <cellStyle name="Comma 19 2 3 2 4" xfId="12279" xr:uid="{00000000-0005-0000-0000-0000B5160000}"/>
    <cellStyle name="Comma 19 2 3 2 4 2" xfId="12280" xr:uid="{00000000-0005-0000-0000-0000B6160000}"/>
    <cellStyle name="Comma 19 2 3 2 5" xfId="12281" xr:uid="{00000000-0005-0000-0000-0000B7160000}"/>
    <cellStyle name="Comma 19 2 3 2 6" xfId="12282" xr:uid="{00000000-0005-0000-0000-0000B8160000}"/>
    <cellStyle name="Comma 19 2 3 3" xfId="12283" xr:uid="{00000000-0005-0000-0000-0000B9160000}"/>
    <cellStyle name="Comma 19 2 3 3 2" xfId="12284" xr:uid="{00000000-0005-0000-0000-0000BA160000}"/>
    <cellStyle name="Comma 19 2 3 3 2 2" xfId="12285" xr:uid="{00000000-0005-0000-0000-0000BB160000}"/>
    <cellStyle name="Comma 19 2 3 3 2 2 2" xfId="12286" xr:uid="{00000000-0005-0000-0000-0000BC160000}"/>
    <cellStyle name="Comma 19 2 3 3 2 3" xfId="12287" xr:uid="{00000000-0005-0000-0000-0000BD160000}"/>
    <cellStyle name="Comma 19 2 3 3 2 4" xfId="12288" xr:uid="{00000000-0005-0000-0000-0000BE160000}"/>
    <cellStyle name="Comma 19 2 3 3 3" xfId="12289" xr:uid="{00000000-0005-0000-0000-0000BF160000}"/>
    <cellStyle name="Comma 19 2 3 3 3 2" xfId="12290" xr:uid="{00000000-0005-0000-0000-0000C0160000}"/>
    <cellStyle name="Comma 19 2 3 3 4" xfId="12291" xr:uid="{00000000-0005-0000-0000-0000C1160000}"/>
    <cellStyle name="Comma 19 2 3 3 5" xfId="12292" xr:uid="{00000000-0005-0000-0000-0000C2160000}"/>
    <cellStyle name="Comma 19 2 3 4" xfId="12293" xr:uid="{00000000-0005-0000-0000-0000C3160000}"/>
    <cellStyle name="Comma 19 2 3 4 2" xfId="12294" xr:uid="{00000000-0005-0000-0000-0000C4160000}"/>
    <cellStyle name="Comma 19 2 3 4 2 2" xfId="12295" xr:uid="{00000000-0005-0000-0000-0000C5160000}"/>
    <cellStyle name="Comma 19 2 3 4 3" xfId="12296" xr:uid="{00000000-0005-0000-0000-0000C6160000}"/>
    <cellStyle name="Comma 19 2 3 4 4" xfId="12297" xr:uid="{00000000-0005-0000-0000-0000C7160000}"/>
    <cellStyle name="Comma 19 2 3 5" xfId="12298" xr:uid="{00000000-0005-0000-0000-0000C8160000}"/>
    <cellStyle name="Comma 19 2 3 5 2" xfId="12299" xr:uid="{00000000-0005-0000-0000-0000C9160000}"/>
    <cellStyle name="Comma 19 2 3 6" xfId="12300" xr:uid="{00000000-0005-0000-0000-0000CA160000}"/>
    <cellStyle name="Comma 19 2 3 7" xfId="12301" xr:uid="{00000000-0005-0000-0000-0000CB160000}"/>
    <cellStyle name="Comma 19 2 4" xfId="12302" xr:uid="{00000000-0005-0000-0000-0000CC160000}"/>
    <cellStyle name="Comma 19 2 4 2" xfId="12303" xr:uid="{00000000-0005-0000-0000-0000CD160000}"/>
    <cellStyle name="Comma 19 2 4 2 2" xfId="12304" xr:uid="{00000000-0005-0000-0000-0000CE160000}"/>
    <cellStyle name="Comma 19 2 4 2 2 2" xfId="12305" xr:uid="{00000000-0005-0000-0000-0000CF160000}"/>
    <cellStyle name="Comma 19 2 4 2 2 2 2" xfId="12306" xr:uid="{00000000-0005-0000-0000-0000D0160000}"/>
    <cellStyle name="Comma 19 2 4 2 2 3" xfId="12307" xr:uid="{00000000-0005-0000-0000-0000D1160000}"/>
    <cellStyle name="Comma 19 2 4 2 2 4" xfId="12308" xr:uid="{00000000-0005-0000-0000-0000D2160000}"/>
    <cellStyle name="Comma 19 2 4 2 3" xfId="12309" xr:uid="{00000000-0005-0000-0000-0000D3160000}"/>
    <cellStyle name="Comma 19 2 4 2 3 2" xfId="12310" xr:uid="{00000000-0005-0000-0000-0000D4160000}"/>
    <cellStyle name="Comma 19 2 4 2 4" xfId="12311" xr:uid="{00000000-0005-0000-0000-0000D5160000}"/>
    <cellStyle name="Comma 19 2 4 2 5" xfId="12312" xr:uid="{00000000-0005-0000-0000-0000D6160000}"/>
    <cellStyle name="Comma 19 2 4 3" xfId="12313" xr:uid="{00000000-0005-0000-0000-0000D7160000}"/>
    <cellStyle name="Comma 19 2 4 3 2" xfId="12314" xr:uid="{00000000-0005-0000-0000-0000D8160000}"/>
    <cellStyle name="Comma 19 2 4 3 2 2" xfId="12315" xr:uid="{00000000-0005-0000-0000-0000D9160000}"/>
    <cellStyle name="Comma 19 2 4 3 3" xfId="12316" xr:uid="{00000000-0005-0000-0000-0000DA160000}"/>
    <cellStyle name="Comma 19 2 4 3 4" xfId="12317" xr:uid="{00000000-0005-0000-0000-0000DB160000}"/>
    <cellStyle name="Comma 19 2 4 4" xfId="12318" xr:uid="{00000000-0005-0000-0000-0000DC160000}"/>
    <cellStyle name="Comma 19 2 4 4 2" xfId="12319" xr:uid="{00000000-0005-0000-0000-0000DD160000}"/>
    <cellStyle name="Comma 19 2 4 5" xfId="12320" xr:uid="{00000000-0005-0000-0000-0000DE160000}"/>
    <cellStyle name="Comma 19 2 4 6" xfId="12321" xr:uid="{00000000-0005-0000-0000-0000DF160000}"/>
    <cellStyle name="Comma 19 2 5" xfId="12322" xr:uid="{00000000-0005-0000-0000-0000E0160000}"/>
    <cellStyle name="Comma 19 2 5 2" xfId="12323" xr:uid="{00000000-0005-0000-0000-0000E1160000}"/>
    <cellStyle name="Comma 19 2 5 2 2" xfId="12324" xr:uid="{00000000-0005-0000-0000-0000E2160000}"/>
    <cellStyle name="Comma 19 2 5 2 2 2" xfId="12325" xr:uid="{00000000-0005-0000-0000-0000E3160000}"/>
    <cellStyle name="Comma 19 2 5 2 3" xfId="12326" xr:uid="{00000000-0005-0000-0000-0000E4160000}"/>
    <cellStyle name="Comma 19 2 5 2 4" xfId="12327" xr:uid="{00000000-0005-0000-0000-0000E5160000}"/>
    <cellStyle name="Comma 19 2 5 3" xfId="12328" xr:uid="{00000000-0005-0000-0000-0000E6160000}"/>
    <cellStyle name="Comma 19 2 5 3 2" xfId="12329" xr:uid="{00000000-0005-0000-0000-0000E7160000}"/>
    <cellStyle name="Comma 19 2 5 4" xfId="12330" xr:uid="{00000000-0005-0000-0000-0000E8160000}"/>
    <cellStyle name="Comma 19 2 5 5" xfId="12331" xr:uid="{00000000-0005-0000-0000-0000E9160000}"/>
    <cellStyle name="Comma 19 2 6" xfId="12332" xr:uid="{00000000-0005-0000-0000-0000EA160000}"/>
    <cellStyle name="Comma 19 2 6 2" xfId="12333" xr:uid="{00000000-0005-0000-0000-0000EB160000}"/>
    <cellStyle name="Comma 19 2 6 2 2" xfId="12334" xr:uid="{00000000-0005-0000-0000-0000EC160000}"/>
    <cellStyle name="Comma 19 2 6 3" xfId="12335" xr:uid="{00000000-0005-0000-0000-0000ED160000}"/>
    <cellStyle name="Comma 19 2 6 4" xfId="12336" xr:uid="{00000000-0005-0000-0000-0000EE160000}"/>
    <cellStyle name="Comma 19 2 7" xfId="12337" xr:uid="{00000000-0005-0000-0000-0000EF160000}"/>
    <cellStyle name="Comma 19 2 7 2" xfId="12338" xr:uid="{00000000-0005-0000-0000-0000F0160000}"/>
    <cellStyle name="Comma 19 2 8" xfId="12339" xr:uid="{00000000-0005-0000-0000-0000F1160000}"/>
    <cellStyle name="Comma 19 2 9" xfId="12340" xr:uid="{00000000-0005-0000-0000-0000F2160000}"/>
    <cellStyle name="Comma 19 3" xfId="630" xr:uid="{00000000-0005-0000-0000-0000F3160000}"/>
    <cellStyle name="Comma 19 3 2" xfId="12341" xr:uid="{00000000-0005-0000-0000-0000F4160000}"/>
    <cellStyle name="Comma 19 3 2 2" xfId="12342" xr:uid="{00000000-0005-0000-0000-0000F5160000}"/>
    <cellStyle name="Comma 19 3 2 2 2" xfId="12343" xr:uid="{00000000-0005-0000-0000-0000F6160000}"/>
    <cellStyle name="Comma 19 3 2 2 2 2" xfId="12344" xr:uid="{00000000-0005-0000-0000-0000F7160000}"/>
    <cellStyle name="Comma 19 3 2 2 2 2 2" xfId="12345" xr:uid="{00000000-0005-0000-0000-0000F8160000}"/>
    <cellStyle name="Comma 19 3 2 2 2 2 2 2" xfId="12346" xr:uid="{00000000-0005-0000-0000-0000F9160000}"/>
    <cellStyle name="Comma 19 3 2 2 2 2 3" xfId="12347" xr:uid="{00000000-0005-0000-0000-0000FA160000}"/>
    <cellStyle name="Comma 19 3 2 2 2 2 4" xfId="12348" xr:uid="{00000000-0005-0000-0000-0000FB160000}"/>
    <cellStyle name="Comma 19 3 2 2 2 3" xfId="12349" xr:uid="{00000000-0005-0000-0000-0000FC160000}"/>
    <cellStyle name="Comma 19 3 2 2 2 3 2" xfId="12350" xr:uid="{00000000-0005-0000-0000-0000FD160000}"/>
    <cellStyle name="Comma 19 3 2 2 2 4" xfId="12351" xr:uid="{00000000-0005-0000-0000-0000FE160000}"/>
    <cellStyle name="Comma 19 3 2 2 2 5" xfId="12352" xr:uid="{00000000-0005-0000-0000-0000FF160000}"/>
    <cellStyle name="Comma 19 3 2 2 3" xfId="12353" xr:uid="{00000000-0005-0000-0000-000000170000}"/>
    <cellStyle name="Comma 19 3 2 2 3 2" xfId="12354" xr:uid="{00000000-0005-0000-0000-000001170000}"/>
    <cellStyle name="Comma 19 3 2 2 3 2 2" xfId="12355" xr:uid="{00000000-0005-0000-0000-000002170000}"/>
    <cellStyle name="Comma 19 3 2 2 3 3" xfId="12356" xr:uid="{00000000-0005-0000-0000-000003170000}"/>
    <cellStyle name="Comma 19 3 2 2 3 4" xfId="12357" xr:uid="{00000000-0005-0000-0000-000004170000}"/>
    <cellStyle name="Comma 19 3 2 2 4" xfId="12358" xr:uid="{00000000-0005-0000-0000-000005170000}"/>
    <cellStyle name="Comma 19 3 2 2 4 2" xfId="12359" xr:uid="{00000000-0005-0000-0000-000006170000}"/>
    <cellStyle name="Comma 19 3 2 2 5" xfId="12360" xr:uid="{00000000-0005-0000-0000-000007170000}"/>
    <cellStyle name="Comma 19 3 2 2 6" xfId="12361" xr:uid="{00000000-0005-0000-0000-000008170000}"/>
    <cellStyle name="Comma 19 3 2 3" xfId="12362" xr:uid="{00000000-0005-0000-0000-000009170000}"/>
    <cellStyle name="Comma 19 3 2 3 2" xfId="12363" xr:uid="{00000000-0005-0000-0000-00000A170000}"/>
    <cellStyle name="Comma 19 3 2 3 2 2" xfId="12364" xr:uid="{00000000-0005-0000-0000-00000B170000}"/>
    <cellStyle name="Comma 19 3 2 3 2 2 2" xfId="12365" xr:uid="{00000000-0005-0000-0000-00000C170000}"/>
    <cellStyle name="Comma 19 3 2 3 2 3" xfId="12366" xr:uid="{00000000-0005-0000-0000-00000D170000}"/>
    <cellStyle name="Comma 19 3 2 3 2 4" xfId="12367" xr:uid="{00000000-0005-0000-0000-00000E170000}"/>
    <cellStyle name="Comma 19 3 2 3 3" xfId="12368" xr:uid="{00000000-0005-0000-0000-00000F170000}"/>
    <cellStyle name="Comma 19 3 2 3 3 2" xfId="12369" xr:uid="{00000000-0005-0000-0000-000010170000}"/>
    <cellStyle name="Comma 19 3 2 3 4" xfId="12370" xr:uid="{00000000-0005-0000-0000-000011170000}"/>
    <cellStyle name="Comma 19 3 2 3 5" xfId="12371" xr:uid="{00000000-0005-0000-0000-000012170000}"/>
    <cellStyle name="Comma 19 3 2 4" xfId="12372" xr:uid="{00000000-0005-0000-0000-000013170000}"/>
    <cellStyle name="Comma 19 3 2 4 2" xfId="12373" xr:uid="{00000000-0005-0000-0000-000014170000}"/>
    <cellStyle name="Comma 19 3 2 4 2 2" xfId="12374" xr:uid="{00000000-0005-0000-0000-000015170000}"/>
    <cellStyle name="Comma 19 3 2 4 3" xfId="12375" xr:uid="{00000000-0005-0000-0000-000016170000}"/>
    <cellStyle name="Comma 19 3 2 4 4" xfId="12376" xr:uid="{00000000-0005-0000-0000-000017170000}"/>
    <cellStyle name="Comma 19 3 2 5" xfId="12377" xr:uid="{00000000-0005-0000-0000-000018170000}"/>
    <cellStyle name="Comma 19 3 2 5 2" xfId="12378" xr:uid="{00000000-0005-0000-0000-000019170000}"/>
    <cellStyle name="Comma 19 3 2 6" xfId="12379" xr:uid="{00000000-0005-0000-0000-00001A170000}"/>
    <cellStyle name="Comma 19 3 2 7" xfId="12380" xr:uid="{00000000-0005-0000-0000-00001B170000}"/>
    <cellStyle name="Comma 19 3 3" xfId="12381" xr:uid="{00000000-0005-0000-0000-00001C170000}"/>
    <cellStyle name="Comma 19 3 3 2" xfId="12382" xr:uid="{00000000-0005-0000-0000-00001D170000}"/>
    <cellStyle name="Comma 19 3 3 2 2" xfId="12383" xr:uid="{00000000-0005-0000-0000-00001E170000}"/>
    <cellStyle name="Comma 19 3 3 2 2 2" xfId="12384" xr:uid="{00000000-0005-0000-0000-00001F170000}"/>
    <cellStyle name="Comma 19 3 3 2 2 2 2" xfId="12385" xr:uid="{00000000-0005-0000-0000-000020170000}"/>
    <cellStyle name="Comma 19 3 3 2 2 3" xfId="12386" xr:uid="{00000000-0005-0000-0000-000021170000}"/>
    <cellStyle name="Comma 19 3 3 2 2 4" xfId="12387" xr:uid="{00000000-0005-0000-0000-000022170000}"/>
    <cellStyle name="Comma 19 3 3 2 3" xfId="12388" xr:uid="{00000000-0005-0000-0000-000023170000}"/>
    <cellStyle name="Comma 19 3 3 2 3 2" xfId="12389" xr:uid="{00000000-0005-0000-0000-000024170000}"/>
    <cellStyle name="Comma 19 3 3 2 4" xfId="12390" xr:uid="{00000000-0005-0000-0000-000025170000}"/>
    <cellStyle name="Comma 19 3 3 2 5" xfId="12391" xr:uid="{00000000-0005-0000-0000-000026170000}"/>
    <cellStyle name="Comma 19 3 3 3" xfId="12392" xr:uid="{00000000-0005-0000-0000-000027170000}"/>
    <cellStyle name="Comma 19 3 3 3 2" xfId="12393" xr:uid="{00000000-0005-0000-0000-000028170000}"/>
    <cellStyle name="Comma 19 3 3 3 2 2" xfId="12394" xr:uid="{00000000-0005-0000-0000-000029170000}"/>
    <cellStyle name="Comma 19 3 3 3 3" xfId="12395" xr:uid="{00000000-0005-0000-0000-00002A170000}"/>
    <cellStyle name="Comma 19 3 3 3 4" xfId="12396" xr:uid="{00000000-0005-0000-0000-00002B170000}"/>
    <cellStyle name="Comma 19 3 3 4" xfId="12397" xr:uid="{00000000-0005-0000-0000-00002C170000}"/>
    <cellStyle name="Comma 19 3 3 4 2" xfId="12398" xr:uid="{00000000-0005-0000-0000-00002D170000}"/>
    <cellStyle name="Comma 19 3 3 5" xfId="12399" xr:uid="{00000000-0005-0000-0000-00002E170000}"/>
    <cellStyle name="Comma 19 3 3 6" xfId="12400" xr:uid="{00000000-0005-0000-0000-00002F170000}"/>
    <cellStyle name="Comma 19 3 4" xfId="12401" xr:uid="{00000000-0005-0000-0000-000030170000}"/>
    <cellStyle name="Comma 19 3 4 2" xfId="12402" xr:uid="{00000000-0005-0000-0000-000031170000}"/>
    <cellStyle name="Comma 19 3 4 2 2" xfId="12403" xr:uid="{00000000-0005-0000-0000-000032170000}"/>
    <cellStyle name="Comma 19 3 4 2 2 2" xfId="12404" xr:uid="{00000000-0005-0000-0000-000033170000}"/>
    <cellStyle name="Comma 19 3 4 2 3" xfId="12405" xr:uid="{00000000-0005-0000-0000-000034170000}"/>
    <cellStyle name="Comma 19 3 4 2 4" xfId="12406" xr:uid="{00000000-0005-0000-0000-000035170000}"/>
    <cellStyle name="Comma 19 3 4 3" xfId="12407" xr:uid="{00000000-0005-0000-0000-000036170000}"/>
    <cellStyle name="Comma 19 3 4 3 2" xfId="12408" xr:uid="{00000000-0005-0000-0000-000037170000}"/>
    <cellStyle name="Comma 19 3 4 4" xfId="12409" xr:uid="{00000000-0005-0000-0000-000038170000}"/>
    <cellStyle name="Comma 19 3 4 5" xfId="12410" xr:uid="{00000000-0005-0000-0000-000039170000}"/>
    <cellStyle name="Comma 19 3 5" xfId="12411" xr:uid="{00000000-0005-0000-0000-00003A170000}"/>
    <cellStyle name="Comma 19 3 5 2" xfId="12412" xr:uid="{00000000-0005-0000-0000-00003B170000}"/>
    <cellStyle name="Comma 19 3 5 2 2" xfId="12413" xr:uid="{00000000-0005-0000-0000-00003C170000}"/>
    <cellStyle name="Comma 19 3 5 3" xfId="12414" xr:uid="{00000000-0005-0000-0000-00003D170000}"/>
    <cellStyle name="Comma 19 3 5 4" xfId="12415" xr:uid="{00000000-0005-0000-0000-00003E170000}"/>
    <cellStyle name="Comma 19 3 6" xfId="12416" xr:uid="{00000000-0005-0000-0000-00003F170000}"/>
    <cellStyle name="Comma 19 3 6 2" xfId="12417" xr:uid="{00000000-0005-0000-0000-000040170000}"/>
    <cellStyle name="Comma 19 3 7" xfId="12418" xr:uid="{00000000-0005-0000-0000-000041170000}"/>
    <cellStyle name="Comma 19 3 8" xfId="12419" xr:uid="{00000000-0005-0000-0000-000042170000}"/>
    <cellStyle name="Comma 19 3 9" xfId="12420" xr:uid="{00000000-0005-0000-0000-000043170000}"/>
    <cellStyle name="Comma 19 4" xfId="12421" xr:uid="{00000000-0005-0000-0000-000044170000}"/>
    <cellStyle name="Comma 19 4 2" xfId="12422" xr:uid="{00000000-0005-0000-0000-000045170000}"/>
    <cellStyle name="Comma 19 4 2 2" xfId="12423" xr:uid="{00000000-0005-0000-0000-000046170000}"/>
    <cellStyle name="Comma 19 4 2 2 2" xfId="12424" xr:uid="{00000000-0005-0000-0000-000047170000}"/>
    <cellStyle name="Comma 19 4 2 2 2 2" xfId="12425" xr:uid="{00000000-0005-0000-0000-000048170000}"/>
    <cellStyle name="Comma 19 4 2 2 2 2 2" xfId="12426" xr:uid="{00000000-0005-0000-0000-000049170000}"/>
    <cellStyle name="Comma 19 4 2 2 2 3" xfId="12427" xr:uid="{00000000-0005-0000-0000-00004A170000}"/>
    <cellStyle name="Comma 19 4 2 2 2 4" xfId="12428" xr:uid="{00000000-0005-0000-0000-00004B170000}"/>
    <cellStyle name="Comma 19 4 2 2 3" xfId="12429" xr:uid="{00000000-0005-0000-0000-00004C170000}"/>
    <cellStyle name="Comma 19 4 2 2 3 2" xfId="12430" xr:uid="{00000000-0005-0000-0000-00004D170000}"/>
    <cellStyle name="Comma 19 4 2 2 4" xfId="12431" xr:uid="{00000000-0005-0000-0000-00004E170000}"/>
    <cellStyle name="Comma 19 4 2 2 5" xfId="12432" xr:uid="{00000000-0005-0000-0000-00004F170000}"/>
    <cellStyle name="Comma 19 4 2 3" xfId="12433" xr:uid="{00000000-0005-0000-0000-000050170000}"/>
    <cellStyle name="Comma 19 4 2 3 2" xfId="12434" xr:uid="{00000000-0005-0000-0000-000051170000}"/>
    <cellStyle name="Comma 19 4 2 3 2 2" xfId="12435" xr:uid="{00000000-0005-0000-0000-000052170000}"/>
    <cellStyle name="Comma 19 4 2 3 3" xfId="12436" xr:uid="{00000000-0005-0000-0000-000053170000}"/>
    <cellStyle name="Comma 19 4 2 3 4" xfId="12437" xr:uid="{00000000-0005-0000-0000-000054170000}"/>
    <cellStyle name="Comma 19 4 2 4" xfId="12438" xr:uid="{00000000-0005-0000-0000-000055170000}"/>
    <cellStyle name="Comma 19 4 2 4 2" xfId="12439" xr:uid="{00000000-0005-0000-0000-000056170000}"/>
    <cellStyle name="Comma 19 4 2 5" xfId="12440" xr:uid="{00000000-0005-0000-0000-000057170000}"/>
    <cellStyle name="Comma 19 4 2 6" xfId="12441" xr:uid="{00000000-0005-0000-0000-000058170000}"/>
    <cellStyle name="Comma 19 4 3" xfId="12442" xr:uid="{00000000-0005-0000-0000-000059170000}"/>
    <cellStyle name="Comma 19 4 3 2" xfId="12443" xr:uid="{00000000-0005-0000-0000-00005A170000}"/>
    <cellStyle name="Comma 19 4 3 2 2" xfId="12444" xr:uid="{00000000-0005-0000-0000-00005B170000}"/>
    <cellStyle name="Comma 19 4 3 2 2 2" xfId="12445" xr:uid="{00000000-0005-0000-0000-00005C170000}"/>
    <cellStyle name="Comma 19 4 3 2 3" xfId="12446" xr:uid="{00000000-0005-0000-0000-00005D170000}"/>
    <cellStyle name="Comma 19 4 3 2 4" xfId="12447" xr:uid="{00000000-0005-0000-0000-00005E170000}"/>
    <cellStyle name="Comma 19 4 3 3" xfId="12448" xr:uid="{00000000-0005-0000-0000-00005F170000}"/>
    <cellStyle name="Comma 19 4 3 3 2" xfId="12449" xr:uid="{00000000-0005-0000-0000-000060170000}"/>
    <cellStyle name="Comma 19 4 3 4" xfId="12450" xr:uid="{00000000-0005-0000-0000-000061170000}"/>
    <cellStyle name="Comma 19 4 3 5" xfId="12451" xr:uid="{00000000-0005-0000-0000-000062170000}"/>
    <cellStyle name="Comma 19 4 4" xfId="12452" xr:uid="{00000000-0005-0000-0000-000063170000}"/>
    <cellStyle name="Comma 19 4 4 2" xfId="12453" xr:uid="{00000000-0005-0000-0000-000064170000}"/>
    <cellStyle name="Comma 19 4 4 2 2" xfId="12454" xr:uid="{00000000-0005-0000-0000-000065170000}"/>
    <cellStyle name="Comma 19 4 4 3" xfId="12455" xr:uid="{00000000-0005-0000-0000-000066170000}"/>
    <cellStyle name="Comma 19 4 4 4" xfId="12456" xr:uid="{00000000-0005-0000-0000-000067170000}"/>
    <cellStyle name="Comma 19 4 5" xfId="12457" xr:uid="{00000000-0005-0000-0000-000068170000}"/>
    <cellStyle name="Comma 19 4 5 2" xfId="12458" xr:uid="{00000000-0005-0000-0000-000069170000}"/>
    <cellStyle name="Comma 19 4 6" xfId="12459" xr:uid="{00000000-0005-0000-0000-00006A170000}"/>
    <cellStyle name="Comma 19 4 7" xfId="12460" xr:uid="{00000000-0005-0000-0000-00006B170000}"/>
    <cellStyle name="Comma 19 5" xfId="12461" xr:uid="{00000000-0005-0000-0000-00006C170000}"/>
    <cellStyle name="Comma 19 5 2" xfId="12462" xr:uid="{00000000-0005-0000-0000-00006D170000}"/>
    <cellStyle name="Comma 19 5 2 2" xfId="12463" xr:uid="{00000000-0005-0000-0000-00006E170000}"/>
    <cellStyle name="Comma 19 5 2 2 2" xfId="12464" xr:uid="{00000000-0005-0000-0000-00006F170000}"/>
    <cellStyle name="Comma 19 5 2 2 2 2" xfId="12465" xr:uid="{00000000-0005-0000-0000-000070170000}"/>
    <cellStyle name="Comma 19 5 2 2 3" xfId="12466" xr:uid="{00000000-0005-0000-0000-000071170000}"/>
    <cellStyle name="Comma 19 5 2 2 4" xfId="12467" xr:uid="{00000000-0005-0000-0000-000072170000}"/>
    <cellStyle name="Comma 19 5 2 3" xfId="12468" xr:uid="{00000000-0005-0000-0000-000073170000}"/>
    <cellStyle name="Comma 19 5 2 3 2" xfId="12469" xr:uid="{00000000-0005-0000-0000-000074170000}"/>
    <cellStyle name="Comma 19 5 2 4" xfId="12470" xr:uid="{00000000-0005-0000-0000-000075170000}"/>
    <cellStyle name="Comma 19 5 2 5" xfId="12471" xr:uid="{00000000-0005-0000-0000-000076170000}"/>
    <cellStyle name="Comma 19 5 3" xfId="12472" xr:uid="{00000000-0005-0000-0000-000077170000}"/>
    <cellStyle name="Comma 19 5 3 2" xfId="12473" xr:uid="{00000000-0005-0000-0000-000078170000}"/>
    <cellStyle name="Comma 19 5 3 2 2" xfId="12474" xr:uid="{00000000-0005-0000-0000-000079170000}"/>
    <cellStyle name="Comma 19 5 3 3" xfId="12475" xr:uid="{00000000-0005-0000-0000-00007A170000}"/>
    <cellStyle name="Comma 19 5 3 4" xfId="12476" xr:uid="{00000000-0005-0000-0000-00007B170000}"/>
    <cellStyle name="Comma 19 5 4" xfId="12477" xr:uid="{00000000-0005-0000-0000-00007C170000}"/>
    <cellStyle name="Comma 19 5 4 2" xfId="12478" xr:uid="{00000000-0005-0000-0000-00007D170000}"/>
    <cellStyle name="Comma 19 5 5" xfId="12479" xr:uid="{00000000-0005-0000-0000-00007E170000}"/>
    <cellStyle name="Comma 19 5 6" xfId="12480" xr:uid="{00000000-0005-0000-0000-00007F170000}"/>
    <cellStyle name="Comma 19 6" xfId="12481" xr:uid="{00000000-0005-0000-0000-000080170000}"/>
    <cellStyle name="Comma 19 6 2" xfId="12482" xr:uid="{00000000-0005-0000-0000-000081170000}"/>
    <cellStyle name="Comma 19 6 2 2" xfId="12483" xr:uid="{00000000-0005-0000-0000-000082170000}"/>
    <cellStyle name="Comma 19 6 2 2 2" xfId="12484" xr:uid="{00000000-0005-0000-0000-000083170000}"/>
    <cellStyle name="Comma 19 6 2 3" xfId="12485" xr:uid="{00000000-0005-0000-0000-000084170000}"/>
    <cellStyle name="Comma 19 6 2 4" xfId="12486" xr:uid="{00000000-0005-0000-0000-000085170000}"/>
    <cellStyle name="Comma 19 6 3" xfId="12487" xr:uid="{00000000-0005-0000-0000-000086170000}"/>
    <cellStyle name="Comma 19 6 3 2" xfId="12488" xr:uid="{00000000-0005-0000-0000-000087170000}"/>
    <cellStyle name="Comma 19 6 4" xfId="12489" xr:uid="{00000000-0005-0000-0000-000088170000}"/>
    <cellStyle name="Comma 19 6 5" xfId="12490" xr:uid="{00000000-0005-0000-0000-000089170000}"/>
    <cellStyle name="Comma 19 7" xfId="12491" xr:uid="{00000000-0005-0000-0000-00008A170000}"/>
    <cellStyle name="Comma 19 7 2" xfId="12492" xr:uid="{00000000-0005-0000-0000-00008B170000}"/>
    <cellStyle name="Comma 19 7 2 2" xfId="12493" xr:uid="{00000000-0005-0000-0000-00008C170000}"/>
    <cellStyle name="Comma 19 7 3" xfId="12494" xr:uid="{00000000-0005-0000-0000-00008D170000}"/>
    <cellStyle name="Comma 19 7 4" xfId="12495" xr:uid="{00000000-0005-0000-0000-00008E170000}"/>
    <cellStyle name="Comma 19 8" xfId="12496" xr:uid="{00000000-0005-0000-0000-00008F170000}"/>
    <cellStyle name="Comma 19 8 2" xfId="12497" xr:uid="{00000000-0005-0000-0000-000090170000}"/>
    <cellStyle name="Comma 19 9" xfId="12498" xr:uid="{00000000-0005-0000-0000-000091170000}"/>
    <cellStyle name="Comma 190" xfId="12499" xr:uid="{00000000-0005-0000-0000-000092170000}"/>
    <cellStyle name="Comma 191" xfId="12500" xr:uid="{00000000-0005-0000-0000-000093170000}"/>
    <cellStyle name="Comma 192" xfId="12501" xr:uid="{00000000-0005-0000-0000-000094170000}"/>
    <cellStyle name="Comma 193" xfId="12502" xr:uid="{00000000-0005-0000-0000-000095170000}"/>
    <cellStyle name="Comma 2" xfId="51" xr:uid="{00000000-0005-0000-0000-000096170000}"/>
    <cellStyle name="Comma 2 10" xfId="1786" xr:uid="{00000000-0005-0000-0000-000097170000}"/>
    <cellStyle name="Comma 2 10 2" xfId="1787" xr:uid="{00000000-0005-0000-0000-000098170000}"/>
    <cellStyle name="Comma 2 10 2 2" xfId="1788" xr:uid="{00000000-0005-0000-0000-000099170000}"/>
    <cellStyle name="Comma 2 10 3" xfId="1789" xr:uid="{00000000-0005-0000-0000-00009A170000}"/>
    <cellStyle name="Comma 2 10 4" xfId="1790" xr:uid="{00000000-0005-0000-0000-00009B170000}"/>
    <cellStyle name="Comma 2 10 5" xfId="1791" xr:uid="{00000000-0005-0000-0000-00009C170000}"/>
    <cellStyle name="Comma 2 10 6" xfId="1792" xr:uid="{00000000-0005-0000-0000-00009D170000}"/>
    <cellStyle name="Comma 2 100" xfId="1793" xr:uid="{00000000-0005-0000-0000-00009E170000}"/>
    <cellStyle name="Comma 2 100 2" xfId="1794" xr:uid="{00000000-0005-0000-0000-00009F170000}"/>
    <cellStyle name="Comma 2 101" xfId="1795" xr:uid="{00000000-0005-0000-0000-0000A0170000}"/>
    <cellStyle name="Comma 2 101 2" xfId="1796" xr:uid="{00000000-0005-0000-0000-0000A1170000}"/>
    <cellStyle name="Comma 2 102" xfId="1797" xr:uid="{00000000-0005-0000-0000-0000A2170000}"/>
    <cellStyle name="Comma 2 102 2" xfId="1798" xr:uid="{00000000-0005-0000-0000-0000A3170000}"/>
    <cellStyle name="Comma 2 103" xfId="1799" xr:uid="{00000000-0005-0000-0000-0000A4170000}"/>
    <cellStyle name="Comma 2 103 2" xfId="1800" xr:uid="{00000000-0005-0000-0000-0000A5170000}"/>
    <cellStyle name="Comma 2 104" xfId="1801" xr:uid="{00000000-0005-0000-0000-0000A6170000}"/>
    <cellStyle name="Comma 2 104 2" xfId="1802" xr:uid="{00000000-0005-0000-0000-0000A7170000}"/>
    <cellStyle name="Comma 2 105" xfId="1803" xr:uid="{00000000-0005-0000-0000-0000A8170000}"/>
    <cellStyle name="Comma 2 105 10" xfId="1804" xr:uid="{00000000-0005-0000-0000-0000A9170000}"/>
    <cellStyle name="Comma 2 105 2" xfId="1805" xr:uid="{00000000-0005-0000-0000-0000AA170000}"/>
    <cellStyle name="Comma 2 105 2 2" xfId="1806" xr:uid="{00000000-0005-0000-0000-0000AB170000}"/>
    <cellStyle name="Comma 2 105 3" xfId="1807" xr:uid="{00000000-0005-0000-0000-0000AC170000}"/>
    <cellStyle name="Comma 2 105 3 2" xfId="1808" xr:uid="{00000000-0005-0000-0000-0000AD170000}"/>
    <cellStyle name="Comma 2 105 4" xfId="1809" xr:uid="{00000000-0005-0000-0000-0000AE170000}"/>
    <cellStyle name="Comma 2 105 4 2" xfId="1810" xr:uid="{00000000-0005-0000-0000-0000AF170000}"/>
    <cellStyle name="Comma 2 105 5" xfId="1811" xr:uid="{00000000-0005-0000-0000-0000B0170000}"/>
    <cellStyle name="Comma 2 105 5 2" xfId="1812" xr:uid="{00000000-0005-0000-0000-0000B1170000}"/>
    <cellStyle name="Comma 2 105 6" xfId="1813" xr:uid="{00000000-0005-0000-0000-0000B2170000}"/>
    <cellStyle name="Comma 2 105 6 2" xfId="1814" xr:uid="{00000000-0005-0000-0000-0000B3170000}"/>
    <cellStyle name="Comma 2 105 7" xfId="1815" xr:uid="{00000000-0005-0000-0000-0000B4170000}"/>
    <cellStyle name="Comma 2 105 7 2" xfId="1816" xr:uid="{00000000-0005-0000-0000-0000B5170000}"/>
    <cellStyle name="Comma 2 105 8" xfId="1817" xr:uid="{00000000-0005-0000-0000-0000B6170000}"/>
    <cellStyle name="Comma 2 105 8 2" xfId="1818" xr:uid="{00000000-0005-0000-0000-0000B7170000}"/>
    <cellStyle name="Comma 2 105 9" xfId="1819" xr:uid="{00000000-0005-0000-0000-0000B8170000}"/>
    <cellStyle name="Comma 2 105 9 2" xfId="1820" xr:uid="{00000000-0005-0000-0000-0000B9170000}"/>
    <cellStyle name="Comma 2 106" xfId="1821" xr:uid="{00000000-0005-0000-0000-0000BA170000}"/>
    <cellStyle name="Comma 2 106 10" xfId="1822" xr:uid="{00000000-0005-0000-0000-0000BB170000}"/>
    <cellStyle name="Comma 2 106 2" xfId="1823" xr:uid="{00000000-0005-0000-0000-0000BC170000}"/>
    <cellStyle name="Comma 2 106 2 2" xfId="1824" xr:uid="{00000000-0005-0000-0000-0000BD170000}"/>
    <cellStyle name="Comma 2 106 3" xfId="1825" xr:uid="{00000000-0005-0000-0000-0000BE170000}"/>
    <cellStyle name="Comma 2 106 3 2" xfId="1826" xr:uid="{00000000-0005-0000-0000-0000BF170000}"/>
    <cellStyle name="Comma 2 106 4" xfId="1827" xr:uid="{00000000-0005-0000-0000-0000C0170000}"/>
    <cellStyle name="Comma 2 106 4 2" xfId="1828" xr:uid="{00000000-0005-0000-0000-0000C1170000}"/>
    <cellStyle name="Comma 2 106 5" xfId="1829" xr:uid="{00000000-0005-0000-0000-0000C2170000}"/>
    <cellStyle name="Comma 2 106 5 2" xfId="1830" xr:uid="{00000000-0005-0000-0000-0000C3170000}"/>
    <cellStyle name="Comma 2 106 6" xfId="1831" xr:uid="{00000000-0005-0000-0000-0000C4170000}"/>
    <cellStyle name="Comma 2 106 6 2" xfId="1832" xr:uid="{00000000-0005-0000-0000-0000C5170000}"/>
    <cellStyle name="Comma 2 106 7" xfId="1833" xr:uid="{00000000-0005-0000-0000-0000C6170000}"/>
    <cellStyle name="Comma 2 106 7 2" xfId="1834" xr:uid="{00000000-0005-0000-0000-0000C7170000}"/>
    <cellStyle name="Comma 2 106 8" xfId="1835" xr:uid="{00000000-0005-0000-0000-0000C8170000}"/>
    <cellStyle name="Comma 2 106 8 2" xfId="1836" xr:uid="{00000000-0005-0000-0000-0000C9170000}"/>
    <cellStyle name="Comma 2 106 9" xfId="1837" xr:uid="{00000000-0005-0000-0000-0000CA170000}"/>
    <cellStyle name="Comma 2 106 9 2" xfId="1838" xr:uid="{00000000-0005-0000-0000-0000CB170000}"/>
    <cellStyle name="Comma 2 107" xfId="1839" xr:uid="{00000000-0005-0000-0000-0000CC170000}"/>
    <cellStyle name="Comma 2 107 10" xfId="1840" xr:uid="{00000000-0005-0000-0000-0000CD170000}"/>
    <cellStyle name="Comma 2 107 2" xfId="1841" xr:uid="{00000000-0005-0000-0000-0000CE170000}"/>
    <cellStyle name="Comma 2 107 2 2" xfId="1842" xr:uid="{00000000-0005-0000-0000-0000CF170000}"/>
    <cellStyle name="Comma 2 107 3" xfId="1843" xr:uid="{00000000-0005-0000-0000-0000D0170000}"/>
    <cellStyle name="Comma 2 107 3 2" xfId="1844" xr:uid="{00000000-0005-0000-0000-0000D1170000}"/>
    <cellStyle name="Comma 2 107 4" xfId="1845" xr:uid="{00000000-0005-0000-0000-0000D2170000}"/>
    <cellStyle name="Comma 2 107 4 2" xfId="1846" xr:uid="{00000000-0005-0000-0000-0000D3170000}"/>
    <cellStyle name="Comma 2 107 5" xfId="1847" xr:uid="{00000000-0005-0000-0000-0000D4170000}"/>
    <cellStyle name="Comma 2 107 5 2" xfId="1848" xr:uid="{00000000-0005-0000-0000-0000D5170000}"/>
    <cellStyle name="Comma 2 107 6" xfId="1849" xr:uid="{00000000-0005-0000-0000-0000D6170000}"/>
    <cellStyle name="Comma 2 107 6 2" xfId="1850" xr:uid="{00000000-0005-0000-0000-0000D7170000}"/>
    <cellStyle name="Comma 2 107 7" xfId="1851" xr:uid="{00000000-0005-0000-0000-0000D8170000}"/>
    <cellStyle name="Comma 2 107 7 2" xfId="1852" xr:uid="{00000000-0005-0000-0000-0000D9170000}"/>
    <cellStyle name="Comma 2 107 8" xfId="1853" xr:uid="{00000000-0005-0000-0000-0000DA170000}"/>
    <cellStyle name="Comma 2 107 8 2" xfId="1854" xr:uid="{00000000-0005-0000-0000-0000DB170000}"/>
    <cellStyle name="Comma 2 107 9" xfId="1855" xr:uid="{00000000-0005-0000-0000-0000DC170000}"/>
    <cellStyle name="Comma 2 107 9 2" xfId="1856" xr:uid="{00000000-0005-0000-0000-0000DD170000}"/>
    <cellStyle name="Comma 2 108" xfId="1857" xr:uid="{00000000-0005-0000-0000-0000DE170000}"/>
    <cellStyle name="Comma 2 108 2" xfId="1858" xr:uid="{00000000-0005-0000-0000-0000DF170000}"/>
    <cellStyle name="Comma 2 109" xfId="1859" xr:uid="{00000000-0005-0000-0000-0000E0170000}"/>
    <cellStyle name="Comma 2 109 2" xfId="1860" xr:uid="{00000000-0005-0000-0000-0000E1170000}"/>
    <cellStyle name="Comma 2 11" xfId="1861" xr:uid="{00000000-0005-0000-0000-0000E2170000}"/>
    <cellStyle name="Comma 2 11 2" xfId="1862" xr:uid="{00000000-0005-0000-0000-0000E3170000}"/>
    <cellStyle name="Comma 2 11 2 2" xfId="1863" xr:uid="{00000000-0005-0000-0000-0000E4170000}"/>
    <cellStyle name="Comma 2 11 3" xfId="1864" xr:uid="{00000000-0005-0000-0000-0000E5170000}"/>
    <cellStyle name="Comma 2 11 4" xfId="1865" xr:uid="{00000000-0005-0000-0000-0000E6170000}"/>
    <cellStyle name="Comma 2 11 5" xfId="1866" xr:uid="{00000000-0005-0000-0000-0000E7170000}"/>
    <cellStyle name="Comma 2 11 6" xfId="1867" xr:uid="{00000000-0005-0000-0000-0000E8170000}"/>
    <cellStyle name="Comma 2 110" xfId="1868" xr:uid="{00000000-0005-0000-0000-0000E9170000}"/>
    <cellStyle name="Comma 2 110 2" xfId="1869" xr:uid="{00000000-0005-0000-0000-0000EA170000}"/>
    <cellStyle name="Comma 2 111" xfId="1870" xr:uid="{00000000-0005-0000-0000-0000EB170000}"/>
    <cellStyle name="Comma 2 111 2" xfId="1871" xr:uid="{00000000-0005-0000-0000-0000EC170000}"/>
    <cellStyle name="Comma 2 112" xfId="1872" xr:uid="{00000000-0005-0000-0000-0000ED170000}"/>
    <cellStyle name="Comma 2 112 2" xfId="1873" xr:uid="{00000000-0005-0000-0000-0000EE170000}"/>
    <cellStyle name="Comma 2 113" xfId="1874" xr:uid="{00000000-0005-0000-0000-0000EF170000}"/>
    <cellStyle name="Comma 2 113 2" xfId="1875" xr:uid="{00000000-0005-0000-0000-0000F0170000}"/>
    <cellStyle name="Comma 2 114" xfId="1876" xr:uid="{00000000-0005-0000-0000-0000F1170000}"/>
    <cellStyle name="Comma 2 114 2" xfId="1877" xr:uid="{00000000-0005-0000-0000-0000F2170000}"/>
    <cellStyle name="Comma 2 115" xfId="1878" xr:uid="{00000000-0005-0000-0000-0000F3170000}"/>
    <cellStyle name="Comma 2 115 2" xfId="1879" xr:uid="{00000000-0005-0000-0000-0000F4170000}"/>
    <cellStyle name="Comma 2 116" xfId="1880" xr:uid="{00000000-0005-0000-0000-0000F5170000}"/>
    <cellStyle name="Comma 2 116 2" xfId="1881" xr:uid="{00000000-0005-0000-0000-0000F6170000}"/>
    <cellStyle name="Comma 2 117" xfId="1882" xr:uid="{00000000-0005-0000-0000-0000F7170000}"/>
    <cellStyle name="Comma 2 117 2" xfId="1883" xr:uid="{00000000-0005-0000-0000-0000F8170000}"/>
    <cellStyle name="Comma 2 118" xfId="1884" xr:uid="{00000000-0005-0000-0000-0000F9170000}"/>
    <cellStyle name="Comma 2 118 2" xfId="1885" xr:uid="{00000000-0005-0000-0000-0000FA170000}"/>
    <cellStyle name="Comma 2 119" xfId="1886" xr:uid="{00000000-0005-0000-0000-0000FB170000}"/>
    <cellStyle name="Comma 2 119 2" xfId="1887" xr:uid="{00000000-0005-0000-0000-0000FC170000}"/>
    <cellStyle name="Comma 2 12" xfId="1888" xr:uid="{00000000-0005-0000-0000-0000FD170000}"/>
    <cellStyle name="Comma 2 12 2" xfId="1889" xr:uid="{00000000-0005-0000-0000-0000FE170000}"/>
    <cellStyle name="Comma 2 12 2 2" xfId="1890" xr:uid="{00000000-0005-0000-0000-0000FF170000}"/>
    <cellStyle name="Comma 2 12 3" xfId="1891" xr:uid="{00000000-0005-0000-0000-000000180000}"/>
    <cellStyle name="Comma 2 12 4" xfId="1892" xr:uid="{00000000-0005-0000-0000-000001180000}"/>
    <cellStyle name="Comma 2 12 5" xfId="1893" xr:uid="{00000000-0005-0000-0000-000002180000}"/>
    <cellStyle name="Comma 2 12 6" xfId="1894" xr:uid="{00000000-0005-0000-0000-000003180000}"/>
    <cellStyle name="Comma 2 120" xfId="1895" xr:uid="{00000000-0005-0000-0000-000004180000}"/>
    <cellStyle name="Comma 2 120 2" xfId="1896" xr:uid="{00000000-0005-0000-0000-000005180000}"/>
    <cellStyle name="Comma 2 121" xfId="1897" xr:uid="{00000000-0005-0000-0000-000006180000}"/>
    <cellStyle name="Comma 2 121 2" xfId="1898" xr:uid="{00000000-0005-0000-0000-000007180000}"/>
    <cellStyle name="Comma 2 122" xfId="1899" xr:uid="{00000000-0005-0000-0000-000008180000}"/>
    <cellStyle name="Comma 2 122 2" xfId="12503" xr:uid="{00000000-0005-0000-0000-000009180000}"/>
    <cellStyle name="Comma 2 123" xfId="1900" xr:uid="{00000000-0005-0000-0000-00000A180000}"/>
    <cellStyle name="Comma 2 124" xfId="1901" xr:uid="{00000000-0005-0000-0000-00000B180000}"/>
    <cellStyle name="Comma 2 125" xfId="1902" xr:uid="{00000000-0005-0000-0000-00000C180000}"/>
    <cellStyle name="Comma 2 126" xfId="1903" xr:uid="{00000000-0005-0000-0000-00000D180000}"/>
    <cellStyle name="Comma 2 127" xfId="1904" xr:uid="{00000000-0005-0000-0000-00000E180000}"/>
    <cellStyle name="Comma 2 13" xfId="1905" xr:uid="{00000000-0005-0000-0000-00000F180000}"/>
    <cellStyle name="Comma 2 13 2" xfId="1906" xr:uid="{00000000-0005-0000-0000-000010180000}"/>
    <cellStyle name="Comma 2 13 2 2" xfId="1907" xr:uid="{00000000-0005-0000-0000-000011180000}"/>
    <cellStyle name="Comma 2 13 3" xfId="1908" xr:uid="{00000000-0005-0000-0000-000012180000}"/>
    <cellStyle name="Comma 2 13 4" xfId="1909" xr:uid="{00000000-0005-0000-0000-000013180000}"/>
    <cellStyle name="Comma 2 13 5" xfId="1910" xr:uid="{00000000-0005-0000-0000-000014180000}"/>
    <cellStyle name="Comma 2 13 6" xfId="1911" xr:uid="{00000000-0005-0000-0000-000015180000}"/>
    <cellStyle name="Comma 2 14" xfId="1912" xr:uid="{00000000-0005-0000-0000-000016180000}"/>
    <cellStyle name="Comma 2 14 2" xfId="1913" xr:uid="{00000000-0005-0000-0000-000017180000}"/>
    <cellStyle name="Comma 2 15" xfId="1914" xr:uid="{00000000-0005-0000-0000-000018180000}"/>
    <cellStyle name="Comma 2 15 2" xfId="1915" xr:uid="{00000000-0005-0000-0000-000019180000}"/>
    <cellStyle name="Comma 2 16" xfId="1916" xr:uid="{00000000-0005-0000-0000-00001A180000}"/>
    <cellStyle name="Comma 2 16 2" xfId="1917" xr:uid="{00000000-0005-0000-0000-00001B180000}"/>
    <cellStyle name="Comma 2 17" xfId="1918" xr:uid="{00000000-0005-0000-0000-00001C180000}"/>
    <cellStyle name="Comma 2 17 2" xfId="1919" xr:uid="{00000000-0005-0000-0000-00001D180000}"/>
    <cellStyle name="Comma 2 18" xfId="1920" xr:uid="{00000000-0005-0000-0000-00001E180000}"/>
    <cellStyle name="Comma 2 18 2" xfId="1921" xr:uid="{00000000-0005-0000-0000-00001F180000}"/>
    <cellStyle name="Comma 2 19" xfId="1922" xr:uid="{00000000-0005-0000-0000-000020180000}"/>
    <cellStyle name="Comma 2 19 2" xfId="1923" xr:uid="{00000000-0005-0000-0000-000021180000}"/>
    <cellStyle name="Comma 2 2" xfId="52" xr:uid="{00000000-0005-0000-0000-000022180000}"/>
    <cellStyle name="Comma 2 2 10" xfId="1924" xr:uid="{00000000-0005-0000-0000-000023180000}"/>
    <cellStyle name="Comma 2 2 10 10" xfId="1925" xr:uid="{00000000-0005-0000-0000-000024180000}"/>
    <cellStyle name="Comma 2 2 10 11" xfId="1926" xr:uid="{00000000-0005-0000-0000-000025180000}"/>
    <cellStyle name="Comma 2 2 10 12" xfId="1927" xr:uid="{00000000-0005-0000-0000-000026180000}"/>
    <cellStyle name="Comma 2 2 10 13" xfId="1928" xr:uid="{00000000-0005-0000-0000-000027180000}"/>
    <cellStyle name="Comma 2 2 10 14" xfId="1929" xr:uid="{00000000-0005-0000-0000-000028180000}"/>
    <cellStyle name="Comma 2 2 10 15" xfId="1930" xr:uid="{00000000-0005-0000-0000-000029180000}"/>
    <cellStyle name="Comma 2 2 10 16" xfId="1931" xr:uid="{00000000-0005-0000-0000-00002A180000}"/>
    <cellStyle name="Comma 2 2 10 17" xfId="1932" xr:uid="{00000000-0005-0000-0000-00002B180000}"/>
    <cellStyle name="Comma 2 2 10 18" xfId="1933" xr:uid="{00000000-0005-0000-0000-00002C180000}"/>
    <cellStyle name="Comma 2 2 10 19" xfId="1934" xr:uid="{00000000-0005-0000-0000-00002D180000}"/>
    <cellStyle name="Comma 2 2 10 2" xfId="1935" xr:uid="{00000000-0005-0000-0000-00002E180000}"/>
    <cellStyle name="Comma 2 2 10 20" xfId="1936" xr:uid="{00000000-0005-0000-0000-00002F180000}"/>
    <cellStyle name="Comma 2 2 10 21" xfId="1937" xr:uid="{00000000-0005-0000-0000-000030180000}"/>
    <cellStyle name="Comma 2 2 10 22" xfId="1938" xr:uid="{00000000-0005-0000-0000-000031180000}"/>
    <cellStyle name="Comma 2 2 10 3" xfId="1939" xr:uid="{00000000-0005-0000-0000-000032180000}"/>
    <cellStyle name="Comma 2 2 10 4" xfId="1940" xr:uid="{00000000-0005-0000-0000-000033180000}"/>
    <cellStyle name="Comma 2 2 10 5" xfId="1941" xr:uid="{00000000-0005-0000-0000-000034180000}"/>
    <cellStyle name="Comma 2 2 10 6" xfId="1942" xr:uid="{00000000-0005-0000-0000-000035180000}"/>
    <cellStyle name="Comma 2 2 10 7" xfId="1943" xr:uid="{00000000-0005-0000-0000-000036180000}"/>
    <cellStyle name="Comma 2 2 10 8" xfId="1944" xr:uid="{00000000-0005-0000-0000-000037180000}"/>
    <cellStyle name="Comma 2 2 10 9" xfId="1945" xr:uid="{00000000-0005-0000-0000-000038180000}"/>
    <cellStyle name="Comma 2 2 100" xfId="1946" xr:uid="{00000000-0005-0000-0000-000039180000}"/>
    <cellStyle name="Comma 2 2 100 2" xfId="1947" xr:uid="{00000000-0005-0000-0000-00003A180000}"/>
    <cellStyle name="Comma 2 2 101" xfId="1948" xr:uid="{00000000-0005-0000-0000-00003B180000}"/>
    <cellStyle name="Comma 2 2 101 2" xfId="1949" xr:uid="{00000000-0005-0000-0000-00003C180000}"/>
    <cellStyle name="Comma 2 2 102" xfId="1950" xr:uid="{00000000-0005-0000-0000-00003D180000}"/>
    <cellStyle name="Comma 2 2 102 10" xfId="1951" xr:uid="{00000000-0005-0000-0000-00003E180000}"/>
    <cellStyle name="Comma 2 2 102 2" xfId="1952" xr:uid="{00000000-0005-0000-0000-00003F180000}"/>
    <cellStyle name="Comma 2 2 102 2 2" xfId="1953" xr:uid="{00000000-0005-0000-0000-000040180000}"/>
    <cellStyle name="Comma 2 2 102 3" xfId="1954" xr:uid="{00000000-0005-0000-0000-000041180000}"/>
    <cellStyle name="Comma 2 2 102 3 2" xfId="1955" xr:uid="{00000000-0005-0000-0000-000042180000}"/>
    <cellStyle name="Comma 2 2 102 4" xfId="1956" xr:uid="{00000000-0005-0000-0000-000043180000}"/>
    <cellStyle name="Comma 2 2 102 4 2" xfId="1957" xr:uid="{00000000-0005-0000-0000-000044180000}"/>
    <cellStyle name="Comma 2 2 102 5" xfId="1958" xr:uid="{00000000-0005-0000-0000-000045180000}"/>
    <cellStyle name="Comma 2 2 102 5 2" xfId="1959" xr:uid="{00000000-0005-0000-0000-000046180000}"/>
    <cellStyle name="Comma 2 2 102 6" xfId="1960" xr:uid="{00000000-0005-0000-0000-000047180000}"/>
    <cellStyle name="Comma 2 2 102 6 2" xfId="1961" xr:uid="{00000000-0005-0000-0000-000048180000}"/>
    <cellStyle name="Comma 2 2 102 7" xfId="1962" xr:uid="{00000000-0005-0000-0000-000049180000}"/>
    <cellStyle name="Comma 2 2 102 7 2" xfId="1963" xr:uid="{00000000-0005-0000-0000-00004A180000}"/>
    <cellStyle name="Comma 2 2 102 8" xfId="1964" xr:uid="{00000000-0005-0000-0000-00004B180000}"/>
    <cellStyle name="Comma 2 2 102 8 2" xfId="1965" xr:uid="{00000000-0005-0000-0000-00004C180000}"/>
    <cellStyle name="Comma 2 2 102 9" xfId="1966" xr:uid="{00000000-0005-0000-0000-00004D180000}"/>
    <cellStyle name="Comma 2 2 102 9 2" xfId="1967" xr:uid="{00000000-0005-0000-0000-00004E180000}"/>
    <cellStyle name="Comma 2 2 103" xfId="1968" xr:uid="{00000000-0005-0000-0000-00004F180000}"/>
    <cellStyle name="Comma 2 2 103 10" xfId="1969" xr:uid="{00000000-0005-0000-0000-000050180000}"/>
    <cellStyle name="Comma 2 2 103 2" xfId="1970" xr:uid="{00000000-0005-0000-0000-000051180000}"/>
    <cellStyle name="Comma 2 2 103 2 2" xfId="1971" xr:uid="{00000000-0005-0000-0000-000052180000}"/>
    <cellStyle name="Comma 2 2 103 3" xfId="1972" xr:uid="{00000000-0005-0000-0000-000053180000}"/>
    <cellStyle name="Comma 2 2 103 3 2" xfId="1973" xr:uid="{00000000-0005-0000-0000-000054180000}"/>
    <cellStyle name="Comma 2 2 103 4" xfId="1974" xr:uid="{00000000-0005-0000-0000-000055180000}"/>
    <cellStyle name="Comma 2 2 103 4 2" xfId="1975" xr:uid="{00000000-0005-0000-0000-000056180000}"/>
    <cellStyle name="Comma 2 2 103 5" xfId="1976" xr:uid="{00000000-0005-0000-0000-000057180000}"/>
    <cellStyle name="Comma 2 2 103 5 2" xfId="1977" xr:uid="{00000000-0005-0000-0000-000058180000}"/>
    <cellStyle name="Comma 2 2 103 6" xfId="1978" xr:uid="{00000000-0005-0000-0000-000059180000}"/>
    <cellStyle name="Comma 2 2 103 6 2" xfId="1979" xr:uid="{00000000-0005-0000-0000-00005A180000}"/>
    <cellStyle name="Comma 2 2 103 7" xfId="1980" xr:uid="{00000000-0005-0000-0000-00005B180000}"/>
    <cellStyle name="Comma 2 2 103 7 2" xfId="1981" xr:uid="{00000000-0005-0000-0000-00005C180000}"/>
    <cellStyle name="Comma 2 2 103 8" xfId="1982" xr:uid="{00000000-0005-0000-0000-00005D180000}"/>
    <cellStyle name="Comma 2 2 103 8 2" xfId="1983" xr:uid="{00000000-0005-0000-0000-00005E180000}"/>
    <cellStyle name="Comma 2 2 103 9" xfId="1984" xr:uid="{00000000-0005-0000-0000-00005F180000}"/>
    <cellStyle name="Comma 2 2 103 9 2" xfId="1985" xr:uid="{00000000-0005-0000-0000-000060180000}"/>
    <cellStyle name="Comma 2 2 104" xfId="1986" xr:uid="{00000000-0005-0000-0000-000061180000}"/>
    <cellStyle name="Comma 2 2 104 10" xfId="1987" xr:uid="{00000000-0005-0000-0000-000062180000}"/>
    <cellStyle name="Comma 2 2 104 2" xfId="1988" xr:uid="{00000000-0005-0000-0000-000063180000}"/>
    <cellStyle name="Comma 2 2 104 2 2" xfId="1989" xr:uid="{00000000-0005-0000-0000-000064180000}"/>
    <cellStyle name="Comma 2 2 104 3" xfId="1990" xr:uid="{00000000-0005-0000-0000-000065180000}"/>
    <cellStyle name="Comma 2 2 104 3 2" xfId="1991" xr:uid="{00000000-0005-0000-0000-000066180000}"/>
    <cellStyle name="Comma 2 2 104 4" xfId="1992" xr:uid="{00000000-0005-0000-0000-000067180000}"/>
    <cellStyle name="Comma 2 2 104 4 2" xfId="1993" xr:uid="{00000000-0005-0000-0000-000068180000}"/>
    <cellStyle name="Comma 2 2 104 5" xfId="1994" xr:uid="{00000000-0005-0000-0000-000069180000}"/>
    <cellStyle name="Comma 2 2 104 5 2" xfId="1995" xr:uid="{00000000-0005-0000-0000-00006A180000}"/>
    <cellStyle name="Comma 2 2 104 6" xfId="1996" xr:uid="{00000000-0005-0000-0000-00006B180000}"/>
    <cellStyle name="Comma 2 2 104 6 2" xfId="1997" xr:uid="{00000000-0005-0000-0000-00006C180000}"/>
    <cellStyle name="Comma 2 2 104 7" xfId="1998" xr:uid="{00000000-0005-0000-0000-00006D180000}"/>
    <cellStyle name="Comma 2 2 104 7 2" xfId="1999" xr:uid="{00000000-0005-0000-0000-00006E180000}"/>
    <cellStyle name="Comma 2 2 104 8" xfId="2000" xr:uid="{00000000-0005-0000-0000-00006F180000}"/>
    <cellStyle name="Comma 2 2 104 8 2" xfId="2001" xr:uid="{00000000-0005-0000-0000-000070180000}"/>
    <cellStyle name="Comma 2 2 104 9" xfId="2002" xr:uid="{00000000-0005-0000-0000-000071180000}"/>
    <cellStyle name="Comma 2 2 104 9 2" xfId="2003" xr:uid="{00000000-0005-0000-0000-000072180000}"/>
    <cellStyle name="Comma 2 2 105" xfId="2004" xr:uid="{00000000-0005-0000-0000-000073180000}"/>
    <cellStyle name="Comma 2 2 105 2" xfId="2005" xr:uid="{00000000-0005-0000-0000-000074180000}"/>
    <cellStyle name="Comma 2 2 106" xfId="2006" xr:uid="{00000000-0005-0000-0000-000075180000}"/>
    <cellStyle name="Comma 2 2 106 2" xfId="2007" xr:uid="{00000000-0005-0000-0000-000076180000}"/>
    <cellStyle name="Comma 2 2 107" xfId="2008" xr:uid="{00000000-0005-0000-0000-000077180000}"/>
    <cellStyle name="Comma 2 2 107 2" xfId="2009" xr:uid="{00000000-0005-0000-0000-000078180000}"/>
    <cellStyle name="Comma 2 2 108" xfId="2010" xr:uid="{00000000-0005-0000-0000-000079180000}"/>
    <cellStyle name="Comma 2 2 108 2" xfId="2011" xr:uid="{00000000-0005-0000-0000-00007A180000}"/>
    <cellStyle name="Comma 2 2 109" xfId="2012" xr:uid="{00000000-0005-0000-0000-00007B180000}"/>
    <cellStyle name="Comma 2 2 109 2" xfId="2013" xr:uid="{00000000-0005-0000-0000-00007C180000}"/>
    <cellStyle name="Comma 2 2 11" xfId="2014" xr:uid="{00000000-0005-0000-0000-00007D180000}"/>
    <cellStyle name="Comma 2 2 11 10" xfId="2015" xr:uid="{00000000-0005-0000-0000-00007E180000}"/>
    <cellStyle name="Comma 2 2 11 11" xfId="2016" xr:uid="{00000000-0005-0000-0000-00007F180000}"/>
    <cellStyle name="Comma 2 2 11 12" xfId="2017" xr:uid="{00000000-0005-0000-0000-000080180000}"/>
    <cellStyle name="Comma 2 2 11 13" xfId="2018" xr:uid="{00000000-0005-0000-0000-000081180000}"/>
    <cellStyle name="Comma 2 2 11 14" xfId="2019" xr:uid="{00000000-0005-0000-0000-000082180000}"/>
    <cellStyle name="Comma 2 2 11 15" xfId="2020" xr:uid="{00000000-0005-0000-0000-000083180000}"/>
    <cellStyle name="Comma 2 2 11 16" xfId="2021" xr:uid="{00000000-0005-0000-0000-000084180000}"/>
    <cellStyle name="Comma 2 2 11 17" xfId="2022" xr:uid="{00000000-0005-0000-0000-000085180000}"/>
    <cellStyle name="Comma 2 2 11 18" xfId="2023" xr:uid="{00000000-0005-0000-0000-000086180000}"/>
    <cellStyle name="Comma 2 2 11 19" xfId="2024" xr:uid="{00000000-0005-0000-0000-000087180000}"/>
    <cellStyle name="Comma 2 2 11 2" xfId="2025" xr:uid="{00000000-0005-0000-0000-000088180000}"/>
    <cellStyle name="Comma 2 2 11 20" xfId="2026" xr:uid="{00000000-0005-0000-0000-000089180000}"/>
    <cellStyle name="Comma 2 2 11 21" xfId="2027" xr:uid="{00000000-0005-0000-0000-00008A180000}"/>
    <cellStyle name="Comma 2 2 11 22" xfId="2028" xr:uid="{00000000-0005-0000-0000-00008B180000}"/>
    <cellStyle name="Comma 2 2 11 3" xfId="2029" xr:uid="{00000000-0005-0000-0000-00008C180000}"/>
    <cellStyle name="Comma 2 2 11 4" xfId="2030" xr:uid="{00000000-0005-0000-0000-00008D180000}"/>
    <cellStyle name="Comma 2 2 11 5" xfId="2031" xr:uid="{00000000-0005-0000-0000-00008E180000}"/>
    <cellStyle name="Comma 2 2 11 6" xfId="2032" xr:uid="{00000000-0005-0000-0000-00008F180000}"/>
    <cellStyle name="Comma 2 2 11 7" xfId="2033" xr:uid="{00000000-0005-0000-0000-000090180000}"/>
    <cellStyle name="Comma 2 2 11 8" xfId="2034" xr:uid="{00000000-0005-0000-0000-000091180000}"/>
    <cellStyle name="Comma 2 2 11 9" xfId="2035" xr:uid="{00000000-0005-0000-0000-000092180000}"/>
    <cellStyle name="Comma 2 2 110" xfId="2036" xr:uid="{00000000-0005-0000-0000-000093180000}"/>
    <cellStyle name="Comma 2 2 110 2" xfId="2037" xr:uid="{00000000-0005-0000-0000-000094180000}"/>
    <cellStyle name="Comma 2 2 111" xfId="2038" xr:uid="{00000000-0005-0000-0000-000095180000}"/>
    <cellStyle name="Comma 2 2 111 2" xfId="2039" xr:uid="{00000000-0005-0000-0000-000096180000}"/>
    <cellStyle name="Comma 2 2 112" xfId="2040" xr:uid="{00000000-0005-0000-0000-000097180000}"/>
    <cellStyle name="Comma 2 2 112 2" xfId="2041" xr:uid="{00000000-0005-0000-0000-000098180000}"/>
    <cellStyle name="Comma 2 2 113" xfId="2042" xr:uid="{00000000-0005-0000-0000-000099180000}"/>
    <cellStyle name="Comma 2 2 113 2" xfId="2043" xr:uid="{00000000-0005-0000-0000-00009A180000}"/>
    <cellStyle name="Comma 2 2 114" xfId="2044" xr:uid="{00000000-0005-0000-0000-00009B180000}"/>
    <cellStyle name="Comma 2 2 114 2" xfId="2045" xr:uid="{00000000-0005-0000-0000-00009C180000}"/>
    <cellStyle name="Comma 2 2 115" xfId="2046" xr:uid="{00000000-0005-0000-0000-00009D180000}"/>
    <cellStyle name="Comma 2 2 115 2" xfId="2047" xr:uid="{00000000-0005-0000-0000-00009E180000}"/>
    <cellStyle name="Comma 2 2 116" xfId="2048" xr:uid="{00000000-0005-0000-0000-00009F180000}"/>
    <cellStyle name="Comma 2 2 116 2" xfId="2049" xr:uid="{00000000-0005-0000-0000-0000A0180000}"/>
    <cellStyle name="Comma 2 2 117" xfId="2050" xr:uid="{00000000-0005-0000-0000-0000A1180000}"/>
    <cellStyle name="Comma 2 2 117 2" xfId="2051" xr:uid="{00000000-0005-0000-0000-0000A2180000}"/>
    <cellStyle name="Comma 2 2 118" xfId="2052" xr:uid="{00000000-0005-0000-0000-0000A3180000}"/>
    <cellStyle name="Comma 2 2 118 2" xfId="2053" xr:uid="{00000000-0005-0000-0000-0000A4180000}"/>
    <cellStyle name="Comma 2 2 119" xfId="2054" xr:uid="{00000000-0005-0000-0000-0000A5180000}"/>
    <cellStyle name="Comma 2 2 119 2" xfId="2055" xr:uid="{00000000-0005-0000-0000-0000A6180000}"/>
    <cellStyle name="Comma 2 2 119 3" xfId="2056" xr:uid="{00000000-0005-0000-0000-0000A7180000}"/>
    <cellStyle name="Comma 2 2 12" xfId="2057" xr:uid="{00000000-0005-0000-0000-0000A8180000}"/>
    <cellStyle name="Comma 2 2 12 10" xfId="2058" xr:uid="{00000000-0005-0000-0000-0000A9180000}"/>
    <cellStyle name="Comma 2 2 12 11" xfId="2059" xr:uid="{00000000-0005-0000-0000-0000AA180000}"/>
    <cellStyle name="Comma 2 2 12 12" xfId="2060" xr:uid="{00000000-0005-0000-0000-0000AB180000}"/>
    <cellStyle name="Comma 2 2 12 13" xfId="2061" xr:uid="{00000000-0005-0000-0000-0000AC180000}"/>
    <cellStyle name="Comma 2 2 12 14" xfId="2062" xr:uid="{00000000-0005-0000-0000-0000AD180000}"/>
    <cellStyle name="Comma 2 2 12 15" xfId="2063" xr:uid="{00000000-0005-0000-0000-0000AE180000}"/>
    <cellStyle name="Comma 2 2 12 16" xfId="2064" xr:uid="{00000000-0005-0000-0000-0000AF180000}"/>
    <cellStyle name="Comma 2 2 12 17" xfId="2065" xr:uid="{00000000-0005-0000-0000-0000B0180000}"/>
    <cellStyle name="Comma 2 2 12 18" xfId="2066" xr:uid="{00000000-0005-0000-0000-0000B1180000}"/>
    <cellStyle name="Comma 2 2 12 19" xfId="2067" xr:uid="{00000000-0005-0000-0000-0000B2180000}"/>
    <cellStyle name="Comma 2 2 12 2" xfId="2068" xr:uid="{00000000-0005-0000-0000-0000B3180000}"/>
    <cellStyle name="Comma 2 2 12 20" xfId="2069" xr:uid="{00000000-0005-0000-0000-0000B4180000}"/>
    <cellStyle name="Comma 2 2 12 21" xfId="2070" xr:uid="{00000000-0005-0000-0000-0000B5180000}"/>
    <cellStyle name="Comma 2 2 12 22" xfId="2071" xr:uid="{00000000-0005-0000-0000-0000B6180000}"/>
    <cellStyle name="Comma 2 2 12 3" xfId="2072" xr:uid="{00000000-0005-0000-0000-0000B7180000}"/>
    <cellStyle name="Comma 2 2 12 4" xfId="2073" xr:uid="{00000000-0005-0000-0000-0000B8180000}"/>
    <cellStyle name="Comma 2 2 12 5" xfId="2074" xr:uid="{00000000-0005-0000-0000-0000B9180000}"/>
    <cellStyle name="Comma 2 2 12 6" xfId="2075" xr:uid="{00000000-0005-0000-0000-0000BA180000}"/>
    <cellStyle name="Comma 2 2 12 7" xfId="2076" xr:uid="{00000000-0005-0000-0000-0000BB180000}"/>
    <cellStyle name="Comma 2 2 12 8" xfId="2077" xr:uid="{00000000-0005-0000-0000-0000BC180000}"/>
    <cellStyle name="Comma 2 2 12 9" xfId="2078" xr:uid="{00000000-0005-0000-0000-0000BD180000}"/>
    <cellStyle name="Comma 2 2 120" xfId="2079" xr:uid="{00000000-0005-0000-0000-0000BE180000}"/>
    <cellStyle name="Comma 2 2 121" xfId="2080" xr:uid="{00000000-0005-0000-0000-0000BF180000}"/>
    <cellStyle name="Comma 2 2 122" xfId="2081" xr:uid="{00000000-0005-0000-0000-0000C0180000}"/>
    <cellStyle name="Comma 2 2 123" xfId="2082" xr:uid="{00000000-0005-0000-0000-0000C1180000}"/>
    <cellStyle name="Comma 2 2 13" xfId="2083" xr:uid="{00000000-0005-0000-0000-0000C2180000}"/>
    <cellStyle name="Comma 2 2 13 10" xfId="2084" xr:uid="{00000000-0005-0000-0000-0000C3180000}"/>
    <cellStyle name="Comma 2 2 13 11" xfId="2085" xr:uid="{00000000-0005-0000-0000-0000C4180000}"/>
    <cellStyle name="Comma 2 2 13 12" xfId="2086" xr:uid="{00000000-0005-0000-0000-0000C5180000}"/>
    <cellStyle name="Comma 2 2 13 13" xfId="2087" xr:uid="{00000000-0005-0000-0000-0000C6180000}"/>
    <cellStyle name="Comma 2 2 13 14" xfId="2088" xr:uid="{00000000-0005-0000-0000-0000C7180000}"/>
    <cellStyle name="Comma 2 2 13 15" xfId="2089" xr:uid="{00000000-0005-0000-0000-0000C8180000}"/>
    <cellStyle name="Comma 2 2 13 16" xfId="2090" xr:uid="{00000000-0005-0000-0000-0000C9180000}"/>
    <cellStyle name="Comma 2 2 13 17" xfId="2091" xr:uid="{00000000-0005-0000-0000-0000CA180000}"/>
    <cellStyle name="Comma 2 2 13 18" xfId="2092" xr:uid="{00000000-0005-0000-0000-0000CB180000}"/>
    <cellStyle name="Comma 2 2 13 19" xfId="2093" xr:uid="{00000000-0005-0000-0000-0000CC180000}"/>
    <cellStyle name="Comma 2 2 13 2" xfId="2094" xr:uid="{00000000-0005-0000-0000-0000CD180000}"/>
    <cellStyle name="Comma 2 2 13 20" xfId="2095" xr:uid="{00000000-0005-0000-0000-0000CE180000}"/>
    <cellStyle name="Comma 2 2 13 21" xfId="2096" xr:uid="{00000000-0005-0000-0000-0000CF180000}"/>
    <cellStyle name="Comma 2 2 13 22" xfId="2097" xr:uid="{00000000-0005-0000-0000-0000D0180000}"/>
    <cellStyle name="Comma 2 2 13 3" xfId="2098" xr:uid="{00000000-0005-0000-0000-0000D1180000}"/>
    <cellStyle name="Comma 2 2 13 4" xfId="2099" xr:uid="{00000000-0005-0000-0000-0000D2180000}"/>
    <cellStyle name="Comma 2 2 13 5" xfId="2100" xr:uid="{00000000-0005-0000-0000-0000D3180000}"/>
    <cellStyle name="Comma 2 2 13 6" xfId="2101" xr:uid="{00000000-0005-0000-0000-0000D4180000}"/>
    <cellStyle name="Comma 2 2 13 7" xfId="2102" xr:uid="{00000000-0005-0000-0000-0000D5180000}"/>
    <cellStyle name="Comma 2 2 13 8" xfId="2103" xr:uid="{00000000-0005-0000-0000-0000D6180000}"/>
    <cellStyle name="Comma 2 2 13 9" xfId="2104" xr:uid="{00000000-0005-0000-0000-0000D7180000}"/>
    <cellStyle name="Comma 2 2 14" xfId="2105" xr:uid="{00000000-0005-0000-0000-0000D8180000}"/>
    <cellStyle name="Comma 2 2 14 2" xfId="2106" xr:uid="{00000000-0005-0000-0000-0000D9180000}"/>
    <cellStyle name="Comma 2 2 15" xfId="2107" xr:uid="{00000000-0005-0000-0000-0000DA180000}"/>
    <cellStyle name="Comma 2 2 15 2" xfId="2108" xr:uid="{00000000-0005-0000-0000-0000DB180000}"/>
    <cellStyle name="Comma 2 2 16" xfId="2109" xr:uid="{00000000-0005-0000-0000-0000DC180000}"/>
    <cellStyle name="Comma 2 2 16 2" xfId="2110" xr:uid="{00000000-0005-0000-0000-0000DD180000}"/>
    <cellStyle name="Comma 2 2 17" xfId="2111" xr:uid="{00000000-0005-0000-0000-0000DE180000}"/>
    <cellStyle name="Comma 2 2 17 2" xfId="2112" xr:uid="{00000000-0005-0000-0000-0000DF180000}"/>
    <cellStyle name="Comma 2 2 18" xfId="2113" xr:uid="{00000000-0005-0000-0000-0000E0180000}"/>
    <cellStyle name="Comma 2 2 18 2" xfId="2114" xr:uid="{00000000-0005-0000-0000-0000E1180000}"/>
    <cellStyle name="Comma 2 2 19" xfId="2115" xr:uid="{00000000-0005-0000-0000-0000E2180000}"/>
    <cellStyle name="Comma 2 2 19 2" xfId="2116" xr:uid="{00000000-0005-0000-0000-0000E3180000}"/>
    <cellStyle name="Comma 2 2 2" xfId="53" xr:uid="{00000000-0005-0000-0000-0000E4180000}"/>
    <cellStyle name="Comma 2 2 2 10" xfId="2117" xr:uid="{00000000-0005-0000-0000-0000E5180000}"/>
    <cellStyle name="Comma 2 2 2 10 2" xfId="2118" xr:uid="{00000000-0005-0000-0000-0000E6180000}"/>
    <cellStyle name="Comma 2 2 2 10 3" xfId="2119" xr:uid="{00000000-0005-0000-0000-0000E7180000}"/>
    <cellStyle name="Comma 2 2 2 10 4" xfId="2120" xr:uid="{00000000-0005-0000-0000-0000E8180000}"/>
    <cellStyle name="Comma 2 2 2 10 5" xfId="2121" xr:uid="{00000000-0005-0000-0000-0000E9180000}"/>
    <cellStyle name="Comma 2 2 2 10 6" xfId="2122" xr:uid="{00000000-0005-0000-0000-0000EA180000}"/>
    <cellStyle name="Comma 2 2 2 11" xfId="2123" xr:uid="{00000000-0005-0000-0000-0000EB180000}"/>
    <cellStyle name="Comma 2 2 2 11 2" xfId="2124" xr:uid="{00000000-0005-0000-0000-0000EC180000}"/>
    <cellStyle name="Comma 2 2 2 11 3" xfId="2125" xr:uid="{00000000-0005-0000-0000-0000ED180000}"/>
    <cellStyle name="Comma 2 2 2 11 4" xfId="2126" xr:uid="{00000000-0005-0000-0000-0000EE180000}"/>
    <cellStyle name="Comma 2 2 2 11 5" xfId="2127" xr:uid="{00000000-0005-0000-0000-0000EF180000}"/>
    <cellStyle name="Comma 2 2 2 11 6" xfId="2128" xr:uid="{00000000-0005-0000-0000-0000F0180000}"/>
    <cellStyle name="Comma 2 2 2 12" xfId="2129" xr:uid="{00000000-0005-0000-0000-0000F1180000}"/>
    <cellStyle name="Comma 2 2 2 13" xfId="2130" xr:uid="{00000000-0005-0000-0000-0000F2180000}"/>
    <cellStyle name="Comma 2 2 2 14" xfId="2131" xr:uid="{00000000-0005-0000-0000-0000F3180000}"/>
    <cellStyle name="Comma 2 2 2 15" xfId="2132" xr:uid="{00000000-0005-0000-0000-0000F4180000}"/>
    <cellStyle name="Comma 2 2 2 16" xfId="2133" xr:uid="{00000000-0005-0000-0000-0000F5180000}"/>
    <cellStyle name="Comma 2 2 2 2" xfId="2134" xr:uid="{00000000-0005-0000-0000-0000F6180000}"/>
    <cellStyle name="Comma 2 2 2 2 2" xfId="2135" xr:uid="{00000000-0005-0000-0000-0000F7180000}"/>
    <cellStyle name="Comma 2 2 2 2 3" xfId="2136" xr:uid="{00000000-0005-0000-0000-0000F8180000}"/>
    <cellStyle name="Comma 2 2 2 2 4" xfId="2137" xr:uid="{00000000-0005-0000-0000-0000F9180000}"/>
    <cellStyle name="Comma 2 2 2 2 5" xfId="2138" xr:uid="{00000000-0005-0000-0000-0000FA180000}"/>
    <cellStyle name="Comma 2 2 2 2 6" xfId="2139" xr:uid="{00000000-0005-0000-0000-0000FB180000}"/>
    <cellStyle name="Comma 2 2 2 3" xfId="2140" xr:uid="{00000000-0005-0000-0000-0000FC180000}"/>
    <cellStyle name="Comma 2 2 2 3 2" xfId="2141" xr:uid="{00000000-0005-0000-0000-0000FD180000}"/>
    <cellStyle name="Comma 2 2 2 3 3" xfId="2142" xr:uid="{00000000-0005-0000-0000-0000FE180000}"/>
    <cellStyle name="Comma 2 2 2 3 4" xfId="2143" xr:uid="{00000000-0005-0000-0000-0000FF180000}"/>
    <cellStyle name="Comma 2 2 2 3 5" xfId="2144" xr:uid="{00000000-0005-0000-0000-000000190000}"/>
    <cellStyle name="Comma 2 2 2 3 6" xfId="2145" xr:uid="{00000000-0005-0000-0000-000001190000}"/>
    <cellStyle name="Comma 2 2 2 4" xfId="2146" xr:uid="{00000000-0005-0000-0000-000002190000}"/>
    <cellStyle name="Comma 2 2 2 4 2" xfId="2147" xr:uid="{00000000-0005-0000-0000-000003190000}"/>
    <cellStyle name="Comma 2 2 2 4 3" xfId="2148" xr:uid="{00000000-0005-0000-0000-000004190000}"/>
    <cellStyle name="Comma 2 2 2 4 4" xfId="2149" xr:uid="{00000000-0005-0000-0000-000005190000}"/>
    <cellStyle name="Comma 2 2 2 4 5" xfId="2150" xr:uid="{00000000-0005-0000-0000-000006190000}"/>
    <cellStyle name="Comma 2 2 2 4 6" xfId="2151" xr:uid="{00000000-0005-0000-0000-000007190000}"/>
    <cellStyle name="Comma 2 2 2 5" xfId="2152" xr:uid="{00000000-0005-0000-0000-000008190000}"/>
    <cellStyle name="Comma 2 2 2 5 2" xfId="2153" xr:uid="{00000000-0005-0000-0000-000009190000}"/>
    <cellStyle name="Comma 2 2 2 5 3" xfId="2154" xr:uid="{00000000-0005-0000-0000-00000A190000}"/>
    <cellStyle name="Comma 2 2 2 5 4" xfId="2155" xr:uid="{00000000-0005-0000-0000-00000B190000}"/>
    <cellStyle name="Comma 2 2 2 5 5" xfId="2156" xr:uid="{00000000-0005-0000-0000-00000C190000}"/>
    <cellStyle name="Comma 2 2 2 5 6" xfId="2157" xr:uid="{00000000-0005-0000-0000-00000D190000}"/>
    <cellStyle name="Comma 2 2 2 6" xfId="2158" xr:uid="{00000000-0005-0000-0000-00000E190000}"/>
    <cellStyle name="Comma 2 2 2 6 2" xfId="2159" xr:uid="{00000000-0005-0000-0000-00000F190000}"/>
    <cellStyle name="Comma 2 2 2 6 3" xfId="2160" xr:uid="{00000000-0005-0000-0000-000010190000}"/>
    <cellStyle name="Comma 2 2 2 6 4" xfId="2161" xr:uid="{00000000-0005-0000-0000-000011190000}"/>
    <cellStyle name="Comma 2 2 2 6 5" xfId="2162" xr:uid="{00000000-0005-0000-0000-000012190000}"/>
    <cellStyle name="Comma 2 2 2 6 6" xfId="2163" xr:uid="{00000000-0005-0000-0000-000013190000}"/>
    <cellStyle name="Comma 2 2 2 7" xfId="2164" xr:uid="{00000000-0005-0000-0000-000014190000}"/>
    <cellStyle name="Comma 2 2 2 7 2" xfId="2165" xr:uid="{00000000-0005-0000-0000-000015190000}"/>
    <cellStyle name="Comma 2 2 2 7 3" xfId="2166" xr:uid="{00000000-0005-0000-0000-000016190000}"/>
    <cellStyle name="Comma 2 2 2 7 4" xfId="2167" xr:uid="{00000000-0005-0000-0000-000017190000}"/>
    <cellStyle name="Comma 2 2 2 7 5" xfId="2168" xr:uid="{00000000-0005-0000-0000-000018190000}"/>
    <cellStyle name="Comma 2 2 2 7 6" xfId="2169" xr:uid="{00000000-0005-0000-0000-000019190000}"/>
    <cellStyle name="Comma 2 2 2 8" xfId="2170" xr:uid="{00000000-0005-0000-0000-00001A190000}"/>
    <cellStyle name="Comma 2 2 2 8 2" xfId="2171" xr:uid="{00000000-0005-0000-0000-00001B190000}"/>
    <cellStyle name="Comma 2 2 2 8 3" xfId="2172" xr:uid="{00000000-0005-0000-0000-00001C190000}"/>
    <cellStyle name="Comma 2 2 2 8 4" xfId="2173" xr:uid="{00000000-0005-0000-0000-00001D190000}"/>
    <cellStyle name="Comma 2 2 2 8 5" xfId="2174" xr:uid="{00000000-0005-0000-0000-00001E190000}"/>
    <cellStyle name="Comma 2 2 2 8 6" xfId="2175" xr:uid="{00000000-0005-0000-0000-00001F190000}"/>
    <cellStyle name="Comma 2 2 2 9" xfId="2176" xr:uid="{00000000-0005-0000-0000-000020190000}"/>
    <cellStyle name="Comma 2 2 2 9 2" xfId="2177" xr:uid="{00000000-0005-0000-0000-000021190000}"/>
    <cellStyle name="Comma 2 2 2 9 3" xfId="2178" xr:uid="{00000000-0005-0000-0000-000022190000}"/>
    <cellStyle name="Comma 2 2 2 9 4" xfId="2179" xr:uid="{00000000-0005-0000-0000-000023190000}"/>
    <cellStyle name="Comma 2 2 2 9 5" xfId="2180" xr:uid="{00000000-0005-0000-0000-000024190000}"/>
    <cellStyle name="Comma 2 2 2 9 6" xfId="2181" xr:uid="{00000000-0005-0000-0000-000025190000}"/>
    <cellStyle name="Comma 2 2 20" xfId="2182" xr:uid="{00000000-0005-0000-0000-000026190000}"/>
    <cellStyle name="Comma 2 2 20 2" xfId="2183" xr:uid="{00000000-0005-0000-0000-000027190000}"/>
    <cellStyle name="Comma 2 2 21" xfId="2184" xr:uid="{00000000-0005-0000-0000-000028190000}"/>
    <cellStyle name="Comma 2 2 21 2" xfId="2185" xr:uid="{00000000-0005-0000-0000-000029190000}"/>
    <cellStyle name="Comma 2 2 22" xfId="2186" xr:uid="{00000000-0005-0000-0000-00002A190000}"/>
    <cellStyle name="Comma 2 2 22 2" xfId="2187" xr:uid="{00000000-0005-0000-0000-00002B190000}"/>
    <cellStyle name="Comma 2 2 23" xfId="2188" xr:uid="{00000000-0005-0000-0000-00002C190000}"/>
    <cellStyle name="Comma 2 2 23 2" xfId="2189" xr:uid="{00000000-0005-0000-0000-00002D190000}"/>
    <cellStyle name="Comma 2 2 24" xfId="2190" xr:uid="{00000000-0005-0000-0000-00002E190000}"/>
    <cellStyle name="Comma 2 2 24 2" xfId="2191" xr:uid="{00000000-0005-0000-0000-00002F190000}"/>
    <cellStyle name="Comma 2 2 25" xfId="2192" xr:uid="{00000000-0005-0000-0000-000030190000}"/>
    <cellStyle name="Comma 2 2 25 2" xfId="2193" xr:uid="{00000000-0005-0000-0000-000031190000}"/>
    <cellStyle name="Comma 2 2 26" xfId="2194" xr:uid="{00000000-0005-0000-0000-000032190000}"/>
    <cellStyle name="Comma 2 2 26 2" xfId="2195" xr:uid="{00000000-0005-0000-0000-000033190000}"/>
    <cellStyle name="Comma 2 2 27" xfId="2196" xr:uid="{00000000-0005-0000-0000-000034190000}"/>
    <cellStyle name="Comma 2 2 27 2" xfId="2197" xr:uid="{00000000-0005-0000-0000-000035190000}"/>
    <cellStyle name="Comma 2 2 28" xfId="2198" xr:uid="{00000000-0005-0000-0000-000036190000}"/>
    <cellStyle name="Comma 2 2 28 2" xfId="2199" xr:uid="{00000000-0005-0000-0000-000037190000}"/>
    <cellStyle name="Comma 2 2 29" xfId="2200" xr:uid="{00000000-0005-0000-0000-000038190000}"/>
    <cellStyle name="Comma 2 2 29 2" xfId="2201" xr:uid="{00000000-0005-0000-0000-000039190000}"/>
    <cellStyle name="Comma 2 2 3" xfId="54" xr:uid="{00000000-0005-0000-0000-00003A190000}"/>
    <cellStyle name="Comma 2 2 3 10" xfId="2202" xr:uid="{00000000-0005-0000-0000-00003B190000}"/>
    <cellStyle name="Comma 2 2 3 10 2" xfId="2203" xr:uid="{00000000-0005-0000-0000-00003C190000}"/>
    <cellStyle name="Comma 2 2 3 11" xfId="2204" xr:uid="{00000000-0005-0000-0000-00003D190000}"/>
    <cellStyle name="Comma 2 2 3 11 2" xfId="2205" xr:uid="{00000000-0005-0000-0000-00003E190000}"/>
    <cellStyle name="Comma 2 2 3 12" xfId="2206" xr:uid="{00000000-0005-0000-0000-00003F190000}"/>
    <cellStyle name="Comma 2 2 3 12 2" xfId="2207" xr:uid="{00000000-0005-0000-0000-000040190000}"/>
    <cellStyle name="Comma 2 2 3 13" xfId="2208" xr:uid="{00000000-0005-0000-0000-000041190000}"/>
    <cellStyle name="Comma 2 2 3 13 2" xfId="2209" xr:uid="{00000000-0005-0000-0000-000042190000}"/>
    <cellStyle name="Comma 2 2 3 14" xfId="2210" xr:uid="{00000000-0005-0000-0000-000043190000}"/>
    <cellStyle name="Comma 2 2 3 14 2" xfId="2211" xr:uid="{00000000-0005-0000-0000-000044190000}"/>
    <cellStyle name="Comma 2 2 3 15" xfId="2212" xr:uid="{00000000-0005-0000-0000-000045190000}"/>
    <cellStyle name="Comma 2 2 3 15 2" xfId="2213" xr:uid="{00000000-0005-0000-0000-000046190000}"/>
    <cellStyle name="Comma 2 2 3 16" xfId="2214" xr:uid="{00000000-0005-0000-0000-000047190000}"/>
    <cellStyle name="Comma 2 2 3 16 2" xfId="2215" xr:uid="{00000000-0005-0000-0000-000048190000}"/>
    <cellStyle name="Comma 2 2 3 17" xfId="2216" xr:uid="{00000000-0005-0000-0000-000049190000}"/>
    <cellStyle name="Comma 2 2 3 17 2" xfId="2217" xr:uid="{00000000-0005-0000-0000-00004A190000}"/>
    <cellStyle name="Comma 2 2 3 18" xfId="2218" xr:uid="{00000000-0005-0000-0000-00004B190000}"/>
    <cellStyle name="Comma 2 2 3 18 2" xfId="2219" xr:uid="{00000000-0005-0000-0000-00004C190000}"/>
    <cellStyle name="Comma 2 2 3 19" xfId="2220" xr:uid="{00000000-0005-0000-0000-00004D190000}"/>
    <cellStyle name="Comma 2 2 3 19 2" xfId="2221" xr:uid="{00000000-0005-0000-0000-00004E190000}"/>
    <cellStyle name="Comma 2 2 3 2" xfId="2222" xr:uid="{00000000-0005-0000-0000-00004F190000}"/>
    <cellStyle name="Comma 2 2 3 2 2" xfId="2223" xr:uid="{00000000-0005-0000-0000-000050190000}"/>
    <cellStyle name="Comma 2 2 3 20" xfId="2224" xr:uid="{00000000-0005-0000-0000-000051190000}"/>
    <cellStyle name="Comma 2 2 3 21" xfId="2225" xr:uid="{00000000-0005-0000-0000-000052190000}"/>
    <cellStyle name="Comma 2 2 3 22" xfId="2226" xr:uid="{00000000-0005-0000-0000-000053190000}"/>
    <cellStyle name="Comma 2 2 3 23" xfId="2227" xr:uid="{00000000-0005-0000-0000-000054190000}"/>
    <cellStyle name="Comma 2 2 3 24" xfId="2228" xr:uid="{00000000-0005-0000-0000-000055190000}"/>
    <cellStyle name="Comma 2 2 3 3" xfId="2229" xr:uid="{00000000-0005-0000-0000-000056190000}"/>
    <cellStyle name="Comma 2 2 3 3 2" xfId="2230" xr:uid="{00000000-0005-0000-0000-000057190000}"/>
    <cellStyle name="Comma 2 2 3 4" xfId="2231" xr:uid="{00000000-0005-0000-0000-000058190000}"/>
    <cellStyle name="Comma 2 2 3 4 2" xfId="2232" xr:uid="{00000000-0005-0000-0000-000059190000}"/>
    <cellStyle name="Comma 2 2 3 5" xfId="2233" xr:uid="{00000000-0005-0000-0000-00005A190000}"/>
    <cellStyle name="Comma 2 2 3 5 2" xfId="2234" xr:uid="{00000000-0005-0000-0000-00005B190000}"/>
    <cellStyle name="Comma 2 2 3 6" xfId="2235" xr:uid="{00000000-0005-0000-0000-00005C190000}"/>
    <cellStyle name="Comma 2 2 3 6 2" xfId="2236" xr:uid="{00000000-0005-0000-0000-00005D190000}"/>
    <cellStyle name="Comma 2 2 3 7" xfId="2237" xr:uid="{00000000-0005-0000-0000-00005E190000}"/>
    <cellStyle name="Comma 2 2 3 7 2" xfId="2238" xr:uid="{00000000-0005-0000-0000-00005F190000}"/>
    <cellStyle name="Comma 2 2 3 8" xfId="2239" xr:uid="{00000000-0005-0000-0000-000060190000}"/>
    <cellStyle name="Comma 2 2 3 8 2" xfId="2240" xr:uid="{00000000-0005-0000-0000-000061190000}"/>
    <cellStyle name="Comma 2 2 3 9" xfId="2241" xr:uid="{00000000-0005-0000-0000-000062190000}"/>
    <cellStyle name="Comma 2 2 3 9 2" xfId="2242" xr:uid="{00000000-0005-0000-0000-000063190000}"/>
    <cellStyle name="Comma 2 2 30" xfId="2243" xr:uid="{00000000-0005-0000-0000-000064190000}"/>
    <cellStyle name="Comma 2 2 30 2" xfId="2244" xr:uid="{00000000-0005-0000-0000-000065190000}"/>
    <cellStyle name="Comma 2 2 31" xfId="2245" xr:uid="{00000000-0005-0000-0000-000066190000}"/>
    <cellStyle name="Comma 2 2 31 2" xfId="2246" xr:uid="{00000000-0005-0000-0000-000067190000}"/>
    <cellStyle name="Comma 2 2 32" xfId="2247" xr:uid="{00000000-0005-0000-0000-000068190000}"/>
    <cellStyle name="Comma 2 2 32 2" xfId="2248" xr:uid="{00000000-0005-0000-0000-000069190000}"/>
    <cellStyle name="Comma 2 2 33" xfId="2249" xr:uid="{00000000-0005-0000-0000-00006A190000}"/>
    <cellStyle name="Comma 2 2 33 2" xfId="2250" xr:uid="{00000000-0005-0000-0000-00006B190000}"/>
    <cellStyle name="Comma 2 2 34" xfId="2251" xr:uid="{00000000-0005-0000-0000-00006C190000}"/>
    <cellStyle name="Comma 2 2 34 2" xfId="2252" xr:uid="{00000000-0005-0000-0000-00006D190000}"/>
    <cellStyle name="Comma 2 2 35" xfId="2253" xr:uid="{00000000-0005-0000-0000-00006E190000}"/>
    <cellStyle name="Comma 2 2 35 2" xfId="2254" xr:uid="{00000000-0005-0000-0000-00006F190000}"/>
    <cellStyle name="Comma 2 2 36" xfId="2255" xr:uid="{00000000-0005-0000-0000-000070190000}"/>
    <cellStyle name="Comma 2 2 36 2" xfId="2256" xr:uid="{00000000-0005-0000-0000-000071190000}"/>
    <cellStyle name="Comma 2 2 37" xfId="2257" xr:uid="{00000000-0005-0000-0000-000072190000}"/>
    <cellStyle name="Comma 2 2 37 2" xfId="2258" xr:uid="{00000000-0005-0000-0000-000073190000}"/>
    <cellStyle name="Comma 2 2 38" xfId="2259" xr:uid="{00000000-0005-0000-0000-000074190000}"/>
    <cellStyle name="Comma 2 2 38 2" xfId="2260" xr:uid="{00000000-0005-0000-0000-000075190000}"/>
    <cellStyle name="Comma 2 2 39" xfId="2261" xr:uid="{00000000-0005-0000-0000-000076190000}"/>
    <cellStyle name="Comma 2 2 39 2" xfId="2262" xr:uid="{00000000-0005-0000-0000-000077190000}"/>
    <cellStyle name="Comma 2 2 4" xfId="55" xr:uid="{00000000-0005-0000-0000-000078190000}"/>
    <cellStyle name="Comma 2 2 4 2" xfId="2263" xr:uid="{00000000-0005-0000-0000-000079190000}"/>
    <cellStyle name="Comma 2 2 4 3" xfId="2264" xr:uid="{00000000-0005-0000-0000-00007A190000}"/>
    <cellStyle name="Comma 2 2 4 4" xfId="2265" xr:uid="{00000000-0005-0000-0000-00007B190000}"/>
    <cellStyle name="Comma 2 2 4 5" xfId="2266" xr:uid="{00000000-0005-0000-0000-00007C190000}"/>
    <cellStyle name="Comma 2 2 4 6" xfId="2267" xr:uid="{00000000-0005-0000-0000-00007D190000}"/>
    <cellStyle name="Comma 2 2 40" xfId="2268" xr:uid="{00000000-0005-0000-0000-00007E190000}"/>
    <cellStyle name="Comma 2 2 40 2" xfId="2269" xr:uid="{00000000-0005-0000-0000-00007F190000}"/>
    <cellStyle name="Comma 2 2 41" xfId="2270" xr:uid="{00000000-0005-0000-0000-000080190000}"/>
    <cellStyle name="Comma 2 2 41 2" xfId="2271" xr:uid="{00000000-0005-0000-0000-000081190000}"/>
    <cellStyle name="Comma 2 2 42" xfId="2272" xr:uid="{00000000-0005-0000-0000-000082190000}"/>
    <cellStyle name="Comma 2 2 42 2" xfId="2273" xr:uid="{00000000-0005-0000-0000-000083190000}"/>
    <cellStyle name="Comma 2 2 43" xfId="2274" xr:uid="{00000000-0005-0000-0000-000084190000}"/>
    <cellStyle name="Comma 2 2 43 2" xfId="2275" xr:uid="{00000000-0005-0000-0000-000085190000}"/>
    <cellStyle name="Comma 2 2 44" xfId="2276" xr:uid="{00000000-0005-0000-0000-000086190000}"/>
    <cellStyle name="Comma 2 2 44 2" xfId="2277" xr:uid="{00000000-0005-0000-0000-000087190000}"/>
    <cellStyle name="Comma 2 2 45" xfId="2278" xr:uid="{00000000-0005-0000-0000-000088190000}"/>
    <cellStyle name="Comma 2 2 45 2" xfId="2279" xr:uid="{00000000-0005-0000-0000-000089190000}"/>
    <cellStyle name="Comma 2 2 46" xfId="2280" xr:uid="{00000000-0005-0000-0000-00008A190000}"/>
    <cellStyle name="Comma 2 2 46 2" xfId="2281" xr:uid="{00000000-0005-0000-0000-00008B190000}"/>
    <cellStyle name="Comma 2 2 47" xfId="2282" xr:uid="{00000000-0005-0000-0000-00008C190000}"/>
    <cellStyle name="Comma 2 2 47 2" xfId="2283" xr:uid="{00000000-0005-0000-0000-00008D190000}"/>
    <cellStyle name="Comma 2 2 48" xfId="2284" xr:uid="{00000000-0005-0000-0000-00008E190000}"/>
    <cellStyle name="Comma 2 2 48 2" xfId="2285" xr:uid="{00000000-0005-0000-0000-00008F190000}"/>
    <cellStyle name="Comma 2 2 49" xfId="2286" xr:uid="{00000000-0005-0000-0000-000090190000}"/>
    <cellStyle name="Comma 2 2 49 2" xfId="2287" xr:uid="{00000000-0005-0000-0000-000091190000}"/>
    <cellStyle name="Comma 2 2 5" xfId="56" xr:uid="{00000000-0005-0000-0000-000092190000}"/>
    <cellStyle name="Comma 2 2 5 10" xfId="2288" xr:uid="{00000000-0005-0000-0000-000093190000}"/>
    <cellStyle name="Comma 2 2 5 11" xfId="2289" xr:uid="{00000000-0005-0000-0000-000094190000}"/>
    <cellStyle name="Comma 2 2 5 12" xfId="2290" xr:uid="{00000000-0005-0000-0000-000095190000}"/>
    <cellStyle name="Comma 2 2 5 13" xfId="2291" xr:uid="{00000000-0005-0000-0000-000096190000}"/>
    <cellStyle name="Comma 2 2 5 14" xfId="2292" xr:uid="{00000000-0005-0000-0000-000097190000}"/>
    <cellStyle name="Comma 2 2 5 15" xfId="2293" xr:uid="{00000000-0005-0000-0000-000098190000}"/>
    <cellStyle name="Comma 2 2 5 16" xfId="2294" xr:uid="{00000000-0005-0000-0000-000099190000}"/>
    <cellStyle name="Comma 2 2 5 17" xfId="2295" xr:uid="{00000000-0005-0000-0000-00009A190000}"/>
    <cellStyle name="Comma 2 2 5 18" xfId="2296" xr:uid="{00000000-0005-0000-0000-00009B190000}"/>
    <cellStyle name="Comma 2 2 5 19" xfId="2297" xr:uid="{00000000-0005-0000-0000-00009C190000}"/>
    <cellStyle name="Comma 2 2 5 2" xfId="2298" xr:uid="{00000000-0005-0000-0000-00009D190000}"/>
    <cellStyle name="Comma 2 2 5 20" xfId="2299" xr:uid="{00000000-0005-0000-0000-00009E190000}"/>
    <cellStyle name="Comma 2 2 5 21" xfId="2300" xr:uid="{00000000-0005-0000-0000-00009F190000}"/>
    <cellStyle name="Comma 2 2 5 22" xfId="2301" xr:uid="{00000000-0005-0000-0000-0000A0190000}"/>
    <cellStyle name="Comma 2 2 5 3" xfId="2302" xr:uid="{00000000-0005-0000-0000-0000A1190000}"/>
    <cellStyle name="Comma 2 2 5 4" xfId="2303" xr:uid="{00000000-0005-0000-0000-0000A2190000}"/>
    <cellStyle name="Comma 2 2 5 5" xfId="2304" xr:uid="{00000000-0005-0000-0000-0000A3190000}"/>
    <cellStyle name="Comma 2 2 5 6" xfId="2305" xr:uid="{00000000-0005-0000-0000-0000A4190000}"/>
    <cellStyle name="Comma 2 2 5 7" xfId="2306" xr:uid="{00000000-0005-0000-0000-0000A5190000}"/>
    <cellStyle name="Comma 2 2 5 8" xfId="2307" xr:uid="{00000000-0005-0000-0000-0000A6190000}"/>
    <cellStyle name="Comma 2 2 5 9" xfId="2308" xr:uid="{00000000-0005-0000-0000-0000A7190000}"/>
    <cellStyle name="Comma 2 2 50" xfId="2309" xr:uid="{00000000-0005-0000-0000-0000A8190000}"/>
    <cellStyle name="Comma 2 2 50 2" xfId="2310" xr:uid="{00000000-0005-0000-0000-0000A9190000}"/>
    <cellStyle name="Comma 2 2 51" xfId="2311" xr:uid="{00000000-0005-0000-0000-0000AA190000}"/>
    <cellStyle name="Comma 2 2 51 2" xfId="2312" xr:uid="{00000000-0005-0000-0000-0000AB190000}"/>
    <cellStyle name="Comma 2 2 52" xfId="2313" xr:uid="{00000000-0005-0000-0000-0000AC190000}"/>
    <cellStyle name="Comma 2 2 52 2" xfId="2314" xr:uid="{00000000-0005-0000-0000-0000AD190000}"/>
    <cellStyle name="Comma 2 2 53" xfId="2315" xr:uid="{00000000-0005-0000-0000-0000AE190000}"/>
    <cellStyle name="Comma 2 2 53 2" xfId="2316" xr:uid="{00000000-0005-0000-0000-0000AF190000}"/>
    <cellStyle name="Comma 2 2 54" xfId="2317" xr:uid="{00000000-0005-0000-0000-0000B0190000}"/>
    <cellStyle name="Comma 2 2 54 2" xfId="2318" xr:uid="{00000000-0005-0000-0000-0000B1190000}"/>
    <cellStyle name="Comma 2 2 55" xfId="2319" xr:uid="{00000000-0005-0000-0000-0000B2190000}"/>
    <cellStyle name="Comma 2 2 55 2" xfId="2320" xr:uid="{00000000-0005-0000-0000-0000B3190000}"/>
    <cellStyle name="Comma 2 2 56" xfId="2321" xr:uid="{00000000-0005-0000-0000-0000B4190000}"/>
    <cellStyle name="Comma 2 2 56 2" xfId="2322" xr:uid="{00000000-0005-0000-0000-0000B5190000}"/>
    <cellStyle name="Comma 2 2 57" xfId="2323" xr:uid="{00000000-0005-0000-0000-0000B6190000}"/>
    <cellStyle name="Comma 2 2 57 2" xfId="2324" xr:uid="{00000000-0005-0000-0000-0000B7190000}"/>
    <cellStyle name="Comma 2 2 58" xfId="2325" xr:uid="{00000000-0005-0000-0000-0000B8190000}"/>
    <cellStyle name="Comma 2 2 58 2" xfId="2326" xr:uid="{00000000-0005-0000-0000-0000B9190000}"/>
    <cellStyle name="Comma 2 2 59" xfId="2327" xr:uid="{00000000-0005-0000-0000-0000BA190000}"/>
    <cellStyle name="Comma 2 2 59 2" xfId="2328" xr:uid="{00000000-0005-0000-0000-0000BB190000}"/>
    <cellStyle name="Comma 2 2 6" xfId="2329" xr:uid="{00000000-0005-0000-0000-0000BC190000}"/>
    <cellStyle name="Comma 2 2 6 10" xfId="2330" xr:uid="{00000000-0005-0000-0000-0000BD190000}"/>
    <cellStyle name="Comma 2 2 6 11" xfId="2331" xr:uid="{00000000-0005-0000-0000-0000BE190000}"/>
    <cellStyle name="Comma 2 2 6 12" xfId="2332" xr:uid="{00000000-0005-0000-0000-0000BF190000}"/>
    <cellStyle name="Comma 2 2 6 13" xfId="2333" xr:uid="{00000000-0005-0000-0000-0000C0190000}"/>
    <cellStyle name="Comma 2 2 6 14" xfId="2334" xr:uid="{00000000-0005-0000-0000-0000C1190000}"/>
    <cellStyle name="Comma 2 2 6 15" xfId="2335" xr:uid="{00000000-0005-0000-0000-0000C2190000}"/>
    <cellStyle name="Comma 2 2 6 16" xfId="2336" xr:uid="{00000000-0005-0000-0000-0000C3190000}"/>
    <cellStyle name="Comma 2 2 6 17" xfId="2337" xr:uid="{00000000-0005-0000-0000-0000C4190000}"/>
    <cellStyle name="Comma 2 2 6 18" xfId="2338" xr:uid="{00000000-0005-0000-0000-0000C5190000}"/>
    <cellStyle name="Comma 2 2 6 19" xfId="2339" xr:uid="{00000000-0005-0000-0000-0000C6190000}"/>
    <cellStyle name="Comma 2 2 6 2" xfId="2340" xr:uid="{00000000-0005-0000-0000-0000C7190000}"/>
    <cellStyle name="Comma 2 2 6 20" xfId="2341" xr:uid="{00000000-0005-0000-0000-0000C8190000}"/>
    <cellStyle name="Comma 2 2 6 21" xfId="2342" xr:uid="{00000000-0005-0000-0000-0000C9190000}"/>
    <cellStyle name="Comma 2 2 6 22" xfId="2343" xr:uid="{00000000-0005-0000-0000-0000CA190000}"/>
    <cellStyle name="Comma 2 2 6 3" xfId="2344" xr:uid="{00000000-0005-0000-0000-0000CB190000}"/>
    <cellStyle name="Comma 2 2 6 4" xfId="2345" xr:uid="{00000000-0005-0000-0000-0000CC190000}"/>
    <cellStyle name="Comma 2 2 6 5" xfId="2346" xr:uid="{00000000-0005-0000-0000-0000CD190000}"/>
    <cellStyle name="Comma 2 2 6 6" xfId="2347" xr:uid="{00000000-0005-0000-0000-0000CE190000}"/>
    <cellStyle name="Comma 2 2 6 7" xfId="2348" xr:uid="{00000000-0005-0000-0000-0000CF190000}"/>
    <cellStyle name="Comma 2 2 6 8" xfId="2349" xr:uid="{00000000-0005-0000-0000-0000D0190000}"/>
    <cellStyle name="Comma 2 2 6 9" xfId="2350" xr:uid="{00000000-0005-0000-0000-0000D1190000}"/>
    <cellStyle name="Comma 2 2 60" xfId="2351" xr:uid="{00000000-0005-0000-0000-0000D2190000}"/>
    <cellStyle name="Comma 2 2 60 2" xfId="2352" xr:uid="{00000000-0005-0000-0000-0000D3190000}"/>
    <cellStyle name="Comma 2 2 61" xfId="2353" xr:uid="{00000000-0005-0000-0000-0000D4190000}"/>
    <cellStyle name="Comma 2 2 61 2" xfId="2354" xr:uid="{00000000-0005-0000-0000-0000D5190000}"/>
    <cellStyle name="Comma 2 2 62" xfId="2355" xr:uid="{00000000-0005-0000-0000-0000D6190000}"/>
    <cellStyle name="Comma 2 2 62 2" xfId="2356" xr:uid="{00000000-0005-0000-0000-0000D7190000}"/>
    <cellStyle name="Comma 2 2 63" xfId="2357" xr:uid="{00000000-0005-0000-0000-0000D8190000}"/>
    <cellStyle name="Comma 2 2 63 2" xfId="2358" xr:uid="{00000000-0005-0000-0000-0000D9190000}"/>
    <cellStyle name="Comma 2 2 64" xfId="2359" xr:uid="{00000000-0005-0000-0000-0000DA190000}"/>
    <cellStyle name="Comma 2 2 64 2" xfId="2360" xr:uid="{00000000-0005-0000-0000-0000DB190000}"/>
    <cellStyle name="Comma 2 2 65" xfId="2361" xr:uid="{00000000-0005-0000-0000-0000DC190000}"/>
    <cellStyle name="Comma 2 2 65 2" xfId="2362" xr:uid="{00000000-0005-0000-0000-0000DD190000}"/>
    <cellStyle name="Comma 2 2 66" xfId="2363" xr:uid="{00000000-0005-0000-0000-0000DE190000}"/>
    <cellStyle name="Comma 2 2 66 2" xfId="2364" xr:uid="{00000000-0005-0000-0000-0000DF190000}"/>
    <cellStyle name="Comma 2 2 67" xfId="2365" xr:uid="{00000000-0005-0000-0000-0000E0190000}"/>
    <cellStyle name="Comma 2 2 67 2" xfId="2366" xr:uid="{00000000-0005-0000-0000-0000E1190000}"/>
    <cellStyle name="Comma 2 2 68" xfId="2367" xr:uid="{00000000-0005-0000-0000-0000E2190000}"/>
    <cellStyle name="Comma 2 2 68 2" xfId="2368" xr:uid="{00000000-0005-0000-0000-0000E3190000}"/>
    <cellStyle name="Comma 2 2 69" xfId="2369" xr:uid="{00000000-0005-0000-0000-0000E4190000}"/>
    <cellStyle name="Comma 2 2 69 2" xfId="2370" xr:uid="{00000000-0005-0000-0000-0000E5190000}"/>
    <cellStyle name="Comma 2 2 7" xfId="2371" xr:uid="{00000000-0005-0000-0000-0000E6190000}"/>
    <cellStyle name="Comma 2 2 7 10" xfId="2372" xr:uid="{00000000-0005-0000-0000-0000E7190000}"/>
    <cellStyle name="Comma 2 2 7 11" xfId="2373" xr:uid="{00000000-0005-0000-0000-0000E8190000}"/>
    <cellStyle name="Comma 2 2 7 12" xfId="2374" xr:uid="{00000000-0005-0000-0000-0000E9190000}"/>
    <cellStyle name="Comma 2 2 7 13" xfId="2375" xr:uid="{00000000-0005-0000-0000-0000EA190000}"/>
    <cellStyle name="Comma 2 2 7 14" xfId="2376" xr:uid="{00000000-0005-0000-0000-0000EB190000}"/>
    <cellStyle name="Comma 2 2 7 15" xfId="2377" xr:uid="{00000000-0005-0000-0000-0000EC190000}"/>
    <cellStyle name="Comma 2 2 7 16" xfId="2378" xr:uid="{00000000-0005-0000-0000-0000ED190000}"/>
    <cellStyle name="Comma 2 2 7 17" xfId="2379" xr:uid="{00000000-0005-0000-0000-0000EE190000}"/>
    <cellStyle name="Comma 2 2 7 18" xfId="2380" xr:uid="{00000000-0005-0000-0000-0000EF190000}"/>
    <cellStyle name="Comma 2 2 7 19" xfId="2381" xr:uid="{00000000-0005-0000-0000-0000F0190000}"/>
    <cellStyle name="Comma 2 2 7 2" xfId="2382" xr:uid="{00000000-0005-0000-0000-0000F1190000}"/>
    <cellStyle name="Comma 2 2 7 20" xfId="2383" xr:uid="{00000000-0005-0000-0000-0000F2190000}"/>
    <cellStyle name="Comma 2 2 7 21" xfId="2384" xr:uid="{00000000-0005-0000-0000-0000F3190000}"/>
    <cellStyle name="Comma 2 2 7 22" xfId="2385" xr:uid="{00000000-0005-0000-0000-0000F4190000}"/>
    <cellStyle name="Comma 2 2 7 3" xfId="2386" xr:uid="{00000000-0005-0000-0000-0000F5190000}"/>
    <cellStyle name="Comma 2 2 7 4" xfId="2387" xr:uid="{00000000-0005-0000-0000-0000F6190000}"/>
    <cellStyle name="Comma 2 2 7 5" xfId="2388" xr:uid="{00000000-0005-0000-0000-0000F7190000}"/>
    <cellStyle name="Comma 2 2 7 6" xfId="2389" xr:uid="{00000000-0005-0000-0000-0000F8190000}"/>
    <cellStyle name="Comma 2 2 7 7" xfId="2390" xr:uid="{00000000-0005-0000-0000-0000F9190000}"/>
    <cellStyle name="Comma 2 2 7 8" xfId="2391" xr:uid="{00000000-0005-0000-0000-0000FA190000}"/>
    <cellStyle name="Comma 2 2 7 9" xfId="2392" xr:uid="{00000000-0005-0000-0000-0000FB190000}"/>
    <cellStyle name="Comma 2 2 70" xfId="2393" xr:uid="{00000000-0005-0000-0000-0000FC190000}"/>
    <cellStyle name="Comma 2 2 70 2" xfId="2394" xr:uid="{00000000-0005-0000-0000-0000FD190000}"/>
    <cellStyle name="Comma 2 2 71" xfId="2395" xr:uid="{00000000-0005-0000-0000-0000FE190000}"/>
    <cellStyle name="Comma 2 2 71 2" xfId="2396" xr:uid="{00000000-0005-0000-0000-0000FF190000}"/>
    <cellStyle name="Comma 2 2 72" xfId="2397" xr:uid="{00000000-0005-0000-0000-0000001A0000}"/>
    <cellStyle name="Comma 2 2 72 2" xfId="2398" xr:uid="{00000000-0005-0000-0000-0000011A0000}"/>
    <cellStyle name="Comma 2 2 73" xfId="2399" xr:uid="{00000000-0005-0000-0000-0000021A0000}"/>
    <cellStyle name="Comma 2 2 73 2" xfId="2400" xr:uid="{00000000-0005-0000-0000-0000031A0000}"/>
    <cellStyle name="Comma 2 2 74" xfId="2401" xr:uid="{00000000-0005-0000-0000-0000041A0000}"/>
    <cellStyle name="Comma 2 2 74 2" xfId="2402" xr:uid="{00000000-0005-0000-0000-0000051A0000}"/>
    <cellStyle name="Comma 2 2 75" xfId="2403" xr:uid="{00000000-0005-0000-0000-0000061A0000}"/>
    <cellStyle name="Comma 2 2 75 2" xfId="2404" xr:uid="{00000000-0005-0000-0000-0000071A0000}"/>
    <cellStyle name="Comma 2 2 76" xfId="2405" xr:uid="{00000000-0005-0000-0000-0000081A0000}"/>
    <cellStyle name="Comma 2 2 76 2" xfId="2406" xr:uid="{00000000-0005-0000-0000-0000091A0000}"/>
    <cellStyle name="Comma 2 2 77" xfId="2407" xr:uid="{00000000-0005-0000-0000-00000A1A0000}"/>
    <cellStyle name="Comma 2 2 77 2" xfId="2408" xr:uid="{00000000-0005-0000-0000-00000B1A0000}"/>
    <cellStyle name="Comma 2 2 78" xfId="2409" xr:uid="{00000000-0005-0000-0000-00000C1A0000}"/>
    <cellStyle name="Comma 2 2 78 2" xfId="2410" xr:uid="{00000000-0005-0000-0000-00000D1A0000}"/>
    <cellStyle name="Comma 2 2 79" xfId="2411" xr:uid="{00000000-0005-0000-0000-00000E1A0000}"/>
    <cellStyle name="Comma 2 2 79 2" xfId="2412" xr:uid="{00000000-0005-0000-0000-00000F1A0000}"/>
    <cellStyle name="Comma 2 2 8" xfId="2413" xr:uid="{00000000-0005-0000-0000-0000101A0000}"/>
    <cellStyle name="Comma 2 2 8 10" xfId="2414" xr:uid="{00000000-0005-0000-0000-0000111A0000}"/>
    <cellStyle name="Comma 2 2 8 11" xfId="2415" xr:uid="{00000000-0005-0000-0000-0000121A0000}"/>
    <cellStyle name="Comma 2 2 8 12" xfId="2416" xr:uid="{00000000-0005-0000-0000-0000131A0000}"/>
    <cellStyle name="Comma 2 2 8 13" xfId="2417" xr:uid="{00000000-0005-0000-0000-0000141A0000}"/>
    <cellStyle name="Comma 2 2 8 14" xfId="2418" xr:uid="{00000000-0005-0000-0000-0000151A0000}"/>
    <cellStyle name="Comma 2 2 8 15" xfId="2419" xr:uid="{00000000-0005-0000-0000-0000161A0000}"/>
    <cellStyle name="Comma 2 2 8 16" xfId="2420" xr:uid="{00000000-0005-0000-0000-0000171A0000}"/>
    <cellStyle name="Comma 2 2 8 17" xfId="2421" xr:uid="{00000000-0005-0000-0000-0000181A0000}"/>
    <cellStyle name="Comma 2 2 8 18" xfId="2422" xr:uid="{00000000-0005-0000-0000-0000191A0000}"/>
    <cellStyle name="Comma 2 2 8 19" xfId="2423" xr:uid="{00000000-0005-0000-0000-00001A1A0000}"/>
    <cellStyle name="Comma 2 2 8 2" xfId="2424" xr:uid="{00000000-0005-0000-0000-00001B1A0000}"/>
    <cellStyle name="Comma 2 2 8 20" xfId="2425" xr:uid="{00000000-0005-0000-0000-00001C1A0000}"/>
    <cellStyle name="Comma 2 2 8 21" xfId="2426" xr:uid="{00000000-0005-0000-0000-00001D1A0000}"/>
    <cellStyle name="Comma 2 2 8 22" xfId="2427" xr:uid="{00000000-0005-0000-0000-00001E1A0000}"/>
    <cellStyle name="Comma 2 2 8 3" xfId="2428" xr:uid="{00000000-0005-0000-0000-00001F1A0000}"/>
    <cellStyle name="Comma 2 2 8 4" xfId="2429" xr:uid="{00000000-0005-0000-0000-0000201A0000}"/>
    <cellStyle name="Comma 2 2 8 5" xfId="2430" xr:uid="{00000000-0005-0000-0000-0000211A0000}"/>
    <cellStyle name="Comma 2 2 8 6" xfId="2431" xr:uid="{00000000-0005-0000-0000-0000221A0000}"/>
    <cellStyle name="Comma 2 2 8 7" xfId="2432" xr:uid="{00000000-0005-0000-0000-0000231A0000}"/>
    <cellStyle name="Comma 2 2 8 8" xfId="2433" xr:uid="{00000000-0005-0000-0000-0000241A0000}"/>
    <cellStyle name="Comma 2 2 8 9" xfId="2434" xr:uid="{00000000-0005-0000-0000-0000251A0000}"/>
    <cellStyle name="Comma 2 2 80" xfId="2435" xr:uid="{00000000-0005-0000-0000-0000261A0000}"/>
    <cellStyle name="Comma 2 2 80 2" xfId="2436" xr:uid="{00000000-0005-0000-0000-0000271A0000}"/>
    <cellStyle name="Comma 2 2 81" xfId="2437" xr:uid="{00000000-0005-0000-0000-0000281A0000}"/>
    <cellStyle name="Comma 2 2 81 2" xfId="2438" xr:uid="{00000000-0005-0000-0000-0000291A0000}"/>
    <cellStyle name="Comma 2 2 82" xfId="2439" xr:uid="{00000000-0005-0000-0000-00002A1A0000}"/>
    <cellStyle name="Comma 2 2 82 2" xfId="2440" xr:uid="{00000000-0005-0000-0000-00002B1A0000}"/>
    <cellStyle name="Comma 2 2 83" xfId="2441" xr:uid="{00000000-0005-0000-0000-00002C1A0000}"/>
    <cellStyle name="Comma 2 2 83 2" xfId="2442" xr:uid="{00000000-0005-0000-0000-00002D1A0000}"/>
    <cellStyle name="Comma 2 2 84" xfId="2443" xr:uid="{00000000-0005-0000-0000-00002E1A0000}"/>
    <cellStyle name="Comma 2 2 84 2" xfId="2444" xr:uid="{00000000-0005-0000-0000-00002F1A0000}"/>
    <cellStyle name="Comma 2 2 85" xfId="2445" xr:uid="{00000000-0005-0000-0000-0000301A0000}"/>
    <cellStyle name="Comma 2 2 85 2" xfId="2446" xr:uid="{00000000-0005-0000-0000-0000311A0000}"/>
    <cellStyle name="Comma 2 2 86" xfId="2447" xr:uid="{00000000-0005-0000-0000-0000321A0000}"/>
    <cellStyle name="Comma 2 2 86 2" xfId="2448" xr:uid="{00000000-0005-0000-0000-0000331A0000}"/>
    <cellStyle name="Comma 2 2 87" xfId="2449" xr:uid="{00000000-0005-0000-0000-0000341A0000}"/>
    <cellStyle name="Comma 2 2 87 2" xfId="2450" xr:uid="{00000000-0005-0000-0000-0000351A0000}"/>
    <cellStyle name="Comma 2 2 88" xfId="2451" xr:uid="{00000000-0005-0000-0000-0000361A0000}"/>
    <cellStyle name="Comma 2 2 88 2" xfId="2452" xr:uid="{00000000-0005-0000-0000-0000371A0000}"/>
    <cellStyle name="Comma 2 2 89" xfId="2453" xr:uid="{00000000-0005-0000-0000-0000381A0000}"/>
    <cellStyle name="Comma 2 2 89 2" xfId="2454" xr:uid="{00000000-0005-0000-0000-0000391A0000}"/>
    <cellStyle name="Comma 2 2 9" xfId="2455" xr:uid="{00000000-0005-0000-0000-00003A1A0000}"/>
    <cellStyle name="Comma 2 2 9 10" xfId="2456" xr:uid="{00000000-0005-0000-0000-00003B1A0000}"/>
    <cellStyle name="Comma 2 2 9 11" xfId="2457" xr:uid="{00000000-0005-0000-0000-00003C1A0000}"/>
    <cellStyle name="Comma 2 2 9 12" xfId="2458" xr:uid="{00000000-0005-0000-0000-00003D1A0000}"/>
    <cellStyle name="Comma 2 2 9 13" xfId="2459" xr:uid="{00000000-0005-0000-0000-00003E1A0000}"/>
    <cellStyle name="Comma 2 2 9 14" xfId="2460" xr:uid="{00000000-0005-0000-0000-00003F1A0000}"/>
    <cellStyle name="Comma 2 2 9 15" xfId="2461" xr:uid="{00000000-0005-0000-0000-0000401A0000}"/>
    <cellStyle name="Comma 2 2 9 16" xfId="2462" xr:uid="{00000000-0005-0000-0000-0000411A0000}"/>
    <cellStyle name="Comma 2 2 9 17" xfId="2463" xr:uid="{00000000-0005-0000-0000-0000421A0000}"/>
    <cellStyle name="Comma 2 2 9 18" xfId="2464" xr:uid="{00000000-0005-0000-0000-0000431A0000}"/>
    <cellStyle name="Comma 2 2 9 19" xfId="2465" xr:uid="{00000000-0005-0000-0000-0000441A0000}"/>
    <cellStyle name="Comma 2 2 9 2" xfId="2466" xr:uid="{00000000-0005-0000-0000-0000451A0000}"/>
    <cellStyle name="Comma 2 2 9 20" xfId="2467" xr:uid="{00000000-0005-0000-0000-0000461A0000}"/>
    <cellStyle name="Comma 2 2 9 21" xfId="2468" xr:uid="{00000000-0005-0000-0000-0000471A0000}"/>
    <cellStyle name="Comma 2 2 9 22" xfId="2469" xr:uid="{00000000-0005-0000-0000-0000481A0000}"/>
    <cellStyle name="Comma 2 2 9 3" xfId="2470" xr:uid="{00000000-0005-0000-0000-0000491A0000}"/>
    <cellStyle name="Comma 2 2 9 4" xfId="2471" xr:uid="{00000000-0005-0000-0000-00004A1A0000}"/>
    <cellStyle name="Comma 2 2 9 5" xfId="2472" xr:uid="{00000000-0005-0000-0000-00004B1A0000}"/>
    <cellStyle name="Comma 2 2 9 6" xfId="2473" xr:uid="{00000000-0005-0000-0000-00004C1A0000}"/>
    <cellStyle name="Comma 2 2 9 7" xfId="2474" xr:uid="{00000000-0005-0000-0000-00004D1A0000}"/>
    <cellStyle name="Comma 2 2 9 8" xfId="2475" xr:uid="{00000000-0005-0000-0000-00004E1A0000}"/>
    <cellStyle name="Comma 2 2 9 9" xfId="2476" xr:uid="{00000000-0005-0000-0000-00004F1A0000}"/>
    <cellStyle name="Comma 2 2 90" xfId="2477" xr:uid="{00000000-0005-0000-0000-0000501A0000}"/>
    <cellStyle name="Comma 2 2 90 2" xfId="2478" xr:uid="{00000000-0005-0000-0000-0000511A0000}"/>
    <cellStyle name="Comma 2 2 91" xfId="2479" xr:uid="{00000000-0005-0000-0000-0000521A0000}"/>
    <cellStyle name="Comma 2 2 91 2" xfId="2480" xr:uid="{00000000-0005-0000-0000-0000531A0000}"/>
    <cellStyle name="Comma 2 2 92" xfId="2481" xr:uid="{00000000-0005-0000-0000-0000541A0000}"/>
    <cellStyle name="Comma 2 2 92 2" xfId="2482" xr:uid="{00000000-0005-0000-0000-0000551A0000}"/>
    <cellStyle name="Comma 2 2 93" xfId="2483" xr:uid="{00000000-0005-0000-0000-0000561A0000}"/>
    <cellStyle name="Comma 2 2 93 2" xfId="2484" xr:uid="{00000000-0005-0000-0000-0000571A0000}"/>
    <cellStyle name="Comma 2 2 94" xfId="2485" xr:uid="{00000000-0005-0000-0000-0000581A0000}"/>
    <cellStyle name="Comma 2 2 94 2" xfId="2486" xr:uid="{00000000-0005-0000-0000-0000591A0000}"/>
    <cellStyle name="Comma 2 2 95" xfId="2487" xr:uid="{00000000-0005-0000-0000-00005A1A0000}"/>
    <cellStyle name="Comma 2 2 95 2" xfId="2488" xr:uid="{00000000-0005-0000-0000-00005B1A0000}"/>
    <cellStyle name="Comma 2 2 96" xfId="2489" xr:uid="{00000000-0005-0000-0000-00005C1A0000}"/>
    <cellStyle name="Comma 2 2 96 2" xfId="2490" xr:uid="{00000000-0005-0000-0000-00005D1A0000}"/>
    <cellStyle name="Comma 2 2 97" xfId="2491" xr:uid="{00000000-0005-0000-0000-00005E1A0000}"/>
    <cellStyle name="Comma 2 2 97 2" xfId="2492" xr:uid="{00000000-0005-0000-0000-00005F1A0000}"/>
    <cellStyle name="Comma 2 2 98" xfId="2493" xr:uid="{00000000-0005-0000-0000-0000601A0000}"/>
    <cellStyle name="Comma 2 2 98 2" xfId="2494" xr:uid="{00000000-0005-0000-0000-0000611A0000}"/>
    <cellStyle name="Comma 2 2 99" xfId="2495" xr:uid="{00000000-0005-0000-0000-0000621A0000}"/>
    <cellStyle name="Comma 2 2 99 2" xfId="2496" xr:uid="{00000000-0005-0000-0000-0000631A0000}"/>
    <cellStyle name="Comma 2 20" xfId="2497" xr:uid="{00000000-0005-0000-0000-0000641A0000}"/>
    <cellStyle name="Comma 2 20 2" xfId="2498" xr:uid="{00000000-0005-0000-0000-0000651A0000}"/>
    <cellStyle name="Comma 2 21" xfId="2499" xr:uid="{00000000-0005-0000-0000-0000661A0000}"/>
    <cellStyle name="Comma 2 21 2" xfId="2500" xr:uid="{00000000-0005-0000-0000-0000671A0000}"/>
    <cellStyle name="Comma 2 22" xfId="2501" xr:uid="{00000000-0005-0000-0000-0000681A0000}"/>
    <cellStyle name="Comma 2 22 2" xfId="2502" xr:uid="{00000000-0005-0000-0000-0000691A0000}"/>
    <cellStyle name="Comma 2 23" xfId="2503" xr:uid="{00000000-0005-0000-0000-00006A1A0000}"/>
    <cellStyle name="Comma 2 23 2" xfId="2504" xr:uid="{00000000-0005-0000-0000-00006B1A0000}"/>
    <cellStyle name="Comma 2 24" xfId="2505" xr:uid="{00000000-0005-0000-0000-00006C1A0000}"/>
    <cellStyle name="Comma 2 24 2" xfId="2506" xr:uid="{00000000-0005-0000-0000-00006D1A0000}"/>
    <cellStyle name="Comma 2 25" xfId="2507" xr:uid="{00000000-0005-0000-0000-00006E1A0000}"/>
    <cellStyle name="Comma 2 25 2" xfId="2508" xr:uid="{00000000-0005-0000-0000-00006F1A0000}"/>
    <cellStyle name="Comma 2 26" xfId="2509" xr:uid="{00000000-0005-0000-0000-0000701A0000}"/>
    <cellStyle name="Comma 2 26 2" xfId="2510" xr:uid="{00000000-0005-0000-0000-0000711A0000}"/>
    <cellStyle name="Comma 2 27" xfId="2511" xr:uid="{00000000-0005-0000-0000-0000721A0000}"/>
    <cellStyle name="Comma 2 27 2" xfId="2512" xr:uid="{00000000-0005-0000-0000-0000731A0000}"/>
    <cellStyle name="Comma 2 28" xfId="2513" xr:uid="{00000000-0005-0000-0000-0000741A0000}"/>
    <cellStyle name="Comma 2 28 2" xfId="2514" xr:uid="{00000000-0005-0000-0000-0000751A0000}"/>
    <cellStyle name="Comma 2 29" xfId="2515" xr:uid="{00000000-0005-0000-0000-0000761A0000}"/>
    <cellStyle name="Comma 2 29 2" xfId="2516" xr:uid="{00000000-0005-0000-0000-0000771A0000}"/>
    <cellStyle name="Comma 2 3" xfId="57" xr:uid="{00000000-0005-0000-0000-0000781A0000}"/>
    <cellStyle name="Comma 2 3 10" xfId="2517" xr:uid="{00000000-0005-0000-0000-0000791A0000}"/>
    <cellStyle name="Comma 2 3 10 10" xfId="2518" xr:uid="{00000000-0005-0000-0000-00007A1A0000}"/>
    <cellStyle name="Comma 2 3 10 11" xfId="2519" xr:uid="{00000000-0005-0000-0000-00007B1A0000}"/>
    <cellStyle name="Comma 2 3 10 12" xfId="2520" xr:uid="{00000000-0005-0000-0000-00007C1A0000}"/>
    <cellStyle name="Comma 2 3 10 13" xfId="2521" xr:uid="{00000000-0005-0000-0000-00007D1A0000}"/>
    <cellStyle name="Comma 2 3 10 14" xfId="2522" xr:uid="{00000000-0005-0000-0000-00007E1A0000}"/>
    <cellStyle name="Comma 2 3 10 15" xfId="2523" xr:uid="{00000000-0005-0000-0000-00007F1A0000}"/>
    <cellStyle name="Comma 2 3 10 16" xfId="2524" xr:uid="{00000000-0005-0000-0000-0000801A0000}"/>
    <cellStyle name="Comma 2 3 10 17" xfId="2525" xr:uid="{00000000-0005-0000-0000-0000811A0000}"/>
    <cellStyle name="Comma 2 3 10 18" xfId="2526" xr:uid="{00000000-0005-0000-0000-0000821A0000}"/>
    <cellStyle name="Comma 2 3 10 19" xfId="2527" xr:uid="{00000000-0005-0000-0000-0000831A0000}"/>
    <cellStyle name="Comma 2 3 10 2" xfId="2528" xr:uid="{00000000-0005-0000-0000-0000841A0000}"/>
    <cellStyle name="Comma 2 3 10 20" xfId="2529" xr:uid="{00000000-0005-0000-0000-0000851A0000}"/>
    <cellStyle name="Comma 2 3 10 21" xfId="2530" xr:uid="{00000000-0005-0000-0000-0000861A0000}"/>
    <cellStyle name="Comma 2 3 10 22" xfId="2531" xr:uid="{00000000-0005-0000-0000-0000871A0000}"/>
    <cellStyle name="Comma 2 3 10 3" xfId="2532" xr:uid="{00000000-0005-0000-0000-0000881A0000}"/>
    <cellStyle name="Comma 2 3 10 4" xfId="2533" xr:uid="{00000000-0005-0000-0000-0000891A0000}"/>
    <cellStyle name="Comma 2 3 10 5" xfId="2534" xr:uid="{00000000-0005-0000-0000-00008A1A0000}"/>
    <cellStyle name="Comma 2 3 10 6" xfId="2535" xr:uid="{00000000-0005-0000-0000-00008B1A0000}"/>
    <cellStyle name="Comma 2 3 10 7" xfId="2536" xr:uid="{00000000-0005-0000-0000-00008C1A0000}"/>
    <cellStyle name="Comma 2 3 10 8" xfId="2537" xr:uid="{00000000-0005-0000-0000-00008D1A0000}"/>
    <cellStyle name="Comma 2 3 10 9" xfId="2538" xr:uid="{00000000-0005-0000-0000-00008E1A0000}"/>
    <cellStyle name="Comma 2 3 11" xfId="2539" xr:uid="{00000000-0005-0000-0000-00008F1A0000}"/>
    <cellStyle name="Comma 2 3 11 10" xfId="2540" xr:uid="{00000000-0005-0000-0000-0000901A0000}"/>
    <cellStyle name="Comma 2 3 11 11" xfId="2541" xr:uid="{00000000-0005-0000-0000-0000911A0000}"/>
    <cellStyle name="Comma 2 3 11 12" xfId="2542" xr:uid="{00000000-0005-0000-0000-0000921A0000}"/>
    <cellStyle name="Comma 2 3 11 13" xfId="2543" xr:uid="{00000000-0005-0000-0000-0000931A0000}"/>
    <cellStyle name="Comma 2 3 11 14" xfId="2544" xr:uid="{00000000-0005-0000-0000-0000941A0000}"/>
    <cellStyle name="Comma 2 3 11 15" xfId="2545" xr:uid="{00000000-0005-0000-0000-0000951A0000}"/>
    <cellStyle name="Comma 2 3 11 16" xfId="2546" xr:uid="{00000000-0005-0000-0000-0000961A0000}"/>
    <cellStyle name="Comma 2 3 11 17" xfId="2547" xr:uid="{00000000-0005-0000-0000-0000971A0000}"/>
    <cellStyle name="Comma 2 3 11 18" xfId="2548" xr:uid="{00000000-0005-0000-0000-0000981A0000}"/>
    <cellStyle name="Comma 2 3 11 19" xfId="2549" xr:uid="{00000000-0005-0000-0000-0000991A0000}"/>
    <cellStyle name="Comma 2 3 11 2" xfId="2550" xr:uid="{00000000-0005-0000-0000-00009A1A0000}"/>
    <cellStyle name="Comma 2 3 11 20" xfId="2551" xr:uid="{00000000-0005-0000-0000-00009B1A0000}"/>
    <cellStyle name="Comma 2 3 11 21" xfId="2552" xr:uid="{00000000-0005-0000-0000-00009C1A0000}"/>
    <cellStyle name="Comma 2 3 11 22" xfId="2553" xr:uid="{00000000-0005-0000-0000-00009D1A0000}"/>
    <cellStyle name="Comma 2 3 11 3" xfId="2554" xr:uid="{00000000-0005-0000-0000-00009E1A0000}"/>
    <cellStyle name="Comma 2 3 11 4" xfId="2555" xr:uid="{00000000-0005-0000-0000-00009F1A0000}"/>
    <cellStyle name="Comma 2 3 11 5" xfId="2556" xr:uid="{00000000-0005-0000-0000-0000A01A0000}"/>
    <cellStyle name="Comma 2 3 11 6" xfId="2557" xr:uid="{00000000-0005-0000-0000-0000A11A0000}"/>
    <cellStyle name="Comma 2 3 11 7" xfId="2558" xr:uid="{00000000-0005-0000-0000-0000A21A0000}"/>
    <cellStyle name="Comma 2 3 11 8" xfId="2559" xr:uid="{00000000-0005-0000-0000-0000A31A0000}"/>
    <cellStyle name="Comma 2 3 11 9" xfId="2560" xr:uid="{00000000-0005-0000-0000-0000A41A0000}"/>
    <cellStyle name="Comma 2 3 12" xfId="2561" xr:uid="{00000000-0005-0000-0000-0000A51A0000}"/>
    <cellStyle name="Comma 2 3 12 2" xfId="2562" xr:uid="{00000000-0005-0000-0000-0000A61A0000}"/>
    <cellStyle name="Comma 2 3 13" xfId="2563" xr:uid="{00000000-0005-0000-0000-0000A71A0000}"/>
    <cellStyle name="Comma 2 3 13 2" xfId="2564" xr:uid="{00000000-0005-0000-0000-0000A81A0000}"/>
    <cellStyle name="Comma 2 3 14" xfId="2565" xr:uid="{00000000-0005-0000-0000-0000A91A0000}"/>
    <cellStyle name="Comma 2 3 14 2" xfId="2566" xr:uid="{00000000-0005-0000-0000-0000AA1A0000}"/>
    <cellStyle name="Comma 2 3 14 3" xfId="2567" xr:uid="{00000000-0005-0000-0000-0000AB1A0000}"/>
    <cellStyle name="Comma 2 3 15" xfId="2568" xr:uid="{00000000-0005-0000-0000-0000AC1A0000}"/>
    <cellStyle name="Comma 2 3 16" xfId="2569" xr:uid="{00000000-0005-0000-0000-0000AD1A0000}"/>
    <cellStyle name="Comma 2 3 17" xfId="2570" xr:uid="{00000000-0005-0000-0000-0000AE1A0000}"/>
    <cellStyle name="Comma 2 3 17 2" xfId="2571" xr:uid="{00000000-0005-0000-0000-0000AF1A0000}"/>
    <cellStyle name="Comma 2 3 18" xfId="2572" xr:uid="{00000000-0005-0000-0000-0000B01A0000}"/>
    <cellStyle name="Comma 2 3 18 2" xfId="2573" xr:uid="{00000000-0005-0000-0000-0000B11A0000}"/>
    <cellStyle name="Comma 2 3 19" xfId="2574" xr:uid="{00000000-0005-0000-0000-0000B21A0000}"/>
    <cellStyle name="Comma 2 3 19 2" xfId="2575" xr:uid="{00000000-0005-0000-0000-0000B31A0000}"/>
    <cellStyle name="Comma 2 3 2" xfId="58" xr:uid="{00000000-0005-0000-0000-0000B41A0000}"/>
    <cellStyle name="Comma 2 3 2 2" xfId="59" xr:uid="{00000000-0005-0000-0000-0000B51A0000}"/>
    <cellStyle name="Comma 2 3 2 2 2" xfId="2576" xr:uid="{00000000-0005-0000-0000-0000B61A0000}"/>
    <cellStyle name="Comma 2 3 2 2 3" xfId="2577" xr:uid="{00000000-0005-0000-0000-0000B71A0000}"/>
    <cellStyle name="Comma 2 3 2 2 4" xfId="2578" xr:uid="{00000000-0005-0000-0000-0000B81A0000}"/>
    <cellStyle name="Comma 2 3 2 3" xfId="2579" xr:uid="{00000000-0005-0000-0000-0000B91A0000}"/>
    <cellStyle name="Comma 2 3 2 4" xfId="2580" xr:uid="{00000000-0005-0000-0000-0000BA1A0000}"/>
    <cellStyle name="Comma 2 3 2 4 2" xfId="2581" xr:uid="{00000000-0005-0000-0000-0000BB1A0000}"/>
    <cellStyle name="Comma 2 3 2 5" xfId="2582" xr:uid="{00000000-0005-0000-0000-0000BC1A0000}"/>
    <cellStyle name="Comma 2 3 2 6" xfId="2583" xr:uid="{00000000-0005-0000-0000-0000BD1A0000}"/>
    <cellStyle name="Comma 2 3 20" xfId="2584" xr:uid="{00000000-0005-0000-0000-0000BE1A0000}"/>
    <cellStyle name="Comma 2 3 21" xfId="2585" xr:uid="{00000000-0005-0000-0000-0000BF1A0000}"/>
    <cellStyle name="Comma 2 3 22" xfId="2586" xr:uid="{00000000-0005-0000-0000-0000C01A0000}"/>
    <cellStyle name="Comma 2 3 23" xfId="2587" xr:uid="{00000000-0005-0000-0000-0000C11A0000}"/>
    <cellStyle name="Comma 2 3 24" xfId="2588" xr:uid="{00000000-0005-0000-0000-0000C21A0000}"/>
    <cellStyle name="Comma 2 3 25" xfId="2589" xr:uid="{00000000-0005-0000-0000-0000C31A0000}"/>
    <cellStyle name="Comma 2 3 26" xfId="2590" xr:uid="{00000000-0005-0000-0000-0000C41A0000}"/>
    <cellStyle name="Comma 2 3 27" xfId="2591" xr:uid="{00000000-0005-0000-0000-0000C51A0000}"/>
    <cellStyle name="Comma 2 3 28" xfId="2592" xr:uid="{00000000-0005-0000-0000-0000C61A0000}"/>
    <cellStyle name="Comma 2 3 29" xfId="2593" xr:uid="{00000000-0005-0000-0000-0000C71A0000}"/>
    <cellStyle name="Comma 2 3 3" xfId="60" xr:uid="{00000000-0005-0000-0000-0000C81A0000}"/>
    <cellStyle name="Comma 2 3 3 10" xfId="2594" xr:uid="{00000000-0005-0000-0000-0000C91A0000}"/>
    <cellStyle name="Comma 2 3 3 11" xfId="2595" xr:uid="{00000000-0005-0000-0000-0000CA1A0000}"/>
    <cellStyle name="Comma 2 3 3 12" xfId="2596" xr:uid="{00000000-0005-0000-0000-0000CB1A0000}"/>
    <cellStyle name="Comma 2 3 3 13" xfId="2597" xr:uid="{00000000-0005-0000-0000-0000CC1A0000}"/>
    <cellStyle name="Comma 2 3 3 14" xfId="2598" xr:uid="{00000000-0005-0000-0000-0000CD1A0000}"/>
    <cellStyle name="Comma 2 3 3 15" xfId="2599" xr:uid="{00000000-0005-0000-0000-0000CE1A0000}"/>
    <cellStyle name="Comma 2 3 3 16" xfId="2600" xr:uid="{00000000-0005-0000-0000-0000CF1A0000}"/>
    <cellStyle name="Comma 2 3 3 17" xfId="2601" xr:uid="{00000000-0005-0000-0000-0000D01A0000}"/>
    <cellStyle name="Comma 2 3 3 18" xfId="2602" xr:uid="{00000000-0005-0000-0000-0000D11A0000}"/>
    <cellStyle name="Comma 2 3 3 19" xfId="2603" xr:uid="{00000000-0005-0000-0000-0000D21A0000}"/>
    <cellStyle name="Comma 2 3 3 2" xfId="2604" xr:uid="{00000000-0005-0000-0000-0000D31A0000}"/>
    <cellStyle name="Comma 2 3 3 2 2" xfId="2605" xr:uid="{00000000-0005-0000-0000-0000D41A0000}"/>
    <cellStyle name="Comma 2 3 3 20" xfId="2606" xr:uid="{00000000-0005-0000-0000-0000D51A0000}"/>
    <cellStyle name="Comma 2 3 3 21" xfId="2607" xr:uid="{00000000-0005-0000-0000-0000D61A0000}"/>
    <cellStyle name="Comma 2 3 3 22" xfId="2608" xr:uid="{00000000-0005-0000-0000-0000D71A0000}"/>
    <cellStyle name="Comma 2 3 3 23" xfId="2609" xr:uid="{00000000-0005-0000-0000-0000D81A0000}"/>
    <cellStyle name="Comma 2 3 3 3" xfId="2610" xr:uid="{00000000-0005-0000-0000-0000D91A0000}"/>
    <cellStyle name="Comma 2 3 3 3 2" xfId="2611" xr:uid="{00000000-0005-0000-0000-0000DA1A0000}"/>
    <cellStyle name="Comma 2 3 3 4" xfId="2612" xr:uid="{00000000-0005-0000-0000-0000DB1A0000}"/>
    <cellStyle name="Comma 2 3 3 5" xfId="2613" xr:uid="{00000000-0005-0000-0000-0000DC1A0000}"/>
    <cellStyle name="Comma 2 3 3 6" xfId="2614" xr:uid="{00000000-0005-0000-0000-0000DD1A0000}"/>
    <cellStyle name="Comma 2 3 3 7" xfId="2615" xr:uid="{00000000-0005-0000-0000-0000DE1A0000}"/>
    <cellStyle name="Comma 2 3 3 8" xfId="2616" xr:uid="{00000000-0005-0000-0000-0000DF1A0000}"/>
    <cellStyle name="Comma 2 3 3 9" xfId="2617" xr:uid="{00000000-0005-0000-0000-0000E01A0000}"/>
    <cellStyle name="Comma 2 3 30" xfId="2618" xr:uid="{00000000-0005-0000-0000-0000E11A0000}"/>
    <cellStyle name="Comma 2 3 31" xfId="2619" xr:uid="{00000000-0005-0000-0000-0000E21A0000}"/>
    <cellStyle name="Comma 2 3 32" xfId="2620" xr:uid="{00000000-0005-0000-0000-0000E31A0000}"/>
    <cellStyle name="Comma 2 3 33" xfId="2621" xr:uid="{00000000-0005-0000-0000-0000E41A0000}"/>
    <cellStyle name="Comma 2 3 34" xfId="2622" xr:uid="{00000000-0005-0000-0000-0000E51A0000}"/>
    <cellStyle name="Comma 2 3 4" xfId="61" xr:uid="{00000000-0005-0000-0000-0000E61A0000}"/>
    <cellStyle name="Comma 2 3 4 10" xfId="2623" xr:uid="{00000000-0005-0000-0000-0000E71A0000}"/>
    <cellStyle name="Comma 2 3 4 11" xfId="2624" xr:uid="{00000000-0005-0000-0000-0000E81A0000}"/>
    <cellStyle name="Comma 2 3 4 12" xfId="2625" xr:uid="{00000000-0005-0000-0000-0000E91A0000}"/>
    <cellStyle name="Comma 2 3 4 13" xfId="2626" xr:uid="{00000000-0005-0000-0000-0000EA1A0000}"/>
    <cellStyle name="Comma 2 3 4 14" xfId="2627" xr:uid="{00000000-0005-0000-0000-0000EB1A0000}"/>
    <cellStyle name="Comma 2 3 4 15" xfId="2628" xr:uid="{00000000-0005-0000-0000-0000EC1A0000}"/>
    <cellStyle name="Comma 2 3 4 16" xfId="2629" xr:uid="{00000000-0005-0000-0000-0000ED1A0000}"/>
    <cellStyle name="Comma 2 3 4 17" xfId="2630" xr:uid="{00000000-0005-0000-0000-0000EE1A0000}"/>
    <cellStyle name="Comma 2 3 4 18" xfId="2631" xr:uid="{00000000-0005-0000-0000-0000EF1A0000}"/>
    <cellStyle name="Comma 2 3 4 19" xfId="2632" xr:uid="{00000000-0005-0000-0000-0000F01A0000}"/>
    <cellStyle name="Comma 2 3 4 2" xfId="2633" xr:uid="{00000000-0005-0000-0000-0000F11A0000}"/>
    <cellStyle name="Comma 2 3 4 20" xfId="2634" xr:uid="{00000000-0005-0000-0000-0000F21A0000}"/>
    <cellStyle name="Comma 2 3 4 21" xfId="2635" xr:uid="{00000000-0005-0000-0000-0000F31A0000}"/>
    <cellStyle name="Comma 2 3 4 22" xfId="2636" xr:uid="{00000000-0005-0000-0000-0000F41A0000}"/>
    <cellStyle name="Comma 2 3 4 23" xfId="2637" xr:uid="{00000000-0005-0000-0000-0000F51A0000}"/>
    <cellStyle name="Comma 2 3 4 3" xfId="2638" xr:uid="{00000000-0005-0000-0000-0000F61A0000}"/>
    <cellStyle name="Comma 2 3 4 4" xfId="2639" xr:uid="{00000000-0005-0000-0000-0000F71A0000}"/>
    <cellStyle name="Comma 2 3 4 5" xfId="2640" xr:uid="{00000000-0005-0000-0000-0000F81A0000}"/>
    <cellStyle name="Comma 2 3 4 6" xfId="2641" xr:uid="{00000000-0005-0000-0000-0000F91A0000}"/>
    <cellStyle name="Comma 2 3 4 7" xfId="2642" xr:uid="{00000000-0005-0000-0000-0000FA1A0000}"/>
    <cellStyle name="Comma 2 3 4 8" xfId="2643" xr:uid="{00000000-0005-0000-0000-0000FB1A0000}"/>
    <cellStyle name="Comma 2 3 4 9" xfId="2644" xr:uid="{00000000-0005-0000-0000-0000FC1A0000}"/>
    <cellStyle name="Comma 2 3 5" xfId="62" xr:uid="{00000000-0005-0000-0000-0000FD1A0000}"/>
    <cellStyle name="Comma 2 3 5 10" xfId="2645" xr:uid="{00000000-0005-0000-0000-0000FE1A0000}"/>
    <cellStyle name="Comma 2 3 5 11" xfId="2646" xr:uid="{00000000-0005-0000-0000-0000FF1A0000}"/>
    <cellStyle name="Comma 2 3 5 12" xfId="2647" xr:uid="{00000000-0005-0000-0000-0000001B0000}"/>
    <cellStyle name="Comma 2 3 5 13" xfId="2648" xr:uid="{00000000-0005-0000-0000-0000011B0000}"/>
    <cellStyle name="Comma 2 3 5 14" xfId="2649" xr:uid="{00000000-0005-0000-0000-0000021B0000}"/>
    <cellStyle name="Comma 2 3 5 15" xfId="2650" xr:uid="{00000000-0005-0000-0000-0000031B0000}"/>
    <cellStyle name="Comma 2 3 5 16" xfId="2651" xr:uid="{00000000-0005-0000-0000-0000041B0000}"/>
    <cellStyle name="Comma 2 3 5 17" xfId="2652" xr:uid="{00000000-0005-0000-0000-0000051B0000}"/>
    <cellStyle name="Comma 2 3 5 18" xfId="2653" xr:uid="{00000000-0005-0000-0000-0000061B0000}"/>
    <cellStyle name="Comma 2 3 5 19" xfId="2654" xr:uid="{00000000-0005-0000-0000-0000071B0000}"/>
    <cellStyle name="Comma 2 3 5 2" xfId="2655" xr:uid="{00000000-0005-0000-0000-0000081B0000}"/>
    <cellStyle name="Comma 2 3 5 20" xfId="2656" xr:uid="{00000000-0005-0000-0000-0000091B0000}"/>
    <cellStyle name="Comma 2 3 5 21" xfId="2657" xr:uid="{00000000-0005-0000-0000-00000A1B0000}"/>
    <cellStyle name="Comma 2 3 5 22" xfId="2658" xr:uid="{00000000-0005-0000-0000-00000B1B0000}"/>
    <cellStyle name="Comma 2 3 5 3" xfId="2659" xr:uid="{00000000-0005-0000-0000-00000C1B0000}"/>
    <cellStyle name="Comma 2 3 5 4" xfId="2660" xr:uid="{00000000-0005-0000-0000-00000D1B0000}"/>
    <cellStyle name="Comma 2 3 5 5" xfId="2661" xr:uid="{00000000-0005-0000-0000-00000E1B0000}"/>
    <cellStyle name="Comma 2 3 5 6" xfId="2662" xr:uid="{00000000-0005-0000-0000-00000F1B0000}"/>
    <cellStyle name="Comma 2 3 5 7" xfId="2663" xr:uid="{00000000-0005-0000-0000-0000101B0000}"/>
    <cellStyle name="Comma 2 3 5 8" xfId="2664" xr:uid="{00000000-0005-0000-0000-0000111B0000}"/>
    <cellStyle name="Comma 2 3 5 9" xfId="2665" xr:uid="{00000000-0005-0000-0000-0000121B0000}"/>
    <cellStyle name="Comma 2 3 6" xfId="2666" xr:uid="{00000000-0005-0000-0000-0000131B0000}"/>
    <cellStyle name="Comma 2 3 6 10" xfId="2667" xr:uid="{00000000-0005-0000-0000-0000141B0000}"/>
    <cellStyle name="Comma 2 3 6 11" xfId="2668" xr:uid="{00000000-0005-0000-0000-0000151B0000}"/>
    <cellStyle name="Comma 2 3 6 12" xfId="2669" xr:uid="{00000000-0005-0000-0000-0000161B0000}"/>
    <cellStyle name="Comma 2 3 6 13" xfId="2670" xr:uid="{00000000-0005-0000-0000-0000171B0000}"/>
    <cellStyle name="Comma 2 3 6 14" xfId="2671" xr:uid="{00000000-0005-0000-0000-0000181B0000}"/>
    <cellStyle name="Comma 2 3 6 15" xfId="2672" xr:uid="{00000000-0005-0000-0000-0000191B0000}"/>
    <cellStyle name="Comma 2 3 6 16" xfId="2673" xr:uid="{00000000-0005-0000-0000-00001A1B0000}"/>
    <cellStyle name="Comma 2 3 6 17" xfId="2674" xr:uid="{00000000-0005-0000-0000-00001B1B0000}"/>
    <cellStyle name="Comma 2 3 6 18" xfId="2675" xr:uid="{00000000-0005-0000-0000-00001C1B0000}"/>
    <cellStyle name="Comma 2 3 6 19" xfId="2676" xr:uid="{00000000-0005-0000-0000-00001D1B0000}"/>
    <cellStyle name="Comma 2 3 6 2" xfId="2677" xr:uid="{00000000-0005-0000-0000-00001E1B0000}"/>
    <cellStyle name="Comma 2 3 6 20" xfId="2678" xr:uid="{00000000-0005-0000-0000-00001F1B0000}"/>
    <cellStyle name="Comma 2 3 6 21" xfId="2679" xr:uid="{00000000-0005-0000-0000-0000201B0000}"/>
    <cellStyle name="Comma 2 3 6 22" xfId="2680" xr:uid="{00000000-0005-0000-0000-0000211B0000}"/>
    <cellStyle name="Comma 2 3 6 3" xfId="2681" xr:uid="{00000000-0005-0000-0000-0000221B0000}"/>
    <cellStyle name="Comma 2 3 6 4" xfId="2682" xr:uid="{00000000-0005-0000-0000-0000231B0000}"/>
    <cellStyle name="Comma 2 3 6 5" xfId="2683" xr:uid="{00000000-0005-0000-0000-0000241B0000}"/>
    <cellStyle name="Comma 2 3 6 6" xfId="2684" xr:uid="{00000000-0005-0000-0000-0000251B0000}"/>
    <cellStyle name="Comma 2 3 6 7" xfId="2685" xr:uid="{00000000-0005-0000-0000-0000261B0000}"/>
    <cellStyle name="Comma 2 3 6 8" xfId="2686" xr:uid="{00000000-0005-0000-0000-0000271B0000}"/>
    <cellStyle name="Comma 2 3 6 9" xfId="2687" xr:uid="{00000000-0005-0000-0000-0000281B0000}"/>
    <cellStyle name="Comma 2 3 7" xfId="2688" xr:uid="{00000000-0005-0000-0000-0000291B0000}"/>
    <cellStyle name="Comma 2 3 7 10" xfId="2689" xr:uid="{00000000-0005-0000-0000-00002A1B0000}"/>
    <cellStyle name="Comma 2 3 7 11" xfId="2690" xr:uid="{00000000-0005-0000-0000-00002B1B0000}"/>
    <cellStyle name="Comma 2 3 7 12" xfId="2691" xr:uid="{00000000-0005-0000-0000-00002C1B0000}"/>
    <cellStyle name="Comma 2 3 7 13" xfId="2692" xr:uid="{00000000-0005-0000-0000-00002D1B0000}"/>
    <cellStyle name="Comma 2 3 7 14" xfId="2693" xr:uid="{00000000-0005-0000-0000-00002E1B0000}"/>
    <cellStyle name="Comma 2 3 7 15" xfId="2694" xr:uid="{00000000-0005-0000-0000-00002F1B0000}"/>
    <cellStyle name="Comma 2 3 7 16" xfId="2695" xr:uid="{00000000-0005-0000-0000-0000301B0000}"/>
    <cellStyle name="Comma 2 3 7 17" xfId="2696" xr:uid="{00000000-0005-0000-0000-0000311B0000}"/>
    <cellStyle name="Comma 2 3 7 18" xfId="2697" xr:uid="{00000000-0005-0000-0000-0000321B0000}"/>
    <cellStyle name="Comma 2 3 7 19" xfId="2698" xr:uid="{00000000-0005-0000-0000-0000331B0000}"/>
    <cellStyle name="Comma 2 3 7 2" xfId="2699" xr:uid="{00000000-0005-0000-0000-0000341B0000}"/>
    <cellStyle name="Comma 2 3 7 20" xfId="2700" xr:uid="{00000000-0005-0000-0000-0000351B0000}"/>
    <cellStyle name="Comma 2 3 7 21" xfId="2701" xr:uid="{00000000-0005-0000-0000-0000361B0000}"/>
    <cellStyle name="Comma 2 3 7 22" xfId="2702" xr:uid="{00000000-0005-0000-0000-0000371B0000}"/>
    <cellStyle name="Comma 2 3 7 3" xfId="2703" xr:uid="{00000000-0005-0000-0000-0000381B0000}"/>
    <cellStyle name="Comma 2 3 7 4" xfId="2704" xr:uid="{00000000-0005-0000-0000-0000391B0000}"/>
    <cellStyle name="Comma 2 3 7 5" xfId="2705" xr:uid="{00000000-0005-0000-0000-00003A1B0000}"/>
    <cellStyle name="Comma 2 3 7 6" xfId="2706" xr:uid="{00000000-0005-0000-0000-00003B1B0000}"/>
    <cellStyle name="Comma 2 3 7 7" xfId="2707" xr:uid="{00000000-0005-0000-0000-00003C1B0000}"/>
    <cellStyle name="Comma 2 3 7 8" xfId="2708" xr:uid="{00000000-0005-0000-0000-00003D1B0000}"/>
    <cellStyle name="Comma 2 3 7 9" xfId="2709" xr:uid="{00000000-0005-0000-0000-00003E1B0000}"/>
    <cellStyle name="Comma 2 3 8" xfId="2710" xr:uid="{00000000-0005-0000-0000-00003F1B0000}"/>
    <cellStyle name="Comma 2 3 8 10" xfId="2711" xr:uid="{00000000-0005-0000-0000-0000401B0000}"/>
    <cellStyle name="Comma 2 3 8 11" xfId="2712" xr:uid="{00000000-0005-0000-0000-0000411B0000}"/>
    <cellStyle name="Comma 2 3 8 12" xfId="2713" xr:uid="{00000000-0005-0000-0000-0000421B0000}"/>
    <cellStyle name="Comma 2 3 8 13" xfId="2714" xr:uid="{00000000-0005-0000-0000-0000431B0000}"/>
    <cellStyle name="Comma 2 3 8 14" xfId="2715" xr:uid="{00000000-0005-0000-0000-0000441B0000}"/>
    <cellStyle name="Comma 2 3 8 15" xfId="2716" xr:uid="{00000000-0005-0000-0000-0000451B0000}"/>
    <cellStyle name="Comma 2 3 8 16" xfId="2717" xr:uid="{00000000-0005-0000-0000-0000461B0000}"/>
    <cellStyle name="Comma 2 3 8 17" xfId="2718" xr:uid="{00000000-0005-0000-0000-0000471B0000}"/>
    <cellStyle name="Comma 2 3 8 18" xfId="2719" xr:uid="{00000000-0005-0000-0000-0000481B0000}"/>
    <cellStyle name="Comma 2 3 8 19" xfId="2720" xr:uid="{00000000-0005-0000-0000-0000491B0000}"/>
    <cellStyle name="Comma 2 3 8 2" xfId="2721" xr:uid="{00000000-0005-0000-0000-00004A1B0000}"/>
    <cellStyle name="Comma 2 3 8 20" xfId="2722" xr:uid="{00000000-0005-0000-0000-00004B1B0000}"/>
    <cellStyle name="Comma 2 3 8 21" xfId="2723" xr:uid="{00000000-0005-0000-0000-00004C1B0000}"/>
    <cellStyle name="Comma 2 3 8 22" xfId="2724" xr:uid="{00000000-0005-0000-0000-00004D1B0000}"/>
    <cellStyle name="Comma 2 3 8 3" xfId="2725" xr:uid="{00000000-0005-0000-0000-00004E1B0000}"/>
    <cellStyle name="Comma 2 3 8 4" xfId="2726" xr:uid="{00000000-0005-0000-0000-00004F1B0000}"/>
    <cellStyle name="Comma 2 3 8 5" xfId="2727" xr:uid="{00000000-0005-0000-0000-0000501B0000}"/>
    <cellStyle name="Comma 2 3 8 6" xfId="2728" xr:uid="{00000000-0005-0000-0000-0000511B0000}"/>
    <cellStyle name="Comma 2 3 8 7" xfId="2729" xr:uid="{00000000-0005-0000-0000-0000521B0000}"/>
    <cellStyle name="Comma 2 3 8 8" xfId="2730" xr:uid="{00000000-0005-0000-0000-0000531B0000}"/>
    <cellStyle name="Comma 2 3 8 9" xfId="2731" xr:uid="{00000000-0005-0000-0000-0000541B0000}"/>
    <cellStyle name="Comma 2 3 9" xfId="2732" xr:uid="{00000000-0005-0000-0000-0000551B0000}"/>
    <cellStyle name="Comma 2 3 9 10" xfId="2733" xr:uid="{00000000-0005-0000-0000-0000561B0000}"/>
    <cellStyle name="Comma 2 3 9 11" xfId="2734" xr:uid="{00000000-0005-0000-0000-0000571B0000}"/>
    <cellStyle name="Comma 2 3 9 12" xfId="2735" xr:uid="{00000000-0005-0000-0000-0000581B0000}"/>
    <cellStyle name="Comma 2 3 9 13" xfId="2736" xr:uid="{00000000-0005-0000-0000-0000591B0000}"/>
    <cellStyle name="Comma 2 3 9 14" xfId="2737" xr:uid="{00000000-0005-0000-0000-00005A1B0000}"/>
    <cellStyle name="Comma 2 3 9 15" xfId="2738" xr:uid="{00000000-0005-0000-0000-00005B1B0000}"/>
    <cellStyle name="Comma 2 3 9 16" xfId="2739" xr:uid="{00000000-0005-0000-0000-00005C1B0000}"/>
    <cellStyle name="Comma 2 3 9 17" xfId="2740" xr:uid="{00000000-0005-0000-0000-00005D1B0000}"/>
    <cellStyle name="Comma 2 3 9 18" xfId="2741" xr:uid="{00000000-0005-0000-0000-00005E1B0000}"/>
    <cellStyle name="Comma 2 3 9 19" xfId="2742" xr:uid="{00000000-0005-0000-0000-00005F1B0000}"/>
    <cellStyle name="Comma 2 3 9 2" xfId="2743" xr:uid="{00000000-0005-0000-0000-0000601B0000}"/>
    <cellStyle name="Comma 2 3 9 20" xfId="2744" xr:uid="{00000000-0005-0000-0000-0000611B0000}"/>
    <cellStyle name="Comma 2 3 9 21" xfId="2745" xr:uid="{00000000-0005-0000-0000-0000621B0000}"/>
    <cellStyle name="Comma 2 3 9 22" xfId="2746" xr:uid="{00000000-0005-0000-0000-0000631B0000}"/>
    <cellStyle name="Comma 2 3 9 3" xfId="2747" xr:uid="{00000000-0005-0000-0000-0000641B0000}"/>
    <cellStyle name="Comma 2 3 9 4" xfId="2748" xr:uid="{00000000-0005-0000-0000-0000651B0000}"/>
    <cellStyle name="Comma 2 3 9 5" xfId="2749" xr:uid="{00000000-0005-0000-0000-0000661B0000}"/>
    <cellStyle name="Comma 2 3 9 6" xfId="2750" xr:uid="{00000000-0005-0000-0000-0000671B0000}"/>
    <cellStyle name="Comma 2 3 9 7" xfId="2751" xr:uid="{00000000-0005-0000-0000-0000681B0000}"/>
    <cellStyle name="Comma 2 3 9 8" xfId="2752" xr:uid="{00000000-0005-0000-0000-0000691B0000}"/>
    <cellStyle name="Comma 2 3 9 9" xfId="2753" xr:uid="{00000000-0005-0000-0000-00006A1B0000}"/>
    <cellStyle name="Comma 2 30" xfId="2754" xr:uid="{00000000-0005-0000-0000-00006B1B0000}"/>
    <cellStyle name="Comma 2 30 2" xfId="2755" xr:uid="{00000000-0005-0000-0000-00006C1B0000}"/>
    <cellStyle name="Comma 2 31" xfId="2756" xr:uid="{00000000-0005-0000-0000-00006D1B0000}"/>
    <cellStyle name="Comma 2 31 2" xfId="2757" xr:uid="{00000000-0005-0000-0000-00006E1B0000}"/>
    <cellStyle name="Comma 2 32" xfId="2758" xr:uid="{00000000-0005-0000-0000-00006F1B0000}"/>
    <cellStyle name="Comma 2 32 2" xfId="2759" xr:uid="{00000000-0005-0000-0000-0000701B0000}"/>
    <cellStyle name="Comma 2 33" xfId="2760" xr:uid="{00000000-0005-0000-0000-0000711B0000}"/>
    <cellStyle name="Comma 2 33 2" xfId="2761" xr:uid="{00000000-0005-0000-0000-0000721B0000}"/>
    <cellStyle name="Comma 2 34" xfId="2762" xr:uid="{00000000-0005-0000-0000-0000731B0000}"/>
    <cellStyle name="Comma 2 34 2" xfId="2763" xr:uid="{00000000-0005-0000-0000-0000741B0000}"/>
    <cellStyle name="Comma 2 35" xfId="2764" xr:uid="{00000000-0005-0000-0000-0000751B0000}"/>
    <cellStyle name="Comma 2 35 2" xfId="2765" xr:uid="{00000000-0005-0000-0000-0000761B0000}"/>
    <cellStyle name="Comma 2 36" xfId="2766" xr:uid="{00000000-0005-0000-0000-0000771B0000}"/>
    <cellStyle name="Comma 2 36 2" xfId="2767" xr:uid="{00000000-0005-0000-0000-0000781B0000}"/>
    <cellStyle name="Comma 2 37" xfId="2768" xr:uid="{00000000-0005-0000-0000-0000791B0000}"/>
    <cellStyle name="Comma 2 37 2" xfId="2769" xr:uid="{00000000-0005-0000-0000-00007A1B0000}"/>
    <cellStyle name="Comma 2 38" xfId="2770" xr:uid="{00000000-0005-0000-0000-00007B1B0000}"/>
    <cellStyle name="Comma 2 38 2" xfId="2771" xr:uid="{00000000-0005-0000-0000-00007C1B0000}"/>
    <cellStyle name="Comma 2 39" xfId="2772" xr:uid="{00000000-0005-0000-0000-00007D1B0000}"/>
    <cellStyle name="Comma 2 39 2" xfId="2773" xr:uid="{00000000-0005-0000-0000-00007E1B0000}"/>
    <cellStyle name="Comma 2 4" xfId="63" xr:uid="{00000000-0005-0000-0000-00007F1B0000}"/>
    <cellStyle name="Comma 2 4 10" xfId="2774" xr:uid="{00000000-0005-0000-0000-0000801B0000}"/>
    <cellStyle name="Comma 2 4 11" xfId="2775" xr:uid="{00000000-0005-0000-0000-0000811B0000}"/>
    <cellStyle name="Comma 2 4 12" xfId="2776" xr:uid="{00000000-0005-0000-0000-0000821B0000}"/>
    <cellStyle name="Comma 2 4 13" xfId="2777" xr:uid="{00000000-0005-0000-0000-0000831B0000}"/>
    <cellStyle name="Comma 2 4 14" xfId="2778" xr:uid="{00000000-0005-0000-0000-0000841B0000}"/>
    <cellStyle name="Comma 2 4 15" xfId="2779" xr:uid="{00000000-0005-0000-0000-0000851B0000}"/>
    <cellStyle name="Comma 2 4 16" xfId="2780" xr:uid="{00000000-0005-0000-0000-0000861B0000}"/>
    <cellStyle name="Comma 2 4 17" xfId="2781" xr:uid="{00000000-0005-0000-0000-0000871B0000}"/>
    <cellStyle name="Comma 2 4 18" xfId="2782" xr:uid="{00000000-0005-0000-0000-0000881B0000}"/>
    <cellStyle name="Comma 2 4 19" xfId="2783" xr:uid="{00000000-0005-0000-0000-0000891B0000}"/>
    <cellStyle name="Comma 2 4 2" xfId="64" xr:uid="{00000000-0005-0000-0000-00008A1B0000}"/>
    <cellStyle name="Comma 2 4 20" xfId="2784" xr:uid="{00000000-0005-0000-0000-00008B1B0000}"/>
    <cellStyle name="Comma 2 4 21" xfId="2785" xr:uid="{00000000-0005-0000-0000-00008C1B0000}"/>
    <cellStyle name="Comma 2 4 22" xfId="2786" xr:uid="{00000000-0005-0000-0000-00008D1B0000}"/>
    <cellStyle name="Comma 2 4 3" xfId="2787" xr:uid="{00000000-0005-0000-0000-00008E1B0000}"/>
    <cellStyle name="Comma 2 4 4" xfId="2788" xr:uid="{00000000-0005-0000-0000-00008F1B0000}"/>
    <cellStyle name="Comma 2 4 5" xfId="2789" xr:uid="{00000000-0005-0000-0000-0000901B0000}"/>
    <cellStyle name="Comma 2 4 6" xfId="2790" xr:uid="{00000000-0005-0000-0000-0000911B0000}"/>
    <cellStyle name="Comma 2 4 7" xfId="2791" xr:uid="{00000000-0005-0000-0000-0000921B0000}"/>
    <cellStyle name="Comma 2 4 8" xfId="2792" xr:uid="{00000000-0005-0000-0000-0000931B0000}"/>
    <cellStyle name="Comma 2 4 9" xfId="2793" xr:uid="{00000000-0005-0000-0000-0000941B0000}"/>
    <cellStyle name="Comma 2 40" xfId="2794" xr:uid="{00000000-0005-0000-0000-0000951B0000}"/>
    <cellStyle name="Comma 2 40 2" xfId="2795" xr:uid="{00000000-0005-0000-0000-0000961B0000}"/>
    <cellStyle name="Comma 2 41" xfId="2796" xr:uid="{00000000-0005-0000-0000-0000971B0000}"/>
    <cellStyle name="Comma 2 41 2" xfId="2797" xr:uid="{00000000-0005-0000-0000-0000981B0000}"/>
    <cellStyle name="Comma 2 42" xfId="2798" xr:uid="{00000000-0005-0000-0000-0000991B0000}"/>
    <cellStyle name="Comma 2 42 2" xfId="2799" xr:uid="{00000000-0005-0000-0000-00009A1B0000}"/>
    <cellStyle name="Comma 2 43" xfId="2800" xr:uid="{00000000-0005-0000-0000-00009B1B0000}"/>
    <cellStyle name="Comma 2 43 2" xfId="2801" xr:uid="{00000000-0005-0000-0000-00009C1B0000}"/>
    <cellStyle name="Comma 2 44" xfId="2802" xr:uid="{00000000-0005-0000-0000-00009D1B0000}"/>
    <cellStyle name="Comma 2 44 2" xfId="2803" xr:uid="{00000000-0005-0000-0000-00009E1B0000}"/>
    <cellStyle name="Comma 2 45" xfId="2804" xr:uid="{00000000-0005-0000-0000-00009F1B0000}"/>
    <cellStyle name="Comma 2 45 2" xfId="2805" xr:uid="{00000000-0005-0000-0000-0000A01B0000}"/>
    <cellStyle name="Comma 2 46" xfId="2806" xr:uid="{00000000-0005-0000-0000-0000A11B0000}"/>
    <cellStyle name="Comma 2 46 2" xfId="2807" xr:uid="{00000000-0005-0000-0000-0000A21B0000}"/>
    <cellStyle name="Comma 2 47" xfId="2808" xr:uid="{00000000-0005-0000-0000-0000A31B0000}"/>
    <cellStyle name="Comma 2 47 2" xfId="2809" xr:uid="{00000000-0005-0000-0000-0000A41B0000}"/>
    <cellStyle name="Comma 2 48" xfId="2810" xr:uid="{00000000-0005-0000-0000-0000A51B0000}"/>
    <cellStyle name="Comma 2 48 2" xfId="2811" xr:uid="{00000000-0005-0000-0000-0000A61B0000}"/>
    <cellStyle name="Comma 2 49" xfId="2812" xr:uid="{00000000-0005-0000-0000-0000A71B0000}"/>
    <cellStyle name="Comma 2 49 2" xfId="2813" xr:uid="{00000000-0005-0000-0000-0000A81B0000}"/>
    <cellStyle name="Comma 2 5" xfId="65" xr:uid="{00000000-0005-0000-0000-0000A91B0000}"/>
    <cellStyle name="Comma 2 5 10" xfId="2814" xr:uid="{00000000-0005-0000-0000-0000AA1B0000}"/>
    <cellStyle name="Comma 2 5 10 2" xfId="2815" xr:uid="{00000000-0005-0000-0000-0000AB1B0000}"/>
    <cellStyle name="Comma 2 5 11" xfId="2816" xr:uid="{00000000-0005-0000-0000-0000AC1B0000}"/>
    <cellStyle name="Comma 2 5 11 2" xfId="2817" xr:uid="{00000000-0005-0000-0000-0000AD1B0000}"/>
    <cellStyle name="Comma 2 5 12" xfId="2818" xr:uid="{00000000-0005-0000-0000-0000AE1B0000}"/>
    <cellStyle name="Comma 2 5 12 2" xfId="2819" xr:uid="{00000000-0005-0000-0000-0000AF1B0000}"/>
    <cellStyle name="Comma 2 5 13" xfId="2820" xr:uid="{00000000-0005-0000-0000-0000B01B0000}"/>
    <cellStyle name="Comma 2 5 13 2" xfId="2821" xr:uid="{00000000-0005-0000-0000-0000B11B0000}"/>
    <cellStyle name="Comma 2 5 14" xfId="2822" xr:uid="{00000000-0005-0000-0000-0000B21B0000}"/>
    <cellStyle name="Comma 2 5 14 2" xfId="2823" xr:uid="{00000000-0005-0000-0000-0000B31B0000}"/>
    <cellStyle name="Comma 2 5 15" xfId="2824" xr:uid="{00000000-0005-0000-0000-0000B41B0000}"/>
    <cellStyle name="Comma 2 5 15 2" xfId="2825" xr:uid="{00000000-0005-0000-0000-0000B51B0000}"/>
    <cellStyle name="Comma 2 5 16" xfId="2826" xr:uid="{00000000-0005-0000-0000-0000B61B0000}"/>
    <cellStyle name="Comma 2 5 16 2" xfId="2827" xr:uid="{00000000-0005-0000-0000-0000B71B0000}"/>
    <cellStyle name="Comma 2 5 17" xfId="2828" xr:uid="{00000000-0005-0000-0000-0000B81B0000}"/>
    <cellStyle name="Comma 2 5 17 2" xfId="2829" xr:uid="{00000000-0005-0000-0000-0000B91B0000}"/>
    <cellStyle name="Comma 2 5 18" xfId="2830" xr:uid="{00000000-0005-0000-0000-0000BA1B0000}"/>
    <cellStyle name="Comma 2 5 18 2" xfId="2831" xr:uid="{00000000-0005-0000-0000-0000BB1B0000}"/>
    <cellStyle name="Comma 2 5 19" xfId="2832" xr:uid="{00000000-0005-0000-0000-0000BC1B0000}"/>
    <cellStyle name="Comma 2 5 19 2" xfId="2833" xr:uid="{00000000-0005-0000-0000-0000BD1B0000}"/>
    <cellStyle name="Comma 2 5 2" xfId="2834" xr:uid="{00000000-0005-0000-0000-0000BE1B0000}"/>
    <cellStyle name="Comma 2 5 2 2" xfId="2835" xr:uid="{00000000-0005-0000-0000-0000BF1B0000}"/>
    <cellStyle name="Comma 2 5 2 3" xfId="2836" xr:uid="{00000000-0005-0000-0000-0000C01B0000}"/>
    <cellStyle name="Comma 2 5 2 4" xfId="2837" xr:uid="{00000000-0005-0000-0000-0000C11B0000}"/>
    <cellStyle name="Comma 2 5 20" xfId="2838" xr:uid="{00000000-0005-0000-0000-0000C21B0000}"/>
    <cellStyle name="Comma 2 5 20 2" xfId="2839" xr:uid="{00000000-0005-0000-0000-0000C31B0000}"/>
    <cellStyle name="Comma 2 5 21" xfId="2840" xr:uid="{00000000-0005-0000-0000-0000C41B0000}"/>
    <cellStyle name="Comma 2 5 21 2" xfId="2841" xr:uid="{00000000-0005-0000-0000-0000C51B0000}"/>
    <cellStyle name="Comma 2 5 22" xfId="2842" xr:uid="{00000000-0005-0000-0000-0000C61B0000}"/>
    <cellStyle name="Comma 2 5 22 2" xfId="2843" xr:uid="{00000000-0005-0000-0000-0000C71B0000}"/>
    <cellStyle name="Comma 2 5 22 2 2" xfId="2844" xr:uid="{00000000-0005-0000-0000-0000C81B0000}"/>
    <cellStyle name="Comma 2 5 23" xfId="2845" xr:uid="{00000000-0005-0000-0000-0000C91B0000}"/>
    <cellStyle name="Comma 2 5 24" xfId="2846" xr:uid="{00000000-0005-0000-0000-0000CA1B0000}"/>
    <cellStyle name="Comma 2 5 25" xfId="2847" xr:uid="{00000000-0005-0000-0000-0000CB1B0000}"/>
    <cellStyle name="Comma 2 5 3" xfId="2848" xr:uid="{00000000-0005-0000-0000-0000CC1B0000}"/>
    <cellStyle name="Comma 2 5 3 2" xfId="2849" xr:uid="{00000000-0005-0000-0000-0000CD1B0000}"/>
    <cellStyle name="Comma 2 5 4" xfId="2850" xr:uid="{00000000-0005-0000-0000-0000CE1B0000}"/>
    <cellStyle name="Comma 2 5 4 2" xfId="2851" xr:uid="{00000000-0005-0000-0000-0000CF1B0000}"/>
    <cellStyle name="Comma 2 5 5" xfId="2852" xr:uid="{00000000-0005-0000-0000-0000D01B0000}"/>
    <cellStyle name="Comma 2 5 5 2" xfId="2853" xr:uid="{00000000-0005-0000-0000-0000D11B0000}"/>
    <cellStyle name="Comma 2 5 6" xfId="2854" xr:uid="{00000000-0005-0000-0000-0000D21B0000}"/>
    <cellStyle name="Comma 2 5 6 2" xfId="2855" xr:uid="{00000000-0005-0000-0000-0000D31B0000}"/>
    <cellStyle name="Comma 2 5 7" xfId="2856" xr:uid="{00000000-0005-0000-0000-0000D41B0000}"/>
    <cellStyle name="Comma 2 5 7 2" xfId="2857" xr:uid="{00000000-0005-0000-0000-0000D51B0000}"/>
    <cellStyle name="Comma 2 5 8" xfId="2858" xr:uid="{00000000-0005-0000-0000-0000D61B0000}"/>
    <cellStyle name="Comma 2 5 8 2" xfId="2859" xr:uid="{00000000-0005-0000-0000-0000D71B0000}"/>
    <cellStyle name="Comma 2 5 9" xfId="2860" xr:uid="{00000000-0005-0000-0000-0000D81B0000}"/>
    <cellStyle name="Comma 2 5 9 2" xfId="2861" xr:uid="{00000000-0005-0000-0000-0000D91B0000}"/>
    <cellStyle name="Comma 2 50" xfId="2862" xr:uid="{00000000-0005-0000-0000-0000DA1B0000}"/>
    <cellStyle name="Comma 2 50 2" xfId="2863" xr:uid="{00000000-0005-0000-0000-0000DB1B0000}"/>
    <cellStyle name="Comma 2 51" xfId="2864" xr:uid="{00000000-0005-0000-0000-0000DC1B0000}"/>
    <cellStyle name="Comma 2 51 2" xfId="2865" xr:uid="{00000000-0005-0000-0000-0000DD1B0000}"/>
    <cellStyle name="Comma 2 52" xfId="2866" xr:uid="{00000000-0005-0000-0000-0000DE1B0000}"/>
    <cellStyle name="Comma 2 52 2" xfId="2867" xr:uid="{00000000-0005-0000-0000-0000DF1B0000}"/>
    <cellStyle name="Comma 2 53" xfId="2868" xr:uid="{00000000-0005-0000-0000-0000E01B0000}"/>
    <cellStyle name="Comma 2 53 2" xfId="2869" xr:uid="{00000000-0005-0000-0000-0000E11B0000}"/>
    <cellStyle name="Comma 2 54" xfId="2870" xr:uid="{00000000-0005-0000-0000-0000E21B0000}"/>
    <cellStyle name="Comma 2 54 2" xfId="2871" xr:uid="{00000000-0005-0000-0000-0000E31B0000}"/>
    <cellStyle name="Comma 2 55" xfId="2872" xr:uid="{00000000-0005-0000-0000-0000E41B0000}"/>
    <cellStyle name="Comma 2 55 2" xfId="2873" xr:uid="{00000000-0005-0000-0000-0000E51B0000}"/>
    <cellStyle name="Comma 2 56" xfId="2874" xr:uid="{00000000-0005-0000-0000-0000E61B0000}"/>
    <cellStyle name="Comma 2 56 2" xfId="2875" xr:uid="{00000000-0005-0000-0000-0000E71B0000}"/>
    <cellStyle name="Comma 2 57" xfId="2876" xr:uid="{00000000-0005-0000-0000-0000E81B0000}"/>
    <cellStyle name="Comma 2 57 2" xfId="2877" xr:uid="{00000000-0005-0000-0000-0000E91B0000}"/>
    <cellStyle name="Comma 2 58" xfId="2878" xr:uid="{00000000-0005-0000-0000-0000EA1B0000}"/>
    <cellStyle name="Comma 2 58 2" xfId="2879" xr:uid="{00000000-0005-0000-0000-0000EB1B0000}"/>
    <cellStyle name="Comma 2 59" xfId="2880" xr:uid="{00000000-0005-0000-0000-0000EC1B0000}"/>
    <cellStyle name="Comma 2 59 2" xfId="2881" xr:uid="{00000000-0005-0000-0000-0000ED1B0000}"/>
    <cellStyle name="Comma 2 6" xfId="2882" xr:uid="{00000000-0005-0000-0000-0000EE1B0000}"/>
    <cellStyle name="Comma 2 6 10" xfId="2883" xr:uid="{00000000-0005-0000-0000-0000EF1B0000}"/>
    <cellStyle name="Comma 2 6 10 2" xfId="2884" xr:uid="{00000000-0005-0000-0000-0000F01B0000}"/>
    <cellStyle name="Comma 2 6 11" xfId="2885" xr:uid="{00000000-0005-0000-0000-0000F11B0000}"/>
    <cellStyle name="Comma 2 6 11 2" xfId="2886" xr:uid="{00000000-0005-0000-0000-0000F21B0000}"/>
    <cellStyle name="Comma 2 6 12" xfId="2887" xr:uid="{00000000-0005-0000-0000-0000F31B0000}"/>
    <cellStyle name="Comma 2 6 12 2" xfId="2888" xr:uid="{00000000-0005-0000-0000-0000F41B0000}"/>
    <cellStyle name="Comma 2 6 13" xfId="2889" xr:uid="{00000000-0005-0000-0000-0000F51B0000}"/>
    <cellStyle name="Comma 2 6 13 2" xfId="2890" xr:uid="{00000000-0005-0000-0000-0000F61B0000}"/>
    <cellStyle name="Comma 2 6 14" xfId="2891" xr:uid="{00000000-0005-0000-0000-0000F71B0000}"/>
    <cellStyle name="Comma 2 6 14 2" xfId="2892" xr:uid="{00000000-0005-0000-0000-0000F81B0000}"/>
    <cellStyle name="Comma 2 6 15" xfId="2893" xr:uid="{00000000-0005-0000-0000-0000F91B0000}"/>
    <cellStyle name="Comma 2 6 15 2" xfId="2894" xr:uid="{00000000-0005-0000-0000-0000FA1B0000}"/>
    <cellStyle name="Comma 2 6 16" xfId="2895" xr:uid="{00000000-0005-0000-0000-0000FB1B0000}"/>
    <cellStyle name="Comma 2 6 16 2" xfId="2896" xr:uid="{00000000-0005-0000-0000-0000FC1B0000}"/>
    <cellStyle name="Comma 2 6 17" xfId="2897" xr:uid="{00000000-0005-0000-0000-0000FD1B0000}"/>
    <cellStyle name="Comma 2 6 17 2" xfId="2898" xr:uid="{00000000-0005-0000-0000-0000FE1B0000}"/>
    <cellStyle name="Comma 2 6 18" xfId="2899" xr:uid="{00000000-0005-0000-0000-0000FF1B0000}"/>
    <cellStyle name="Comma 2 6 18 2" xfId="2900" xr:uid="{00000000-0005-0000-0000-0000001C0000}"/>
    <cellStyle name="Comma 2 6 19" xfId="2901" xr:uid="{00000000-0005-0000-0000-0000011C0000}"/>
    <cellStyle name="Comma 2 6 19 2" xfId="2902" xr:uid="{00000000-0005-0000-0000-0000021C0000}"/>
    <cellStyle name="Comma 2 6 2" xfId="2903" xr:uid="{00000000-0005-0000-0000-0000031C0000}"/>
    <cellStyle name="Comma 2 6 2 2" xfId="2904" xr:uid="{00000000-0005-0000-0000-0000041C0000}"/>
    <cellStyle name="Comma 2 6 20" xfId="2905" xr:uid="{00000000-0005-0000-0000-0000051C0000}"/>
    <cellStyle name="Comma 2 6 20 2" xfId="2906" xr:uid="{00000000-0005-0000-0000-0000061C0000}"/>
    <cellStyle name="Comma 2 6 20 3" xfId="2907" xr:uid="{00000000-0005-0000-0000-0000071C0000}"/>
    <cellStyle name="Comma 2 6 21" xfId="2908" xr:uid="{00000000-0005-0000-0000-0000081C0000}"/>
    <cellStyle name="Comma 2 6 21 2" xfId="2909" xr:uid="{00000000-0005-0000-0000-0000091C0000}"/>
    <cellStyle name="Comma 2 6 22" xfId="2910" xr:uid="{00000000-0005-0000-0000-00000A1C0000}"/>
    <cellStyle name="Comma 2 6 23" xfId="2911" xr:uid="{00000000-0005-0000-0000-00000B1C0000}"/>
    <cellStyle name="Comma 2 6 24" xfId="2912" xr:uid="{00000000-0005-0000-0000-00000C1C0000}"/>
    <cellStyle name="Comma 2 6 3" xfId="2913" xr:uid="{00000000-0005-0000-0000-00000D1C0000}"/>
    <cellStyle name="Comma 2 6 3 2" xfId="2914" xr:uid="{00000000-0005-0000-0000-00000E1C0000}"/>
    <cellStyle name="Comma 2 6 4" xfId="2915" xr:uid="{00000000-0005-0000-0000-00000F1C0000}"/>
    <cellStyle name="Comma 2 6 4 2" xfId="2916" xr:uid="{00000000-0005-0000-0000-0000101C0000}"/>
    <cellStyle name="Comma 2 6 5" xfId="2917" xr:uid="{00000000-0005-0000-0000-0000111C0000}"/>
    <cellStyle name="Comma 2 6 5 2" xfId="2918" xr:uid="{00000000-0005-0000-0000-0000121C0000}"/>
    <cellStyle name="Comma 2 6 6" xfId="2919" xr:uid="{00000000-0005-0000-0000-0000131C0000}"/>
    <cellStyle name="Comma 2 6 6 2" xfId="2920" xr:uid="{00000000-0005-0000-0000-0000141C0000}"/>
    <cellStyle name="Comma 2 6 7" xfId="2921" xr:uid="{00000000-0005-0000-0000-0000151C0000}"/>
    <cellStyle name="Comma 2 6 7 2" xfId="2922" xr:uid="{00000000-0005-0000-0000-0000161C0000}"/>
    <cellStyle name="Comma 2 6 8" xfId="2923" xr:uid="{00000000-0005-0000-0000-0000171C0000}"/>
    <cellStyle name="Comma 2 6 8 2" xfId="2924" xr:uid="{00000000-0005-0000-0000-0000181C0000}"/>
    <cellStyle name="Comma 2 6 9" xfId="2925" xr:uid="{00000000-0005-0000-0000-0000191C0000}"/>
    <cellStyle name="Comma 2 6 9 2" xfId="2926" xr:uid="{00000000-0005-0000-0000-00001A1C0000}"/>
    <cellStyle name="Comma 2 60" xfId="2927" xr:uid="{00000000-0005-0000-0000-00001B1C0000}"/>
    <cellStyle name="Comma 2 60 2" xfId="2928" xr:uid="{00000000-0005-0000-0000-00001C1C0000}"/>
    <cellStyle name="Comma 2 61" xfId="2929" xr:uid="{00000000-0005-0000-0000-00001D1C0000}"/>
    <cellStyle name="Comma 2 61 2" xfId="2930" xr:uid="{00000000-0005-0000-0000-00001E1C0000}"/>
    <cellStyle name="Comma 2 62" xfId="2931" xr:uid="{00000000-0005-0000-0000-00001F1C0000}"/>
    <cellStyle name="Comma 2 62 2" xfId="2932" xr:uid="{00000000-0005-0000-0000-0000201C0000}"/>
    <cellStyle name="Comma 2 63" xfId="2933" xr:uid="{00000000-0005-0000-0000-0000211C0000}"/>
    <cellStyle name="Comma 2 63 2" xfId="2934" xr:uid="{00000000-0005-0000-0000-0000221C0000}"/>
    <cellStyle name="Comma 2 64" xfId="2935" xr:uid="{00000000-0005-0000-0000-0000231C0000}"/>
    <cellStyle name="Comma 2 64 2" xfId="2936" xr:uid="{00000000-0005-0000-0000-0000241C0000}"/>
    <cellStyle name="Comma 2 65" xfId="2937" xr:uid="{00000000-0005-0000-0000-0000251C0000}"/>
    <cellStyle name="Comma 2 65 2" xfId="2938" xr:uid="{00000000-0005-0000-0000-0000261C0000}"/>
    <cellStyle name="Comma 2 66" xfId="2939" xr:uid="{00000000-0005-0000-0000-0000271C0000}"/>
    <cellStyle name="Comma 2 66 2" xfId="2940" xr:uid="{00000000-0005-0000-0000-0000281C0000}"/>
    <cellStyle name="Comma 2 67" xfId="2941" xr:uid="{00000000-0005-0000-0000-0000291C0000}"/>
    <cellStyle name="Comma 2 67 2" xfId="2942" xr:uid="{00000000-0005-0000-0000-00002A1C0000}"/>
    <cellStyle name="Comma 2 68" xfId="2943" xr:uid="{00000000-0005-0000-0000-00002B1C0000}"/>
    <cellStyle name="Comma 2 68 2" xfId="2944" xr:uid="{00000000-0005-0000-0000-00002C1C0000}"/>
    <cellStyle name="Comma 2 69" xfId="2945" xr:uid="{00000000-0005-0000-0000-00002D1C0000}"/>
    <cellStyle name="Comma 2 69 2" xfId="2946" xr:uid="{00000000-0005-0000-0000-00002E1C0000}"/>
    <cellStyle name="Comma 2 7" xfId="2947" xr:uid="{00000000-0005-0000-0000-00002F1C0000}"/>
    <cellStyle name="Comma 2 7 2" xfId="2948" xr:uid="{00000000-0005-0000-0000-0000301C0000}"/>
    <cellStyle name="Comma 2 7 2 2" xfId="2949" xr:uid="{00000000-0005-0000-0000-0000311C0000}"/>
    <cellStyle name="Comma 2 7 3" xfId="2950" xr:uid="{00000000-0005-0000-0000-0000321C0000}"/>
    <cellStyle name="Comma 2 7 4" xfId="2951" xr:uid="{00000000-0005-0000-0000-0000331C0000}"/>
    <cellStyle name="Comma 2 7 5" xfId="2952" xr:uid="{00000000-0005-0000-0000-0000341C0000}"/>
    <cellStyle name="Comma 2 7 6" xfId="2953" xr:uid="{00000000-0005-0000-0000-0000351C0000}"/>
    <cellStyle name="Comma 2 70" xfId="2954" xr:uid="{00000000-0005-0000-0000-0000361C0000}"/>
    <cellStyle name="Comma 2 70 2" xfId="2955" xr:uid="{00000000-0005-0000-0000-0000371C0000}"/>
    <cellStyle name="Comma 2 71" xfId="2956" xr:uid="{00000000-0005-0000-0000-0000381C0000}"/>
    <cellStyle name="Comma 2 71 2" xfId="2957" xr:uid="{00000000-0005-0000-0000-0000391C0000}"/>
    <cellStyle name="Comma 2 72" xfId="2958" xr:uid="{00000000-0005-0000-0000-00003A1C0000}"/>
    <cellStyle name="Comma 2 72 2" xfId="2959" xr:uid="{00000000-0005-0000-0000-00003B1C0000}"/>
    <cellStyle name="Comma 2 73" xfId="2960" xr:uid="{00000000-0005-0000-0000-00003C1C0000}"/>
    <cellStyle name="Comma 2 73 2" xfId="2961" xr:uid="{00000000-0005-0000-0000-00003D1C0000}"/>
    <cellStyle name="Comma 2 74" xfId="2962" xr:uid="{00000000-0005-0000-0000-00003E1C0000}"/>
    <cellStyle name="Comma 2 74 2" xfId="2963" xr:uid="{00000000-0005-0000-0000-00003F1C0000}"/>
    <cellStyle name="Comma 2 75" xfId="2964" xr:uid="{00000000-0005-0000-0000-0000401C0000}"/>
    <cellStyle name="Comma 2 75 2" xfId="2965" xr:uid="{00000000-0005-0000-0000-0000411C0000}"/>
    <cellStyle name="Comma 2 76" xfId="2966" xr:uid="{00000000-0005-0000-0000-0000421C0000}"/>
    <cellStyle name="Comma 2 76 2" xfId="2967" xr:uid="{00000000-0005-0000-0000-0000431C0000}"/>
    <cellStyle name="Comma 2 77" xfId="2968" xr:uid="{00000000-0005-0000-0000-0000441C0000}"/>
    <cellStyle name="Comma 2 77 2" xfId="2969" xr:uid="{00000000-0005-0000-0000-0000451C0000}"/>
    <cellStyle name="Comma 2 78" xfId="2970" xr:uid="{00000000-0005-0000-0000-0000461C0000}"/>
    <cellStyle name="Comma 2 78 2" xfId="2971" xr:uid="{00000000-0005-0000-0000-0000471C0000}"/>
    <cellStyle name="Comma 2 79" xfId="2972" xr:uid="{00000000-0005-0000-0000-0000481C0000}"/>
    <cellStyle name="Comma 2 79 2" xfId="2973" xr:uid="{00000000-0005-0000-0000-0000491C0000}"/>
    <cellStyle name="Comma 2 8" xfId="2974" xr:uid="{00000000-0005-0000-0000-00004A1C0000}"/>
    <cellStyle name="Comma 2 8 2" xfId="2975" xr:uid="{00000000-0005-0000-0000-00004B1C0000}"/>
    <cellStyle name="Comma 2 8 2 2" xfId="2976" xr:uid="{00000000-0005-0000-0000-00004C1C0000}"/>
    <cellStyle name="Comma 2 8 3" xfId="2977" xr:uid="{00000000-0005-0000-0000-00004D1C0000}"/>
    <cellStyle name="Comma 2 8 4" xfId="2978" xr:uid="{00000000-0005-0000-0000-00004E1C0000}"/>
    <cellStyle name="Comma 2 8 5" xfId="2979" xr:uid="{00000000-0005-0000-0000-00004F1C0000}"/>
    <cellStyle name="Comma 2 8 6" xfId="2980" xr:uid="{00000000-0005-0000-0000-0000501C0000}"/>
    <cellStyle name="Comma 2 80" xfId="2981" xr:uid="{00000000-0005-0000-0000-0000511C0000}"/>
    <cellStyle name="Comma 2 80 2" xfId="2982" xr:uid="{00000000-0005-0000-0000-0000521C0000}"/>
    <cellStyle name="Comma 2 81" xfId="2983" xr:uid="{00000000-0005-0000-0000-0000531C0000}"/>
    <cellStyle name="Comma 2 81 2" xfId="2984" xr:uid="{00000000-0005-0000-0000-0000541C0000}"/>
    <cellStyle name="Comma 2 82" xfId="2985" xr:uid="{00000000-0005-0000-0000-0000551C0000}"/>
    <cellStyle name="Comma 2 82 2" xfId="2986" xr:uid="{00000000-0005-0000-0000-0000561C0000}"/>
    <cellStyle name="Comma 2 83" xfId="2987" xr:uid="{00000000-0005-0000-0000-0000571C0000}"/>
    <cellStyle name="Comma 2 83 2" xfId="2988" xr:uid="{00000000-0005-0000-0000-0000581C0000}"/>
    <cellStyle name="Comma 2 84" xfId="2989" xr:uid="{00000000-0005-0000-0000-0000591C0000}"/>
    <cellStyle name="Comma 2 84 2" xfId="2990" xr:uid="{00000000-0005-0000-0000-00005A1C0000}"/>
    <cellStyle name="Comma 2 85" xfId="2991" xr:uid="{00000000-0005-0000-0000-00005B1C0000}"/>
    <cellStyle name="Comma 2 85 2" xfId="2992" xr:uid="{00000000-0005-0000-0000-00005C1C0000}"/>
    <cellStyle name="Comma 2 86" xfId="2993" xr:uid="{00000000-0005-0000-0000-00005D1C0000}"/>
    <cellStyle name="Comma 2 86 2" xfId="2994" xr:uid="{00000000-0005-0000-0000-00005E1C0000}"/>
    <cellStyle name="Comma 2 87" xfId="2995" xr:uid="{00000000-0005-0000-0000-00005F1C0000}"/>
    <cellStyle name="Comma 2 87 2" xfId="2996" xr:uid="{00000000-0005-0000-0000-0000601C0000}"/>
    <cellStyle name="Comma 2 88" xfId="2997" xr:uid="{00000000-0005-0000-0000-0000611C0000}"/>
    <cellStyle name="Comma 2 88 2" xfId="2998" xr:uid="{00000000-0005-0000-0000-0000621C0000}"/>
    <cellStyle name="Comma 2 89" xfId="2999" xr:uid="{00000000-0005-0000-0000-0000631C0000}"/>
    <cellStyle name="Comma 2 89 2" xfId="3000" xr:uid="{00000000-0005-0000-0000-0000641C0000}"/>
    <cellStyle name="Comma 2 9" xfId="3001" xr:uid="{00000000-0005-0000-0000-0000651C0000}"/>
    <cellStyle name="Comma 2 9 2" xfId="3002" xr:uid="{00000000-0005-0000-0000-0000661C0000}"/>
    <cellStyle name="Comma 2 9 2 2" xfId="3003" xr:uid="{00000000-0005-0000-0000-0000671C0000}"/>
    <cellStyle name="Comma 2 9 3" xfId="3004" xr:uid="{00000000-0005-0000-0000-0000681C0000}"/>
    <cellStyle name="Comma 2 9 4" xfId="3005" xr:uid="{00000000-0005-0000-0000-0000691C0000}"/>
    <cellStyle name="Comma 2 9 5" xfId="3006" xr:uid="{00000000-0005-0000-0000-00006A1C0000}"/>
    <cellStyle name="Comma 2 9 6" xfId="3007" xr:uid="{00000000-0005-0000-0000-00006B1C0000}"/>
    <cellStyle name="Comma 2 90" xfId="3008" xr:uid="{00000000-0005-0000-0000-00006C1C0000}"/>
    <cellStyle name="Comma 2 90 2" xfId="3009" xr:uid="{00000000-0005-0000-0000-00006D1C0000}"/>
    <cellStyle name="Comma 2 91" xfId="3010" xr:uid="{00000000-0005-0000-0000-00006E1C0000}"/>
    <cellStyle name="Comma 2 91 2" xfId="3011" xr:uid="{00000000-0005-0000-0000-00006F1C0000}"/>
    <cellStyle name="Comma 2 92" xfId="3012" xr:uid="{00000000-0005-0000-0000-0000701C0000}"/>
    <cellStyle name="Comma 2 92 2" xfId="3013" xr:uid="{00000000-0005-0000-0000-0000711C0000}"/>
    <cellStyle name="Comma 2 93" xfId="3014" xr:uid="{00000000-0005-0000-0000-0000721C0000}"/>
    <cellStyle name="Comma 2 93 2" xfId="3015" xr:uid="{00000000-0005-0000-0000-0000731C0000}"/>
    <cellStyle name="Comma 2 94" xfId="3016" xr:uid="{00000000-0005-0000-0000-0000741C0000}"/>
    <cellStyle name="Comma 2 94 2" xfId="3017" xr:uid="{00000000-0005-0000-0000-0000751C0000}"/>
    <cellStyle name="Comma 2 95" xfId="3018" xr:uid="{00000000-0005-0000-0000-0000761C0000}"/>
    <cellStyle name="Comma 2 95 2" xfId="3019" xr:uid="{00000000-0005-0000-0000-0000771C0000}"/>
    <cellStyle name="Comma 2 96" xfId="3020" xr:uid="{00000000-0005-0000-0000-0000781C0000}"/>
    <cellStyle name="Comma 2 96 2" xfId="3021" xr:uid="{00000000-0005-0000-0000-0000791C0000}"/>
    <cellStyle name="Comma 2 97" xfId="3022" xr:uid="{00000000-0005-0000-0000-00007A1C0000}"/>
    <cellStyle name="Comma 2 97 2" xfId="3023" xr:uid="{00000000-0005-0000-0000-00007B1C0000}"/>
    <cellStyle name="Comma 2 98" xfId="3024" xr:uid="{00000000-0005-0000-0000-00007C1C0000}"/>
    <cellStyle name="Comma 2 98 2" xfId="3025" xr:uid="{00000000-0005-0000-0000-00007D1C0000}"/>
    <cellStyle name="Comma 2 99" xfId="3026" xr:uid="{00000000-0005-0000-0000-00007E1C0000}"/>
    <cellStyle name="Comma 2 99 2" xfId="3027" xr:uid="{00000000-0005-0000-0000-00007F1C0000}"/>
    <cellStyle name="Comma 20" xfId="66" xr:uid="{00000000-0005-0000-0000-0000801C0000}"/>
    <cellStyle name="Comma 20 10" xfId="12504" xr:uid="{00000000-0005-0000-0000-0000811C0000}"/>
    <cellStyle name="Comma 20 11" xfId="12505" xr:uid="{00000000-0005-0000-0000-0000821C0000}"/>
    <cellStyle name="Comma 20 2" xfId="631" xr:uid="{00000000-0005-0000-0000-0000831C0000}"/>
    <cellStyle name="Comma 20 2 10" xfId="12506" xr:uid="{00000000-0005-0000-0000-0000841C0000}"/>
    <cellStyle name="Comma 20 2 2" xfId="632" xr:uid="{00000000-0005-0000-0000-0000851C0000}"/>
    <cellStyle name="Comma 20 2 2 2" xfId="12507" xr:uid="{00000000-0005-0000-0000-0000861C0000}"/>
    <cellStyle name="Comma 20 2 2 2 2" xfId="12508" xr:uid="{00000000-0005-0000-0000-0000871C0000}"/>
    <cellStyle name="Comma 20 2 2 2 2 2" xfId="12509" xr:uid="{00000000-0005-0000-0000-0000881C0000}"/>
    <cellStyle name="Comma 20 2 2 2 2 2 2" xfId="12510" xr:uid="{00000000-0005-0000-0000-0000891C0000}"/>
    <cellStyle name="Comma 20 2 2 2 2 2 2 2" xfId="12511" xr:uid="{00000000-0005-0000-0000-00008A1C0000}"/>
    <cellStyle name="Comma 20 2 2 2 2 2 2 2 2" xfId="12512" xr:uid="{00000000-0005-0000-0000-00008B1C0000}"/>
    <cellStyle name="Comma 20 2 2 2 2 2 2 3" xfId="12513" xr:uid="{00000000-0005-0000-0000-00008C1C0000}"/>
    <cellStyle name="Comma 20 2 2 2 2 2 2 4" xfId="12514" xr:uid="{00000000-0005-0000-0000-00008D1C0000}"/>
    <cellStyle name="Comma 20 2 2 2 2 2 3" xfId="12515" xr:uid="{00000000-0005-0000-0000-00008E1C0000}"/>
    <cellStyle name="Comma 20 2 2 2 2 2 3 2" xfId="12516" xr:uid="{00000000-0005-0000-0000-00008F1C0000}"/>
    <cellStyle name="Comma 20 2 2 2 2 2 4" xfId="12517" xr:uid="{00000000-0005-0000-0000-0000901C0000}"/>
    <cellStyle name="Comma 20 2 2 2 2 2 5" xfId="12518" xr:uid="{00000000-0005-0000-0000-0000911C0000}"/>
    <cellStyle name="Comma 20 2 2 2 2 3" xfId="12519" xr:uid="{00000000-0005-0000-0000-0000921C0000}"/>
    <cellStyle name="Comma 20 2 2 2 2 3 2" xfId="12520" xr:uid="{00000000-0005-0000-0000-0000931C0000}"/>
    <cellStyle name="Comma 20 2 2 2 2 3 2 2" xfId="12521" xr:uid="{00000000-0005-0000-0000-0000941C0000}"/>
    <cellStyle name="Comma 20 2 2 2 2 3 3" xfId="12522" xr:uid="{00000000-0005-0000-0000-0000951C0000}"/>
    <cellStyle name="Comma 20 2 2 2 2 3 4" xfId="12523" xr:uid="{00000000-0005-0000-0000-0000961C0000}"/>
    <cellStyle name="Comma 20 2 2 2 2 4" xfId="12524" xr:uid="{00000000-0005-0000-0000-0000971C0000}"/>
    <cellStyle name="Comma 20 2 2 2 2 4 2" xfId="12525" xr:uid="{00000000-0005-0000-0000-0000981C0000}"/>
    <cellStyle name="Comma 20 2 2 2 2 5" xfId="12526" xr:uid="{00000000-0005-0000-0000-0000991C0000}"/>
    <cellStyle name="Comma 20 2 2 2 2 6" xfId="12527" xr:uid="{00000000-0005-0000-0000-00009A1C0000}"/>
    <cellStyle name="Comma 20 2 2 2 3" xfId="12528" xr:uid="{00000000-0005-0000-0000-00009B1C0000}"/>
    <cellStyle name="Comma 20 2 2 2 3 2" xfId="12529" xr:uid="{00000000-0005-0000-0000-00009C1C0000}"/>
    <cellStyle name="Comma 20 2 2 2 3 2 2" xfId="12530" xr:uid="{00000000-0005-0000-0000-00009D1C0000}"/>
    <cellStyle name="Comma 20 2 2 2 3 2 2 2" xfId="12531" xr:uid="{00000000-0005-0000-0000-00009E1C0000}"/>
    <cellStyle name="Comma 20 2 2 2 3 2 3" xfId="12532" xr:uid="{00000000-0005-0000-0000-00009F1C0000}"/>
    <cellStyle name="Comma 20 2 2 2 3 2 4" xfId="12533" xr:uid="{00000000-0005-0000-0000-0000A01C0000}"/>
    <cellStyle name="Comma 20 2 2 2 3 3" xfId="12534" xr:uid="{00000000-0005-0000-0000-0000A11C0000}"/>
    <cellStyle name="Comma 20 2 2 2 3 3 2" xfId="12535" xr:uid="{00000000-0005-0000-0000-0000A21C0000}"/>
    <cellStyle name="Comma 20 2 2 2 3 4" xfId="12536" xr:uid="{00000000-0005-0000-0000-0000A31C0000}"/>
    <cellStyle name="Comma 20 2 2 2 3 5" xfId="12537" xr:uid="{00000000-0005-0000-0000-0000A41C0000}"/>
    <cellStyle name="Comma 20 2 2 2 4" xfId="12538" xr:uid="{00000000-0005-0000-0000-0000A51C0000}"/>
    <cellStyle name="Comma 20 2 2 2 4 2" xfId="12539" xr:uid="{00000000-0005-0000-0000-0000A61C0000}"/>
    <cellStyle name="Comma 20 2 2 2 4 2 2" xfId="12540" xr:uid="{00000000-0005-0000-0000-0000A71C0000}"/>
    <cellStyle name="Comma 20 2 2 2 4 3" xfId="12541" xr:uid="{00000000-0005-0000-0000-0000A81C0000}"/>
    <cellStyle name="Comma 20 2 2 2 4 4" xfId="12542" xr:uid="{00000000-0005-0000-0000-0000A91C0000}"/>
    <cellStyle name="Comma 20 2 2 2 5" xfId="12543" xr:uid="{00000000-0005-0000-0000-0000AA1C0000}"/>
    <cellStyle name="Comma 20 2 2 2 5 2" xfId="12544" xr:uid="{00000000-0005-0000-0000-0000AB1C0000}"/>
    <cellStyle name="Comma 20 2 2 2 6" xfId="12545" xr:uid="{00000000-0005-0000-0000-0000AC1C0000}"/>
    <cellStyle name="Comma 20 2 2 2 7" xfId="12546" xr:uid="{00000000-0005-0000-0000-0000AD1C0000}"/>
    <cellStyle name="Comma 20 2 2 3" xfId="12547" xr:uid="{00000000-0005-0000-0000-0000AE1C0000}"/>
    <cellStyle name="Comma 20 2 2 3 2" xfId="12548" xr:uid="{00000000-0005-0000-0000-0000AF1C0000}"/>
    <cellStyle name="Comma 20 2 2 3 2 2" xfId="12549" xr:uid="{00000000-0005-0000-0000-0000B01C0000}"/>
    <cellStyle name="Comma 20 2 2 3 2 2 2" xfId="12550" xr:uid="{00000000-0005-0000-0000-0000B11C0000}"/>
    <cellStyle name="Comma 20 2 2 3 2 2 2 2" xfId="12551" xr:uid="{00000000-0005-0000-0000-0000B21C0000}"/>
    <cellStyle name="Comma 20 2 2 3 2 2 3" xfId="12552" xr:uid="{00000000-0005-0000-0000-0000B31C0000}"/>
    <cellStyle name="Comma 20 2 2 3 2 2 4" xfId="12553" xr:uid="{00000000-0005-0000-0000-0000B41C0000}"/>
    <cellStyle name="Comma 20 2 2 3 2 3" xfId="12554" xr:uid="{00000000-0005-0000-0000-0000B51C0000}"/>
    <cellStyle name="Comma 20 2 2 3 2 3 2" xfId="12555" xr:uid="{00000000-0005-0000-0000-0000B61C0000}"/>
    <cellStyle name="Comma 20 2 2 3 2 4" xfId="12556" xr:uid="{00000000-0005-0000-0000-0000B71C0000}"/>
    <cellStyle name="Comma 20 2 2 3 2 5" xfId="12557" xr:uid="{00000000-0005-0000-0000-0000B81C0000}"/>
    <cellStyle name="Comma 20 2 2 3 3" xfId="12558" xr:uid="{00000000-0005-0000-0000-0000B91C0000}"/>
    <cellStyle name="Comma 20 2 2 3 3 2" xfId="12559" xr:uid="{00000000-0005-0000-0000-0000BA1C0000}"/>
    <cellStyle name="Comma 20 2 2 3 3 2 2" xfId="12560" xr:uid="{00000000-0005-0000-0000-0000BB1C0000}"/>
    <cellStyle name="Comma 20 2 2 3 3 3" xfId="12561" xr:uid="{00000000-0005-0000-0000-0000BC1C0000}"/>
    <cellStyle name="Comma 20 2 2 3 3 4" xfId="12562" xr:uid="{00000000-0005-0000-0000-0000BD1C0000}"/>
    <cellStyle name="Comma 20 2 2 3 4" xfId="12563" xr:uid="{00000000-0005-0000-0000-0000BE1C0000}"/>
    <cellStyle name="Comma 20 2 2 3 4 2" xfId="12564" xr:uid="{00000000-0005-0000-0000-0000BF1C0000}"/>
    <cellStyle name="Comma 20 2 2 3 5" xfId="12565" xr:uid="{00000000-0005-0000-0000-0000C01C0000}"/>
    <cellStyle name="Comma 20 2 2 3 6" xfId="12566" xr:uid="{00000000-0005-0000-0000-0000C11C0000}"/>
    <cellStyle name="Comma 20 2 2 4" xfId="12567" xr:uid="{00000000-0005-0000-0000-0000C21C0000}"/>
    <cellStyle name="Comma 20 2 2 4 2" xfId="12568" xr:uid="{00000000-0005-0000-0000-0000C31C0000}"/>
    <cellStyle name="Comma 20 2 2 4 2 2" xfId="12569" xr:uid="{00000000-0005-0000-0000-0000C41C0000}"/>
    <cellStyle name="Comma 20 2 2 4 2 2 2" xfId="12570" xr:uid="{00000000-0005-0000-0000-0000C51C0000}"/>
    <cellStyle name="Comma 20 2 2 4 2 3" xfId="12571" xr:uid="{00000000-0005-0000-0000-0000C61C0000}"/>
    <cellStyle name="Comma 20 2 2 4 2 4" xfId="12572" xr:uid="{00000000-0005-0000-0000-0000C71C0000}"/>
    <cellStyle name="Comma 20 2 2 4 3" xfId="12573" xr:uid="{00000000-0005-0000-0000-0000C81C0000}"/>
    <cellStyle name="Comma 20 2 2 4 3 2" xfId="12574" xr:uid="{00000000-0005-0000-0000-0000C91C0000}"/>
    <cellStyle name="Comma 20 2 2 4 4" xfId="12575" xr:uid="{00000000-0005-0000-0000-0000CA1C0000}"/>
    <cellStyle name="Comma 20 2 2 4 5" xfId="12576" xr:uid="{00000000-0005-0000-0000-0000CB1C0000}"/>
    <cellStyle name="Comma 20 2 2 5" xfId="12577" xr:uid="{00000000-0005-0000-0000-0000CC1C0000}"/>
    <cellStyle name="Comma 20 2 2 5 2" xfId="12578" xr:uid="{00000000-0005-0000-0000-0000CD1C0000}"/>
    <cellStyle name="Comma 20 2 2 5 2 2" xfId="12579" xr:uid="{00000000-0005-0000-0000-0000CE1C0000}"/>
    <cellStyle name="Comma 20 2 2 5 3" xfId="12580" xr:uid="{00000000-0005-0000-0000-0000CF1C0000}"/>
    <cellStyle name="Comma 20 2 2 5 4" xfId="12581" xr:uid="{00000000-0005-0000-0000-0000D01C0000}"/>
    <cellStyle name="Comma 20 2 2 6" xfId="12582" xr:uid="{00000000-0005-0000-0000-0000D11C0000}"/>
    <cellStyle name="Comma 20 2 2 6 2" xfId="12583" xr:uid="{00000000-0005-0000-0000-0000D21C0000}"/>
    <cellStyle name="Comma 20 2 2 7" xfId="12584" xr:uid="{00000000-0005-0000-0000-0000D31C0000}"/>
    <cellStyle name="Comma 20 2 2 8" xfId="12585" xr:uid="{00000000-0005-0000-0000-0000D41C0000}"/>
    <cellStyle name="Comma 20 2 2 9" xfId="12586" xr:uid="{00000000-0005-0000-0000-0000D51C0000}"/>
    <cellStyle name="Comma 20 2 3" xfId="3028" xr:uid="{00000000-0005-0000-0000-0000D61C0000}"/>
    <cellStyle name="Comma 20 2 3 2" xfId="12587" xr:uid="{00000000-0005-0000-0000-0000D71C0000}"/>
    <cellStyle name="Comma 20 2 3 2 2" xfId="12588" xr:uid="{00000000-0005-0000-0000-0000D81C0000}"/>
    <cellStyle name="Comma 20 2 3 2 2 2" xfId="12589" xr:uid="{00000000-0005-0000-0000-0000D91C0000}"/>
    <cellStyle name="Comma 20 2 3 2 2 2 2" xfId="12590" xr:uid="{00000000-0005-0000-0000-0000DA1C0000}"/>
    <cellStyle name="Comma 20 2 3 2 2 2 2 2" xfId="12591" xr:uid="{00000000-0005-0000-0000-0000DB1C0000}"/>
    <cellStyle name="Comma 20 2 3 2 2 2 3" xfId="12592" xr:uid="{00000000-0005-0000-0000-0000DC1C0000}"/>
    <cellStyle name="Comma 20 2 3 2 2 2 4" xfId="12593" xr:uid="{00000000-0005-0000-0000-0000DD1C0000}"/>
    <cellStyle name="Comma 20 2 3 2 2 3" xfId="12594" xr:uid="{00000000-0005-0000-0000-0000DE1C0000}"/>
    <cellStyle name="Comma 20 2 3 2 2 3 2" xfId="12595" xr:uid="{00000000-0005-0000-0000-0000DF1C0000}"/>
    <cellStyle name="Comma 20 2 3 2 2 4" xfId="12596" xr:uid="{00000000-0005-0000-0000-0000E01C0000}"/>
    <cellStyle name="Comma 20 2 3 2 2 5" xfId="12597" xr:uid="{00000000-0005-0000-0000-0000E11C0000}"/>
    <cellStyle name="Comma 20 2 3 2 3" xfId="12598" xr:uid="{00000000-0005-0000-0000-0000E21C0000}"/>
    <cellStyle name="Comma 20 2 3 2 3 2" xfId="12599" xr:uid="{00000000-0005-0000-0000-0000E31C0000}"/>
    <cellStyle name="Comma 20 2 3 2 3 2 2" xfId="12600" xr:uid="{00000000-0005-0000-0000-0000E41C0000}"/>
    <cellStyle name="Comma 20 2 3 2 3 3" xfId="12601" xr:uid="{00000000-0005-0000-0000-0000E51C0000}"/>
    <cellStyle name="Comma 20 2 3 2 3 4" xfId="12602" xr:uid="{00000000-0005-0000-0000-0000E61C0000}"/>
    <cellStyle name="Comma 20 2 3 2 4" xfId="12603" xr:uid="{00000000-0005-0000-0000-0000E71C0000}"/>
    <cellStyle name="Comma 20 2 3 2 4 2" xfId="12604" xr:uid="{00000000-0005-0000-0000-0000E81C0000}"/>
    <cellStyle name="Comma 20 2 3 2 5" xfId="12605" xr:uid="{00000000-0005-0000-0000-0000E91C0000}"/>
    <cellStyle name="Comma 20 2 3 2 6" xfId="12606" xr:uid="{00000000-0005-0000-0000-0000EA1C0000}"/>
    <cellStyle name="Comma 20 2 3 3" xfId="12607" xr:uid="{00000000-0005-0000-0000-0000EB1C0000}"/>
    <cellStyle name="Comma 20 2 3 3 2" xfId="12608" xr:uid="{00000000-0005-0000-0000-0000EC1C0000}"/>
    <cellStyle name="Comma 20 2 3 3 2 2" xfId="12609" xr:uid="{00000000-0005-0000-0000-0000ED1C0000}"/>
    <cellStyle name="Comma 20 2 3 3 2 2 2" xfId="12610" xr:uid="{00000000-0005-0000-0000-0000EE1C0000}"/>
    <cellStyle name="Comma 20 2 3 3 2 3" xfId="12611" xr:uid="{00000000-0005-0000-0000-0000EF1C0000}"/>
    <cellStyle name="Comma 20 2 3 3 2 4" xfId="12612" xr:uid="{00000000-0005-0000-0000-0000F01C0000}"/>
    <cellStyle name="Comma 20 2 3 3 3" xfId="12613" xr:uid="{00000000-0005-0000-0000-0000F11C0000}"/>
    <cellStyle name="Comma 20 2 3 3 3 2" xfId="12614" xr:uid="{00000000-0005-0000-0000-0000F21C0000}"/>
    <cellStyle name="Comma 20 2 3 3 4" xfId="12615" xr:uid="{00000000-0005-0000-0000-0000F31C0000}"/>
    <cellStyle name="Comma 20 2 3 3 5" xfId="12616" xr:uid="{00000000-0005-0000-0000-0000F41C0000}"/>
    <cellStyle name="Comma 20 2 3 4" xfId="12617" xr:uid="{00000000-0005-0000-0000-0000F51C0000}"/>
    <cellStyle name="Comma 20 2 3 4 2" xfId="12618" xr:uid="{00000000-0005-0000-0000-0000F61C0000}"/>
    <cellStyle name="Comma 20 2 3 4 2 2" xfId="12619" xr:uid="{00000000-0005-0000-0000-0000F71C0000}"/>
    <cellStyle name="Comma 20 2 3 4 3" xfId="12620" xr:uid="{00000000-0005-0000-0000-0000F81C0000}"/>
    <cellStyle name="Comma 20 2 3 4 4" xfId="12621" xr:uid="{00000000-0005-0000-0000-0000F91C0000}"/>
    <cellStyle name="Comma 20 2 3 5" xfId="12622" xr:uid="{00000000-0005-0000-0000-0000FA1C0000}"/>
    <cellStyle name="Comma 20 2 3 5 2" xfId="12623" xr:uid="{00000000-0005-0000-0000-0000FB1C0000}"/>
    <cellStyle name="Comma 20 2 3 6" xfId="12624" xr:uid="{00000000-0005-0000-0000-0000FC1C0000}"/>
    <cellStyle name="Comma 20 2 3 7" xfId="12625" xr:uid="{00000000-0005-0000-0000-0000FD1C0000}"/>
    <cellStyle name="Comma 20 2 4" xfId="3029" xr:uid="{00000000-0005-0000-0000-0000FE1C0000}"/>
    <cellStyle name="Comma 20 2 4 2" xfId="12626" xr:uid="{00000000-0005-0000-0000-0000FF1C0000}"/>
    <cellStyle name="Comma 20 2 4 2 2" xfId="12627" xr:uid="{00000000-0005-0000-0000-0000001D0000}"/>
    <cellStyle name="Comma 20 2 4 2 2 2" xfId="12628" xr:uid="{00000000-0005-0000-0000-0000011D0000}"/>
    <cellStyle name="Comma 20 2 4 2 2 2 2" xfId="12629" xr:uid="{00000000-0005-0000-0000-0000021D0000}"/>
    <cellStyle name="Comma 20 2 4 2 2 3" xfId="12630" xr:uid="{00000000-0005-0000-0000-0000031D0000}"/>
    <cellStyle name="Comma 20 2 4 2 2 4" xfId="12631" xr:uid="{00000000-0005-0000-0000-0000041D0000}"/>
    <cellStyle name="Comma 20 2 4 2 3" xfId="12632" xr:uid="{00000000-0005-0000-0000-0000051D0000}"/>
    <cellStyle name="Comma 20 2 4 2 3 2" xfId="12633" xr:uid="{00000000-0005-0000-0000-0000061D0000}"/>
    <cellStyle name="Comma 20 2 4 2 4" xfId="12634" xr:uid="{00000000-0005-0000-0000-0000071D0000}"/>
    <cellStyle name="Comma 20 2 4 2 5" xfId="12635" xr:uid="{00000000-0005-0000-0000-0000081D0000}"/>
    <cellStyle name="Comma 20 2 4 3" xfId="12636" xr:uid="{00000000-0005-0000-0000-0000091D0000}"/>
    <cellStyle name="Comma 20 2 4 3 2" xfId="12637" xr:uid="{00000000-0005-0000-0000-00000A1D0000}"/>
    <cellStyle name="Comma 20 2 4 3 2 2" xfId="12638" xr:uid="{00000000-0005-0000-0000-00000B1D0000}"/>
    <cellStyle name="Comma 20 2 4 3 3" xfId="12639" xr:uid="{00000000-0005-0000-0000-00000C1D0000}"/>
    <cellStyle name="Comma 20 2 4 3 4" xfId="12640" xr:uid="{00000000-0005-0000-0000-00000D1D0000}"/>
    <cellStyle name="Comma 20 2 4 4" xfId="12641" xr:uid="{00000000-0005-0000-0000-00000E1D0000}"/>
    <cellStyle name="Comma 20 2 4 4 2" xfId="12642" xr:uid="{00000000-0005-0000-0000-00000F1D0000}"/>
    <cellStyle name="Comma 20 2 4 5" xfId="12643" xr:uid="{00000000-0005-0000-0000-0000101D0000}"/>
    <cellStyle name="Comma 20 2 4 6" xfId="12644" xr:uid="{00000000-0005-0000-0000-0000111D0000}"/>
    <cellStyle name="Comma 20 2 5" xfId="3030" xr:uid="{00000000-0005-0000-0000-0000121D0000}"/>
    <cellStyle name="Comma 20 2 5 2" xfId="12645" xr:uid="{00000000-0005-0000-0000-0000131D0000}"/>
    <cellStyle name="Comma 20 2 5 2 2" xfId="12646" xr:uid="{00000000-0005-0000-0000-0000141D0000}"/>
    <cellStyle name="Comma 20 2 5 2 2 2" xfId="12647" xr:uid="{00000000-0005-0000-0000-0000151D0000}"/>
    <cellStyle name="Comma 20 2 5 2 3" xfId="12648" xr:uid="{00000000-0005-0000-0000-0000161D0000}"/>
    <cellStyle name="Comma 20 2 5 2 4" xfId="12649" xr:uid="{00000000-0005-0000-0000-0000171D0000}"/>
    <cellStyle name="Comma 20 2 5 3" xfId="12650" xr:uid="{00000000-0005-0000-0000-0000181D0000}"/>
    <cellStyle name="Comma 20 2 5 3 2" xfId="12651" xr:uid="{00000000-0005-0000-0000-0000191D0000}"/>
    <cellStyle name="Comma 20 2 5 4" xfId="12652" xr:uid="{00000000-0005-0000-0000-00001A1D0000}"/>
    <cellStyle name="Comma 20 2 5 5" xfId="12653" xr:uid="{00000000-0005-0000-0000-00001B1D0000}"/>
    <cellStyle name="Comma 20 2 6" xfId="3031" xr:uid="{00000000-0005-0000-0000-00001C1D0000}"/>
    <cellStyle name="Comma 20 2 6 2" xfId="12654" xr:uid="{00000000-0005-0000-0000-00001D1D0000}"/>
    <cellStyle name="Comma 20 2 6 2 2" xfId="12655" xr:uid="{00000000-0005-0000-0000-00001E1D0000}"/>
    <cellStyle name="Comma 20 2 6 3" xfId="12656" xr:uid="{00000000-0005-0000-0000-00001F1D0000}"/>
    <cellStyle name="Comma 20 2 6 4" xfId="12657" xr:uid="{00000000-0005-0000-0000-0000201D0000}"/>
    <cellStyle name="Comma 20 2 7" xfId="12658" xr:uid="{00000000-0005-0000-0000-0000211D0000}"/>
    <cellStyle name="Comma 20 2 7 2" xfId="12659" xr:uid="{00000000-0005-0000-0000-0000221D0000}"/>
    <cellStyle name="Comma 20 2 8" xfId="12660" xr:uid="{00000000-0005-0000-0000-0000231D0000}"/>
    <cellStyle name="Comma 20 2 9" xfId="12661" xr:uid="{00000000-0005-0000-0000-0000241D0000}"/>
    <cellStyle name="Comma 20 3" xfId="633" xr:uid="{00000000-0005-0000-0000-0000251D0000}"/>
    <cellStyle name="Comma 20 3 2" xfId="12662" xr:uid="{00000000-0005-0000-0000-0000261D0000}"/>
    <cellStyle name="Comma 20 3 2 2" xfId="12663" xr:uid="{00000000-0005-0000-0000-0000271D0000}"/>
    <cellStyle name="Comma 20 3 2 2 2" xfId="12664" xr:uid="{00000000-0005-0000-0000-0000281D0000}"/>
    <cellStyle name="Comma 20 3 2 2 2 2" xfId="12665" xr:uid="{00000000-0005-0000-0000-0000291D0000}"/>
    <cellStyle name="Comma 20 3 2 2 2 2 2" xfId="12666" xr:uid="{00000000-0005-0000-0000-00002A1D0000}"/>
    <cellStyle name="Comma 20 3 2 2 2 2 2 2" xfId="12667" xr:uid="{00000000-0005-0000-0000-00002B1D0000}"/>
    <cellStyle name="Comma 20 3 2 2 2 2 3" xfId="12668" xr:uid="{00000000-0005-0000-0000-00002C1D0000}"/>
    <cellStyle name="Comma 20 3 2 2 2 2 4" xfId="12669" xr:uid="{00000000-0005-0000-0000-00002D1D0000}"/>
    <cellStyle name="Comma 20 3 2 2 2 3" xfId="12670" xr:uid="{00000000-0005-0000-0000-00002E1D0000}"/>
    <cellStyle name="Comma 20 3 2 2 2 3 2" xfId="12671" xr:uid="{00000000-0005-0000-0000-00002F1D0000}"/>
    <cellStyle name="Comma 20 3 2 2 2 4" xfId="12672" xr:uid="{00000000-0005-0000-0000-0000301D0000}"/>
    <cellStyle name="Comma 20 3 2 2 2 5" xfId="12673" xr:uid="{00000000-0005-0000-0000-0000311D0000}"/>
    <cellStyle name="Comma 20 3 2 2 3" xfId="12674" xr:uid="{00000000-0005-0000-0000-0000321D0000}"/>
    <cellStyle name="Comma 20 3 2 2 3 2" xfId="12675" xr:uid="{00000000-0005-0000-0000-0000331D0000}"/>
    <cellStyle name="Comma 20 3 2 2 3 2 2" xfId="12676" xr:uid="{00000000-0005-0000-0000-0000341D0000}"/>
    <cellStyle name="Comma 20 3 2 2 3 3" xfId="12677" xr:uid="{00000000-0005-0000-0000-0000351D0000}"/>
    <cellStyle name="Comma 20 3 2 2 3 4" xfId="12678" xr:uid="{00000000-0005-0000-0000-0000361D0000}"/>
    <cellStyle name="Comma 20 3 2 2 4" xfId="12679" xr:uid="{00000000-0005-0000-0000-0000371D0000}"/>
    <cellStyle name="Comma 20 3 2 2 4 2" xfId="12680" xr:uid="{00000000-0005-0000-0000-0000381D0000}"/>
    <cellStyle name="Comma 20 3 2 2 5" xfId="12681" xr:uid="{00000000-0005-0000-0000-0000391D0000}"/>
    <cellStyle name="Comma 20 3 2 2 6" xfId="12682" xr:uid="{00000000-0005-0000-0000-00003A1D0000}"/>
    <cellStyle name="Comma 20 3 2 3" xfId="12683" xr:uid="{00000000-0005-0000-0000-00003B1D0000}"/>
    <cellStyle name="Comma 20 3 2 3 2" xfId="12684" xr:uid="{00000000-0005-0000-0000-00003C1D0000}"/>
    <cellStyle name="Comma 20 3 2 3 2 2" xfId="12685" xr:uid="{00000000-0005-0000-0000-00003D1D0000}"/>
    <cellStyle name="Comma 20 3 2 3 2 2 2" xfId="12686" xr:uid="{00000000-0005-0000-0000-00003E1D0000}"/>
    <cellStyle name="Comma 20 3 2 3 2 3" xfId="12687" xr:uid="{00000000-0005-0000-0000-00003F1D0000}"/>
    <cellStyle name="Comma 20 3 2 3 2 4" xfId="12688" xr:uid="{00000000-0005-0000-0000-0000401D0000}"/>
    <cellStyle name="Comma 20 3 2 3 3" xfId="12689" xr:uid="{00000000-0005-0000-0000-0000411D0000}"/>
    <cellStyle name="Comma 20 3 2 3 3 2" xfId="12690" xr:uid="{00000000-0005-0000-0000-0000421D0000}"/>
    <cellStyle name="Comma 20 3 2 3 4" xfId="12691" xr:uid="{00000000-0005-0000-0000-0000431D0000}"/>
    <cellStyle name="Comma 20 3 2 3 5" xfId="12692" xr:uid="{00000000-0005-0000-0000-0000441D0000}"/>
    <cellStyle name="Comma 20 3 2 4" xfId="12693" xr:uid="{00000000-0005-0000-0000-0000451D0000}"/>
    <cellStyle name="Comma 20 3 2 4 2" xfId="12694" xr:uid="{00000000-0005-0000-0000-0000461D0000}"/>
    <cellStyle name="Comma 20 3 2 4 2 2" xfId="12695" xr:uid="{00000000-0005-0000-0000-0000471D0000}"/>
    <cellStyle name="Comma 20 3 2 4 3" xfId="12696" xr:uid="{00000000-0005-0000-0000-0000481D0000}"/>
    <cellStyle name="Comma 20 3 2 4 4" xfId="12697" xr:uid="{00000000-0005-0000-0000-0000491D0000}"/>
    <cellStyle name="Comma 20 3 2 5" xfId="12698" xr:uid="{00000000-0005-0000-0000-00004A1D0000}"/>
    <cellStyle name="Comma 20 3 2 5 2" xfId="12699" xr:uid="{00000000-0005-0000-0000-00004B1D0000}"/>
    <cellStyle name="Comma 20 3 2 6" xfId="12700" xr:uid="{00000000-0005-0000-0000-00004C1D0000}"/>
    <cellStyle name="Comma 20 3 2 7" xfId="12701" xr:uid="{00000000-0005-0000-0000-00004D1D0000}"/>
    <cellStyle name="Comma 20 3 3" xfId="12702" xr:uid="{00000000-0005-0000-0000-00004E1D0000}"/>
    <cellStyle name="Comma 20 3 3 2" xfId="12703" xr:uid="{00000000-0005-0000-0000-00004F1D0000}"/>
    <cellStyle name="Comma 20 3 3 2 2" xfId="12704" xr:uid="{00000000-0005-0000-0000-0000501D0000}"/>
    <cellStyle name="Comma 20 3 3 2 2 2" xfId="12705" xr:uid="{00000000-0005-0000-0000-0000511D0000}"/>
    <cellStyle name="Comma 20 3 3 2 2 2 2" xfId="12706" xr:uid="{00000000-0005-0000-0000-0000521D0000}"/>
    <cellStyle name="Comma 20 3 3 2 2 3" xfId="12707" xr:uid="{00000000-0005-0000-0000-0000531D0000}"/>
    <cellStyle name="Comma 20 3 3 2 2 4" xfId="12708" xr:uid="{00000000-0005-0000-0000-0000541D0000}"/>
    <cellStyle name="Comma 20 3 3 2 3" xfId="12709" xr:uid="{00000000-0005-0000-0000-0000551D0000}"/>
    <cellStyle name="Comma 20 3 3 2 3 2" xfId="12710" xr:uid="{00000000-0005-0000-0000-0000561D0000}"/>
    <cellStyle name="Comma 20 3 3 2 4" xfId="12711" xr:uid="{00000000-0005-0000-0000-0000571D0000}"/>
    <cellStyle name="Comma 20 3 3 2 5" xfId="12712" xr:uid="{00000000-0005-0000-0000-0000581D0000}"/>
    <cellStyle name="Comma 20 3 3 3" xfId="12713" xr:uid="{00000000-0005-0000-0000-0000591D0000}"/>
    <cellStyle name="Comma 20 3 3 3 2" xfId="12714" xr:uid="{00000000-0005-0000-0000-00005A1D0000}"/>
    <cellStyle name="Comma 20 3 3 3 2 2" xfId="12715" xr:uid="{00000000-0005-0000-0000-00005B1D0000}"/>
    <cellStyle name="Comma 20 3 3 3 3" xfId="12716" xr:uid="{00000000-0005-0000-0000-00005C1D0000}"/>
    <cellStyle name="Comma 20 3 3 3 4" xfId="12717" xr:uid="{00000000-0005-0000-0000-00005D1D0000}"/>
    <cellStyle name="Comma 20 3 3 4" xfId="12718" xr:uid="{00000000-0005-0000-0000-00005E1D0000}"/>
    <cellStyle name="Comma 20 3 3 4 2" xfId="12719" xr:uid="{00000000-0005-0000-0000-00005F1D0000}"/>
    <cellStyle name="Comma 20 3 3 5" xfId="12720" xr:uid="{00000000-0005-0000-0000-0000601D0000}"/>
    <cellStyle name="Comma 20 3 3 6" xfId="12721" xr:uid="{00000000-0005-0000-0000-0000611D0000}"/>
    <cellStyle name="Comma 20 3 4" xfId="12722" xr:uid="{00000000-0005-0000-0000-0000621D0000}"/>
    <cellStyle name="Comma 20 3 4 2" xfId="12723" xr:uid="{00000000-0005-0000-0000-0000631D0000}"/>
    <cellStyle name="Comma 20 3 4 2 2" xfId="12724" xr:uid="{00000000-0005-0000-0000-0000641D0000}"/>
    <cellStyle name="Comma 20 3 4 2 2 2" xfId="12725" xr:uid="{00000000-0005-0000-0000-0000651D0000}"/>
    <cellStyle name="Comma 20 3 4 2 3" xfId="12726" xr:uid="{00000000-0005-0000-0000-0000661D0000}"/>
    <cellStyle name="Comma 20 3 4 2 4" xfId="12727" xr:uid="{00000000-0005-0000-0000-0000671D0000}"/>
    <cellStyle name="Comma 20 3 4 3" xfId="12728" xr:uid="{00000000-0005-0000-0000-0000681D0000}"/>
    <cellStyle name="Comma 20 3 4 3 2" xfId="12729" xr:uid="{00000000-0005-0000-0000-0000691D0000}"/>
    <cellStyle name="Comma 20 3 4 4" xfId="12730" xr:uid="{00000000-0005-0000-0000-00006A1D0000}"/>
    <cellStyle name="Comma 20 3 4 5" xfId="12731" xr:uid="{00000000-0005-0000-0000-00006B1D0000}"/>
    <cellStyle name="Comma 20 3 5" xfId="12732" xr:uid="{00000000-0005-0000-0000-00006C1D0000}"/>
    <cellStyle name="Comma 20 3 5 2" xfId="12733" xr:uid="{00000000-0005-0000-0000-00006D1D0000}"/>
    <cellStyle name="Comma 20 3 5 2 2" xfId="12734" xr:uid="{00000000-0005-0000-0000-00006E1D0000}"/>
    <cellStyle name="Comma 20 3 5 3" xfId="12735" xr:uid="{00000000-0005-0000-0000-00006F1D0000}"/>
    <cellStyle name="Comma 20 3 5 4" xfId="12736" xr:uid="{00000000-0005-0000-0000-0000701D0000}"/>
    <cellStyle name="Comma 20 3 6" xfId="12737" xr:uid="{00000000-0005-0000-0000-0000711D0000}"/>
    <cellStyle name="Comma 20 3 6 2" xfId="12738" xr:uid="{00000000-0005-0000-0000-0000721D0000}"/>
    <cellStyle name="Comma 20 3 7" xfId="12739" xr:uid="{00000000-0005-0000-0000-0000731D0000}"/>
    <cellStyle name="Comma 20 3 8" xfId="12740" xr:uid="{00000000-0005-0000-0000-0000741D0000}"/>
    <cellStyle name="Comma 20 3 9" xfId="12741" xr:uid="{00000000-0005-0000-0000-0000751D0000}"/>
    <cellStyle name="Comma 20 4" xfId="12742" xr:uid="{00000000-0005-0000-0000-0000761D0000}"/>
    <cellStyle name="Comma 20 4 2" xfId="12743" xr:uid="{00000000-0005-0000-0000-0000771D0000}"/>
    <cellStyle name="Comma 20 4 2 2" xfId="12744" xr:uid="{00000000-0005-0000-0000-0000781D0000}"/>
    <cellStyle name="Comma 20 4 2 2 2" xfId="12745" xr:uid="{00000000-0005-0000-0000-0000791D0000}"/>
    <cellStyle name="Comma 20 4 2 2 2 2" xfId="12746" xr:uid="{00000000-0005-0000-0000-00007A1D0000}"/>
    <cellStyle name="Comma 20 4 2 2 2 2 2" xfId="12747" xr:uid="{00000000-0005-0000-0000-00007B1D0000}"/>
    <cellStyle name="Comma 20 4 2 2 2 3" xfId="12748" xr:uid="{00000000-0005-0000-0000-00007C1D0000}"/>
    <cellStyle name="Comma 20 4 2 2 2 4" xfId="12749" xr:uid="{00000000-0005-0000-0000-00007D1D0000}"/>
    <cellStyle name="Comma 20 4 2 2 3" xfId="12750" xr:uid="{00000000-0005-0000-0000-00007E1D0000}"/>
    <cellStyle name="Comma 20 4 2 2 3 2" xfId="12751" xr:uid="{00000000-0005-0000-0000-00007F1D0000}"/>
    <cellStyle name="Comma 20 4 2 2 4" xfId="12752" xr:uid="{00000000-0005-0000-0000-0000801D0000}"/>
    <cellStyle name="Comma 20 4 2 2 5" xfId="12753" xr:uid="{00000000-0005-0000-0000-0000811D0000}"/>
    <cellStyle name="Comma 20 4 2 3" xfId="12754" xr:uid="{00000000-0005-0000-0000-0000821D0000}"/>
    <cellStyle name="Comma 20 4 2 3 2" xfId="12755" xr:uid="{00000000-0005-0000-0000-0000831D0000}"/>
    <cellStyle name="Comma 20 4 2 3 2 2" xfId="12756" xr:uid="{00000000-0005-0000-0000-0000841D0000}"/>
    <cellStyle name="Comma 20 4 2 3 3" xfId="12757" xr:uid="{00000000-0005-0000-0000-0000851D0000}"/>
    <cellStyle name="Comma 20 4 2 3 4" xfId="12758" xr:uid="{00000000-0005-0000-0000-0000861D0000}"/>
    <cellStyle name="Comma 20 4 2 4" xfId="12759" xr:uid="{00000000-0005-0000-0000-0000871D0000}"/>
    <cellStyle name="Comma 20 4 2 4 2" xfId="12760" xr:uid="{00000000-0005-0000-0000-0000881D0000}"/>
    <cellStyle name="Comma 20 4 2 5" xfId="12761" xr:uid="{00000000-0005-0000-0000-0000891D0000}"/>
    <cellStyle name="Comma 20 4 2 6" xfId="12762" xr:uid="{00000000-0005-0000-0000-00008A1D0000}"/>
    <cellStyle name="Comma 20 4 3" xfId="12763" xr:uid="{00000000-0005-0000-0000-00008B1D0000}"/>
    <cellStyle name="Comma 20 4 3 2" xfId="12764" xr:uid="{00000000-0005-0000-0000-00008C1D0000}"/>
    <cellStyle name="Comma 20 4 3 2 2" xfId="12765" xr:uid="{00000000-0005-0000-0000-00008D1D0000}"/>
    <cellStyle name="Comma 20 4 3 2 2 2" xfId="12766" xr:uid="{00000000-0005-0000-0000-00008E1D0000}"/>
    <cellStyle name="Comma 20 4 3 2 3" xfId="12767" xr:uid="{00000000-0005-0000-0000-00008F1D0000}"/>
    <cellStyle name="Comma 20 4 3 2 4" xfId="12768" xr:uid="{00000000-0005-0000-0000-0000901D0000}"/>
    <cellStyle name="Comma 20 4 3 3" xfId="12769" xr:uid="{00000000-0005-0000-0000-0000911D0000}"/>
    <cellStyle name="Comma 20 4 3 3 2" xfId="12770" xr:uid="{00000000-0005-0000-0000-0000921D0000}"/>
    <cellStyle name="Comma 20 4 3 4" xfId="12771" xr:uid="{00000000-0005-0000-0000-0000931D0000}"/>
    <cellStyle name="Comma 20 4 3 5" xfId="12772" xr:uid="{00000000-0005-0000-0000-0000941D0000}"/>
    <cellStyle name="Comma 20 4 4" xfId="12773" xr:uid="{00000000-0005-0000-0000-0000951D0000}"/>
    <cellStyle name="Comma 20 4 4 2" xfId="12774" xr:uid="{00000000-0005-0000-0000-0000961D0000}"/>
    <cellStyle name="Comma 20 4 4 2 2" xfId="12775" xr:uid="{00000000-0005-0000-0000-0000971D0000}"/>
    <cellStyle name="Comma 20 4 4 3" xfId="12776" xr:uid="{00000000-0005-0000-0000-0000981D0000}"/>
    <cellStyle name="Comma 20 4 4 4" xfId="12777" xr:uid="{00000000-0005-0000-0000-0000991D0000}"/>
    <cellStyle name="Comma 20 4 5" xfId="12778" xr:uid="{00000000-0005-0000-0000-00009A1D0000}"/>
    <cellStyle name="Comma 20 4 5 2" xfId="12779" xr:uid="{00000000-0005-0000-0000-00009B1D0000}"/>
    <cellStyle name="Comma 20 4 6" xfId="12780" xr:uid="{00000000-0005-0000-0000-00009C1D0000}"/>
    <cellStyle name="Comma 20 4 7" xfId="12781" xr:uid="{00000000-0005-0000-0000-00009D1D0000}"/>
    <cellStyle name="Comma 20 5" xfId="12782" xr:uid="{00000000-0005-0000-0000-00009E1D0000}"/>
    <cellStyle name="Comma 20 5 2" xfId="12783" xr:uid="{00000000-0005-0000-0000-00009F1D0000}"/>
    <cellStyle name="Comma 20 5 2 2" xfId="12784" xr:uid="{00000000-0005-0000-0000-0000A01D0000}"/>
    <cellStyle name="Comma 20 5 2 2 2" xfId="12785" xr:uid="{00000000-0005-0000-0000-0000A11D0000}"/>
    <cellStyle name="Comma 20 5 2 2 2 2" xfId="12786" xr:uid="{00000000-0005-0000-0000-0000A21D0000}"/>
    <cellStyle name="Comma 20 5 2 2 3" xfId="12787" xr:uid="{00000000-0005-0000-0000-0000A31D0000}"/>
    <cellStyle name="Comma 20 5 2 2 4" xfId="12788" xr:uid="{00000000-0005-0000-0000-0000A41D0000}"/>
    <cellStyle name="Comma 20 5 2 3" xfId="12789" xr:uid="{00000000-0005-0000-0000-0000A51D0000}"/>
    <cellStyle name="Comma 20 5 2 3 2" xfId="12790" xr:uid="{00000000-0005-0000-0000-0000A61D0000}"/>
    <cellStyle name="Comma 20 5 2 4" xfId="12791" xr:uid="{00000000-0005-0000-0000-0000A71D0000}"/>
    <cellStyle name="Comma 20 5 2 5" xfId="12792" xr:uid="{00000000-0005-0000-0000-0000A81D0000}"/>
    <cellStyle name="Comma 20 5 3" xfId="12793" xr:uid="{00000000-0005-0000-0000-0000A91D0000}"/>
    <cellStyle name="Comma 20 5 3 2" xfId="12794" xr:uid="{00000000-0005-0000-0000-0000AA1D0000}"/>
    <cellStyle name="Comma 20 5 3 2 2" xfId="12795" xr:uid="{00000000-0005-0000-0000-0000AB1D0000}"/>
    <cellStyle name="Comma 20 5 3 3" xfId="12796" xr:uid="{00000000-0005-0000-0000-0000AC1D0000}"/>
    <cellStyle name="Comma 20 5 3 4" xfId="12797" xr:uid="{00000000-0005-0000-0000-0000AD1D0000}"/>
    <cellStyle name="Comma 20 5 4" xfId="12798" xr:uid="{00000000-0005-0000-0000-0000AE1D0000}"/>
    <cellStyle name="Comma 20 5 4 2" xfId="12799" xr:uid="{00000000-0005-0000-0000-0000AF1D0000}"/>
    <cellStyle name="Comma 20 5 5" xfId="12800" xr:uid="{00000000-0005-0000-0000-0000B01D0000}"/>
    <cellStyle name="Comma 20 5 6" xfId="12801" xr:uid="{00000000-0005-0000-0000-0000B11D0000}"/>
    <cellStyle name="Comma 20 6" xfId="12802" xr:uid="{00000000-0005-0000-0000-0000B21D0000}"/>
    <cellStyle name="Comma 20 6 2" xfId="12803" xr:uid="{00000000-0005-0000-0000-0000B31D0000}"/>
    <cellStyle name="Comma 20 6 2 2" xfId="12804" xr:uid="{00000000-0005-0000-0000-0000B41D0000}"/>
    <cellStyle name="Comma 20 6 2 2 2" xfId="12805" xr:uid="{00000000-0005-0000-0000-0000B51D0000}"/>
    <cellStyle name="Comma 20 6 2 3" xfId="12806" xr:uid="{00000000-0005-0000-0000-0000B61D0000}"/>
    <cellStyle name="Comma 20 6 2 4" xfId="12807" xr:uid="{00000000-0005-0000-0000-0000B71D0000}"/>
    <cellStyle name="Comma 20 6 3" xfId="12808" xr:uid="{00000000-0005-0000-0000-0000B81D0000}"/>
    <cellStyle name="Comma 20 6 3 2" xfId="12809" xr:uid="{00000000-0005-0000-0000-0000B91D0000}"/>
    <cellStyle name="Comma 20 6 4" xfId="12810" xr:uid="{00000000-0005-0000-0000-0000BA1D0000}"/>
    <cellStyle name="Comma 20 6 5" xfId="12811" xr:uid="{00000000-0005-0000-0000-0000BB1D0000}"/>
    <cellStyle name="Comma 20 7" xfId="12812" xr:uid="{00000000-0005-0000-0000-0000BC1D0000}"/>
    <cellStyle name="Comma 20 7 2" xfId="12813" xr:uid="{00000000-0005-0000-0000-0000BD1D0000}"/>
    <cellStyle name="Comma 20 7 2 2" xfId="12814" xr:uid="{00000000-0005-0000-0000-0000BE1D0000}"/>
    <cellStyle name="Comma 20 7 3" xfId="12815" xr:uid="{00000000-0005-0000-0000-0000BF1D0000}"/>
    <cellStyle name="Comma 20 7 4" xfId="12816" xr:uid="{00000000-0005-0000-0000-0000C01D0000}"/>
    <cellStyle name="Comma 20 8" xfId="12817" xr:uid="{00000000-0005-0000-0000-0000C11D0000}"/>
    <cellStyle name="Comma 20 8 2" xfId="12818" xr:uid="{00000000-0005-0000-0000-0000C21D0000}"/>
    <cellStyle name="Comma 20 9" xfId="12819" xr:uid="{00000000-0005-0000-0000-0000C31D0000}"/>
    <cellStyle name="Comma 21" xfId="67" xr:uid="{00000000-0005-0000-0000-0000C41D0000}"/>
    <cellStyle name="Comma 21 10" xfId="12820" xr:uid="{00000000-0005-0000-0000-0000C51D0000}"/>
    <cellStyle name="Comma 21 11" xfId="12821" xr:uid="{00000000-0005-0000-0000-0000C61D0000}"/>
    <cellStyle name="Comma 21 2" xfId="634" xr:uid="{00000000-0005-0000-0000-0000C71D0000}"/>
    <cellStyle name="Comma 21 2 10" xfId="12822" xr:uid="{00000000-0005-0000-0000-0000C81D0000}"/>
    <cellStyle name="Comma 21 2 2" xfId="635" xr:uid="{00000000-0005-0000-0000-0000C91D0000}"/>
    <cellStyle name="Comma 21 2 2 2" xfId="12823" xr:uid="{00000000-0005-0000-0000-0000CA1D0000}"/>
    <cellStyle name="Comma 21 2 2 2 2" xfId="12824" xr:uid="{00000000-0005-0000-0000-0000CB1D0000}"/>
    <cellStyle name="Comma 21 2 2 2 2 2" xfId="12825" xr:uid="{00000000-0005-0000-0000-0000CC1D0000}"/>
    <cellStyle name="Comma 21 2 2 2 2 2 2" xfId="12826" xr:uid="{00000000-0005-0000-0000-0000CD1D0000}"/>
    <cellStyle name="Comma 21 2 2 2 2 2 2 2" xfId="12827" xr:uid="{00000000-0005-0000-0000-0000CE1D0000}"/>
    <cellStyle name="Comma 21 2 2 2 2 2 2 2 2" xfId="12828" xr:uid="{00000000-0005-0000-0000-0000CF1D0000}"/>
    <cellStyle name="Comma 21 2 2 2 2 2 2 3" xfId="12829" xr:uid="{00000000-0005-0000-0000-0000D01D0000}"/>
    <cellStyle name="Comma 21 2 2 2 2 2 2 4" xfId="12830" xr:uid="{00000000-0005-0000-0000-0000D11D0000}"/>
    <cellStyle name="Comma 21 2 2 2 2 2 3" xfId="12831" xr:uid="{00000000-0005-0000-0000-0000D21D0000}"/>
    <cellStyle name="Comma 21 2 2 2 2 2 3 2" xfId="12832" xr:uid="{00000000-0005-0000-0000-0000D31D0000}"/>
    <cellStyle name="Comma 21 2 2 2 2 2 4" xfId="12833" xr:uid="{00000000-0005-0000-0000-0000D41D0000}"/>
    <cellStyle name="Comma 21 2 2 2 2 2 5" xfId="12834" xr:uid="{00000000-0005-0000-0000-0000D51D0000}"/>
    <cellStyle name="Comma 21 2 2 2 2 3" xfId="12835" xr:uid="{00000000-0005-0000-0000-0000D61D0000}"/>
    <cellStyle name="Comma 21 2 2 2 2 3 2" xfId="12836" xr:uid="{00000000-0005-0000-0000-0000D71D0000}"/>
    <cellStyle name="Comma 21 2 2 2 2 3 2 2" xfId="12837" xr:uid="{00000000-0005-0000-0000-0000D81D0000}"/>
    <cellStyle name="Comma 21 2 2 2 2 3 3" xfId="12838" xr:uid="{00000000-0005-0000-0000-0000D91D0000}"/>
    <cellStyle name="Comma 21 2 2 2 2 3 4" xfId="12839" xr:uid="{00000000-0005-0000-0000-0000DA1D0000}"/>
    <cellStyle name="Comma 21 2 2 2 2 4" xfId="12840" xr:uid="{00000000-0005-0000-0000-0000DB1D0000}"/>
    <cellStyle name="Comma 21 2 2 2 2 4 2" xfId="12841" xr:uid="{00000000-0005-0000-0000-0000DC1D0000}"/>
    <cellStyle name="Comma 21 2 2 2 2 5" xfId="12842" xr:uid="{00000000-0005-0000-0000-0000DD1D0000}"/>
    <cellStyle name="Comma 21 2 2 2 2 6" xfId="12843" xr:uid="{00000000-0005-0000-0000-0000DE1D0000}"/>
    <cellStyle name="Comma 21 2 2 2 3" xfId="12844" xr:uid="{00000000-0005-0000-0000-0000DF1D0000}"/>
    <cellStyle name="Comma 21 2 2 2 3 2" xfId="12845" xr:uid="{00000000-0005-0000-0000-0000E01D0000}"/>
    <cellStyle name="Comma 21 2 2 2 3 2 2" xfId="12846" xr:uid="{00000000-0005-0000-0000-0000E11D0000}"/>
    <cellStyle name="Comma 21 2 2 2 3 2 2 2" xfId="12847" xr:uid="{00000000-0005-0000-0000-0000E21D0000}"/>
    <cellStyle name="Comma 21 2 2 2 3 2 3" xfId="12848" xr:uid="{00000000-0005-0000-0000-0000E31D0000}"/>
    <cellStyle name="Comma 21 2 2 2 3 2 4" xfId="12849" xr:uid="{00000000-0005-0000-0000-0000E41D0000}"/>
    <cellStyle name="Comma 21 2 2 2 3 3" xfId="12850" xr:uid="{00000000-0005-0000-0000-0000E51D0000}"/>
    <cellStyle name="Comma 21 2 2 2 3 3 2" xfId="12851" xr:uid="{00000000-0005-0000-0000-0000E61D0000}"/>
    <cellStyle name="Comma 21 2 2 2 3 4" xfId="12852" xr:uid="{00000000-0005-0000-0000-0000E71D0000}"/>
    <cellStyle name="Comma 21 2 2 2 3 5" xfId="12853" xr:uid="{00000000-0005-0000-0000-0000E81D0000}"/>
    <cellStyle name="Comma 21 2 2 2 4" xfId="12854" xr:uid="{00000000-0005-0000-0000-0000E91D0000}"/>
    <cellStyle name="Comma 21 2 2 2 4 2" xfId="12855" xr:uid="{00000000-0005-0000-0000-0000EA1D0000}"/>
    <cellStyle name="Comma 21 2 2 2 4 2 2" xfId="12856" xr:uid="{00000000-0005-0000-0000-0000EB1D0000}"/>
    <cellStyle name="Comma 21 2 2 2 4 3" xfId="12857" xr:uid="{00000000-0005-0000-0000-0000EC1D0000}"/>
    <cellStyle name="Comma 21 2 2 2 4 4" xfId="12858" xr:uid="{00000000-0005-0000-0000-0000ED1D0000}"/>
    <cellStyle name="Comma 21 2 2 2 5" xfId="12859" xr:uid="{00000000-0005-0000-0000-0000EE1D0000}"/>
    <cellStyle name="Comma 21 2 2 2 5 2" xfId="12860" xr:uid="{00000000-0005-0000-0000-0000EF1D0000}"/>
    <cellStyle name="Comma 21 2 2 2 6" xfId="12861" xr:uid="{00000000-0005-0000-0000-0000F01D0000}"/>
    <cellStyle name="Comma 21 2 2 2 7" xfId="12862" xr:uid="{00000000-0005-0000-0000-0000F11D0000}"/>
    <cellStyle name="Comma 21 2 2 3" xfId="12863" xr:uid="{00000000-0005-0000-0000-0000F21D0000}"/>
    <cellStyle name="Comma 21 2 2 3 2" xfId="12864" xr:uid="{00000000-0005-0000-0000-0000F31D0000}"/>
    <cellStyle name="Comma 21 2 2 3 2 2" xfId="12865" xr:uid="{00000000-0005-0000-0000-0000F41D0000}"/>
    <cellStyle name="Comma 21 2 2 3 2 2 2" xfId="12866" xr:uid="{00000000-0005-0000-0000-0000F51D0000}"/>
    <cellStyle name="Comma 21 2 2 3 2 2 2 2" xfId="12867" xr:uid="{00000000-0005-0000-0000-0000F61D0000}"/>
    <cellStyle name="Comma 21 2 2 3 2 2 3" xfId="12868" xr:uid="{00000000-0005-0000-0000-0000F71D0000}"/>
    <cellStyle name="Comma 21 2 2 3 2 2 4" xfId="12869" xr:uid="{00000000-0005-0000-0000-0000F81D0000}"/>
    <cellStyle name="Comma 21 2 2 3 2 3" xfId="12870" xr:uid="{00000000-0005-0000-0000-0000F91D0000}"/>
    <cellStyle name="Comma 21 2 2 3 2 3 2" xfId="12871" xr:uid="{00000000-0005-0000-0000-0000FA1D0000}"/>
    <cellStyle name="Comma 21 2 2 3 2 4" xfId="12872" xr:uid="{00000000-0005-0000-0000-0000FB1D0000}"/>
    <cellStyle name="Comma 21 2 2 3 2 5" xfId="12873" xr:uid="{00000000-0005-0000-0000-0000FC1D0000}"/>
    <cellStyle name="Comma 21 2 2 3 3" xfId="12874" xr:uid="{00000000-0005-0000-0000-0000FD1D0000}"/>
    <cellStyle name="Comma 21 2 2 3 3 2" xfId="12875" xr:uid="{00000000-0005-0000-0000-0000FE1D0000}"/>
    <cellStyle name="Comma 21 2 2 3 3 2 2" xfId="12876" xr:uid="{00000000-0005-0000-0000-0000FF1D0000}"/>
    <cellStyle name="Comma 21 2 2 3 3 3" xfId="12877" xr:uid="{00000000-0005-0000-0000-0000001E0000}"/>
    <cellStyle name="Comma 21 2 2 3 3 4" xfId="12878" xr:uid="{00000000-0005-0000-0000-0000011E0000}"/>
    <cellStyle name="Comma 21 2 2 3 4" xfId="12879" xr:uid="{00000000-0005-0000-0000-0000021E0000}"/>
    <cellStyle name="Comma 21 2 2 3 4 2" xfId="12880" xr:uid="{00000000-0005-0000-0000-0000031E0000}"/>
    <cellStyle name="Comma 21 2 2 3 5" xfId="12881" xr:uid="{00000000-0005-0000-0000-0000041E0000}"/>
    <cellStyle name="Comma 21 2 2 3 6" xfId="12882" xr:uid="{00000000-0005-0000-0000-0000051E0000}"/>
    <cellStyle name="Comma 21 2 2 4" xfId="12883" xr:uid="{00000000-0005-0000-0000-0000061E0000}"/>
    <cellStyle name="Comma 21 2 2 4 2" xfId="12884" xr:uid="{00000000-0005-0000-0000-0000071E0000}"/>
    <cellStyle name="Comma 21 2 2 4 2 2" xfId="12885" xr:uid="{00000000-0005-0000-0000-0000081E0000}"/>
    <cellStyle name="Comma 21 2 2 4 2 2 2" xfId="12886" xr:uid="{00000000-0005-0000-0000-0000091E0000}"/>
    <cellStyle name="Comma 21 2 2 4 2 3" xfId="12887" xr:uid="{00000000-0005-0000-0000-00000A1E0000}"/>
    <cellStyle name="Comma 21 2 2 4 2 4" xfId="12888" xr:uid="{00000000-0005-0000-0000-00000B1E0000}"/>
    <cellStyle name="Comma 21 2 2 4 3" xfId="12889" xr:uid="{00000000-0005-0000-0000-00000C1E0000}"/>
    <cellStyle name="Comma 21 2 2 4 3 2" xfId="12890" xr:uid="{00000000-0005-0000-0000-00000D1E0000}"/>
    <cellStyle name="Comma 21 2 2 4 4" xfId="12891" xr:uid="{00000000-0005-0000-0000-00000E1E0000}"/>
    <cellStyle name="Comma 21 2 2 4 5" xfId="12892" xr:uid="{00000000-0005-0000-0000-00000F1E0000}"/>
    <cellStyle name="Comma 21 2 2 5" xfId="12893" xr:uid="{00000000-0005-0000-0000-0000101E0000}"/>
    <cellStyle name="Comma 21 2 2 5 2" xfId="12894" xr:uid="{00000000-0005-0000-0000-0000111E0000}"/>
    <cellStyle name="Comma 21 2 2 5 2 2" xfId="12895" xr:uid="{00000000-0005-0000-0000-0000121E0000}"/>
    <cellStyle name="Comma 21 2 2 5 3" xfId="12896" xr:uid="{00000000-0005-0000-0000-0000131E0000}"/>
    <cellStyle name="Comma 21 2 2 5 4" xfId="12897" xr:uid="{00000000-0005-0000-0000-0000141E0000}"/>
    <cellStyle name="Comma 21 2 2 6" xfId="12898" xr:uid="{00000000-0005-0000-0000-0000151E0000}"/>
    <cellStyle name="Comma 21 2 2 6 2" xfId="12899" xr:uid="{00000000-0005-0000-0000-0000161E0000}"/>
    <cellStyle name="Comma 21 2 2 7" xfId="12900" xr:uid="{00000000-0005-0000-0000-0000171E0000}"/>
    <cellStyle name="Comma 21 2 2 8" xfId="12901" xr:uid="{00000000-0005-0000-0000-0000181E0000}"/>
    <cellStyle name="Comma 21 2 2 9" xfId="12902" xr:uid="{00000000-0005-0000-0000-0000191E0000}"/>
    <cellStyle name="Comma 21 2 3" xfId="12903" xr:uid="{00000000-0005-0000-0000-00001A1E0000}"/>
    <cellStyle name="Comma 21 2 3 2" xfId="12904" xr:uid="{00000000-0005-0000-0000-00001B1E0000}"/>
    <cellStyle name="Comma 21 2 3 2 2" xfId="12905" xr:uid="{00000000-0005-0000-0000-00001C1E0000}"/>
    <cellStyle name="Comma 21 2 3 2 2 2" xfId="12906" xr:uid="{00000000-0005-0000-0000-00001D1E0000}"/>
    <cellStyle name="Comma 21 2 3 2 2 2 2" xfId="12907" xr:uid="{00000000-0005-0000-0000-00001E1E0000}"/>
    <cellStyle name="Comma 21 2 3 2 2 2 2 2" xfId="12908" xr:uid="{00000000-0005-0000-0000-00001F1E0000}"/>
    <cellStyle name="Comma 21 2 3 2 2 2 3" xfId="12909" xr:uid="{00000000-0005-0000-0000-0000201E0000}"/>
    <cellStyle name="Comma 21 2 3 2 2 2 4" xfId="12910" xr:uid="{00000000-0005-0000-0000-0000211E0000}"/>
    <cellStyle name="Comma 21 2 3 2 2 3" xfId="12911" xr:uid="{00000000-0005-0000-0000-0000221E0000}"/>
    <cellStyle name="Comma 21 2 3 2 2 3 2" xfId="12912" xr:uid="{00000000-0005-0000-0000-0000231E0000}"/>
    <cellStyle name="Comma 21 2 3 2 2 4" xfId="12913" xr:uid="{00000000-0005-0000-0000-0000241E0000}"/>
    <cellStyle name="Comma 21 2 3 2 2 5" xfId="12914" xr:uid="{00000000-0005-0000-0000-0000251E0000}"/>
    <cellStyle name="Comma 21 2 3 2 3" xfId="12915" xr:uid="{00000000-0005-0000-0000-0000261E0000}"/>
    <cellStyle name="Comma 21 2 3 2 3 2" xfId="12916" xr:uid="{00000000-0005-0000-0000-0000271E0000}"/>
    <cellStyle name="Comma 21 2 3 2 3 2 2" xfId="12917" xr:uid="{00000000-0005-0000-0000-0000281E0000}"/>
    <cellStyle name="Comma 21 2 3 2 3 3" xfId="12918" xr:uid="{00000000-0005-0000-0000-0000291E0000}"/>
    <cellStyle name="Comma 21 2 3 2 3 4" xfId="12919" xr:uid="{00000000-0005-0000-0000-00002A1E0000}"/>
    <cellStyle name="Comma 21 2 3 2 4" xfId="12920" xr:uid="{00000000-0005-0000-0000-00002B1E0000}"/>
    <cellStyle name="Comma 21 2 3 2 4 2" xfId="12921" xr:uid="{00000000-0005-0000-0000-00002C1E0000}"/>
    <cellStyle name="Comma 21 2 3 2 5" xfId="12922" xr:uid="{00000000-0005-0000-0000-00002D1E0000}"/>
    <cellStyle name="Comma 21 2 3 2 6" xfId="12923" xr:uid="{00000000-0005-0000-0000-00002E1E0000}"/>
    <cellStyle name="Comma 21 2 3 3" xfId="12924" xr:uid="{00000000-0005-0000-0000-00002F1E0000}"/>
    <cellStyle name="Comma 21 2 3 3 2" xfId="12925" xr:uid="{00000000-0005-0000-0000-0000301E0000}"/>
    <cellStyle name="Comma 21 2 3 3 2 2" xfId="12926" xr:uid="{00000000-0005-0000-0000-0000311E0000}"/>
    <cellStyle name="Comma 21 2 3 3 2 2 2" xfId="12927" xr:uid="{00000000-0005-0000-0000-0000321E0000}"/>
    <cellStyle name="Comma 21 2 3 3 2 3" xfId="12928" xr:uid="{00000000-0005-0000-0000-0000331E0000}"/>
    <cellStyle name="Comma 21 2 3 3 2 4" xfId="12929" xr:uid="{00000000-0005-0000-0000-0000341E0000}"/>
    <cellStyle name="Comma 21 2 3 3 3" xfId="12930" xr:uid="{00000000-0005-0000-0000-0000351E0000}"/>
    <cellStyle name="Comma 21 2 3 3 3 2" xfId="12931" xr:uid="{00000000-0005-0000-0000-0000361E0000}"/>
    <cellStyle name="Comma 21 2 3 3 4" xfId="12932" xr:uid="{00000000-0005-0000-0000-0000371E0000}"/>
    <cellStyle name="Comma 21 2 3 3 5" xfId="12933" xr:uid="{00000000-0005-0000-0000-0000381E0000}"/>
    <cellStyle name="Comma 21 2 3 4" xfId="12934" xr:uid="{00000000-0005-0000-0000-0000391E0000}"/>
    <cellStyle name="Comma 21 2 3 4 2" xfId="12935" xr:uid="{00000000-0005-0000-0000-00003A1E0000}"/>
    <cellStyle name="Comma 21 2 3 4 2 2" xfId="12936" xr:uid="{00000000-0005-0000-0000-00003B1E0000}"/>
    <cellStyle name="Comma 21 2 3 4 3" xfId="12937" xr:uid="{00000000-0005-0000-0000-00003C1E0000}"/>
    <cellStyle name="Comma 21 2 3 4 4" xfId="12938" xr:uid="{00000000-0005-0000-0000-00003D1E0000}"/>
    <cellStyle name="Comma 21 2 3 5" xfId="12939" xr:uid="{00000000-0005-0000-0000-00003E1E0000}"/>
    <cellStyle name="Comma 21 2 3 5 2" xfId="12940" xr:uid="{00000000-0005-0000-0000-00003F1E0000}"/>
    <cellStyle name="Comma 21 2 3 6" xfId="12941" xr:uid="{00000000-0005-0000-0000-0000401E0000}"/>
    <cellStyle name="Comma 21 2 3 7" xfId="12942" xr:uid="{00000000-0005-0000-0000-0000411E0000}"/>
    <cellStyle name="Comma 21 2 4" xfId="12943" xr:uid="{00000000-0005-0000-0000-0000421E0000}"/>
    <cellStyle name="Comma 21 2 4 2" xfId="12944" xr:uid="{00000000-0005-0000-0000-0000431E0000}"/>
    <cellStyle name="Comma 21 2 4 2 2" xfId="12945" xr:uid="{00000000-0005-0000-0000-0000441E0000}"/>
    <cellStyle name="Comma 21 2 4 2 2 2" xfId="12946" xr:uid="{00000000-0005-0000-0000-0000451E0000}"/>
    <cellStyle name="Comma 21 2 4 2 2 2 2" xfId="12947" xr:uid="{00000000-0005-0000-0000-0000461E0000}"/>
    <cellStyle name="Comma 21 2 4 2 2 3" xfId="12948" xr:uid="{00000000-0005-0000-0000-0000471E0000}"/>
    <cellStyle name="Comma 21 2 4 2 2 4" xfId="12949" xr:uid="{00000000-0005-0000-0000-0000481E0000}"/>
    <cellStyle name="Comma 21 2 4 2 3" xfId="12950" xr:uid="{00000000-0005-0000-0000-0000491E0000}"/>
    <cellStyle name="Comma 21 2 4 2 3 2" xfId="12951" xr:uid="{00000000-0005-0000-0000-00004A1E0000}"/>
    <cellStyle name="Comma 21 2 4 2 4" xfId="12952" xr:uid="{00000000-0005-0000-0000-00004B1E0000}"/>
    <cellStyle name="Comma 21 2 4 2 5" xfId="12953" xr:uid="{00000000-0005-0000-0000-00004C1E0000}"/>
    <cellStyle name="Comma 21 2 4 3" xfId="12954" xr:uid="{00000000-0005-0000-0000-00004D1E0000}"/>
    <cellStyle name="Comma 21 2 4 3 2" xfId="12955" xr:uid="{00000000-0005-0000-0000-00004E1E0000}"/>
    <cellStyle name="Comma 21 2 4 3 2 2" xfId="12956" xr:uid="{00000000-0005-0000-0000-00004F1E0000}"/>
    <cellStyle name="Comma 21 2 4 3 3" xfId="12957" xr:uid="{00000000-0005-0000-0000-0000501E0000}"/>
    <cellStyle name="Comma 21 2 4 3 4" xfId="12958" xr:uid="{00000000-0005-0000-0000-0000511E0000}"/>
    <cellStyle name="Comma 21 2 4 4" xfId="12959" xr:uid="{00000000-0005-0000-0000-0000521E0000}"/>
    <cellStyle name="Comma 21 2 4 4 2" xfId="12960" xr:uid="{00000000-0005-0000-0000-0000531E0000}"/>
    <cellStyle name="Comma 21 2 4 5" xfId="12961" xr:uid="{00000000-0005-0000-0000-0000541E0000}"/>
    <cellStyle name="Comma 21 2 4 6" xfId="12962" xr:uid="{00000000-0005-0000-0000-0000551E0000}"/>
    <cellStyle name="Comma 21 2 5" xfId="12963" xr:uid="{00000000-0005-0000-0000-0000561E0000}"/>
    <cellStyle name="Comma 21 2 5 2" xfId="12964" xr:uid="{00000000-0005-0000-0000-0000571E0000}"/>
    <cellStyle name="Comma 21 2 5 2 2" xfId="12965" xr:uid="{00000000-0005-0000-0000-0000581E0000}"/>
    <cellStyle name="Comma 21 2 5 2 2 2" xfId="12966" xr:uid="{00000000-0005-0000-0000-0000591E0000}"/>
    <cellStyle name="Comma 21 2 5 2 3" xfId="12967" xr:uid="{00000000-0005-0000-0000-00005A1E0000}"/>
    <cellStyle name="Comma 21 2 5 2 4" xfId="12968" xr:uid="{00000000-0005-0000-0000-00005B1E0000}"/>
    <cellStyle name="Comma 21 2 5 3" xfId="12969" xr:uid="{00000000-0005-0000-0000-00005C1E0000}"/>
    <cellStyle name="Comma 21 2 5 3 2" xfId="12970" xr:uid="{00000000-0005-0000-0000-00005D1E0000}"/>
    <cellStyle name="Comma 21 2 5 4" xfId="12971" xr:uid="{00000000-0005-0000-0000-00005E1E0000}"/>
    <cellStyle name="Comma 21 2 5 5" xfId="12972" xr:uid="{00000000-0005-0000-0000-00005F1E0000}"/>
    <cellStyle name="Comma 21 2 6" xfId="12973" xr:uid="{00000000-0005-0000-0000-0000601E0000}"/>
    <cellStyle name="Comma 21 2 6 2" xfId="12974" xr:uid="{00000000-0005-0000-0000-0000611E0000}"/>
    <cellStyle name="Comma 21 2 6 2 2" xfId="12975" xr:uid="{00000000-0005-0000-0000-0000621E0000}"/>
    <cellStyle name="Comma 21 2 6 3" xfId="12976" xr:uid="{00000000-0005-0000-0000-0000631E0000}"/>
    <cellStyle name="Comma 21 2 6 4" xfId="12977" xr:uid="{00000000-0005-0000-0000-0000641E0000}"/>
    <cellStyle name="Comma 21 2 7" xfId="12978" xr:uid="{00000000-0005-0000-0000-0000651E0000}"/>
    <cellStyle name="Comma 21 2 7 2" xfId="12979" xr:uid="{00000000-0005-0000-0000-0000661E0000}"/>
    <cellStyle name="Comma 21 2 8" xfId="12980" xr:uid="{00000000-0005-0000-0000-0000671E0000}"/>
    <cellStyle name="Comma 21 2 9" xfId="12981" xr:uid="{00000000-0005-0000-0000-0000681E0000}"/>
    <cellStyle name="Comma 21 3" xfId="636" xr:uid="{00000000-0005-0000-0000-0000691E0000}"/>
    <cellStyle name="Comma 21 3 2" xfId="12982" xr:uid="{00000000-0005-0000-0000-00006A1E0000}"/>
    <cellStyle name="Comma 21 3 2 2" xfId="12983" xr:uid="{00000000-0005-0000-0000-00006B1E0000}"/>
    <cellStyle name="Comma 21 3 2 2 2" xfId="12984" xr:uid="{00000000-0005-0000-0000-00006C1E0000}"/>
    <cellStyle name="Comma 21 3 2 2 2 2" xfId="12985" xr:uid="{00000000-0005-0000-0000-00006D1E0000}"/>
    <cellStyle name="Comma 21 3 2 2 2 2 2" xfId="12986" xr:uid="{00000000-0005-0000-0000-00006E1E0000}"/>
    <cellStyle name="Comma 21 3 2 2 2 2 2 2" xfId="12987" xr:uid="{00000000-0005-0000-0000-00006F1E0000}"/>
    <cellStyle name="Comma 21 3 2 2 2 2 3" xfId="12988" xr:uid="{00000000-0005-0000-0000-0000701E0000}"/>
    <cellStyle name="Comma 21 3 2 2 2 2 4" xfId="12989" xr:uid="{00000000-0005-0000-0000-0000711E0000}"/>
    <cellStyle name="Comma 21 3 2 2 2 3" xfId="12990" xr:uid="{00000000-0005-0000-0000-0000721E0000}"/>
    <cellStyle name="Comma 21 3 2 2 2 3 2" xfId="12991" xr:uid="{00000000-0005-0000-0000-0000731E0000}"/>
    <cellStyle name="Comma 21 3 2 2 2 4" xfId="12992" xr:uid="{00000000-0005-0000-0000-0000741E0000}"/>
    <cellStyle name="Comma 21 3 2 2 2 5" xfId="12993" xr:uid="{00000000-0005-0000-0000-0000751E0000}"/>
    <cellStyle name="Comma 21 3 2 2 3" xfId="12994" xr:uid="{00000000-0005-0000-0000-0000761E0000}"/>
    <cellStyle name="Comma 21 3 2 2 3 2" xfId="12995" xr:uid="{00000000-0005-0000-0000-0000771E0000}"/>
    <cellStyle name="Comma 21 3 2 2 3 2 2" xfId="12996" xr:uid="{00000000-0005-0000-0000-0000781E0000}"/>
    <cellStyle name="Comma 21 3 2 2 3 3" xfId="12997" xr:uid="{00000000-0005-0000-0000-0000791E0000}"/>
    <cellStyle name="Comma 21 3 2 2 3 4" xfId="12998" xr:uid="{00000000-0005-0000-0000-00007A1E0000}"/>
    <cellStyle name="Comma 21 3 2 2 4" xfId="12999" xr:uid="{00000000-0005-0000-0000-00007B1E0000}"/>
    <cellStyle name="Comma 21 3 2 2 4 2" xfId="13000" xr:uid="{00000000-0005-0000-0000-00007C1E0000}"/>
    <cellStyle name="Comma 21 3 2 2 5" xfId="13001" xr:uid="{00000000-0005-0000-0000-00007D1E0000}"/>
    <cellStyle name="Comma 21 3 2 2 6" xfId="13002" xr:uid="{00000000-0005-0000-0000-00007E1E0000}"/>
    <cellStyle name="Comma 21 3 2 3" xfId="13003" xr:uid="{00000000-0005-0000-0000-00007F1E0000}"/>
    <cellStyle name="Comma 21 3 2 3 2" xfId="13004" xr:uid="{00000000-0005-0000-0000-0000801E0000}"/>
    <cellStyle name="Comma 21 3 2 3 2 2" xfId="13005" xr:uid="{00000000-0005-0000-0000-0000811E0000}"/>
    <cellStyle name="Comma 21 3 2 3 2 2 2" xfId="13006" xr:uid="{00000000-0005-0000-0000-0000821E0000}"/>
    <cellStyle name="Comma 21 3 2 3 2 3" xfId="13007" xr:uid="{00000000-0005-0000-0000-0000831E0000}"/>
    <cellStyle name="Comma 21 3 2 3 2 4" xfId="13008" xr:uid="{00000000-0005-0000-0000-0000841E0000}"/>
    <cellStyle name="Comma 21 3 2 3 3" xfId="13009" xr:uid="{00000000-0005-0000-0000-0000851E0000}"/>
    <cellStyle name="Comma 21 3 2 3 3 2" xfId="13010" xr:uid="{00000000-0005-0000-0000-0000861E0000}"/>
    <cellStyle name="Comma 21 3 2 3 4" xfId="13011" xr:uid="{00000000-0005-0000-0000-0000871E0000}"/>
    <cellStyle name="Comma 21 3 2 3 5" xfId="13012" xr:uid="{00000000-0005-0000-0000-0000881E0000}"/>
    <cellStyle name="Comma 21 3 2 4" xfId="13013" xr:uid="{00000000-0005-0000-0000-0000891E0000}"/>
    <cellStyle name="Comma 21 3 2 4 2" xfId="13014" xr:uid="{00000000-0005-0000-0000-00008A1E0000}"/>
    <cellStyle name="Comma 21 3 2 4 2 2" xfId="13015" xr:uid="{00000000-0005-0000-0000-00008B1E0000}"/>
    <cellStyle name="Comma 21 3 2 4 3" xfId="13016" xr:uid="{00000000-0005-0000-0000-00008C1E0000}"/>
    <cellStyle name="Comma 21 3 2 4 4" xfId="13017" xr:uid="{00000000-0005-0000-0000-00008D1E0000}"/>
    <cellStyle name="Comma 21 3 2 5" xfId="13018" xr:uid="{00000000-0005-0000-0000-00008E1E0000}"/>
    <cellStyle name="Comma 21 3 2 5 2" xfId="13019" xr:uid="{00000000-0005-0000-0000-00008F1E0000}"/>
    <cellStyle name="Comma 21 3 2 6" xfId="13020" xr:uid="{00000000-0005-0000-0000-0000901E0000}"/>
    <cellStyle name="Comma 21 3 2 7" xfId="13021" xr:uid="{00000000-0005-0000-0000-0000911E0000}"/>
    <cellStyle name="Comma 21 3 3" xfId="13022" xr:uid="{00000000-0005-0000-0000-0000921E0000}"/>
    <cellStyle name="Comma 21 3 3 2" xfId="13023" xr:uid="{00000000-0005-0000-0000-0000931E0000}"/>
    <cellStyle name="Comma 21 3 3 2 2" xfId="13024" xr:uid="{00000000-0005-0000-0000-0000941E0000}"/>
    <cellStyle name="Comma 21 3 3 2 2 2" xfId="13025" xr:uid="{00000000-0005-0000-0000-0000951E0000}"/>
    <cellStyle name="Comma 21 3 3 2 2 2 2" xfId="13026" xr:uid="{00000000-0005-0000-0000-0000961E0000}"/>
    <cellStyle name="Comma 21 3 3 2 2 3" xfId="13027" xr:uid="{00000000-0005-0000-0000-0000971E0000}"/>
    <cellStyle name="Comma 21 3 3 2 2 4" xfId="13028" xr:uid="{00000000-0005-0000-0000-0000981E0000}"/>
    <cellStyle name="Comma 21 3 3 2 3" xfId="13029" xr:uid="{00000000-0005-0000-0000-0000991E0000}"/>
    <cellStyle name="Comma 21 3 3 2 3 2" xfId="13030" xr:uid="{00000000-0005-0000-0000-00009A1E0000}"/>
    <cellStyle name="Comma 21 3 3 2 4" xfId="13031" xr:uid="{00000000-0005-0000-0000-00009B1E0000}"/>
    <cellStyle name="Comma 21 3 3 2 5" xfId="13032" xr:uid="{00000000-0005-0000-0000-00009C1E0000}"/>
    <cellStyle name="Comma 21 3 3 3" xfId="13033" xr:uid="{00000000-0005-0000-0000-00009D1E0000}"/>
    <cellStyle name="Comma 21 3 3 3 2" xfId="13034" xr:uid="{00000000-0005-0000-0000-00009E1E0000}"/>
    <cellStyle name="Comma 21 3 3 3 2 2" xfId="13035" xr:uid="{00000000-0005-0000-0000-00009F1E0000}"/>
    <cellStyle name="Comma 21 3 3 3 3" xfId="13036" xr:uid="{00000000-0005-0000-0000-0000A01E0000}"/>
    <cellStyle name="Comma 21 3 3 3 4" xfId="13037" xr:uid="{00000000-0005-0000-0000-0000A11E0000}"/>
    <cellStyle name="Comma 21 3 3 4" xfId="13038" xr:uid="{00000000-0005-0000-0000-0000A21E0000}"/>
    <cellStyle name="Comma 21 3 3 4 2" xfId="13039" xr:uid="{00000000-0005-0000-0000-0000A31E0000}"/>
    <cellStyle name="Comma 21 3 3 5" xfId="13040" xr:uid="{00000000-0005-0000-0000-0000A41E0000}"/>
    <cellStyle name="Comma 21 3 3 6" xfId="13041" xr:uid="{00000000-0005-0000-0000-0000A51E0000}"/>
    <cellStyle name="Comma 21 3 4" xfId="13042" xr:uid="{00000000-0005-0000-0000-0000A61E0000}"/>
    <cellStyle name="Comma 21 3 4 2" xfId="13043" xr:uid="{00000000-0005-0000-0000-0000A71E0000}"/>
    <cellStyle name="Comma 21 3 4 2 2" xfId="13044" xr:uid="{00000000-0005-0000-0000-0000A81E0000}"/>
    <cellStyle name="Comma 21 3 4 2 2 2" xfId="13045" xr:uid="{00000000-0005-0000-0000-0000A91E0000}"/>
    <cellStyle name="Comma 21 3 4 2 3" xfId="13046" xr:uid="{00000000-0005-0000-0000-0000AA1E0000}"/>
    <cellStyle name="Comma 21 3 4 2 4" xfId="13047" xr:uid="{00000000-0005-0000-0000-0000AB1E0000}"/>
    <cellStyle name="Comma 21 3 4 3" xfId="13048" xr:uid="{00000000-0005-0000-0000-0000AC1E0000}"/>
    <cellStyle name="Comma 21 3 4 3 2" xfId="13049" xr:uid="{00000000-0005-0000-0000-0000AD1E0000}"/>
    <cellStyle name="Comma 21 3 4 4" xfId="13050" xr:uid="{00000000-0005-0000-0000-0000AE1E0000}"/>
    <cellStyle name="Comma 21 3 4 5" xfId="13051" xr:uid="{00000000-0005-0000-0000-0000AF1E0000}"/>
    <cellStyle name="Comma 21 3 5" xfId="13052" xr:uid="{00000000-0005-0000-0000-0000B01E0000}"/>
    <cellStyle name="Comma 21 3 5 2" xfId="13053" xr:uid="{00000000-0005-0000-0000-0000B11E0000}"/>
    <cellStyle name="Comma 21 3 5 2 2" xfId="13054" xr:uid="{00000000-0005-0000-0000-0000B21E0000}"/>
    <cellStyle name="Comma 21 3 5 3" xfId="13055" xr:uid="{00000000-0005-0000-0000-0000B31E0000}"/>
    <cellStyle name="Comma 21 3 5 4" xfId="13056" xr:uid="{00000000-0005-0000-0000-0000B41E0000}"/>
    <cellStyle name="Comma 21 3 6" xfId="13057" xr:uid="{00000000-0005-0000-0000-0000B51E0000}"/>
    <cellStyle name="Comma 21 3 6 2" xfId="13058" xr:uid="{00000000-0005-0000-0000-0000B61E0000}"/>
    <cellStyle name="Comma 21 3 7" xfId="13059" xr:uid="{00000000-0005-0000-0000-0000B71E0000}"/>
    <cellStyle name="Comma 21 3 8" xfId="13060" xr:uid="{00000000-0005-0000-0000-0000B81E0000}"/>
    <cellStyle name="Comma 21 3 9" xfId="13061" xr:uid="{00000000-0005-0000-0000-0000B91E0000}"/>
    <cellStyle name="Comma 21 4" xfId="13062" xr:uid="{00000000-0005-0000-0000-0000BA1E0000}"/>
    <cellStyle name="Comma 21 4 2" xfId="13063" xr:uid="{00000000-0005-0000-0000-0000BB1E0000}"/>
    <cellStyle name="Comma 21 4 2 2" xfId="13064" xr:uid="{00000000-0005-0000-0000-0000BC1E0000}"/>
    <cellStyle name="Comma 21 4 2 2 2" xfId="13065" xr:uid="{00000000-0005-0000-0000-0000BD1E0000}"/>
    <cellStyle name="Comma 21 4 2 2 2 2" xfId="13066" xr:uid="{00000000-0005-0000-0000-0000BE1E0000}"/>
    <cellStyle name="Comma 21 4 2 2 2 2 2" xfId="13067" xr:uid="{00000000-0005-0000-0000-0000BF1E0000}"/>
    <cellStyle name="Comma 21 4 2 2 2 3" xfId="13068" xr:uid="{00000000-0005-0000-0000-0000C01E0000}"/>
    <cellStyle name="Comma 21 4 2 2 2 4" xfId="13069" xr:uid="{00000000-0005-0000-0000-0000C11E0000}"/>
    <cellStyle name="Comma 21 4 2 2 3" xfId="13070" xr:uid="{00000000-0005-0000-0000-0000C21E0000}"/>
    <cellStyle name="Comma 21 4 2 2 3 2" xfId="13071" xr:uid="{00000000-0005-0000-0000-0000C31E0000}"/>
    <cellStyle name="Comma 21 4 2 2 4" xfId="13072" xr:uid="{00000000-0005-0000-0000-0000C41E0000}"/>
    <cellStyle name="Comma 21 4 2 2 5" xfId="13073" xr:uid="{00000000-0005-0000-0000-0000C51E0000}"/>
    <cellStyle name="Comma 21 4 2 3" xfId="13074" xr:uid="{00000000-0005-0000-0000-0000C61E0000}"/>
    <cellStyle name="Comma 21 4 2 3 2" xfId="13075" xr:uid="{00000000-0005-0000-0000-0000C71E0000}"/>
    <cellStyle name="Comma 21 4 2 3 2 2" xfId="13076" xr:uid="{00000000-0005-0000-0000-0000C81E0000}"/>
    <cellStyle name="Comma 21 4 2 3 3" xfId="13077" xr:uid="{00000000-0005-0000-0000-0000C91E0000}"/>
    <cellStyle name="Comma 21 4 2 3 4" xfId="13078" xr:uid="{00000000-0005-0000-0000-0000CA1E0000}"/>
    <cellStyle name="Comma 21 4 2 4" xfId="13079" xr:uid="{00000000-0005-0000-0000-0000CB1E0000}"/>
    <cellStyle name="Comma 21 4 2 4 2" xfId="13080" xr:uid="{00000000-0005-0000-0000-0000CC1E0000}"/>
    <cellStyle name="Comma 21 4 2 5" xfId="13081" xr:uid="{00000000-0005-0000-0000-0000CD1E0000}"/>
    <cellStyle name="Comma 21 4 2 6" xfId="13082" xr:uid="{00000000-0005-0000-0000-0000CE1E0000}"/>
    <cellStyle name="Comma 21 4 3" xfId="13083" xr:uid="{00000000-0005-0000-0000-0000CF1E0000}"/>
    <cellStyle name="Comma 21 4 3 2" xfId="13084" xr:uid="{00000000-0005-0000-0000-0000D01E0000}"/>
    <cellStyle name="Comma 21 4 3 2 2" xfId="13085" xr:uid="{00000000-0005-0000-0000-0000D11E0000}"/>
    <cellStyle name="Comma 21 4 3 2 2 2" xfId="13086" xr:uid="{00000000-0005-0000-0000-0000D21E0000}"/>
    <cellStyle name="Comma 21 4 3 2 3" xfId="13087" xr:uid="{00000000-0005-0000-0000-0000D31E0000}"/>
    <cellStyle name="Comma 21 4 3 2 4" xfId="13088" xr:uid="{00000000-0005-0000-0000-0000D41E0000}"/>
    <cellStyle name="Comma 21 4 3 3" xfId="13089" xr:uid="{00000000-0005-0000-0000-0000D51E0000}"/>
    <cellStyle name="Comma 21 4 3 3 2" xfId="13090" xr:uid="{00000000-0005-0000-0000-0000D61E0000}"/>
    <cellStyle name="Comma 21 4 3 4" xfId="13091" xr:uid="{00000000-0005-0000-0000-0000D71E0000}"/>
    <cellStyle name="Comma 21 4 3 5" xfId="13092" xr:uid="{00000000-0005-0000-0000-0000D81E0000}"/>
    <cellStyle name="Comma 21 4 4" xfId="13093" xr:uid="{00000000-0005-0000-0000-0000D91E0000}"/>
    <cellStyle name="Comma 21 4 4 2" xfId="13094" xr:uid="{00000000-0005-0000-0000-0000DA1E0000}"/>
    <cellStyle name="Comma 21 4 4 2 2" xfId="13095" xr:uid="{00000000-0005-0000-0000-0000DB1E0000}"/>
    <cellStyle name="Comma 21 4 4 3" xfId="13096" xr:uid="{00000000-0005-0000-0000-0000DC1E0000}"/>
    <cellStyle name="Comma 21 4 4 4" xfId="13097" xr:uid="{00000000-0005-0000-0000-0000DD1E0000}"/>
    <cellStyle name="Comma 21 4 5" xfId="13098" xr:uid="{00000000-0005-0000-0000-0000DE1E0000}"/>
    <cellStyle name="Comma 21 4 5 2" xfId="13099" xr:uid="{00000000-0005-0000-0000-0000DF1E0000}"/>
    <cellStyle name="Comma 21 4 6" xfId="13100" xr:uid="{00000000-0005-0000-0000-0000E01E0000}"/>
    <cellStyle name="Comma 21 4 7" xfId="13101" xr:uid="{00000000-0005-0000-0000-0000E11E0000}"/>
    <cellStyle name="Comma 21 5" xfId="13102" xr:uid="{00000000-0005-0000-0000-0000E21E0000}"/>
    <cellStyle name="Comma 21 5 2" xfId="13103" xr:uid="{00000000-0005-0000-0000-0000E31E0000}"/>
    <cellStyle name="Comma 21 5 2 2" xfId="13104" xr:uid="{00000000-0005-0000-0000-0000E41E0000}"/>
    <cellStyle name="Comma 21 5 2 2 2" xfId="13105" xr:uid="{00000000-0005-0000-0000-0000E51E0000}"/>
    <cellStyle name="Comma 21 5 2 2 2 2" xfId="13106" xr:uid="{00000000-0005-0000-0000-0000E61E0000}"/>
    <cellStyle name="Comma 21 5 2 2 3" xfId="13107" xr:uid="{00000000-0005-0000-0000-0000E71E0000}"/>
    <cellStyle name="Comma 21 5 2 2 4" xfId="13108" xr:uid="{00000000-0005-0000-0000-0000E81E0000}"/>
    <cellStyle name="Comma 21 5 2 3" xfId="13109" xr:uid="{00000000-0005-0000-0000-0000E91E0000}"/>
    <cellStyle name="Comma 21 5 2 3 2" xfId="13110" xr:uid="{00000000-0005-0000-0000-0000EA1E0000}"/>
    <cellStyle name="Comma 21 5 2 4" xfId="13111" xr:uid="{00000000-0005-0000-0000-0000EB1E0000}"/>
    <cellStyle name="Comma 21 5 2 5" xfId="13112" xr:uid="{00000000-0005-0000-0000-0000EC1E0000}"/>
    <cellStyle name="Comma 21 5 3" xfId="13113" xr:uid="{00000000-0005-0000-0000-0000ED1E0000}"/>
    <cellStyle name="Comma 21 5 3 2" xfId="13114" xr:uid="{00000000-0005-0000-0000-0000EE1E0000}"/>
    <cellStyle name="Comma 21 5 3 2 2" xfId="13115" xr:uid="{00000000-0005-0000-0000-0000EF1E0000}"/>
    <cellStyle name="Comma 21 5 3 3" xfId="13116" xr:uid="{00000000-0005-0000-0000-0000F01E0000}"/>
    <cellStyle name="Comma 21 5 3 4" xfId="13117" xr:uid="{00000000-0005-0000-0000-0000F11E0000}"/>
    <cellStyle name="Comma 21 5 4" xfId="13118" xr:uid="{00000000-0005-0000-0000-0000F21E0000}"/>
    <cellStyle name="Comma 21 5 4 2" xfId="13119" xr:uid="{00000000-0005-0000-0000-0000F31E0000}"/>
    <cellStyle name="Comma 21 5 5" xfId="13120" xr:uid="{00000000-0005-0000-0000-0000F41E0000}"/>
    <cellStyle name="Comma 21 5 6" xfId="13121" xr:uid="{00000000-0005-0000-0000-0000F51E0000}"/>
    <cellStyle name="Comma 21 6" xfId="13122" xr:uid="{00000000-0005-0000-0000-0000F61E0000}"/>
    <cellStyle name="Comma 21 6 2" xfId="13123" xr:uid="{00000000-0005-0000-0000-0000F71E0000}"/>
    <cellStyle name="Comma 21 6 2 2" xfId="13124" xr:uid="{00000000-0005-0000-0000-0000F81E0000}"/>
    <cellStyle name="Comma 21 6 2 2 2" xfId="13125" xr:uid="{00000000-0005-0000-0000-0000F91E0000}"/>
    <cellStyle name="Comma 21 6 2 3" xfId="13126" xr:uid="{00000000-0005-0000-0000-0000FA1E0000}"/>
    <cellStyle name="Comma 21 6 2 4" xfId="13127" xr:uid="{00000000-0005-0000-0000-0000FB1E0000}"/>
    <cellStyle name="Comma 21 6 3" xfId="13128" xr:uid="{00000000-0005-0000-0000-0000FC1E0000}"/>
    <cellStyle name="Comma 21 6 3 2" xfId="13129" xr:uid="{00000000-0005-0000-0000-0000FD1E0000}"/>
    <cellStyle name="Comma 21 6 4" xfId="13130" xr:uid="{00000000-0005-0000-0000-0000FE1E0000}"/>
    <cellStyle name="Comma 21 6 5" xfId="13131" xr:uid="{00000000-0005-0000-0000-0000FF1E0000}"/>
    <cellStyle name="Comma 21 7" xfId="13132" xr:uid="{00000000-0005-0000-0000-0000001F0000}"/>
    <cellStyle name="Comma 21 7 2" xfId="13133" xr:uid="{00000000-0005-0000-0000-0000011F0000}"/>
    <cellStyle name="Comma 21 7 2 2" xfId="13134" xr:uid="{00000000-0005-0000-0000-0000021F0000}"/>
    <cellStyle name="Comma 21 7 3" xfId="13135" xr:uid="{00000000-0005-0000-0000-0000031F0000}"/>
    <cellStyle name="Comma 21 7 4" xfId="13136" xr:uid="{00000000-0005-0000-0000-0000041F0000}"/>
    <cellStyle name="Comma 21 8" xfId="13137" xr:uid="{00000000-0005-0000-0000-0000051F0000}"/>
    <cellStyle name="Comma 21 8 2" xfId="13138" xr:uid="{00000000-0005-0000-0000-0000061F0000}"/>
    <cellStyle name="Comma 21 9" xfId="13139" xr:uid="{00000000-0005-0000-0000-0000071F0000}"/>
    <cellStyle name="Comma 22" xfId="68" xr:uid="{00000000-0005-0000-0000-0000081F0000}"/>
    <cellStyle name="Comma 22 10" xfId="13140" xr:uid="{00000000-0005-0000-0000-0000091F0000}"/>
    <cellStyle name="Comma 22 11" xfId="13141" xr:uid="{00000000-0005-0000-0000-00000A1F0000}"/>
    <cellStyle name="Comma 22 2" xfId="637" xr:uid="{00000000-0005-0000-0000-00000B1F0000}"/>
    <cellStyle name="Comma 22 2 10" xfId="13142" xr:uid="{00000000-0005-0000-0000-00000C1F0000}"/>
    <cellStyle name="Comma 22 2 2" xfId="638" xr:uid="{00000000-0005-0000-0000-00000D1F0000}"/>
    <cellStyle name="Comma 22 2 2 2" xfId="3032" xr:uid="{00000000-0005-0000-0000-00000E1F0000}"/>
    <cellStyle name="Comma 22 2 2 2 2" xfId="13143" xr:uid="{00000000-0005-0000-0000-00000F1F0000}"/>
    <cellStyle name="Comma 22 2 2 2 2 2" xfId="13144" xr:uid="{00000000-0005-0000-0000-0000101F0000}"/>
    <cellStyle name="Comma 22 2 2 2 2 2 2" xfId="13145" xr:uid="{00000000-0005-0000-0000-0000111F0000}"/>
    <cellStyle name="Comma 22 2 2 2 2 2 2 2" xfId="13146" xr:uid="{00000000-0005-0000-0000-0000121F0000}"/>
    <cellStyle name="Comma 22 2 2 2 2 2 2 2 2" xfId="13147" xr:uid="{00000000-0005-0000-0000-0000131F0000}"/>
    <cellStyle name="Comma 22 2 2 2 2 2 2 3" xfId="13148" xr:uid="{00000000-0005-0000-0000-0000141F0000}"/>
    <cellStyle name="Comma 22 2 2 2 2 2 2 4" xfId="13149" xr:uid="{00000000-0005-0000-0000-0000151F0000}"/>
    <cellStyle name="Comma 22 2 2 2 2 2 3" xfId="13150" xr:uid="{00000000-0005-0000-0000-0000161F0000}"/>
    <cellStyle name="Comma 22 2 2 2 2 2 3 2" xfId="13151" xr:uid="{00000000-0005-0000-0000-0000171F0000}"/>
    <cellStyle name="Comma 22 2 2 2 2 2 4" xfId="13152" xr:uid="{00000000-0005-0000-0000-0000181F0000}"/>
    <cellStyle name="Comma 22 2 2 2 2 2 5" xfId="13153" xr:uid="{00000000-0005-0000-0000-0000191F0000}"/>
    <cellStyle name="Comma 22 2 2 2 2 3" xfId="13154" xr:uid="{00000000-0005-0000-0000-00001A1F0000}"/>
    <cellStyle name="Comma 22 2 2 2 2 3 2" xfId="13155" xr:uid="{00000000-0005-0000-0000-00001B1F0000}"/>
    <cellStyle name="Comma 22 2 2 2 2 3 2 2" xfId="13156" xr:uid="{00000000-0005-0000-0000-00001C1F0000}"/>
    <cellStyle name="Comma 22 2 2 2 2 3 3" xfId="13157" xr:uid="{00000000-0005-0000-0000-00001D1F0000}"/>
    <cellStyle name="Comma 22 2 2 2 2 3 4" xfId="13158" xr:uid="{00000000-0005-0000-0000-00001E1F0000}"/>
    <cellStyle name="Comma 22 2 2 2 2 4" xfId="13159" xr:uid="{00000000-0005-0000-0000-00001F1F0000}"/>
    <cellStyle name="Comma 22 2 2 2 2 4 2" xfId="13160" xr:uid="{00000000-0005-0000-0000-0000201F0000}"/>
    <cellStyle name="Comma 22 2 2 2 2 5" xfId="13161" xr:uid="{00000000-0005-0000-0000-0000211F0000}"/>
    <cellStyle name="Comma 22 2 2 2 2 6" xfId="13162" xr:uid="{00000000-0005-0000-0000-0000221F0000}"/>
    <cellStyle name="Comma 22 2 2 2 3" xfId="13163" xr:uid="{00000000-0005-0000-0000-0000231F0000}"/>
    <cellStyle name="Comma 22 2 2 2 3 2" xfId="13164" xr:uid="{00000000-0005-0000-0000-0000241F0000}"/>
    <cellStyle name="Comma 22 2 2 2 3 2 2" xfId="13165" xr:uid="{00000000-0005-0000-0000-0000251F0000}"/>
    <cellStyle name="Comma 22 2 2 2 3 2 2 2" xfId="13166" xr:uid="{00000000-0005-0000-0000-0000261F0000}"/>
    <cellStyle name="Comma 22 2 2 2 3 2 3" xfId="13167" xr:uid="{00000000-0005-0000-0000-0000271F0000}"/>
    <cellStyle name="Comma 22 2 2 2 3 2 4" xfId="13168" xr:uid="{00000000-0005-0000-0000-0000281F0000}"/>
    <cellStyle name="Comma 22 2 2 2 3 3" xfId="13169" xr:uid="{00000000-0005-0000-0000-0000291F0000}"/>
    <cellStyle name="Comma 22 2 2 2 3 3 2" xfId="13170" xr:uid="{00000000-0005-0000-0000-00002A1F0000}"/>
    <cellStyle name="Comma 22 2 2 2 3 4" xfId="13171" xr:uid="{00000000-0005-0000-0000-00002B1F0000}"/>
    <cellStyle name="Comma 22 2 2 2 3 5" xfId="13172" xr:uid="{00000000-0005-0000-0000-00002C1F0000}"/>
    <cellStyle name="Comma 22 2 2 2 4" xfId="13173" xr:uid="{00000000-0005-0000-0000-00002D1F0000}"/>
    <cellStyle name="Comma 22 2 2 2 4 2" xfId="13174" xr:uid="{00000000-0005-0000-0000-00002E1F0000}"/>
    <cellStyle name="Comma 22 2 2 2 4 2 2" xfId="13175" xr:uid="{00000000-0005-0000-0000-00002F1F0000}"/>
    <cellStyle name="Comma 22 2 2 2 4 3" xfId="13176" xr:uid="{00000000-0005-0000-0000-0000301F0000}"/>
    <cellStyle name="Comma 22 2 2 2 4 4" xfId="13177" xr:uid="{00000000-0005-0000-0000-0000311F0000}"/>
    <cellStyle name="Comma 22 2 2 2 5" xfId="13178" xr:uid="{00000000-0005-0000-0000-0000321F0000}"/>
    <cellStyle name="Comma 22 2 2 2 5 2" xfId="13179" xr:uid="{00000000-0005-0000-0000-0000331F0000}"/>
    <cellStyle name="Comma 22 2 2 2 6" xfId="13180" xr:uid="{00000000-0005-0000-0000-0000341F0000}"/>
    <cellStyle name="Comma 22 2 2 2 7" xfId="13181" xr:uid="{00000000-0005-0000-0000-0000351F0000}"/>
    <cellStyle name="Comma 22 2 2 3" xfId="13182" xr:uid="{00000000-0005-0000-0000-0000361F0000}"/>
    <cellStyle name="Comma 22 2 2 3 2" xfId="13183" xr:uid="{00000000-0005-0000-0000-0000371F0000}"/>
    <cellStyle name="Comma 22 2 2 3 2 2" xfId="13184" xr:uid="{00000000-0005-0000-0000-0000381F0000}"/>
    <cellStyle name="Comma 22 2 2 3 2 2 2" xfId="13185" xr:uid="{00000000-0005-0000-0000-0000391F0000}"/>
    <cellStyle name="Comma 22 2 2 3 2 2 2 2" xfId="13186" xr:uid="{00000000-0005-0000-0000-00003A1F0000}"/>
    <cellStyle name="Comma 22 2 2 3 2 2 3" xfId="13187" xr:uid="{00000000-0005-0000-0000-00003B1F0000}"/>
    <cellStyle name="Comma 22 2 2 3 2 2 4" xfId="13188" xr:uid="{00000000-0005-0000-0000-00003C1F0000}"/>
    <cellStyle name="Comma 22 2 2 3 2 3" xfId="13189" xr:uid="{00000000-0005-0000-0000-00003D1F0000}"/>
    <cellStyle name="Comma 22 2 2 3 2 3 2" xfId="13190" xr:uid="{00000000-0005-0000-0000-00003E1F0000}"/>
    <cellStyle name="Comma 22 2 2 3 2 4" xfId="13191" xr:uid="{00000000-0005-0000-0000-00003F1F0000}"/>
    <cellStyle name="Comma 22 2 2 3 2 5" xfId="13192" xr:uid="{00000000-0005-0000-0000-0000401F0000}"/>
    <cellStyle name="Comma 22 2 2 3 3" xfId="13193" xr:uid="{00000000-0005-0000-0000-0000411F0000}"/>
    <cellStyle name="Comma 22 2 2 3 3 2" xfId="13194" xr:uid="{00000000-0005-0000-0000-0000421F0000}"/>
    <cellStyle name="Comma 22 2 2 3 3 2 2" xfId="13195" xr:uid="{00000000-0005-0000-0000-0000431F0000}"/>
    <cellStyle name="Comma 22 2 2 3 3 3" xfId="13196" xr:uid="{00000000-0005-0000-0000-0000441F0000}"/>
    <cellStyle name="Comma 22 2 2 3 3 4" xfId="13197" xr:uid="{00000000-0005-0000-0000-0000451F0000}"/>
    <cellStyle name="Comma 22 2 2 3 4" xfId="13198" xr:uid="{00000000-0005-0000-0000-0000461F0000}"/>
    <cellStyle name="Comma 22 2 2 3 4 2" xfId="13199" xr:uid="{00000000-0005-0000-0000-0000471F0000}"/>
    <cellStyle name="Comma 22 2 2 3 5" xfId="13200" xr:uid="{00000000-0005-0000-0000-0000481F0000}"/>
    <cellStyle name="Comma 22 2 2 3 6" xfId="13201" xr:uid="{00000000-0005-0000-0000-0000491F0000}"/>
    <cellStyle name="Comma 22 2 2 4" xfId="13202" xr:uid="{00000000-0005-0000-0000-00004A1F0000}"/>
    <cellStyle name="Comma 22 2 2 4 2" xfId="13203" xr:uid="{00000000-0005-0000-0000-00004B1F0000}"/>
    <cellStyle name="Comma 22 2 2 4 2 2" xfId="13204" xr:uid="{00000000-0005-0000-0000-00004C1F0000}"/>
    <cellStyle name="Comma 22 2 2 4 2 2 2" xfId="13205" xr:uid="{00000000-0005-0000-0000-00004D1F0000}"/>
    <cellStyle name="Comma 22 2 2 4 2 3" xfId="13206" xr:uid="{00000000-0005-0000-0000-00004E1F0000}"/>
    <cellStyle name="Comma 22 2 2 4 2 4" xfId="13207" xr:uid="{00000000-0005-0000-0000-00004F1F0000}"/>
    <cellStyle name="Comma 22 2 2 4 3" xfId="13208" xr:uid="{00000000-0005-0000-0000-0000501F0000}"/>
    <cellStyle name="Comma 22 2 2 4 3 2" xfId="13209" xr:uid="{00000000-0005-0000-0000-0000511F0000}"/>
    <cellStyle name="Comma 22 2 2 4 4" xfId="13210" xr:uid="{00000000-0005-0000-0000-0000521F0000}"/>
    <cellStyle name="Comma 22 2 2 4 5" xfId="13211" xr:uid="{00000000-0005-0000-0000-0000531F0000}"/>
    <cellStyle name="Comma 22 2 2 5" xfId="13212" xr:uid="{00000000-0005-0000-0000-0000541F0000}"/>
    <cellStyle name="Comma 22 2 2 5 2" xfId="13213" xr:uid="{00000000-0005-0000-0000-0000551F0000}"/>
    <cellStyle name="Comma 22 2 2 5 2 2" xfId="13214" xr:uid="{00000000-0005-0000-0000-0000561F0000}"/>
    <cellStyle name="Comma 22 2 2 5 3" xfId="13215" xr:uid="{00000000-0005-0000-0000-0000571F0000}"/>
    <cellStyle name="Comma 22 2 2 5 4" xfId="13216" xr:uid="{00000000-0005-0000-0000-0000581F0000}"/>
    <cellStyle name="Comma 22 2 2 6" xfId="13217" xr:uid="{00000000-0005-0000-0000-0000591F0000}"/>
    <cellStyle name="Comma 22 2 2 6 2" xfId="13218" xr:uid="{00000000-0005-0000-0000-00005A1F0000}"/>
    <cellStyle name="Comma 22 2 2 7" xfId="13219" xr:uid="{00000000-0005-0000-0000-00005B1F0000}"/>
    <cellStyle name="Comma 22 2 2 8" xfId="13220" xr:uid="{00000000-0005-0000-0000-00005C1F0000}"/>
    <cellStyle name="Comma 22 2 2 9" xfId="13221" xr:uid="{00000000-0005-0000-0000-00005D1F0000}"/>
    <cellStyle name="Comma 22 2 3" xfId="3033" xr:uid="{00000000-0005-0000-0000-00005E1F0000}"/>
    <cellStyle name="Comma 22 2 3 2" xfId="3034" xr:uid="{00000000-0005-0000-0000-00005F1F0000}"/>
    <cellStyle name="Comma 22 2 3 2 2" xfId="13222" xr:uid="{00000000-0005-0000-0000-0000601F0000}"/>
    <cellStyle name="Comma 22 2 3 2 2 2" xfId="13223" xr:uid="{00000000-0005-0000-0000-0000611F0000}"/>
    <cellStyle name="Comma 22 2 3 2 2 2 2" xfId="13224" xr:uid="{00000000-0005-0000-0000-0000621F0000}"/>
    <cellStyle name="Comma 22 2 3 2 2 2 2 2" xfId="13225" xr:uid="{00000000-0005-0000-0000-0000631F0000}"/>
    <cellStyle name="Comma 22 2 3 2 2 2 3" xfId="13226" xr:uid="{00000000-0005-0000-0000-0000641F0000}"/>
    <cellStyle name="Comma 22 2 3 2 2 2 4" xfId="13227" xr:uid="{00000000-0005-0000-0000-0000651F0000}"/>
    <cellStyle name="Comma 22 2 3 2 2 3" xfId="13228" xr:uid="{00000000-0005-0000-0000-0000661F0000}"/>
    <cellStyle name="Comma 22 2 3 2 2 3 2" xfId="13229" xr:uid="{00000000-0005-0000-0000-0000671F0000}"/>
    <cellStyle name="Comma 22 2 3 2 2 4" xfId="13230" xr:uid="{00000000-0005-0000-0000-0000681F0000}"/>
    <cellStyle name="Comma 22 2 3 2 2 5" xfId="13231" xr:uid="{00000000-0005-0000-0000-0000691F0000}"/>
    <cellStyle name="Comma 22 2 3 2 3" xfId="13232" xr:uid="{00000000-0005-0000-0000-00006A1F0000}"/>
    <cellStyle name="Comma 22 2 3 2 3 2" xfId="13233" xr:uid="{00000000-0005-0000-0000-00006B1F0000}"/>
    <cellStyle name="Comma 22 2 3 2 3 2 2" xfId="13234" xr:uid="{00000000-0005-0000-0000-00006C1F0000}"/>
    <cellStyle name="Comma 22 2 3 2 3 3" xfId="13235" xr:uid="{00000000-0005-0000-0000-00006D1F0000}"/>
    <cellStyle name="Comma 22 2 3 2 3 4" xfId="13236" xr:uid="{00000000-0005-0000-0000-00006E1F0000}"/>
    <cellStyle name="Comma 22 2 3 2 4" xfId="13237" xr:uid="{00000000-0005-0000-0000-00006F1F0000}"/>
    <cellStyle name="Comma 22 2 3 2 4 2" xfId="13238" xr:uid="{00000000-0005-0000-0000-0000701F0000}"/>
    <cellStyle name="Comma 22 2 3 2 5" xfId="13239" xr:uid="{00000000-0005-0000-0000-0000711F0000}"/>
    <cellStyle name="Comma 22 2 3 2 6" xfId="13240" xr:uid="{00000000-0005-0000-0000-0000721F0000}"/>
    <cellStyle name="Comma 22 2 3 3" xfId="13241" xr:uid="{00000000-0005-0000-0000-0000731F0000}"/>
    <cellStyle name="Comma 22 2 3 3 2" xfId="13242" xr:uid="{00000000-0005-0000-0000-0000741F0000}"/>
    <cellStyle name="Comma 22 2 3 3 2 2" xfId="13243" xr:uid="{00000000-0005-0000-0000-0000751F0000}"/>
    <cellStyle name="Comma 22 2 3 3 2 2 2" xfId="13244" xr:uid="{00000000-0005-0000-0000-0000761F0000}"/>
    <cellStyle name="Comma 22 2 3 3 2 3" xfId="13245" xr:uid="{00000000-0005-0000-0000-0000771F0000}"/>
    <cellStyle name="Comma 22 2 3 3 2 4" xfId="13246" xr:uid="{00000000-0005-0000-0000-0000781F0000}"/>
    <cellStyle name="Comma 22 2 3 3 3" xfId="13247" xr:uid="{00000000-0005-0000-0000-0000791F0000}"/>
    <cellStyle name="Comma 22 2 3 3 3 2" xfId="13248" xr:uid="{00000000-0005-0000-0000-00007A1F0000}"/>
    <cellStyle name="Comma 22 2 3 3 4" xfId="13249" xr:uid="{00000000-0005-0000-0000-00007B1F0000}"/>
    <cellStyle name="Comma 22 2 3 3 5" xfId="13250" xr:uid="{00000000-0005-0000-0000-00007C1F0000}"/>
    <cellStyle name="Comma 22 2 3 4" xfId="13251" xr:uid="{00000000-0005-0000-0000-00007D1F0000}"/>
    <cellStyle name="Comma 22 2 3 4 2" xfId="13252" xr:uid="{00000000-0005-0000-0000-00007E1F0000}"/>
    <cellStyle name="Comma 22 2 3 4 2 2" xfId="13253" xr:uid="{00000000-0005-0000-0000-00007F1F0000}"/>
    <cellStyle name="Comma 22 2 3 4 3" xfId="13254" xr:uid="{00000000-0005-0000-0000-0000801F0000}"/>
    <cellStyle name="Comma 22 2 3 4 4" xfId="13255" xr:uid="{00000000-0005-0000-0000-0000811F0000}"/>
    <cellStyle name="Comma 22 2 3 5" xfId="13256" xr:uid="{00000000-0005-0000-0000-0000821F0000}"/>
    <cellStyle name="Comma 22 2 3 5 2" xfId="13257" xr:uid="{00000000-0005-0000-0000-0000831F0000}"/>
    <cellStyle name="Comma 22 2 3 6" xfId="13258" xr:uid="{00000000-0005-0000-0000-0000841F0000}"/>
    <cellStyle name="Comma 22 2 3 7" xfId="13259" xr:uid="{00000000-0005-0000-0000-0000851F0000}"/>
    <cellStyle name="Comma 22 2 4" xfId="3035" xr:uid="{00000000-0005-0000-0000-0000861F0000}"/>
    <cellStyle name="Comma 22 2 4 2" xfId="13260" xr:uid="{00000000-0005-0000-0000-0000871F0000}"/>
    <cellStyle name="Comma 22 2 4 2 2" xfId="13261" xr:uid="{00000000-0005-0000-0000-0000881F0000}"/>
    <cellStyle name="Comma 22 2 4 2 2 2" xfId="13262" xr:uid="{00000000-0005-0000-0000-0000891F0000}"/>
    <cellStyle name="Comma 22 2 4 2 2 2 2" xfId="13263" xr:uid="{00000000-0005-0000-0000-00008A1F0000}"/>
    <cellStyle name="Comma 22 2 4 2 2 3" xfId="13264" xr:uid="{00000000-0005-0000-0000-00008B1F0000}"/>
    <cellStyle name="Comma 22 2 4 2 2 4" xfId="13265" xr:uid="{00000000-0005-0000-0000-00008C1F0000}"/>
    <cellStyle name="Comma 22 2 4 2 3" xfId="13266" xr:uid="{00000000-0005-0000-0000-00008D1F0000}"/>
    <cellStyle name="Comma 22 2 4 2 3 2" xfId="13267" xr:uid="{00000000-0005-0000-0000-00008E1F0000}"/>
    <cellStyle name="Comma 22 2 4 2 4" xfId="13268" xr:uid="{00000000-0005-0000-0000-00008F1F0000}"/>
    <cellStyle name="Comma 22 2 4 2 5" xfId="13269" xr:uid="{00000000-0005-0000-0000-0000901F0000}"/>
    <cellStyle name="Comma 22 2 4 3" xfId="13270" xr:uid="{00000000-0005-0000-0000-0000911F0000}"/>
    <cellStyle name="Comma 22 2 4 3 2" xfId="13271" xr:uid="{00000000-0005-0000-0000-0000921F0000}"/>
    <cellStyle name="Comma 22 2 4 3 2 2" xfId="13272" xr:uid="{00000000-0005-0000-0000-0000931F0000}"/>
    <cellStyle name="Comma 22 2 4 3 3" xfId="13273" xr:uid="{00000000-0005-0000-0000-0000941F0000}"/>
    <cellStyle name="Comma 22 2 4 3 4" xfId="13274" xr:uid="{00000000-0005-0000-0000-0000951F0000}"/>
    <cellStyle name="Comma 22 2 4 4" xfId="13275" xr:uid="{00000000-0005-0000-0000-0000961F0000}"/>
    <cellStyle name="Comma 22 2 4 4 2" xfId="13276" xr:uid="{00000000-0005-0000-0000-0000971F0000}"/>
    <cellStyle name="Comma 22 2 4 5" xfId="13277" xr:uid="{00000000-0005-0000-0000-0000981F0000}"/>
    <cellStyle name="Comma 22 2 4 6" xfId="13278" xr:uid="{00000000-0005-0000-0000-0000991F0000}"/>
    <cellStyle name="Comma 22 2 5" xfId="3036" xr:uid="{00000000-0005-0000-0000-00009A1F0000}"/>
    <cellStyle name="Comma 22 2 5 2" xfId="13279" xr:uid="{00000000-0005-0000-0000-00009B1F0000}"/>
    <cellStyle name="Comma 22 2 5 2 2" xfId="13280" xr:uid="{00000000-0005-0000-0000-00009C1F0000}"/>
    <cellStyle name="Comma 22 2 5 2 2 2" xfId="13281" xr:uid="{00000000-0005-0000-0000-00009D1F0000}"/>
    <cellStyle name="Comma 22 2 5 2 3" xfId="13282" xr:uid="{00000000-0005-0000-0000-00009E1F0000}"/>
    <cellStyle name="Comma 22 2 5 2 4" xfId="13283" xr:uid="{00000000-0005-0000-0000-00009F1F0000}"/>
    <cellStyle name="Comma 22 2 5 3" xfId="13284" xr:uid="{00000000-0005-0000-0000-0000A01F0000}"/>
    <cellStyle name="Comma 22 2 5 3 2" xfId="13285" xr:uid="{00000000-0005-0000-0000-0000A11F0000}"/>
    <cellStyle name="Comma 22 2 5 4" xfId="13286" xr:uid="{00000000-0005-0000-0000-0000A21F0000}"/>
    <cellStyle name="Comma 22 2 5 5" xfId="13287" xr:uid="{00000000-0005-0000-0000-0000A31F0000}"/>
    <cellStyle name="Comma 22 2 6" xfId="13288" xr:uid="{00000000-0005-0000-0000-0000A41F0000}"/>
    <cellStyle name="Comma 22 2 6 2" xfId="13289" xr:uid="{00000000-0005-0000-0000-0000A51F0000}"/>
    <cellStyle name="Comma 22 2 6 2 2" xfId="13290" xr:uid="{00000000-0005-0000-0000-0000A61F0000}"/>
    <cellStyle name="Comma 22 2 6 3" xfId="13291" xr:uid="{00000000-0005-0000-0000-0000A71F0000}"/>
    <cellStyle name="Comma 22 2 6 4" xfId="13292" xr:uid="{00000000-0005-0000-0000-0000A81F0000}"/>
    <cellStyle name="Comma 22 2 7" xfId="13293" xr:uid="{00000000-0005-0000-0000-0000A91F0000}"/>
    <cellStyle name="Comma 22 2 7 2" xfId="13294" xr:uid="{00000000-0005-0000-0000-0000AA1F0000}"/>
    <cellStyle name="Comma 22 2 8" xfId="13295" xr:uid="{00000000-0005-0000-0000-0000AB1F0000}"/>
    <cellStyle name="Comma 22 2 9" xfId="13296" xr:uid="{00000000-0005-0000-0000-0000AC1F0000}"/>
    <cellStyle name="Comma 22 3" xfId="639" xr:uid="{00000000-0005-0000-0000-0000AD1F0000}"/>
    <cellStyle name="Comma 22 3 2" xfId="3037" xr:uid="{00000000-0005-0000-0000-0000AE1F0000}"/>
    <cellStyle name="Comma 22 3 2 2" xfId="3038" xr:uid="{00000000-0005-0000-0000-0000AF1F0000}"/>
    <cellStyle name="Comma 22 3 2 2 2" xfId="13297" xr:uid="{00000000-0005-0000-0000-0000B01F0000}"/>
    <cellStyle name="Comma 22 3 2 2 2 2" xfId="13298" xr:uid="{00000000-0005-0000-0000-0000B11F0000}"/>
    <cellStyle name="Comma 22 3 2 2 2 2 2" xfId="13299" xr:uid="{00000000-0005-0000-0000-0000B21F0000}"/>
    <cellStyle name="Comma 22 3 2 2 2 2 2 2" xfId="13300" xr:uid="{00000000-0005-0000-0000-0000B31F0000}"/>
    <cellStyle name="Comma 22 3 2 2 2 2 3" xfId="13301" xr:uid="{00000000-0005-0000-0000-0000B41F0000}"/>
    <cellStyle name="Comma 22 3 2 2 2 2 4" xfId="13302" xr:uid="{00000000-0005-0000-0000-0000B51F0000}"/>
    <cellStyle name="Comma 22 3 2 2 2 3" xfId="13303" xr:uid="{00000000-0005-0000-0000-0000B61F0000}"/>
    <cellStyle name="Comma 22 3 2 2 2 3 2" xfId="13304" xr:uid="{00000000-0005-0000-0000-0000B71F0000}"/>
    <cellStyle name="Comma 22 3 2 2 2 4" xfId="13305" xr:uid="{00000000-0005-0000-0000-0000B81F0000}"/>
    <cellStyle name="Comma 22 3 2 2 2 5" xfId="13306" xr:uid="{00000000-0005-0000-0000-0000B91F0000}"/>
    <cellStyle name="Comma 22 3 2 2 3" xfId="13307" xr:uid="{00000000-0005-0000-0000-0000BA1F0000}"/>
    <cellStyle name="Comma 22 3 2 2 3 2" xfId="13308" xr:uid="{00000000-0005-0000-0000-0000BB1F0000}"/>
    <cellStyle name="Comma 22 3 2 2 3 2 2" xfId="13309" xr:uid="{00000000-0005-0000-0000-0000BC1F0000}"/>
    <cellStyle name="Comma 22 3 2 2 3 3" xfId="13310" xr:uid="{00000000-0005-0000-0000-0000BD1F0000}"/>
    <cellStyle name="Comma 22 3 2 2 3 4" xfId="13311" xr:uid="{00000000-0005-0000-0000-0000BE1F0000}"/>
    <cellStyle name="Comma 22 3 2 2 4" xfId="13312" xr:uid="{00000000-0005-0000-0000-0000BF1F0000}"/>
    <cellStyle name="Comma 22 3 2 2 4 2" xfId="13313" xr:uid="{00000000-0005-0000-0000-0000C01F0000}"/>
    <cellStyle name="Comma 22 3 2 2 5" xfId="13314" xr:uid="{00000000-0005-0000-0000-0000C11F0000}"/>
    <cellStyle name="Comma 22 3 2 2 6" xfId="13315" xr:uid="{00000000-0005-0000-0000-0000C21F0000}"/>
    <cellStyle name="Comma 22 3 2 3" xfId="13316" xr:uid="{00000000-0005-0000-0000-0000C31F0000}"/>
    <cellStyle name="Comma 22 3 2 3 2" xfId="13317" xr:uid="{00000000-0005-0000-0000-0000C41F0000}"/>
    <cellStyle name="Comma 22 3 2 3 2 2" xfId="13318" xr:uid="{00000000-0005-0000-0000-0000C51F0000}"/>
    <cellStyle name="Comma 22 3 2 3 2 2 2" xfId="13319" xr:uid="{00000000-0005-0000-0000-0000C61F0000}"/>
    <cellStyle name="Comma 22 3 2 3 2 3" xfId="13320" xr:uid="{00000000-0005-0000-0000-0000C71F0000}"/>
    <cellStyle name="Comma 22 3 2 3 2 4" xfId="13321" xr:uid="{00000000-0005-0000-0000-0000C81F0000}"/>
    <cellStyle name="Comma 22 3 2 3 3" xfId="13322" xr:uid="{00000000-0005-0000-0000-0000C91F0000}"/>
    <cellStyle name="Comma 22 3 2 3 3 2" xfId="13323" xr:uid="{00000000-0005-0000-0000-0000CA1F0000}"/>
    <cellStyle name="Comma 22 3 2 3 4" xfId="13324" xr:uid="{00000000-0005-0000-0000-0000CB1F0000}"/>
    <cellStyle name="Comma 22 3 2 3 5" xfId="13325" xr:uid="{00000000-0005-0000-0000-0000CC1F0000}"/>
    <cellStyle name="Comma 22 3 2 4" xfId="13326" xr:uid="{00000000-0005-0000-0000-0000CD1F0000}"/>
    <cellStyle name="Comma 22 3 2 4 2" xfId="13327" xr:uid="{00000000-0005-0000-0000-0000CE1F0000}"/>
    <cellStyle name="Comma 22 3 2 4 2 2" xfId="13328" xr:uid="{00000000-0005-0000-0000-0000CF1F0000}"/>
    <cellStyle name="Comma 22 3 2 4 3" xfId="13329" xr:uid="{00000000-0005-0000-0000-0000D01F0000}"/>
    <cellStyle name="Comma 22 3 2 4 4" xfId="13330" xr:uid="{00000000-0005-0000-0000-0000D11F0000}"/>
    <cellStyle name="Comma 22 3 2 5" xfId="13331" xr:uid="{00000000-0005-0000-0000-0000D21F0000}"/>
    <cellStyle name="Comma 22 3 2 5 2" xfId="13332" xr:uid="{00000000-0005-0000-0000-0000D31F0000}"/>
    <cellStyle name="Comma 22 3 2 6" xfId="13333" xr:uid="{00000000-0005-0000-0000-0000D41F0000}"/>
    <cellStyle name="Comma 22 3 2 7" xfId="13334" xr:uid="{00000000-0005-0000-0000-0000D51F0000}"/>
    <cellStyle name="Comma 22 3 3" xfId="3039" xr:uid="{00000000-0005-0000-0000-0000D61F0000}"/>
    <cellStyle name="Comma 22 3 3 2" xfId="3040" xr:uid="{00000000-0005-0000-0000-0000D71F0000}"/>
    <cellStyle name="Comma 22 3 3 2 2" xfId="13335" xr:uid="{00000000-0005-0000-0000-0000D81F0000}"/>
    <cellStyle name="Comma 22 3 3 2 2 2" xfId="13336" xr:uid="{00000000-0005-0000-0000-0000D91F0000}"/>
    <cellStyle name="Comma 22 3 3 2 2 2 2" xfId="13337" xr:uid="{00000000-0005-0000-0000-0000DA1F0000}"/>
    <cellStyle name="Comma 22 3 3 2 2 3" xfId="13338" xr:uid="{00000000-0005-0000-0000-0000DB1F0000}"/>
    <cellStyle name="Comma 22 3 3 2 2 4" xfId="13339" xr:uid="{00000000-0005-0000-0000-0000DC1F0000}"/>
    <cellStyle name="Comma 22 3 3 2 3" xfId="13340" xr:uid="{00000000-0005-0000-0000-0000DD1F0000}"/>
    <cellStyle name="Comma 22 3 3 2 3 2" xfId="13341" xr:uid="{00000000-0005-0000-0000-0000DE1F0000}"/>
    <cellStyle name="Comma 22 3 3 2 4" xfId="13342" xr:uid="{00000000-0005-0000-0000-0000DF1F0000}"/>
    <cellStyle name="Comma 22 3 3 2 5" xfId="13343" xr:uid="{00000000-0005-0000-0000-0000E01F0000}"/>
    <cellStyle name="Comma 22 3 3 3" xfId="13344" xr:uid="{00000000-0005-0000-0000-0000E11F0000}"/>
    <cellStyle name="Comma 22 3 3 3 2" xfId="13345" xr:uid="{00000000-0005-0000-0000-0000E21F0000}"/>
    <cellStyle name="Comma 22 3 3 3 2 2" xfId="13346" xr:uid="{00000000-0005-0000-0000-0000E31F0000}"/>
    <cellStyle name="Comma 22 3 3 3 3" xfId="13347" xr:uid="{00000000-0005-0000-0000-0000E41F0000}"/>
    <cellStyle name="Comma 22 3 3 3 4" xfId="13348" xr:uid="{00000000-0005-0000-0000-0000E51F0000}"/>
    <cellStyle name="Comma 22 3 3 4" xfId="13349" xr:uid="{00000000-0005-0000-0000-0000E61F0000}"/>
    <cellStyle name="Comma 22 3 3 4 2" xfId="13350" xr:uid="{00000000-0005-0000-0000-0000E71F0000}"/>
    <cellStyle name="Comma 22 3 3 5" xfId="13351" xr:uid="{00000000-0005-0000-0000-0000E81F0000}"/>
    <cellStyle name="Comma 22 3 3 6" xfId="13352" xr:uid="{00000000-0005-0000-0000-0000E91F0000}"/>
    <cellStyle name="Comma 22 3 4" xfId="3041" xr:uid="{00000000-0005-0000-0000-0000EA1F0000}"/>
    <cellStyle name="Comma 22 3 4 2" xfId="13353" xr:uid="{00000000-0005-0000-0000-0000EB1F0000}"/>
    <cellStyle name="Comma 22 3 4 2 2" xfId="13354" xr:uid="{00000000-0005-0000-0000-0000EC1F0000}"/>
    <cellStyle name="Comma 22 3 4 2 2 2" xfId="13355" xr:uid="{00000000-0005-0000-0000-0000ED1F0000}"/>
    <cellStyle name="Comma 22 3 4 2 3" xfId="13356" xr:uid="{00000000-0005-0000-0000-0000EE1F0000}"/>
    <cellStyle name="Comma 22 3 4 2 4" xfId="13357" xr:uid="{00000000-0005-0000-0000-0000EF1F0000}"/>
    <cellStyle name="Comma 22 3 4 3" xfId="13358" xr:uid="{00000000-0005-0000-0000-0000F01F0000}"/>
    <cellStyle name="Comma 22 3 4 3 2" xfId="13359" xr:uid="{00000000-0005-0000-0000-0000F11F0000}"/>
    <cellStyle name="Comma 22 3 4 4" xfId="13360" xr:uid="{00000000-0005-0000-0000-0000F21F0000}"/>
    <cellStyle name="Comma 22 3 4 5" xfId="13361" xr:uid="{00000000-0005-0000-0000-0000F31F0000}"/>
    <cellStyle name="Comma 22 3 5" xfId="13362" xr:uid="{00000000-0005-0000-0000-0000F41F0000}"/>
    <cellStyle name="Comma 22 3 5 2" xfId="13363" xr:uid="{00000000-0005-0000-0000-0000F51F0000}"/>
    <cellStyle name="Comma 22 3 5 2 2" xfId="13364" xr:uid="{00000000-0005-0000-0000-0000F61F0000}"/>
    <cellStyle name="Comma 22 3 5 3" xfId="13365" xr:uid="{00000000-0005-0000-0000-0000F71F0000}"/>
    <cellStyle name="Comma 22 3 5 4" xfId="13366" xr:uid="{00000000-0005-0000-0000-0000F81F0000}"/>
    <cellStyle name="Comma 22 3 6" xfId="13367" xr:uid="{00000000-0005-0000-0000-0000F91F0000}"/>
    <cellStyle name="Comma 22 3 6 2" xfId="13368" xr:uid="{00000000-0005-0000-0000-0000FA1F0000}"/>
    <cellStyle name="Comma 22 3 7" xfId="13369" xr:uid="{00000000-0005-0000-0000-0000FB1F0000}"/>
    <cellStyle name="Comma 22 3 8" xfId="13370" xr:uid="{00000000-0005-0000-0000-0000FC1F0000}"/>
    <cellStyle name="Comma 22 3 9" xfId="13371" xr:uid="{00000000-0005-0000-0000-0000FD1F0000}"/>
    <cellStyle name="Comma 22 4" xfId="3042" xr:uid="{00000000-0005-0000-0000-0000FE1F0000}"/>
    <cellStyle name="Comma 22 4 2" xfId="3043" xr:uid="{00000000-0005-0000-0000-0000FF1F0000}"/>
    <cellStyle name="Comma 22 4 2 2" xfId="3044" xr:uid="{00000000-0005-0000-0000-000000200000}"/>
    <cellStyle name="Comma 22 4 2 2 2" xfId="13372" xr:uid="{00000000-0005-0000-0000-000001200000}"/>
    <cellStyle name="Comma 22 4 2 2 2 2" xfId="13373" xr:uid="{00000000-0005-0000-0000-000002200000}"/>
    <cellStyle name="Comma 22 4 2 2 2 2 2" xfId="13374" xr:uid="{00000000-0005-0000-0000-000003200000}"/>
    <cellStyle name="Comma 22 4 2 2 2 3" xfId="13375" xr:uid="{00000000-0005-0000-0000-000004200000}"/>
    <cellStyle name="Comma 22 4 2 2 2 4" xfId="13376" xr:uid="{00000000-0005-0000-0000-000005200000}"/>
    <cellStyle name="Comma 22 4 2 2 3" xfId="13377" xr:uid="{00000000-0005-0000-0000-000006200000}"/>
    <cellStyle name="Comma 22 4 2 2 3 2" xfId="13378" xr:uid="{00000000-0005-0000-0000-000007200000}"/>
    <cellStyle name="Comma 22 4 2 2 4" xfId="13379" xr:uid="{00000000-0005-0000-0000-000008200000}"/>
    <cellStyle name="Comma 22 4 2 2 5" xfId="13380" xr:uid="{00000000-0005-0000-0000-000009200000}"/>
    <cellStyle name="Comma 22 4 2 3" xfId="13381" xr:uid="{00000000-0005-0000-0000-00000A200000}"/>
    <cellStyle name="Comma 22 4 2 3 2" xfId="13382" xr:uid="{00000000-0005-0000-0000-00000B200000}"/>
    <cellStyle name="Comma 22 4 2 3 2 2" xfId="13383" xr:uid="{00000000-0005-0000-0000-00000C200000}"/>
    <cellStyle name="Comma 22 4 2 3 3" xfId="13384" xr:uid="{00000000-0005-0000-0000-00000D200000}"/>
    <cellStyle name="Comma 22 4 2 3 4" xfId="13385" xr:uid="{00000000-0005-0000-0000-00000E200000}"/>
    <cellStyle name="Comma 22 4 2 4" xfId="13386" xr:uid="{00000000-0005-0000-0000-00000F200000}"/>
    <cellStyle name="Comma 22 4 2 4 2" xfId="13387" xr:uid="{00000000-0005-0000-0000-000010200000}"/>
    <cellStyle name="Comma 22 4 2 5" xfId="13388" xr:uid="{00000000-0005-0000-0000-000011200000}"/>
    <cellStyle name="Comma 22 4 2 6" xfId="13389" xr:uid="{00000000-0005-0000-0000-000012200000}"/>
    <cellStyle name="Comma 22 4 3" xfId="3045" xr:uid="{00000000-0005-0000-0000-000013200000}"/>
    <cellStyle name="Comma 22 4 3 2" xfId="3046" xr:uid="{00000000-0005-0000-0000-000014200000}"/>
    <cellStyle name="Comma 22 4 3 2 2" xfId="13390" xr:uid="{00000000-0005-0000-0000-000015200000}"/>
    <cellStyle name="Comma 22 4 3 2 2 2" xfId="13391" xr:uid="{00000000-0005-0000-0000-000016200000}"/>
    <cellStyle name="Comma 22 4 3 2 3" xfId="13392" xr:uid="{00000000-0005-0000-0000-000017200000}"/>
    <cellStyle name="Comma 22 4 3 2 4" xfId="13393" xr:uid="{00000000-0005-0000-0000-000018200000}"/>
    <cellStyle name="Comma 22 4 3 3" xfId="13394" xr:uid="{00000000-0005-0000-0000-000019200000}"/>
    <cellStyle name="Comma 22 4 3 3 2" xfId="13395" xr:uid="{00000000-0005-0000-0000-00001A200000}"/>
    <cellStyle name="Comma 22 4 3 4" xfId="13396" xr:uid="{00000000-0005-0000-0000-00001B200000}"/>
    <cellStyle name="Comma 22 4 3 5" xfId="13397" xr:uid="{00000000-0005-0000-0000-00001C200000}"/>
    <cellStyle name="Comma 22 4 4" xfId="3047" xr:uid="{00000000-0005-0000-0000-00001D200000}"/>
    <cellStyle name="Comma 22 4 4 2" xfId="13398" xr:uid="{00000000-0005-0000-0000-00001E200000}"/>
    <cellStyle name="Comma 22 4 4 2 2" xfId="13399" xr:uid="{00000000-0005-0000-0000-00001F200000}"/>
    <cellStyle name="Comma 22 4 4 3" xfId="13400" xr:uid="{00000000-0005-0000-0000-000020200000}"/>
    <cellStyle name="Comma 22 4 4 4" xfId="13401" xr:uid="{00000000-0005-0000-0000-000021200000}"/>
    <cellStyle name="Comma 22 4 5" xfId="13402" xr:uid="{00000000-0005-0000-0000-000022200000}"/>
    <cellStyle name="Comma 22 4 5 2" xfId="13403" xr:uid="{00000000-0005-0000-0000-000023200000}"/>
    <cellStyle name="Comma 22 4 6" xfId="13404" xr:uid="{00000000-0005-0000-0000-000024200000}"/>
    <cellStyle name="Comma 22 4 7" xfId="13405" xr:uid="{00000000-0005-0000-0000-000025200000}"/>
    <cellStyle name="Comma 22 5" xfId="3048" xr:uid="{00000000-0005-0000-0000-000026200000}"/>
    <cellStyle name="Comma 22 5 2" xfId="3049" xr:uid="{00000000-0005-0000-0000-000027200000}"/>
    <cellStyle name="Comma 22 5 2 2" xfId="3050" xr:uid="{00000000-0005-0000-0000-000028200000}"/>
    <cellStyle name="Comma 22 5 2 2 2" xfId="13406" xr:uid="{00000000-0005-0000-0000-000029200000}"/>
    <cellStyle name="Comma 22 5 2 2 2 2" xfId="13407" xr:uid="{00000000-0005-0000-0000-00002A200000}"/>
    <cellStyle name="Comma 22 5 2 2 3" xfId="13408" xr:uid="{00000000-0005-0000-0000-00002B200000}"/>
    <cellStyle name="Comma 22 5 2 2 4" xfId="13409" xr:uid="{00000000-0005-0000-0000-00002C200000}"/>
    <cellStyle name="Comma 22 5 2 3" xfId="13410" xr:uid="{00000000-0005-0000-0000-00002D200000}"/>
    <cellStyle name="Comma 22 5 2 3 2" xfId="13411" xr:uid="{00000000-0005-0000-0000-00002E200000}"/>
    <cellStyle name="Comma 22 5 2 4" xfId="13412" xr:uid="{00000000-0005-0000-0000-00002F200000}"/>
    <cellStyle name="Comma 22 5 2 5" xfId="13413" xr:uid="{00000000-0005-0000-0000-000030200000}"/>
    <cellStyle name="Comma 22 5 3" xfId="3051" xr:uid="{00000000-0005-0000-0000-000031200000}"/>
    <cellStyle name="Comma 22 5 3 2" xfId="3052" xr:uid="{00000000-0005-0000-0000-000032200000}"/>
    <cellStyle name="Comma 22 5 3 2 2" xfId="13414" xr:uid="{00000000-0005-0000-0000-000033200000}"/>
    <cellStyle name="Comma 22 5 3 3" xfId="13415" xr:uid="{00000000-0005-0000-0000-000034200000}"/>
    <cellStyle name="Comma 22 5 3 4" xfId="13416" xr:uid="{00000000-0005-0000-0000-000035200000}"/>
    <cellStyle name="Comma 22 5 4" xfId="3053" xr:uid="{00000000-0005-0000-0000-000036200000}"/>
    <cellStyle name="Comma 22 5 4 2" xfId="13417" xr:uid="{00000000-0005-0000-0000-000037200000}"/>
    <cellStyle name="Comma 22 5 5" xfId="13418" xr:uid="{00000000-0005-0000-0000-000038200000}"/>
    <cellStyle name="Comma 22 5 6" xfId="13419" xr:uid="{00000000-0005-0000-0000-000039200000}"/>
    <cellStyle name="Comma 22 6" xfId="3054" xr:uid="{00000000-0005-0000-0000-00003A200000}"/>
    <cellStyle name="Comma 22 6 2" xfId="3055" xr:uid="{00000000-0005-0000-0000-00003B200000}"/>
    <cellStyle name="Comma 22 6 2 2" xfId="13420" xr:uid="{00000000-0005-0000-0000-00003C200000}"/>
    <cellStyle name="Comma 22 6 2 2 2" xfId="13421" xr:uid="{00000000-0005-0000-0000-00003D200000}"/>
    <cellStyle name="Comma 22 6 2 3" xfId="13422" xr:uid="{00000000-0005-0000-0000-00003E200000}"/>
    <cellStyle name="Comma 22 6 2 4" xfId="13423" xr:uid="{00000000-0005-0000-0000-00003F200000}"/>
    <cellStyle name="Comma 22 6 3" xfId="13424" xr:uid="{00000000-0005-0000-0000-000040200000}"/>
    <cellStyle name="Comma 22 6 3 2" xfId="13425" xr:uid="{00000000-0005-0000-0000-000041200000}"/>
    <cellStyle name="Comma 22 6 4" xfId="13426" xr:uid="{00000000-0005-0000-0000-000042200000}"/>
    <cellStyle name="Comma 22 6 5" xfId="13427" xr:uid="{00000000-0005-0000-0000-000043200000}"/>
    <cellStyle name="Comma 22 7" xfId="3056" xr:uid="{00000000-0005-0000-0000-000044200000}"/>
    <cellStyle name="Comma 22 7 2" xfId="3057" xr:uid="{00000000-0005-0000-0000-000045200000}"/>
    <cellStyle name="Comma 22 7 2 2" xfId="13428" xr:uid="{00000000-0005-0000-0000-000046200000}"/>
    <cellStyle name="Comma 22 7 3" xfId="13429" xr:uid="{00000000-0005-0000-0000-000047200000}"/>
    <cellStyle name="Comma 22 7 4" xfId="13430" xr:uid="{00000000-0005-0000-0000-000048200000}"/>
    <cellStyle name="Comma 22 8" xfId="3058" xr:uid="{00000000-0005-0000-0000-000049200000}"/>
    <cellStyle name="Comma 22 8 2" xfId="13431" xr:uid="{00000000-0005-0000-0000-00004A200000}"/>
    <cellStyle name="Comma 22 9" xfId="3059" xr:uid="{00000000-0005-0000-0000-00004B200000}"/>
    <cellStyle name="Comma 23" xfId="69" xr:uid="{00000000-0005-0000-0000-00004C200000}"/>
    <cellStyle name="Comma 23 10" xfId="13432" xr:uid="{00000000-0005-0000-0000-00004D200000}"/>
    <cellStyle name="Comma 23 10 2" xfId="13433" xr:uid="{00000000-0005-0000-0000-00004E200000}"/>
    <cellStyle name="Comma 23 10 2 2" xfId="13434" xr:uid="{00000000-0005-0000-0000-00004F200000}"/>
    <cellStyle name="Comma 23 10 2 2 2" xfId="13435" xr:uid="{00000000-0005-0000-0000-000050200000}"/>
    <cellStyle name="Comma 23 10 2 3" xfId="13436" xr:uid="{00000000-0005-0000-0000-000051200000}"/>
    <cellStyle name="Comma 23 10 2 4" xfId="13437" xr:uid="{00000000-0005-0000-0000-000052200000}"/>
    <cellStyle name="Comma 23 10 3" xfId="13438" xr:uid="{00000000-0005-0000-0000-000053200000}"/>
    <cellStyle name="Comma 23 10 3 2" xfId="13439" xr:uid="{00000000-0005-0000-0000-000054200000}"/>
    <cellStyle name="Comma 23 10 4" xfId="13440" xr:uid="{00000000-0005-0000-0000-000055200000}"/>
    <cellStyle name="Comma 23 10 5" xfId="13441" xr:uid="{00000000-0005-0000-0000-000056200000}"/>
    <cellStyle name="Comma 23 11" xfId="13442" xr:uid="{00000000-0005-0000-0000-000057200000}"/>
    <cellStyle name="Comma 23 11 2" xfId="13443" xr:uid="{00000000-0005-0000-0000-000058200000}"/>
    <cellStyle name="Comma 23 11 2 2" xfId="13444" xr:uid="{00000000-0005-0000-0000-000059200000}"/>
    <cellStyle name="Comma 23 11 3" xfId="13445" xr:uid="{00000000-0005-0000-0000-00005A200000}"/>
    <cellStyle name="Comma 23 11 4" xfId="13446" xr:uid="{00000000-0005-0000-0000-00005B200000}"/>
    <cellStyle name="Comma 23 12" xfId="13447" xr:uid="{00000000-0005-0000-0000-00005C200000}"/>
    <cellStyle name="Comma 23 12 2" xfId="13448" xr:uid="{00000000-0005-0000-0000-00005D200000}"/>
    <cellStyle name="Comma 23 13" xfId="13449" xr:uid="{00000000-0005-0000-0000-00005E200000}"/>
    <cellStyle name="Comma 23 14" xfId="13450" xr:uid="{00000000-0005-0000-0000-00005F200000}"/>
    <cellStyle name="Comma 23 15" xfId="13451" xr:uid="{00000000-0005-0000-0000-000060200000}"/>
    <cellStyle name="Comma 23 2" xfId="640" xr:uid="{00000000-0005-0000-0000-000061200000}"/>
    <cellStyle name="Comma 23 2 2" xfId="13452" xr:uid="{00000000-0005-0000-0000-000062200000}"/>
    <cellStyle name="Comma 23 2 2 2" xfId="13453" xr:uid="{00000000-0005-0000-0000-000063200000}"/>
    <cellStyle name="Comma 23 2 2 2 2" xfId="13454" xr:uid="{00000000-0005-0000-0000-000064200000}"/>
    <cellStyle name="Comma 23 2 2 2 2 2" xfId="13455" xr:uid="{00000000-0005-0000-0000-000065200000}"/>
    <cellStyle name="Comma 23 2 2 2 2 2 2" xfId="13456" xr:uid="{00000000-0005-0000-0000-000066200000}"/>
    <cellStyle name="Comma 23 2 2 2 2 2 2 2" xfId="13457" xr:uid="{00000000-0005-0000-0000-000067200000}"/>
    <cellStyle name="Comma 23 2 2 2 2 2 3" xfId="13458" xr:uid="{00000000-0005-0000-0000-000068200000}"/>
    <cellStyle name="Comma 23 2 2 2 2 2 4" xfId="13459" xr:uid="{00000000-0005-0000-0000-000069200000}"/>
    <cellStyle name="Comma 23 2 2 2 2 3" xfId="13460" xr:uid="{00000000-0005-0000-0000-00006A200000}"/>
    <cellStyle name="Comma 23 2 2 2 2 3 2" xfId="13461" xr:uid="{00000000-0005-0000-0000-00006B200000}"/>
    <cellStyle name="Comma 23 2 2 2 2 4" xfId="13462" xr:uid="{00000000-0005-0000-0000-00006C200000}"/>
    <cellStyle name="Comma 23 2 2 2 2 5" xfId="13463" xr:uid="{00000000-0005-0000-0000-00006D200000}"/>
    <cellStyle name="Comma 23 2 2 2 3" xfId="13464" xr:uid="{00000000-0005-0000-0000-00006E200000}"/>
    <cellStyle name="Comma 23 2 2 2 3 2" xfId="13465" xr:uid="{00000000-0005-0000-0000-00006F200000}"/>
    <cellStyle name="Comma 23 2 2 2 3 2 2" xfId="13466" xr:uid="{00000000-0005-0000-0000-000070200000}"/>
    <cellStyle name="Comma 23 2 2 2 3 3" xfId="13467" xr:uid="{00000000-0005-0000-0000-000071200000}"/>
    <cellStyle name="Comma 23 2 2 2 3 4" xfId="13468" xr:uid="{00000000-0005-0000-0000-000072200000}"/>
    <cellStyle name="Comma 23 2 2 2 4" xfId="13469" xr:uid="{00000000-0005-0000-0000-000073200000}"/>
    <cellStyle name="Comma 23 2 2 2 4 2" xfId="13470" xr:uid="{00000000-0005-0000-0000-000074200000}"/>
    <cellStyle name="Comma 23 2 2 2 5" xfId="13471" xr:uid="{00000000-0005-0000-0000-000075200000}"/>
    <cellStyle name="Comma 23 2 2 2 6" xfId="13472" xr:uid="{00000000-0005-0000-0000-000076200000}"/>
    <cellStyle name="Comma 23 2 2 3" xfId="13473" xr:uid="{00000000-0005-0000-0000-000077200000}"/>
    <cellStyle name="Comma 23 2 2 3 2" xfId="13474" xr:uid="{00000000-0005-0000-0000-000078200000}"/>
    <cellStyle name="Comma 23 2 2 3 2 2" xfId="13475" xr:uid="{00000000-0005-0000-0000-000079200000}"/>
    <cellStyle name="Comma 23 2 2 3 2 2 2" xfId="13476" xr:uid="{00000000-0005-0000-0000-00007A200000}"/>
    <cellStyle name="Comma 23 2 2 3 2 3" xfId="13477" xr:uid="{00000000-0005-0000-0000-00007B200000}"/>
    <cellStyle name="Comma 23 2 2 3 2 4" xfId="13478" xr:uid="{00000000-0005-0000-0000-00007C200000}"/>
    <cellStyle name="Comma 23 2 2 3 3" xfId="13479" xr:uid="{00000000-0005-0000-0000-00007D200000}"/>
    <cellStyle name="Comma 23 2 2 3 3 2" xfId="13480" xr:uid="{00000000-0005-0000-0000-00007E200000}"/>
    <cellStyle name="Comma 23 2 2 3 4" xfId="13481" xr:uid="{00000000-0005-0000-0000-00007F200000}"/>
    <cellStyle name="Comma 23 2 2 3 5" xfId="13482" xr:uid="{00000000-0005-0000-0000-000080200000}"/>
    <cellStyle name="Comma 23 2 2 4" xfId="13483" xr:uid="{00000000-0005-0000-0000-000081200000}"/>
    <cellStyle name="Comma 23 2 2 4 2" xfId="13484" xr:uid="{00000000-0005-0000-0000-000082200000}"/>
    <cellStyle name="Comma 23 2 2 4 2 2" xfId="13485" xr:uid="{00000000-0005-0000-0000-000083200000}"/>
    <cellStyle name="Comma 23 2 2 4 3" xfId="13486" xr:uid="{00000000-0005-0000-0000-000084200000}"/>
    <cellStyle name="Comma 23 2 2 4 4" xfId="13487" xr:uid="{00000000-0005-0000-0000-000085200000}"/>
    <cellStyle name="Comma 23 2 2 5" xfId="13488" xr:uid="{00000000-0005-0000-0000-000086200000}"/>
    <cellStyle name="Comma 23 2 2 5 2" xfId="13489" xr:uid="{00000000-0005-0000-0000-000087200000}"/>
    <cellStyle name="Comma 23 2 2 6" xfId="13490" xr:uid="{00000000-0005-0000-0000-000088200000}"/>
    <cellStyle name="Comma 23 2 2 7" xfId="13491" xr:uid="{00000000-0005-0000-0000-000089200000}"/>
    <cellStyle name="Comma 23 2 3" xfId="13492" xr:uid="{00000000-0005-0000-0000-00008A200000}"/>
    <cellStyle name="Comma 23 2 3 2" xfId="13493" xr:uid="{00000000-0005-0000-0000-00008B200000}"/>
    <cellStyle name="Comma 23 2 3 2 2" xfId="13494" xr:uid="{00000000-0005-0000-0000-00008C200000}"/>
    <cellStyle name="Comma 23 2 3 2 2 2" xfId="13495" xr:uid="{00000000-0005-0000-0000-00008D200000}"/>
    <cellStyle name="Comma 23 2 3 2 2 2 2" xfId="13496" xr:uid="{00000000-0005-0000-0000-00008E200000}"/>
    <cellStyle name="Comma 23 2 3 2 2 3" xfId="13497" xr:uid="{00000000-0005-0000-0000-00008F200000}"/>
    <cellStyle name="Comma 23 2 3 2 2 4" xfId="13498" xr:uid="{00000000-0005-0000-0000-000090200000}"/>
    <cellStyle name="Comma 23 2 3 2 3" xfId="13499" xr:uid="{00000000-0005-0000-0000-000091200000}"/>
    <cellStyle name="Comma 23 2 3 2 3 2" xfId="13500" xr:uid="{00000000-0005-0000-0000-000092200000}"/>
    <cellStyle name="Comma 23 2 3 2 4" xfId="13501" xr:uid="{00000000-0005-0000-0000-000093200000}"/>
    <cellStyle name="Comma 23 2 3 2 5" xfId="13502" xr:uid="{00000000-0005-0000-0000-000094200000}"/>
    <cellStyle name="Comma 23 2 3 3" xfId="13503" xr:uid="{00000000-0005-0000-0000-000095200000}"/>
    <cellStyle name="Comma 23 2 3 3 2" xfId="13504" xr:uid="{00000000-0005-0000-0000-000096200000}"/>
    <cellStyle name="Comma 23 2 3 3 2 2" xfId="13505" xr:uid="{00000000-0005-0000-0000-000097200000}"/>
    <cellStyle name="Comma 23 2 3 3 3" xfId="13506" xr:uid="{00000000-0005-0000-0000-000098200000}"/>
    <cellStyle name="Comma 23 2 3 3 4" xfId="13507" xr:uid="{00000000-0005-0000-0000-000099200000}"/>
    <cellStyle name="Comma 23 2 3 4" xfId="13508" xr:uid="{00000000-0005-0000-0000-00009A200000}"/>
    <cellStyle name="Comma 23 2 3 4 2" xfId="13509" xr:uid="{00000000-0005-0000-0000-00009B200000}"/>
    <cellStyle name="Comma 23 2 3 5" xfId="13510" xr:uid="{00000000-0005-0000-0000-00009C200000}"/>
    <cellStyle name="Comma 23 2 3 6" xfId="13511" xr:uid="{00000000-0005-0000-0000-00009D200000}"/>
    <cellStyle name="Comma 23 2 4" xfId="13512" xr:uid="{00000000-0005-0000-0000-00009E200000}"/>
    <cellStyle name="Comma 23 2 4 2" xfId="13513" xr:uid="{00000000-0005-0000-0000-00009F200000}"/>
    <cellStyle name="Comma 23 2 4 2 2" xfId="13514" xr:uid="{00000000-0005-0000-0000-0000A0200000}"/>
    <cellStyle name="Comma 23 2 4 2 2 2" xfId="13515" xr:uid="{00000000-0005-0000-0000-0000A1200000}"/>
    <cellStyle name="Comma 23 2 4 2 3" xfId="13516" xr:uid="{00000000-0005-0000-0000-0000A2200000}"/>
    <cellStyle name="Comma 23 2 4 2 4" xfId="13517" xr:uid="{00000000-0005-0000-0000-0000A3200000}"/>
    <cellStyle name="Comma 23 2 4 3" xfId="13518" xr:uid="{00000000-0005-0000-0000-0000A4200000}"/>
    <cellStyle name="Comma 23 2 4 3 2" xfId="13519" xr:uid="{00000000-0005-0000-0000-0000A5200000}"/>
    <cellStyle name="Comma 23 2 4 4" xfId="13520" xr:uid="{00000000-0005-0000-0000-0000A6200000}"/>
    <cellStyle name="Comma 23 2 4 5" xfId="13521" xr:uid="{00000000-0005-0000-0000-0000A7200000}"/>
    <cellStyle name="Comma 23 2 5" xfId="13522" xr:uid="{00000000-0005-0000-0000-0000A8200000}"/>
    <cellStyle name="Comma 23 2 5 2" xfId="13523" xr:uid="{00000000-0005-0000-0000-0000A9200000}"/>
    <cellStyle name="Comma 23 2 5 2 2" xfId="13524" xr:uid="{00000000-0005-0000-0000-0000AA200000}"/>
    <cellStyle name="Comma 23 2 5 3" xfId="13525" xr:uid="{00000000-0005-0000-0000-0000AB200000}"/>
    <cellStyle name="Comma 23 2 5 4" xfId="13526" xr:uid="{00000000-0005-0000-0000-0000AC200000}"/>
    <cellStyle name="Comma 23 2 6" xfId="13527" xr:uid="{00000000-0005-0000-0000-0000AD200000}"/>
    <cellStyle name="Comma 23 2 6 2" xfId="13528" xr:uid="{00000000-0005-0000-0000-0000AE200000}"/>
    <cellStyle name="Comma 23 2 7" xfId="13529" xr:uid="{00000000-0005-0000-0000-0000AF200000}"/>
    <cellStyle name="Comma 23 2 8" xfId="13530" xr:uid="{00000000-0005-0000-0000-0000B0200000}"/>
    <cellStyle name="Comma 23 2 9" xfId="13531" xr:uid="{00000000-0005-0000-0000-0000B1200000}"/>
    <cellStyle name="Comma 23 3" xfId="13532" xr:uid="{00000000-0005-0000-0000-0000B2200000}"/>
    <cellStyle name="Comma 23 3 2" xfId="13533" xr:uid="{00000000-0005-0000-0000-0000B3200000}"/>
    <cellStyle name="Comma 23 3 2 2" xfId="13534" xr:uid="{00000000-0005-0000-0000-0000B4200000}"/>
    <cellStyle name="Comma 23 3 2 2 2" xfId="13535" xr:uid="{00000000-0005-0000-0000-0000B5200000}"/>
    <cellStyle name="Comma 23 3 2 2 2 2" xfId="13536" xr:uid="{00000000-0005-0000-0000-0000B6200000}"/>
    <cellStyle name="Comma 23 3 2 2 2 2 2" xfId="13537" xr:uid="{00000000-0005-0000-0000-0000B7200000}"/>
    <cellStyle name="Comma 23 3 2 2 2 3" xfId="13538" xr:uid="{00000000-0005-0000-0000-0000B8200000}"/>
    <cellStyle name="Comma 23 3 2 2 2 4" xfId="13539" xr:uid="{00000000-0005-0000-0000-0000B9200000}"/>
    <cellStyle name="Comma 23 3 2 2 3" xfId="13540" xr:uid="{00000000-0005-0000-0000-0000BA200000}"/>
    <cellStyle name="Comma 23 3 2 2 3 2" xfId="13541" xr:uid="{00000000-0005-0000-0000-0000BB200000}"/>
    <cellStyle name="Comma 23 3 2 2 4" xfId="13542" xr:uid="{00000000-0005-0000-0000-0000BC200000}"/>
    <cellStyle name="Comma 23 3 2 2 5" xfId="13543" xr:uid="{00000000-0005-0000-0000-0000BD200000}"/>
    <cellStyle name="Comma 23 3 2 3" xfId="13544" xr:uid="{00000000-0005-0000-0000-0000BE200000}"/>
    <cellStyle name="Comma 23 3 2 3 2" xfId="13545" xr:uid="{00000000-0005-0000-0000-0000BF200000}"/>
    <cellStyle name="Comma 23 3 2 3 2 2" xfId="13546" xr:uid="{00000000-0005-0000-0000-0000C0200000}"/>
    <cellStyle name="Comma 23 3 2 3 3" xfId="13547" xr:uid="{00000000-0005-0000-0000-0000C1200000}"/>
    <cellStyle name="Comma 23 3 2 3 4" xfId="13548" xr:uid="{00000000-0005-0000-0000-0000C2200000}"/>
    <cellStyle name="Comma 23 3 2 4" xfId="13549" xr:uid="{00000000-0005-0000-0000-0000C3200000}"/>
    <cellStyle name="Comma 23 3 2 4 2" xfId="13550" xr:uid="{00000000-0005-0000-0000-0000C4200000}"/>
    <cellStyle name="Comma 23 3 2 5" xfId="13551" xr:uid="{00000000-0005-0000-0000-0000C5200000}"/>
    <cellStyle name="Comma 23 3 2 6" xfId="13552" xr:uid="{00000000-0005-0000-0000-0000C6200000}"/>
    <cellStyle name="Comma 23 3 3" xfId="13553" xr:uid="{00000000-0005-0000-0000-0000C7200000}"/>
    <cellStyle name="Comma 23 3 4" xfId="13554" xr:uid="{00000000-0005-0000-0000-0000C8200000}"/>
    <cellStyle name="Comma 23 3 4 2" xfId="13555" xr:uid="{00000000-0005-0000-0000-0000C9200000}"/>
    <cellStyle name="Comma 23 3 4 2 2" xfId="13556" xr:uid="{00000000-0005-0000-0000-0000CA200000}"/>
    <cellStyle name="Comma 23 3 4 2 2 2" xfId="13557" xr:uid="{00000000-0005-0000-0000-0000CB200000}"/>
    <cellStyle name="Comma 23 3 4 2 3" xfId="13558" xr:uid="{00000000-0005-0000-0000-0000CC200000}"/>
    <cellStyle name="Comma 23 3 4 2 4" xfId="13559" xr:uid="{00000000-0005-0000-0000-0000CD200000}"/>
    <cellStyle name="Comma 23 3 4 3" xfId="13560" xr:uid="{00000000-0005-0000-0000-0000CE200000}"/>
    <cellStyle name="Comma 23 3 4 3 2" xfId="13561" xr:uid="{00000000-0005-0000-0000-0000CF200000}"/>
    <cellStyle name="Comma 23 3 4 4" xfId="13562" xr:uid="{00000000-0005-0000-0000-0000D0200000}"/>
    <cellStyle name="Comma 23 3 4 5" xfId="13563" xr:uid="{00000000-0005-0000-0000-0000D1200000}"/>
    <cellStyle name="Comma 23 3 5" xfId="13564" xr:uid="{00000000-0005-0000-0000-0000D2200000}"/>
    <cellStyle name="Comma 23 3 5 2" xfId="13565" xr:uid="{00000000-0005-0000-0000-0000D3200000}"/>
    <cellStyle name="Comma 23 3 5 2 2" xfId="13566" xr:uid="{00000000-0005-0000-0000-0000D4200000}"/>
    <cellStyle name="Comma 23 3 5 3" xfId="13567" xr:uid="{00000000-0005-0000-0000-0000D5200000}"/>
    <cellStyle name="Comma 23 3 5 4" xfId="13568" xr:uid="{00000000-0005-0000-0000-0000D6200000}"/>
    <cellStyle name="Comma 23 3 6" xfId="13569" xr:uid="{00000000-0005-0000-0000-0000D7200000}"/>
    <cellStyle name="Comma 23 3 6 2" xfId="13570" xr:uid="{00000000-0005-0000-0000-0000D8200000}"/>
    <cellStyle name="Comma 23 3 7" xfId="13571" xr:uid="{00000000-0005-0000-0000-0000D9200000}"/>
    <cellStyle name="Comma 23 3 8" xfId="13572" xr:uid="{00000000-0005-0000-0000-0000DA200000}"/>
    <cellStyle name="Comma 23 4" xfId="13573" xr:uid="{00000000-0005-0000-0000-0000DB200000}"/>
    <cellStyle name="Comma 23 4 2" xfId="13574" xr:uid="{00000000-0005-0000-0000-0000DC200000}"/>
    <cellStyle name="Comma 23 4 3" xfId="13575" xr:uid="{00000000-0005-0000-0000-0000DD200000}"/>
    <cellStyle name="Comma 23 4 3 2" xfId="13576" xr:uid="{00000000-0005-0000-0000-0000DE200000}"/>
    <cellStyle name="Comma 23 4 3 2 2" xfId="13577" xr:uid="{00000000-0005-0000-0000-0000DF200000}"/>
    <cellStyle name="Comma 23 4 3 2 2 2" xfId="13578" xr:uid="{00000000-0005-0000-0000-0000E0200000}"/>
    <cellStyle name="Comma 23 4 3 2 3" xfId="13579" xr:uid="{00000000-0005-0000-0000-0000E1200000}"/>
    <cellStyle name="Comma 23 4 3 2 4" xfId="13580" xr:uid="{00000000-0005-0000-0000-0000E2200000}"/>
    <cellStyle name="Comma 23 4 3 3" xfId="13581" xr:uid="{00000000-0005-0000-0000-0000E3200000}"/>
    <cellStyle name="Comma 23 4 3 3 2" xfId="13582" xr:uid="{00000000-0005-0000-0000-0000E4200000}"/>
    <cellStyle name="Comma 23 4 3 4" xfId="13583" xr:uid="{00000000-0005-0000-0000-0000E5200000}"/>
    <cellStyle name="Comma 23 4 3 5" xfId="13584" xr:uid="{00000000-0005-0000-0000-0000E6200000}"/>
    <cellStyle name="Comma 23 4 4" xfId="13585" xr:uid="{00000000-0005-0000-0000-0000E7200000}"/>
    <cellStyle name="Comma 23 4 4 2" xfId="13586" xr:uid="{00000000-0005-0000-0000-0000E8200000}"/>
    <cellStyle name="Comma 23 4 4 2 2" xfId="13587" xr:uid="{00000000-0005-0000-0000-0000E9200000}"/>
    <cellStyle name="Comma 23 4 4 3" xfId="13588" xr:uid="{00000000-0005-0000-0000-0000EA200000}"/>
    <cellStyle name="Comma 23 4 4 4" xfId="13589" xr:uid="{00000000-0005-0000-0000-0000EB200000}"/>
    <cellStyle name="Comma 23 4 5" xfId="13590" xr:uid="{00000000-0005-0000-0000-0000EC200000}"/>
    <cellStyle name="Comma 23 4 5 2" xfId="13591" xr:uid="{00000000-0005-0000-0000-0000ED200000}"/>
    <cellStyle name="Comma 23 4 6" xfId="13592" xr:uid="{00000000-0005-0000-0000-0000EE200000}"/>
    <cellStyle name="Comma 23 4 7" xfId="13593" xr:uid="{00000000-0005-0000-0000-0000EF200000}"/>
    <cellStyle name="Comma 23 5" xfId="13594" xr:uid="{00000000-0005-0000-0000-0000F0200000}"/>
    <cellStyle name="Comma 23 6" xfId="13595" xr:uid="{00000000-0005-0000-0000-0000F1200000}"/>
    <cellStyle name="Comma 23 7" xfId="13596" xr:uid="{00000000-0005-0000-0000-0000F2200000}"/>
    <cellStyle name="Comma 23 8" xfId="13597" xr:uid="{00000000-0005-0000-0000-0000F3200000}"/>
    <cellStyle name="Comma 23 9" xfId="13598" xr:uid="{00000000-0005-0000-0000-0000F4200000}"/>
    <cellStyle name="Comma 23 9 2" xfId="13599" xr:uid="{00000000-0005-0000-0000-0000F5200000}"/>
    <cellStyle name="Comma 23 9 2 2" xfId="13600" xr:uid="{00000000-0005-0000-0000-0000F6200000}"/>
    <cellStyle name="Comma 23 9 2 2 2" xfId="13601" xr:uid="{00000000-0005-0000-0000-0000F7200000}"/>
    <cellStyle name="Comma 23 9 2 3" xfId="13602" xr:uid="{00000000-0005-0000-0000-0000F8200000}"/>
    <cellStyle name="Comma 23 9 2 4" xfId="13603" xr:uid="{00000000-0005-0000-0000-0000F9200000}"/>
    <cellStyle name="Comma 23 9 3" xfId="13604" xr:uid="{00000000-0005-0000-0000-0000FA200000}"/>
    <cellStyle name="Comma 23 9 3 2" xfId="13605" xr:uid="{00000000-0005-0000-0000-0000FB200000}"/>
    <cellStyle name="Comma 23 9 4" xfId="13606" xr:uid="{00000000-0005-0000-0000-0000FC200000}"/>
    <cellStyle name="Comma 23 9 5" xfId="13607" xr:uid="{00000000-0005-0000-0000-0000FD200000}"/>
    <cellStyle name="Comma 24" xfId="70" xr:uid="{00000000-0005-0000-0000-0000FE200000}"/>
    <cellStyle name="Comma 24 2" xfId="3060" xr:uid="{00000000-0005-0000-0000-0000FF200000}"/>
    <cellStyle name="Comma 24 3" xfId="3061" xr:uid="{00000000-0005-0000-0000-000000210000}"/>
    <cellStyle name="Comma 24 4" xfId="13608" xr:uid="{00000000-0005-0000-0000-000001210000}"/>
    <cellStyle name="Comma 24 5" xfId="13609" xr:uid="{00000000-0005-0000-0000-000002210000}"/>
    <cellStyle name="Comma 24 6" xfId="13610" xr:uid="{00000000-0005-0000-0000-000003210000}"/>
    <cellStyle name="Comma 24 7" xfId="13611" xr:uid="{00000000-0005-0000-0000-000004210000}"/>
    <cellStyle name="Comma 24 8" xfId="13612" xr:uid="{00000000-0005-0000-0000-000005210000}"/>
    <cellStyle name="Comma 25" xfId="71" xr:uid="{00000000-0005-0000-0000-000006210000}"/>
    <cellStyle name="Comma 25 2" xfId="3062" xr:uid="{00000000-0005-0000-0000-000007210000}"/>
    <cellStyle name="Comma 25 2 2" xfId="13613" xr:uid="{00000000-0005-0000-0000-000008210000}"/>
    <cellStyle name="Comma 25 3" xfId="3063" xr:uid="{00000000-0005-0000-0000-000009210000}"/>
    <cellStyle name="Comma 25 3 2" xfId="13614" xr:uid="{00000000-0005-0000-0000-00000A210000}"/>
    <cellStyle name="Comma 25 4" xfId="13615" xr:uid="{00000000-0005-0000-0000-00000B210000}"/>
    <cellStyle name="Comma 25 4 2" xfId="13616" xr:uid="{00000000-0005-0000-0000-00000C210000}"/>
    <cellStyle name="Comma 25 5" xfId="13617" xr:uid="{00000000-0005-0000-0000-00000D210000}"/>
    <cellStyle name="Comma 25 5 2" xfId="13618" xr:uid="{00000000-0005-0000-0000-00000E210000}"/>
    <cellStyle name="Comma 25 6" xfId="13619" xr:uid="{00000000-0005-0000-0000-00000F210000}"/>
    <cellStyle name="Comma 25 6 2" xfId="13620" xr:uid="{00000000-0005-0000-0000-000010210000}"/>
    <cellStyle name="Comma 25 7" xfId="13621" xr:uid="{00000000-0005-0000-0000-000011210000}"/>
    <cellStyle name="Comma 25 7 2" xfId="13622" xr:uid="{00000000-0005-0000-0000-000012210000}"/>
    <cellStyle name="Comma 25 8" xfId="13623" xr:uid="{00000000-0005-0000-0000-000013210000}"/>
    <cellStyle name="Comma 25 8 2" xfId="13624" xr:uid="{00000000-0005-0000-0000-000014210000}"/>
    <cellStyle name="Comma 25 9" xfId="13625" xr:uid="{00000000-0005-0000-0000-000015210000}"/>
    <cellStyle name="Comma 26" xfId="72" xr:uid="{00000000-0005-0000-0000-000016210000}"/>
    <cellStyle name="Comma 26 2" xfId="3064" xr:uid="{00000000-0005-0000-0000-000017210000}"/>
    <cellStyle name="Comma 26 2 2" xfId="13626" xr:uid="{00000000-0005-0000-0000-000018210000}"/>
    <cellStyle name="Comma 26 2 2 2" xfId="13627" xr:uid="{00000000-0005-0000-0000-000019210000}"/>
    <cellStyle name="Comma 26 2 2 2 2" xfId="13628" xr:uid="{00000000-0005-0000-0000-00001A210000}"/>
    <cellStyle name="Comma 26 2 2 2 2 2" xfId="13629" xr:uid="{00000000-0005-0000-0000-00001B210000}"/>
    <cellStyle name="Comma 26 2 2 2 2 2 2" xfId="13630" xr:uid="{00000000-0005-0000-0000-00001C210000}"/>
    <cellStyle name="Comma 26 2 2 2 2 3" xfId="13631" xr:uid="{00000000-0005-0000-0000-00001D210000}"/>
    <cellStyle name="Comma 26 2 2 2 2 4" xfId="13632" xr:uid="{00000000-0005-0000-0000-00001E210000}"/>
    <cellStyle name="Comma 26 2 2 2 3" xfId="13633" xr:uid="{00000000-0005-0000-0000-00001F210000}"/>
    <cellStyle name="Comma 26 2 2 2 3 2" xfId="13634" xr:uid="{00000000-0005-0000-0000-000020210000}"/>
    <cellStyle name="Comma 26 2 2 2 4" xfId="13635" xr:uid="{00000000-0005-0000-0000-000021210000}"/>
    <cellStyle name="Comma 26 2 2 2 5" xfId="13636" xr:uid="{00000000-0005-0000-0000-000022210000}"/>
    <cellStyle name="Comma 26 2 2 3" xfId="13637" xr:uid="{00000000-0005-0000-0000-000023210000}"/>
    <cellStyle name="Comma 26 2 2 3 2" xfId="13638" xr:uid="{00000000-0005-0000-0000-000024210000}"/>
    <cellStyle name="Comma 26 2 2 3 2 2" xfId="13639" xr:uid="{00000000-0005-0000-0000-000025210000}"/>
    <cellStyle name="Comma 26 2 2 3 3" xfId="13640" xr:uid="{00000000-0005-0000-0000-000026210000}"/>
    <cellStyle name="Comma 26 2 2 3 4" xfId="13641" xr:uid="{00000000-0005-0000-0000-000027210000}"/>
    <cellStyle name="Comma 26 2 2 4" xfId="13642" xr:uid="{00000000-0005-0000-0000-000028210000}"/>
    <cellStyle name="Comma 26 2 2 4 2" xfId="13643" xr:uid="{00000000-0005-0000-0000-000029210000}"/>
    <cellStyle name="Comma 26 2 2 5" xfId="13644" xr:uid="{00000000-0005-0000-0000-00002A210000}"/>
    <cellStyle name="Comma 26 2 2 6" xfId="13645" xr:uid="{00000000-0005-0000-0000-00002B210000}"/>
    <cellStyle name="Comma 26 2 3" xfId="13646" xr:uid="{00000000-0005-0000-0000-00002C210000}"/>
    <cellStyle name="Comma 26 2 3 2" xfId="13647" xr:uid="{00000000-0005-0000-0000-00002D210000}"/>
    <cellStyle name="Comma 26 2 3 2 2" xfId="13648" xr:uid="{00000000-0005-0000-0000-00002E210000}"/>
    <cellStyle name="Comma 26 2 3 2 2 2" xfId="13649" xr:uid="{00000000-0005-0000-0000-00002F210000}"/>
    <cellStyle name="Comma 26 2 3 2 3" xfId="13650" xr:uid="{00000000-0005-0000-0000-000030210000}"/>
    <cellStyle name="Comma 26 2 3 2 4" xfId="13651" xr:uid="{00000000-0005-0000-0000-000031210000}"/>
    <cellStyle name="Comma 26 2 3 3" xfId="13652" xr:uid="{00000000-0005-0000-0000-000032210000}"/>
    <cellStyle name="Comma 26 2 3 3 2" xfId="13653" xr:uid="{00000000-0005-0000-0000-000033210000}"/>
    <cellStyle name="Comma 26 2 3 4" xfId="13654" xr:uid="{00000000-0005-0000-0000-000034210000}"/>
    <cellStyle name="Comma 26 2 3 5" xfId="13655" xr:uid="{00000000-0005-0000-0000-000035210000}"/>
    <cellStyle name="Comma 26 2 4" xfId="13656" xr:uid="{00000000-0005-0000-0000-000036210000}"/>
    <cellStyle name="Comma 26 2 4 2" xfId="13657" xr:uid="{00000000-0005-0000-0000-000037210000}"/>
    <cellStyle name="Comma 26 2 4 2 2" xfId="13658" xr:uid="{00000000-0005-0000-0000-000038210000}"/>
    <cellStyle name="Comma 26 2 4 3" xfId="13659" xr:uid="{00000000-0005-0000-0000-000039210000}"/>
    <cellStyle name="Comma 26 2 4 4" xfId="13660" xr:uid="{00000000-0005-0000-0000-00003A210000}"/>
    <cellStyle name="Comma 26 2 5" xfId="13661" xr:uid="{00000000-0005-0000-0000-00003B210000}"/>
    <cellStyle name="Comma 26 2 5 2" xfId="13662" xr:uid="{00000000-0005-0000-0000-00003C210000}"/>
    <cellStyle name="Comma 26 2 6" xfId="13663" xr:uid="{00000000-0005-0000-0000-00003D210000}"/>
    <cellStyle name="Comma 26 2 7" xfId="13664" xr:uid="{00000000-0005-0000-0000-00003E210000}"/>
    <cellStyle name="Comma 26 3" xfId="13665" xr:uid="{00000000-0005-0000-0000-00003F210000}"/>
    <cellStyle name="Comma 26 3 2" xfId="13666" xr:uid="{00000000-0005-0000-0000-000040210000}"/>
    <cellStyle name="Comma 26 3 2 2" xfId="13667" xr:uid="{00000000-0005-0000-0000-000041210000}"/>
    <cellStyle name="Comma 26 3 2 2 2" xfId="13668" xr:uid="{00000000-0005-0000-0000-000042210000}"/>
    <cellStyle name="Comma 26 3 2 2 2 2" xfId="13669" xr:uid="{00000000-0005-0000-0000-000043210000}"/>
    <cellStyle name="Comma 26 3 2 2 3" xfId="13670" xr:uid="{00000000-0005-0000-0000-000044210000}"/>
    <cellStyle name="Comma 26 3 2 2 4" xfId="13671" xr:uid="{00000000-0005-0000-0000-000045210000}"/>
    <cellStyle name="Comma 26 3 2 3" xfId="13672" xr:uid="{00000000-0005-0000-0000-000046210000}"/>
    <cellStyle name="Comma 26 3 2 3 2" xfId="13673" xr:uid="{00000000-0005-0000-0000-000047210000}"/>
    <cellStyle name="Comma 26 3 2 4" xfId="13674" xr:uid="{00000000-0005-0000-0000-000048210000}"/>
    <cellStyle name="Comma 26 3 2 5" xfId="13675" xr:uid="{00000000-0005-0000-0000-000049210000}"/>
    <cellStyle name="Comma 26 3 3" xfId="13676" xr:uid="{00000000-0005-0000-0000-00004A210000}"/>
    <cellStyle name="Comma 26 3 3 2" xfId="13677" xr:uid="{00000000-0005-0000-0000-00004B210000}"/>
    <cellStyle name="Comma 26 3 3 2 2" xfId="13678" xr:uid="{00000000-0005-0000-0000-00004C210000}"/>
    <cellStyle name="Comma 26 3 3 3" xfId="13679" xr:uid="{00000000-0005-0000-0000-00004D210000}"/>
    <cellStyle name="Comma 26 3 3 4" xfId="13680" xr:uid="{00000000-0005-0000-0000-00004E210000}"/>
    <cellStyle name="Comma 26 3 4" xfId="13681" xr:uid="{00000000-0005-0000-0000-00004F210000}"/>
    <cellStyle name="Comma 26 3 4 2" xfId="13682" xr:uid="{00000000-0005-0000-0000-000050210000}"/>
    <cellStyle name="Comma 26 3 5" xfId="13683" xr:uid="{00000000-0005-0000-0000-000051210000}"/>
    <cellStyle name="Comma 26 3 6" xfId="13684" xr:uid="{00000000-0005-0000-0000-000052210000}"/>
    <cellStyle name="Comma 26 4" xfId="13685" xr:uid="{00000000-0005-0000-0000-000053210000}"/>
    <cellStyle name="Comma 26 4 2" xfId="13686" xr:uid="{00000000-0005-0000-0000-000054210000}"/>
    <cellStyle name="Comma 26 4 2 2" xfId="13687" xr:uid="{00000000-0005-0000-0000-000055210000}"/>
    <cellStyle name="Comma 26 4 2 2 2" xfId="13688" xr:uid="{00000000-0005-0000-0000-000056210000}"/>
    <cellStyle name="Comma 26 4 2 3" xfId="13689" xr:uid="{00000000-0005-0000-0000-000057210000}"/>
    <cellStyle name="Comma 26 4 2 4" xfId="13690" xr:uid="{00000000-0005-0000-0000-000058210000}"/>
    <cellStyle name="Comma 26 4 3" xfId="13691" xr:uid="{00000000-0005-0000-0000-000059210000}"/>
    <cellStyle name="Comma 26 4 3 2" xfId="13692" xr:uid="{00000000-0005-0000-0000-00005A210000}"/>
    <cellStyle name="Comma 26 4 4" xfId="13693" xr:uid="{00000000-0005-0000-0000-00005B210000}"/>
    <cellStyle name="Comma 26 4 5" xfId="13694" xr:uid="{00000000-0005-0000-0000-00005C210000}"/>
    <cellStyle name="Comma 26 5" xfId="13695" xr:uid="{00000000-0005-0000-0000-00005D210000}"/>
    <cellStyle name="Comma 26 5 2" xfId="13696" xr:uid="{00000000-0005-0000-0000-00005E210000}"/>
    <cellStyle name="Comma 26 5 2 2" xfId="13697" xr:uid="{00000000-0005-0000-0000-00005F210000}"/>
    <cellStyle name="Comma 26 5 3" xfId="13698" xr:uid="{00000000-0005-0000-0000-000060210000}"/>
    <cellStyle name="Comma 26 5 4" xfId="13699" xr:uid="{00000000-0005-0000-0000-000061210000}"/>
    <cellStyle name="Comma 26 6" xfId="13700" xr:uid="{00000000-0005-0000-0000-000062210000}"/>
    <cellStyle name="Comma 26 6 2" xfId="13701" xr:uid="{00000000-0005-0000-0000-000063210000}"/>
    <cellStyle name="Comma 26 7" xfId="13702" xr:uid="{00000000-0005-0000-0000-000064210000}"/>
    <cellStyle name="Comma 26 8" xfId="13703" xr:uid="{00000000-0005-0000-0000-000065210000}"/>
    <cellStyle name="Comma 26 9" xfId="13704" xr:uid="{00000000-0005-0000-0000-000066210000}"/>
    <cellStyle name="Comma 27" xfId="73" xr:uid="{00000000-0005-0000-0000-000067210000}"/>
    <cellStyle name="Comma 27 2" xfId="3065" xr:uid="{00000000-0005-0000-0000-000068210000}"/>
    <cellStyle name="Comma 27 2 2" xfId="13705" xr:uid="{00000000-0005-0000-0000-000069210000}"/>
    <cellStyle name="Comma 27 2 2 2" xfId="13706" xr:uid="{00000000-0005-0000-0000-00006A210000}"/>
    <cellStyle name="Comma 27 2 2 2 2" xfId="13707" xr:uid="{00000000-0005-0000-0000-00006B210000}"/>
    <cellStyle name="Comma 27 2 2 2 2 2" xfId="13708" xr:uid="{00000000-0005-0000-0000-00006C210000}"/>
    <cellStyle name="Comma 27 2 2 2 2 2 2" xfId="13709" xr:uid="{00000000-0005-0000-0000-00006D210000}"/>
    <cellStyle name="Comma 27 2 2 2 2 3" xfId="13710" xr:uid="{00000000-0005-0000-0000-00006E210000}"/>
    <cellStyle name="Comma 27 2 2 2 2 4" xfId="13711" xr:uid="{00000000-0005-0000-0000-00006F210000}"/>
    <cellStyle name="Comma 27 2 2 2 3" xfId="13712" xr:uid="{00000000-0005-0000-0000-000070210000}"/>
    <cellStyle name="Comma 27 2 2 2 3 2" xfId="13713" xr:uid="{00000000-0005-0000-0000-000071210000}"/>
    <cellStyle name="Comma 27 2 2 2 4" xfId="13714" xr:uid="{00000000-0005-0000-0000-000072210000}"/>
    <cellStyle name="Comma 27 2 2 2 5" xfId="13715" xr:uid="{00000000-0005-0000-0000-000073210000}"/>
    <cellStyle name="Comma 27 2 2 3" xfId="13716" xr:uid="{00000000-0005-0000-0000-000074210000}"/>
    <cellStyle name="Comma 27 2 2 3 2" xfId="13717" xr:uid="{00000000-0005-0000-0000-000075210000}"/>
    <cellStyle name="Comma 27 2 2 3 2 2" xfId="13718" xr:uid="{00000000-0005-0000-0000-000076210000}"/>
    <cellStyle name="Comma 27 2 2 3 3" xfId="13719" xr:uid="{00000000-0005-0000-0000-000077210000}"/>
    <cellStyle name="Comma 27 2 2 3 4" xfId="13720" xr:uid="{00000000-0005-0000-0000-000078210000}"/>
    <cellStyle name="Comma 27 2 2 4" xfId="13721" xr:uid="{00000000-0005-0000-0000-000079210000}"/>
    <cellStyle name="Comma 27 2 2 4 2" xfId="13722" xr:uid="{00000000-0005-0000-0000-00007A210000}"/>
    <cellStyle name="Comma 27 2 2 5" xfId="13723" xr:uid="{00000000-0005-0000-0000-00007B210000}"/>
    <cellStyle name="Comma 27 2 2 6" xfId="13724" xr:uid="{00000000-0005-0000-0000-00007C210000}"/>
    <cellStyle name="Comma 27 2 3" xfId="13725" xr:uid="{00000000-0005-0000-0000-00007D210000}"/>
    <cellStyle name="Comma 27 2 3 2" xfId="13726" xr:uid="{00000000-0005-0000-0000-00007E210000}"/>
    <cellStyle name="Comma 27 2 3 2 2" xfId="13727" xr:uid="{00000000-0005-0000-0000-00007F210000}"/>
    <cellStyle name="Comma 27 2 3 2 2 2" xfId="13728" xr:uid="{00000000-0005-0000-0000-000080210000}"/>
    <cellStyle name="Comma 27 2 3 2 3" xfId="13729" xr:uid="{00000000-0005-0000-0000-000081210000}"/>
    <cellStyle name="Comma 27 2 3 2 4" xfId="13730" xr:uid="{00000000-0005-0000-0000-000082210000}"/>
    <cellStyle name="Comma 27 2 3 3" xfId="13731" xr:uid="{00000000-0005-0000-0000-000083210000}"/>
    <cellStyle name="Comma 27 2 3 3 2" xfId="13732" xr:uid="{00000000-0005-0000-0000-000084210000}"/>
    <cellStyle name="Comma 27 2 3 4" xfId="13733" xr:uid="{00000000-0005-0000-0000-000085210000}"/>
    <cellStyle name="Comma 27 2 3 5" xfId="13734" xr:uid="{00000000-0005-0000-0000-000086210000}"/>
    <cellStyle name="Comma 27 2 4" xfId="13735" xr:uid="{00000000-0005-0000-0000-000087210000}"/>
    <cellStyle name="Comma 27 2 4 2" xfId="13736" xr:uid="{00000000-0005-0000-0000-000088210000}"/>
    <cellStyle name="Comma 27 2 4 2 2" xfId="13737" xr:uid="{00000000-0005-0000-0000-000089210000}"/>
    <cellStyle name="Comma 27 2 4 3" xfId="13738" xr:uid="{00000000-0005-0000-0000-00008A210000}"/>
    <cellStyle name="Comma 27 2 4 4" xfId="13739" xr:uid="{00000000-0005-0000-0000-00008B210000}"/>
    <cellStyle name="Comma 27 2 5" xfId="13740" xr:uid="{00000000-0005-0000-0000-00008C210000}"/>
    <cellStyle name="Comma 27 2 5 2" xfId="13741" xr:uid="{00000000-0005-0000-0000-00008D210000}"/>
    <cellStyle name="Comma 27 2 6" xfId="13742" xr:uid="{00000000-0005-0000-0000-00008E210000}"/>
    <cellStyle name="Comma 27 2 7" xfId="13743" xr:uid="{00000000-0005-0000-0000-00008F210000}"/>
    <cellStyle name="Comma 27 3" xfId="13744" xr:uid="{00000000-0005-0000-0000-000090210000}"/>
    <cellStyle name="Comma 27 3 2" xfId="13745" xr:uid="{00000000-0005-0000-0000-000091210000}"/>
    <cellStyle name="Comma 27 3 2 2" xfId="13746" xr:uid="{00000000-0005-0000-0000-000092210000}"/>
    <cellStyle name="Comma 27 3 2 2 2" xfId="13747" xr:uid="{00000000-0005-0000-0000-000093210000}"/>
    <cellStyle name="Comma 27 3 2 2 2 2" xfId="13748" xr:uid="{00000000-0005-0000-0000-000094210000}"/>
    <cellStyle name="Comma 27 3 2 2 3" xfId="13749" xr:uid="{00000000-0005-0000-0000-000095210000}"/>
    <cellStyle name="Comma 27 3 2 2 4" xfId="13750" xr:uid="{00000000-0005-0000-0000-000096210000}"/>
    <cellStyle name="Comma 27 3 2 3" xfId="13751" xr:uid="{00000000-0005-0000-0000-000097210000}"/>
    <cellStyle name="Comma 27 3 2 3 2" xfId="13752" xr:uid="{00000000-0005-0000-0000-000098210000}"/>
    <cellStyle name="Comma 27 3 2 4" xfId="13753" xr:uid="{00000000-0005-0000-0000-000099210000}"/>
    <cellStyle name="Comma 27 3 2 5" xfId="13754" xr:uid="{00000000-0005-0000-0000-00009A210000}"/>
    <cellStyle name="Comma 27 3 3" xfId="13755" xr:uid="{00000000-0005-0000-0000-00009B210000}"/>
    <cellStyle name="Comma 27 3 3 2" xfId="13756" xr:uid="{00000000-0005-0000-0000-00009C210000}"/>
    <cellStyle name="Comma 27 3 3 2 2" xfId="13757" xr:uid="{00000000-0005-0000-0000-00009D210000}"/>
    <cellStyle name="Comma 27 3 3 3" xfId="13758" xr:uid="{00000000-0005-0000-0000-00009E210000}"/>
    <cellStyle name="Comma 27 3 3 4" xfId="13759" xr:uid="{00000000-0005-0000-0000-00009F210000}"/>
    <cellStyle name="Comma 27 3 4" xfId="13760" xr:uid="{00000000-0005-0000-0000-0000A0210000}"/>
    <cellStyle name="Comma 27 3 4 2" xfId="13761" xr:uid="{00000000-0005-0000-0000-0000A1210000}"/>
    <cellStyle name="Comma 27 3 5" xfId="13762" xr:uid="{00000000-0005-0000-0000-0000A2210000}"/>
    <cellStyle name="Comma 27 3 6" xfId="13763" xr:uid="{00000000-0005-0000-0000-0000A3210000}"/>
    <cellStyle name="Comma 27 4" xfId="13764" xr:uid="{00000000-0005-0000-0000-0000A4210000}"/>
    <cellStyle name="Comma 27 4 2" xfId="13765" xr:uid="{00000000-0005-0000-0000-0000A5210000}"/>
    <cellStyle name="Comma 27 4 2 2" xfId="13766" xr:uid="{00000000-0005-0000-0000-0000A6210000}"/>
    <cellStyle name="Comma 27 4 2 2 2" xfId="13767" xr:uid="{00000000-0005-0000-0000-0000A7210000}"/>
    <cellStyle name="Comma 27 4 2 3" xfId="13768" xr:uid="{00000000-0005-0000-0000-0000A8210000}"/>
    <cellStyle name="Comma 27 4 2 4" xfId="13769" xr:uid="{00000000-0005-0000-0000-0000A9210000}"/>
    <cellStyle name="Comma 27 4 3" xfId="13770" xr:uid="{00000000-0005-0000-0000-0000AA210000}"/>
    <cellStyle name="Comma 27 4 3 2" xfId="13771" xr:uid="{00000000-0005-0000-0000-0000AB210000}"/>
    <cellStyle name="Comma 27 4 4" xfId="13772" xr:uid="{00000000-0005-0000-0000-0000AC210000}"/>
    <cellStyle name="Comma 27 4 5" xfId="13773" xr:uid="{00000000-0005-0000-0000-0000AD210000}"/>
    <cellStyle name="Comma 27 5" xfId="13774" xr:uid="{00000000-0005-0000-0000-0000AE210000}"/>
    <cellStyle name="Comma 27 5 2" xfId="13775" xr:uid="{00000000-0005-0000-0000-0000AF210000}"/>
    <cellStyle name="Comma 27 5 2 2" xfId="13776" xr:uid="{00000000-0005-0000-0000-0000B0210000}"/>
    <cellStyle name="Comma 27 5 3" xfId="13777" xr:uid="{00000000-0005-0000-0000-0000B1210000}"/>
    <cellStyle name="Comma 27 5 4" xfId="13778" xr:uid="{00000000-0005-0000-0000-0000B2210000}"/>
    <cellStyle name="Comma 27 6" xfId="13779" xr:uid="{00000000-0005-0000-0000-0000B3210000}"/>
    <cellStyle name="Comma 27 6 2" xfId="13780" xr:uid="{00000000-0005-0000-0000-0000B4210000}"/>
    <cellStyle name="Comma 27 7" xfId="13781" xr:uid="{00000000-0005-0000-0000-0000B5210000}"/>
    <cellStyle name="Comma 27 8" xfId="13782" xr:uid="{00000000-0005-0000-0000-0000B6210000}"/>
    <cellStyle name="Comma 27 9" xfId="13783" xr:uid="{00000000-0005-0000-0000-0000B7210000}"/>
    <cellStyle name="Comma 28" xfId="74" xr:uid="{00000000-0005-0000-0000-0000B8210000}"/>
    <cellStyle name="Comma 28 2" xfId="3066" xr:uid="{00000000-0005-0000-0000-0000B9210000}"/>
    <cellStyle name="Comma 28 2 2" xfId="13784" xr:uid="{00000000-0005-0000-0000-0000BA210000}"/>
    <cellStyle name="Comma 28 2 2 2" xfId="13785" xr:uid="{00000000-0005-0000-0000-0000BB210000}"/>
    <cellStyle name="Comma 28 2 2 2 2" xfId="13786" xr:uid="{00000000-0005-0000-0000-0000BC210000}"/>
    <cellStyle name="Comma 28 2 2 2 2 2" xfId="13787" xr:uid="{00000000-0005-0000-0000-0000BD210000}"/>
    <cellStyle name="Comma 28 2 2 2 2 2 2" xfId="13788" xr:uid="{00000000-0005-0000-0000-0000BE210000}"/>
    <cellStyle name="Comma 28 2 2 2 2 3" xfId="13789" xr:uid="{00000000-0005-0000-0000-0000BF210000}"/>
    <cellStyle name="Comma 28 2 2 2 2 4" xfId="13790" xr:uid="{00000000-0005-0000-0000-0000C0210000}"/>
    <cellStyle name="Comma 28 2 2 2 3" xfId="13791" xr:uid="{00000000-0005-0000-0000-0000C1210000}"/>
    <cellStyle name="Comma 28 2 2 2 3 2" xfId="13792" xr:uid="{00000000-0005-0000-0000-0000C2210000}"/>
    <cellStyle name="Comma 28 2 2 2 4" xfId="13793" xr:uid="{00000000-0005-0000-0000-0000C3210000}"/>
    <cellStyle name="Comma 28 2 2 2 5" xfId="13794" xr:uid="{00000000-0005-0000-0000-0000C4210000}"/>
    <cellStyle name="Comma 28 2 2 3" xfId="13795" xr:uid="{00000000-0005-0000-0000-0000C5210000}"/>
    <cellStyle name="Comma 28 2 2 3 2" xfId="13796" xr:uid="{00000000-0005-0000-0000-0000C6210000}"/>
    <cellStyle name="Comma 28 2 2 3 2 2" xfId="13797" xr:uid="{00000000-0005-0000-0000-0000C7210000}"/>
    <cellStyle name="Comma 28 2 2 3 3" xfId="13798" xr:uid="{00000000-0005-0000-0000-0000C8210000}"/>
    <cellStyle name="Comma 28 2 2 3 4" xfId="13799" xr:uid="{00000000-0005-0000-0000-0000C9210000}"/>
    <cellStyle name="Comma 28 2 2 4" xfId="13800" xr:uid="{00000000-0005-0000-0000-0000CA210000}"/>
    <cellStyle name="Comma 28 2 2 4 2" xfId="13801" xr:uid="{00000000-0005-0000-0000-0000CB210000}"/>
    <cellStyle name="Comma 28 2 2 5" xfId="13802" xr:uid="{00000000-0005-0000-0000-0000CC210000}"/>
    <cellStyle name="Comma 28 2 2 6" xfId="13803" xr:uid="{00000000-0005-0000-0000-0000CD210000}"/>
    <cellStyle name="Comma 28 2 3" xfId="13804" xr:uid="{00000000-0005-0000-0000-0000CE210000}"/>
    <cellStyle name="Comma 28 2 4" xfId="13805" xr:uid="{00000000-0005-0000-0000-0000CF210000}"/>
    <cellStyle name="Comma 28 2 4 2" xfId="13806" xr:uid="{00000000-0005-0000-0000-0000D0210000}"/>
    <cellStyle name="Comma 28 2 4 2 2" xfId="13807" xr:uid="{00000000-0005-0000-0000-0000D1210000}"/>
    <cellStyle name="Comma 28 2 4 2 2 2" xfId="13808" xr:uid="{00000000-0005-0000-0000-0000D2210000}"/>
    <cellStyle name="Comma 28 2 4 2 3" xfId="13809" xr:uid="{00000000-0005-0000-0000-0000D3210000}"/>
    <cellStyle name="Comma 28 2 4 2 4" xfId="13810" xr:uid="{00000000-0005-0000-0000-0000D4210000}"/>
    <cellStyle name="Comma 28 2 4 3" xfId="13811" xr:uid="{00000000-0005-0000-0000-0000D5210000}"/>
    <cellStyle name="Comma 28 2 4 3 2" xfId="13812" xr:uid="{00000000-0005-0000-0000-0000D6210000}"/>
    <cellStyle name="Comma 28 2 4 4" xfId="13813" xr:uid="{00000000-0005-0000-0000-0000D7210000}"/>
    <cellStyle name="Comma 28 2 4 5" xfId="13814" xr:uid="{00000000-0005-0000-0000-0000D8210000}"/>
    <cellStyle name="Comma 28 2 5" xfId="13815" xr:uid="{00000000-0005-0000-0000-0000D9210000}"/>
    <cellStyle name="Comma 28 2 5 2" xfId="13816" xr:uid="{00000000-0005-0000-0000-0000DA210000}"/>
    <cellStyle name="Comma 28 2 5 2 2" xfId="13817" xr:uid="{00000000-0005-0000-0000-0000DB210000}"/>
    <cellStyle name="Comma 28 2 5 3" xfId="13818" xr:uid="{00000000-0005-0000-0000-0000DC210000}"/>
    <cellStyle name="Comma 28 2 5 4" xfId="13819" xr:uid="{00000000-0005-0000-0000-0000DD210000}"/>
    <cellStyle name="Comma 28 2 6" xfId="13820" xr:uid="{00000000-0005-0000-0000-0000DE210000}"/>
    <cellStyle name="Comma 28 2 6 2" xfId="13821" xr:uid="{00000000-0005-0000-0000-0000DF210000}"/>
    <cellStyle name="Comma 28 2 7" xfId="13822" xr:uid="{00000000-0005-0000-0000-0000E0210000}"/>
    <cellStyle name="Comma 28 2 8" xfId="13823" xr:uid="{00000000-0005-0000-0000-0000E1210000}"/>
    <cellStyle name="Comma 28 3" xfId="13824" xr:uid="{00000000-0005-0000-0000-0000E2210000}"/>
    <cellStyle name="Comma 28 3 2" xfId="13825" xr:uid="{00000000-0005-0000-0000-0000E3210000}"/>
    <cellStyle name="Comma 28 3 2 2" xfId="13826" xr:uid="{00000000-0005-0000-0000-0000E4210000}"/>
    <cellStyle name="Comma 28 3 2 2 2" xfId="13827" xr:uid="{00000000-0005-0000-0000-0000E5210000}"/>
    <cellStyle name="Comma 28 3 2 2 2 2" xfId="13828" xr:uid="{00000000-0005-0000-0000-0000E6210000}"/>
    <cellStyle name="Comma 28 3 2 2 3" xfId="13829" xr:uid="{00000000-0005-0000-0000-0000E7210000}"/>
    <cellStyle name="Comma 28 3 2 2 4" xfId="13830" xr:uid="{00000000-0005-0000-0000-0000E8210000}"/>
    <cellStyle name="Comma 28 3 2 3" xfId="13831" xr:uid="{00000000-0005-0000-0000-0000E9210000}"/>
    <cellStyle name="Comma 28 3 2 3 2" xfId="13832" xr:uid="{00000000-0005-0000-0000-0000EA210000}"/>
    <cellStyle name="Comma 28 3 2 4" xfId="13833" xr:uid="{00000000-0005-0000-0000-0000EB210000}"/>
    <cellStyle name="Comma 28 3 2 5" xfId="13834" xr:uid="{00000000-0005-0000-0000-0000EC210000}"/>
    <cellStyle name="Comma 28 3 3" xfId="13835" xr:uid="{00000000-0005-0000-0000-0000ED210000}"/>
    <cellStyle name="Comma 28 3 3 2" xfId="13836" xr:uid="{00000000-0005-0000-0000-0000EE210000}"/>
    <cellStyle name="Comma 28 3 3 2 2" xfId="13837" xr:uid="{00000000-0005-0000-0000-0000EF210000}"/>
    <cellStyle name="Comma 28 3 3 3" xfId="13838" xr:uid="{00000000-0005-0000-0000-0000F0210000}"/>
    <cellStyle name="Comma 28 3 3 4" xfId="13839" xr:uid="{00000000-0005-0000-0000-0000F1210000}"/>
    <cellStyle name="Comma 28 3 4" xfId="13840" xr:uid="{00000000-0005-0000-0000-0000F2210000}"/>
    <cellStyle name="Comma 28 3 4 2" xfId="13841" xr:uid="{00000000-0005-0000-0000-0000F3210000}"/>
    <cellStyle name="Comma 28 3 5" xfId="13842" xr:uid="{00000000-0005-0000-0000-0000F4210000}"/>
    <cellStyle name="Comma 28 3 6" xfId="13843" xr:uid="{00000000-0005-0000-0000-0000F5210000}"/>
    <cellStyle name="Comma 28 4" xfId="13844" xr:uid="{00000000-0005-0000-0000-0000F6210000}"/>
    <cellStyle name="Comma 28 4 2" xfId="13845" xr:uid="{00000000-0005-0000-0000-0000F7210000}"/>
    <cellStyle name="Comma 28 4 2 2" xfId="13846" xr:uid="{00000000-0005-0000-0000-0000F8210000}"/>
    <cellStyle name="Comma 28 4 2 2 2" xfId="13847" xr:uid="{00000000-0005-0000-0000-0000F9210000}"/>
    <cellStyle name="Comma 28 4 2 3" xfId="13848" xr:uid="{00000000-0005-0000-0000-0000FA210000}"/>
    <cellStyle name="Comma 28 4 2 4" xfId="13849" xr:uid="{00000000-0005-0000-0000-0000FB210000}"/>
    <cellStyle name="Comma 28 4 3" xfId="13850" xr:uid="{00000000-0005-0000-0000-0000FC210000}"/>
    <cellStyle name="Comma 28 4 3 2" xfId="13851" xr:uid="{00000000-0005-0000-0000-0000FD210000}"/>
    <cellStyle name="Comma 28 4 4" xfId="13852" xr:uid="{00000000-0005-0000-0000-0000FE210000}"/>
    <cellStyle name="Comma 28 4 5" xfId="13853" xr:uid="{00000000-0005-0000-0000-0000FF210000}"/>
    <cellStyle name="Comma 28 5" xfId="13854" xr:uid="{00000000-0005-0000-0000-000000220000}"/>
    <cellStyle name="Comma 28 5 2" xfId="13855" xr:uid="{00000000-0005-0000-0000-000001220000}"/>
    <cellStyle name="Comma 28 5 2 2" xfId="13856" xr:uid="{00000000-0005-0000-0000-000002220000}"/>
    <cellStyle name="Comma 28 5 3" xfId="13857" xr:uid="{00000000-0005-0000-0000-000003220000}"/>
    <cellStyle name="Comma 28 5 4" xfId="13858" xr:uid="{00000000-0005-0000-0000-000004220000}"/>
    <cellStyle name="Comma 28 6" xfId="13859" xr:uid="{00000000-0005-0000-0000-000005220000}"/>
    <cellStyle name="Comma 28 6 2" xfId="13860" xr:uid="{00000000-0005-0000-0000-000006220000}"/>
    <cellStyle name="Comma 28 7" xfId="13861" xr:uid="{00000000-0005-0000-0000-000007220000}"/>
    <cellStyle name="Comma 28 8" xfId="13862" xr:uid="{00000000-0005-0000-0000-000008220000}"/>
    <cellStyle name="Comma 28 9" xfId="13863" xr:uid="{00000000-0005-0000-0000-000009220000}"/>
    <cellStyle name="Comma 29" xfId="75" xr:uid="{00000000-0005-0000-0000-00000A220000}"/>
    <cellStyle name="Comma 29 2" xfId="3067" xr:uid="{00000000-0005-0000-0000-00000B220000}"/>
    <cellStyle name="Comma 29 2 2" xfId="13864" xr:uid="{00000000-0005-0000-0000-00000C220000}"/>
    <cellStyle name="Comma 29 2 2 2" xfId="13865" xr:uid="{00000000-0005-0000-0000-00000D220000}"/>
    <cellStyle name="Comma 29 2 2 2 2" xfId="13866" xr:uid="{00000000-0005-0000-0000-00000E220000}"/>
    <cellStyle name="Comma 29 2 2 2 2 2" xfId="13867" xr:uid="{00000000-0005-0000-0000-00000F220000}"/>
    <cellStyle name="Comma 29 2 2 2 2 2 2" xfId="13868" xr:uid="{00000000-0005-0000-0000-000010220000}"/>
    <cellStyle name="Comma 29 2 2 2 2 3" xfId="13869" xr:uid="{00000000-0005-0000-0000-000011220000}"/>
    <cellStyle name="Comma 29 2 2 2 2 4" xfId="13870" xr:uid="{00000000-0005-0000-0000-000012220000}"/>
    <cellStyle name="Comma 29 2 2 2 3" xfId="13871" xr:uid="{00000000-0005-0000-0000-000013220000}"/>
    <cellStyle name="Comma 29 2 2 2 3 2" xfId="13872" xr:uid="{00000000-0005-0000-0000-000014220000}"/>
    <cellStyle name="Comma 29 2 2 2 4" xfId="13873" xr:uid="{00000000-0005-0000-0000-000015220000}"/>
    <cellStyle name="Comma 29 2 2 2 5" xfId="13874" xr:uid="{00000000-0005-0000-0000-000016220000}"/>
    <cellStyle name="Comma 29 2 2 3" xfId="13875" xr:uid="{00000000-0005-0000-0000-000017220000}"/>
    <cellStyle name="Comma 29 2 2 3 2" xfId="13876" xr:uid="{00000000-0005-0000-0000-000018220000}"/>
    <cellStyle name="Comma 29 2 2 3 2 2" xfId="13877" xr:uid="{00000000-0005-0000-0000-000019220000}"/>
    <cellStyle name="Comma 29 2 2 3 3" xfId="13878" xr:uid="{00000000-0005-0000-0000-00001A220000}"/>
    <cellStyle name="Comma 29 2 2 3 4" xfId="13879" xr:uid="{00000000-0005-0000-0000-00001B220000}"/>
    <cellStyle name="Comma 29 2 2 4" xfId="13880" xr:uid="{00000000-0005-0000-0000-00001C220000}"/>
    <cellStyle name="Comma 29 2 2 4 2" xfId="13881" xr:uid="{00000000-0005-0000-0000-00001D220000}"/>
    <cellStyle name="Comma 29 2 2 5" xfId="13882" xr:uid="{00000000-0005-0000-0000-00001E220000}"/>
    <cellStyle name="Comma 29 2 2 6" xfId="13883" xr:uid="{00000000-0005-0000-0000-00001F220000}"/>
    <cellStyle name="Comma 29 2 3" xfId="13884" xr:uid="{00000000-0005-0000-0000-000020220000}"/>
    <cellStyle name="Comma 29 2 4" xfId="13885" xr:uid="{00000000-0005-0000-0000-000021220000}"/>
    <cellStyle name="Comma 29 2 4 2" xfId="13886" xr:uid="{00000000-0005-0000-0000-000022220000}"/>
    <cellStyle name="Comma 29 2 4 2 2" xfId="13887" xr:uid="{00000000-0005-0000-0000-000023220000}"/>
    <cellStyle name="Comma 29 2 4 2 2 2" xfId="13888" xr:uid="{00000000-0005-0000-0000-000024220000}"/>
    <cellStyle name="Comma 29 2 4 2 3" xfId="13889" xr:uid="{00000000-0005-0000-0000-000025220000}"/>
    <cellStyle name="Comma 29 2 4 2 4" xfId="13890" xr:uid="{00000000-0005-0000-0000-000026220000}"/>
    <cellStyle name="Comma 29 2 4 3" xfId="13891" xr:uid="{00000000-0005-0000-0000-000027220000}"/>
    <cellStyle name="Comma 29 2 4 3 2" xfId="13892" xr:uid="{00000000-0005-0000-0000-000028220000}"/>
    <cellStyle name="Comma 29 2 4 4" xfId="13893" xr:uid="{00000000-0005-0000-0000-000029220000}"/>
    <cellStyle name="Comma 29 2 4 5" xfId="13894" xr:uid="{00000000-0005-0000-0000-00002A220000}"/>
    <cellStyle name="Comma 29 2 5" xfId="13895" xr:uid="{00000000-0005-0000-0000-00002B220000}"/>
    <cellStyle name="Comma 29 2 5 2" xfId="13896" xr:uid="{00000000-0005-0000-0000-00002C220000}"/>
    <cellStyle name="Comma 29 2 5 2 2" xfId="13897" xr:uid="{00000000-0005-0000-0000-00002D220000}"/>
    <cellStyle name="Comma 29 2 5 3" xfId="13898" xr:uid="{00000000-0005-0000-0000-00002E220000}"/>
    <cellStyle name="Comma 29 2 5 4" xfId="13899" xr:uid="{00000000-0005-0000-0000-00002F220000}"/>
    <cellStyle name="Comma 29 2 6" xfId="13900" xr:uid="{00000000-0005-0000-0000-000030220000}"/>
    <cellStyle name="Comma 29 2 6 2" xfId="13901" xr:uid="{00000000-0005-0000-0000-000031220000}"/>
    <cellStyle name="Comma 29 2 7" xfId="13902" xr:uid="{00000000-0005-0000-0000-000032220000}"/>
    <cellStyle name="Comma 29 2 8" xfId="13903" xr:uid="{00000000-0005-0000-0000-000033220000}"/>
    <cellStyle name="Comma 29 3" xfId="13904" xr:uid="{00000000-0005-0000-0000-000034220000}"/>
    <cellStyle name="Comma 29 3 2" xfId="13905" xr:uid="{00000000-0005-0000-0000-000035220000}"/>
    <cellStyle name="Comma 29 3 2 2" xfId="13906" xr:uid="{00000000-0005-0000-0000-000036220000}"/>
    <cellStyle name="Comma 29 3 2 2 2" xfId="13907" xr:uid="{00000000-0005-0000-0000-000037220000}"/>
    <cellStyle name="Comma 29 3 2 2 2 2" xfId="13908" xr:uid="{00000000-0005-0000-0000-000038220000}"/>
    <cellStyle name="Comma 29 3 2 2 3" xfId="13909" xr:uid="{00000000-0005-0000-0000-000039220000}"/>
    <cellStyle name="Comma 29 3 2 2 4" xfId="13910" xr:uid="{00000000-0005-0000-0000-00003A220000}"/>
    <cellStyle name="Comma 29 3 2 3" xfId="13911" xr:uid="{00000000-0005-0000-0000-00003B220000}"/>
    <cellStyle name="Comma 29 3 2 3 2" xfId="13912" xr:uid="{00000000-0005-0000-0000-00003C220000}"/>
    <cellStyle name="Comma 29 3 2 4" xfId="13913" xr:uid="{00000000-0005-0000-0000-00003D220000}"/>
    <cellStyle name="Comma 29 3 2 5" xfId="13914" xr:uid="{00000000-0005-0000-0000-00003E220000}"/>
    <cellStyle name="Comma 29 3 3" xfId="13915" xr:uid="{00000000-0005-0000-0000-00003F220000}"/>
    <cellStyle name="Comma 29 3 3 2" xfId="13916" xr:uid="{00000000-0005-0000-0000-000040220000}"/>
    <cellStyle name="Comma 29 3 3 2 2" xfId="13917" xr:uid="{00000000-0005-0000-0000-000041220000}"/>
    <cellStyle name="Comma 29 3 3 3" xfId="13918" xr:uid="{00000000-0005-0000-0000-000042220000}"/>
    <cellStyle name="Comma 29 3 3 4" xfId="13919" xr:uid="{00000000-0005-0000-0000-000043220000}"/>
    <cellStyle name="Comma 29 3 4" xfId="13920" xr:uid="{00000000-0005-0000-0000-000044220000}"/>
    <cellStyle name="Comma 29 3 4 2" xfId="13921" xr:uid="{00000000-0005-0000-0000-000045220000}"/>
    <cellStyle name="Comma 29 3 5" xfId="13922" xr:uid="{00000000-0005-0000-0000-000046220000}"/>
    <cellStyle name="Comma 29 3 6" xfId="13923" xr:uid="{00000000-0005-0000-0000-000047220000}"/>
    <cellStyle name="Comma 29 4" xfId="13924" xr:uid="{00000000-0005-0000-0000-000048220000}"/>
    <cellStyle name="Comma 29 4 2" xfId="13925" xr:uid="{00000000-0005-0000-0000-000049220000}"/>
    <cellStyle name="Comma 29 4 2 2" xfId="13926" xr:uid="{00000000-0005-0000-0000-00004A220000}"/>
    <cellStyle name="Comma 29 4 2 2 2" xfId="13927" xr:uid="{00000000-0005-0000-0000-00004B220000}"/>
    <cellStyle name="Comma 29 4 2 3" xfId="13928" xr:uid="{00000000-0005-0000-0000-00004C220000}"/>
    <cellStyle name="Comma 29 4 2 4" xfId="13929" xr:uid="{00000000-0005-0000-0000-00004D220000}"/>
    <cellStyle name="Comma 29 4 3" xfId="13930" xr:uid="{00000000-0005-0000-0000-00004E220000}"/>
    <cellStyle name="Comma 29 4 3 2" xfId="13931" xr:uid="{00000000-0005-0000-0000-00004F220000}"/>
    <cellStyle name="Comma 29 4 4" xfId="13932" xr:uid="{00000000-0005-0000-0000-000050220000}"/>
    <cellStyle name="Comma 29 4 5" xfId="13933" xr:uid="{00000000-0005-0000-0000-000051220000}"/>
    <cellStyle name="Comma 29 5" xfId="13934" xr:uid="{00000000-0005-0000-0000-000052220000}"/>
    <cellStyle name="Comma 29 5 2" xfId="13935" xr:uid="{00000000-0005-0000-0000-000053220000}"/>
    <cellStyle name="Comma 29 5 2 2" xfId="13936" xr:uid="{00000000-0005-0000-0000-000054220000}"/>
    <cellStyle name="Comma 29 5 3" xfId="13937" xr:uid="{00000000-0005-0000-0000-000055220000}"/>
    <cellStyle name="Comma 29 5 4" xfId="13938" xr:uid="{00000000-0005-0000-0000-000056220000}"/>
    <cellStyle name="Comma 29 6" xfId="13939" xr:uid="{00000000-0005-0000-0000-000057220000}"/>
    <cellStyle name="Comma 29 6 2" xfId="13940" xr:uid="{00000000-0005-0000-0000-000058220000}"/>
    <cellStyle name="Comma 29 7" xfId="13941" xr:uid="{00000000-0005-0000-0000-000059220000}"/>
    <cellStyle name="Comma 29 8" xfId="13942" xr:uid="{00000000-0005-0000-0000-00005A220000}"/>
    <cellStyle name="Comma 29 9" xfId="13943" xr:uid="{00000000-0005-0000-0000-00005B220000}"/>
    <cellStyle name="Comma 3" xfId="76" xr:uid="{00000000-0005-0000-0000-00005C220000}"/>
    <cellStyle name="Comma 3 10" xfId="3068" xr:uid="{00000000-0005-0000-0000-00005D220000}"/>
    <cellStyle name="Comma 3 10 2" xfId="3069" xr:uid="{00000000-0005-0000-0000-00005E220000}"/>
    <cellStyle name="Comma 3 11" xfId="3070" xr:uid="{00000000-0005-0000-0000-00005F220000}"/>
    <cellStyle name="Comma 3 11 2" xfId="3071" xr:uid="{00000000-0005-0000-0000-000060220000}"/>
    <cellStyle name="Comma 3 12" xfId="3072" xr:uid="{00000000-0005-0000-0000-000061220000}"/>
    <cellStyle name="Comma 3 12 2" xfId="3073" xr:uid="{00000000-0005-0000-0000-000062220000}"/>
    <cellStyle name="Comma 3 13" xfId="3074" xr:uid="{00000000-0005-0000-0000-000063220000}"/>
    <cellStyle name="Comma 3 13 2" xfId="3075" xr:uid="{00000000-0005-0000-0000-000064220000}"/>
    <cellStyle name="Comma 3 14" xfId="3076" xr:uid="{00000000-0005-0000-0000-000065220000}"/>
    <cellStyle name="Comma 3 14 2" xfId="3077" xr:uid="{00000000-0005-0000-0000-000066220000}"/>
    <cellStyle name="Comma 3 15" xfId="3078" xr:uid="{00000000-0005-0000-0000-000067220000}"/>
    <cellStyle name="Comma 3 15 2" xfId="3079" xr:uid="{00000000-0005-0000-0000-000068220000}"/>
    <cellStyle name="Comma 3 16" xfId="3080" xr:uid="{00000000-0005-0000-0000-000069220000}"/>
    <cellStyle name="Comma 3 16 2" xfId="3081" xr:uid="{00000000-0005-0000-0000-00006A220000}"/>
    <cellStyle name="Comma 3 17" xfId="3082" xr:uid="{00000000-0005-0000-0000-00006B220000}"/>
    <cellStyle name="Comma 3 17 2" xfId="3083" xr:uid="{00000000-0005-0000-0000-00006C220000}"/>
    <cellStyle name="Comma 3 18" xfId="3084" xr:uid="{00000000-0005-0000-0000-00006D220000}"/>
    <cellStyle name="Comma 3 18 2" xfId="3085" xr:uid="{00000000-0005-0000-0000-00006E220000}"/>
    <cellStyle name="Comma 3 19" xfId="3086" xr:uid="{00000000-0005-0000-0000-00006F220000}"/>
    <cellStyle name="Comma 3 19 2" xfId="3087" xr:uid="{00000000-0005-0000-0000-000070220000}"/>
    <cellStyle name="Comma 3 2" xfId="77" xr:uid="{00000000-0005-0000-0000-000071220000}"/>
    <cellStyle name="Comma 3 2 10" xfId="3088" xr:uid="{00000000-0005-0000-0000-000072220000}"/>
    <cellStyle name="Comma 3 2 10 2" xfId="13944" xr:uid="{00000000-0005-0000-0000-000073220000}"/>
    <cellStyle name="Comma 3 2 11" xfId="3089" xr:uid="{00000000-0005-0000-0000-000074220000}"/>
    <cellStyle name="Comma 3 2 11 2" xfId="13945" xr:uid="{00000000-0005-0000-0000-000075220000}"/>
    <cellStyle name="Comma 3 2 12" xfId="3090" xr:uid="{00000000-0005-0000-0000-000076220000}"/>
    <cellStyle name="Comma 3 2 12 2" xfId="13946" xr:uid="{00000000-0005-0000-0000-000077220000}"/>
    <cellStyle name="Comma 3 2 13" xfId="3091" xr:uid="{00000000-0005-0000-0000-000078220000}"/>
    <cellStyle name="Comma 3 2 13 2" xfId="13947" xr:uid="{00000000-0005-0000-0000-000079220000}"/>
    <cellStyle name="Comma 3 2 14" xfId="3092" xr:uid="{00000000-0005-0000-0000-00007A220000}"/>
    <cellStyle name="Comma 3 2 14 2" xfId="3093" xr:uid="{00000000-0005-0000-0000-00007B220000}"/>
    <cellStyle name="Comma 3 2 15" xfId="3094" xr:uid="{00000000-0005-0000-0000-00007C220000}"/>
    <cellStyle name="Comma 3 2 16" xfId="3095" xr:uid="{00000000-0005-0000-0000-00007D220000}"/>
    <cellStyle name="Comma 3 2 17" xfId="3096" xr:uid="{00000000-0005-0000-0000-00007E220000}"/>
    <cellStyle name="Comma 3 2 2" xfId="78" xr:uid="{00000000-0005-0000-0000-00007F220000}"/>
    <cellStyle name="Comma 3 2 2 2" xfId="79" xr:uid="{00000000-0005-0000-0000-000080220000}"/>
    <cellStyle name="Comma 3 2 2 2 2" xfId="3097" xr:uid="{00000000-0005-0000-0000-000081220000}"/>
    <cellStyle name="Comma 3 2 2 3" xfId="3098" xr:uid="{00000000-0005-0000-0000-000082220000}"/>
    <cellStyle name="Comma 3 2 2 4" xfId="3099" xr:uid="{00000000-0005-0000-0000-000083220000}"/>
    <cellStyle name="Comma 3 2 2 5" xfId="3100" xr:uid="{00000000-0005-0000-0000-000084220000}"/>
    <cellStyle name="Comma 3 2 2 6" xfId="3101" xr:uid="{00000000-0005-0000-0000-000085220000}"/>
    <cellStyle name="Comma 3 2 3" xfId="80" xr:uid="{00000000-0005-0000-0000-000086220000}"/>
    <cellStyle name="Comma 3 2 3 2" xfId="3102" xr:uid="{00000000-0005-0000-0000-000087220000}"/>
    <cellStyle name="Comma 3 2 4" xfId="81" xr:uid="{00000000-0005-0000-0000-000088220000}"/>
    <cellStyle name="Comma 3 2 4 2" xfId="13948" xr:uid="{00000000-0005-0000-0000-000089220000}"/>
    <cellStyle name="Comma 3 2 5" xfId="3103" xr:uid="{00000000-0005-0000-0000-00008A220000}"/>
    <cellStyle name="Comma 3 2 5 2" xfId="13949" xr:uid="{00000000-0005-0000-0000-00008B220000}"/>
    <cellStyle name="Comma 3 2 6" xfId="3104" xr:uid="{00000000-0005-0000-0000-00008C220000}"/>
    <cellStyle name="Comma 3 2 6 2" xfId="13950" xr:uid="{00000000-0005-0000-0000-00008D220000}"/>
    <cellStyle name="Comma 3 2 7" xfId="3105" xr:uid="{00000000-0005-0000-0000-00008E220000}"/>
    <cellStyle name="Comma 3 2 7 2" xfId="13951" xr:uid="{00000000-0005-0000-0000-00008F220000}"/>
    <cellStyle name="Comma 3 2 8" xfId="3106" xr:uid="{00000000-0005-0000-0000-000090220000}"/>
    <cellStyle name="Comma 3 2 8 2" xfId="13952" xr:uid="{00000000-0005-0000-0000-000091220000}"/>
    <cellStyle name="Comma 3 2 9" xfId="3107" xr:uid="{00000000-0005-0000-0000-000092220000}"/>
    <cellStyle name="Comma 3 2 9 2" xfId="13953" xr:uid="{00000000-0005-0000-0000-000093220000}"/>
    <cellStyle name="Comma 3 20" xfId="3108" xr:uid="{00000000-0005-0000-0000-000094220000}"/>
    <cellStyle name="Comma 3 20 2" xfId="3109" xr:uid="{00000000-0005-0000-0000-000095220000}"/>
    <cellStyle name="Comma 3 21" xfId="3110" xr:uid="{00000000-0005-0000-0000-000096220000}"/>
    <cellStyle name="Comma 3 21 2" xfId="3111" xr:uid="{00000000-0005-0000-0000-000097220000}"/>
    <cellStyle name="Comma 3 22" xfId="3112" xr:uid="{00000000-0005-0000-0000-000098220000}"/>
    <cellStyle name="Comma 3 22 2" xfId="3113" xr:uid="{00000000-0005-0000-0000-000099220000}"/>
    <cellStyle name="Comma 3 23" xfId="3114" xr:uid="{00000000-0005-0000-0000-00009A220000}"/>
    <cellStyle name="Comma 3 23 2" xfId="3115" xr:uid="{00000000-0005-0000-0000-00009B220000}"/>
    <cellStyle name="Comma 3 24" xfId="3116" xr:uid="{00000000-0005-0000-0000-00009C220000}"/>
    <cellStyle name="Comma 3 24 2" xfId="3117" xr:uid="{00000000-0005-0000-0000-00009D220000}"/>
    <cellStyle name="Comma 3 25" xfId="3118" xr:uid="{00000000-0005-0000-0000-00009E220000}"/>
    <cellStyle name="Comma 3 25 2" xfId="3119" xr:uid="{00000000-0005-0000-0000-00009F220000}"/>
    <cellStyle name="Comma 3 26" xfId="3120" xr:uid="{00000000-0005-0000-0000-0000A0220000}"/>
    <cellStyle name="Comma 3 26 2" xfId="3121" xr:uid="{00000000-0005-0000-0000-0000A1220000}"/>
    <cellStyle name="Comma 3 27" xfId="3122" xr:uid="{00000000-0005-0000-0000-0000A2220000}"/>
    <cellStyle name="Comma 3 27 2" xfId="3123" xr:uid="{00000000-0005-0000-0000-0000A3220000}"/>
    <cellStyle name="Comma 3 28" xfId="3124" xr:uid="{00000000-0005-0000-0000-0000A4220000}"/>
    <cellStyle name="Comma 3 28 2" xfId="3125" xr:uid="{00000000-0005-0000-0000-0000A5220000}"/>
    <cellStyle name="Comma 3 29" xfId="3126" xr:uid="{00000000-0005-0000-0000-0000A6220000}"/>
    <cellStyle name="Comma 3 29 2" xfId="3127" xr:uid="{00000000-0005-0000-0000-0000A7220000}"/>
    <cellStyle name="Comma 3 3" xfId="82" xr:uid="{00000000-0005-0000-0000-0000A8220000}"/>
    <cellStyle name="Comma 3 3 2" xfId="83" xr:uid="{00000000-0005-0000-0000-0000A9220000}"/>
    <cellStyle name="Comma 3 3 3" xfId="3128" xr:uid="{00000000-0005-0000-0000-0000AA220000}"/>
    <cellStyle name="Comma 3 3 4" xfId="3129" xr:uid="{00000000-0005-0000-0000-0000AB220000}"/>
    <cellStyle name="Comma 3 3 5" xfId="3130" xr:uid="{00000000-0005-0000-0000-0000AC220000}"/>
    <cellStyle name="Comma 3 3 6" xfId="3131" xr:uid="{00000000-0005-0000-0000-0000AD220000}"/>
    <cellStyle name="Comma 3 30" xfId="3132" xr:uid="{00000000-0005-0000-0000-0000AE220000}"/>
    <cellStyle name="Comma 3 30 2" xfId="3133" xr:uid="{00000000-0005-0000-0000-0000AF220000}"/>
    <cellStyle name="Comma 3 31" xfId="3134" xr:uid="{00000000-0005-0000-0000-0000B0220000}"/>
    <cellStyle name="Comma 3 31 2" xfId="3135" xr:uid="{00000000-0005-0000-0000-0000B1220000}"/>
    <cellStyle name="Comma 3 32" xfId="3136" xr:uid="{00000000-0005-0000-0000-0000B2220000}"/>
    <cellStyle name="Comma 3 32 2" xfId="3137" xr:uid="{00000000-0005-0000-0000-0000B3220000}"/>
    <cellStyle name="Comma 3 33" xfId="3138" xr:uid="{00000000-0005-0000-0000-0000B4220000}"/>
    <cellStyle name="Comma 3 33 2" xfId="3139" xr:uid="{00000000-0005-0000-0000-0000B5220000}"/>
    <cellStyle name="Comma 3 34" xfId="3140" xr:uid="{00000000-0005-0000-0000-0000B6220000}"/>
    <cellStyle name="Comma 3 34 2" xfId="3141" xr:uid="{00000000-0005-0000-0000-0000B7220000}"/>
    <cellStyle name="Comma 3 35" xfId="3142" xr:uid="{00000000-0005-0000-0000-0000B8220000}"/>
    <cellStyle name="Comma 3 35 2" xfId="3143" xr:uid="{00000000-0005-0000-0000-0000B9220000}"/>
    <cellStyle name="Comma 3 36" xfId="3144" xr:uid="{00000000-0005-0000-0000-0000BA220000}"/>
    <cellStyle name="Comma 3 36 2" xfId="3145" xr:uid="{00000000-0005-0000-0000-0000BB220000}"/>
    <cellStyle name="Comma 3 37" xfId="3146" xr:uid="{00000000-0005-0000-0000-0000BC220000}"/>
    <cellStyle name="Comma 3 37 2" xfId="3147" xr:uid="{00000000-0005-0000-0000-0000BD220000}"/>
    <cellStyle name="Comma 3 38" xfId="3148" xr:uid="{00000000-0005-0000-0000-0000BE220000}"/>
    <cellStyle name="Comma 3 38 2" xfId="3149" xr:uid="{00000000-0005-0000-0000-0000BF220000}"/>
    <cellStyle name="Comma 3 39" xfId="3150" xr:uid="{00000000-0005-0000-0000-0000C0220000}"/>
    <cellStyle name="Comma 3 39 2" xfId="3151" xr:uid="{00000000-0005-0000-0000-0000C1220000}"/>
    <cellStyle name="Comma 3 4" xfId="84" xr:uid="{00000000-0005-0000-0000-0000C2220000}"/>
    <cellStyle name="Comma 3 4 2" xfId="3152" xr:uid="{00000000-0005-0000-0000-0000C3220000}"/>
    <cellStyle name="Comma 3 4 3" xfId="3153" xr:uid="{00000000-0005-0000-0000-0000C4220000}"/>
    <cellStyle name="Comma 3 4 4" xfId="3154" xr:uid="{00000000-0005-0000-0000-0000C5220000}"/>
    <cellStyle name="Comma 3 4 5" xfId="3155" xr:uid="{00000000-0005-0000-0000-0000C6220000}"/>
    <cellStyle name="Comma 3 4 6" xfId="3156" xr:uid="{00000000-0005-0000-0000-0000C7220000}"/>
    <cellStyle name="Comma 3 40" xfId="3157" xr:uid="{00000000-0005-0000-0000-0000C8220000}"/>
    <cellStyle name="Comma 3 40 2" xfId="3158" xr:uid="{00000000-0005-0000-0000-0000C9220000}"/>
    <cellStyle name="Comma 3 41" xfId="3159" xr:uid="{00000000-0005-0000-0000-0000CA220000}"/>
    <cellStyle name="Comma 3 41 2" xfId="3160" xr:uid="{00000000-0005-0000-0000-0000CB220000}"/>
    <cellStyle name="Comma 3 42" xfId="3161" xr:uid="{00000000-0005-0000-0000-0000CC220000}"/>
    <cellStyle name="Comma 3 42 2" xfId="3162" xr:uid="{00000000-0005-0000-0000-0000CD220000}"/>
    <cellStyle name="Comma 3 43" xfId="3163" xr:uid="{00000000-0005-0000-0000-0000CE220000}"/>
    <cellStyle name="Comma 3 43 2" xfId="3164" xr:uid="{00000000-0005-0000-0000-0000CF220000}"/>
    <cellStyle name="Comma 3 44" xfId="3165" xr:uid="{00000000-0005-0000-0000-0000D0220000}"/>
    <cellStyle name="Comma 3 44 2" xfId="3166" xr:uid="{00000000-0005-0000-0000-0000D1220000}"/>
    <cellStyle name="Comma 3 45" xfId="3167" xr:uid="{00000000-0005-0000-0000-0000D2220000}"/>
    <cellStyle name="Comma 3 45 2" xfId="3168" xr:uid="{00000000-0005-0000-0000-0000D3220000}"/>
    <cellStyle name="Comma 3 46" xfId="3169" xr:uid="{00000000-0005-0000-0000-0000D4220000}"/>
    <cellStyle name="Comma 3 46 2" xfId="3170" xr:uid="{00000000-0005-0000-0000-0000D5220000}"/>
    <cellStyle name="Comma 3 47" xfId="3171" xr:uid="{00000000-0005-0000-0000-0000D6220000}"/>
    <cellStyle name="Comma 3 47 2" xfId="3172" xr:uid="{00000000-0005-0000-0000-0000D7220000}"/>
    <cellStyle name="Comma 3 48" xfId="3173" xr:uid="{00000000-0005-0000-0000-0000D8220000}"/>
    <cellStyle name="Comma 3 48 2" xfId="3174" xr:uid="{00000000-0005-0000-0000-0000D9220000}"/>
    <cellStyle name="Comma 3 49" xfId="3175" xr:uid="{00000000-0005-0000-0000-0000DA220000}"/>
    <cellStyle name="Comma 3 49 2" xfId="3176" xr:uid="{00000000-0005-0000-0000-0000DB220000}"/>
    <cellStyle name="Comma 3 5" xfId="85" xr:uid="{00000000-0005-0000-0000-0000DC220000}"/>
    <cellStyle name="Comma 3 5 2" xfId="3177" xr:uid="{00000000-0005-0000-0000-0000DD220000}"/>
    <cellStyle name="Comma 3 50" xfId="3178" xr:uid="{00000000-0005-0000-0000-0000DE220000}"/>
    <cellStyle name="Comma 3 50 2" xfId="3179" xr:uid="{00000000-0005-0000-0000-0000DF220000}"/>
    <cellStyle name="Comma 3 51" xfId="3180" xr:uid="{00000000-0005-0000-0000-0000E0220000}"/>
    <cellStyle name="Comma 3 51 2" xfId="3181" xr:uid="{00000000-0005-0000-0000-0000E1220000}"/>
    <cellStyle name="Comma 3 52" xfId="3182" xr:uid="{00000000-0005-0000-0000-0000E2220000}"/>
    <cellStyle name="Comma 3 52 2" xfId="3183" xr:uid="{00000000-0005-0000-0000-0000E3220000}"/>
    <cellStyle name="Comma 3 53" xfId="3184" xr:uid="{00000000-0005-0000-0000-0000E4220000}"/>
    <cellStyle name="Comma 3 53 2" xfId="3185" xr:uid="{00000000-0005-0000-0000-0000E5220000}"/>
    <cellStyle name="Comma 3 54" xfId="3186" xr:uid="{00000000-0005-0000-0000-0000E6220000}"/>
    <cellStyle name="Comma 3 54 2" xfId="3187" xr:uid="{00000000-0005-0000-0000-0000E7220000}"/>
    <cellStyle name="Comma 3 55" xfId="3188" xr:uid="{00000000-0005-0000-0000-0000E8220000}"/>
    <cellStyle name="Comma 3 55 2" xfId="3189" xr:uid="{00000000-0005-0000-0000-0000E9220000}"/>
    <cellStyle name="Comma 3 56" xfId="3190" xr:uid="{00000000-0005-0000-0000-0000EA220000}"/>
    <cellStyle name="Comma 3 56 2" xfId="3191" xr:uid="{00000000-0005-0000-0000-0000EB220000}"/>
    <cellStyle name="Comma 3 57" xfId="3192" xr:uid="{00000000-0005-0000-0000-0000EC220000}"/>
    <cellStyle name="Comma 3 57 2" xfId="3193" xr:uid="{00000000-0005-0000-0000-0000ED220000}"/>
    <cellStyle name="Comma 3 58" xfId="3194" xr:uid="{00000000-0005-0000-0000-0000EE220000}"/>
    <cellStyle name="Comma 3 58 2" xfId="3195" xr:uid="{00000000-0005-0000-0000-0000EF220000}"/>
    <cellStyle name="Comma 3 59" xfId="3196" xr:uid="{00000000-0005-0000-0000-0000F0220000}"/>
    <cellStyle name="Comma 3 59 2" xfId="3197" xr:uid="{00000000-0005-0000-0000-0000F1220000}"/>
    <cellStyle name="Comma 3 6" xfId="86" xr:uid="{00000000-0005-0000-0000-0000F2220000}"/>
    <cellStyle name="Comma 3 6 2" xfId="3198" xr:uid="{00000000-0005-0000-0000-0000F3220000}"/>
    <cellStyle name="Comma 3 60" xfId="3199" xr:uid="{00000000-0005-0000-0000-0000F4220000}"/>
    <cellStyle name="Comma 3 60 2" xfId="3200" xr:uid="{00000000-0005-0000-0000-0000F5220000}"/>
    <cellStyle name="Comma 3 61" xfId="3201" xr:uid="{00000000-0005-0000-0000-0000F6220000}"/>
    <cellStyle name="Comma 3 61 2" xfId="3202" xr:uid="{00000000-0005-0000-0000-0000F7220000}"/>
    <cellStyle name="Comma 3 62" xfId="3203" xr:uid="{00000000-0005-0000-0000-0000F8220000}"/>
    <cellStyle name="Comma 3 62 2" xfId="3204" xr:uid="{00000000-0005-0000-0000-0000F9220000}"/>
    <cellStyle name="Comma 3 63" xfId="3205" xr:uid="{00000000-0005-0000-0000-0000FA220000}"/>
    <cellStyle name="Comma 3 63 2" xfId="3206" xr:uid="{00000000-0005-0000-0000-0000FB220000}"/>
    <cellStyle name="Comma 3 64" xfId="3207" xr:uid="{00000000-0005-0000-0000-0000FC220000}"/>
    <cellStyle name="Comma 3 64 2" xfId="3208" xr:uid="{00000000-0005-0000-0000-0000FD220000}"/>
    <cellStyle name="Comma 3 65" xfId="3209" xr:uid="{00000000-0005-0000-0000-0000FE220000}"/>
    <cellStyle name="Comma 3 65 2" xfId="3210" xr:uid="{00000000-0005-0000-0000-0000FF220000}"/>
    <cellStyle name="Comma 3 66" xfId="3211" xr:uid="{00000000-0005-0000-0000-000000230000}"/>
    <cellStyle name="Comma 3 66 2" xfId="3212" xr:uid="{00000000-0005-0000-0000-000001230000}"/>
    <cellStyle name="Comma 3 67" xfId="3213" xr:uid="{00000000-0005-0000-0000-000002230000}"/>
    <cellStyle name="Comma 3 67 2" xfId="3214" xr:uid="{00000000-0005-0000-0000-000003230000}"/>
    <cellStyle name="Comma 3 68" xfId="3215" xr:uid="{00000000-0005-0000-0000-000004230000}"/>
    <cellStyle name="Comma 3 68 2" xfId="3216" xr:uid="{00000000-0005-0000-0000-000005230000}"/>
    <cellStyle name="Comma 3 69" xfId="3217" xr:uid="{00000000-0005-0000-0000-000006230000}"/>
    <cellStyle name="Comma 3 69 2" xfId="3218" xr:uid="{00000000-0005-0000-0000-000007230000}"/>
    <cellStyle name="Comma 3 7" xfId="87" xr:uid="{00000000-0005-0000-0000-000008230000}"/>
    <cellStyle name="Comma 3 7 2" xfId="3219" xr:uid="{00000000-0005-0000-0000-000009230000}"/>
    <cellStyle name="Comma 3 70" xfId="3220" xr:uid="{00000000-0005-0000-0000-00000A230000}"/>
    <cellStyle name="Comma 3 70 2" xfId="3221" xr:uid="{00000000-0005-0000-0000-00000B230000}"/>
    <cellStyle name="Comma 3 71" xfId="3222" xr:uid="{00000000-0005-0000-0000-00000C230000}"/>
    <cellStyle name="Comma 3 71 2" xfId="3223" xr:uid="{00000000-0005-0000-0000-00000D230000}"/>
    <cellStyle name="Comma 3 72" xfId="3224" xr:uid="{00000000-0005-0000-0000-00000E230000}"/>
    <cellStyle name="Comma 3 72 2" xfId="3225" xr:uid="{00000000-0005-0000-0000-00000F230000}"/>
    <cellStyle name="Comma 3 73" xfId="3226" xr:uid="{00000000-0005-0000-0000-000010230000}"/>
    <cellStyle name="Comma 3 73 2" xfId="3227" xr:uid="{00000000-0005-0000-0000-000011230000}"/>
    <cellStyle name="Comma 3 74" xfId="3228" xr:uid="{00000000-0005-0000-0000-000012230000}"/>
    <cellStyle name="Comma 3 74 2" xfId="3229" xr:uid="{00000000-0005-0000-0000-000013230000}"/>
    <cellStyle name="Comma 3 75" xfId="3230" xr:uid="{00000000-0005-0000-0000-000014230000}"/>
    <cellStyle name="Comma 3 75 2" xfId="3231" xr:uid="{00000000-0005-0000-0000-000015230000}"/>
    <cellStyle name="Comma 3 76" xfId="3232" xr:uid="{00000000-0005-0000-0000-000016230000}"/>
    <cellStyle name="Comma 3 76 2" xfId="3233" xr:uid="{00000000-0005-0000-0000-000017230000}"/>
    <cellStyle name="Comma 3 77" xfId="3234" xr:uid="{00000000-0005-0000-0000-000018230000}"/>
    <cellStyle name="Comma 3 77 2" xfId="3235" xr:uid="{00000000-0005-0000-0000-000019230000}"/>
    <cellStyle name="Comma 3 78" xfId="3236" xr:uid="{00000000-0005-0000-0000-00001A230000}"/>
    <cellStyle name="Comma 3 78 2" xfId="3237" xr:uid="{00000000-0005-0000-0000-00001B230000}"/>
    <cellStyle name="Comma 3 79" xfId="3238" xr:uid="{00000000-0005-0000-0000-00001C230000}"/>
    <cellStyle name="Comma 3 79 2" xfId="3239" xr:uid="{00000000-0005-0000-0000-00001D230000}"/>
    <cellStyle name="Comma 3 8" xfId="3240" xr:uid="{00000000-0005-0000-0000-00001E230000}"/>
    <cellStyle name="Comma 3 8 2" xfId="3241" xr:uid="{00000000-0005-0000-0000-00001F230000}"/>
    <cellStyle name="Comma 3 80" xfId="3242" xr:uid="{00000000-0005-0000-0000-000020230000}"/>
    <cellStyle name="Comma 3 80 2" xfId="3243" xr:uid="{00000000-0005-0000-0000-000021230000}"/>
    <cellStyle name="Comma 3 81" xfId="3244" xr:uid="{00000000-0005-0000-0000-000022230000}"/>
    <cellStyle name="Comma 3 81 2" xfId="3245" xr:uid="{00000000-0005-0000-0000-000023230000}"/>
    <cellStyle name="Comma 3 82" xfId="3246" xr:uid="{00000000-0005-0000-0000-000024230000}"/>
    <cellStyle name="Comma 3 82 2" xfId="3247" xr:uid="{00000000-0005-0000-0000-000025230000}"/>
    <cellStyle name="Comma 3 83" xfId="3248" xr:uid="{00000000-0005-0000-0000-000026230000}"/>
    <cellStyle name="Comma 3 83 2" xfId="3249" xr:uid="{00000000-0005-0000-0000-000027230000}"/>
    <cellStyle name="Comma 3 84" xfId="3250" xr:uid="{00000000-0005-0000-0000-000028230000}"/>
    <cellStyle name="Comma 3 84 2" xfId="3251" xr:uid="{00000000-0005-0000-0000-000029230000}"/>
    <cellStyle name="Comma 3 85" xfId="3252" xr:uid="{00000000-0005-0000-0000-00002A230000}"/>
    <cellStyle name="Comma 3 85 2" xfId="3253" xr:uid="{00000000-0005-0000-0000-00002B230000}"/>
    <cellStyle name="Comma 3 86" xfId="3254" xr:uid="{00000000-0005-0000-0000-00002C230000}"/>
    <cellStyle name="Comma 3 86 2" xfId="3255" xr:uid="{00000000-0005-0000-0000-00002D230000}"/>
    <cellStyle name="Comma 3 87" xfId="3256" xr:uid="{00000000-0005-0000-0000-00002E230000}"/>
    <cellStyle name="Comma 3 87 2" xfId="3257" xr:uid="{00000000-0005-0000-0000-00002F230000}"/>
    <cellStyle name="Comma 3 88" xfId="3258" xr:uid="{00000000-0005-0000-0000-000030230000}"/>
    <cellStyle name="Comma 3 89" xfId="3259" xr:uid="{00000000-0005-0000-0000-000031230000}"/>
    <cellStyle name="Comma 3 9" xfId="3260" xr:uid="{00000000-0005-0000-0000-000032230000}"/>
    <cellStyle name="Comma 3 9 2" xfId="3261" xr:uid="{00000000-0005-0000-0000-000033230000}"/>
    <cellStyle name="Comma 3 90" xfId="3262" xr:uid="{00000000-0005-0000-0000-000034230000}"/>
    <cellStyle name="Comma 3 91" xfId="3263" xr:uid="{00000000-0005-0000-0000-000035230000}"/>
    <cellStyle name="Comma 3 92" xfId="3264" xr:uid="{00000000-0005-0000-0000-000036230000}"/>
    <cellStyle name="Comma 3 93" xfId="3265" xr:uid="{00000000-0005-0000-0000-000037230000}"/>
    <cellStyle name="Comma 3 94" xfId="3266" xr:uid="{00000000-0005-0000-0000-000038230000}"/>
    <cellStyle name="Comma 3 95" xfId="3267" xr:uid="{00000000-0005-0000-0000-000039230000}"/>
    <cellStyle name="Comma 30" xfId="88" xr:uid="{00000000-0005-0000-0000-00003A230000}"/>
    <cellStyle name="Comma 30 2" xfId="13954" xr:uid="{00000000-0005-0000-0000-00003B230000}"/>
    <cellStyle name="Comma 30 2 2" xfId="13955" xr:uid="{00000000-0005-0000-0000-00003C230000}"/>
    <cellStyle name="Comma 30 2 2 2" xfId="13956" xr:uid="{00000000-0005-0000-0000-00003D230000}"/>
    <cellStyle name="Comma 30 2 2 2 2" xfId="13957" xr:uid="{00000000-0005-0000-0000-00003E230000}"/>
    <cellStyle name="Comma 30 2 2 2 2 2" xfId="13958" xr:uid="{00000000-0005-0000-0000-00003F230000}"/>
    <cellStyle name="Comma 30 2 2 2 2 2 2" xfId="13959" xr:uid="{00000000-0005-0000-0000-000040230000}"/>
    <cellStyle name="Comma 30 2 2 2 2 3" xfId="13960" xr:uid="{00000000-0005-0000-0000-000041230000}"/>
    <cellStyle name="Comma 30 2 2 2 2 4" xfId="13961" xr:uid="{00000000-0005-0000-0000-000042230000}"/>
    <cellStyle name="Comma 30 2 2 2 3" xfId="13962" xr:uid="{00000000-0005-0000-0000-000043230000}"/>
    <cellStyle name="Comma 30 2 2 2 3 2" xfId="13963" xr:uid="{00000000-0005-0000-0000-000044230000}"/>
    <cellStyle name="Comma 30 2 2 2 4" xfId="13964" xr:uid="{00000000-0005-0000-0000-000045230000}"/>
    <cellStyle name="Comma 30 2 2 2 5" xfId="13965" xr:uid="{00000000-0005-0000-0000-000046230000}"/>
    <cellStyle name="Comma 30 2 2 3" xfId="13966" xr:uid="{00000000-0005-0000-0000-000047230000}"/>
    <cellStyle name="Comma 30 2 2 3 2" xfId="13967" xr:uid="{00000000-0005-0000-0000-000048230000}"/>
    <cellStyle name="Comma 30 2 2 3 2 2" xfId="13968" xr:uid="{00000000-0005-0000-0000-000049230000}"/>
    <cellStyle name="Comma 30 2 2 3 3" xfId="13969" xr:uid="{00000000-0005-0000-0000-00004A230000}"/>
    <cellStyle name="Comma 30 2 2 3 4" xfId="13970" xr:uid="{00000000-0005-0000-0000-00004B230000}"/>
    <cellStyle name="Comma 30 2 2 4" xfId="13971" xr:uid="{00000000-0005-0000-0000-00004C230000}"/>
    <cellStyle name="Comma 30 2 2 4 2" xfId="13972" xr:uid="{00000000-0005-0000-0000-00004D230000}"/>
    <cellStyle name="Comma 30 2 2 5" xfId="13973" xr:uid="{00000000-0005-0000-0000-00004E230000}"/>
    <cellStyle name="Comma 30 2 2 6" xfId="13974" xr:uid="{00000000-0005-0000-0000-00004F230000}"/>
    <cellStyle name="Comma 30 2 3" xfId="13975" xr:uid="{00000000-0005-0000-0000-000050230000}"/>
    <cellStyle name="Comma 30 2 4" xfId="13976" xr:uid="{00000000-0005-0000-0000-000051230000}"/>
    <cellStyle name="Comma 30 2 4 2" xfId="13977" xr:uid="{00000000-0005-0000-0000-000052230000}"/>
    <cellStyle name="Comma 30 2 4 2 2" xfId="13978" xr:uid="{00000000-0005-0000-0000-000053230000}"/>
    <cellStyle name="Comma 30 2 4 2 2 2" xfId="13979" xr:uid="{00000000-0005-0000-0000-000054230000}"/>
    <cellStyle name="Comma 30 2 4 2 3" xfId="13980" xr:uid="{00000000-0005-0000-0000-000055230000}"/>
    <cellStyle name="Comma 30 2 4 2 4" xfId="13981" xr:uid="{00000000-0005-0000-0000-000056230000}"/>
    <cellStyle name="Comma 30 2 4 3" xfId="13982" xr:uid="{00000000-0005-0000-0000-000057230000}"/>
    <cellStyle name="Comma 30 2 4 3 2" xfId="13983" xr:uid="{00000000-0005-0000-0000-000058230000}"/>
    <cellStyle name="Comma 30 2 4 4" xfId="13984" xr:uid="{00000000-0005-0000-0000-000059230000}"/>
    <cellStyle name="Comma 30 2 4 5" xfId="13985" xr:uid="{00000000-0005-0000-0000-00005A230000}"/>
    <cellStyle name="Comma 30 2 5" xfId="13986" xr:uid="{00000000-0005-0000-0000-00005B230000}"/>
    <cellStyle name="Comma 30 2 5 2" xfId="13987" xr:uid="{00000000-0005-0000-0000-00005C230000}"/>
    <cellStyle name="Comma 30 2 5 2 2" xfId="13988" xr:uid="{00000000-0005-0000-0000-00005D230000}"/>
    <cellStyle name="Comma 30 2 5 3" xfId="13989" xr:uid="{00000000-0005-0000-0000-00005E230000}"/>
    <cellStyle name="Comma 30 2 5 4" xfId="13990" xr:uid="{00000000-0005-0000-0000-00005F230000}"/>
    <cellStyle name="Comma 30 2 6" xfId="13991" xr:uid="{00000000-0005-0000-0000-000060230000}"/>
    <cellStyle name="Comma 30 2 6 2" xfId="13992" xr:uid="{00000000-0005-0000-0000-000061230000}"/>
    <cellStyle name="Comma 30 2 7" xfId="13993" xr:uid="{00000000-0005-0000-0000-000062230000}"/>
    <cellStyle name="Comma 30 2 8" xfId="13994" xr:uid="{00000000-0005-0000-0000-000063230000}"/>
    <cellStyle name="Comma 30 3" xfId="13995" xr:uid="{00000000-0005-0000-0000-000064230000}"/>
    <cellStyle name="Comma 30 3 2" xfId="13996" xr:uid="{00000000-0005-0000-0000-000065230000}"/>
    <cellStyle name="Comma 30 3 2 2" xfId="13997" xr:uid="{00000000-0005-0000-0000-000066230000}"/>
    <cellStyle name="Comma 30 3 2 2 2" xfId="13998" xr:uid="{00000000-0005-0000-0000-000067230000}"/>
    <cellStyle name="Comma 30 3 2 2 2 2" xfId="13999" xr:uid="{00000000-0005-0000-0000-000068230000}"/>
    <cellStyle name="Comma 30 3 2 2 3" xfId="14000" xr:uid="{00000000-0005-0000-0000-000069230000}"/>
    <cellStyle name="Comma 30 3 2 2 4" xfId="14001" xr:uid="{00000000-0005-0000-0000-00006A230000}"/>
    <cellStyle name="Comma 30 3 2 3" xfId="14002" xr:uid="{00000000-0005-0000-0000-00006B230000}"/>
    <cellStyle name="Comma 30 3 2 3 2" xfId="14003" xr:uid="{00000000-0005-0000-0000-00006C230000}"/>
    <cellStyle name="Comma 30 3 2 4" xfId="14004" xr:uid="{00000000-0005-0000-0000-00006D230000}"/>
    <cellStyle name="Comma 30 3 2 5" xfId="14005" xr:uid="{00000000-0005-0000-0000-00006E230000}"/>
    <cellStyle name="Comma 30 3 3" xfId="14006" xr:uid="{00000000-0005-0000-0000-00006F230000}"/>
    <cellStyle name="Comma 30 3 3 2" xfId="14007" xr:uid="{00000000-0005-0000-0000-000070230000}"/>
    <cellStyle name="Comma 30 3 3 2 2" xfId="14008" xr:uid="{00000000-0005-0000-0000-000071230000}"/>
    <cellStyle name="Comma 30 3 3 3" xfId="14009" xr:uid="{00000000-0005-0000-0000-000072230000}"/>
    <cellStyle name="Comma 30 3 3 4" xfId="14010" xr:uid="{00000000-0005-0000-0000-000073230000}"/>
    <cellStyle name="Comma 30 3 4" xfId="14011" xr:uid="{00000000-0005-0000-0000-000074230000}"/>
    <cellStyle name="Comma 30 3 4 2" xfId="14012" xr:uid="{00000000-0005-0000-0000-000075230000}"/>
    <cellStyle name="Comma 30 3 5" xfId="14013" xr:uid="{00000000-0005-0000-0000-000076230000}"/>
    <cellStyle name="Comma 30 3 6" xfId="14014" xr:uid="{00000000-0005-0000-0000-000077230000}"/>
    <cellStyle name="Comma 30 4" xfId="14015" xr:uid="{00000000-0005-0000-0000-000078230000}"/>
    <cellStyle name="Comma 30 4 2" xfId="14016" xr:uid="{00000000-0005-0000-0000-000079230000}"/>
    <cellStyle name="Comma 30 4 2 2" xfId="14017" xr:uid="{00000000-0005-0000-0000-00007A230000}"/>
    <cellStyle name="Comma 30 4 2 2 2" xfId="14018" xr:uid="{00000000-0005-0000-0000-00007B230000}"/>
    <cellStyle name="Comma 30 4 2 3" xfId="14019" xr:uid="{00000000-0005-0000-0000-00007C230000}"/>
    <cellStyle name="Comma 30 4 2 4" xfId="14020" xr:uid="{00000000-0005-0000-0000-00007D230000}"/>
    <cellStyle name="Comma 30 4 3" xfId="14021" xr:uid="{00000000-0005-0000-0000-00007E230000}"/>
    <cellStyle name="Comma 30 4 3 2" xfId="14022" xr:uid="{00000000-0005-0000-0000-00007F230000}"/>
    <cellStyle name="Comma 30 4 4" xfId="14023" xr:uid="{00000000-0005-0000-0000-000080230000}"/>
    <cellStyle name="Comma 30 4 5" xfId="14024" xr:uid="{00000000-0005-0000-0000-000081230000}"/>
    <cellStyle name="Comma 30 5" xfId="14025" xr:uid="{00000000-0005-0000-0000-000082230000}"/>
    <cellStyle name="Comma 30 5 2" xfId="14026" xr:uid="{00000000-0005-0000-0000-000083230000}"/>
    <cellStyle name="Comma 30 5 2 2" xfId="14027" xr:uid="{00000000-0005-0000-0000-000084230000}"/>
    <cellStyle name="Comma 30 5 3" xfId="14028" xr:uid="{00000000-0005-0000-0000-000085230000}"/>
    <cellStyle name="Comma 30 5 4" xfId="14029" xr:uid="{00000000-0005-0000-0000-000086230000}"/>
    <cellStyle name="Comma 30 6" xfId="14030" xr:uid="{00000000-0005-0000-0000-000087230000}"/>
    <cellStyle name="Comma 30 6 2" xfId="14031" xr:uid="{00000000-0005-0000-0000-000088230000}"/>
    <cellStyle name="Comma 30 7" xfId="14032" xr:uid="{00000000-0005-0000-0000-000089230000}"/>
    <cellStyle name="Comma 30 8" xfId="14033" xr:uid="{00000000-0005-0000-0000-00008A230000}"/>
    <cellStyle name="Comma 30 9" xfId="14034" xr:uid="{00000000-0005-0000-0000-00008B230000}"/>
    <cellStyle name="Comma 31" xfId="89" xr:uid="{00000000-0005-0000-0000-00008C230000}"/>
    <cellStyle name="Comma 31 2" xfId="14035" xr:uid="{00000000-0005-0000-0000-00008D230000}"/>
    <cellStyle name="Comma 31 2 2" xfId="14036" xr:uid="{00000000-0005-0000-0000-00008E230000}"/>
    <cellStyle name="Comma 31 2 2 2" xfId="14037" xr:uid="{00000000-0005-0000-0000-00008F230000}"/>
    <cellStyle name="Comma 31 2 2 2 2" xfId="14038" xr:uid="{00000000-0005-0000-0000-000090230000}"/>
    <cellStyle name="Comma 31 2 2 2 2 2" xfId="14039" xr:uid="{00000000-0005-0000-0000-000091230000}"/>
    <cellStyle name="Comma 31 2 2 2 2 2 2" xfId="14040" xr:uid="{00000000-0005-0000-0000-000092230000}"/>
    <cellStyle name="Comma 31 2 2 2 2 3" xfId="14041" xr:uid="{00000000-0005-0000-0000-000093230000}"/>
    <cellStyle name="Comma 31 2 2 2 2 4" xfId="14042" xr:uid="{00000000-0005-0000-0000-000094230000}"/>
    <cellStyle name="Comma 31 2 2 2 3" xfId="14043" xr:uid="{00000000-0005-0000-0000-000095230000}"/>
    <cellStyle name="Comma 31 2 2 2 3 2" xfId="14044" xr:uid="{00000000-0005-0000-0000-000096230000}"/>
    <cellStyle name="Comma 31 2 2 2 4" xfId="14045" xr:uid="{00000000-0005-0000-0000-000097230000}"/>
    <cellStyle name="Comma 31 2 2 2 5" xfId="14046" xr:uid="{00000000-0005-0000-0000-000098230000}"/>
    <cellStyle name="Comma 31 2 2 3" xfId="14047" xr:uid="{00000000-0005-0000-0000-000099230000}"/>
    <cellStyle name="Comma 31 2 2 3 2" xfId="14048" xr:uid="{00000000-0005-0000-0000-00009A230000}"/>
    <cellStyle name="Comma 31 2 2 3 2 2" xfId="14049" xr:uid="{00000000-0005-0000-0000-00009B230000}"/>
    <cellStyle name="Comma 31 2 2 3 3" xfId="14050" xr:uid="{00000000-0005-0000-0000-00009C230000}"/>
    <cellStyle name="Comma 31 2 2 3 4" xfId="14051" xr:uid="{00000000-0005-0000-0000-00009D230000}"/>
    <cellStyle name="Comma 31 2 2 4" xfId="14052" xr:uid="{00000000-0005-0000-0000-00009E230000}"/>
    <cellStyle name="Comma 31 2 2 4 2" xfId="14053" xr:uid="{00000000-0005-0000-0000-00009F230000}"/>
    <cellStyle name="Comma 31 2 2 5" xfId="14054" xr:uid="{00000000-0005-0000-0000-0000A0230000}"/>
    <cellStyle name="Comma 31 2 2 6" xfId="14055" xr:uid="{00000000-0005-0000-0000-0000A1230000}"/>
    <cellStyle name="Comma 31 2 3" xfId="14056" xr:uid="{00000000-0005-0000-0000-0000A2230000}"/>
    <cellStyle name="Comma 31 2 4" xfId="14057" xr:uid="{00000000-0005-0000-0000-0000A3230000}"/>
    <cellStyle name="Comma 31 2 4 2" xfId="14058" xr:uid="{00000000-0005-0000-0000-0000A4230000}"/>
    <cellStyle name="Comma 31 2 4 2 2" xfId="14059" xr:uid="{00000000-0005-0000-0000-0000A5230000}"/>
    <cellStyle name="Comma 31 2 4 2 2 2" xfId="14060" xr:uid="{00000000-0005-0000-0000-0000A6230000}"/>
    <cellStyle name="Comma 31 2 4 2 3" xfId="14061" xr:uid="{00000000-0005-0000-0000-0000A7230000}"/>
    <cellStyle name="Comma 31 2 4 2 4" xfId="14062" xr:uid="{00000000-0005-0000-0000-0000A8230000}"/>
    <cellStyle name="Comma 31 2 4 3" xfId="14063" xr:uid="{00000000-0005-0000-0000-0000A9230000}"/>
    <cellStyle name="Comma 31 2 4 3 2" xfId="14064" xr:uid="{00000000-0005-0000-0000-0000AA230000}"/>
    <cellStyle name="Comma 31 2 4 4" xfId="14065" xr:uid="{00000000-0005-0000-0000-0000AB230000}"/>
    <cellStyle name="Comma 31 2 4 5" xfId="14066" xr:uid="{00000000-0005-0000-0000-0000AC230000}"/>
    <cellStyle name="Comma 31 2 5" xfId="14067" xr:uid="{00000000-0005-0000-0000-0000AD230000}"/>
    <cellStyle name="Comma 31 2 5 2" xfId="14068" xr:uid="{00000000-0005-0000-0000-0000AE230000}"/>
    <cellStyle name="Comma 31 2 5 2 2" xfId="14069" xr:uid="{00000000-0005-0000-0000-0000AF230000}"/>
    <cellStyle name="Comma 31 2 5 3" xfId="14070" xr:uid="{00000000-0005-0000-0000-0000B0230000}"/>
    <cellStyle name="Comma 31 2 5 4" xfId="14071" xr:uid="{00000000-0005-0000-0000-0000B1230000}"/>
    <cellStyle name="Comma 31 2 6" xfId="14072" xr:uid="{00000000-0005-0000-0000-0000B2230000}"/>
    <cellStyle name="Comma 31 2 6 2" xfId="14073" xr:uid="{00000000-0005-0000-0000-0000B3230000}"/>
    <cellStyle name="Comma 31 2 7" xfId="14074" xr:uid="{00000000-0005-0000-0000-0000B4230000}"/>
    <cellStyle name="Comma 31 2 8" xfId="14075" xr:uid="{00000000-0005-0000-0000-0000B5230000}"/>
    <cellStyle name="Comma 31 3" xfId="14076" xr:uid="{00000000-0005-0000-0000-0000B6230000}"/>
    <cellStyle name="Comma 31 3 2" xfId="14077" xr:uid="{00000000-0005-0000-0000-0000B7230000}"/>
    <cellStyle name="Comma 31 3 2 2" xfId="14078" xr:uid="{00000000-0005-0000-0000-0000B8230000}"/>
    <cellStyle name="Comma 31 3 2 2 2" xfId="14079" xr:uid="{00000000-0005-0000-0000-0000B9230000}"/>
    <cellStyle name="Comma 31 3 2 2 2 2" xfId="14080" xr:uid="{00000000-0005-0000-0000-0000BA230000}"/>
    <cellStyle name="Comma 31 3 2 2 3" xfId="14081" xr:uid="{00000000-0005-0000-0000-0000BB230000}"/>
    <cellStyle name="Comma 31 3 2 2 4" xfId="14082" xr:uid="{00000000-0005-0000-0000-0000BC230000}"/>
    <cellStyle name="Comma 31 3 2 3" xfId="14083" xr:uid="{00000000-0005-0000-0000-0000BD230000}"/>
    <cellStyle name="Comma 31 3 2 3 2" xfId="14084" xr:uid="{00000000-0005-0000-0000-0000BE230000}"/>
    <cellStyle name="Comma 31 3 2 4" xfId="14085" xr:uid="{00000000-0005-0000-0000-0000BF230000}"/>
    <cellStyle name="Comma 31 3 2 5" xfId="14086" xr:uid="{00000000-0005-0000-0000-0000C0230000}"/>
    <cellStyle name="Comma 31 3 3" xfId="14087" xr:uid="{00000000-0005-0000-0000-0000C1230000}"/>
    <cellStyle name="Comma 31 3 3 2" xfId="14088" xr:uid="{00000000-0005-0000-0000-0000C2230000}"/>
    <cellStyle name="Comma 31 3 3 2 2" xfId="14089" xr:uid="{00000000-0005-0000-0000-0000C3230000}"/>
    <cellStyle name="Comma 31 3 3 3" xfId="14090" xr:uid="{00000000-0005-0000-0000-0000C4230000}"/>
    <cellStyle name="Comma 31 3 3 4" xfId="14091" xr:uid="{00000000-0005-0000-0000-0000C5230000}"/>
    <cellStyle name="Comma 31 3 4" xfId="14092" xr:uid="{00000000-0005-0000-0000-0000C6230000}"/>
    <cellStyle name="Comma 31 3 4 2" xfId="14093" xr:uid="{00000000-0005-0000-0000-0000C7230000}"/>
    <cellStyle name="Comma 31 3 5" xfId="14094" xr:uid="{00000000-0005-0000-0000-0000C8230000}"/>
    <cellStyle name="Comma 31 3 6" xfId="14095" xr:uid="{00000000-0005-0000-0000-0000C9230000}"/>
    <cellStyle name="Comma 31 4" xfId="14096" xr:uid="{00000000-0005-0000-0000-0000CA230000}"/>
    <cellStyle name="Comma 31 4 2" xfId="14097" xr:uid="{00000000-0005-0000-0000-0000CB230000}"/>
    <cellStyle name="Comma 31 4 2 2" xfId="14098" xr:uid="{00000000-0005-0000-0000-0000CC230000}"/>
    <cellStyle name="Comma 31 4 2 2 2" xfId="14099" xr:uid="{00000000-0005-0000-0000-0000CD230000}"/>
    <cellStyle name="Comma 31 4 2 3" xfId="14100" xr:uid="{00000000-0005-0000-0000-0000CE230000}"/>
    <cellStyle name="Comma 31 4 2 4" xfId="14101" xr:uid="{00000000-0005-0000-0000-0000CF230000}"/>
    <cellStyle name="Comma 31 4 3" xfId="14102" xr:uid="{00000000-0005-0000-0000-0000D0230000}"/>
    <cellStyle name="Comma 31 4 3 2" xfId="14103" xr:uid="{00000000-0005-0000-0000-0000D1230000}"/>
    <cellStyle name="Comma 31 4 4" xfId="14104" xr:uid="{00000000-0005-0000-0000-0000D2230000}"/>
    <cellStyle name="Comma 31 4 5" xfId="14105" xr:uid="{00000000-0005-0000-0000-0000D3230000}"/>
    <cellStyle name="Comma 31 5" xfId="14106" xr:uid="{00000000-0005-0000-0000-0000D4230000}"/>
    <cellStyle name="Comma 31 5 2" xfId="14107" xr:uid="{00000000-0005-0000-0000-0000D5230000}"/>
    <cellStyle name="Comma 31 5 2 2" xfId="14108" xr:uid="{00000000-0005-0000-0000-0000D6230000}"/>
    <cellStyle name="Comma 31 5 3" xfId="14109" xr:uid="{00000000-0005-0000-0000-0000D7230000}"/>
    <cellStyle name="Comma 31 5 4" xfId="14110" xr:uid="{00000000-0005-0000-0000-0000D8230000}"/>
    <cellStyle name="Comma 31 6" xfId="14111" xr:uid="{00000000-0005-0000-0000-0000D9230000}"/>
    <cellStyle name="Comma 31 6 2" xfId="14112" xr:uid="{00000000-0005-0000-0000-0000DA230000}"/>
    <cellStyle name="Comma 31 7" xfId="14113" xr:uid="{00000000-0005-0000-0000-0000DB230000}"/>
    <cellStyle name="Comma 31 8" xfId="14114" xr:uid="{00000000-0005-0000-0000-0000DC230000}"/>
    <cellStyle name="Comma 31 9" xfId="14115" xr:uid="{00000000-0005-0000-0000-0000DD230000}"/>
    <cellStyle name="Comma 32" xfId="90" xr:uid="{00000000-0005-0000-0000-0000DE230000}"/>
    <cellStyle name="Comma 32 2" xfId="14116" xr:uid="{00000000-0005-0000-0000-0000DF230000}"/>
    <cellStyle name="Comma 32 2 2" xfId="14117" xr:uid="{00000000-0005-0000-0000-0000E0230000}"/>
    <cellStyle name="Comma 32 2 2 2" xfId="14118" xr:uid="{00000000-0005-0000-0000-0000E1230000}"/>
    <cellStyle name="Comma 32 2 2 2 2" xfId="14119" xr:uid="{00000000-0005-0000-0000-0000E2230000}"/>
    <cellStyle name="Comma 32 2 2 2 2 2" xfId="14120" xr:uid="{00000000-0005-0000-0000-0000E3230000}"/>
    <cellStyle name="Comma 32 2 2 2 2 2 2" xfId="14121" xr:uid="{00000000-0005-0000-0000-0000E4230000}"/>
    <cellStyle name="Comma 32 2 2 2 2 3" xfId="14122" xr:uid="{00000000-0005-0000-0000-0000E5230000}"/>
    <cellStyle name="Comma 32 2 2 2 2 4" xfId="14123" xr:uid="{00000000-0005-0000-0000-0000E6230000}"/>
    <cellStyle name="Comma 32 2 2 2 3" xfId="14124" xr:uid="{00000000-0005-0000-0000-0000E7230000}"/>
    <cellStyle name="Comma 32 2 2 2 3 2" xfId="14125" xr:uid="{00000000-0005-0000-0000-0000E8230000}"/>
    <cellStyle name="Comma 32 2 2 2 4" xfId="14126" xr:uid="{00000000-0005-0000-0000-0000E9230000}"/>
    <cellStyle name="Comma 32 2 2 2 5" xfId="14127" xr:uid="{00000000-0005-0000-0000-0000EA230000}"/>
    <cellStyle name="Comma 32 2 2 3" xfId="14128" xr:uid="{00000000-0005-0000-0000-0000EB230000}"/>
    <cellStyle name="Comma 32 2 2 3 2" xfId="14129" xr:uid="{00000000-0005-0000-0000-0000EC230000}"/>
    <cellStyle name="Comma 32 2 2 3 2 2" xfId="14130" xr:uid="{00000000-0005-0000-0000-0000ED230000}"/>
    <cellStyle name="Comma 32 2 2 3 3" xfId="14131" xr:uid="{00000000-0005-0000-0000-0000EE230000}"/>
    <cellStyle name="Comma 32 2 2 3 4" xfId="14132" xr:uid="{00000000-0005-0000-0000-0000EF230000}"/>
    <cellStyle name="Comma 32 2 2 4" xfId="14133" xr:uid="{00000000-0005-0000-0000-0000F0230000}"/>
    <cellStyle name="Comma 32 2 2 4 2" xfId="14134" xr:uid="{00000000-0005-0000-0000-0000F1230000}"/>
    <cellStyle name="Comma 32 2 2 5" xfId="14135" xr:uid="{00000000-0005-0000-0000-0000F2230000}"/>
    <cellStyle name="Comma 32 2 2 6" xfId="14136" xr:uid="{00000000-0005-0000-0000-0000F3230000}"/>
    <cellStyle name="Comma 32 2 3" xfId="14137" xr:uid="{00000000-0005-0000-0000-0000F4230000}"/>
    <cellStyle name="Comma 32 2 4" xfId="14138" xr:uid="{00000000-0005-0000-0000-0000F5230000}"/>
    <cellStyle name="Comma 32 2 4 2" xfId="14139" xr:uid="{00000000-0005-0000-0000-0000F6230000}"/>
    <cellStyle name="Comma 32 2 4 2 2" xfId="14140" xr:uid="{00000000-0005-0000-0000-0000F7230000}"/>
    <cellStyle name="Comma 32 2 4 2 2 2" xfId="14141" xr:uid="{00000000-0005-0000-0000-0000F8230000}"/>
    <cellStyle name="Comma 32 2 4 2 3" xfId="14142" xr:uid="{00000000-0005-0000-0000-0000F9230000}"/>
    <cellStyle name="Comma 32 2 4 2 4" xfId="14143" xr:uid="{00000000-0005-0000-0000-0000FA230000}"/>
    <cellStyle name="Comma 32 2 4 3" xfId="14144" xr:uid="{00000000-0005-0000-0000-0000FB230000}"/>
    <cellStyle name="Comma 32 2 4 3 2" xfId="14145" xr:uid="{00000000-0005-0000-0000-0000FC230000}"/>
    <cellStyle name="Comma 32 2 4 4" xfId="14146" xr:uid="{00000000-0005-0000-0000-0000FD230000}"/>
    <cellStyle name="Comma 32 2 4 5" xfId="14147" xr:uid="{00000000-0005-0000-0000-0000FE230000}"/>
    <cellStyle name="Comma 32 2 5" xfId="14148" xr:uid="{00000000-0005-0000-0000-0000FF230000}"/>
    <cellStyle name="Comma 32 2 5 2" xfId="14149" xr:uid="{00000000-0005-0000-0000-000000240000}"/>
    <cellStyle name="Comma 32 2 5 2 2" xfId="14150" xr:uid="{00000000-0005-0000-0000-000001240000}"/>
    <cellStyle name="Comma 32 2 5 3" xfId="14151" xr:uid="{00000000-0005-0000-0000-000002240000}"/>
    <cellStyle name="Comma 32 2 5 4" xfId="14152" xr:uid="{00000000-0005-0000-0000-000003240000}"/>
    <cellStyle name="Comma 32 2 6" xfId="14153" xr:uid="{00000000-0005-0000-0000-000004240000}"/>
    <cellStyle name="Comma 32 2 6 2" xfId="14154" xr:uid="{00000000-0005-0000-0000-000005240000}"/>
    <cellStyle name="Comma 32 2 7" xfId="14155" xr:uid="{00000000-0005-0000-0000-000006240000}"/>
    <cellStyle name="Comma 32 2 8" xfId="14156" xr:uid="{00000000-0005-0000-0000-000007240000}"/>
    <cellStyle name="Comma 32 3" xfId="14157" xr:uid="{00000000-0005-0000-0000-000008240000}"/>
    <cellStyle name="Comma 32 3 2" xfId="14158" xr:uid="{00000000-0005-0000-0000-000009240000}"/>
    <cellStyle name="Comma 32 3 2 2" xfId="14159" xr:uid="{00000000-0005-0000-0000-00000A240000}"/>
    <cellStyle name="Comma 32 3 2 2 2" xfId="14160" xr:uid="{00000000-0005-0000-0000-00000B240000}"/>
    <cellStyle name="Comma 32 3 2 2 2 2" xfId="14161" xr:uid="{00000000-0005-0000-0000-00000C240000}"/>
    <cellStyle name="Comma 32 3 2 2 3" xfId="14162" xr:uid="{00000000-0005-0000-0000-00000D240000}"/>
    <cellStyle name="Comma 32 3 2 2 4" xfId="14163" xr:uid="{00000000-0005-0000-0000-00000E240000}"/>
    <cellStyle name="Comma 32 3 2 3" xfId="14164" xr:uid="{00000000-0005-0000-0000-00000F240000}"/>
    <cellStyle name="Comma 32 3 2 3 2" xfId="14165" xr:uid="{00000000-0005-0000-0000-000010240000}"/>
    <cellStyle name="Comma 32 3 2 4" xfId="14166" xr:uid="{00000000-0005-0000-0000-000011240000}"/>
    <cellStyle name="Comma 32 3 2 5" xfId="14167" xr:uid="{00000000-0005-0000-0000-000012240000}"/>
    <cellStyle name="Comma 32 3 3" xfId="14168" xr:uid="{00000000-0005-0000-0000-000013240000}"/>
    <cellStyle name="Comma 32 3 3 2" xfId="14169" xr:uid="{00000000-0005-0000-0000-000014240000}"/>
    <cellStyle name="Comma 32 3 3 2 2" xfId="14170" xr:uid="{00000000-0005-0000-0000-000015240000}"/>
    <cellStyle name="Comma 32 3 3 3" xfId="14171" xr:uid="{00000000-0005-0000-0000-000016240000}"/>
    <cellStyle name="Comma 32 3 3 4" xfId="14172" xr:uid="{00000000-0005-0000-0000-000017240000}"/>
    <cellStyle name="Comma 32 3 4" xfId="14173" xr:uid="{00000000-0005-0000-0000-000018240000}"/>
    <cellStyle name="Comma 32 3 4 2" xfId="14174" xr:uid="{00000000-0005-0000-0000-000019240000}"/>
    <cellStyle name="Comma 32 3 5" xfId="14175" xr:uid="{00000000-0005-0000-0000-00001A240000}"/>
    <cellStyle name="Comma 32 3 6" xfId="14176" xr:uid="{00000000-0005-0000-0000-00001B240000}"/>
    <cellStyle name="Comma 32 4" xfId="14177" xr:uid="{00000000-0005-0000-0000-00001C240000}"/>
    <cellStyle name="Comma 32 4 2" xfId="14178" xr:uid="{00000000-0005-0000-0000-00001D240000}"/>
    <cellStyle name="Comma 32 4 2 2" xfId="14179" xr:uid="{00000000-0005-0000-0000-00001E240000}"/>
    <cellStyle name="Comma 32 4 2 2 2" xfId="14180" xr:uid="{00000000-0005-0000-0000-00001F240000}"/>
    <cellStyle name="Comma 32 4 2 3" xfId="14181" xr:uid="{00000000-0005-0000-0000-000020240000}"/>
    <cellStyle name="Comma 32 4 2 4" xfId="14182" xr:uid="{00000000-0005-0000-0000-000021240000}"/>
    <cellStyle name="Comma 32 4 3" xfId="14183" xr:uid="{00000000-0005-0000-0000-000022240000}"/>
    <cellStyle name="Comma 32 4 3 2" xfId="14184" xr:uid="{00000000-0005-0000-0000-000023240000}"/>
    <cellStyle name="Comma 32 4 4" xfId="14185" xr:uid="{00000000-0005-0000-0000-000024240000}"/>
    <cellStyle name="Comma 32 4 5" xfId="14186" xr:uid="{00000000-0005-0000-0000-000025240000}"/>
    <cellStyle name="Comma 32 5" xfId="14187" xr:uid="{00000000-0005-0000-0000-000026240000}"/>
    <cellStyle name="Comma 32 5 2" xfId="14188" xr:uid="{00000000-0005-0000-0000-000027240000}"/>
    <cellStyle name="Comma 32 5 2 2" xfId="14189" xr:uid="{00000000-0005-0000-0000-000028240000}"/>
    <cellStyle name="Comma 32 5 3" xfId="14190" xr:uid="{00000000-0005-0000-0000-000029240000}"/>
    <cellStyle name="Comma 32 5 4" xfId="14191" xr:uid="{00000000-0005-0000-0000-00002A240000}"/>
    <cellStyle name="Comma 32 6" xfId="14192" xr:uid="{00000000-0005-0000-0000-00002B240000}"/>
    <cellStyle name="Comma 32 6 2" xfId="14193" xr:uid="{00000000-0005-0000-0000-00002C240000}"/>
    <cellStyle name="Comma 32 7" xfId="14194" xr:uid="{00000000-0005-0000-0000-00002D240000}"/>
    <cellStyle name="Comma 32 8" xfId="14195" xr:uid="{00000000-0005-0000-0000-00002E240000}"/>
    <cellStyle name="Comma 32 9" xfId="14196" xr:uid="{00000000-0005-0000-0000-00002F240000}"/>
    <cellStyle name="Comma 33" xfId="91" xr:uid="{00000000-0005-0000-0000-000030240000}"/>
    <cellStyle name="Comma 33 2" xfId="14197" xr:uid="{00000000-0005-0000-0000-000031240000}"/>
    <cellStyle name="Comma 33 2 2" xfId="14198" xr:uid="{00000000-0005-0000-0000-000032240000}"/>
    <cellStyle name="Comma 33 2 2 2" xfId="14199" xr:uid="{00000000-0005-0000-0000-000033240000}"/>
    <cellStyle name="Comma 33 2 2 2 2" xfId="14200" xr:uid="{00000000-0005-0000-0000-000034240000}"/>
    <cellStyle name="Comma 33 2 2 2 2 2" xfId="14201" xr:uid="{00000000-0005-0000-0000-000035240000}"/>
    <cellStyle name="Comma 33 2 2 2 2 2 2" xfId="14202" xr:uid="{00000000-0005-0000-0000-000036240000}"/>
    <cellStyle name="Comma 33 2 2 2 2 3" xfId="14203" xr:uid="{00000000-0005-0000-0000-000037240000}"/>
    <cellStyle name="Comma 33 2 2 2 2 4" xfId="14204" xr:uid="{00000000-0005-0000-0000-000038240000}"/>
    <cellStyle name="Comma 33 2 2 2 3" xfId="14205" xr:uid="{00000000-0005-0000-0000-000039240000}"/>
    <cellStyle name="Comma 33 2 2 2 3 2" xfId="14206" xr:uid="{00000000-0005-0000-0000-00003A240000}"/>
    <cellStyle name="Comma 33 2 2 2 4" xfId="14207" xr:uid="{00000000-0005-0000-0000-00003B240000}"/>
    <cellStyle name="Comma 33 2 2 2 5" xfId="14208" xr:uid="{00000000-0005-0000-0000-00003C240000}"/>
    <cellStyle name="Comma 33 2 2 3" xfId="14209" xr:uid="{00000000-0005-0000-0000-00003D240000}"/>
    <cellStyle name="Comma 33 2 2 3 2" xfId="14210" xr:uid="{00000000-0005-0000-0000-00003E240000}"/>
    <cellStyle name="Comma 33 2 2 3 2 2" xfId="14211" xr:uid="{00000000-0005-0000-0000-00003F240000}"/>
    <cellStyle name="Comma 33 2 2 3 3" xfId="14212" xr:uid="{00000000-0005-0000-0000-000040240000}"/>
    <cellStyle name="Comma 33 2 2 3 4" xfId="14213" xr:uid="{00000000-0005-0000-0000-000041240000}"/>
    <cellStyle name="Comma 33 2 2 4" xfId="14214" xr:uid="{00000000-0005-0000-0000-000042240000}"/>
    <cellStyle name="Comma 33 2 2 4 2" xfId="14215" xr:uid="{00000000-0005-0000-0000-000043240000}"/>
    <cellStyle name="Comma 33 2 2 5" xfId="14216" xr:uid="{00000000-0005-0000-0000-000044240000}"/>
    <cellStyle name="Comma 33 2 2 6" xfId="14217" xr:uid="{00000000-0005-0000-0000-000045240000}"/>
    <cellStyle name="Comma 33 2 3" xfId="14218" xr:uid="{00000000-0005-0000-0000-000046240000}"/>
    <cellStyle name="Comma 33 2 3 2" xfId="14219" xr:uid="{00000000-0005-0000-0000-000047240000}"/>
    <cellStyle name="Comma 33 2 3 2 2" xfId="14220" xr:uid="{00000000-0005-0000-0000-000048240000}"/>
    <cellStyle name="Comma 33 2 3 2 2 2" xfId="14221" xr:uid="{00000000-0005-0000-0000-000049240000}"/>
    <cellStyle name="Comma 33 2 3 2 3" xfId="14222" xr:uid="{00000000-0005-0000-0000-00004A240000}"/>
    <cellStyle name="Comma 33 2 3 2 4" xfId="14223" xr:uid="{00000000-0005-0000-0000-00004B240000}"/>
    <cellStyle name="Comma 33 2 3 3" xfId="14224" xr:uid="{00000000-0005-0000-0000-00004C240000}"/>
    <cellStyle name="Comma 33 2 3 3 2" xfId="14225" xr:uid="{00000000-0005-0000-0000-00004D240000}"/>
    <cellStyle name="Comma 33 2 3 4" xfId="14226" xr:uid="{00000000-0005-0000-0000-00004E240000}"/>
    <cellStyle name="Comma 33 2 3 5" xfId="14227" xr:uid="{00000000-0005-0000-0000-00004F240000}"/>
    <cellStyle name="Comma 33 2 4" xfId="14228" xr:uid="{00000000-0005-0000-0000-000050240000}"/>
    <cellStyle name="Comma 33 2 4 2" xfId="14229" xr:uid="{00000000-0005-0000-0000-000051240000}"/>
    <cellStyle name="Comma 33 2 4 2 2" xfId="14230" xr:uid="{00000000-0005-0000-0000-000052240000}"/>
    <cellStyle name="Comma 33 2 4 3" xfId="14231" xr:uid="{00000000-0005-0000-0000-000053240000}"/>
    <cellStyle name="Comma 33 2 4 4" xfId="14232" xr:uid="{00000000-0005-0000-0000-000054240000}"/>
    <cellStyle name="Comma 33 2 5" xfId="14233" xr:uid="{00000000-0005-0000-0000-000055240000}"/>
    <cellStyle name="Comma 33 2 5 2" xfId="14234" xr:uid="{00000000-0005-0000-0000-000056240000}"/>
    <cellStyle name="Comma 33 2 6" xfId="14235" xr:uid="{00000000-0005-0000-0000-000057240000}"/>
    <cellStyle name="Comma 33 2 7" xfId="14236" xr:uid="{00000000-0005-0000-0000-000058240000}"/>
    <cellStyle name="Comma 33 3" xfId="14237" xr:uid="{00000000-0005-0000-0000-000059240000}"/>
    <cellStyle name="Comma 33 3 2" xfId="14238" xr:uid="{00000000-0005-0000-0000-00005A240000}"/>
    <cellStyle name="Comma 33 3 2 2" xfId="14239" xr:uid="{00000000-0005-0000-0000-00005B240000}"/>
    <cellStyle name="Comma 33 3 2 2 2" xfId="14240" xr:uid="{00000000-0005-0000-0000-00005C240000}"/>
    <cellStyle name="Comma 33 3 2 2 2 2" xfId="14241" xr:uid="{00000000-0005-0000-0000-00005D240000}"/>
    <cellStyle name="Comma 33 3 2 2 3" xfId="14242" xr:uid="{00000000-0005-0000-0000-00005E240000}"/>
    <cellStyle name="Comma 33 3 2 2 4" xfId="14243" xr:uid="{00000000-0005-0000-0000-00005F240000}"/>
    <cellStyle name="Comma 33 3 2 3" xfId="14244" xr:uid="{00000000-0005-0000-0000-000060240000}"/>
    <cellStyle name="Comma 33 3 2 3 2" xfId="14245" xr:uid="{00000000-0005-0000-0000-000061240000}"/>
    <cellStyle name="Comma 33 3 2 4" xfId="14246" xr:uid="{00000000-0005-0000-0000-000062240000}"/>
    <cellStyle name="Comma 33 3 2 5" xfId="14247" xr:uid="{00000000-0005-0000-0000-000063240000}"/>
    <cellStyle name="Comma 33 3 3" xfId="14248" xr:uid="{00000000-0005-0000-0000-000064240000}"/>
    <cellStyle name="Comma 33 3 3 2" xfId="14249" xr:uid="{00000000-0005-0000-0000-000065240000}"/>
    <cellStyle name="Comma 33 3 3 2 2" xfId="14250" xr:uid="{00000000-0005-0000-0000-000066240000}"/>
    <cellStyle name="Comma 33 3 3 3" xfId="14251" xr:uid="{00000000-0005-0000-0000-000067240000}"/>
    <cellStyle name="Comma 33 3 3 4" xfId="14252" xr:uid="{00000000-0005-0000-0000-000068240000}"/>
    <cellStyle name="Comma 33 3 4" xfId="14253" xr:uid="{00000000-0005-0000-0000-000069240000}"/>
    <cellStyle name="Comma 33 3 4 2" xfId="14254" xr:uid="{00000000-0005-0000-0000-00006A240000}"/>
    <cellStyle name="Comma 33 3 5" xfId="14255" xr:uid="{00000000-0005-0000-0000-00006B240000}"/>
    <cellStyle name="Comma 33 3 6" xfId="14256" xr:uid="{00000000-0005-0000-0000-00006C240000}"/>
    <cellStyle name="Comma 33 4" xfId="14257" xr:uid="{00000000-0005-0000-0000-00006D240000}"/>
    <cellStyle name="Comma 33 4 2" xfId="14258" xr:uid="{00000000-0005-0000-0000-00006E240000}"/>
    <cellStyle name="Comma 33 4 2 2" xfId="14259" xr:uid="{00000000-0005-0000-0000-00006F240000}"/>
    <cellStyle name="Comma 33 4 2 2 2" xfId="14260" xr:uid="{00000000-0005-0000-0000-000070240000}"/>
    <cellStyle name="Comma 33 4 2 3" xfId="14261" xr:uid="{00000000-0005-0000-0000-000071240000}"/>
    <cellStyle name="Comma 33 4 2 4" xfId="14262" xr:uid="{00000000-0005-0000-0000-000072240000}"/>
    <cellStyle name="Comma 33 4 3" xfId="14263" xr:uid="{00000000-0005-0000-0000-000073240000}"/>
    <cellStyle name="Comma 33 4 3 2" xfId="14264" xr:uid="{00000000-0005-0000-0000-000074240000}"/>
    <cellStyle name="Comma 33 4 4" xfId="14265" xr:uid="{00000000-0005-0000-0000-000075240000}"/>
    <cellStyle name="Comma 33 4 5" xfId="14266" xr:uid="{00000000-0005-0000-0000-000076240000}"/>
    <cellStyle name="Comma 33 5" xfId="14267" xr:uid="{00000000-0005-0000-0000-000077240000}"/>
    <cellStyle name="Comma 33 5 2" xfId="14268" xr:uid="{00000000-0005-0000-0000-000078240000}"/>
    <cellStyle name="Comma 33 5 2 2" xfId="14269" xr:uid="{00000000-0005-0000-0000-000079240000}"/>
    <cellStyle name="Comma 33 5 3" xfId="14270" xr:uid="{00000000-0005-0000-0000-00007A240000}"/>
    <cellStyle name="Comma 33 5 4" xfId="14271" xr:uid="{00000000-0005-0000-0000-00007B240000}"/>
    <cellStyle name="Comma 33 6" xfId="14272" xr:uid="{00000000-0005-0000-0000-00007C240000}"/>
    <cellStyle name="Comma 33 6 2" xfId="14273" xr:uid="{00000000-0005-0000-0000-00007D240000}"/>
    <cellStyle name="Comma 33 7" xfId="14274" xr:uid="{00000000-0005-0000-0000-00007E240000}"/>
    <cellStyle name="Comma 33 8" xfId="14275" xr:uid="{00000000-0005-0000-0000-00007F240000}"/>
    <cellStyle name="Comma 33 9" xfId="14276" xr:uid="{00000000-0005-0000-0000-000080240000}"/>
    <cellStyle name="Comma 34" xfId="92" xr:uid="{00000000-0005-0000-0000-000081240000}"/>
    <cellStyle name="Comma 34 2" xfId="14277" xr:uid="{00000000-0005-0000-0000-000082240000}"/>
    <cellStyle name="Comma 34 2 2" xfId="14278" xr:uid="{00000000-0005-0000-0000-000083240000}"/>
    <cellStyle name="Comma 34 2 2 2" xfId="14279" xr:uid="{00000000-0005-0000-0000-000084240000}"/>
    <cellStyle name="Comma 34 2 2 2 2" xfId="14280" xr:uid="{00000000-0005-0000-0000-000085240000}"/>
    <cellStyle name="Comma 34 2 2 2 2 2" xfId="14281" xr:uid="{00000000-0005-0000-0000-000086240000}"/>
    <cellStyle name="Comma 34 2 2 2 2 2 2" xfId="14282" xr:uid="{00000000-0005-0000-0000-000087240000}"/>
    <cellStyle name="Comma 34 2 2 2 2 3" xfId="14283" xr:uid="{00000000-0005-0000-0000-000088240000}"/>
    <cellStyle name="Comma 34 2 2 2 2 4" xfId="14284" xr:uid="{00000000-0005-0000-0000-000089240000}"/>
    <cellStyle name="Comma 34 2 2 2 3" xfId="14285" xr:uid="{00000000-0005-0000-0000-00008A240000}"/>
    <cellStyle name="Comma 34 2 2 2 3 2" xfId="14286" xr:uid="{00000000-0005-0000-0000-00008B240000}"/>
    <cellStyle name="Comma 34 2 2 2 4" xfId="14287" xr:uid="{00000000-0005-0000-0000-00008C240000}"/>
    <cellStyle name="Comma 34 2 2 2 5" xfId="14288" xr:uid="{00000000-0005-0000-0000-00008D240000}"/>
    <cellStyle name="Comma 34 2 2 3" xfId="14289" xr:uid="{00000000-0005-0000-0000-00008E240000}"/>
    <cellStyle name="Comma 34 2 2 3 2" xfId="14290" xr:uid="{00000000-0005-0000-0000-00008F240000}"/>
    <cellStyle name="Comma 34 2 2 3 2 2" xfId="14291" xr:uid="{00000000-0005-0000-0000-000090240000}"/>
    <cellStyle name="Comma 34 2 2 3 3" xfId="14292" xr:uid="{00000000-0005-0000-0000-000091240000}"/>
    <cellStyle name="Comma 34 2 2 3 4" xfId="14293" xr:uid="{00000000-0005-0000-0000-000092240000}"/>
    <cellStyle name="Comma 34 2 2 4" xfId="14294" xr:uid="{00000000-0005-0000-0000-000093240000}"/>
    <cellStyle name="Comma 34 2 2 4 2" xfId="14295" xr:uid="{00000000-0005-0000-0000-000094240000}"/>
    <cellStyle name="Comma 34 2 2 5" xfId="14296" xr:uid="{00000000-0005-0000-0000-000095240000}"/>
    <cellStyle name="Comma 34 2 2 6" xfId="14297" xr:uid="{00000000-0005-0000-0000-000096240000}"/>
    <cellStyle name="Comma 34 2 3" xfId="14298" xr:uid="{00000000-0005-0000-0000-000097240000}"/>
    <cellStyle name="Comma 34 2 3 2" xfId="14299" xr:uid="{00000000-0005-0000-0000-000098240000}"/>
    <cellStyle name="Comma 34 2 3 2 2" xfId="14300" xr:uid="{00000000-0005-0000-0000-000099240000}"/>
    <cellStyle name="Comma 34 2 3 2 2 2" xfId="14301" xr:uid="{00000000-0005-0000-0000-00009A240000}"/>
    <cellStyle name="Comma 34 2 3 2 3" xfId="14302" xr:uid="{00000000-0005-0000-0000-00009B240000}"/>
    <cellStyle name="Comma 34 2 3 2 4" xfId="14303" xr:uid="{00000000-0005-0000-0000-00009C240000}"/>
    <cellStyle name="Comma 34 2 3 3" xfId="14304" xr:uid="{00000000-0005-0000-0000-00009D240000}"/>
    <cellStyle name="Comma 34 2 3 3 2" xfId="14305" xr:uid="{00000000-0005-0000-0000-00009E240000}"/>
    <cellStyle name="Comma 34 2 3 4" xfId="14306" xr:uid="{00000000-0005-0000-0000-00009F240000}"/>
    <cellStyle name="Comma 34 2 3 5" xfId="14307" xr:uid="{00000000-0005-0000-0000-0000A0240000}"/>
    <cellStyle name="Comma 34 2 4" xfId="14308" xr:uid="{00000000-0005-0000-0000-0000A1240000}"/>
    <cellStyle name="Comma 34 2 4 2" xfId="14309" xr:uid="{00000000-0005-0000-0000-0000A2240000}"/>
    <cellStyle name="Comma 34 2 4 2 2" xfId="14310" xr:uid="{00000000-0005-0000-0000-0000A3240000}"/>
    <cellStyle name="Comma 34 2 4 3" xfId="14311" xr:uid="{00000000-0005-0000-0000-0000A4240000}"/>
    <cellStyle name="Comma 34 2 4 4" xfId="14312" xr:uid="{00000000-0005-0000-0000-0000A5240000}"/>
    <cellStyle name="Comma 34 2 5" xfId="14313" xr:uid="{00000000-0005-0000-0000-0000A6240000}"/>
    <cellStyle name="Comma 34 2 5 2" xfId="14314" xr:uid="{00000000-0005-0000-0000-0000A7240000}"/>
    <cellStyle name="Comma 34 2 6" xfId="14315" xr:uid="{00000000-0005-0000-0000-0000A8240000}"/>
    <cellStyle name="Comma 34 2 7" xfId="14316" xr:uid="{00000000-0005-0000-0000-0000A9240000}"/>
    <cellStyle name="Comma 34 3" xfId="14317" xr:uid="{00000000-0005-0000-0000-0000AA240000}"/>
    <cellStyle name="Comma 34 3 2" xfId="14318" xr:uid="{00000000-0005-0000-0000-0000AB240000}"/>
    <cellStyle name="Comma 34 3 2 2" xfId="14319" xr:uid="{00000000-0005-0000-0000-0000AC240000}"/>
    <cellStyle name="Comma 34 3 2 2 2" xfId="14320" xr:uid="{00000000-0005-0000-0000-0000AD240000}"/>
    <cellStyle name="Comma 34 3 2 2 2 2" xfId="14321" xr:uid="{00000000-0005-0000-0000-0000AE240000}"/>
    <cellStyle name="Comma 34 3 2 2 3" xfId="14322" xr:uid="{00000000-0005-0000-0000-0000AF240000}"/>
    <cellStyle name="Comma 34 3 2 2 4" xfId="14323" xr:uid="{00000000-0005-0000-0000-0000B0240000}"/>
    <cellStyle name="Comma 34 3 2 3" xfId="14324" xr:uid="{00000000-0005-0000-0000-0000B1240000}"/>
    <cellStyle name="Comma 34 3 2 3 2" xfId="14325" xr:uid="{00000000-0005-0000-0000-0000B2240000}"/>
    <cellStyle name="Comma 34 3 2 4" xfId="14326" xr:uid="{00000000-0005-0000-0000-0000B3240000}"/>
    <cellStyle name="Comma 34 3 2 5" xfId="14327" xr:uid="{00000000-0005-0000-0000-0000B4240000}"/>
    <cellStyle name="Comma 34 3 3" xfId="14328" xr:uid="{00000000-0005-0000-0000-0000B5240000}"/>
    <cellStyle name="Comma 34 3 3 2" xfId="14329" xr:uid="{00000000-0005-0000-0000-0000B6240000}"/>
    <cellStyle name="Comma 34 3 3 2 2" xfId="14330" xr:uid="{00000000-0005-0000-0000-0000B7240000}"/>
    <cellStyle name="Comma 34 3 3 3" xfId="14331" xr:uid="{00000000-0005-0000-0000-0000B8240000}"/>
    <cellStyle name="Comma 34 3 3 4" xfId="14332" xr:uid="{00000000-0005-0000-0000-0000B9240000}"/>
    <cellStyle name="Comma 34 3 4" xfId="14333" xr:uid="{00000000-0005-0000-0000-0000BA240000}"/>
    <cellStyle name="Comma 34 3 4 2" xfId="14334" xr:uid="{00000000-0005-0000-0000-0000BB240000}"/>
    <cellStyle name="Comma 34 3 5" xfId="14335" xr:uid="{00000000-0005-0000-0000-0000BC240000}"/>
    <cellStyle name="Comma 34 3 6" xfId="14336" xr:uid="{00000000-0005-0000-0000-0000BD240000}"/>
    <cellStyle name="Comma 34 4" xfId="14337" xr:uid="{00000000-0005-0000-0000-0000BE240000}"/>
    <cellStyle name="Comma 34 4 2" xfId="14338" xr:uid="{00000000-0005-0000-0000-0000BF240000}"/>
    <cellStyle name="Comma 34 4 2 2" xfId="14339" xr:uid="{00000000-0005-0000-0000-0000C0240000}"/>
    <cellStyle name="Comma 34 4 2 2 2" xfId="14340" xr:uid="{00000000-0005-0000-0000-0000C1240000}"/>
    <cellStyle name="Comma 34 4 2 3" xfId="14341" xr:uid="{00000000-0005-0000-0000-0000C2240000}"/>
    <cellStyle name="Comma 34 4 2 4" xfId="14342" xr:uid="{00000000-0005-0000-0000-0000C3240000}"/>
    <cellStyle name="Comma 34 4 3" xfId="14343" xr:uid="{00000000-0005-0000-0000-0000C4240000}"/>
    <cellStyle name="Comma 34 4 3 2" xfId="14344" xr:uid="{00000000-0005-0000-0000-0000C5240000}"/>
    <cellStyle name="Comma 34 4 4" xfId="14345" xr:uid="{00000000-0005-0000-0000-0000C6240000}"/>
    <cellStyle name="Comma 34 4 5" xfId="14346" xr:uid="{00000000-0005-0000-0000-0000C7240000}"/>
    <cellStyle name="Comma 34 5" xfId="14347" xr:uid="{00000000-0005-0000-0000-0000C8240000}"/>
    <cellStyle name="Comma 34 5 2" xfId="14348" xr:uid="{00000000-0005-0000-0000-0000C9240000}"/>
    <cellStyle name="Comma 34 5 2 2" xfId="14349" xr:uid="{00000000-0005-0000-0000-0000CA240000}"/>
    <cellStyle name="Comma 34 5 3" xfId="14350" xr:uid="{00000000-0005-0000-0000-0000CB240000}"/>
    <cellStyle name="Comma 34 5 4" xfId="14351" xr:uid="{00000000-0005-0000-0000-0000CC240000}"/>
    <cellStyle name="Comma 34 6" xfId="14352" xr:uid="{00000000-0005-0000-0000-0000CD240000}"/>
    <cellStyle name="Comma 34 6 2" xfId="14353" xr:uid="{00000000-0005-0000-0000-0000CE240000}"/>
    <cellStyle name="Comma 34 7" xfId="14354" xr:uid="{00000000-0005-0000-0000-0000CF240000}"/>
    <cellStyle name="Comma 34 8" xfId="14355" xr:uid="{00000000-0005-0000-0000-0000D0240000}"/>
    <cellStyle name="Comma 34 9" xfId="14356" xr:uid="{00000000-0005-0000-0000-0000D1240000}"/>
    <cellStyle name="Comma 35" xfId="93" xr:uid="{00000000-0005-0000-0000-0000D2240000}"/>
    <cellStyle name="Comma 35 2" xfId="14357" xr:uid="{00000000-0005-0000-0000-0000D3240000}"/>
    <cellStyle name="Comma 35 2 2" xfId="14358" xr:uid="{00000000-0005-0000-0000-0000D4240000}"/>
    <cellStyle name="Comma 35 2 2 2" xfId="14359" xr:uid="{00000000-0005-0000-0000-0000D5240000}"/>
    <cellStyle name="Comma 35 2 2 2 2" xfId="14360" xr:uid="{00000000-0005-0000-0000-0000D6240000}"/>
    <cellStyle name="Comma 35 2 2 2 2 2" xfId="14361" xr:uid="{00000000-0005-0000-0000-0000D7240000}"/>
    <cellStyle name="Comma 35 2 2 2 2 2 2" xfId="14362" xr:uid="{00000000-0005-0000-0000-0000D8240000}"/>
    <cellStyle name="Comma 35 2 2 2 2 3" xfId="14363" xr:uid="{00000000-0005-0000-0000-0000D9240000}"/>
    <cellStyle name="Comma 35 2 2 2 2 4" xfId="14364" xr:uid="{00000000-0005-0000-0000-0000DA240000}"/>
    <cellStyle name="Comma 35 2 2 2 3" xfId="14365" xr:uid="{00000000-0005-0000-0000-0000DB240000}"/>
    <cellStyle name="Comma 35 2 2 2 3 2" xfId="14366" xr:uid="{00000000-0005-0000-0000-0000DC240000}"/>
    <cellStyle name="Comma 35 2 2 2 4" xfId="14367" xr:uid="{00000000-0005-0000-0000-0000DD240000}"/>
    <cellStyle name="Comma 35 2 2 2 5" xfId="14368" xr:uid="{00000000-0005-0000-0000-0000DE240000}"/>
    <cellStyle name="Comma 35 2 2 3" xfId="14369" xr:uid="{00000000-0005-0000-0000-0000DF240000}"/>
    <cellStyle name="Comma 35 2 2 3 2" xfId="14370" xr:uid="{00000000-0005-0000-0000-0000E0240000}"/>
    <cellStyle name="Comma 35 2 2 3 2 2" xfId="14371" xr:uid="{00000000-0005-0000-0000-0000E1240000}"/>
    <cellStyle name="Comma 35 2 2 3 3" xfId="14372" xr:uid="{00000000-0005-0000-0000-0000E2240000}"/>
    <cellStyle name="Comma 35 2 2 3 4" xfId="14373" xr:uid="{00000000-0005-0000-0000-0000E3240000}"/>
    <cellStyle name="Comma 35 2 2 4" xfId="14374" xr:uid="{00000000-0005-0000-0000-0000E4240000}"/>
    <cellStyle name="Comma 35 2 2 4 2" xfId="14375" xr:uid="{00000000-0005-0000-0000-0000E5240000}"/>
    <cellStyle name="Comma 35 2 2 5" xfId="14376" xr:uid="{00000000-0005-0000-0000-0000E6240000}"/>
    <cellStyle name="Comma 35 2 2 6" xfId="14377" xr:uid="{00000000-0005-0000-0000-0000E7240000}"/>
    <cellStyle name="Comma 35 2 3" xfId="14378" xr:uid="{00000000-0005-0000-0000-0000E8240000}"/>
    <cellStyle name="Comma 35 2 3 2" xfId="14379" xr:uid="{00000000-0005-0000-0000-0000E9240000}"/>
    <cellStyle name="Comma 35 2 3 2 2" xfId="14380" xr:uid="{00000000-0005-0000-0000-0000EA240000}"/>
    <cellStyle name="Comma 35 2 3 2 2 2" xfId="14381" xr:uid="{00000000-0005-0000-0000-0000EB240000}"/>
    <cellStyle name="Comma 35 2 3 2 3" xfId="14382" xr:uid="{00000000-0005-0000-0000-0000EC240000}"/>
    <cellStyle name="Comma 35 2 3 2 4" xfId="14383" xr:uid="{00000000-0005-0000-0000-0000ED240000}"/>
    <cellStyle name="Comma 35 2 3 3" xfId="14384" xr:uid="{00000000-0005-0000-0000-0000EE240000}"/>
    <cellStyle name="Comma 35 2 3 3 2" xfId="14385" xr:uid="{00000000-0005-0000-0000-0000EF240000}"/>
    <cellStyle name="Comma 35 2 3 4" xfId="14386" xr:uid="{00000000-0005-0000-0000-0000F0240000}"/>
    <cellStyle name="Comma 35 2 3 5" xfId="14387" xr:uid="{00000000-0005-0000-0000-0000F1240000}"/>
    <cellStyle name="Comma 35 2 4" xfId="14388" xr:uid="{00000000-0005-0000-0000-0000F2240000}"/>
    <cellStyle name="Comma 35 2 4 2" xfId="14389" xr:uid="{00000000-0005-0000-0000-0000F3240000}"/>
    <cellStyle name="Comma 35 2 4 2 2" xfId="14390" xr:uid="{00000000-0005-0000-0000-0000F4240000}"/>
    <cellStyle name="Comma 35 2 4 3" xfId="14391" xr:uid="{00000000-0005-0000-0000-0000F5240000}"/>
    <cellStyle name="Comma 35 2 4 4" xfId="14392" xr:uid="{00000000-0005-0000-0000-0000F6240000}"/>
    <cellStyle name="Comma 35 2 5" xfId="14393" xr:uid="{00000000-0005-0000-0000-0000F7240000}"/>
    <cellStyle name="Comma 35 2 5 2" xfId="14394" xr:uid="{00000000-0005-0000-0000-0000F8240000}"/>
    <cellStyle name="Comma 35 2 6" xfId="14395" xr:uid="{00000000-0005-0000-0000-0000F9240000}"/>
    <cellStyle name="Comma 35 2 7" xfId="14396" xr:uid="{00000000-0005-0000-0000-0000FA240000}"/>
    <cellStyle name="Comma 35 3" xfId="14397" xr:uid="{00000000-0005-0000-0000-0000FB240000}"/>
    <cellStyle name="Comma 35 3 2" xfId="14398" xr:uid="{00000000-0005-0000-0000-0000FC240000}"/>
    <cellStyle name="Comma 35 3 2 2" xfId="14399" xr:uid="{00000000-0005-0000-0000-0000FD240000}"/>
    <cellStyle name="Comma 35 3 2 2 2" xfId="14400" xr:uid="{00000000-0005-0000-0000-0000FE240000}"/>
    <cellStyle name="Comma 35 3 2 2 2 2" xfId="14401" xr:uid="{00000000-0005-0000-0000-0000FF240000}"/>
    <cellStyle name="Comma 35 3 2 2 3" xfId="14402" xr:uid="{00000000-0005-0000-0000-000000250000}"/>
    <cellStyle name="Comma 35 3 2 2 4" xfId="14403" xr:uid="{00000000-0005-0000-0000-000001250000}"/>
    <cellStyle name="Comma 35 3 2 3" xfId="14404" xr:uid="{00000000-0005-0000-0000-000002250000}"/>
    <cellStyle name="Comma 35 3 2 3 2" xfId="14405" xr:uid="{00000000-0005-0000-0000-000003250000}"/>
    <cellStyle name="Comma 35 3 2 4" xfId="14406" xr:uid="{00000000-0005-0000-0000-000004250000}"/>
    <cellStyle name="Comma 35 3 2 5" xfId="14407" xr:uid="{00000000-0005-0000-0000-000005250000}"/>
    <cellStyle name="Comma 35 3 3" xfId="14408" xr:uid="{00000000-0005-0000-0000-000006250000}"/>
    <cellStyle name="Comma 35 3 3 2" xfId="14409" xr:uid="{00000000-0005-0000-0000-000007250000}"/>
    <cellStyle name="Comma 35 3 3 2 2" xfId="14410" xr:uid="{00000000-0005-0000-0000-000008250000}"/>
    <cellStyle name="Comma 35 3 3 3" xfId="14411" xr:uid="{00000000-0005-0000-0000-000009250000}"/>
    <cellStyle name="Comma 35 3 3 4" xfId="14412" xr:uid="{00000000-0005-0000-0000-00000A250000}"/>
    <cellStyle name="Comma 35 3 4" xfId="14413" xr:uid="{00000000-0005-0000-0000-00000B250000}"/>
    <cellStyle name="Comma 35 3 4 2" xfId="14414" xr:uid="{00000000-0005-0000-0000-00000C250000}"/>
    <cellStyle name="Comma 35 3 5" xfId="14415" xr:uid="{00000000-0005-0000-0000-00000D250000}"/>
    <cellStyle name="Comma 35 3 6" xfId="14416" xr:uid="{00000000-0005-0000-0000-00000E250000}"/>
    <cellStyle name="Comma 35 4" xfId="14417" xr:uid="{00000000-0005-0000-0000-00000F250000}"/>
    <cellStyle name="Comma 35 4 2" xfId="14418" xr:uid="{00000000-0005-0000-0000-000010250000}"/>
    <cellStyle name="Comma 35 4 2 2" xfId="14419" xr:uid="{00000000-0005-0000-0000-000011250000}"/>
    <cellStyle name="Comma 35 4 2 2 2" xfId="14420" xr:uid="{00000000-0005-0000-0000-000012250000}"/>
    <cellStyle name="Comma 35 4 2 3" xfId="14421" xr:uid="{00000000-0005-0000-0000-000013250000}"/>
    <cellStyle name="Comma 35 4 2 4" xfId="14422" xr:uid="{00000000-0005-0000-0000-000014250000}"/>
    <cellStyle name="Comma 35 4 3" xfId="14423" xr:uid="{00000000-0005-0000-0000-000015250000}"/>
    <cellStyle name="Comma 35 4 3 2" xfId="14424" xr:uid="{00000000-0005-0000-0000-000016250000}"/>
    <cellStyle name="Comma 35 4 4" xfId="14425" xr:uid="{00000000-0005-0000-0000-000017250000}"/>
    <cellStyle name="Comma 35 4 5" xfId="14426" xr:uid="{00000000-0005-0000-0000-000018250000}"/>
    <cellStyle name="Comma 35 5" xfId="14427" xr:uid="{00000000-0005-0000-0000-000019250000}"/>
    <cellStyle name="Comma 35 5 2" xfId="14428" xr:uid="{00000000-0005-0000-0000-00001A250000}"/>
    <cellStyle name="Comma 35 5 2 2" xfId="14429" xr:uid="{00000000-0005-0000-0000-00001B250000}"/>
    <cellStyle name="Comma 35 5 3" xfId="14430" xr:uid="{00000000-0005-0000-0000-00001C250000}"/>
    <cellStyle name="Comma 35 5 4" xfId="14431" xr:uid="{00000000-0005-0000-0000-00001D250000}"/>
    <cellStyle name="Comma 35 6" xfId="14432" xr:uid="{00000000-0005-0000-0000-00001E250000}"/>
    <cellStyle name="Comma 35 6 2" xfId="14433" xr:uid="{00000000-0005-0000-0000-00001F250000}"/>
    <cellStyle name="Comma 35 7" xfId="14434" xr:uid="{00000000-0005-0000-0000-000020250000}"/>
    <cellStyle name="Comma 35 8" xfId="14435" xr:uid="{00000000-0005-0000-0000-000021250000}"/>
    <cellStyle name="Comma 35 9" xfId="14436" xr:uid="{00000000-0005-0000-0000-000022250000}"/>
    <cellStyle name="Comma 36" xfId="94" xr:uid="{00000000-0005-0000-0000-000023250000}"/>
    <cellStyle name="Comma 36 2" xfId="14437" xr:uid="{00000000-0005-0000-0000-000024250000}"/>
    <cellStyle name="Comma 36 2 2" xfId="14438" xr:uid="{00000000-0005-0000-0000-000025250000}"/>
    <cellStyle name="Comma 36 2 2 2" xfId="14439" xr:uid="{00000000-0005-0000-0000-000026250000}"/>
    <cellStyle name="Comma 36 2 2 2 2" xfId="14440" xr:uid="{00000000-0005-0000-0000-000027250000}"/>
    <cellStyle name="Comma 36 2 2 2 2 2" xfId="14441" xr:uid="{00000000-0005-0000-0000-000028250000}"/>
    <cellStyle name="Comma 36 2 2 2 2 2 2" xfId="14442" xr:uid="{00000000-0005-0000-0000-000029250000}"/>
    <cellStyle name="Comma 36 2 2 2 2 3" xfId="14443" xr:uid="{00000000-0005-0000-0000-00002A250000}"/>
    <cellStyle name="Comma 36 2 2 2 2 4" xfId="14444" xr:uid="{00000000-0005-0000-0000-00002B250000}"/>
    <cellStyle name="Comma 36 2 2 2 3" xfId="14445" xr:uid="{00000000-0005-0000-0000-00002C250000}"/>
    <cellStyle name="Comma 36 2 2 2 3 2" xfId="14446" xr:uid="{00000000-0005-0000-0000-00002D250000}"/>
    <cellStyle name="Comma 36 2 2 2 4" xfId="14447" xr:uid="{00000000-0005-0000-0000-00002E250000}"/>
    <cellStyle name="Comma 36 2 2 2 5" xfId="14448" xr:uid="{00000000-0005-0000-0000-00002F250000}"/>
    <cellStyle name="Comma 36 2 2 3" xfId="14449" xr:uid="{00000000-0005-0000-0000-000030250000}"/>
    <cellStyle name="Comma 36 2 2 3 2" xfId="14450" xr:uid="{00000000-0005-0000-0000-000031250000}"/>
    <cellStyle name="Comma 36 2 2 3 2 2" xfId="14451" xr:uid="{00000000-0005-0000-0000-000032250000}"/>
    <cellStyle name="Comma 36 2 2 3 3" xfId="14452" xr:uid="{00000000-0005-0000-0000-000033250000}"/>
    <cellStyle name="Comma 36 2 2 3 4" xfId="14453" xr:uid="{00000000-0005-0000-0000-000034250000}"/>
    <cellStyle name="Comma 36 2 2 4" xfId="14454" xr:uid="{00000000-0005-0000-0000-000035250000}"/>
    <cellStyle name="Comma 36 2 2 4 2" xfId="14455" xr:uid="{00000000-0005-0000-0000-000036250000}"/>
    <cellStyle name="Comma 36 2 2 5" xfId="14456" xr:uid="{00000000-0005-0000-0000-000037250000}"/>
    <cellStyle name="Comma 36 2 2 6" xfId="14457" xr:uid="{00000000-0005-0000-0000-000038250000}"/>
    <cellStyle name="Comma 36 2 3" xfId="14458" xr:uid="{00000000-0005-0000-0000-000039250000}"/>
    <cellStyle name="Comma 36 2 3 2" xfId="14459" xr:uid="{00000000-0005-0000-0000-00003A250000}"/>
    <cellStyle name="Comma 36 2 3 2 2" xfId="14460" xr:uid="{00000000-0005-0000-0000-00003B250000}"/>
    <cellStyle name="Comma 36 2 3 2 2 2" xfId="14461" xr:uid="{00000000-0005-0000-0000-00003C250000}"/>
    <cellStyle name="Comma 36 2 3 2 3" xfId="14462" xr:uid="{00000000-0005-0000-0000-00003D250000}"/>
    <cellStyle name="Comma 36 2 3 2 4" xfId="14463" xr:uid="{00000000-0005-0000-0000-00003E250000}"/>
    <cellStyle name="Comma 36 2 3 3" xfId="14464" xr:uid="{00000000-0005-0000-0000-00003F250000}"/>
    <cellStyle name="Comma 36 2 3 3 2" xfId="14465" xr:uid="{00000000-0005-0000-0000-000040250000}"/>
    <cellStyle name="Comma 36 2 3 4" xfId="14466" xr:uid="{00000000-0005-0000-0000-000041250000}"/>
    <cellStyle name="Comma 36 2 3 5" xfId="14467" xr:uid="{00000000-0005-0000-0000-000042250000}"/>
    <cellStyle name="Comma 36 2 4" xfId="14468" xr:uid="{00000000-0005-0000-0000-000043250000}"/>
    <cellStyle name="Comma 36 2 4 2" xfId="14469" xr:uid="{00000000-0005-0000-0000-000044250000}"/>
    <cellStyle name="Comma 36 2 4 2 2" xfId="14470" xr:uid="{00000000-0005-0000-0000-000045250000}"/>
    <cellStyle name="Comma 36 2 4 3" xfId="14471" xr:uid="{00000000-0005-0000-0000-000046250000}"/>
    <cellStyle name="Comma 36 2 4 4" xfId="14472" xr:uid="{00000000-0005-0000-0000-000047250000}"/>
    <cellStyle name="Comma 36 2 5" xfId="14473" xr:uid="{00000000-0005-0000-0000-000048250000}"/>
    <cellStyle name="Comma 36 2 5 2" xfId="14474" xr:uid="{00000000-0005-0000-0000-000049250000}"/>
    <cellStyle name="Comma 36 2 6" xfId="14475" xr:uid="{00000000-0005-0000-0000-00004A250000}"/>
    <cellStyle name="Comma 36 2 7" xfId="14476" xr:uid="{00000000-0005-0000-0000-00004B250000}"/>
    <cellStyle name="Comma 36 3" xfId="14477" xr:uid="{00000000-0005-0000-0000-00004C250000}"/>
    <cellStyle name="Comma 36 3 2" xfId="14478" xr:uid="{00000000-0005-0000-0000-00004D250000}"/>
    <cellStyle name="Comma 36 3 2 2" xfId="14479" xr:uid="{00000000-0005-0000-0000-00004E250000}"/>
    <cellStyle name="Comma 36 3 2 2 2" xfId="14480" xr:uid="{00000000-0005-0000-0000-00004F250000}"/>
    <cellStyle name="Comma 36 3 2 2 2 2" xfId="14481" xr:uid="{00000000-0005-0000-0000-000050250000}"/>
    <cellStyle name="Comma 36 3 2 2 3" xfId="14482" xr:uid="{00000000-0005-0000-0000-000051250000}"/>
    <cellStyle name="Comma 36 3 2 2 4" xfId="14483" xr:uid="{00000000-0005-0000-0000-000052250000}"/>
    <cellStyle name="Comma 36 3 2 3" xfId="14484" xr:uid="{00000000-0005-0000-0000-000053250000}"/>
    <cellStyle name="Comma 36 3 2 3 2" xfId="14485" xr:uid="{00000000-0005-0000-0000-000054250000}"/>
    <cellStyle name="Comma 36 3 2 4" xfId="14486" xr:uid="{00000000-0005-0000-0000-000055250000}"/>
    <cellStyle name="Comma 36 3 2 5" xfId="14487" xr:uid="{00000000-0005-0000-0000-000056250000}"/>
    <cellStyle name="Comma 36 3 3" xfId="14488" xr:uid="{00000000-0005-0000-0000-000057250000}"/>
    <cellStyle name="Comma 36 3 3 2" xfId="14489" xr:uid="{00000000-0005-0000-0000-000058250000}"/>
    <cellStyle name="Comma 36 3 3 2 2" xfId="14490" xr:uid="{00000000-0005-0000-0000-000059250000}"/>
    <cellStyle name="Comma 36 3 3 3" xfId="14491" xr:uid="{00000000-0005-0000-0000-00005A250000}"/>
    <cellStyle name="Comma 36 3 3 4" xfId="14492" xr:uid="{00000000-0005-0000-0000-00005B250000}"/>
    <cellStyle name="Comma 36 3 4" xfId="14493" xr:uid="{00000000-0005-0000-0000-00005C250000}"/>
    <cellStyle name="Comma 36 3 4 2" xfId="14494" xr:uid="{00000000-0005-0000-0000-00005D250000}"/>
    <cellStyle name="Comma 36 3 5" xfId="14495" xr:uid="{00000000-0005-0000-0000-00005E250000}"/>
    <cellStyle name="Comma 36 3 6" xfId="14496" xr:uid="{00000000-0005-0000-0000-00005F250000}"/>
    <cellStyle name="Comma 36 4" xfId="14497" xr:uid="{00000000-0005-0000-0000-000060250000}"/>
    <cellStyle name="Comma 36 4 2" xfId="14498" xr:uid="{00000000-0005-0000-0000-000061250000}"/>
    <cellStyle name="Comma 36 4 2 2" xfId="14499" xr:uid="{00000000-0005-0000-0000-000062250000}"/>
    <cellStyle name="Comma 36 4 2 2 2" xfId="14500" xr:uid="{00000000-0005-0000-0000-000063250000}"/>
    <cellStyle name="Comma 36 4 2 3" xfId="14501" xr:uid="{00000000-0005-0000-0000-000064250000}"/>
    <cellStyle name="Comma 36 4 2 4" xfId="14502" xr:uid="{00000000-0005-0000-0000-000065250000}"/>
    <cellStyle name="Comma 36 4 3" xfId="14503" xr:uid="{00000000-0005-0000-0000-000066250000}"/>
    <cellStyle name="Comma 36 4 3 2" xfId="14504" xr:uid="{00000000-0005-0000-0000-000067250000}"/>
    <cellStyle name="Comma 36 4 4" xfId="14505" xr:uid="{00000000-0005-0000-0000-000068250000}"/>
    <cellStyle name="Comma 36 4 5" xfId="14506" xr:uid="{00000000-0005-0000-0000-000069250000}"/>
    <cellStyle name="Comma 36 5" xfId="14507" xr:uid="{00000000-0005-0000-0000-00006A250000}"/>
    <cellStyle name="Comma 36 5 2" xfId="14508" xr:uid="{00000000-0005-0000-0000-00006B250000}"/>
    <cellStyle name="Comma 36 5 2 2" xfId="14509" xr:uid="{00000000-0005-0000-0000-00006C250000}"/>
    <cellStyle name="Comma 36 5 3" xfId="14510" xr:uid="{00000000-0005-0000-0000-00006D250000}"/>
    <cellStyle name="Comma 36 5 4" xfId="14511" xr:uid="{00000000-0005-0000-0000-00006E250000}"/>
    <cellStyle name="Comma 36 6" xfId="14512" xr:uid="{00000000-0005-0000-0000-00006F250000}"/>
    <cellStyle name="Comma 36 6 2" xfId="14513" xr:uid="{00000000-0005-0000-0000-000070250000}"/>
    <cellStyle name="Comma 36 7" xfId="14514" xr:uid="{00000000-0005-0000-0000-000071250000}"/>
    <cellStyle name="Comma 36 8" xfId="14515" xr:uid="{00000000-0005-0000-0000-000072250000}"/>
    <cellStyle name="Comma 36 9" xfId="14516" xr:uid="{00000000-0005-0000-0000-000073250000}"/>
    <cellStyle name="Comma 37" xfId="95" xr:uid="{00000000-0005-0000-0000-000074250000}"/>
    <cellStyle name="Comma 37 2" xfId="14517" xr:uid="{00000000-0005-0000-0000-000075250000}"/>
    <cellStyle name="Comma 37 2 2" xfId="14518" xr:uid="{00000000-0005-0000-0000-000076250000}"/>
    <cellStyle name="Comma 37 2 2 2" xfId="14519" xr:uid="{00000000-0005-0000-0000-000077250000}"/>
    <cellStyle name="Comma 37 2 2 2 2" xfId="14520" xr:uid="{00000000-0005-0000-0000-000078250000}"/>
    <cellStyle name="Comma 37 2 2 2 2 2" xfId="14521" xr:uid="{00000000-0005-0000-0000-000079250000}"/>
    <cellStyle name="Comma 37 2 2 2 2 2 2" xfId="14522" xr:uid="{00000000-0005-0000-0000-00007A250000}"/>
    <cellStyle name="Comma 37 2 2 2 2 3" xfId="14523" xr:uid="{00000000-0005-0000-0000-00007B250000}"/>
    <cellStyle name="Comma 37 2 2 2 2 4" xfId="14524" xr:uid="{00000000-0005-0000-0000-00007C250000}"/>
    <cellStyle name="Comma 37 2 2 2 3" xfId="14525" xr:uid="{00000000-0005-0000-0000-00007D250000}"/>
    <cellStyle name="Comma 37 2 2 2 3 2" xfId="14526" xr:uid="{00000000-0005-0000-0000-00007E250000}"/>
    <cellStyle name="Comma 37 2 2 2 4" xfId="14527" xr:uid="{00000000-0005-0000-0000-00007F250000}"/>
    <cellStyle name="Comma 37 2 2 2 5" xfId="14528" xr:uid="{00000000-0005-0000-0000-000080250000}"/>
    <cellStyle name="Comma 37 2 2 3" xfId="14529" xr:uid="{00000000-0005-0000-0000-000081250000}"/>
    <cellStyle name="Comma 37 2 2 3 2" xfId="14530" xr:uid="{00000000-0005-0000-0000-000082250000}"/>
    <cellStyle name="Comma 37 2 2 3 2 2" xfId="14531" xr:uid="{00000000-0005-0000-0000-000083250000}"/>
    <cellStyle name="Comma 37 2 2 3 3" xfId="14532" xr:uid="{00000000-0005-0000-0000-000084250000}"/>
    <cellStyle name="Comma 37 2 2 3 4" xfId="14533" xr:uid="{00000000-0005-0000-0000-000085250000}"/>
    <cellStyle name="Comma 37 2 2 4" xfId="14534" xr:uid="{00000000-0005-0000-0000-000086250000}"/>
    <cellStyle name="Comma 37 2 2 4 2" xfId="14535" xr:uid="{00000000-0005-0000-0000-000087250000}"/>
    <cellStyle name="Comma 37 2 2 5" xfId="14536" xr:uid="{00000000-0005-0000-0000-000088250000}"/>
    <cellStyle name="Comma 37 2 2 6" xfId="14537" xr:uid="{00000000-0005-0000-0000-000089250000}"/>
    <cellStyle name="Comma 37 2 3" xfId="14538" xr:uid="{00000000-0005-0000-0000-00008A250000}"/>
    <cellStyle name="Comma 37 2 3 2" xfId="14539" xr:uid="{00000000-0005-0000-0000-00008B250000}"/>
    <cellStyle name="Comma 37 2 3 2 2" xfId="14540" xr:uid="{00000000-0005-0000-0000-00008C250000}"/>
    <cellStyle name="Comma 37 2 3 2 2 2" xfId="14541" xr:uid="{00000000-0005-0000-0000-00008D250000}"/>
    <cellStyle name="Comma 37 2 3 2 3" xfId="14542" xr:uid="{00000000-0005-0000-0000-00008E250000}"/>
    <cellStyle name="Comma 37 2 3 2 4" xfId="14543" xr:uid="{00000000-0005-0000-0000-00008F250000}"/>
    <cellStyle name="Comma 37 2 3 3" xfId="14544" xr:uid="{00000000-0005-0000-0000-000090250000}"/>
    <cellStyle name="Comma 37 2 3 3 2" xfId="14545" xr:uid="{00000000-0005-0000-0000-000091250000}"/>
    <cellStyle name="Comma 37 2 3 4" xfId="14546" xr:uid="{00000000-0005-0000-0000-000092250000}"/>
    <cellStyle name="Comma 37 2 3 5" xfId="14547" xr:uid="{00000000-0005-0000-0000-000093250000}"/>
    <cellStyle name="Comma 37 2 4" xfId="14548" xr:uid="{00000000-0005-0000-0000-000094250000}"/>
    <cellStyle name="Comma 37 2 4 2" xfId="14549" xr:uid="{00000000-0005-0000-0000-000095250000}"/>
    <cellStyle name="Comma 37 2 4 2 2" xfId="14550" xr:uid="{00000000-0005-0000-0000-000096250000}"/>
    <cellStyle name="Comma 37 2 4 3" xfId="14551" xr:uid="{00000000-0005-0000-0000-000097250000}"/>
    <cellStyle name="Comma 37 2 4 4" xfId="14552" xr:uid="{00000000-0005-0000-0000-000098250000}"/>
    <cellStyle name="Comma 37 2 5" xfId="14553" xr:uid="{00000000-0005-0000-0000-000099250000}"/>
    <cellStyle name="Comma 37 2 5 2" xfId="14554" xr:uid="{00000000-0005-0000-0000-00009A250000}"/>
    <cellStyle name="Comma 37 2 6" xfId="14555" xr:uid="{00000000-0005-0000-0000-00009B250000}"/>
    <cellStyle name="Comma 37 2 7" xfId="14556" xr:uid="{00000000-0005-0000-0000-00009C250000}"/>
    <cellStyle name="Comma 37 3" xfId="14557" xr:uid="{00000000-0005-0000-0000-00009D250000}"/>
    <cellStyle name="Comma 37 3 2" xfId="14558" xr:uid="{00000000-0005-0000-0000-00009E250000}"/>
    <cellStyle name="Comma 37 3 2 2" xfId="14559" xr:uid="{00000000-0005-0000-0000-00009F250000}"/>
    <cellStyle name="Comma 37 3 2 2 2" xfId="14560" xr:uid="{00000000-0005-0000-0000-0000A0250000}"/>
    <cellStyle name="Comma 37 3 2 2 2 2" xfId="14561" xr:uid="{00000000-0005-0000-0000-0000A1250000}"/>
    <cellStyle name="Comma 37 3 2 2 3" xfId="14562" xr:uid="{00000000-0005-0000-0000-0000A2250000}"/>
    <cellStyle name="Comma 37 3 2 2 4" xfId="14563" xr:uid="{00000000-0005-0000-0000-0000A3250000}"/>
    <cellStyle name="Comma 37 3 2 3" xfId="14564" xr:uid="{00000000-0005-0000-0000-0000A4250000}"/>
    <cellStyle name="Comma 37 3 2 3 2" xfId="14565" xr:uid="{00000000-0005-0000-0000-0000A5250000}"/>
    <cellStyle name="Comma 37 3 2 4" xfId="14566" xr:uid="{00000000-0005-0000-0000-0000A6250000}"/>
    <cellStyle name="Comma 37 3 2 5" xfId="14567" xr:uid="{00000000-0005-0000-0000-0000A7250000}"/>
    <cellStyle name="Comma 37 3 3" xfId="14568" xr:uid="{00000000-0005-0000-0000-0000A8250000}"/>
    <cellStyle name="Comma 37 3 3 2" xfId="14569" xr:uid="{00000000-0005-0000-0000-0000A9250000}"/>
    <cellStyle name="Comma 37 3 3 2 2" xfId="14570" xr:uid="{00000000-0005-0000-0000-0000AA250000}"/>
    <cellStyle name="Comma 37 3 3 3" xfId="14571" xr:uid="{00000000-0005-0000-0000-0000AB250000}"/>
    <cellStyle name="Comma 37 3 3 4" xfId="14572" xr:uid="{00000000-0005-0000-0000-0000AC250000}"/>
    <cellStyle name="Comma 37 3 4" xfId="14573" xr:uid="{00000000-0005-0000-0000-0000AD250000}"/>
    <cellStyle name="Comma 37 3 4 2" xfId="14574" xr:uid="{00000000-0005-0000-0000-0000AE250000}"/>
    <cellStyle name="Comma 37 3 5" xfId="14575" xr:uid="{00000000-0005-0000-0000-0000AF250000}"/>
    <cellStyle name="Comma 37 3 6" xfId="14576" xr:uid="{00000000-0005-0000-0000-0000B0250000}"/>
    <cellStyle name="Comma 37 4" xfId="14577" xr:uid="{00000000-0005-0000-0000-0000B1250000}"/>
    <cellStyle name="Comma 37 4 2" xfId="14578" xr:uid="{00000000-0005-0000-0000-0000B2250000}"/>
    <cellStyle name="Comma 37 4 2 2" xfId="14579" xr:uid="{00000000-0005-0000-0000-0000B3250000}"/>
    <cellStyle name="Comma 37 4 2 2 2" xfId="14580" xr:uid="{00000000-0005-0000-0000-0000B4250000}"/>
    <cellStyle name="Comma 37 4 2 3" xfId="14581" xr:uid="{00000000-0005-0000-0000-0000B5250000}"/>
    <cellStyle name="Comma 37 4 2 4" xfId="14582" xr:uid="{00000000-0005-0000-0000-0000B6250000}"/>
    <cellStyle name="Comma 37 4 3" xfId="14583" xr:uid="{00000000-0005-0000-0000-0000B7250000}"/>
    <cellStyle name="Comma 37 4 3 2" xfId="14584" xr:uid="{00000000-0005-0000-0000-0000B8250000}"/>
    <cellStyle name="Comma 37 4 4" xfId="14585" xr:uid="{00000000-0005-0000-0000-0000B9250000}"/>
    <cellStyle name="Comma 37 4 5" xfId="14586" xr:uid="{00000000-0005-0000-0000-0000BA250000}"/>
    <cellStyle name="Comma 37 5" xfId="14587" xr:uid="{00000000-0005-0000-0000-0000BB250000}"/>
    <cellStyle name="Comma 37 5 2" xfId="14588" xr:uid="{00000000-0005-0000-0000-0000BC250000}"/>
    <cellStyle name="Comma 37 5 2 2" xfId="14589" xr:uid="{00000000-0005-0000-0000-0000BD250000}"/>
    <cellStyle name="Comma 37 5 3" xfId="14590" xr:uid="{00000000-0005-0000-0000-0000BE250000}"/>
    <cellStyle name="Comma 37 5 4" xfId="14591" xr:uid="{00000000-0005-0000-0000-0000BF250000}"/>
    <cellStyle name="Comma 37 6" xfId="14592" xr:uid="{00000000-0005-0000-0000-0000C0250000}"/>
    <cellStyle name="Comma 37 6 2" xfId="14593" xr:uid="{00000000-0005-0000-0000-0000C1250000}"/>
    <cellStyle name="Comma 37 7" xfId="14594" xr:uid="{00000000-0005-0000-0000-0000C2250000}"/>
    <cellStyle name="Comma 37 8" xfId="14595" xr:uid="{00000000-0005-0000-0000-0000C3250000}"/>
    <cellStyle name="Comma 37 9" xfId="14596" xr:uid="{00000000-0005-0000-0000-0000C4250000}"/>
    <cellStyle name="Comma 38" xfId="96" xr:uid="{00000000-0005-0000-0000-0000C5250000}"/>
    <cellStyle name="Comma 38 2" xfId="14597" xr:uid="{00000000-0005-0000-0000-0000C6250000}"/>
    <cellStyle name="Comma 38 2 2" xfId="14598" xr:uid="{00000000-0005-0000-0000-0000C7250000}"/>
    <cellStyle name="Comma 38 2 2 2" xfId="14599" xr:uid="{00000000-0005-0000-0000-0000C8250000}"/>
    <cellStyle name="Comma 38 2 2 2 2" xfId="14600" xr:uid="{00000000-0005-0000-0000-0000C9250000}"/>
    <cellStyle name="Comma 38 2 2 2 2 2" xfId="14601" xr:uid="{00000000-0005-0000-0000-0000CA250000}"/>
    <cellStyle name="Comma 38 2 2 2 2 2 2" xfId="14602" xr:uid="{00000000-0005-0000-0000-0000CB250000}"/>
    <cellStyle name="Comma 38 2 2 2 2 3" xfId="14603" xr:uid="{00000000-0005-0000-0000-0000CC250000}"/>
    <cellStyle name="Comma 38 2 2 2 2 4" xfId="14604" xr:uid="{00000000-0005-0000-0000-0000CD250000}"/>
    <cellStyle name="Comma 38 2 2 2 3" xfId="14605" xr:uid="{00000000-0005-0000-0000-0000CE250000}"/>
    <cellStyle name="Comma 38 2 2 2 3 2" xfId="14606" xr:uid="{00000000-0005-0000-0000-0000CF250000}"/>
    <cellStyle name="Comma 38 2 2 2 4" xfId="14607" xr:uid="{00000000-0005-0000-0000-0000D0250000}"/>
    <cellStyle name="Comma 38 2 2 2 5" xfId="14608" xr:uid="{00000000-0005-0000-0000-0000D1250000}"/>
    <cellStyle name="Comma 38 2 2 3" xfId="14609" xr:uid="{00000000-0005-0000-0000-0000D2250000}"/>
    <cellStyle name="Comma 38 2 2 3 2" xfId="14610" xr:uid="{00000000-0005-0000-0000-0000D3250000}"/>
    <cellStyle name="Comma 38 2 2 3 2 2" xfId="14611" xr:uid="{00000000-0005-0000-0000-0000D4250000}"/>
    <cellStyle name="Comma 38 2 2 3 3" xfId="14612" xr:uid="{00000000-0005-0000-0000-0000D5250000}"/>
    <cellStyle name="Comma 38 2 2 3 4" xfId="14613" xr:uid="{00000000-0005-0000-0000-0000D6250000}"/>
    <cellStyle name="Comma 38 2 2 4" xfId="14614" xr:uid="{00000000-0005-0000-0000-0000D7250000}"/>
    <cellStyle name="Comma 38 2 2 4 2" xfId="14615" xr:uid="{00000000-0005-0000-0000-0000D8250000}"/>
    <cellStyle name="Comma 38 2 2 5" xfId="14616" xr:uid="{00000000-0005-0000-0000-0000D9250000}"/>
    <cellStyle name="Comma 38 2 2 6" xfId="14617" xr:uid="{00000000-0005-0000-0000-0000DA250000}"/>
    <cellStyle name="Comma 38 2 3" xfId="14618" xr:uid="{00000000-0005-0000-0000-0000DB250000}"/>
    <cellStyle name="Comma 38 2 3 2" xfId="14619" xr:uid="{00000000-0005-0000-0000-0000DC250000}"/>
    <cellStyle name="Comma 38 2 3 2 2" xfId="14620" xr:uid="{00000000-0005-0000-0000-0000DD250000}"/>
    <cellStyle name="Comma 38 2 3 2 2 2" xfId="14621" xr:uid="{00000000-0005-0000-0000-0000DE250000}"/>
    <cellStyle name="Comma 38 2 3 2 3" xfId="14622" xr:uid="{00000000-0005-0000-0000-0000DF250000}"/>
    <cellStyle name="Comma 38 2 3 2 4" xfId="14623" xr:uid="{00000000-0005-0000-0000-0000E0250000}"/>
    <cellStyle name="Comma 38 2 3 3" xfId="14624" xr:uid="{00000000-0005-0000-0000-0000E1250000}"/>
    <cellStyle name="Comma 38 2 3 3 2" xfId="14625" xr:uid="{00000000-0005-0000-0000-0000E2250000}"/>
    <cellStyle name="Comma 38 2 3 4" xfId="14626" xr:uid="{00000000-0005-0000-0000-0000E3250000}"/>
    <cellStyle name="Comma 38 2 3 5" xfId="14627" xr:uid="{00000000-0005-0000-0000-0000E4250000}"/>
    <cellStyle name="Comma 38 2 4" xfId="14628" xr:uid="{00000000-0005-0000-0000-0000E5250000}"/>
    <cellStyle name="Comma 38 2 4 2" xfId="14629" xr:uid="{00000000-0005-0000-0000-0000E6250000}"/>
    <cellStyle name="Comma 38 2 4 2 2" xfId="14630" xr:uid="{00000000-0005-0000-0000-0000E7250000}"/>
    <cellStyle name="Comma 38 2 4 3" xfId="14631" xr:uid="{00000000-0005-0000-0000-0000E8250000}"/>
    <cellStyle name="Comma 38 2 4 4" xfId="14632" xr:uid="{00000000-0005-0000-0000-0000E9250000}"/>
    <cellStyle name="Comma 38 2 5" xfId="14633" xr:uid="{00000000-0005-0000-0000-0000EA250000}"/>
    <cellStyle name="Comma 38 2 5 2" xfId="14634" xr:uid="{00000000-0005-0000-0000-0000EB250000}"/>
    <cellStyle name="Comma 38 2 6" xfId="14635" xr:uid="{00000000-0005-0000-0000-0000EC250000}"/>
    <cellStyle name="Comma 38 2 7" xfId="14636" xr:uid="{00000000-0005-0000-0000-0000ED250000}"/>
    <cellStyle name="Comma 38 3" xfId="14637" xr:uid="{00000000-0005-0000-0000-0000EE250000}"/>
    <cellStyle name="Comma 38 3 2" xfId="14638" xr:uid="{00000000-0005-0000-0000-0000EF250000}"/>
    <cellStyle name="Comma 38 3 2 2" xfId="14639" xr:uid="{00000000-0005-0000-0000-0000F0250000}"/>
    <cellStyle name="Comma 38 3 2 2 2" xfId="14640" xr:uid="{00000000-0005-0000-0000-0000F1250000}"/>
    <cellStyle name="Comma 38 3 2 2 2 2" xfId="14641" xr:uid="{00000000-0005-0000-0000-0000F2250000}"/>
    <cellStyle name="Comma 38 3 2 2 3" xfId="14642" xr:uid="{00000000-0005-0000-0000-0000F3250000}"/>
    <cellStyle name="Comma 38 3 2 2 4" xfId="14643" xr:uid="{00000000-0005-0000-0000-0000F4250000}"/>
    <cellStyle name="Comma 38 3 2 3" xfId="14644" xr:uid="{00000000-0005-0000-0000-0000F5250000}"/>
    <cellStyle name="Comma 38 3 2 3 2" xfId="14645" xr:uid="{00000000-0005-0000-0000-0000F6250000}"/>
    <cellStyle name="Comma 38 3 2 4" xfId="14646" xr:uid="{00000000-0005-0000-0000-0000F7250000}"/>
    <cellStyle name="Comma 38 3 2 5" xfId="14647" xr:uid="{00000000-0005-0000-0000-0000F8250000}"/>
    <cellStyle name="Comma 38 3 3" xfId="14648" xr:uid="{00000000-0005-0000-0000-0000F9250000}"/>
    <cellStyle name="Comma 38 3 3 2" xfId="14649" xr:uid="{00000000-0005-0000-0000-0000FA250000}"/>
    <cellStyle name="Comma 38 3 3 2 2" xfId="14650" xr:uid="{00000000-0005-0000-0000-0000FB250000}"/>
    <cellStyle name="Comma 38 3 3 3" xfId="14651" xr:uid="{00000000-0005-0000-0000-0000FC250000}"/>
    <cellStyle name="Comma 38 3 3 4" xfId="14652" xr:uid="{00000000-0005-0000-0000-0000FD250000}"/>
    <cellStyle name="Comma 38 3 4" xfId="14653" xr:uid="{00000000-0005-0000-0000-0000FE250000}"/>
    <cellStyle name="Comma 38 3 4 2" xfId="14654" xr:uid="{00000000-0005-0000-0000-0000FF250000}"/>
    <cellStyle name="Comma 38 3 5" xfId="14655" xr:uid="{00000000-0005-0000-0000-000000260000}"/>
    <cellStyle name="Comma 38 3 6" xfId="14656" xr:uid="{00000000-0005-0000-0000-000001260000}"/>
    <cellStyle name="Comma 38 4" xfId="14657" xr:uid="{00000000-0005-0000-0000-000002260000}"/>
    <cellStyle name="Comma 38 4 2" xfId="14658" xr:uid="{00000000-0005-0000-0000-000003260000}"/>
    <cellStyle name="Comma 38 4 2 2" xfId="14659" xr:uid="{00000000-0005-0000-0000-000004260000}"/>
    <cellStyle name="Comma 38 4 2 2 2" xfId="14660" xr:uid="{00000000-0005-0000-0000-000005260000}"/>
    <cellStyle name="Comma 38 4 2 3" xfId="14661" xr:uid="{00000000-0005-0000-0000-000006260000}"/>
    <cellStyle name="Comma 38 4 2 4" xfId="14662" xr:uid="{00000000-0005-0000-0000-000007260000}"/>
    <cellStyle name="Comma 38 4 3" xfId="14663" xr:uid="{00000000-0005-0000-0000-000008260000}"/>
    <cellStyle name="Comma 38 4 3 2" xfId="14664" xr:uid="{00000000-0005-0000-0000-000009260000}"/>
    <cellStyle name="Comma 38 4 4" xfId="14665" xr:uid="{00000000-0005-0000-0000-00000A260000}"/>
    <cellStyle name="Comma 38 4 5" xfId="14666" xr:uid="{00000000-0005-0000-0000-00000B260000}"/>
    <cellStyle name="Comma 38 5" xfId="14667" xr:uid="{00000000-0005-0000-0000-00000C260000}"/>
    <cellStyle name="Comma 38 5 2" xfId="14668" xr:uid="{00000000-0005-0000-0000-00000D260000}"/>
    <cellStyle name="Comma 38 5 2 2" xfId="14669" xr:uid="{00000000-0005-0000-0000-00000E260000}"/>
    <cellStyle name="Comma 38 5 3" xfId="14670" xr:uid="{00000000-0005-0000-0000-00000F260000}"/>
    <cellStyle name="Comma 38 5 4" xfId="14671" xr:uid="{00000000-0005-0000-0000-000010260000}"/>
    <cellStyle name="Comma 38 6" xfId="14672" xr:uid="{00000000-0005-0000-0000-000011260000}"/>
    <cellStyle name="Comma 38 6 2" xfId="14673" xr:uid="{00000000-0005-0000-0000-000012260000}"/>
    <cellStyle name="Comma 38 7" xfId="14674" xr:uid="{00000000-0005-0000-0000-000013260000}"/>
    <cellStyle name="Comma 38 8" xfId="14675" xr:uid="{00000000-0005-0000-0000-000014260000}"/>
    <cellStyle name="Comma 38 9" xfId="14676" xr:uid="{00000000-0005-0000-0000-000015260000}"/>
    <cellStyle name="Comma 39" xfId="97" xr:uid="{00000000-0005-0000-0000-000016260000}"/>
    <cellStyle name="Comma 39 2" xfId="14677" xr:uid="{00000000-0005-0000-0000-000017260000}"/>
    <cellStyle name="Comma 39 2 2" xfId="14678" xr:uid="{00000000-0005-0000-0000-000018260000}"/>
    <cellStyle name="Comma 39 2 2 2" xfId="14679" xr:uid="{00000000-0005-0000-0000-000019260000}"/>
    <cellStyle name="Comma 39 2 2 2 2" xfId="14680" xr:uid="{00000000-0005-0000-0000-00001A260000}"/>
    <cellStyle name="Comma 39 2 2 2 2 2" xfId="14681" xr:uid="{00000000-0005-0000-0000-00001B260000}"/>
    <cellStyle name="Comma 39 2 2 2 2 2 2" xfId="14682" xr:uid="{00000000-0005-0000-0000-00001C260000}"/>
    <cellStyle name="Comma 39 2 2 2 2 3" xfId="14683" xr:uid="{00000000-0005-0000-0000-00001D260000}"/>
    <cellStyle name="Comma 39 2 2 2 2 4" xfId="14684" xr:uid="{00000000-0005-0000-0000-00001E260000}"/>
    <cellStyle name="Comma 39 2 2 2 3" xfId="14685" xr:uid="{00000000-0005-0000-0000-00001F260000}"/>
    <cellStyle name="Comma 39 2 2 2 3 2" xfId="14686" xr:uid="{00000000-0005-0000-0000-000020260000}"/>
    <cellStyle name="Comma 39 2 2 2 4" xfId="14687" xr:uid="{00000000-0005-0000-0000-000021260000}"/>
    <cellStyle name="Comma 39 2 2 2 5" xfId="14688" xr:uid="{00000000-0005-0000-0000-000022260000}"/>
    <cellStyle name="Comma 39 2 2 3" xfId="14689" xr:uid="{00000000-0005-0000-0000-000023260000}"/>
    <cellStyle name="Comma 39 2 2 3 2" xfId="14690" xr:uid="{00000000-0005-0000-0000-000024260000}"/>
    <cellStyle name="Comma 39 2 2 3 2 2" xfId="14691" xr:uid="{00000000-0005-0000-0000-000025260000}"/>
    <cellStyle name="Comma 39 2 2 3 3" xfId="14692" xr:uid="{00000000-0005-0000-0000-000026260000}"/>
    <cellStyle name="Comma 39 2 2 3 4" xfId="14693" xr:uid="{00000000-0005-0000-0000-000027260000}"/>
    <cellStyle name="Comma 39 2 2 4" xfId="14694" xr:uid="{00000000-0005-0000-0000-000028260000}"/>
    <cellStyle name="Comma 39 2 2 4 2" xfId="14695" xr:uid="{00000000-0005-0000-0000-000029260000}"/>
    <cellStyle name="Comma 39 2 2 5" xfId="14696" xr:uid="{00000000-0005-0000-0000-00002A260000}"/>
    <cellStyle name="Comma 39 2 2 6" xfId="14697" xr:uid="{00000000-0005-0000-0000-00002B260000}"/>
    <cellStyle name="Comma 39 2 3" xfId="14698" xr:uid="{00000000-0005-0000-0000-00002C260000}"/>
    <cellStyle name="Comma 39 2 3 2" xfId="14699" xr:uid="{00000000-0005-0000-0000-00002D260000}"/>
    <cellStyle name="Comma 39 2 3 2 2" xfId="14700" xr:uid="{00000000-0005-0000-0000-00002E260000}"/>
    <cellStyle name="Comma 39 2 3 2 2 2" xfId="14701" xr:uid="{00000000-0005-0000-0000-00002F260000}"/>
    <cellStyle name="Comma 39 2 3 2 3" xfId="14702" xr:uid="{00000000-0005-0000-0000-000030260000}"/>
    <cellStyle name="Comma 39 2 3 2 4" xfId="14703" xr:uid="{00000000-0005-0000-0000-000031260000}"/>
    <cellStyle name="Comma 39 2 3 3" xfId="14704" xr:uid="{00000000-0005-0000-0000-000032260000}"/>
    <cellStyle name="Comma 39 2 3 3 2" xfId="14705" xr:uid="{00000000-0005-0000-0000-000033260000}"/>
    <cellStyle name="Comma 39 2 3 4" xfId="14706" xr:uid="{00000000-0005-0000-0000-000034260000}"/>
    <cellStyle name="Comma 39 2 3 5" xfId="14707" xr:uid="{00000000-0005-0000-0000-000035260000}"/>
    <cellStyle name="Comma 39 2 4" xfId="14708" xr:uid="{00000000-0005-0000-0000-000036260000}"/>
    <cellStyle name="Comma 39 2 4 2" xfId="14709" xr:uid="{00000000-0005-0000-0000-000037260000}"/>
    <cellStyle name="Comma 39 2 4 2 2" xfId="14710" xr:uid="{00000000-0005-0000-0000-000038260000}"/>
    <cellStyle name="Comma 39 2 4 3" xfId="14711" xr:uid="{00000000-0005-0000-0000-000039260000}"/>
    <cellStyle name="Comma 39 2 4 4" xfId="14712" xr:uid="{00000000-0005-0000-0000-00003A260000}"/>
    <cellStyle name="Comma 39 2 5" xfId="14713" xr:uid="{00000000-0005-0000-0000-00003B260000}"/>
    <cellStyle name="Comma 39 2 5 2" xfId="14714" xr:uid="{00000000-0005-0000-0000-00003C260000}"/>
    <cellStyle name="Comma 39 2 6" xfId="14715" xr:uid="{00000000-0005-0000-0000-00003D260000}"/>
    <cellStyle name="Comma 39 2 7" xfId="14716" xr:uid="{00000000-0005-0000-0000-00003E260000}"/>
    <cellStyle name="Comma 39 3" xfId="14717" xr:uid="{00000000-0005-0000-0000-00003F260000}"/>
    <cellStyle name="Comma 39 3 2" xfId="14718" xr:uid="{00000000-0005-0000-0000-000040260000}"/>
    <cellStyle name="Comma 39 3 2 2" xfId="14719" xr:uid="{00000000-0005-0000-0000-000041260000}"/>
    <cellStyle name="Comma 39 3 2 2 2" xfId="14720" xr:uid="{00000000-0005-0000-0000-000042260000}"/>
    <cellStyle name="Comma 39 3 2 2 2 2" xfId="14721" xr:uid="{00000000-0005-0000-0000-000043260000}"/>
    <cellStyle name="Comma 39 3 2 2 3" xfId="14722" xr:uid="{00000000-0005-0000-0000-000044260000}"/>
    <cellStyle name="Comma 39 3 2 2 4" xfId="14723" xr:uid="{00000000-0005-0000-0000-000045260000}"/>
    <cellStyle name="Comma 39 3 2 3" xfId="14724" xr:uid="{00000000-0005-0000-0000-000046260000}"/>
    <cellStyle name="Comma 39 3 2 3 2" xfId="14725" xr:uid="{00000000-0005-0000-0000-000047260000}"/>
    <cellStyle name="Comma 39 3 2 4" xfId="14726" xr:uid="{00000000-0005-0000-0000-000048260000}"/>
    <cellStyle name="Comma 39 3 2 5" xfId="14727" xr:uid="{00000000-0005-0000-0000-000049260000}"/>
    <cellStyle name="Comma 39 3 3" xfId="14728" xr:uid="{00000000-0005-0000-0000-00004A260000}"/>
    <cellStyle name="Comma 39 3 3 2" xfId="14729" xr:uid="{00000000-0005-0000-0000-00004B260000}"/>
    <cellStyle name="Comma 39 3 3 2 2" xfId="14730" xr:uid="{00000000-0005-0000-0000-00004C260000}"/>
    <cellStyle name="Comma 39 3 3 3" xfId="14731" xr:uid="{00000000-0005-0000-0000-00004D260000}"/>
    <cellStyle name="Comma 39 3 3 4" xfId="14732" xr:uid="{00000000-0005-0000-0000-00004E260000}"/>
    <cellStyle name="Comma 39 3 4" xfId="14733" xr:uid="{00000000-0005-0000-0000-00004F260000}"/>
    <cellStyle name="Comma 39 3 4 2" xfId="14734" xr:uid="{00000000-0005-0000-0000-000050260000}"/>
    <cellStyle name="Comma 39 3 5" xfId="14735" xr:uid="{00000000-0005-0000-0000-000051260000}"/>
    <cellStyle name="Comma 39 3 6" xfId="14736" xr:uid="{00000000-0005-0000-0000-000052260000}"/>
    <cellStyle name="Comma 39 4" xfId="14737" xr:uid="{00000000-0005-0000-0000-000053260000}"/>
    <cellStyle name="Comma 39 4 2" xfId="14738" xr:uid="{00000000-0005-0000-0000-000054260000}"/>
    <cellStyle name="Comma 39 4 2 2" xfId="14739" xr:uid="{00000000-0005-0000-0000-000055260000}"/>
    <cellStyle name="Comma 39 4 2 2 2" xfId="14740" xr:uid="{00000000-0005-0000-0000-000056260000}"/>
    <cellStyle name="Comma 39 4 2 3" xfId="14741" xr:uid="{00000000-0005-0000-0000-000057260000}"/>
    <cellStyle name="Comma 39 4 2 4" xfId="14742" xr:uid="{00000000-0005-0000-0000-000058260000}"/>
    <cellStyle name="Comma 39 4 3" xfId="14743" xr:uid="{00000000-0005-0000-0000-000059260000}"/>
    <cellStyle name="Comma 39 4 3 2" xfId="14744" xr:uid="{00000000-0005-0000-0000-00005A260000}"/>
    <cellStyle name="Comma 39 4 4" xfId="14745" xr:uid="{00000000-0005-0000-0000-00005B260000}"/>
    <cellStyle name="Comma 39 4 5" xfId="14746" xr:uid="{00000000-0005-0000-0000-00005C260000}"/>
    <cellStyle name="Comma 39 5" xfId="14747" xr:uid="{00000000-0005-0000-0000-00005D260000}"/>
    <cellStyle name="Comma 39 5 2" xfId="14748" xr:uid="{00000000-0005-0000-0000-00005E260000}"/>
    <cellStyle name="Comma 39 5 2 2" xfId="14749" xr:uid="{00000000-0005-0000-0000-00005F260000}"/>
    <cellStyle name="Comma 39 5 3" xfId="14750" xr:uid="{00000000-0005-0000-0000-000060260000}"/>
    <cellStyle name="Comma 39 5 4" xfId="14751" xr:uid="{00000000-0005-0000-0000-000061260000}"/>
    <cellStyle name="Comma 39 6" xfId="14752" xr:uid="{00000000-0005-0000-0000-000062260000}"/>
    <cellStyle name="Comma 39 6 2" xfId="14753" xr:uid="{00000000-0005-0000-0000-000063260000}"/>
    <cellStyle name="Comma 39 7" xfId="14754" xr:uid="{00000000-0005-0000-0000-000064260000}"/>
    <cellStyle name="Comma 39 8" xfId="14755" xr:uid="{00000000-0005-0000-0000-000065260000}"/>
    <cellStyle name="Comma 39 9" xfId="14756" xr:uid="{00000000-0005-0000-0000-000066260000}"/>
    <cellStyle name="Comma 4" xfId="98" xr:uid="{00000000-0005-0000-0000-000067260000}"/>
    <cellStyle name="Comma 4 10" xfId="3268" xr:uid="{00000000-0005-0000-0000-000068260000}"/>
    <cellStyle name="Comma 4 10 10" xfId="3269" xr:uid="{00000000-0005-0000-0000-000069260000}"/>
    <cellStyle name="Comma 4 10 11" xfId="3270" xr:uid="{00000000-0005-0000-0000-00006A260000}"/>
    <cellStyle name="Comma 4 10 12" xfId="3271" xr:uid="{00000000-0005-0000-0000-00006B260000}"/>
    <cellStyle name="Comma 4 10 13" xfId="3272" xr:uid="{00000000-0005-0000-0000-00006C260000}"/>
    <cellStyle name="Comma 4 10 14" xfId="3273" xr:uid="{00000000-0005-0000-0000-00006D260000}"/>
    <cellStyle name="Comma 4 10 15" xfId="3274" xr:uid="{00000000-0005-0000-0000-00006E260000}"/>
    <cellStyle name="Comma 4 10 16" xfId="3275" xr:uid="{00000000-0005-0000-0000-00006F260000}"/>
    <cellStyle name="Comma 4 10 17" xfId="3276" xr:uid="{00000000-0005-0000-0000-000070260000}"/>
    <cellStyle name="Comma 4 10 18" xfId="3277" xr:uid="{00000000-0005-0000-0000-000071260000}"/>
    <cellStyle name="Comma 4 10 19" xfId="3278" xr:uid="{00000000-0005-0000-0000-000072260000}"/>
    <cellStyle name="Comma 4 10 2" xfId="3279" xr:uid="{00000000-0005-0000-0000-000073260000}"/>
    <cellStyle name="Comma 4 10 20" xfId="3280" xr:uid="{00000000-0005-0000-0000-000074260000}"/>
    <cellStyle name="Comma 4 10 21" xfId="3281" xr:uid="{00000000-0005-0000-0000-000075260000}"/>
    <cellStyle name="Comma 4 10 22" xfId="3282" xr:uid="{00000000-0005-0000-0000-000076260000}"/>
    <cellStyle name="Comma 4 10 3" xfId="3283" xr:uid="{00000000-0005-0000-0000-000077260000}"/>
    <cellStyle name="Comma 4 10 4" xfId="3284" xr:uid="{00000000-0005-0000-0000-000078260000}"/>
    <cellStyle name="Comma 4 10 5" xfId="3285" xr:uid="{00000000-0005-0000-0000-000079260000}"/>
    <cellStyle name="Comma 4 10 6" xfId="3286" xr:uid="{00000000-0005-0000-0000-00007A260000}"/>
    <cellStyle name="Comma 4 10 7" xfId="3287" xr:uid="{00000000-0005-0000-0000-00007B260000}"/>
    <cellStyle name="Comma 4 10 8" xfId="3288" xr:uid="{00000000-0005-0000-0000-00007C260000}"/>
    <cellStyle name="Comma 4 10 9" xfId="3289" xr:uid="{00000000-0005-0000-0000-00007D260000}"/>
    <cellStyle name="Comma 4 11" xfId="3290" xr:uid="{00000000-0005-0000-0000-00007E260000}"/>
    <cellStyle name="Comma 4 11 10" xfId="3291" xr:uid="{00000000-0005-0000-0000-00007F260000}"/>
    <cellStyle name="Comma 4 11 11" xfId="3292" xr:uid="{00000000-0005-0000-0000-000080260000}"/>
    <cellStyle name="Comma 4 11 12" xfId="3293" xr:uid="{00000000-0005-0000-0000-000081260000}"/>
    <cellStyle name="Comma 4 11 13" xfId="3294" xr:uid="{00000000-0005-0000-0000-000082260000}"/>
    <cellStyle name="Comma 4 11 14" xfId="3295" xr:uid="{00000000-0005-0000-0000-000083260000}"/>
    <cellStyle name="Comma 4 11 15" xfId="3296" xr:uid="{00000000-0005-0000-0000-000084260000}"/>
    <cellStyle name="Comma 4 11 16" xfId="3297" xr:uid="{00000000-0005-0000-0000-000085260000}"/>
    <cellStyle name="Comma 4 11 17" xfId="3298" xr:uid="{00000000-0005-0000-0000-000086260000}"/>
    <cellStyle name="Comma 4 11 18" xfId="3299" xr:uid="{00000000-0005-0000-0000-000087260000}"/>
    <cellStyle name="Comma 4 11 19" xfId="3300" xr:uid="{00000000-0005-0000-0000-000088260000}"/>
    <cellStyle name="Comma 4 11 2" xfId="3301" xr:uid="{00000000-0005-0000-0000-000089260000}"/>
    <cellStyle name="Comma 4 11 20" xfId="3302" xr:uid="{00000000-0005-0000-0000-00008A260000}"/>
    <cellStyle name="Comma 4 11 21" xfId="3303" xr:uid="{00000000-0005-0000-0000-00008B260000}"/>
    <cellStyle name="Comma 4 11 22" xfId="3304" xr:uid="{00000000-0005-0000-0000-00008C260000}"/>
    <cellStyle name="Comma 4 11 3" xfId="3305" xr:uid="{00000000-0005-0000-0000-00008D260000}"/>
    <cellStyle name="Comma 4 11 4" xfId="3306" xr:uid="{00000000-0005-0000-0000-00008E260000}"/>
    <cellStyle name="Comma 4 11 5" xfId="3307" xr:uid="{00000000-0005-0000-0000-00008F260000}"/>
    <cellStyle name="Comma 4 11 6" xfId="3308" xr:uid="{00000000-0005-0000-0000-000090260000}"/>
    <cellStyle name="Comma 4 11 7" xfId="3309" xr:uid="{00000000-0005-0000-0000-000091260000}"/>
    <cellStyle name="Comma 4 11 8" xfId="3310" xr:uid="{00000000-0005-0000-0000-000092260000}"/>
    <cellStyle name="Comma 4 11 9" xfId="3311" xr:uid="{00000000-0005-0000-0000-000093260000}"/>
    <cellStyle name="Comma 4 12" xfId="3312" xr:uid="{00000000-0005-0000-0000-000094260000}"/>
    <cellStyle name="Comma 4 12 2" xfId="3313" xr:uid="{00000000-0005-0000-0000-000095260000}"/>
    <cellStyle name="Comma 4 13" xfId="3314" xr:uid="{00000000-0005-0000-0000-000096260000}"/>
    <cellStyle name="Comma 4 13 2" xfId="3315" xr:uid="{00000000-0005-0000-0000-000097260000}"/>
    <cellStyle name="Comma 4 14" xfId="3316" xr:uid="{00000000-0005-0000-0000-000098260000}"/>
    <cellStyle name="Comma 4 14 2" xfId="3317" xr:uid="{00000000-0005-0000-0000-000099260000}"/>
    <cellStyle name="Comma 4 15" xfId="3318" xr:uid="{00000000-0005-0000-0000-00009A260000}"/>
    <cellStyle name="Comma 4 16" xfId="3319" xr:uid="{00000000-0005-0000-0000-00009B260000}"/>
    <cellStyle name="Comma 4 17" xfId="3320" xr:uid="{00000000-0005-0000-0000-00009C260000}"/>
    <cellStyle name="Comma 4 18" xfId="3321" xr:uid="{00000000-0005-0000-0000-00009D260000}"/>
    <cellStyle name="Comma 4 19" xfId="3322" xr:uid="{00000000-0005-0000-0000-00009E260000}"/>
    <cellStyle name="Comma 4 2" xfId="99" xr:uid="{00000000-0005-0000-0000-00009F260000}"/>
    <cellStyle name="Comma 4 2 2" xfId="100" xr:uid="{00000000-0005-0000-0000-0000A0260000}"/>
    <cellStyle name="Comma 4 2 3" xfId="101" xr:uid="{00000000-0005-0000-0000-0000A1260000}"/>
    <cellStyle name="Comma 4 2 4" xfId="3323" xr:uid="{00000000-0005-0000-0000-0000A2260000}"/>
    <cellStyle name="Comma 4 2 5" xfId="3324" xr:uid="{00000000-0005-0000-0000-0000A3260000}"/>
    <cellStyle name="Comma 4 2 6" xfId="3325" xr:uid="{00000000-0005-0000-0000-0000A4260000}"/>
    <cellStyle name="Comma 4 2 7" xfId="3326" xr:uid="{00000000-0005-0000-0000-0000A5260000}"/>
    <cellStyle name="Comma 4 2 8" xfId="7326" xr:uid="{00000000-0005-0000-0000-0000A6260000}"/>
    <cellStyle name="Comma 4 20" xfId="3327" xr:uid="{00000000-0005-0000-0000-0000A7260000}"/>
    <cellStyle name="Comma 4 21" xfId="3328" xr:uid="{00000000-0005-0000-0000-0000A8260000}"/>
    <cellStyle name="Comma 4 3" xfId="102" xr:uid="{00000000-0005-0000-0000-0000A9260000}"/>
    <cellStyle name="Comma 4 3 10" xfId="3329" xr:uid="{00000000-0005-0000-0000-0000AA260000}"/>
    <cellStyle name="Comma 4 3 11" xfId="3330" xr:uid="{00000000-0005-0000-0000-0000AB260000}"/>
    <cellStyle name="Comma 4 3 12" xfId="3331" xr:uid="{00000000-0005-0000-0000-0000AC260000}"/>
    <cellStyle name="Comma 4 3 13" xfId="3332" xr:uid="{00000000-0005-0000-0000-0000AD260000}"/>
    <cellStyle name="Comma 4 3 14" xfId="3333" xr:uid="{00000000-0005-0000-0000-0000AE260000}"/>
    <cellStyle name="Comma 4 3 15" xfId="3334" xr:uid="{00000000-0005-0000-0000-0000AF260000}"/>
    <cellStyle name="Comma 4 3 16" xfId="3335" xr:uid="{00000000-0005-0000-0000-0000B0260000}"/>
    <cellStyle name="Comma 4 3 17" xfId="3336" xr:uid="{00000000-0005-0000-0000-0000B1260000}"/>
    <cellStyle name="Comma 4 3 18" xfId="3337" xr:uid="{00000000-0005-0000-0000-0000B2260000}"/>
    <cellStyle name="Comma 4 3 19" xfId="3338" xr:uid="{00000000-0005-0000-0000-0000B3260000}"/>
    <cellStyle name="Comma 4 3 2" xfId="3339" xr:uid="{00000000-0005-0000-0000-0000B4260000}"/>
    <cellStyle name="Comma 4 3 2 2" xfId="14757" xr:uid="{00000000-0005-0000-0000-0000B5260000}"/>
    <cellStyle name="Comma 4 3 2 2 2" xfId="14758" xr:uid="{00000000-0005-0000-0000-0000B6260000}"/>
    <cellStyle name="Comma 4 3 2 2 2 2" xfId="14759" xr:uid="{00000000-0005-0000-0000-0000B7260000}"/>
    <cellStyle name="Comma 4 3 2 2 2 2 2" xfId="14760" xr:uid="{00000000-0005-0000-0000-0000B8260000}"/>
    <cellStyle name="Comma 4 3 2 2 2 2 2 2" xfId="14761" xr:uid="{00000000-0005-0000-0000-0000B9260000}"/>
    <cellStyle name="Comma 4 3 2 2 2 2 3" xfId="14762" xr:uid="{00000000-0005-0000-0000-0000BA260000}"/>
    <cellStyle name="Comma 4 3 2 2 2 2 4" xfId="14763" xr:uid="{00000000-0005-0000-0000-0000BB260000}"/>
    <cellStyle name="Comma 4 3 2 2 2 3" xfId="14764" xr:uid="{00000000-0005-0000-0000-0000BC260000}"/>
    <cellStyle name="Comma 4 3 2 2 2 3 2" xfId="14765" xr:uid="{00000000-0005-0000-0000-0000BD260000}"/>
    <cellStyle name="Comma 4 3 2 2 2 4" xfId="14766" xr:uid="{00000000-0005-0000-0000-0000BE260000}"/>
    <cellStyle name="Comma 4 3 2 2 2 5" xfId="14767" xr:uid="{00000000-0005-0000-0000-0000BF260000}"/>
    <cellStyle name="Comma 4 3 2 2 3" xfId="14768" xr:uid="{00000000-0005-0000-0000-0000C0260000}"/>
    <cellStyle name="Comma 4 3 2 2 3 2" xfId="14769" xr:uid="{00000000-0005-0000-0000-0000C1260000}"/>
    <cellStyle name="Comma 4 3 2 2 3 2 2" xfId="14770" xr:uid="{00000000-0005-0000-0000-0000C2260000}"/>
    <cellStyle name="Comma 4 3 2 2 3 3" xfId="14771" xr:uid="{00000000-0005-0000-0000-0000C3260000}"/>
    <cellStyle name="Comma 4 3 2 2 3 4" xfId="14772" xr:uid="{00000000-0005-0000-0000-0000C4260000}"/>
    <cellStyle name="Comma 4 3 2 2 4" xfId="14773" xr:uid="{00000000-0005-0000-0000-0000C5260000}"/>
    <cellStyle name="Comma 4 3 2 2 4 2" xfId="14774" xr:uid="{00000000-0005-0000-0000-0000C6260000}"/>
    <cellStyle name="Comma 4 3 2 2 5" xfId="14775" xr:uid="{00000000-0005-0000-0000-0000C7260000}"/>
    <cellStyle name="Comma 4 3 2 2 6" xfId="14776" xr:uid="{00000000-0005-0000-0000-0000C8260000}"/>
    <cellStyle name="Comma 4 3 2 3" xfId="14777" xr:uid="{00000000-0005-0000-0000-0000C9260000}"/>
    <cellStyle name="Comma 4 3 2 3 2" xfId="14778" xr:uid="{00000000-0005-0000-0000-0000CA260000}"/>
    <cellStyle name="Comma 4 3 2 3 2 2" xfId="14779" xr:uid="{00000000-0005-0000-0000-0000CB260000}"/>
    <cellStyle name="Comma 4 3 2 3 2 2 2" xfId="14780" xr:uid="{00000000-0005-0000-0000-0000CC260000}"/>
    <cellStyle name="Comma 4 3 2 3 2 3" xfId="14781" xr:uid="{00000000-0005-0000-0000-0000CD260000}"/>
    <cellStyle name="Comma 4 3 2 3 2 4" xfId="14782" xr:uid="{00000000-0005-0000-0000-0000CE260000}"/>
    <cellStyle name="Comma 4 3 2 3 3" xfId="14783" xr:uid="{00000000-0005-0000-0000-0000CF260000}"/>
    <cellStyle name="Comma 4 3 2 3 3 2" xfId="14784" xr:uid="{00000000-0005-0000-0000-0000D0260000}"/>
    <cellStyle name="Comma 4 3 2 3 4" xfId="14785" xr:uid="{00000000-0005-0000-0000-0000D1260000}"/>
    <cellStyle name="Comma 4 3 2 3 5" xfId="14786" xr:uid="{00000000-0005-0000-0000-0000D2260000}"/>
    <cellStyle name="Comma 4 3 2 4" xfId="14787" xr:uid="{00000000-0005-0000-0000-0000D3260000}"/>
    <cellStyle name="Comma 4 3 2 4 2" xfId="14788" xr:uid="{00000000-0005-0000-0000-0000D4260000}"/>
    <cellStyle name="Comma 4 3 2 4 2 2" xfId="14789" xr:uid="{00000000-0005-0000-0000-0000D5260000}"/>
    <cellStyle name="Comma 4 3 2 4 3" xfId="14790" xr:uid="{00000000-0005-0000-0000-0000D6260000}"/>
    <cellStyle name="Comma 4 3 2 4 4" xfId="14791" xr:uid="{00000000-0005-0000-0000-0000D7260000}"/>
    <cellStyle name="Comma 4 3 2 5" xfId="14792" xr:uid="{00000000-0005-0000-0000-0000D8260000}"/>
    <cellStyle name="Comma 4 3 2 5 2" xfId="14793" xr:uid="{00000000-0005-0000-0000-0000D9260000}"/>
    <cellStyle name="Comma 4 3 2 6" xfId="14794" xr:uid="{00000000-0005-0000-0000-0000DA260000}"/>
    <cellStyle name="Comma 4 3 2 7" xfId="14795" xr:uid="{00000000-0005-0000-0000-0000DB260000}"/>
    <cellStyle name="Comma 4 3 20" xfId="3340" xr:uid="{00000000-0005-0000-0000-0000DC260000}"/>
    <cellStyle name="Comma 4 3 21" xfId="3341" xr:uid="{00000000-0005-0000-0000-0000DD260000}"/>
    <cellStyle name="Comma 4 3 22" xfId="3342" xr:uid="{00000000-0005-0000-0000-0000DE260000}"/>
    <cellStyle name="Comma 4 3 23" xfId="3343" xr:uid="{00000000-0005-0000-0000-0000DF260000}"/>
    <cellStyle name="Comma 4 3 3" xfId="3344" xr:uid="{00000000-0005-0000-0000-0000E0260000}"/>
    <cellStyle name="Comma 4 3 3 2" xfId="14796" xr:uid="{00000000-0005-0000-0000-0000E1260000}"/>
    <cellStyle name="Comma 4 3 3 2 2" xfId="14797" xr:uid="{00000000-0005-0000-0000-0000E2260000}"/>
    <cellStyle name="Comma 4 3 3 2 2 2" xfId="14798" xr:uid="{00000000-0005-0000-0000-0000E3260000}"/>
    <cellStyle name="Comma 4 3 3 2 2 2 2" xfId="14799" xr:uid="{00000000-0005-0000-0000-0000E4260000}"/>
    <cellStyle name="Comma 4 3 3 2 2 3" xfId="14800" xr:uid="{00000000-0005-0000-0000-0000E5260000}"/>
    <cellStyle name="Comma 4 3 3 2 2 4" xfId="14801" xr:uid="{00000000-0005-0000-0000-0000E6260000}"/>
    <cellStyle name="Comma 4 3 3 2 3" xfId="14802" xr:uid="{00000000-0005-0000-0000-0000E7260000}"/>
    <cellStyle name="Comma 4 3 3 2 3 2" xfId="14803" xr:uid="{00000000-0005-0000-0000-0000E8260000}"/>
    <cellStyle name="Comma 4 3 3 2 4" xfId="14804" xr:uid="{00000000-0005-0000-0000-0000E9260000}"/>
    <cellStyle name="Comma 4 3 3 2 5" xfId="14805" xr:uid="{00000000-0005-0000-0000-0000EA260000}"/>
    <cellStyle name="Comma 4 3 3 3" xfId="14806" xr:uid="{00000000-0005-0000-0000-0000EB260000}"/>
    <cellStyle name="Comma 4 3 3 3 2" xfId="14807" xr:uid="{00000000-0005-0000-0000-0000EC260000}"/>
    <cellStyle name="Comma 4 3 3 3 2 2" xfId="14808" xr:uid="{00000000-0005-0000-0000-0000ED260000}"/>
    <cellStyle name="Comma 4 3 3 3 3" xfId="14809" xr:uid="{00000000-0005-0000-0000-0000EE260000}"/>
    <cellStyle name="Comma 4 3 3 3 4" xfId="14810" xr:uid="{00000000-0005-0000-0000-0000EF260000}"/>
    <cellStyle name="Comma 4 3 3 4" xfId="14811" xr:uid="{00000000-0005-0000-0000-0000F0260000}"/>
    <cellStyle name="Comma 4 3 3 4 2" xfId="14812" xr:uid="{00000000-0005-0000-0000-0000F1260000}"/>
    <cellStyle name="Comma 4 3 3 5" xfId="14813" xr:uid="{00000000-0005-0000-0000-0000F2260000}"/>
    <cellStyle name="Comma 4 3 3 6" xfId="14814" xr:uid="{00000000-0005-0000-0000-0000F3260000}"/>
    <cellStyle name="Comma 4 3 4" xfId="3345" xr:uid="{00000000-0005-0000-0000-0000F4260000}"/>
    <cellStyle name="Comma 4 3 4 2" xfId="14815" xr:uid="{00000000-0005-0000-0000-0000F5260000}"/>
    <cellStyle name="Comma 4 3 4 2 2" xfId="14816" xr:uid="{00000000-0005-0000-0000-0000F6260000}"/>
    <cellStyle name="Comma 4 3 4 2 2 2" xfId="14817" xr:uid="{00000000-0005-0000-0000-0000F7260000}"/>
    <cellStyle name="Comma 4 3 4 2 3" xfId="14818" xr:uid="{00000000-0005-0000-0000-0000F8260000}"/>
    <cellStyle name="Comma 4 3 4 2 4" xfId="14819" xr:uid="{00000000-0005-0000-0000-0000F9260000}"/>
    <cellStyle name="Comma 4 3 4 3" xfId="14820" xr:uid="{00000000-0005-0000-0000-0000FA260000}"/>
    <cellStyle name="Comma 4 3 4 3 2" xfId="14821" xr:uid="{00000000-0005-0000-0000-0000FB260000}"/>
    <cellStyle name="Comma 4 3 4 4" xfId="14822" xr:uid="{00000000-0005-0000-0000-0000FC260000}"/>
    <cellStyle name="Comma 4 3 4 5" xfId="14823" xr:uid="{00000000-0005-0000-0000-0000FD260000}"/>
    <cellStyle name="Comma 4 3 5" xfId="3346" xr:uid="{00000000-0005-0000-0000-0000FE260000}"/>
    <cellStyle name="Comma 4 3 5 2" xfId="14824" xr:uid="{00000000-0005-0000-0000-0000FF260000}"/>
    <cellStyle name="Comma 4 3 5 2 2" xfId="14825" xr:uid="{00000000-0005-0000-0000-000000270000}"/>
    <cellStyle name="Comma 4 3 5 3" xfId="14826" xr:uid="{00000000-0005-0000-0000-000001270000}"/>
    <cellStyle name="Comma 4 3 5 4" xfId="14827" xr:uid="{00000000-0005-0000-0000-000002270000}"/>
    <cellStyle name="Comma 4 3 6" xfId="3347" xr:uid="{00000000-0005-0000-0000-000003270000}"/>
    <cellStyle name="Comma 4 3 6 2" xfId="14828" xr:uid="{00000000-0005-0000-0000-000004270000}"/>
    <cellStyle name="Comma 4 3 7" xfId="3348" xr:uid="{00000000-0005-0000-0000-000005270000}"/>
    <cellStyle name="Comma 4 3 8" xfId="3349" xr:uid="{00000000-0005-0000-0000-000006270000}"/>
    <cellStyle name="Comma 4 3 9" xfId="3350" xr:uid="{00000000-0005-0000-0000-000007270000}"/>
    <cellStyle name="Comma 4 4" xfId="103" xr:uid="{00000000-0005-0000-0000-000008270000}"/>
    <cellStyle name="Comma 4 4 10" xfId="3351" xr:uid="{00000000-0005-0000-0000-000009270000}"/>
    <cellStyle name="Comma 4 4 11" xfId="3352" xr:uid="{00000000-0005-0000-0000-00000A270000}"/>
    <cellStyle name="Comma 4 4 12" xfId="3353" xr:uid="{00000000-0005-0000-0000-00000B270000}"/>
    <cellStyle name="Comma 4 4 13" xfId="3354" xr:uid="{00000000-0005-0000-0000-00000C270000}"/>
    <cellStyle name="Comma 4 4 14" xfId="3355" xr:uid="{00000000-0005-0000-0000-00000D270000}"/>
    <cellStyle name="Comma 4 4 15" xfId="3356" xr:uid="{00000000-0005-0000-0000-00000E270000}"/>
    <cellStyle name="Comma 4 4 16" xfId="3357" xr:uid="{00000000-0005-0000-0000-00000F270000}"/>
    <cellStyle name="Comma 4 4 17" xfId="3358" xr:uid="{00000000-0005-0000-0000-000010270000}"/>
    <cellStyle name="Comma 4 4 18" xfId="3359" xr:uid="{00000000-0005-0000-0000-000011270000}"/>
    <cellStyle name="Comma 4 4 19" xfId="3360" xr:uid="{00000000-0005-0000-0000-000012270000}"/>
    <cellStyle name="Comma 4 4 2" xfId="3361" xr:uid="{00000000-0005-0000-0000-000013270000}"/>
    <cellStyle name="Comma 4 4 20" xfId="3362" xr:uid="{00000000-0005-0000-0000-000014270000}"/>
    <cellStyle name="Comma 4 4 21" xfId="3363" xr:uid="{00000000-0005-0000-0000-000015270000}"/>
    <cellStyle name="Comma 4 4 22" xfId="3364" xr:uid="{00000000-0005-0000-0000-000016270000}"/>
    <cellStyle name="Comma 4 4 23" xfId="3365" xr:uid="{00000000-0005-0000-0000-000017270000}"/>
    <cellStyle name="Comma 4 4 3" xfId="3366" xr:uid="{00000000-0005-0000-0000-000018270000}"/>
    <cellStyle name="Comma 4 4 4" xfId="3367" xr:uid="{00000000-0005-0000-0000-000019270000}"/>
    <cellStyle name="Comma 4 4 5" xfId="3368" xr:uid="{00000000-0005-0000-0000-00001A270000}"/>
    <cellStyle name="Comma 4 4 6" xfId="3369" xr:uid="{00000000-0005-0000-0000-00001B270000}"/>
    <cellStyle name="Comma 4 4 7" xfId="3370" xr:uid="{00000000-0005-0000-0000-00001C270000}"/>
    <cellStyle name="Comma 4 4 8" xfId="3371" xr:uid="{00000000-0005-0000-0000-00001D270000}"/>
    <cellStyle name="Comma 4 4 9" xfId="3372" xr:uid="{00000000-0005-0000-0000-00001E270000}"/>
    <cellStyle name="Comma 4 5" xfId="104" xr:uid="{00000000-0005-0000-0000-00001F270000}"/>
    <cellStyle name="Comma 4 5 10" xfId="3373" xr:uid="{00000000-0005-0000-0000-000020270000}"/>
    <cellStyle name="Comma 4 5 11" xfId="3374" xr:uid="{00000000-0005-0000-0000-000021270000}"/>
    <cellStyle name="Comma 4 5 12" xfId="3375" xr:uid="{00000000-0005-0000-0000-000022270000}"/>
    <cellStyle name="Comma 4 5 13" xfId="3376" xr:uid="{00000000-0005-0000-0000-000023270000}"/>
    <cellStyle name="Comma 4 5 14" xfId="3377" xr:uid="{00000000-0005-0000-0000-000024270000}"/>
    <cellStyle name="Comma 4 5 15" xfId="3378" xr:uid="{00000000-0005-0000-0000-000025270000}"/>
    <cellStyle name="Comma 4 5 16" xfId="3379" xr:uid="{00000000-0005-0000-0000-000026270000}"/>
    <cellStyle name="Comma 4 5 17" xfId="3380" xr:uid="{00000000-0005-0000-0000-000027270000}"/>
    <cellStyle name="Comma 4 5 18" xfId="3381" xr:uid="{00000000-0005-0000-0000-000028270000}"/>
    <cellStyle name="Comma 4 5 19" xfId="3382" xr:uid="{00000000-0005-0000-0000-000029270000}"/>
    <cellStyle name="Comma 4 5 2" xfId="3383" xr:uid="{00000000-0005-0000-0000-00002A270000}"/>
    <cellStyle name="Comma 4 5 20" xfId="3384" xr:uid="{00000000-0005-0000-0000-00002B270000}"/>
    <cellStyle name="Comma 4 5 21" xfId="3385" xr:uid="{00000000-0005-0000-0000-00002C270000}"/>
    <cellStyle name="Comma 4 5 22" xfId="3386" xr:uid="{00000000-0005-0000-0000-00002D270000}"/>
    <cellStyle name="Comma 4 5 23" xfId="3387" xr:uid="{00000000-0005-0000-0000-00002E270000}"/>
    <cellStyle name="Comma 4 5 3" xfId="3388" xr:uid="{00000000-0005-0000-0000-00002F270000}"/>
    <cellStyle name="Comma 4 5 4" xfId="3389" xr:uid="{00000000-0005-0000-0000-000030270000}"/>
    <cellStyle name="Comma 4 5 5" xfId="3390" xr:uid="{00000000-0005-0000-0000-000031270000}"/>
    <cellStyle name="Comma 4 5 6" xfId="3391" xr:uid="{00000000-0005-0000-0000-000032270000}"/>
    <cellStyle name="Comma 4 5 7" xfId="3392" xr:uid="{00000000-0005-0000-0000-000033270000}"/>
    <cellStyle name="Comma 4 5 8" xfId="3393" xr:uid="{00000000-0005-0000-0000-000034270000}"/>
    <cellStyle name="Comma 4 5 9" xfId="3394" xr:uid="{00000000-0005-0000-0000-000035270000}"/>
    <cellStyle name="Comma 4 6" xfId="105" xr:uid="{00000000-0005-0000-0000-000036270000}"/>
    <cellStyle name="Comma 4 6 10" xfId="3395" xr:uid="{00000000-0005-0000-0000-000037270000}"/>
    <cellStyle name="Comma 4 6 11" xfId="3396" xr:uid="{00000000-0005-0000-0000-000038270000}"/>
    <cellStyle name="Comma 4 6 12" xfId="3397" xr:uid="{00000000-0005-0000-0000-000039270000}"/>
    <cellStyle name="Comma 4 6 13" xfId="3398" xr:uid="{00000000-0005-0000-0000-00003A270000}"/>
    <cellStyle name="Comma 4 6 14" xfId="3399" xr:uid="{00000000-0005-0000-0000-00003B270000}"/>
    <cellStyle name="Comma 4 6 15" xfId="3400" xr:uid="{00000000-0005-0000-0000-00003C270000}"/>
    <cellStyle name="Comma 4 6 16" xfId="3401" xr:uid="{00000000-0005-0000-0000-00003D270000}"/>
    <cellStyle name="Comma 4 6 17" xfId="3402" xr:uid="{00000000-0005-0000-0000-00003E270000}"/>
    <cellStyle name="Comma 4 6 18" xfId="3403" xr:uid="{00000000-0005-0000-0000-00003F270000}"/>
    <cellStyle name="Comma 4 6 19" xfId="3404" xr:uid="{00000000-0005-0000-0000-000040270000}"/>
    <cellStyle name="Comma 4 6 2" xfId="3405" xr:uid="{00000000-0005-0000-0000-000041270000}"/>
    <cellStyle name="Comma 4 6 20" xfId="3406" xr:uid="{00000000-0005-0000-0000-000042270000}"/>
    <cellStyle name="Comma 4 6 21" xfId="3407" xr:uid="{00000000-0005-0000-0000-000043270000}"/>
    <cellStyle name="Comma 4 6 22" xfId="3408" xr:uid="{00000000-0005-0000-0000-000044270000}"/>
    <cellStyle name="Comma 4 6 23" xfId="3409" xr:uid="{00000000-0005-0000-0000-000045270000}"/>
    <cellStyle name="Comma 4 6 3" xfId="3410" xr:uid="{00000000-0005-0000-0000-000046270000}"/>
    <cellStyle name="Comma 4 6 4" xfId="3411" xr:uid="{00000000-0005-0000-0000-000047270000}"/>
    <cellStyle name="Comma 4 6 5" xfId="3412" xr:uid="{00000000-0005-0000-0000-000048270000}"/>
    <cellStyle name="Comma 4 6 6" xfId="3413" xr:uid="{00000000-0005-0000-0000-000049270000}"/>
    <cellStyle name="Comma 4 6 7" xfId="3414" xr:uid="{00000000-0005-0000-0000-00004A270000}"/>
    <cellStyle name="Comma 4 6 8" xfId="3415" xr:uid="{00000000-0005-0000-0000-00004B270000}"/>
    <cellStyle name="Comma 4 6 9" xfId="3416" xr:uid="{00000000-0005-0000-0000-00004C270000}"/>
    <cellStyle name="Comma 4 7" xfId="903" xr:uid="{00000000-0005-0000-0000-00004D270000}"/>
    <cellStyle name="Comma 4 7 10" xfId="3417" xr:uid="{00000000-0005-0000-0000-00004E270000}"/>
    <cellStyle name="Comma 4 7 11" xfId="3418" xr:uid="{00000000-0005-0000-0000-00004F270000}"/>
    <cellStyle name="Comma 4 7 12" xfId="3419" xr:uid="{00000000-0005-0000-0000-000050270000}"/>
    <cellStyle name="Comma 4 7 13" xfId="3420" xr:uid="{00000000-0005-0000-0000-000051270000}"/>
    <cellStyle name="Comma 4 7 14" xfId="3421" xr:uid="{00000000-0005-0000-0000-000052270000}"/>
    <cellStyle name="Comma 4 7 15" xfId="3422" xr:uid="{00000000-0005-0000-0000-000053270000}"/>
    <cellStyle name="Comma 4 7 16" xfId="3423" xr:uid="{00000000-0005-0000-0000-000054270000}"/>
    <cellStyle name="Comma 4 7 17" xfId="3424" xr:uid="{00000000-0005-0000-0000-000055270000}"/>
    <cellStyle name="Comma 4 7 18" xfId="3425" xr:uid="{00000000-0005-0000-0000-000056270000}"/>
    <cellStyle name="Comma 4 7 19" xfId="3426" xr:uid="{00000000-0005-0000-0000-000057270000}"/>
    <cellStyle name="Comma 4 7 2" xfId="3427" xr:uid="{00000000-0005-0000-0000-000058270000}"/>
    <cellStyle name="Comma 4 7 20" xfId="3428" xr:uid="{00000000-0005-0000-0000-000059270000}"/>
    <cellStyle name="Comma 4 7 21" xfId="3429" xr:uid="{00000000-0005-0000-0000-00005A270000}"/>
    <cellStyle name="Comma 4 7 22" xfId="3430" xr:uid="{00000000-0005-0000-0000-00005B270000}"/>
    <cellStyle name="Comma 4 7 23" xfId="3431" xr:uid="{00000000-0005-0000-0000-00005C270000}"/>
    <cellStyle name="Comma 4 7 24" xfId="37956" xr:uid="{5232E6AA-431C-4684-9ECC-D79B37156E24}"/>
    <cellStyle name="Comma 4 7 3" xfId="3432" xr:uid="{00000000-0005-0000-0000-00005D270000}"/>
    <cellStyle name="Comma 4 7 4" xfId="3433" xr:uid="{00000000-0005-0000-0000-00005E270000}"/>
    <cellStyle name="Comma 4 7 5" xfId="3434" xr:uid="{00000000-0005-0000-0000-00005F270000}"/>
    <cellStyle name="Comma 4 7 6" xfId="3435" xr:uid="{00000000-0005-0000-0000-000060270000}"/>
    <cellStyle name="Comma 4 7 7" xfId="3436" xr:uid="{00000000-0005-0000-0000-000061270000}"/>
    <cellStyle name="Comma 4 7 8" xfId="3437" xr:uid="{00000000-0005-0000-0000-000062270000}"/>
    <cellStyle name="Comma 4 7 9" xfId="3438" xr:uid="{00000000-0005-0000-0000-000063270000}"/>
    <cellStyle name="Comma 4 8" xfId="3439" xr:uid="{00000000-0005-0000-0000-000064270000}"/>
    <cellStyle name="Comma 4 8 10" xfId="3440" xr:uid="{00000000-0005-0000-0000-000065270000}"/>
    <cellStyle name="Comma 4 8 11" xfId="3441" xr:uid="{00000000-0005-0000-0000-000066270000}"/>
    <cellStyle name="Comma 4 8 12" xfId="3442" xr:uid="{00000000-0005-0000-0000-000067270000}"/>
    <cellStyle name="Comma 4 8 13" xfId="3443" xr:uid="{00000000-0005-0000-0000-000068270000}"/>
    <cellStyle name="Comma 4 8 14" xfId="3444" xr:uid="{00000000-0005-0000-0000-000069270000}"/>
    <cellStyle name="Comma 4 8 15" xfId="3445" xr:uid="{00000000-0005-0000-0000-00006A270000}"/>
    <cellStyle name="Comma 4 8 16" xfId="3446" xr:uid="{00000000-0005-0000-0000-00006B270000}"/>
    <cellStyle name="Comma 4 8 17" xfId="3447" xr:uid="{00000000-0005-0000-0000-00006C270000}"/>
    <cellStyle name="Comma 4 8 18" xfId="3448" xr:uid="{00000000-0005-0000-0000-00006D270000}"/>
    <cellStyle name="Comma 4 8 19" xfId="3449" xr:uid="{00000000-0005-0000-0000-00006E270000}"/>
    <cellStyle name="Comma 4 8 2" xfId="3450" xr:uid="{00000000-0005-0000-0000-00006F270000}"/>
    <cellStyle name="Comma 4 8 20" xfId="3451" xr:uid="{00000000-0005-0000-0000-000070270000}"/>
    <cellStyle name="Comma 4 8 21" xfId="3452" xr:uid="{00000000-0005-0000-0000-000071270000}"/>
    <cellStyle name="Comma 4 8 22" xfId="3453" xr:uid="{00000000-0005-0000-0000-000072270000}"/>
    <cellStyle name="Comma 4 8 23" xfId="3454" xr:uid="{00000000-0005-0000-0000-000073270000}"/>
    <cellStyle name="Comma 4 8 3" xfId="3455" xr:uid="{00000000-0005-0000-0000-000074270000}"/>
    <cellStyle name="Comma 4 8 4" xfId="3456" xr:uid="{00000000-0005-0000-0000-000075270000}"/>
    <cellStyle name="Comma 4 8 5" xfId="3457" xr:uid="{00000000-0005-0000-0000-000076270000}"/>
    <cellStyle name="Comma 4 8 6" xfId="3458" xr:uid="{00000000-0005-0000-0000-000077270000}"/>
    <cellStyle name="Comma 4 8 7" xfId="3459" xr:uid="{00000000-0005-0000-0000-000078270000}"/>
    <cellStyle name="Comma 4 8 8" xfId="3460" xr:uid="{00000000-0005-0000-0000-000079270000}"/>
    <cellStyle name="Comma 4 8 9" xfId="3461" xr:uid="{00000000-0005-0000-0000-00007A270000}"/>
    <cellStyle name="Comma 4 9" xfId="3462" xr:uid="{00000000-0005-0000-0000-00007B270000}"/>
    <cellStyle name="Comma 4 9 10" xfId="3463" xr:uid="{00000000-0005-0000-0000-00007C270000}"/>
    <cellStyle name="Comma 4 9 11" xfId="3464" xr:uid="{00000000-0005-0000-0000-00007D270000}"/>
    <cellStyle name="Comma 4 9 12" xfId="3465" xr:uid="{00000000-0005-0000-0000-00007E270000}"/>
    <cellStyle name="Comma 4 9 13" xfId="3466" xr:uid="{00000000-0005-0000-0000-00007F270000}"/>
    <cellStyle name="Comma 4 9 14" xfId="3467" xr:uid="{00000000-0005-0000-0000-000080270000}"/>
    <cellStyle name="Comma 4 9 15" xfId="3468" xr:uid="{00000000-0005-0000-0000-000081270000}"/>
    <cellStyle name="Comma 4 9 16" xfId="3469" xr:uid="{00000000-0005-0000-0000-000082270000}"/>
    <cellStyle name="Comma 4 9 17" xfId="3470" xr:uid="{00000000-0005-0000-0000-000083270000}"/>
    <cellStyle name="Comma 4 9 18" xfId="3471" xr:uid="{00000000-0005-0000-0000-000084270000}"/>
    <cellStyle name="Comma 4 9 19" xfId="3472" xr:uid="{00000000-0005-0000-0000-000085270000}"/>
    <cellStyle name="Comma 4 9 2" xfId="3473" xr:uid="{00000000-0005-0000-0000-000086270000}"/>
    <cellStyle name="Comma 4 9 20" xfId="3474" xr:uid="{00000000-0005-0000-0000-000087270000}"/>
    <cellStyle name="Comma 4 9 21" xfId="3475" xr:uid="{00000000-0005-0000-0000-000088270000}"/>
    <cellStyle name="Comma 4 9 22" xfId="3476" xr:uid="{00000000-0005-0000-0000-000089270000}"/>
    <cellStyle name="Comma 4 9 23" xfId="3477" xr:uid="{00000000-0005-0000-0000-00008A270000}"/>
    <cellStyle name="Comma 4 9 3" xfId="3478" xr:uid="{00000000-0005-0000-0000-00008B270000}"/>
    <cellStyle name="Comma 4 9 4" xfId="3479" xr:uid="{00000000-0005-0000-0000-00008C270000}"/>
    <cellStyle name="Comma 4 9 5" xfId="3480" xr:uid="{00000000-0005-0000-0000-00008D270000}"/>
    <cellStyle name="Comma 4 9 6" xfId="3481" xr:uid="{00000000-0005-0000-0000-00008E270000}"/>
    <cellStyle name="Comma 4 9 7" xfId="3482" xr:uid="{00000000-0005-0000-0000-00008F270000}"/>
    <cellStyle name="Comma 4 9 8" xfId="3483" xr:uid="{00000000-0005-0000-0000-000090270000}"/>
    <cellStyle name="Comma 4 9 9" xfId="3484" xr:uid="{00000000-0005-0000-0000-000091270000}"/>
    <cellStyle name="Comma 40" xfId="106" xr:uid="{00000000-0005-0000-0000-000092270000}"/>
    <cellStyle name="Comma 40 2" xfId="14829" xr:uid="{00000000-0005-0000-0000-000093270000}"/>
    <cellStyle name="Comma 40 2 2" xfId="14830" xr:uid="{00000000-0005-0000-0000-000094270000}"/>
    <cellStyle name="Comma 40 2 2 2" xfId="14831" xr:uid="{00000000-0005-0000-0000-000095270000}"/>
    <cellStyle name="Comma 40 2 2 2 2" xfId="14832" xr:uid="{00000000-0005-0000-0000-000096270000}"/>
    <cellStyle name="Comma 40 2 2 2 2 2" xfId="14833" xr:uid="{00000000-0005-0000-0000-000097270000}"/>
    <cellStyle name="Comma 40 2 2 2 2 2 2" xfId="14834" xr:uid="{00000000-0005-0000-0000-000098270000}"/>
    <cellStyle name="Comma 40 2 2 2 2 3" xfId="14835" xr:uid="{00000000-0005-0000-0000-000099270000}"/>
    <cellStyle name="Comma 40 2 2 2 2 4" xfId="14836" xr:uid="{00000000-0005-0000-0000-00009A270000}"/>
    <cellStyle name="Comma 40 2 2 2 3" xfId="14837" xr:uid="{00000000-0005-0000-0000-00009B270000}"/>
    <cellStyle name="Comma 40 2 2 2 3 2" xfId="14838" xr:uid="{00000000-0005-0000-0000-00009C270000}"/>
    <cellStyle name="Comma 40 2 2 2 4" xfId="14839" xr:uid="{00000000-0005-0000-0000-00009D270000}"/>
    <cellStyle name="Comma 40 2 2 2 5" xfId="14840" xr:uid="{00000000-0005-0000-0000-00009E270000}"/>
    <cellStyle name="Comma 40 2 2 3" xfId="14841" xr:uid="{00000000-0005-0000-0000-00009F270000}"/>
    <cellStyle name="Comma 40 2 2 3 2" xfId="14842" xr:uid="{00000000-0005-0000-0000-0000A0270000}"/>
    <cellStyle name="Comma 40 2 2 3 2 2" xfId="14843" xr:uid="{00000000-0005-0000-0000-0000A1270000}"/>
    <cellStyle name="Comma 40 2 2 3 3" xfId="14844" xr:uid="{00000000-0005-0000-0000-0000A2270000}"/>
    <cellStyle name="Comma 40 2 2 3 4" xfId="14845" xr:uid="{00000000-0005-0000-0000-0000A3270000}"/>
    <cellStyle name="Comma 40 2 2 4" xfId="14846" xr:uid="{00000000-0005-0000-0000-0000A4270000}"/>
    <cellStyle name="Comma 40 2 2 4 2" xfId="14847" xr:uid="{00000000-0005-0000-0000-0000A5270000}"/>
    <cellStyle name="Comma 40 2 2 5" xfId="14848" xr:uid="{00000000-0005-0000-0000-0000A6270000}"/>
    <cellStyle name="Comma 40 2 2 6" xfId="14849" xr:uid="{00000000-0005-0000-0000-0000A7270000}"/>
    <cellStyle name="Comma 40 2 3" xfId="14850" xr:uid="{00000000-0005-0000-0000-0000A8270000}"/>
    <cellStyle name="Comma 40 2 3 2" xfId="14851" xr:uid="{00000000-0005-0000-0000-0000A9270000}"/>
    <cellStyle name="Comma 40 2 3 2 2" xfId="14852" xr:uid="{00000000-0005-0000-0000-0000AA270000}"/>
    <cellStyle name="Comma 40 2 3 2 2 2" xfId="14853" xr:uid="{00000000-0005-0000-0000-0000AB270000}"/>
    <cellStyle name="Comma 40 2 3 2 3" xfId="14854" xr:uid="{00000000-0005-0000-0000-0000AC270000}"/>
    <cellStyle name="Comma 40 2 3 2 4" xfId="14855" xr:uid="{00000000-0005-0000-0000-0000AD270000}"/>
    <cellStyle name="Comma 40 2 3 3" xfId="14856" xr:uid="{00000000-0005-0000-0000-0000AE270000}"/>
    <cellStyle name="Comma 40 2 3 3 2" xfId="14857" xr:uid="{00000000-0005-0000-0000-0000AF270000}"/>
    <cellStyle name="Comma 40 2 3 4" xfId="14858" xr:uid="{00000000-0005-0000-0000-0000B0270000}"/>
    <cellStyle name="Comma 40 2 3 5" xfId="14859" xr:uid="{00000000-0005-0000-0000-0000B1270000}"/>
    <cellStyle name="Comma 40 2 4" xfId="14860" xr:uid="{00000000-0005-0000-0000-0000B2270000}"/>
    <cellStyle name="Comma 40 2 4 2" xfId="14861" xr:uid="{00000000-0005-0000-0000-0000B3270000}"/>
    <cellStyle name="Comma 40 2 4 2 2" xfId="14862" xr:uid="{00000000-0005-0000-0000-0000B4270000}"/>
    <cellStyle name="Comma 40 2 4 3" xfId="14863" xr:uid="{00000000-0005-0000-0000-0000B5270000}"/>
    <cellStyle name="Comma 40 2 4 4" xfId="14864" xr:uid="{00000000-0005-0000-0000-0000B6270000}"/>
    <cellStyle name="Comma 40 2 5" xfId="14865" xr:uid="{00000000-0005-0000-0000-0000B7270000}"/>
    <cellStyle name="Comma 40 2 5 2" xfId="14866" xr:uid="{00000000-0005-0000-0000-0000B8270000}"/>
    <cellStyle name="Comma 40 2 6" xfId="14867" xr:uid="{00000000-0005-0000-0000-0000B9270000}"/>
    <cellStyle name="Comma 40 2 7" xfId="14868" xr:uid="{00000000-0005-0000-0000-0000BA270000}"/>
    <cellStyle name="Comma 40 3" xfId="14869" xr:uid="{00000000-0005-0000-0000-0000BB270000}"/>
    <cellStyle name="Comma 40 3 2" xfId="14870" xr:uid="{00000000-0005-0000-0000-0000BC270000}"/>
    <cellStyle name="Comma 40 3 2 2" xfId="14871" xr:uid="{00000000-0005-0000-0000-0000BD270000}"/>
    <cellStyle name="Comma 40 3 2 2 2" xfId="14872" xr:uid="{00000000-0005-0000-0000-0000BE270000}"/>
    <cellStyle name="Comma 40 3 2 2 2 2" xfId="14873" xr:uid="{00000000-0005-0000-0000-0000BF270000}"/>
    <cellStyle name="Comma 40 3 2 2 3" xfId="14874" xr:uid="{00000000-0005-0000-0000-0000C0270000}"/>
    <cellStyle name="Comma 40 3 2 2 4" xfId="14875" xr:uid="{00000000-0005-0000-0000-0000C1270000}"/>
    <cellStyle name="Comma 40 3 2 3" xfId="14876" xr:uid="{00000000-0005-0000-0000-0000C2270000}"/>
    <cellStyle name="Comma 40 3 2 3 2" xfId="14877" xr:uid="{00000000-0005-0000-0000-0000C3270000}"/>
    <cellStyle name="Comma 40 3 2 4" xfId="14878" xr:uid="{00000000-0005-0000-0000-0000C4270000}"/>
    <cellStyle name="Comma 40 3 2 5" xfId="14879" xr:uid="{00000000-0005-0000-0000-0000C5270000}"/>
    <cellStyle name="Comma 40 3 3" xfId="14880" xr:uid="{00000000-0005-0000-0000-0000C6270000}"/>
    <cellStyle name="Comma 40 3 3 2" xfId="14881" xr:uid="{00000000-0005-0000-0000-0000C7270000}"/>
    <cellStyle name="Comma 40 3 3 2 2" xfId="14882" xr:uid="{00000000-0005-0000-0000-0000C8270000}"/>
    <cellStyle name="Comma 40 3 3 3" xfId="14883" xr:uid="{00000000-0005-0000-0000-0000C9270000}"/>
    <cellStyle name="Comma 40 3 3 4" xfId="14884" xr:uid="{00000000-0005-0000-0000-0000CA270000}"/>
    <cellStyle name="Comma 40 3 4" xfId="14885" xr:uid="{00000000-0005-0000-0000-0000CB270000}"/>
    <cellStyle name="Comma 40 3 4 2" xfId="14886" xr:uid="{00000000-0005-0000-0000-0000CC270000}"/>
    <cellStyle name="Comma 40 3 5" xfId="14887" xr:uid="{00000000-0005-0000-0000-0000CD270000}"/>
    <cellStyle name="Comma 40 3 6" xfId="14888" xr:uid="{00000000-0005-0000-0000-0000CE270000}"/>
    <cellStyle name="Comma 40 4" xfId="14889" xr:uid="{00000000-0005-0000-0000-0000CF270000}"/>
    <cellStyle name="Comma 40 4 2" xfId="14890" xr:uid="{00000000-0005-0000-0000-0000D0270000}"/>
    <cellStyle name="Comma 40 4 2 2" xfId="14891" xr:uid="{00000000-0005-0000-0000-0000D1270000}"/>
    <cellStyle name="Comma 40 4 2 2 2" xfId="14892" xr:uid="{00000000-0005-0000-0000-0000D2270000}"/>
    <cellStyle name="Comma 40 4 2 3" xfId="14893" xr:uid="{00000000-0005-0000-0000-0000D3270000}"/>
    <cellStyle name="Comma 40 4 2 4" xfId="14894" xr:uid="{00000000-0005-0000-0000-0000D4270000}"/>
    <cellStyle name="Comma 40 4 3" xfId="14895" xr:uid="{00000000-0005-0000-0000-0000D5270000}"/>
    <cellStyle name="Comma 40 4 3 2" xfId="14896" xr:uid="{00000000-0005-0000-0000-0000D6270000}"/>
    <cellStyle name="Comma 40 4 4" xfId="14897" xr:uid="{00000000-0005-0000-0000-0000D7270000}"/>
    <cellStyle name="Comma 40 4 5" xfId="14898" xr:uid="{00000000-0005-0000-0000-0000D8270000}"/>
    <cellStyle name="Comma 40 5" xfId="14899" xr:uid="{00000000-0005-0000-0000-0000D9270000}"/>
    <cellStyle name="Comma 40 5 2" xfId="14900" xr:uid="{00000000-0005-0000-0000-0000DA270000}"/>
    <cellStyle name="Comma 40 5 2 2" xfId="14901" xr:uid="{00000000-0005-0000-0000-0000DB270000}"/>
    <cellStyle name="Comma 40 5 3" xfId="14902" xr:uid="{00000000-0005-0000-0000-0000DC270000}"/>
    <cellStyle name="Comma 40 5 4" xfId="14903" xr:uid="{00000000-0005-0000-0000-0000DD270000}"/>
    <cellStyle name="Comma 40 6" xfId="14904" xr:uid="{00000000-0005-0000-0000-0000DE270000}"/>
    <cellStyle name="Comma 40 6 2" xfId="14905" xr:uid="{00000000-0005-0000-0000-0000DF270000}"/>
    <cellStyle name="Comma 40 7" xfId="14906" xr:uid="{00000000-0005-0000-0000-0000E0270000}"/>
    <cellStyle name="Comma 40 8" xfId="14907" xr:uid="{00000000-0005-0000-0000-0000E1270000}"/>
    <cellStyle name="Comma 40 9" xfId="14908" xr:uid="{00000000-0005-0000-0000-0000E2270000}"/>
    <cellStyle name="Comma 41" xfId="107" xr:uid="{00000000-0005-0000-0000-0000E3270000}"/>
    <cellStyle name="Comma 41 2" xfId="14909" xr:uid="{00000000-0005-0000-0000-0000E4270000}"/>
    <cellStyle name="Comma 41 2 2" xfId="14910" xr:uid="{00000000-0005-0000-0000-0000E5270000}"/>
    <cellStyle name="Comma 41 2 2 2" xfId="14911" xr:uid="{00000000-0005-0000-0000-0000E6270000}"/>
    <cellStyle name="Comma 41 2 2 2 2" xfId="14912" xr:uid="{00000000-0005-0000-0000-0000E7270000}"/>
    <cellStyle name="Comma 41 2 2 2 2 2" xfId="14913" xr:uid="{00000000-0005-0000-0000-0000E8270000}"/>
    <cellStyle name="Comma 41 2 2 2 2 2 2" xfId="14914" xr:uid="{00000000-0005-0000-0000-0000E9270000}"/>
    <cellStyle name="Comma 41 2 2 2 2 3" xfId="14915" xr:uid="{00000000-0005-0000-0000-0000EA270000}"/>
    <cellStyle name="Comma 41 2 2 2 2 4" xfId="14916" xr:uid="{00000000-0005-0000-0000-0000EB270000}"/>
    <cellStyle name="Comma 41 2 2 2 3" xfId="14917" xr:uid="{00000000-0005-0000-0000-0000EC270000}"/>
    <cellStyle name="Comma 41 2 2 2 3 2" xfId="14918" xr:uid="{00000000-0005-0000-0000-0000ED270000}"/>
    <cellStyle name="Comma 41 2 2 2 4" xfId="14919" xr:uid="{00000000-0005-0000-0000-0000EE270000}"/>
    <cellStyle name="Comma 41 2 2 2 5" xfId="14920" xr:uid="{00000000-0005-0000-0000-0000EF270000}"/>
    <cellStyle name="Comma 41 2 2 3" xfId="14921" xr:uid="{00000000-0005-0000-0000-0000F0270000}"/>
    <cellStyle name="Comma 41 2 2 3 2" xfId="14922" xr:uid="{00000000-0005-0000-0000-0000F1270000}"/>
    <cellStyle name="Comma 41 2 2 3 2 2" xfId="14923" xr:uid="{00000000-0005-0000-0000-0000F2270000}"/>
    <cellStyle name="Comma 41 2 2 3 3" xfId="14924" xr:uid="{00000000-0005-0000-0000-0000F3270000}"/>
    <cellStyle name="Comma 41 2 2 3 4" xfId="14925" xr:uid="{00000000-0005-0000-0000-0000F4270000}"/>
    <cellStyle name="Comma 41 2 2 4" xfId="14926" xr:uid="{00000000-0005-0000-0000-0000F5270000}"/>
    <cellStyle name="Comma 41 2 2 4 2" xfId="14927" xr:uid="{00000000-0005-0000-0000-0000F6270000}"/>
    <cellStyle name="Comma 41 2 2 5" xfId="14928" xr:uid="{00000000-0005-0000-0000-0000F7270000}"/>
    <cellStyle name="Comma 41 2 2 6" xfId="14929" xr:uid="{00000000-0005-0000-0000-0000F8270000}"/>
    <cellStyle name="Comma 41 2 3" xfId="14930" xr:uid="{00000000-0005-0000-0000-0000F9270000}"/>
    <cellStyle name="Comma 41 2 3 2" xfId="14931" xr:uid="{00000000-0005-0000-0000-0000FA270000}"/>
    <cellStyle name="Comma 41 2 3 2 2" xfId="14932" xr:uid="{00000000-0005-0000-0000-0000FB270000}"/>
    <cellStyle name="Comma 41 2 3 2 2 2" xfId="14933" xr:uid="{00000000-0005-0000-0000-0000FC270000}"/>
    <cellStyle name="Comma 41 2 3 2 3" xfId="14934" xr:uid="{00000000-0005-0000-0000-0000FD270000}"/>
    <cellStyle name="Comma 41 2 3 2 4" xfId="14935" xr:uid="{00000000-0005-0000-0000-0000FE270000}"/>
    <cellStyle name="Comma 41 2 3 3" xfId="14936" xr:uid="{00000000-0005-0000-0000-0000FF270000}"/>
    <cellStyle name="Comma 41 2 3 3 2" xfId="14937" xr:uid="{00000000-0005-0000-0000-000000280000}"/>
    <cellStyle name="Comma 41 2 3 4" xfId="14938" xr:uid="{00000000-0005-0000-0000-000001280000}"/>
    <cellStyle name="Comma 41 2 3 5" xfId="14939" xr:uid="{00000000-0005-0000-0000-000002280000}"/>
    <cellStyle name="Comma 41 2 4" xfId="14940" xr:uid="{00000000-0005-0000-0000-000003280000}"/>
    <cellStyle name="Comma 41 2 4 2" xfId="14941" xr:uid="{00000000-0005-0000-0000-000004280000}"/>
    <cellStyle name="Comma 41 2 4 2 2" xfId="14942" xr:uid="{00000000-0005-0000-0000-000005280000}"/>
    <cellStyle name="Comma 41 2 4 3" xfId="14943" xr:uid="{00000000-0005-0000-0000-000006280000}"/>
    <cellStyle name="Comma 41 2 4 4" xfId="14944" xr:uid="{00000000-0005-0000-0000-000007280000}"/>
    <cellStyle name="Comma 41 2 5" xfId="14945" xr:uid="{00000000-0005-0000-0000-000008280000}"/>
    <cellStyle name="Comma 41 2 5 2" xfId="14946" xr:uid="{00000000-0005-0000-0000-000009280000}"/>
    <cellStyle name="Comma 41 2 6" xfId="14947" xr:uid="{00000000-0005-0000-0000-00000A280000}"/>
    <cellStyle name="Comma 41 2 7" xfId="14948" xr:uid="{00000000-0005-0000-0000-00000B280000}"/>
    <cellStyle name="Comma 41 3" xfId="14949" xr:uid="{00000000-0005-0000-0000-00000C280000}"/>
    <cellStyle name="Comma 41 3 2" xfId="14950" xr:uid="{00000000-0005-0000-0000-00000D280000}"/>
    <cellStyle name="Comma 41 3 2 2" xfId="14951" xr:uid="{00000000-0005-0000-0000-00000E280000}"/>
    <cellStyle name="Comma 41 3 2 2 2" xfId="14952" xr:uid="{00000000-0005-0000-0000-00000F280000}"/>
    <cellStyle name="Comma 41 3 2 2 2 2" xfId="14953" xr:uid="{00000000-0005-0000-0000-000010280000}"/>
    <cellStyle name="Comma 41 3 2 2 3" xfId="14954" xr:uid="{00000000-0005-0000-0000-000011280000}"/>
    <cellStyle name="Comma 41 3 2 2 4" xfId="14955" xr:uid="{00000000-0005-0000-0000-000012280000}"/>
    <cellStyle name="Comma 41 3 2 3" xfId="14956" xr:uid="{00000000-0005-0000-0000-000013280000}"/>
    <cellStyle name="Comma 41 3 2 3 2" xfId="14957" xr:uid="{00000000-0005-0000-0000-000014280000}"/>
    <cellStyle name="Comma 41 3 2 4" xfId="14958" xr:uid="{00000000-0005-0000-0000-000015280000}"/>
    <cellStyle name="Comma 41 3 2 5" xfId="14959" xr:uid="{00000000-0005-0000-0000-000016280000}"/>
    <cellStyle name="Comma 41 3 3" xfId="14960" xr:uid="{00000000-0005-0000-0000-000017280000}"/>
    <cellStyle name="Comma 41 3 3 2" xfId="14961" xr:uid="{00000000-0005-0000-0000-000018280000}"/>
    <cellStyle name="Comma 41 3 3 2 2" xfId="14962" xr:uid="{00000000-0005-0000-0000-000019280000}"/>
    <cellStyle name="Comma 41 3 3 3" xfId="14963" xr:uid="{00000000-0005-0000-0000-00001A280000}"/>
    <cellStyle name="Comma 41 3 3 4" xfId="14964" xr:uid="{00000000-0005-0000-0000-00001B280000}"/>
    <cellStyle name="Comma 41 3 4" xfId="14965" xr:uid="{00000000-0005-0000-0000-00001C280000}"/>
    <cellStyle name="Comma 41 3 4 2" xfId="14966" xr:uid="{00000000-0005-0000-0000-00001D280000}"/>
    <cellStyle name="Comma 41 3 5" xfId="14967" xr:uid="{00000000-0005-0000-0000-00001E280000}"/>
    <cellStyle name="Comma 41 3 6" xfId="14968" xr:uid="{00000000-0005-0000-0000-00001F280000}"/>
    <cellStyle name="Comma 41 4" xfId="14969" xr:uid="{00000000-0005-0000-0000-000020280000}"/>
    <cellStyle name="Comma 41 4 2" xfId="14970" xr:uid="{00000000-0005-0000-0000-000021280000}"/>
    <cellStyle name="Comma 41 4 2 2" xfId="14971" xr:uid="{00000000-0005-0000-0000-000022280000}"/>
    <cellStyle name="Comma 41 4 2 2 2" xfId="14972" xr:uid="{00000000-0005-0000-0000-000023280000}"/>
    <cellStyle name="Comma 41 4 2 3" xfId="14973" xr:uid="{00000000-0005-0000-0000-000024280000}"/>
    <cellStyle name="Comma 41 4 2 4" xfId="14974" xr:uid="{00000000-0005-0000-0000-000025280000}"/>
    <cellStyle name="Comma 41 4 3" xfId="14975" xr:uid="{00000000-0005-0000-0000-000026280000}"/>
    <cellStyle name="Comma 41 4 3 2" xfId="14976" xr:uid="{00000000-0005-0000-0000-000027280000}"/>
    <cellStyle name="Comma 41 4 4" xfId="14977" xr:uid="{00000000-0005-0000-0000-000028280000}"/>
    <cellStyle name="Comma 41 4 5" xfId="14978" xr:uid="{00000000-0005-0000-0000-000029280000}"/>
    <cellStyle name="Comma 41 5" xfId="14979" xr:uid="{00000000-0005-0000-0000-00002A280000}"/>
    <cellStyle name="Comma 41 5 2" xfId="14980" xr:uid="{00000000-0005-0000-0000-00002B280000}"/>
    <cellStyle name="Comma 41 5 2 2" xfId="14981" xr:uid="{00000000-0005-0000-0000-00002C280000}"/>
    <cellStyle name="Comma 41 5 3" xfId="14982" xr:uid="{00000000-0005-0000-0000-00002D280000}"/>
    <cellStyle name="Comma 41 5 4" xfId="14983" xr:uid="{00000000-0005-0000-0000-00002E280000}"/>
    <cellStyle name="Comma 41 6" xfId="14984" xr:uid="{00000000-0005-0000-0000-00002F280000}"/>
    <cellStyle name="Comma 41 6 2" xfId="14985" xr:uid="{00000000-0005-0000-0000-000030280000}"/>
    <cellStyle name="Comma 41 7" xfId="14986" xr:uid="{00000000-0005-0000-0000-000031280000}"/>
    <cellStyle name="Comma 41 8" xfId="14987" xr:uid="{00000000-0005-0000-0000-000032280000}"/>
    <cellStyle name="Comma 41 9" xfId="14988" xr:uid="{00000000-0005-0000-0000-000033280000}"/>
    <cellStyle name="Comma 42" xfId="108" xr:uid="{00000000-0005-0000-0000-000034280000}"/>
    <cellStyle name="Comma 42 2" xfId="14989" xr:uid="{00000000-0005-0000-0000-000035280000}"/>
    <cellStyle name="Comma 42 2 2" xfId="14990" xr:uid="{00000000-0005-0000-0000-000036280000}"/>
    <cellStyle name="Comma 42 2 2 2" xfId="14991" xr:uid="{00000000-0005-0000-0000-000037280000}"/>
    <cellStyle name="Comma 42 2 2 2 2" xfId="14992" xr:uid="{00000000-0005-0000-0000-000038280000}"/>
    <cellStyle name="Comma 42 2 2 2 2 2" xfId="14993" xr:uid="{00000000-0005-0000-0000-000039280000}"/>
    <cellStyle name="Comma 42 2 2 2 2 2 2" xfId="14994" xr:uid="{00000000-0005-0000-0000-00003A280000}"/>
    <cellStyle name="Comma 42 2 2 2 2 3" xfId="14995" xr:uid="{00000000-0005-0000-0000-00003B280000}"/>
    <cellStyle name="Comma 42 2 2 2 2 4" xfId="14996" xr:uid="{00000000-0005-0000-0000-00003C280000}"/>
    <cellStyle name="Comma 42 2 2 2 3" xfId="14997" xr:uid="{00000000-0005-0000-0000-00003D280000}"/>
    <cellStyle name="Comma 42 2 2 2 3 2" xfId="14998" xr:uid="{00000000-0005-0000-0000-00003E280000}"/>
    <cellStyle name="Comma 42 2 2 2 4" xfId="14999" xr:uid="{00000000-0005-0000-0000-00003F280000}"/>
    <cellStyle name="Comma 42 2 2 2 5" xfId="15000" xr:uid="{00000000-0005-0000-0000-000040280000}"/>
    <cellStyle name="Comma 42 2 2 3" xfId="15001" xr:uid="{00000000-0005-0000-0000-000041280000}"/>
    <cellStyle name="Comma 42 2 2 3 2" xfId="15002" xr:uid="{00000000-0005-0000-0000-000042280000}"/>
    <cellStyle name="Comma 42 2 2 3 2 2" xfId="15003" xr:uid="{00000000-0005-0000-0000-000043280000}"/>
    <cellStyle name="Comma 42 2 2 3 3" xfId="15004" xr:uid="{00000000-0005-0000-0000-000044280000}"/>
    <cellStyle name="Comma 42 2 2 3 4" xfId="15005" xr:uid="{00000000-0005-0000-0000-000045280000}"/>
    <cellStyle name="Comma 42 2 2 4" xfId="15006" xr:uid="{00000000-0005-0000-0000-000046280000}"/>
    <cellStyle name="Comma 42 2 2 4 2" xfId="15007" xr:uid="{00000000-0005-0000-0000-000047280000}"/>
    <cellStyle name="Comma 42 2 2 5" xfId="15008" xr:uid="{00000000-0005-0000-0000-000048280000}"/>
    <cellStyle name="Comma 42 2 2 6" xfId="15009" xr:uid="{00000000-0005-0000-0000-000049280000}"/>
    <cellStyle name="Comma 42 2 3" xfId="15010" xr:uid="{00000000-0005-0000-0000-00004A280000}"/>
    <cellStyle name="Comma 42 2 3 2" xfId="15011" xr:uid="{00000000-0005-0000-0000-00004B280000}"/>
    <cellStyle name="Comma 42 2 3 2 2" xfId="15012" xr:uid="{00000000-0005-0000-0000-00004C280000}"/>
    <cellStyle name="Comma 42 2 3 2 2 2" xfId="15013" xr:uid="{00000000-0005-0000-0000-00004D280000}"/>
    <cellStyle name="Comma 42 2 3 2 3" xfId="15014" xr:uid="{00000000-0005-0000-0000-00004E280000}"/>
    <cellStyle name="Comma 42 2 3 2 4" xfId="15015" xr:uid="{00000000-0005-0000-0000-00004F280000}"/>
    <cellStyle name="Comma 42 2 3 3" xfId="15016" xr:uid="{00000000-0005-0000-0000-000050280000}"/>
    <cellStyle name="Comma 42 2 3 3 2" xfId="15017" xr:uid="{00000000-0005-0000-0000-000051280000}"/>
    <cellStyle name="Comma 42 2 3 4" xfId="15018" xr:uid="{00000000-0005-0000-0000-000052280000}"/>
    <cellStyle name="Comma 42 2 3 5" xfId="15019" xr:uid="{00000000-0005-0000-0000-000053280000}"/>
    <cellStyle name="Comma 42 2 4" xfId="15020" xr:uid="{00000000-0005-0000-0000-000054280000}"/>
    <cellStyle name="Comma 42 2 4 2" xfId="15021" xr:uid="{00000000-0005-0000-0000-000055280000}"/>
    <cellStyle name="Comma 42 2 4 2 2" xfId="15022" xr:uid="{00000000-0005-0000-0000-000056280000}"/>
    <cellStyle name="Comma 42 2 4 3" xfId="15023" xr:uid="{00000000-0005-0000-0000-000057280000}"/>
    <cellStyle name="Comma 42 2 4 4" xfId="15024" xr:uid="{00000000-0005-0000-0000-000058280000}"/>
    <cellStyle name="Comma 42 2 5" xfId="15025" xr:uid="{00000000-0005-0000-0000-000059280000}"/>
    <cellStyle name="Comma 42 2 5 2" xfId="15026" xr:uid="{00000000-0005-0000-0000-00005A280000}"/>
    <cellStyle name="Comma 42 2 6" xfId="15027" xr:uid="{00000000-0005-0000-0000-00005B280000}"/>
    <cellStyle name="Comma 42 2 7" xfId="15028" xr:uid="{00000000-0005-0000-0000-00005C280000}"/>
    <cellStyle name="Comma 42 3" xfId="15029" xr:uid="{00000000-0005-0000-0000-00005D280000}"/>
    <cellStyle name="Comma 42 3 2" xfId="15030" xr:uid="{00000000-0005-0000-0000-00005E280000}"/>
    <cellStyle name="Comma 42 3 2 2" xfId="15031" xr:uid="{00000000-0005-0000-0000-00005F280000}"/>
    <cellStyle name="Comma 42 3 2 2 2" xfId="15032" xr:uid="{00000000-0005-0000-0000-000060280000}"/>
    <cellStyle name="Comma 42 3 2 2 2 2" xfId="15033" xr:uid="{00000000-0005-0000-0000-000061280000}"/>
    <cellStyle name="Comma 42 3 2 2 3" xfId="15034" xr:uid="{00000000-0005-0000-0000-000062280000}"/>
    <cellStyle name="Comma 42 3 2 2 4" xfId="15035" xr:uid="{00000000-0005-0000-0000-000063280000}"/>
    <cellStyle name="Comma 42 3 2 3" xfId="15036" xr:uid="{00000000-0005-0000-0000-000064280000}"/>
    <cellStyle name="Comma 42 3 2 3 2" xfId="15037" xr:uid="{00000000-0005-0000-0000-000065280000}"/>
    <cellStyle name="Comma 42 3 2 4" xfId="15038" xr:uid="{00000000-0005-0000-0000-000066280000}"/>
    <cellStyle name="Comma 42 3 2 5" xfId="15039" xr:uid="{00000000-0005-0000-0000-000067280000}"/>
    <cellStyle name="Comma 42 3 3" xfId="15040" xr:uid="{00000000-0005-0000-0000-000068280000}"/>
    <cellStyle name="Comma 42 3 3 2" xfId="15041" xr:uid="{00000000-0005-0000-0000-000069280000}"/>
    <cellStyle name="Comma 42 3 3 2 2" xfId="15042" xr:uid="{00000000-0005-0000-0000-00006A280000}"/>
    <cellStyle name="Comma 42 3 3 3" xfId="15043" xr:uid="{00000000-0005-0000-0000-00006B280000}"/>
    <cellStyle name="Comma 42 3 3 4" xfId="15044" xr:uid="{00000000-0005-0000-0000-00006C280000}"/>
    <cellStyle name="Comma 42 3 4" xfId="15045" xr:uid="{00000000-0005-0000-0000-00006D280000}"/>
    <cellStyle name="Comma 42 3 4 2" xfId="15046" xr:uid="{00000000-0005-0000-0000-00006E280000}"/>
    <cellStyle name="Comma 42 3 5" xfId="15047" xr:uid="{00000000-0005-0000-0000-00006F280000}"/>
    <cellStyle name="Comma 42 3 6" xfId="15048" xr:uid="{00000000-0005-0000-0000-000070280000}"/>
    <cellStyle name="Comma 42 4" xfId="15049" xr:uid="{00000000-0005-0000-0000-000071280000}"/>
    <cellStyle name="Comma 42 4 2" xfId="15050" xr:uid="{00000000-0005-0000-0000-000072280000}"/>
    <cellStyle name="Comma 42 4 2 2" xfId="15051" xr:uid="{00000000-0005-0000-0000-000073280000}"/>
    <cellStyle name="Comma 42 4 2 2 2" xfId="15052" xr:uid="{00000000-0005-0000-0000-000074280000}"/>
    <cellStyle name="Comma 42 4 2 3" xfId="15053" xr:uid="{00000000-0005-0000-0000-000075280000}"/>
    <cellStyle name="Comma 42 4 2 4" xfId="15054" xr:uid="{00000000-0005-0000-0000-000076280000}"/>
    <cellStyle name="Comma 42 4 3" xfId="15055" xr:uid="{00000000-0005-0000-0000-000077280000}"/>
    <cellStyle name="Comma 42 4 3 2" xfId="15056" xr:uid="{00000000-0005-0000-0000-000078280000}"/>
    <cellStyle name="Comma 42 4 4" xfId="15057" xr:uid="{00000000-0005-0000-0000-000079280000}"/>
    <cellStyle name="Comma 42 4 5" xfId="15058" xr:uid="{00000000-0005-0000-0000-00007A280000}"/>
    <cellStyle name="Comma 42 5" xfId="15059" xr:uid="{00000000-0005-0000-0000-00007B280000}"/>
    <cellStyle name="Comma 42 5 2" xfId="15060" xr:uid="{00000000-0005-0000-0000-00007C280000}"/>
    <cellStyle name="Comma 42 5 2 2" xfId="15061" xr:uid="{00000000-0005-0000-0000-00007D280000}"/>
    <cellStyle name="Comma 42 5 3" xfId="15062" xr:uid="{00000000-0005-0000-0000-00007E280000}"/>
    <cellStyle name="Comma 42 5 4" xfId="15063" xr:uid="{00000000-0005-0000-0000-00007F280000}"/>
    <cellStyle name="Comma 42 6" xfId="15064" xr:uid="{00000000-0005-0000-0000-000080280000}"/>
    <cellStyle name="Comma 42 6 2" xfId="15065" xr:uid="{00000000-0005-0000-0000-000081280000}"/>
    <cellStyle name="Comma 42 7" xfId="15066" xr:uid="{00000000-0005-0000-0000-000082280000}"/>
    <cellStyle name="Comma 42 8" xfId="15067" xr:uid="{00000000-0005-0000-0000-000083280000}"/>
    <cellStyle name="Comma 42 9" xfId="15068" xr:uid="{00000000-0005-0000-0000-000084280000}"/>
    <cellStyle name="Comma 43" xfId="109" xr:uid="{00000000-0005-0000-0000-000085280000}"/>
    <cellStyle name="Comma 43 2" xfId="15069" xr:uid="{00000000-0005-0000-0000-000086280000}"/>
    <cellStyle name="Comma 43 2 2" xfId="15070" xr:uid="{00000000-0005-0000-0000-000087280000}"/>
    <cellStyle name="Comma 43 2 2 2" xfId="15071" xr:uid="{00000000-0005-0000-0000-000088280000}"/>
    <cellStyle name="Comma 43 2 2 2 2" xfId="15072" xr:uid="{00000000-0005-0000-0000-000089280000}"/>
    <cellStyle name="Comma 43 2 2 2 2 2" xfId="15073" xr:uid="{00000000-0005-0000-0000-00008A280000}"/>
    <cellStyle name="Comma 43 2 2 2 2 2 2" xfId="15074" xr:uid="{00000000-0005-0000-0000-00008B280000}"/>
    <cellStyle name="Comma 43 2 2 2 2 3" xfId="15075" xr:uid="{00000000-0005-0000-0000-00008C280000}"/>
    <cellStyle name="Comma 43 2 2 2 2 4" xfId="15076" xr:uid="{00000000-0005-0000-0000-00008D280000}"/>
    <cellStyle name="Comma 43 2 2 2 3" xfId="15077" xr:uid="{00000000-0005-0000-0000-00008E280000}"/>
    <cellStyle name="Comma 43 2 2 2 3 2" xfId="15078" xr:uid="{00000000-0005-0000-0000-00008F280000}"/>
    <cellStyle name="Comma 43 2 2 2 4" xfId="15079" xr:uid="{00000000-0005-0000-0000-000090280000}"/>
    <cellStyle name="Comma 43 2 2 2 5" xfId="15080" xr:uid="{00000000-0005-0000-0000-000091280000}"/>
    <cellStyle name="Comma 43 2 2 3" xfId="15081" xr:uid="{00000000-0005-0000-0000-000092280000}"/>
    <cellStyle name="Comma 43 2 2 3 2" xfId="15082" xr:uid="{00000000-0005-0000-0000-000093280000}"/>
    <cellStyle name="Comma 43 2 2 3 2 2" xfId="15083" xr:uid="{00000000-0005-0000-0000-000094280000}"/>
    <cellStyle name="Comma 43 2 2 3 3" xfId="15084" xr:uid="{00000000-0005-0000-0000-000095280000}"/>
    <cellStyle name="Comma 43 2 2 3 4" xfId="15085" xr:uid="{00000000-0005-0000-0000-000096280000}"/>
    <cellStyle name="Comma 43 2 2 4" xfId="15086" xr:uid="{00000000-0005-0000-0000-000097280000}"/>
    <cellStyle name="Comma 43 2 2 4 2" xfId="15087" xr:uid="{00000000-0005-0000-0000-000098280000}"/>
    <cellStyle name="Comma 43 2 2 5" xfId="15088" xr:uid="{00000000-0005-0000-0000-000099280000}"/>
    <cellStyle name="Comma 43 2 2 6" xfId="15089" xr:uid="{00000000-0005-0000-0000-00009A280000}"/>
    <cellStyle name="Comma 43 2 3" xfId="15090" xr:uid="{00000000-0005-0000-0000-00009B280000}"/>
    <cellStyle name="Comma 43 2 3 2" xfId="15091" xr:uid="{00000000-0005-0000-0000-00009C280000}"/>
    <cellStyle name="Comma 43 2 3 2 2" xfId="15092" xr:uid="{00000000-0005-0000-0000-00009D280000}"/>
    <cellStyle name="Comma 43 2 3 2 2 2" xfId="15093" xr:uid="{00000000-0005-0000-0000-00009E280000}"/>
    <cellStyle name="Comma 43 2 3 2 3" xfId="15094" xr:uid="{00000000-0005-0000-0000-00009F280000}"/>
    <cellStyle name="Comma 43 2 3 2 4" xfId="15095" xr:uid="{00000000-0005-0000-0000-0000A0280000}"/>
    <cellStyle name="Comma 43 2 3 3" xfId="15096" xr:uid="{00000000-0005-0000-0000-0000A1280000}"/>
    <cellStyle name="Comma 43 2 3 3 2" xfId="15097" xr:uid="{00000000-0005-0000-0000-0000A2280000}"/>
    <cellStyle name="Comma 43 2 3 4" xfId="15098" xr:uid="{00000000-0005-0000-0000-0000A3280000}"/>
    <cellStyle name="Comma 43 2 3 5" xfId="15099" xr:uid="{00000000-0005-0000-0000-0000A4280000}"/>
    <cellStyle name="Comma 43 2 4" xfId="15100" xr:uid="{00000000-0005-0000-0000-0000A5280000}"/>
    <cellStyle name="Comma 43 2 4 2" xfId="15101" xr:uid="{00000000-0005-0000-0000-0000A6280000}"/>
    <cellStyle name="Comma 43 2 4 2 2" xfId="15102" xr:uid="{00000000-0005-0000-0000-0000A7280000}"/>
    <cellStyle name="Comma 43 2 4 3" xfId="15103" xr:uid="{00000000-0005-0000-0000-0000A8280000}"/>
    <cellStyle name="Comma 43 2 4 4" xfId="15104" xr:uid="{00000000-0005-0000-0000-0000A9280000}"/>
    <cellStyle name="Comma 43 2 5" xfId="15105" xr:uid="{00000000-0005-0000-0000-0000AA280000}"/>
    <cellStyle name="Comma 43 2 5 2" xfId="15106" xr:uid="{00000000-0005-0000-0000-0000AB280000}"/>
    <cellStyle name="Comma 43 2 6" xfId="15107" xr:uid="{00000000-0005-0000-0000-0000AC280000}"/>
    <cellStyle name="Comma 43 2 7" xfId="15108" xr:uid="{00000000-0005-0000-0000-0000AD280000}"/>
    <cellStyle name="Comma 43 3" xfId="15109" xr:uid="{00000000-0005-0000-0000-0000AE280000}"/>
    <cellStyle name="Comma 43 3 2" xfId="15110" xr:uid="{00000000-0005-0000-0000-0000AF280000}"/>
    <cellStyle name="Comma 43 3 2 2" xfId="15111" xr:uid="{00000000-0005-0000-0000-0000B0280000}"/>
    <cellStyle name="Comma 43 3 2 2 2" xfId="15112" xr:uid="{00000000-0005-0000-0000-0000B1280000}"/>
    <cellStyle name="Comma 43 3 2 2 2 2" xfId="15113" xr:uid="{00000000-0005-0000-0000-0000B2280000}"/>
    <cellStyle name="Comma 43 3 2 2 3" xfId="15114" xr:uid="{00000000-0005-0000-0000-0000B3280000}"/>
    <cellStyle name="Comma 43 3 2 2 4" xfId="15115" xr:uid="{00000000-0005-0000-0000-0000B4280000}"/>
    <cellStyle name="Comma 43 3 2 3" xfId="15116" xr:uid="{00000000-0005-0000-0000-0000B5280000}"/>
    <cellStyle name="Comma 43 3 2 3 2" xfId="15117" xr:uid="{00000000-0005-0000-0000-0000B6280000}"/>
    <cellStyle name="Comma 43 3 2 4" xfId="15118" xr:uid="{00000000-0005-0000-0000-0000B7280000}"/>
    <cellStyle name="Comma 43 3 2 5" xfId="15119" xr:uid="{00000000-0005-0000-0000-0000B8280000}"/>
    <cellStyle name="Comma 43 3 3" xfId="15120" xr:uid="{00000000-0005-0000-0000-0000B9280000}"/>
    <cellStyle name="Comma 43 3 3 2" xfId="15121" xr:uid="{00000000-0005-0000-0000-0000BA280000}"/>
    <cellStyle name="Comma 43 3 3 2 2" xfId="15122" xr:uid="{00000000-0005-0000-0000-0000BB280000}"/>
    <cellStyle name="Comma 43 3 3 3" xfId="15123" xr:uid="{00000000-0005-0000-0000-0000BC280000}"/>
    <cellStyle name="Comma 43 3 3 4" xfId="15124" xr:uid="{00000000-0005-0000-0000-0000BD280000}"/>
    <cellStyle name="Comma 43 3 4" xfId="15125" xr:uid="{00000000-0005-0000-0000-0000BE280000}"/>
    <cellStyle name="Comma 43 3 4 2" xfId="15126" xr:uid="{00000000-0005-0000-0000-0000BF280000}"/>
    <cellStyle name="Comma 43 3 5" xfId="15127" xr:uid="{00000000-0005-0000-0000-0000C0280000}"/>
    <cellStyle name="Comma 43 3 6" xfId="15128" xr:uid="{00000000-0005-0000-0000-0000C1280000}"/>
    <cellStyle name="Comma 43 4" xfId="15129" xr:uid="{00000000-0005-0000-0000-0000C2280000}"/>
    <cellStyle name="Comma 43 4 2" xfId="15130" xr:uid="{00000000-0005-0000-0000-0000C3280000}"/>
    <cellStyle name="Comma 43 4 2 2" xfId="15131" xr:uid="{00000000-0005-0000-0000-0000C4280000}"/>
    <cellStyle name="Comma 43 4 2 2 2" xfId="15132" xr:uid="{00000000-0005-0000-0000-0000C5280000}"/>
    <cellStyle name="Comma 43 4 2 3" xfId="15133" xr:uid="{00000000-0005-0000-0000-0000C6280000}"/>
    <cellStyle name="Comma 43 4 2 4" xfId="15134" xr:uid="{00000000-0005-0000-0000-0000C7280000}"/>
    <cellStyle name="Comma 43 4 3" xfId="15135" xr:uid="{00000000-0005-0000-0000-0000C8280000}"/>
    <cellStyle name="Comma 43 4 3 2" xfId="15136" xr:uid="{00000000-0005-0000-0000-0000C9280000}"/>
    <cellStyle name="Comma 43 4 4" xfId="15137" xr:uid="{00000000-0005-0000-0000-0000CA280000}"/>
    <cellStyle name="Comma 43 4 5" xfId="15138" xr:uid="{00000000-0005-0000-0000-0000CB280000}"/>
    <cellStyle name="Comma 43 5" xfId="15139" xr:uid="{00000000-0005-0000-0000-0000CC280000}"/>
    <cellStyle name="Comma 43 5 2" xfId="15140" xr:uid="{00000000-0005-0000-0000-0000CD280000}"/>
    <cellStyle name="Comma 43 5 2 2" xfId="15141" xr:uid="{00000000-0005-0000-0000-0000CE280000}"/>
    <cellStyle name="Comma 43 5 3" xfId="15142" xr:uid="{00000000-0005-0000-0000-0000CF280000}"/>
    <cellStyle name="Comma 43 5 4" xfId="15143" xr:uid="{00000000-0005-0000-0000-0000D0280000}"/>
    <cellStyle name="Comma 43 6" xfId="15144" xr:uid="{00000000-0005-0000-0000-0000D1280000}"/>
    <cellStyle name="Comma 43 6 2" xfId="15145" xr:uid="{00000000-0005-0000-0000-0000D2280000}"/>
    <cellStyle name="Comma 43 7" xfId="15146" xr:uid="{00000000-0005-0000-0000-0000D3280000}"/>
    <cellStyle name="Comma 43 8" xfId="15147" xr:uid="{00000000-0005-0000-0000-0000D4280000}"/>
    <cellStyle name="Comma 43 9" xfId="15148" xr:uid="{00000000-0005-0000-0000-0000D5280000}"/>
    <cellStyle name="Comma 44" xfId="110" xr:uid="{00000000-0005-0000-0000-0000D6280000}"/>
    <cellStyle name="Comma 44 2" xfId="15149" xr:uid="{00000000-0005-0000-0000-0000D7280000}"/>
    <cellStyle name="Comma 44 2 2" xfId="15150" xr:uid="{00000000-0005-0000-0000-0000D8280000}"/>
    <cellStyle name="Comma 44 2 2 2" xfId="15151" xr:uid="{00000000-0005-0000-0000-0000D9280000}"/>
    <cellStyle name="Comma 44 2 2 2 2" xfId="15152" xr:uid="{00000000-0005-0000-0000-0000DA280000}"/>
    <cellStyle name="Comma 44 2 2 2 2 2" xfId="15153" xr:uid="{00000000-0005-0000-0000-0000DB280000}"/>
    <cellStyle name="Comma 44 2 2 2 2 2 2" xfId="15154" xr:uid="{00000000-0005-0000-0000-0000DC280000}"/>
    <cellStyle name="Comma 44 2 2 2 2 3" xfId="15155" xr:uid="{00000000-0005-0000-0000-0000DD280000}"/>
    <cellStyle name="Comma 44 2 2 2 2 4" xfId="15156" xr:uid="{00000000-0005-0000-0000-0000DE280000}"/>
    <cellStyle name="Comma 44 2 2 2 3" xfId="15157" xr:uid="{00000000-0005-0000-0000-0000DF280000}"/>
    <cellStyle name="Comma 44 2 2 2 3 2" xfId="15158" xr:uid="{00000000-0005-0000-0000-0000E0280000}"/>
    <cellStyle name="Comma 44 2 2 2 4" xfId="15159" xr:uid="{00000000-0005-0000-0000-0000E1280000}"/>
    <cellStyle name="Comma 44 2 2 2 5" xfId="15160" xr:uid="{00000000-0005-0000-0000-0000E2280000}"/>
    <cellStyle name="Comma 44 2 2 3" xfId="15161" xr:uid="{00000000-0005-0000-0000-0000E3280000}"/>
    <cellStyle name="Comma 44 2 2 3 2" xfId="15162" xr:uid="{00000000-0005-0000-0000-0000E4280000}"/>
    <cellStyle name="Comma 44 2 2 3 2 2" xfId="15163" xr:uid="{00000000-0005-0000-0000-0000E5280000}"/>
    <cellStyle name="Comma 44 2 2 3 3" xfId="15164" xr:uid="{00000000-0005-0000-0000-0000E6280000}"/>
    <cellStyle name="Comma 44 2 2 3 4" xfId="15165" xr:uid="{00000000-0005-0000-0000-0000E7280000}"/>
    <cellStyle name="Comma 44 2 2 4" xfId="15166" xr:uid="{00000000-0005-0000-0000-0000E8280000}"/>
    <cellStyle name="Comma 44 2 2 4 2" xfId="15167" xr:uid="{00000000-0005-0000-0000-0000E9280000}"/>
    <cellStyle name="Comma 44 2 2 5" xfId="15168" xr:uid="{00000000-0005-0000-0000-0000EA280000}"/>
    <cellStyle name="Comma 44 2 2 6" xfId="15169" xr:uid="{00000000-0005-0000-0000-0000EB280000}"/>
    <cellStyle name="Comma 44 2 3" xfId="15170" xr:uid="{00000000-0005-0000-0000-0000EC280000}"/>
    <cellStyle name="Comma 44 2 3 2" xfId="15171" xr:uid="{00000000-0005-0000-0000-0000ED280000}"/>
    <cellStyle name="Comma 44 2 3 2 2" xfId="15172" xr:uid="{00000000-0005-0000-0000-0000EE280000}"/>
    <cellStyle name="Comma 44 2 3 2 2 2" xfId="15173" xr:uid="{00000000-0005-0000-0000-0000EF280000}"/>
    <cellStyle name="Comma 44 2 3 2 3" xfId="15174" xr:uid="{00000000-0005-0000-0000-0000F0280000}"/>
    <cellStyle name="Comma 44 2 3 2 4" xfId="15175" xr:uid="{00000000-0005-0000-0000-0000F1280000}"/>
    <cellStyle name="Comma 44 2 3 3" xfId="15176" xr:uid="{00000000-0005-0000-0000-0000F2280000}"/>
    <cellStyle name="Comma 44 2 3 3 2" xfId="15177" xr:uid="{00000000-0005-0000-0000-0000F3280000}"/>
    <cellStyle name="Comma 44 2 3 4" xfId="15178" xr:uid="{00000000-0005-0000-0000-0000F4280000}"/>
    <cellStyle name="Comma 44 2 3 5" xfId="15179" xr:uid="{00000000-0005-0000-0000-0000F5280000}"/>
    <cellStyle name="Comma 44 2 4" xfId="15180" xr:uid="{00000000-0005-0000-0000-0000F6280000}"/>
    <cellStyle name="Comma 44 2 4 2" xfId="15181" xr:uid="{00000000-0005-0000-0000-0000F7280000}"/>
    <cellStyle name="Comma 44 2 4 2 2" xfId="15182" xr:uid="{00000000-0005-0000-0000-0000F8280000}"/>
    <cellStyle name="Comma 44 2 4 3" xfId="15183" xr:uid="{00000000-0005-0000-0000-0000F9280000}"/>
    <cellStyle name="Comma 44 2 4 4" xfId="15184" xr:uid="{00000000-0005-0000-0000-0000FA280000}"/>
    <cellStyle name="Comma 44 2 5" xfId="15185" xr:uid="{00000000-0005-0000-0000-0000FB280000}"/>
    <cellStyle name="Comma 44 2 5 2" xfId="15186" xr:uid="{00000000-0005-0000-0000-0000FC280000}"/>
    <cellStyle name="Comma 44 2 6" xfId="15187" xr:uid="{00000000-0005-0000-0000-0000FD280000}"/>
    <cellStyle name="Comma 44 2 7" xfId="15188" xr:uid="{00000000-0005-0000-0000-0000FE280000}"/>
    <cellStyle name="Comma 44 3" xfId="15189" xr:uid="{00000000-0005-0000-0000-0000FF280000}"/>
    <cellStyle name="Comma 44 3 2" xfId="15190" xr:uid="{00000000-0005-0000-0000-000000290000}"/>
    <cellStyle name="Comma 44 3 2 2" xfId="15191" xr:uid="{00000000-0005-0000-0000-000001290000}"/>
    <cellStyle name="Comma 44 3 2 2 2" xfId="15192" xr:uid="{00000000-0005-0000-0000-000002290000}"/>
    <cellStyle name="Comma 44 3 2 2 2 2" xfId="15193" xr:uid="{00000000-0005-0000-0000-000003290000}"/>
    <cellStyle name="Comma 44 3 2 2 3" xfId="15194" xr:uid="{00000000-0005-0000-0000-000004290000}"/>
    <cellStyle name="Comma 44 3 2 2 4" xfId="15195" xr:uid="{00000000-0005-0000-0000-000005290000}"/>
    <cellStyle name="Comma 44 3 2 3" xfId="15196" xr:uid="{00000000-0005-0000-0000-000006290000}"/>
    <cellStyle name="Comma 44 3 2 3 2" xfId="15197" xr:uid="{00000000-0005-0000-0000-000007290000}"/>
    <cellStyle name="Comma 44 3 2 4" xfId="15198" xr:uid="{00000000-0005-0000-0000-000008290000}"/>
    <cellStyle name="Comma 44 3 2 5" xfId="15199" xr:uid="{00000000-0005-0000-0000-000009290000}"/>
    <cellStyle name="Comma 44 3 3" xfId="15200" xr:uid="{00000000-0005-0000-0000-00000A290000}"/>
    <cellStyle name="Comma 44 3 3 2" xfId="15201" xr:uid="{00000000-0005-0000-0000-00000B290000}"/>
    <cellStyle name="Comma 44 3 3 2 2" xfId="15202" xr:uid="{00000000-0005-0000-0000-00000C290000}"/>
    <cellStyle name="Comma 44 3 3 3" xfId="15203" xr:uid="{00000000-0005-0000-0000-00000D290000}"/>
    <cellStyle name="Comma 44 3 3 4" xfId="15204" xr:uid="{00000000-0005-0000-0000-00000E290000}"/>
    <cellStyle name="Comma 44 3 4" xfId="15205" xr:uid="{00000000-0005-0000-0000-00000F290000}"/>
    <cellStyle name="Comma 44 3 4 2" xfId="15206" xr:uid="{00000000-0005-0000-0000-000010290000}"/>
    <cellStyle name="Comma 44 3 5" xfId="15207" xr:uid="{00000000-0005-0000-0000-000011290000}"/>
    <cellStyle name="Comma 44 3 6" xfId="15208" xr:uid="{00000000-0005-0000-0000-000012290000}"/>
    <cellStyle name="Comma 44 4" xfId="15209" xr:uid="{00000000-0005-0000-0000-000013290000}"/>
    <cellStyle name="Comma 44 4 2" xfId="15210" xr:uid="{00000000-0005-0000-0000-000014290000}"/>
    <cellStyle name="Comma 44 4 2 2" xfId="15211" xr:uid="{00000000-0005-0000-0000-000015290000}"/>
    <cellStyle name="Comma 44 4 2 2 2" xfId="15212" xr:uid="{00000000-0005-0000-0000-000016290000}"/>
    <cellStyle name="Comma 44 4 2 3" xfId="15213" xr:uid="{00000000-0005-0000-0000-000017290000}"/>
    <cellStyle name="Comma 44 4 2 4" xfId="15214" xr:uid="{00000000-0005-0000-0000-000018290000}"/>
    <cellStyle name="Comma 44 4 3" xfId="15215" xr:uid="{00000000-0005-0000-0000-000019290000}"/>
    <cellStyle name="Comma 44 4 3 2" xfId="15216" xr:uid="{00000000-0005-0000-0000-00001A290000}"/>
    <cellStyle name="Comma 44 4 4" xfId="15217" xr:uid="{00000000-0005-0000-0000-00001B290000}"/>
    <cellStyle name="Comma 44 4 5" xfId="15218" xr:uid="{00000000-0005-0000-0000-00001C290000}"/>
    <cellStyle name="Comma 44 5" xfId="15219" xr:uid="{00000000-0005-0000-0000-00001D290000}"/>
    <cellStyle name="Comma 44 5 2" xfId="15220" xr:uid="{00000000-0005-0000-0000-00001E290000}"/>
    <cellStyle name="Comma 44 5 2 2" xfId="15221" xr:uid="{00000000-0005-0000-0000-00001F290000}"/>
    <cellStyle name="Comma 44 5 3" xfId="15222" xr:uid="{00000000-0005-0000-0000-000020290000}"/>
    <cellStyle name="Comma 44 5 4" xfId="15223" xr:uid="{00000000-0005-0000-0000-000021290000}"/>
    <cellStyle name="Comma 44 6" xfId="15224" xr:uid="{00000000-0005-0000-0000-000022290000}"/>
    <cellStyle name="Comma 44 6 2" xfId="15225" xr:uid="{00000000-0005-0000-0000-000023290000}"/>
    <cellStyle name="Comma 44 7" xfId="15226" xr:uid="{00000000-0005-0000-0000-000024290000}"/>
    <cellStyle name="Comma 44 8" xfId="15227" xr:uid="{00000000-0005-0000-0000-000025290000}"/>
    <cellStyle name="Comma 44 9" xfId="15228" xr:uid="{00000000-0005-0000-0000-000026290000}"/>
    <cellStyle name="Comma 45" xfId="111" xr:uid="{00000000-0005-0000-0000-000027290000}"/>
    <cellStyle name="Comma 45 2" xfId="15229" xr:uid="{00000000-0005-0000-0000-000028290000}"/>
    <cellStyle name="Comma 45 2 2" xfId="15230" xr:uid="{00000000-0005-0000-0000-000029290000}"/>
    <cellStyle name="Comma 45 2 2 2" xfId="15231" xr:uid="{00000000-0005-0000-0000-00002A290000}"/>
    <cellStyle name="Comma 45 2 2 2 2" xfId="15232" xr:uid="{00000000-0005-0000-0000-00002B290000}"/>
    <cellStyle name="Comma 45 2 2 2 2 2" xfId="15233" xr:uid="{00000000-0005-0000-0000-00002C290000}"/>
    <cellStyle name="Comma 45 2 2 2 2 2 2" xfId="15234" xr:uid="{00000000-0005-0000-0000-00002D290000}"/>
    <cellStyle name="Comma 45 2 2 2 2 3" xfId="15235" xr:uid="{00000000-0005-0000-0000-00002E290000}"/>
    <cellStyle name="Comma 45 2 2 2 2 4" xfId="15236" xr:uid="{00000000-0005-0000-0000-00002F290000}"/>
    <cellStyle name="Comma 45 2 2 2 3" xfId="15237" xr:uid="{00000000-0005-0000-0000-000030290000}"/>
    <cellStyle name="Comma 45 2 2 2 3 2" xfId="15238" xr:uid="{00000000-0005-0000-0000-000031290000}"/>
    <cellStyle name="Comma 45 2 2 2 4" xfId="15239" xr:uid="{00000000-0005-0000-0000-000032290000}"/>
    <cellStyle name="Comma 45 2 2 2 5" xfId="15240" xr:uid="{00000000-0005-0000-0000-000033290000}"/>
    <cellStyle name="Comma 45 2 2 3" xfId="15241" xr:uid="{00000000-0005-0000-0000-000034290000}"/>
    <cellStyle name="Comma 45 2 2 3 2" xfId="15242" xr:uid="{00000000-0005-0000-0000-000035290000}"/>
    <cellStyle name="Comma 45 2 2 3 2 2" xfId="15243" xr:uid="{00000000-0005-0000-0000-000036290000}"/>
    <cellStyle name="Comma 45 2 2 3 3" xfId="15244" xr:uid="{00000000-0005-0000-0000-000037290000}"/>
    <cellStyle name="Comma 45 2 2 3 4" xfId="15245" xr:uid="{00000000-0005-0000-0000-000038290000}"/>
    <cellStyle name="Comma 45 2 2 4" xfId="15246" xr:uid="{00000000-0005-0000-0000-000039290000}"/>
    <cellStyle name="Comma 45 2 2 4 2" xfId="15247" xr:uid="{00000000-0005-0000-0000-00003A290000}"/>
    <cellStyle name="Comma 45 2 2 5" xfId="15248" xr:uid="{00000000-0005-0000-0000-00003B290000}"/>
    <cellStyle name="Comma 45 2 2 6" xfId="15249" xr:uid="{00000000-0005-0000-0000-00003C290000}"/>
    <cellStyle name="Comma 45 2 3" xfId="15250" xr:uid="{00000000-0005-0000-0000-00003D290000}"/>
    <cellStyle name="Comma 45 2 3 2" xfId="15251" xr:uid="{00000000-0005-0000-0000-00003E290000}"/>
    <cellStyle name="Comma 45 2 3 2 2" xfId="15252" xr:uid="{00000000-0005-0000-0000-00003F290000}"/>
    <cellStyle name="Comma 45 2 3 2 2 2" xfId="15253" xr:uid="{00000000-0005-0000-0000-000040290000}"/>
    <cellStyle name="Comma 45 2 3 2 3" xfId="15254" xr:uid="{00000000-0005-0000-0000-000041290000}"/>
    <cellStyle name="Comma 45 2 3 2 4" xfId="15255" xr:uid="{00000000-0005-0000-0000-000042290000}"/>
    <cellStyle name="Comma 45 2 3 3" xfId="15256" xr:uid="{00000000-0005-0000-0000-000043290000}"/>
    <cellStyle name="Comma 45 2 3 3 2" xfId="15257" xr:uid="{00000000-0005-0000-0000-000044290000}"/>
    <cellStyle name="Comma 45 2 3 4" xfId="15258" xr:uid="{00000000-0005-0000-0000-000045290000}"/>
    <cellStyle name="Comma 45 2 3 5" xfId="15259" xr:uid="{00000000-0005-0000-0000-000046290000}"/>
    <cellStyle name="Comma 45 2 4" xfId="15260" xr:uid="{00000000-0005-0000-0000-000047290000}"/>
    <cellStyle name="Comma 45 2 4 2" xfId="15261" xr:uid="{00000000-0005-0000-0000-000048290000}"/>
    <cellStyle name="Comma 45 2 4 2 2" xfId="15262" xr:uid="{00000000-0005-0000-0000-000049290000}"/>
    <cellStyle name="Comma 45 2 4 3" xfId="15263" xr:uid="{00000000-0005-0000-0000-00004A290000}"/>
    <cellStyle name="Comma 45 2 4 4" xfId="15264" xr:uid="{00000000-0005-0000-0000-00004B290000}"/>
    <cellStyle name="Comma 45 2 5" xfId="15265" xr:uid="{00000000-0005-0000-0000-00004C290000}"/>
    <cellStyle name="Comma 45 2 5 2" xfId="15266" xr:uid="{00000000-0005-0000-0000-00004D290000}"/>
    <cellStyle name="Comma 45 2 6" xfId="15267" xr:uid="{00000000-0005-0000-0000-00004E290000}"/>
    <cellStyle name="Comma 45 2 7" xfId="15268" xr:uid="{00000000-0005-0000-0000-00004F290000}"/>
    <cellStyle name="Comma 45 3" xfId="15269" xr:uid="{00000000-0005-0000-0000-000050290000}"/>
    <cellStyle name="Comma 45 3 2" xfId="15270" xr:uid="{00000000-0005-0000-0000-000051290000}"/>
    <cellStyle name="Comma 45 3 2 2" xfId="15271" xr:uid="{00000000-0005-0000-0000-000052290000}"/>
    <cellStyle name="Comma 45 3 2 2 2" xfId="15272" xr:uid="{00000000-0005-0000-0000-000053290000}"/>
    <cellStyle name="Comma 45 3 2 2 2 2" xfId="15273" xr:uid="{00000000-0005-0000-0000-000054290000}"/>
    <cellStyle name="Comma 45 3 2 2 3" xfId="15274" xr:uid="{00000000-0005-0000-0000-000055290000}"/>
    <cellStyle name="Comma 45 3 2 2 4" xfId="15275" xr:uid="{00000000-0005-0000-0000-000056290000}"/>
    <cellStyle name="Comma 45 3 2 3" xfId="15276" xr:uid="{00000000-0005-0000-0000-000057290000}"/>
    <cellStyle name="Comma 45 3 2 3 2" xfId="15277" xr:uid="{00000000-0005-0000-0000-000058290000}"/>
    <cellStyle name="Comma 45 3 2 4" xfId="15278" xr:uid="{00000000-0005-0000-0000-000059290000}"/>
    <cellStyle name="Comma 45 3 2 5" xfId="15279" xr:uid="{00000000-0005-0000-0000-00005A290000}"/>
    <cellStyle name="Comma 45 3 3" xfId="15280" xr:uid="{00000000-0005-0000-0000-00005B290000}"/>
    <cellStyle name="Comma 45 3 3 2" xfId="15281" xr:uid="{00000000-0005-0000-0000-00005C290000}"/>
    <cellStyle name="Comma 45 3 3 2 2" xfId="15282" xr:uid="{00000000-0005-0000-0000-00005D290000}"/>
    <cellStyle name="Comma 45 3 3 3" xfId="15283" xr:uid="{00000000-0005-0000-0000-00005E290000}"/>
    <cellStyle name="Comma 45 3 3 4" xfId="15284" xr:uid="{00000000-0005-0000-0000-00005F290000}"/>
    <cellStyle name="Comma 45 3 4" xfId="15285" xr:uid="{00000000-0005-0000-0000-000060290000}"/>
    <cellStyle name="Comma 45 3 4 2" xfId="15286" xr:uid="{00000000-0005-0000-0000-000061290000}"/>
    <cellStyle name="Comma 45 3 5" xfId="15287" xr:uid="{00000000-0005-0000-0000-000062290000}"/>
    <cellStyle name="Comma 45 3 6" xfId="15288" xr:uid="{00000000-0005-0000-0000-000063290000}"/>
    <cellStyle name="Comma 45 4" xfId="15289" xr:uid="{00000000-0005-0000-0000-000064290000}"/>
    <cellStyle name="Comma 45 4 2" xfId="15290" xr:uid="{00000000-0005-0000-0000-000065290000}"/>
    <cellStyle name="Comma 45 4 2 2" xfId="15291" xr:uid="{00000000-0005-0000-0000-000066290000}"/>
    <cellStyle name="Comma 45 4 2 2 2" xfId="15292" xr:uid="{00000000-0005-0000-0000-000067290000}"/>
    <cellStyle name="Comma 45 4 2 3" xfId="15293" xr:uid="{00000000-0005-0000-0000-000068290000}"/>
    <cellStyle name="Comma 45 4 2 4" xfId="15294" xr:uid="{00000000-0005-0000-0000-000069290000}"/>
    <cellStyle name="Comma 45 4 3" xfId="15295" xr:uid="{00000000-0005-0000-0000-00006A290000}"/>
    <cellStyle name="Comma 45 4 3 2" xfId="15296" xr:uid="{00000000-0005-0000-0000-00006B290000}"/>
    <cellStyle name="Comma 45 4 4" xfId="15297" xr:uid="{00000000-0005-0000-0000-00006C290000}"/>
    <cellStyle name="Comma 45 4 5" xfId="15298" xr:uid="{00000000-0005-0000-0000-00006D290000}"/>
    <cellStyle name="Comma 45 5" xfId="15299" xr:uid="{00000000-0005-0000-0000-00006E290000}"/>
    <cellStyle name="Comma 45 5 2" xfId="15300" xr:uid="{00000000-0005-0000-0000-00006F290000}"/>
    <cellStyle name="Comma 45 5 2 2" xfId="15301" xr:uid="{00000000-0005-0000-0000-000070290000}"/>
    <cellStyle name="Comma 45 5 3" xfId="15302" xr:uid="{00000000-0005-0000-0000-000071290000}"/>
    <cellStyle name="Comma 45 5 4" xfId="15303" xr:uid="{00000000-0005-0000-0000-000072290000}"/>
    <cellStyle name="Comma 45 6" xfId="15304" xr:uid="{00000000-0005-0000-0000-000073290000}"/>
    <cellStyle name="Comma 45 6 2" xfId="15305" xr:uid="{00000000-0005-0000-0000-000074290000}"/>
    <cellStyle name="Comma 45 7" xfId="15306" xr:uid="{00000000-0005-0000-0000-000075290000}"/>
    <cellStyle name="Comma 45 8" xfId="15307" xr:uid="{00000000-0005-0000-0000-000076290000}"/>
    <cellStyle name="Comma 45 9" xfId="15308" xr:uid="{00000000-0005-0000-0000-000077290000}"/>
    <cellStyle name="Comma 46" xfId="112" xr:uid="{00000000-0005-0000-0000-000078290000}"/>
    <cellStyle name="Comma 46 2" xfId="15309" xr:uid="{00000000-0005-0000-0000-000079290000}"/>
    <cellStyle name="Comma 46 2 2" xfId="15310" xr:uid="{00000000-0005-0000-0000-00007A290000}"/>
    <cellStyle name="Comma 46 2 2 2" xfId="15311" xr:uid="{00000000-0005-0000-0000-00007B290000}"/>
    <cellStyle name="Comma 46 2 2 2 2" xfId="15312" xr:uid="{00000000-0005-0000-0000-00007C290000}"/>
    <cellStyle name="Comma 46 2 2 2 2 2" xfId="15313" xr:uid="{00000000-0005-0000-0000-00007D290000}"/>
    <cellStyle name="Comma 46 2 2 2 2 2 2" xfId="15314" xr:uid="{00000000-0005-0000-0000-00007E290000}"/>
    <cellStyle name="Comma 46 2 2 2 2 3" xfId="15315" xr:uid="{00000000-0005-0000-0000-00007F290000}"/>
    <cellStyle name="Comma 46 2 2 2 2 4" xfId="15316" xr:uid="{00000000-0005-0000-0000-000080290000}"/>
    <cellStyle name="Comma 46 2 2 2 3" xfId="15317" xr:uid="{00000000-0005-0000-0000-000081290000}"/>
    <cellStyle name="Comma 46 2 2 2 3 2" xfId="15318" xr:uid="{00000000-0005-0000-0000-000082290000}"/>
    <cellStyle name="Comma 46 2 2 2 4" xfId="15319" xr:uid="{00000000-0005-0000-0000-000083290000}"/>
    <cellStyle name="Comma 46 2 2 2 5" xfId="15320" xr:uid="{00000000-0005-0000-0000-000084290000}"/>
    <cellStyle name="Comma 46 2 2 3" xfId="15321" xr:uid="{00000000-0005-0000-0000-000085290000}"/>
    <cellStyle name="Comma 46 2 2 3 2" xfId="15322" xr:uid="{00000000-0005-0000-0000-000086290000}"/>
    <cellStyle name="Comma 46 2 2 3 2 2" xfId="15323" xr:uid="{00000000-0005-0000-0000-000087290000}"/>
    <cellStyle name="Comma 46 2 2 3 3" xfId="15324" xr:uid="{00000000-0005-0000-0000-000088290000}"/>
    <cellStyle name="Comma 46 2 2 3 4" xfId="15325" xr:uid="{00000000-0005-0000-0000-000089290000}"/>
    <cellStyle name="Comma 46 2 2 4" xfId="15326" xr:uid="{00000000-0005-0000-0000-00008A290000}"/>
    <cellStyle name="Comma 46 2 2 4 2" xfId="15327" xr:uid="{00000000-0005-0000-0000-00008B290000}"/>
    <cellStyle name="Comma 46 2 2 5" xfId="15328" xr:uid="{00000000-0005-0000-0000-00008C290000}"/>
    <cellStyle name="Comma 46 2 2 6" xfId="15329" xr:uid="{00000000-0005-0000-0000-00008D290000}"/>
    <cellStyle name="Comma 46 2 3" xfId="15330" xr:uid="{00000000-0005-0000-0000-00008E290000}"/>
    <cellStyle name="Comma 46 2 3 2" xfId="15331" xr:uid="{00000000-0005-0000-0000-00008F290000}"/>
    <cellStyle name="Comma 46 2 3 2 2" xfId="15332" xr:uid="{00000000-0005-0000-0000-000090290000}"/>
    <cellStyle name="Comma 46 2 3 2 2 2" xfId="15333" xr:uid="{00000000-0005-0000-0000-000091290000}"/>
    <cellStyle name="Comma 46 2 3 2 3" xfId="15334" xr:uid="{00000000-0005-0000-0000-000092290000}"/>
    <cellStyle name="Comma 46 2 3 2 4" xfId="15335" xr:uid="{00000000-0005-0000-0000-000093290000}"/>
    <cellStyle name="Comma 46 2 3 3" xfId="15336" xr:uid="{00000000-0005-0000-0000-000094290000}"/>
    <cellStyle name="Comma 46 2 3 3 2" xfId="15337" xr:uid="{00000000-0005-0000-0000-000095290000}"/>
    <cellStyle name="Comma 46 2 3 4" xfId="15338" xr:uid="{00000000-0005-0000-0000-000096290000}"/>
    <cellStyle name="Comma 46 2 3 5" xfId="15339" xr:uid="{00000000-0005-0000-0000-000097290000}"/>
    <cellStyle name="Comma 46 2 4" xfId="15340" xr:uid="{00000000-0005-0000-0000-000098290000}"/>
    <cellStyle name="Comma 46 2 4 2" xfId="15341" xr:uid="{00000000-0005-0000-0000-000099290000}"/>
    <cellStyle name="Comma 46 2 4 2 2" xfId="15342" xr:uid="{00000000-0005-0000-0000-00009A290000}"/>
    <cellStyle name="Comma 46 2 4 3" xfId="15343" xr:uid="{00000000-0005-0000-0000-00009B290000}"/>
    <cellStyle name="Comma 46 2 4 4" xfId="15344" xr:uid="{00000000-0005-0000-0000-00009C290000}"/>
    <cellStyle name="Comma 46 2 5" xfId="15345" xr:uid="{00000000-0005-0000-0000-00009D290000}"/>
    <cellStyle name="Comma 46 2 5 2" xfId="15346" xr:uid="{00000000-0005-0000-0000-00009E290000}"/>
    <cellStyle name="Comma 46 2 6" xfId="15347" xr:uid="{00000000-0005-0000-0000-00009F290000}"/>
    <cellStyle name="Comma 46 2 7" xfId="15348" xr:uid="{00000000-0005-0000-0000-0000A0290000}"/>
    <cellStyle name="Comma 46 3" xfId="15349" xr:uid="{00000000-0005-0000-0000-0000A1290000}"/>
    <cellStyle name="Comma 46 3 2" xfId="15350" xr:uid="{00000000-0005-0000-0000-0000A2290000}"/>
    <cellStyle name="Comma 46 3 2 2" xfId="15351" xr:uid="{00000000-0005-0000-0000-0000A3290000}"/>
    <cellStyle name="Comma 46 3 2 2 2" xfId="15352" xr:uid="{00000000-0005-0000-0000-0000A4290000}"/>
    <cellStyle name="Comma 46 3 2 2 2 2" xfId="15353" xr:uid="{00000000-0005-0000-0000-0000A5290000}"/>
    <cellStyle name="Comma 46 3 2 2 3" xfId="15354" xr:uid="{00000000-0005-0000-0000-0000A6290000}"/>
    <cellStyle name="Comma 46 3 2 2 4" xfId="15355" xr:uid="{00000000-0005-0000-0000-0000A7290000}"/>
    <cellStyle name="Comma 46 3 2 3" xfId="15356" xr:uid="{00000000-0005-0000-0000-0000A8290000}"/>
    <cellStyle name="Comma 46 3 2 3 2" xfId="15357" xr:uid="{00000000-0005-0000-0000-0000A9290000}"/>
    <cellStyle name="Comma 46 3 2 4" xfId="15358" xr:uid="{00000000-0005-0000-0000-0000AA290000}"/>
    <cellStyle name="Comma 46 3 2 5" xfId="15359" xr:uid="{00000000-0005-0000-0000-0000AB290000}"/>
    <cellStyle name="Comma 46 3 3" xfId="15360" xr:uid="{00000000-0005-0000-0000-0000AC290000}"/>
    <cellStyle name="Comma 46 3 3 2" xfId="15361" xr:uid="{00000000-0005-0000-0000-0000AD290000}"/>
    <cellStyle name="Comma 46 3 3 2 2" xfId="15362" xr:uid="{00000000-0005-0000-0000-0000AE290000}"/>
    <cellStyle name="Comma 46 3 3 3" xfId="15363" xr:uid="{00000000-0005-0000-0000-0000AF290000}"/>
    <cellStyle name="Comma 46 3 3 4" xfId="15364" xr:uid="{00000000-0005-0000-0000-0000B0290000}"/>
    <cellStyle name="Comma 46 3 4" xfId="15365" xr:uid="{00000000-0005-0000-0000-0000B1290000}"/>
    <cellStyle name="Comma 46 3 4 2" xfId="15366" xr:uid="{00000000-0005-0000-0000-0000B2290000}"/>
    <cellStyle name="Comma 46 3 5" xfId="15367" xr:uid="{00000000-0005-0000-0000-0000B3290000}"/>
    <cellStyle name="Comma 46 3 6" xfId="15368" xr:uid="{00000000-0005-0000-0000-0000B4290000}"/>
    <cellStyle name="Comma 46 4" xfId="15369" xr:uid="{00000000-0005-0000-0000-0000B5290000}"/>
    <cellStyle name="Comma 46 4 2" xfId="15370" xr:uid="{00000000-0005-0000-0000-0000B6290000}"/>
    <cellStyle name="Comma 46 4 2 2" xfId="15371" xr:uid="{00000000-0005-0000-0000-0000B7290000}"/>
    <cellStyle name="Comma 46 4 2 2 2" xfId="15372" xr:uid="{00000000-0005-0000-0000-0000B8290000}"/>
    <cellStyle name="Comma 46 4 2 3" xfId="15373" xr:uid="{00000000-0005-0000-0000-0000B9290000}"/>
    <cellStyle name="Comma 46 4 2 4" xfId="15374" xr:uid="{00000000-0005-0000-0000-0000BA290000}"/>
    <cellStyle name="Comma 46 4 3" xfId="15375" xr:uid="{00000000-0005-0000-0000-0000BB290000}"/>
    <cellStyle name="Comma 46 4 3 2" xfId="15376" xr:uid="{00000000-0005-0000-0000-0000BC290000}"/>
    <cellStyle name="Comma 46 4 4" xfId="15377" xr:uid="{00000000-0005-0000-0000-0000BD290000}"/>
    <cellStyle name="Comma 46 4 5" xfId="15378" xr:uid="{00000000-0005-0000-0000-0000BE290000}"/>
    <cellStyle name="Comma 46 5" xfId="15379" xr:uid="{00000000-0005-0000-0000-0000BF290000}"/>
    <cellStyle name="Comma 46 5 2" xfId="15380" xr:uid="{00000000-0005-0000-0000-0000C0290000}"/>
    <cellStyle name="Comma 46 5 2 2" xfId="15381" xr:uid="{00000000-0005-0000-0000-0000C1290000}"/>
    <cellStyle name="Comma 46 5 3" xfId="15382" xr:uid="{00000000-0005-0000-0000-0000C2290000}"/>
    <cellStyle name="Comma 46 5 4" xfId="15383" xr:uid="{00000000-0005-0000-0000-0000C3290000}"/>
    <cellStyle name="Comma 46 6" xfId="15384" xr:uid="{00000000-0005-0000-0000-0000C4290000}"/>
    <cellStyle name="Comma 46 6 2" xfId="15385" xr:uid="{00000000-0005-0000-0000-0000C5290000}"/>
    <cellStyle name="Comma 46 7" xfId="15386" xr:uid="{00000000-0005-0000-0000-0000C6290000}"/>
    <cellStyle name="Comma 46 8" xfId="15387" xr:uid="{00000000-0005-0000-0000-0000C7290000}"/>
    <cellStyle name="Comma 46 9" xfId="15388" xr:uid="{00000000-0005-0000-0000-0000C8290000}"/>
    <cellStyle name="Comma 47" xfId="113" xr:uid="{00000000-0005-0000-0000-0000C9290000}"/>
    <cellStyle name="Comma 47 2" xfId="15389" xr:uid="{00000000-0005-0000-0000-0000CA290000}"/>
    <cellStyle name="Comma 47 2 2" xfId="15390" xr:uid="{00000000-0005-0000-0000-0000CB290000}"/>
    <cellStyle name="Comma 47 2 2 2" xfId="15391" xr:uid="{00000000-0005-0000-0000-0000CC290000}"/>
    <cellStyle name="Comma 47 2 2 2 2" xfId="15392" xr:uid="{00000000-0005-0000-0000-0000CD290000}"/>
    <cellStyle name="Comma 47 2 2 2 2 2" xfId="15393" xr:uid="{00000000-0005-0000-0000-0000CE290000}"/>
    <cellStyle name="Comma 47 2 2 2 2 2 2" xfId="15394" xr:uid="{00000000-0005-0000-0000-0000CF290000}"/>
    <cellStyle name="Comma 47 2 2 2 2 3" xfId="15395" xr:uid="{00000000-0005-0000-0000-0000D0290000}"/>
    <cellStyle name="Comma 47 2 2 2 2 4" xfId="15396" xr:uid="{00000000-0005-0000-0000-0000D1290000}"/>
    <cellStyle name="Comma 47 2 2 2 3" xfId="15397" xr:uid="{00000000-0005-0000-0000-0000D2290000}"/>
    <cellStyle name="Comma 47 2 2 2 3 2" xfId="15398" xr:uid="{00000000-0005-0000-0000-0000D3290000}"/>
    <cellStyle name="Comma 47 2 2 2 4" xfId="15399" xr:uid="{00000000-0005-0000-0000-0000D4290000}"/>
    <cellStyle name="Comma 47 2 2 2 5" xfId="15400" xr:uid="{00000000-0005-0000-0000-0000D5290000}"/>
    <cellStyle name="Comma 47 2 2 3" xfId="15401" xr:uid="{00000000-0005-0000-0000-0000D6290000}"/>
    <cellStyle name="Comma 47 2 2 3 2" xfId="15402" xr:uid="{00000000-0005-0000-0000-0000D7290000}"/>
    <cellStyle name="Comma 47 2 2 3 2 2" xfId="15403" xr:uid="{00000000-0005-0000-0000-0000D8290000}"/>
    <cellStyle name="Comma 47 2 2 3 3" xfId="15404" xr:uid="{00000000-0005-0000-0000-0000D9290000}"/>
    <cellStyle name="Comma 47 2 2 3 4" xfId="15405" xr:uid="{00000000-0005-0000-0000-0000DA290000}"/>
    <cellStyle name="Comma 47 2 2 4" xfId="15406" xr:uid="{00000000-0005-0000-0000-0000DB290000}"/>
    <cellStyle name="Comma 47 2 2 4 2" xfId="15407" xr:uid="{00000000-0005-0000-0000-0000DC290000}"/>
    <cellStyle name="Comma 47 2 2 5" xfId="15408" xr:uid="{00000000-0005-0000-0000-0000DD290000}"/>
    <cellStyle name="Comma 47 2 2 6" xfId="15409" xr:uid="{00000000-0005-0000-0000-0000DE290000}"/>
    <cellStyle name="Comma 47 2 3" xfId="15410" xr:uid="{00000000-0005-0000-0000-0000DF290000}"/>
    <cellStyle name="Comma 47 2 3 2" xfId="15411" xr:uid="{00000000-0005-0000-0000-0000E0290000}"/>
    <cellStyle name="Comma 47 2 3 2 2" xfId="15412" xr:uid="{00000000-0005-0000-0000-0000E1290000}"/>
    <cellStyle name="Comma 47 2 3 2 2 2" xfId="15413" xr:uid="{00000000-0005-0000-0000-0000E2290000}"/>
    <cellStyle name="Comma 47 2 3 2 3" xfId="15414" xr:uid="{00000000-0005-0000-0000-0000E3290000}"/>
    <cellStyle name="Comma 47 2 3 2 4" xfId="15415" xr:uid="{00000000-0005-0000-0000-0000E4290000}"/>
    <cellStyle name="Comma 47 2 3 3" xfId="15416" xr:uid="{00000000-0005-0000-0000-0000E5290000}"/>
    <cellStyle name="Comma 47 2 3 3 2" xfId="15417" xr:uid="{00000000-0005-0000-0000-0000E6290000}"/>
    <cellStyle name="Comma 47 2 3 4" xfId="15418" xr:uid="{00000000-0005-0000-0000-0000E7290000}"/>
    <cellStyle name="Comma 47 2 3 5" xfId="15419" xr:uid="{00000000-0005-0000-0000-0000E8290000}"/>
    <cellStyle name="Comma 47 2 4" xfId="15420" xr:uid="{00000000-0005-0000-0000-0000E9290000}"/>
    <cellStyle name="Comma 47 2 4 2" xfId="15421" xr:uid="{00000000-0005-0000-0000-0000EA290000}"/>
    <cellStyle name="Comma 47 2 4 2 2" xfId="15422" xr:uid="{00000000-0005-0000-0000-0000EB290000}"/>
    <cellStyle name="Comma 47 2 4 3" xfId="15423" xr:uid="{00000000-0005-0000-0000-0000EC290000}"/>
    <cellStyle name="Comma 47 2 4 4" xfId="15424" xr:uid="{00000000-0005-0000-0000-0000ED290000}"/>
    <cellStyle name="Comma 47 2 5" xfId="15425" xr:uid="{00000000-0005-0000-0000-0000EE290000}"/>
    <cellStyle name="Comma 47 2 5 2" xfId="15426" xr:uid="{00000000-0005-0000-0000-0000EF290000}"/>
    <cellStyle name="Comma 47 2 6" xfId="15427" xr:uid="{00000000-0005-0000-0000-0000F0290000}"/>
    <cellStyle name="Comma 47 2 7" xfId="15428" xr:uid="{00000000-0005-0000-0000-0000F1290000}"/>
    <cellStyle name="Comma 47 3" xfId="15429" xr:uid="{00000000-0005-0000-0000-0000F2290000}"/>
    <cellStyle name="Comma 47 3 2" xfId="15430" xr:uid="{00000000-0005-0000-0000-0000F3290000}"/>
    <cellStyle name="Comma 47 3 2 2" xfId="15431" xr:uid="{00000000-0005-0000-0000-0000F4290000}"/>
    <cellStyle name="Comma 47 3 2 2 2" xfId="15432" xr:uid="{00000000-0005-0000-0000-0000F5290000}"/>
    <cellStyle name="Comma 47 3 2 2 2 2" xfId="15433" xr:uid="{00000000-0005-0000-0000-0000F6290000}"/>
    <cellStyle name="Comma 47 3 2 2 3" xfId="15434" xr:uid="{00000000-0005-0000-0000-0000F7290000}"/>
    <cellStyle name="Comma 47 3 2 2 4" xfId="15435" xr:uid="{00000000-0005-0000-0000-0000F8290000}"/>
    <cellStyle name="Comma 47 3 2 3" xfId="15436" xr:uid="{00000000-0005-0000-0000-0000F9290000}"/>
    <cellStyle name="Comma 47 3 2 3 2" xfId="15437" xr:uid="{00000000-0005-0000-0000-0000FA290000}"/>
    <cellStyle name="Comma 47 3 2 4" xfId="15438" xr:uid="{00000000-0005-0000-0000-0000FB290000}"/>
    <cellStyle name="Comma 47 3 2 5" xfId="15439" xr:uid="{00000000-0005-0000-0000-0000FC290000}"/>
    <cellStyle name="Comma 47 3 3" xfId="15440" xr:uid="{00000000-0005-0000-0000-0000FD290000}"/>
    <cellStyle name="Comma 47 3 3 2" xfId="15441" xr:uid="{00000000-0005-0000-0000-0000FE290000}"/>
    <cellStyle name="Comma 47 3 3 2 2" xfId="15442" xr:uid="{00000000-0005-0000-0000-0000FF290000}"/>
    <cellStyle name="Comma 47 3 3 3" xfId="15443" xr:uid="{00000000-0005-0000-0000-0000002A0000}"/>
    <cellStyle name="Comma 47 3 3 4" xfId="15444" xr:uid="{00000000-0005-0000-0000-0000012A0000}"/>
    <cellStyle name="Comma 47 3 4" xfId="15445" xr:uid="{00000000-0005-0000-0000-0000022A0000}"/>
    <cellStyle name="Comma 47 3 4 2" xfId="15446" xr:uid="{00000000-0005-0000-0000-0000032A0000}"/>
    <cellStyle name="Comma 47 3 5" xfId="15447" xr:uid="{00000000-0005-0000-0000-0000042A0000}"/>
    <cellStyle name="Comma 47 3 6" xfId="15448" xr:uid="{00000000-0005-0000-0000-0000052A0000}"/>
    <cellStyle name="Comma 47 4" xfId="15449" xr:uid="{00000000-0005-0000-0000-0000062A0000}"/>
    <cellStyle name="Comma 47 4 2" xfId="15450" xr:uid="{00000000-0005-0000-0000-0000072A0000}"/>
    <cellStyle name="Comma 47 4 2 2" xfId="15451" xr:uid="{00000000-0005-0000-0000-0000082A0000}"/>
    <cellStyle name="Comma 47 4 2 2 2" xfId="15452" xr:uid="{00000000-0005-0000-0000-0000092A0000}"/>
    <cellStyle name="Comma 47 4 2 3" xfId="15453" xr:uid="{00000000-0005-0000-0000-00000A2A0000}"/>
    <cellStyle name="Comma 47 4 2 4" xfId="15454" xr:uid="{00000000-0005-0000-0000-00000B2A0000}"/>
    <cellStyle name="Comma 47 4 3" xfId="15455" xr:uid="{00000000-0005-0000-0000-00000C2A0000}"/>
    <cellStyle name="Comma 47 4 3 2" xfId="15456" xr:uid="{00000000-0005-0000-0000-00000D2A0000}"/>
    <cellStyle name="Comma 47 4 4" xfId="15457" xr:uid="{00000000-0005-0000-0000-00000E2A0000}"/>
    <cellStyle name="Comma 47 4 5" xfId="15458" xr:uid="{00000000-0005-0000-0000-00000F2A0000}"/>
    <cellStyle name="Comma 47 5" xfId="15459" xr:uid="{00000000-0005-0000-0000-0000102A0000}"/>
    <cellStyle name="Comma 47 5 2" xfId="15460" xr:uid="{00000000-0005-0000-0000-0000112A0000}"/>
    <cellStyle name="Comma 47 5 2 2" xfId="15461" xr:uid="{00000000-0005-0000-0000-0000122A0000}"/>
    <cellStyle name="Comma 47 5 3" xfId="15462" xr:uid="{00000000-0005-0000-0000-0000132A0000}"/>
    <cellStyle name="Comma 47 5 4" xfId="15463" xr:uid="{00000000-0005-0000-0000-0000142A0000}"/>
    <cellStyle name="Comma 47 6" xfId="15464" xr:uid="{00000000-0005-0000-0000-0000152A0000}"/>
    <cellStyle name="Comma 47 6 2" xfId="15465" xr:uid="{00000000-0005-0000-0000-0000162A0000}"/>
    <cellStyle name="Comma 47 7" xfId="15466" xr:uid="{00000000-0005-0000-0000-0000172A0000}"/>
    <cellStyle name="Comma 47 8" xfId="15467" xr:uid="{00000000-0005-0000-0000-0000182A0000}"/>
    <cellStyle name="Comma 47 9" xfId="15468" xr:uid="{00000000-0005-0000-0000-0000192A0000}"/>
    <cellStyle name="Comma 48" xfId="114" xr:uid="{00000000-0005-0000-0000-00001A2A0000}"/>
    <cellStyle name="Comma 48 2" xfId="15469" xr:uid="{00000000-0005-0000-0000-00001B2A0000}"/>
    <cellStyle name="Comma 48 2 2" xfId="15470" xr:uid="{00000000-0005-0000-0000-00001C2A0000}"/>
    <cellStyle name="Comma 48 2 2 2" xfId="15471" xr:uid="{00000000-0005-0000-0000-00001D2A0000}"/>
    <cellStyle name="Comma 48 2 2 2 2" xfId="15472" xr:uid="{00000000-0005-0000-0000-00001E2A0000}"/>
    <cellStyle name="Comma 48 2 2 2 2 2" xfId="15473" xr:uid="{00000000-0005-0000-0000-00001F2A0000}"/>
    <cellStyle name="Comma 48 2 2 2 2 2 2" xfId="15474" xr:uid="{00000000-0005-0000-0000-0000202A0000}"/>
    <cellStyle name="Comma 48 2 2 2 2 3" xfId="15475" xr:uid="{00000000-0005-0000-0000-0000212A0000}"/>
    <cellStyle name="Comma 48 2 2 2 2 4" xfId="15476" xr:uid="{00000000-0005-0000-0000-0000222A0000}"/>
    <cellStyle name="Comma 48 2 2 2 3" xfId="15477" xr:uid="{00000000-0005-0000-0000-0000232A0000}"/>
    <cellStyle name="Comma 48 2 2 2 3 2" xfId="15478" xr:uid="{00000000-0005-0000-0000-0000242A0000}"/>
    <cellStyle name="Comma 48 2 2 2 4" xfId="15479" xr:uid="{00000000-0005-0000-0000-0000252A0000}"/>
    <cellStyle name="Comma 48 2 2 2 5" xfId="15480" xr:uid="{00000000-0005-0000-0000-0000262A0000}"/>
    <cellStyle name="Comma 48 2 2 3" xfId="15481" xr:uid="{00000000-0005-0000-0000-0000272A0000}"/>
    <cellStyle name="Comma 48 2 2 3 2" xfId="15482" xr:uid="{00000000-0005-0000-0000-0000282A0000}"/>
    <cellStyle name="Comma 48 2 2 3 2 2" xfId="15483" xr:uid="{00000000-0005-0000-0000-0000292A0000}"/>
    <cellStyle name="Comma 48 2 2 3 3" xfId="15484" xr:uid="{00000000-0005-0000-0000-00002A2A0000}"/>
    <cellStyle name="Comma 48 2 2 3 4" xfId="15485" xr:uid="{00000000-0005-0000-0000-00002B2A0000}"/>
    <cellStyle name="Comma 48 2 2 4" xfId="15486" xr:uid="{00000000-0005-0000-0000-00002C2A0000}"/>
    <cellStyle name="Comma 48 2 2 4 2" xfId="15487" xr:uid="{00000000-0005-0000-0000-00002D2A0000}"/>
    <cellStyle name="Comma 48 2 2 5" xfId="15488" xr:uid="{00000000-0005-0000-0000-00002E2A0000}"/>
    <cellStyle name="Comma 48 2 2 6" xfId="15489" xr:uid="{00000000-0005-0000-0000-00002F2A0000}"/>
    <cellStyle name="Comma 48 2 3" xfId="15490" xr:uid="{00000000-0005-0000-0000-0000302A0000}"/>
    <cellStyle name="Comma 48 2 3 2" xfId="15491" xr:uid="{00000000-0005-0000-0000-0000312A0000}"/>
    <cellStyle name="Comma 48 2 3 2 2" xfId="15492" xr:uid="{00000000-0005-0000-0000-0000322A0000}"/>
    <cellStyle name="Comma 48 2 3 2 2 2" xfId="15493" xr:uid="{00000000-0005-0000-0000-0000332A0000}"/>
    <cellStyle name="Comma 48 2 3 2 3" xfId="15494" xr:uid="{00000000-0005-0000-0000-0000342A0000}"/>
    <cellStyle name="Comma 48 2 3 2 4" xfId="15495" xr:uid="{00000000-0005-0000-0000-0000352A0000}"/>
    <cellStyle name="Comma 48 2 3 3" xfId="15496" xr:uid="{00000000-0005-0000-0000-0000362A0000}"/>
    <cellStyle name="Comma 48 2 3 3 2" xfId="15497" xr:uid="{00000000-0005-0000-0000-0000372A0000}"/>
    <cellStyle name="Comma 48 2 3 4" xfId="15498" xr:uid="{00000000-0005-0000-0000-0000382A0000}"/>
    <cellStyle name="Comma 48 2 3 5" xfId="15499" xr:uid="{00000000-0005-0000-0000-0000392A0000}"/>
    <cellStyle name="Comma 48 2 4" xfId="15500" xr:uid="{00000000-0005-0000-0000-00003A2A0000}"/>
    <cellStyle name="Comma 48 2 4 2" xfId="15501" xr:uid="{00000000-0005-0000-0000-00003B2A0000}"/>
    <cellStyle name="Comma 48 2 4 2 2" xfId="15502" xr:uid="{00000000-0005-0000-0000-00003C2A0000}"/>
    <cellStyle name="Comma 48 2 4 3" xfId="15503" xr:uid="{00000000-0005-0000-0000-00003D2A0000}"/>
    <cellStyle name="Comma 48 2 4 4" xfId="15504" xr:uid="{00000000-0005-0000-0000-00003E2A0000}"/>
    <cellStyle name="Comma 48 2 5" xfId="15505" xr:uid="{00000000-0005-0000-0000-00003F2A0000}"/>
    <cellStyle name="Comma 48 2 5 2" xfId="15506" xr:uid="{00000000-0005-0000-0000-0000402A0000}"/>
    <cellStyle name="Comma 48 2 6" xfId="15507" xr:uid="{00000000-0005-0000-0000-0000412A0000}"/>
    <cellStyle name="Comma 48 2 7" xfId="15508" xr:uid="{00000000-0005-0000-0000-0000422A0000}"/>
    <cellStyle name="Comma 48 3" xfId="15509" xr:uid="{00000000-0005-0000-0000-0000432A0000}"/>
    <cellStyle name="Comma 48 3 2" xfId="15510" xr:uid="{00000000-0005-0000-0000-0000442A0000}"/>
    <cellStyle name="Comma 48 3 2 2" xfId="15511" xr:uid="{00000000-0005-0000-0000-0000452A0000}"/>
    <cellStyle name="Comma 48 3 2 2 2" xfId="15512" xr:uid="{00000000-0005-0000-0000-0000462A0000}"/>
    <cellStyle name="Comma 48 3 2 2 2 2" xfId="15513" xr:uid="{00000000-0005-0000-0000-0000472A0000}"/>
    <cellStyle name="Comma 48 3 2 2 3" xfId="15514" xr:uid="{00000000-0005-0000-0000-0000482A0000}"/>
    <cellStyle name="Comma 48 3 2 2 4" xfId="15515" xr:uid="{00000000-0005-0000-0000-0000492A0000}"/>
    <cellStyle name="Comma 48 3 2 3" xfId="15516" xr:uid="{00000000-0005-0000-0000-00004A2A0000}"/>
    <cellStyle name="Comma 48 3 2 3 2" xfId="15517" xr:uid="{00000000-0005-0000-0000-00004B2A0000}"/>
    <cellStyle name="Comma 48 3 2 4" xfId="15518" xr:uid="{00000000-0005-0000-0000-00004C2A0000}"/>
    <cellStyle name="Comma 48 3 2 5" xfId="15519" xr:uid="{00000000-0005-0000-0000-00004D2A0000}"/>
    <cellStyle name="Comma 48 3 3" xfId="15520" xr:uid="{00000000-0005-0000-0000-00004E2A0000}"/>
    <cellStyle name="Comma 48 3 3 2" xfId="15521" xr:uid="{00000000-0005-0000-0000-00004F2A0000}"/>
    <cellStyle name="Comma 48 3 3 2 2" xfId="15522" xr:uid="{00000000-0005-0000-0000-0000502A0000}"/>
    <cellStyle name="Comma 48 3 3 3" xfId="15523" xr:uid="{00000000-0005-0000-0000-0000512A0000}"/>
    <cellStyle name="Comma 48 3 3 4" xfId="15524" xr:uid="{00000000-0005-0000-0000-0000522A0000}"/>
    <cellStyle name="Comma 48 3 4" xfId="15525" xr:uid="{00000000-0005-0000-0000-0000532A0000}"/>
    <cellStyle name="Comma 48 3 4 2" xfId="15526" xr:uid="{00000000-0005-0000-0000-0000542A0000}"/>
    <cellStyle name="Comma 48 3 5" xfId="15527" xr:uid="{00000000-0005-0000-0000-0000552A0000}"/>
    <cellStyle name="Comma 48 3 6" xfId="15528" xr:uid="{00000000-0005-0000-0000-0000562A0000}"/>
    <cellStyle name="Comma 48 4" xfId="15529" xr:uid="{00000000-0005-0000-0000-0000572A0000}"/>
    <cellStyle name="Comma 48 4 2" xfId="15530" xr:uid="{00000000-0005-0000-0000-0000582A0000}"/>
    <cellStyle name="Comma 48 4 2 2" xfId="15531" xr:uid="{00000000-0005-0000-0000-0000592A0000}"/>
    <cellStyle name="Comma 48 4 2 2 2" xfId="15532" xr:uid="{00000000-0005-0000-0000-00005A2A0000}"/>
    <cellStyle name="Comma 48 4 2 3" xfId="15533" xr:uid="{00000000-0005-0000-0000-00005B2A0000}"/>
    <cellStyle name="Comma 48 4 2 4" xfId="15534" xr:uid="{00000000-0005-0000-0000-00005C2A0000}"/>
    <cellStyle name="Comma 48 4 3" xfId="15535" xr:uid="{00000000-0005-0000-0000-00005D2A0000}"/>
    <cellStyle name="Comma 48 4 3 2" xfId="15536" xr:uid="{00000000-0005-0000-0000-00005E2A0000}"/>
    <cellStyle name="Comma 48 4 4" xfId="15537" xr:uid="{00000000-0005-0000-0000-00005F2A0000}"/>
    <cellStyle name="Comma 48 4 5" xfId="15538" xr:uid="{00000000-0005-0000-0000-0000602A0000}"/>
    <cellStyle name="Comma 48 5" xfId="15539" xr:uid="{00000000-0005-0000-0000-0000612A0000}"/>
    <cellStyle name="Comma 48 5 2" xfId="15540" xr:uid="{00000000-0005-0000-0000-0000622A0000}"/>
    <cellStyle name="Comma 48 5 2 2" xfId="15541" xr:uid="{00000000-0005-0000-0000-0000632A0000}"/>
    <cellStyle name="Comma 48 5 3" xfId="15542" xr:uid="{00000000-0005-0000-0000-0000642A0000}"/>
    <cellStyle name="Comma 48 5 4" xfId="15543" xr:uid="{00000000-0005-0000-0000-0000652A0000}"/>
    <cellStyle name="Comma 48 6" xfId="15544" xr:uid="{00000000-0005-0000-0000-0000662A0000}"/>
    <cellStyle name="Comma 48 6 2" xfId="15545" xr:uid="{00000000-0005-0000-0000-0000672A0000}"/>
    <cellStyle name="Comma 48 7" xfId="15546" xr:uid="{00000000-0005-0000-0000-0000682A0000}"/>
    <cellStyle name="Comma 48 8" xfId="15547" xr:uid="{00000000-0005-0000-0000-0000692A0000}"/>
    <cellStyle name="Comma 48 9" xfId="15548" xr:uid="{00000000-0005-0000-0000-00006A2A0000}"/>
    <cellStyle name="Comma 49" xfId="115" xr:uid="{00000000-0005-0000-0000-00006B2A0000}"/>
    <cellStyle name="Comma 49 2" xfId="116" xr:uid="{00000000-0005-0000-0000-00006C2A0000}"/>
    <cellStyle name="Comma 49 2 2" xfId="15549" xr:uid="{00000000-0005-0000-0000-00006D2A0000}"/>
    <cellStyle name="Comma 49 2 2 2" xfId="15550" xr:uid="{00000000-0005-0000-0000-00006E2A0000}"/>
    <cellStyle name="Comma 49 2 2 2 2" xfId="15551" xr:uid="{00000000-0005-0000-0000-00006F2A0000}"/>
    <cellStyle name="Comma 49 2 2 2 2 2" xfId="15552" xr:uid="{00000000-0005-0000-0000-0000702A0000}"/>
    <cellStyle name="Comma 49 2 2 2 2 2 2" xfId="15553" xr:uid="{00000000-0005-0000-0000-0000712A0000}"/>
    <cellStyle name="Comma 49 2 2 2 2 3" xfId="15554" xr:uid="{00000000-0005-0000-0000-0000722A0000}"/>
    <cellStyle name="Comma 49 2 2 2 2 4" xfId="15555" xr:uid="{00000000-0005-0000-0000-0000732A0000}"/>
    <cellStyle name="Comma 49 2 2 2 3" xfId="15556" xr:uid="{00000000-0005-0000-0000-0000742A0000}"/>
    <cellStyle name="Comma 49 2 2 2 3 2" xfId="15557" xr:uid="{00000000-0005-0000-0000-0000752A0000}"/>
    <cellStyle name="Comma 49 2 2 2 4" xfId="15558" xr:uid="{00000000-0005-0000-0000-0000762A0000}"/>
    <cellStyle name="Comma 49 2 2 2 5" xfId="15559" xr:uid="{00000000-0005-0000-0000-0000772A0000}"/>
    <cellStyle name="Comma 49 2 2 3" xfId="15560" xr:uid="{00000000-0005-0000-0000-0000782A0000}"/>
    <cellStyle name="Comma 49 2 2 3 2" xfId="15561" xr:uid="{00000000-0005-0000-0000-0000792A0000}"/>
    <cellStyle name="Comma 49 2 2 3 2 2" xfId="15562" xr:uid="{00000000-0005-0000-0000-00007A2A0000}"/>
    <cellStyle name="Comma 49 2 2 3 3" xfId="15563" xr:uid="{00000000-0005-0000-0000-00007B2A0000}"/>
    <cellStyle name="Comma 49 2 2 3 4" xfId="15564" xr:uid="{00000000-0005-0000-0000-00007C2A0000}"/>
    <cellStyle name="Comma 49 2 2 4" xfId="15565" xr:uid="{00000000-0005-0000-0000-00007D2A0000}"/>
    <cellStyle name="Comma 49 2 2 4 2" xfId="15566" xr:uid="{00000000-0005-0000-0000-00007E2A0000}"/>
    <cellStyle name="Comma 49 2 2 5" xfId="15567" xr:uid="{00000000-0005-0000-0000-00007F2A0000}"/>
    <cellStyle name="Comma 49 2 2 6" xfId="15568" xr:uid="{00000000-0005-0000-0000-0000802A0000}"/>
    <cellStyle name="Comma 49 2 3" xfId="15569" xr:uid="{00000000-0005-0000-0000-0000812A0000}"/>
    <cellStyle name="Comma 49 2 3 2" xfId="15570" xr:uid="{00000000-0005-0000-0000-0000822A0000}"/>
    <cellStyle name="Comma 49 2 3 2 2" xfId="15571" xr:uid="{00000000-0005-0000-0000-0000832A0000}"/>
    <cellStyle name="Comma 49 2 3 2 2 2" xfId="15572" xr:uid="{00000000-0005-0000-0000-0000842A0000}"/>
    <cellStyle name="Comma 49 2 3 2 3" xfId="15573" xr:uid="{00000000-0005-0000-0000-0000852A0000}"/>
    <cellStyle name="Comma 49 2 3 2 4" xfId="15574" xr:uid="{00000000-0005-0000-0000-0000862A0000}"/>
    <cellStyle name="Comma 49 2 3 3" xfId="15575" xr:uid="{00000000-0005-0000-0000-0000872A0000}"/>
    <cellStyle name="Comma 49 2 3 3 2" xfId="15576" xr:uid="{00000000-0005-0000-0000-0000882A0000}"/>
    <cellStyle name="Comma 49 2 3 4" xfId="15577" xr:uid="{00000000-0005-0000-0000-0000892A0000}"/>
    <cellStyle name="Comma 49 2 3 5" xfId="15578" xr:uid="{00000000-0005-0000-0000-00008A2A0000}"/>
    <cellStyle name="Comma 49 2 4" xfId="15579" xr:uid="{00000000-0005-0000-0000-00008B2A0000}"/>
    <cellStyle name="Comma 49 2 4 2" xfId="15580" xr:uid="{00000000-0005-0000-0000-00008C2A0000}"/>
    <cellStyle name="Comma 49 2 4 2 2" xfId="15581" xr:uid="{00000000-0005-0000-0000-00008D2A0000}"/>
    <cellStyle name="Comma 49 2 4 3" xfId="15582" xr:uid="{00000000-0005-0000-0000-00008E2A0000}"/>
    <cellStyle name="Comma 49 2 4 4" xfId="15583" xr:uid="{00000000-0005-0000-0000-00008F2A0000}"/>
    <cellStyle name="Comma 49 2 5" xfId="15584" xr:uid="{00000000-0005-0000-0000-0000902A0000}"/>
    <cellStyle name="Comma 49 2 5 2" xfId="15585" xr:uid="{00000000-0005-0000-0000-0000912A0000}"/>
    <cellStyle name="Comma 49 2 6" xfId="15586" xr:uid="{00000000-0005-0000-0000-0000922A0000}"/>
    <cellStyle name="Comma 49 2 7" xfId="15587" xr:uid="{00000000-0005-0000-0000-0000932A0000}"/>
    <cellStyle name="Comma 49 3" xfId="7327" xr:uid="{00000000-0005-0000-0000-0000942A0000}"/>
    <cellStyle name="Comma 49 3 2" xfId="15588" xr:uid="{00000000-0005-0000-0000-0000952A0000}"/>
    <cellStyle name="Comma 49 3 2 2" xfId="15589" xr:uid="{00000000-0005-0000-0000-0000962A0000}"/>
    <cellStyle name="Comma 49 3 2 2 2" xfId="15590" xr:uid="{00000000-0005-0000-0000-0000972A0000}"/>
    <cellStyle name="Comma 49 3 2 2 2 2" xfId="15591" xr:uid="{00000000-0005-0000-0000-0000982A0000}"/>
    <cellStyle name="Comma 49 3 2 2 3" xfId="15592" xr:uid="{00000000-0005-0000-0000-0000992A0000}"/>
    <cellStyle name="Comma 49 3 2 2 4" xfId="15593" xr:uid="{00000000-0005-0000-0000-00009A2A0000}"/>
    <cellStyle name="Comma 49 3 2 3" xfId="15594" xr:uid="{00000000-0005-0000-0000-00009B2A0000}"/>
    <cellStyle name="Comma 49 3 2 3 2" xfId="15595" xr:uid="{00000000-0005-0000-0000-00009C2A0000}"/>
    <cellStyle name="Comma 49 3 2 4" xfId="15596" xr:uid="{00000000-0005-0000-0000-00009D2A0000}"/>
    <cellStyle name="Comma 49 3 2 5" xfId="15597" xr:uid="{00000000-0005-0000-0000-00009E2A0000}"/>
    <cellStyle name="Comma 49 3 3" xfId="15598" xr:uid="{00000000-0005-0000-0000-00009F2A0000}"/>
    <cellStyle name="Comma 49 3 3 2" xfId="15599" xr:uid="{00000000-0005-0000-0000-0000A02A0000}"/>
    <cellStyle name="Comma 49 3 3 2 2" xfId="15600" xr:uid="{00000000-0005-0000-0000-0000A12A0000}"/>
    <cellStyle name="Comma 49 3 3 3" xfId="15601" xr:uid="{00000000-0005-0000-0000-0000A22A0000}"/>
    <cellStyle name="Comma 49 3 3 4" xfId="15602" xr:uid="{00000000-0005-0000-0000-0000A32A0000}"/>
    <cellStyle name="Comma 49 3 4" xfId="15603" xr:uid="{00000000-0005-0000-0000-0000A42A0000}"/>
    <cellStyle name="Comma 49 3 4 2" xfId="15604" xr:uid="{00000000-0005-0000-0000-0000A52A0000}"/>
    <cellStyle name="Comma 49 3 5" xfId="15605" xr:uid="{00000000-0005-0000-0000-0000A62A0000}"/>
    <cellStyle name="Comma 49 3 6" xfId="15606" xr:uid="{00000000-0005-0000-0000-0000A72A0000}"/>
    <cellStyle name="Comma 49 4" xfId="15607" xr:uid="{00000000-0005-0000-0000-0000A82A0000}"/>
    <cellStyle name="Comma 49 4 2" xfId="15608" xr:uid="{00000000-0005-0000-0000-0000A92A0000}"/>
    <cellStyle name="Comma 49 4 2 2" xfId="15609" xr:uid="{00000000-0005-0000-0000-0000AA2A0000}"/>
    <cellStyle name="Comma 49 4 2 2 2" xfId="15610" xr:uid="{00000000-0005-0000-0000-0000AB2A0000}"/>
    <cellStyle name="Comma 49 4 2 3" xfId="15611" xr:uid="{00000000-0005-0000-0000-0000AC2A0000}"/>
    <cellStyle name="Comma 49 4 2 4" xfId="15612" xr:uid="{00000000-0005-0000-0000-0000AD2A0000}"/>
    <cellStyle name="Comma 49 4 3" xfId="15613" xr:uid="{00000000-0005-0000-0000-0000AE2A0000}"/>
    <cellStyle name="Comma 49 4 3 2" xfId="15614" xr:uid="{00000000-0005-0000-0000-0000AF2A0000}"/>
    <cellStyle name="Comma 49 4 4" xfId="15615" xr:uid="{00000000-0005-0000-0000-0000B02A0000}"/>
    <cellStyle name="Comma 49 4 5" xfId="15616" xr:uid="{00000000-0005-0000-0000-0000B12A0000}"/>
    <cellStyle name="Comma 49 5" xfId="15617" xr:uid="{00000000-0005-0000-0000-0000B22A0000}"/>
    <cellStyle name="Comma 49 5 2" xfId="15618" xr:uid="{00000000-0005-0000-0000-0000B32A0000}"/>
    <cellStyle name="Comma 49 5 2 2" xfId="15619" xr:uid="{00000000-0005-0000-0000-0000B42A0000}"/>
    <cellStyle name="Comma 49 5 3" xfId="15620" xr:uid="{00000000-0005-0000-0000-0000B52A0000}"/>
    <cellStyle name="Comma 49 5 4" xfId="15621" xr:uid="{00000000-0005-0000-0000-0000B62A0000}"/>
    <cellStyle name="Comma 49 6" xfId="15622" xr:uid="{00000000-0005-0000-0000-0000B72A0000}"/>
    <cellStyle name="Comma 49 6 2" xfId="15623" xr:uid="{00000000-0005-0000-0000-0000B82A0000}"/>
    <cellStyle name="Comma 49 7" xfId="15624" xr:uid="{00000000-0005-0000-0000-0000B92A0000}"/>
    <cellStyle name="Comma 49 8" xfId="15625" xr:uid="{00000000-0005-0000-0000-0000BA2A0000}"/>
    <cellStyle name="Comma 49 9" xfId="15626" xr:uid="{00000000-0005-0000-0000-0000BB2A0000}"/>
    <cellStyle name="Comma 5" xfId="117" xr:uid="{00000000-0005-0000-0000-0000BC2A0000}"/>
    <cellStyle name="Comma 5 10" xfId="3485" xr:uid="{00000000-0005-0000-0000-0000BD2A0000}"/>
    <cellStyle name="Comma 5 10 2" xfId="3486" xr:uid="{00000000-0005-0000-0000-0000BE2A0000}"/>
    <cellStyle name="Comma 5 11" xfId="3487" xr:uid="{00000000-0005-0000-0000-0000BF2A0000}"/>
    <cellStyle name="Comma 5 11 2" xfId="3488" xr:uid="{00000000-0005-0000-0000-0000C02A0000}"/>
    <cellStyle name="Comma 5 12" xfId="3489" xr:uid="{00000000-0005-0000-0000-0000C12A0000}"/>
    <cellStyle name="Comma 5 12 2" xfId="3490" xr:uid="{00000000-0005-0000-0000-0000C22A0000}"/>
    <cellStyle name="Comma 5 13" xfId="3491" xr:uid="{00000000-0005-0000-0000-0000C32A0000}"/>
    <cellStyle name="Comma 5 13 2" xfId="3492" xr:uid="{00000000-0005-0000-0000-0000C42A0000}"/>
    <cellStyle name="Comma 5 14" xfId="3493" xr:uid="{00000000-0005-0000-0000-0000C52A0000}"/>
    <cellStyle name="Comma 5 14 2" xfId="3494" xr:uid="{00000000-0005-0000-0000-0000C62A0000}"/>
    <cellStyle name="Comma 5 15" xfId="3495" xr:uid="{00000000-0005-0000-0000-0000C72A0000}"/>
    <cellStyle name="Comma 5 15 2" xfId="3496" xr:uid="{00000000-0005-0000-0000-0000C82A0000}"/>
    <cellStyle name="Comma 5 15 2 2" xfId="15627" xr:uid="{00000000-0005-0000-0000-0000C92A0000}"/>
    <cellStyle name="Comma 5 15 2 2 2" xfId="15628" xr:uid="{00000000-0005-0000-0000-0000CA2A0000}"/>
    <cellStyle name="Comma 5 15 2 3" xfId="15629" xr:uid="{00000000-0005-0000-0000-0000CB2A0000}"/>
    <cellStyle name="Comma 5 15 2 4" xfId="15630" xr:uid="{00000000-0005-0000-0000-0000CC2A0000}"/>
    <cellStyle name="Comma 5 15 3" xfId="15631" xr:uid="{00000000-0005-0000-0000-0000CD2A0000}"/>
    <cellStyle name="Comma 5 15 3 2" xfId="15632" xr:uid="{00000000-0005-0000-0000-0000CE2A0000}"/>
    <cellStyle name="Comma 5 15 4" xfId="15633" xr:uid="{00000000-0005-0000-0000-0000CF2A0000}"/>
    <cellStyle name="Comma 5 15 5" xfId="15634" xr:uid="{00000000-0005-0000-0000-0000D02A0000}"/>
    <cellStyle name="Comma 5 16" xfId="3497" xr:uid="{00000000-0005-0000-0000-0000D12A0000}"/>
    <cellStyle name="Comma 5 16 2" xfId="15635" xr:uid="{00000000-0005-0000-0000-0000D22A0000}"/>
    <cellStyle name="Comma 5 16 2 2" xfId="15636" xr:uid="{00000000-0005-0000-0000-0000D32A0000}"/>
    <cellStyle name="Comma 5 16 2 2 2" xfId="15637" xr:uid="{00000000-0005-0000-0000-0000D42A0000}"/>
    <cellStyle name="Comma 5 16 2 3" xfId="15638" xr:uid="{00000000-0005-0000-0000-0000D52A0000}"/>
    <cellStyle name="Comma 5 16 2 4" xfId="15639" xr:uid="{00000000-0005-0000-0000-0000D62A0000}"/>
    <cellStyle name="Comma 5 16 3" xfId="15640" xr:uid="{00000000-0005-0000-0000-0000D72A0000}"/>
    <cellStyle name="Comma 5 16 3 2" xfId="15641" xr:uid="{00000000-0005-0000-0000-0000D82A0000}"/>
    <cellStyle name="Comma 5 16 4" xfId="15642" xr:uid="{00000000-0005-0000-0000-0000D92A0000}"/>
    <cellStyle name="Comma 5 16 5" xfId="15643" xr:uid="{00000000-0005-0000-0000-0000DA2A0000}"/>
    <cellStyle name="Comma 5 17" xfId="3498" xr:uid="{00000000-0005-0000-0000-0000DB2A0000}"/>
    <cellStyle name="Comma 5 17 2" xfId="15644" xr:uid="{00000000-0005-0000-0000-0000DC2A0000}"/>
    <cellStyle name="Comma 5 17 2 2" xfId="15645" xr:uid="{00000000-0005-0000-0000-0000DD2A0000}"/>
    <cellStyle name="Comma 5 17 3" xfId="15646" xr:uid="{00000000-0005-0000-0000-0000DE2A0000}"/>
    <cellStyle name="Comma 5 17 4" xfId="15647" xr:uid="{00000000-0005-0000-0000-0000DF2A0000}"/>
    <cellStyle name="Comma 5 18" xfId="3499" xr:uid="{00000000-0005-0000-0000-0000E02A0000}"/>
    <cellStyle name="Comma 5 18 2" xfId="15648" xr:uid="{00000000-0005-0000-0000-0000E12A0000}"/>
    <cellStyle name="Comma 5 19" xfId="15649" xr:uid="{00000000-0005-0000-0000-0000E22A0000}"/>
    <cellStyle name="Comma 5 2" xfId="118" xr:uid="{00000000-0005-0000-0000-0000E32A0000}"/>
    <cellStyle name="Comma 5 2 10" xfId="3500" xr:uid="{00000000-0005-0000-0000-0000E42A0000}"/>
    <cellStyle name="Comma 5 2 10 2" xfId="3501" xr:uid="{00000000-0005-0000-0000-0000E52A0000}"/>
    <cellStyle name="Comma 5 2 11" xfId="3502" xr:uid="{00000000-0005-0000-0000-0000E62A0000}"/>
    <cellStyle name="Comma 5 2 11 2" xfId="3503" xr:uid="{00000000-0005-0000-0000-0000E72A0000}"/>
    <cellStyle name="Comma 5 2 12" xfId="3504" xr:uid="{00000000-0005-0000-0000-0000E82A0000}"/>
    <cellStyle name="Comma 5 2 12 2" xfId="3505" xr:uid="{00000000-0005-0000-0000-0000E92A0000}"/>
    <cellStyle name="Comma 5 2 13" xfId="3506" xr:uid="{00000000-0005-0000-0000-0000EA2A0000}"/>
    <cellStyle name="Comma 5 2 13 2" xfId="3507" xr:uid="{00000000-0005-0000-0000-0000EB2A0000}"/>
    <cellStyle name="Comma 5 2 14" xfId="3508" xr:uid="{00000000-0005-0000-0000-0000EC2A0000}"/>
    <cellStyle name="Comma 5 2 14 2" xfId="3509" xr:uid="{00000000-0005-0000-0000-0000ED2A0000}"/>
    <cellStyle name="Comma 5 2 15" xfId="3510" xr:uid="{00000000-0005-0000-0000-0000EE2A0000}"/>
    <cellStyle name="Comma 5 2 15 2" xfId="3511" xr:uid="{00000000-0005-0000-0000-0000EF2A0000}"/>
    <cellStyle name="Comma 5 2 16" xfId="3512" xr:uid="{00000000-0005-0000-0000-0000F02A0000}"/>
    <cellStyle name="Comma 5 2 16 2" xfId="3513" xr:uid="{00000000-0005-0000-0000-0000F12A0000}"/>
    <cellStyle name="Comma 5 2 17" xfId="3514" xr:uid="{00000000-0005-0000-0000-0000F22A0000}"/>
    <cellStyle name="Comma 5 2 17 2" xfId="3515" xr:uid="{00000000-0005-0000-0000-0000F32A0000}"/>
    <cellStyle name="Comma 5 2 18" xfId="3516" xr:uid="{00000000-0005-0000-0000-0000F42A0000}"/>
    <cellStyle name="Comma 5 2 18 2" xfId="3517" xr:uid="{00000000-0005-0000-0000-0000F52A0000}"/>
    <cellStyle name="Comma 5 2 19" xfId="3518" xr:uid="{00000000-0005-0000-0000-0000F62A0000}"/>
    <cellStyle name="Comma 5 2 19 2" xfId="3519" xr:uid="{00000000-0005-0000-0000-0000F72A0000}"/>
    <cellStyle name="Comma 5 2 2" xfId="119" xr:uid="{00000000-0005-0000-0000-0000F82A0000}"/>
    <cellStyle name="Comma 5 2 2 10" xfId="15650" xr:uid="{00000000-0005-0000-0000-0000F92A0000}"/>
    <cellStyle name="Comma 5 2 2 11" xfId="15651" xr:uid="{00000000-0005-0000-0000-0000FA2A0000}"/>
    <cellStyle name="Comma 5 2 2 2" xfId="120" xr:uid="{00000000-0005-0000-0000-0000FB2A0000}"/>
    <cellStyle name="Comma 5 2 2 2 10" xfId="15652" xr:uid="{00000000-0005-0000-0000-0000FC2A0000}"/>
    <cellStyle name="Comma 5 2 2 2 2" xfId="641" xr:uid="{00000000-0005-0000-0000-0000FD2A0000}"/>
    <cellStyle name="Comma 5 2 2 2 2 2" xfId="15653" xr:uid="{00000000-0005-0000-0000-0000FE2A0000}"/>
    <cellStyle name="Comma 5 2 2 2 2 2 2" xfId="15654" xr:uid="{00000000-0005-0000-0000-0000FF2A0000}"/>
    <cellStyle name="Comma 5 2 2 2 2 2 2 2" xfId="15655" xr:uid="{00000000-0005-0000-0000-0000002B0000}"/>
    <cellStyle name="Comma 5 2 2 2 2 2 2 2 2" xfId="15656" xr:uid="{00000000-0005-0000-0000-0000012B0000}"/>
    <cellStyle name="Comma 5 2 2 2 2 2 2 2 2 2" xfId="15657" xr:uid="{00000000-0005-0000-0000-0000022B0000}"/>
    <cellStyle name="Comma 5 2 2 2 2 2 2 2 2 2 2" xfId="15658" xr:uid="{00000000-0005-0000-0000-0000032B0000}"/>
    <cellStyle name="Comma 5 2 2 2 2 2 2 2 2 3" xfId="15659" xr:uid="{00000000-0005-0000-0000-0000042B0000}"/>
    <cellStyle name="Comma 5 2 2 2 2 2 2 2 2 4" xfId="15660" xr:uid="{00000000-0005-0000-0000-0000052B0000}"/>
    <cellStyle name="Comma 5 2 2 2 2 2 2 2 3" xfId="15661" xr:uid="{00000000-0005-0000-0000-0000062B0000}"/>
    <cellStyle name="Comma 5 2 2 2 2 2 2 2 3 2" xfId="15662" xr:uid="{00000000-0005-0000-0000-0000072B0000}"/>
    <cellStyle name="Comma 5 2 2 2 2 2 2 2 4" xfId="15663" xr:uid="{00000000-0005-0000-0000-0000082B0000}"/>
    <cellStyle name="Comma 5 2 2 2 2 2 2 2 5" xfId="15664" xr:uid="{00000000-0005-0000-0000-0000092B0000}"/>
    <cellStyle name="Comma 5 2 2 2 2 2 2 3" xfId="15665" xr:uid="{00000000-0005-0000-0000-00000A2B0000}"/>
    <cellStyle name="Comma 5 2 2 2 2 2 2 3 2" xfId="15666" xr:uid="{00000000-0005-0000-0000-00000B2B0000}"/>
    <cellStyle name="Comma 5 2 2 2 2 2 2 3 2 2" xfId="15667" xr:uid="{00000000-0005-0000-0000-00000C2B0000}"/>
    <cellStyle name="Comma 5 2 2 2 2 2 2 3 3" xfId="15668" xr:uid="{00000000-0005-0000-0000-00000D2B0000}"/>
    <cellStyle name="Comma 5 2 2 2 2 2 2 3 4" xfId="15669" xr:uid="{00000000-0005-0000-0000-00000E2B0000}"/>
    <cellStyle name="Comma 5 2 2 2 2 2 2 4" xfId="15670" xr:uid="{00000000-0005-0000-0000-00000F2B0000}"/>
    <cellStyle name="Comma 5 2 2 2 2 2 2 4 2" xfId="15671" xr:uid="{00000000-0005-0000-0000-0000102B0000}"/>
    <cellStyle name="Comma 5 2 2 2 2 2 2 5" xfId="15672" xr:uid="{00000000-0005-0000-0000-0000112B0000}"/>
    <cellStyle name="Comma 5 2 2 2 2 2 2 6" xfId="15673" xr:uid="{00000000-0005-0000-0000-0000122B0000}"/>
    <cellStyle name="Comma 5 2 2 2 2 2 3" xfId="15674" xr:uid="{00000000-0005-0000-0000-0000132B0000}"/>
    <cellStyle name="Comma 5 2 2 2 2 2 3 2" xfId="15675" xr:uid="{00000000-0005-0000-0000-0000142B0000}"/>
    <cellStyle name="Comma 5 2 2 2 2 2 3 2 2" xfId="15676" xr:uid="{00000000-0005-0000-0000-0000152B0000}"/>
    <cellStyle name="Comma 5 2 2 2 2 2 3 2 2 2" xfId="15677" xr:uid="{00000000-0005-0000-0000-0000162B0000}"/>
    <cellStyle name="Comma 5 2 2 2 2 2 3 2 3" xfId="15678" xr:uid="{00000000-0005-0000-0000-0000172B0000}"/>
    <cellStyle name="Comma 5 2 2 2 2 2 3 2 4" xfId="15679" xr:uid="{00000000-0005-0000-0000-0000182B0000}"/>
    <cellStyle name="Comma 5 2 2 2 2 2 3 3" xfId="15680" xr:uid="{00000000-0005-0000-0000-0000192B0000}"/>
    <cellStyle name="Comma 5 2 2 2 2 2 3 3 2" xfId="15681" xr:uid="{00000000-0005-0000-0000-00001A2B0000}"/>
    <cellStyle name="Comma 5 2 2 2 2 2 3 4" xfId="15682" xr:uid="{00000000-0005-0000-0000-00001B2B0000}"/>
    <cellStyle name="Comma 5 2 2 2 2 2 3 5" xfId="15683" xr:uid="{00000000-0005-0000-0000-00001C2B0000}"/>
    <cellStyle name="Comma 5 2 2 2 2 2 4" xfId="15684" xr:uid="{00000000-0005-0000-0000-00001D2B0000}"/>
    <cellStyle name="Comma 5 2 2 2 2 2 4 2" xfId="15685" xr:uid="{00000000-0005-0000-0000-00001E2B0000}"/>
    <cellStyle name="Comma 5 2 2 2 2 2 4 2 2" xfId="15686" xr:uid="{00000000-0005-0000-0000-00001F2B0000}"/>
    <cellStyle name="Comma 5 2 2 2 2 2 4 3" xfId="15687" xr:uid="{00000000-0005-0000-0000-0000202B0000}"/>
    <cellStyle name="Comma 5 2 2 2 2 2 4 4" xfId="15688" xr:uid="{00000000-0005-0000-0000-0000212B0000}"/>
    <cellStyle name="Comma 5 2 2 2 2 2 5" xfId="15689" xr:uid="{00000000-0005-0000-0000-0000222B0000}"/>
    <cellStyle name="Comma 5 2 2 2 2 2 5 2" xfId="15690" xr:uid="{00000000-0005-0000-0000-0000232B0000}"/>
    <cellStyle name="Comma 5 2 2 2 2 2 6" xfId="15691" xr:uid="{00000000-0005-0000-0000-0000242B0000}"/>
    <cellStyle name="Comma 5 2 2 2 2 2 7" xfId="15692" xr:uid="{00000000-0005-0000-0000-0000252B0000}"/>
    <cellStyle name="Comma 5 2 2 2 2 3" xfId="15693" xr:uid="{00000000-0005-0000-0000-0000262B0000}"/>
    <cellStyle name="Comma 5 2 2 2 2 3 2" xfId="15694" xr:uid="{00000000-0005-0000-0000-0000272B0000}"/>
    <cellStyle name="Comma 5 2 2 2 2 3 2 2" xfId="15695" xr:uid="{00000000-0005-0000-0000-0000282B0000}"/>
    <cellStyle name="Comma 5 2 2 2 2 3 2 2 2" xfId="15696" xr:uid="{00000000-0005-0000-0000-0000292B0000}"/>
    <cellStyle name="Comma 5 2 2 2 2 3 2 2 2 2" xfId="15697" xr:uid="{00000000-0005-0000-0000-00002A2B0000}"/>
    <cellStyle name="Comma 5 2 2 2 2 3 2 2 3" xfId="15698" xr:uid="{00000000-0005-0000-0000-00002B2B0000}"/>
    <cellStyle name="Comma 5 2 2 2 2 3 2 2 4" xfId="15699" xr:uid="{00000000-0005-0000-0000-00002C2B0000}"/>
    <cellStyle name="Comma 5 2 2 2 2 3 2 3" xfId="15700" xr:uid="{00000000-0005-0000-0000-00002D2B0000}"/>
    <cellStyle name="Comma 5 2 2 2 2 3 2 3 2" xfId="15701" xr:uid="{00000000-0005-0000-0000-00002E2B0000}"/>
    <cellStyle name="Comma 5 2 2 2 2 3 2 4" xfId="15702" xr:uid="{00000000-0005-0000-0000-00002F2B0000}"/>
    <cellStyle name="Comma 5 2 2 2 2 3 2 5" xfId="15703" xr:uid="{00000000-0005-0000-0000-0000302B0000}"/>
    <cellStyle name="Comma 5 2 2 2 2 3 3" xfId="15704" xr:uid="{00000000-0005-0000-0000-0000312B0000}"/>
    <cellStyle name="Comma 5 2 2 2 2 3 3 2" xfId="15705" xr:uid="{00000000-0005-0000-0000-0000322B0000}"/>
    <cellStyle name="Comma 5 2 2 2 2 3 3 2 2" xfId="15706" xr:uid="{00000000-0005-0000-0000-0000332B0000}"/>
    <cellStyle name="Comma 5 2 2 2 2 3 3 3" xfId="15707" xr:uid="{00000000-0005-0000-0000-0000342B0000}"/>
    <cellStyle name="Comma 5 2 2 2 2 3 3 4" xfId="15708" xr:uid="{00000000-0005-0000-0000-0000352B0000}"/>
    <cellStyle name="Comma 5 2 2 2 2 3 4" xfId="15709" xr:uid="{00000000-0005-0000-0000-0000362B0000}"/>
    <cellStyle name="Comma 5 2 2 2 2 3 4 2" xfId="15710" xr:uid="{00000000-0005-0000-0000-0000372B0000}"/>
    <cellStyle name="Comma 5 2 2 2 2 3 5" xfId="15711" xr:uid="{00000000-0005-0000-0000-0000382B0000}"/>
    <cellStyle name="Comma 5 2 2 2 2 3 6" xfId="15712" xr:uid="{00000000-0005-0000-0000-0000392B0000}"/>
    <cellStyle name="Comma 5 2 2 2 2 4" xfId="15713" xr:uid="{00000000-0005-0000-0000-00003A2B0000}"/>
    <cellStyle name="Comma 5 2 2 2 2 4 2" xfId="15714" xr:uid="{00000000-0005-0000-0000-00003B2B0000}"/>
    <cellStyle name="Comma 5 2 2 2 2 4 2 2" xfId="15715" xr:uid="{00000000-0005-0000-0000-00003C2B0000}"/>
    <cellStyle name="Comma 5 2 2 2 2 4 2 2 2" xfId="15716" xr:uid="{00000000-0005-0000-0000-00003D2B0000}"/>
    <cellStyle name="Comma 5 2 2 2 2 4 2 3" xfId="15717" xr:uid="{00000000-0005-0000-0000-00003E2B0000}"/>
    <cellStyle name="Comma 5 2 2 2 2 4 2 4" xfId="15718" xr:uid="{00000000-0005-0000-0000-00003F2B0000}"/>
    <cellStyle name="Comma 5 2 2 2 2 4 3" xfId="15719" xr:uid="{00000000-0005-0000-0000-0000402B0000}"/>
    <cellStyle name="Comma 5 2 2 2 2 4 3 2" xfId="15720" xr:uid="{00000000-0005-0000-0000-0000412B0000}"/>
    <cellStyle name="Comma 5 2 2 2 2 4 4" xfId="15721" xr:uid="{00000000-0005-0000-0000-0000422B0000}"/>
    <cellStyle name="Comma 5 2 2 2 2 4 5" xfId="15722" xr:uid="{00000000-0005-0000-0000-0000432B0000}"/>
    <cellStyle name="Comma 5 2 2 2 2 5" xfId="15723" xr:uid="{00000000-0005-0000-0000-0000442B0000}"/>
    <cellStyle name="Comma 5 2 2 2 2 5 2" xfId="15724" xr:uid="{00000000-0005-0000-0000-0000452B0000}"/>
    <cellStyle name="Comma 5 2 2 2 2 5 2 2" xfId="15725" xr:uid="{00000000-0005-0000-0000-0000462B0000}"/>
    <cellStyle name="Comma 5 2 2 2 2 5 3" xfId="15726" xr:uid="{00000000-0005-0000-0000-0000472B0000}"/>
    <cellStyle name="Comma 5 2 2 2 2 5 4" xfId="15727" xr:uid="{00000000-0005-0000-0000-0000482B0000}"/>
    <cellStyle name="Comma 5 2 2 2 2 6" xfId="15728" xr:uid="{00000000-0005-0000-0000-0000492B0000}"/>
    <cellStyle name="Comma 5 2 2 2 2 6 2" xfId="15729" xr:uid="{00000000-0005-0000-0000-00004A2B0000}"/>
    <cellStyle name="Comma 5 2 2 2 2 7" xfId="15730" xr:uid="{00000000-0005-0000-0000-00004B2B0000}"/>
    <cellStyle name="Comma 5 2 2 2 2 8" xfId="15731" xr:uid="{00000000-0005-0000-0000-00004C2B0000}"/>
    <cellStyle name="Comma 5 2 2 2 2 9" xfId="15732" xr:uid="{00000000-0005-0000-0000-00004D2B0000}"/>
    <cellStyle name="Comma 5 2 2 2 3" xfId="15733" xr:uid="{00000000-0005-0000-0000-00004E2B0000}"/>
    <cellStyle name="Comma 5 2 2 2 3 2" xfId="15734" xr:uid="{00000000-0005-0000-0000-00004F2B0000}"/>
    <cellStyle name="Comma 5 2 2 2 3 2 2" xfId="15735" xr:uid="{00000000-0005-0000-0000-0000502B0000}"/>
    <cellStyle name="Comma 5 2 2 2 3 2 2 2" xfId="15736" xr:uid="{00000000-0005-0000-0000-0000512B0000}"/>
    <cellStyle name="Comma 5 2 2 2 3 2 2 2 2" xfId="15737" xr:uid="{00000000-0005-0000-0000-0000522B0000}"/>
    <cellStyle name="Comma 5 2 2 2 3 2 2 2 2 2" xfId="15738" xr:uid="{00000000-0005-0000-0000-0000532B0000}"/>
    <cellStyle name="Comma 5 2 2 2 3 2 2 2 3" xfId="15739" xr:uid="{00000000-0005-0000-0000-0000542B0000}"/>
    <cellStyle name="Comma 5 2 2 2 3 2 2 2 4" xfId="15740" xr:uid="{00000000-0005-0000-0000-0000552B0000}"/>
    <cellStyle name="Comma 5 2 2 2 3 2 2 3" xfId="15741" xr:uid="{00000000-0005-0000-0000-0000562B0000}"/>
    <cellStyle name="Comma 5 2 2 2 3 2 2 3 2" xfId="15742" xr:uid="{00000000-0005-0000-0000-0000572B0000}"/>
    <cellStyle name="Comma 5 2 2 2 3 2 2 4" xfId="15743" xr:uid="{00000000-0005-0000-0000-0000582B0000}"/>
    <cellStyle name="Comma 5 2 2 2 3 2 2 5" xfId="15744" xr:uid="{00000000-0005-0000-0000-0000592B0000}"/>
    <cellStyle name="Comma 5 2 2 2 3 2 3" xfId="15745" xr:uid="{00000000-0005-0000-0000-00005A2B0000}"/>
    <cellStyle name="Comma 5 2 2 2 3 2 3 2" xfId="15746" xr:uid="{00000000-0005-0000-0000-00005B2B0000}"/>
    <cellStyle name="Comma 5 2 2 2 3 2 3 2 2" xfId="15747" xr:uid="{00000000-0005-0000-0000-00005C2B0000}"/>
    <cellStyle name="Comma 5 2 2 2 3 2 3 3" xfId="15748" xr:uid="{00000000-0005-0000-0000-00005D2B0000}"/>
    <cellStyle name="Comma 5 2 2 2 3 2 3 4" xfId="15749" xr:uid="{00000000-0005-0000-0000-00005E2B0000}"/>
    <cellStyle name="Comma 5 2 2 2 3 2 4" xfId="15750" xr:uid="{00000000-0005-0000-0000-00005F2B0000}"/>
    <cellStyle name="Comma 5 2 2 2 3 2 4 2" xfId="15751" xr:uid="{00000000-0005-0000-0000-0000602B0000}"/>
    <cellStyle name="Comma 5 2 2 2 3 2 5" xfId="15752" xr:uid="{00000000-0005-0000-0000-0000612B0000}"/>
    <cellStyle name="Comma 5 2 2 2 3 2 6" xfId="15753" xr:uid="{00000000-0005-0000-0000-0000622B0000}"/>
    <cellStyle name="Comma 5 2 2 2 3 3" xfId="15754" xr:uid="{00000000-0005-0000-0000-0000632B0000}"/>
    <cellStyle name="Comma 5 2 2 2 3 3 2" xfId="15755" xr:uid="{00000000-0005-0000-0000-0000642B0000}"/>
    <cellStyle name="Comma 5 2 2 2 3 3 2 2" xfId="15756" xr:uid="{00000000-0005-0000-0000-0000652B0000}"/>
    <cellStyle name="Comma 5 2 2 2 3 3 2 2 2" xfId="15757" xr:uid="{00000000-0005-0000-0000-0000662B0000}"/>
    <cellStyle name="Comma 5 2 2 2 3 3 2 3" xfId="15758" xr:uid="{00000000-0005-0000-0000-0000672B0000}"/>
    <cellStyle name="Comma 5 2 2 2 3 3 2 4" xfId="15759" xr:uid="{00000000-0005-0000-0000-0000682B0000}"/>
    <cellStyle name="Comma 5 2 2 2 3 3 3" xfId="15760" xr:uid="{00000000-0005-0000-0000-0000692B0000}"/>
    <cellStyle name="Comma 5 2 2 2 3 3 3 2" xfId="15761" xr:uid="{00000000-0005-0000-0000-00006A2B0000}"/>
    <cellStyle name="Comma 5 2 2 2 3 3 4" xfId="15762" xr:uid="{00000000-0005-0000-0000-00006B2B0000}"/>
    <cellStyle name="Comma 5 2 2 2 3 3 5" xfId="15763" xr:uid="{00000000-0005-0000-0000-00006C2B0000}"/>
    <cellStyle name="Comma 5 2 2 2 3 4" xfId="15764" xr:uid="{00000000-0005-0000-0000-00006D2B0000}"/>
    <cellStyle name="Comma 5 2 2 2 3 4 2" xfId="15765" xr:uid="{00000000-0005-0000-0000-00006E2B0000}"/>
    <cellStyle name="Comma 5 2 2 2 3 4 2 2" xfId="15766" xr:uid="{00000000-0005-0000-0000-00006F2B0000}"/>
    <cellStyle name="Comma 5 2 2 2 3 4 3" xfId="15767" xr:uid="{00000000-0005-0000-0000-0000702B0000}"/>
    <cellStyle name="Comma 5 2 2 2 3 4 4" xfId="15768" xr:uid="{00000000-0005-0000-0000-0000712B0000}"/>
    <cellStyle name="Comma 5 2 2 2 3 5" xfId="15769" xr:uid="{00000000-0005-0000-0000-0000722B0000}"/>
    <cellStyle name="Comma 5 2 2 2 3 5 2" xfId="15770" xr:uid="{00000000-0005-0000-0000-0000732B0000}"/>
    <cellStyle name="Comma 5 2 2 2 3 6" xfId="15771" xr:uid="{00000000-0005-0000-0000-0000742B0000}"/>
    <cellStyle name="Comma 5 2 2 2 3 7" xfId="15772" xr:uid="{00000000-0005-0000-0000-0000752B0000}"/>
    <cellStyle name="Comma 5 2 2 2 4" xfId="15773" xr:uid="{00000000-0005-0000-0000-0000762B0000}"/>
    <cellStyle name="Comma 5 2 2 2 4 2" xfId="15774" xr:uid="{00000000-0005-0000-0000-0000772B0000}"/>
    <cellStyle name="Comma 5 2 2 2 4 2 2" xfId="15775" xr:uid="{00000000-0005-0000-0000-0000782B0000}"/>
    <cellStyle name="Comma 5 2 2 2 4 2 2 2" xfId="15776" xr:uid="{00000000-0005-0000-0000-0000792B0000}"/>
    <cellStyle name="Comma 5 2 2 2 4 2 2 2 2" xfId="15777" xr:uid="{00000000-0005-0000-0000-00007A2B0000}"/>
    <cellStyle name="Comma 5 2 2 2 4 2 2 3" xfId="15778" xr:uid="{00000000-0005-0000-0000-00007B2B0000}"/>
    <cellStyle name="Comma 5 2 2 2 4 2 2 4" xfId="15779" xr:uid="{00000000-0005-0000-0000-00007C2B0000}"/>
    <cellStyle name="Comma 5 2 2 2 4 2 3" xfId="15780" xr:uid="{00000000-0005-0000-0000-00007D2B0000}"/>
    <cellStyle name="Comma 5 2 2 2 4 2 3 2" xfId="15781" xr:uid="{00000000-0005-0000-0000-00007E2B0000}"/>
    <cellStyle name="Comma 5 2 2 2 4 2 4" xfId="15782" xr:uid="{00000000-0005-0000-0000-00007F2B0000}"/>
    <cellStyle name="Comma 5 2 2 2 4 2 5" xfId="15783" xr:uid="{00000000-0005-0000-0000-0000802B0000}"/>
    <cellStyle name="Comma 5 2 2 2 4 3" xfId="15784" xr:uid="{00000000-0005-0000-0000-0000812B0000}"/>
    <cellStyle name="Comma 5 2 2 2 4 3 2" xfId="15785" xr:uid="{00000000-0005-0000-0000-0000822B0000}"/>
    <cellStyle name="Comma 5 2 2 2 4 3 2 2" xfId="15786" xr:uid="{00000000-0005-0000-0000-0000832B0000}"/>
    <cellStyle name="Comma 5 2 2 2 4 3 3" xfId="15787" xr:uid="{00000000-0005-0000-0000-0000842B0000}"/>
    <cellStyle name="Comma 5 2 2 2 4 3 4" xfId="15788" xr:uid="{00000000-0005-0000-0000-0000852B0000}"/>
    <cellStyle name="Comma 5 2 2 2 4 4" xfId="15789" xr:uid="{00000000-0005-0000-0000-0000862B0000}"/>
    <cellStyle name="Comma 5 2 2 2 4 4 2" xfId="15790" xr:uid="{00000000-0005-0000-0000-0000872B0000}"/>
    <cellStyle name="Comma 5 2 2 2 4 5" xfId="15791" xr:uid="{00000000-0005-0000-0000-0000882B0000}"/>
    <cellStyle name="Comma 5 2 2 2 4 6" xfId="15792" xr:uid="{00000000-0005-0000-0000-0000892B0000}"/>
    <cellStyle name="Comma 5 2 2 2 5" xfId="15793" xr:uid="{00000000-0005-0000-0000-00008A2B0000}"/>
    <cellStyle name="Comma 5 2 2 2 5 2" xfId="15794" xr:uid="{00000000-0005-0000-0000-00008B2B0000}"/>
    <cellStyle name="Comma 5 2 2 2 5 2 2" xfId="15795" xr:uid="{00000000-0005-0000-0000-00008C2B0000}"/>
    <cellStyle name="Comma 5 2 2 2 5 2 2 2" xfId="15796" xr:uid="{00000000-0005-0000-0000-00008D2B0000}"/>
    <cellStyle name="Comma 5 2 2 2 5 2 3" xfId="15797" xr:uid="{00000000-0005-0000-0000-00008E2B0000}"/>
    <cellStyle name="Comma 5 2 2 2 5 2 4" xfId="15798" xr:uid="{00000000-0005-0000-0000-00008F2B0000}"/>
    <cellStyle name="Comma 5 2 2 2 5 3" xfId="15799" xr:uid="{00000000-0005-0000-0000-0000902B0000}"/>
    <cellStyle name="Comma 5 2 2 2 5 3 2" xfId="15800" xr:uid="{00000000-0005-0000-0000-0000912B0000}"/>
    <cellStyle name="Comma 5 2 2 2 5 4" xfId="15801" xr:uid="{00000000-0005-0000-0000-0000922B0000}"/>
    <cellStyle name="Comma 5 2 2 2 5 5" xfId="15802" xr:uid="{00000000-0005-0000-0000-0000932B0000}"/>
    <cellStyle name="Comma 5 2 2 2 6" xfId="15803" xr:uid="{00000000-0005-0000-0000-0000942B0000}"/>
    <cellStyle name="Comma 5 2 2 2 6 2" xfId="15804" xr:uid="{00000000-0005-0000-0000-0000952B0000}"/>
    <cellStyle name="Comma 5 2 2 2 6 2 2" xfId="15805" xr:uid="{00000000-0005-0000-0000-0000962B0000}"/>
    <cellStyle name="Comma 5 2 2 2 6 3" xfId="15806" xr:uid="{00000000-0005-0000-0000-0000972B0000}"/>
    <cellStyle name="Comma 5 2 2 2 6 4" xfId="15807" xr:uid="{00000000-0005-0000-0000-0000982B0000}"/>
    <cellStyle name="Comma 5 2 2 2 7" xfId="15808" xr:uid="{00000000-0005-0000-0000-0000992B0000}"/>
    <cellStyle name="Comma 5 2 2 2 7 2" xfId="15809" xr:uid="{00000000-0005-0000-0000-00009A2B0000}"/>
    <cellStyle name="Comma 5 2 2 2 8" xfId="15810" xr:uid="{00000000-0005-0000-0000-00009B2B0000}"/>
    <cellStyle name="Comma 5 2 2 2 9" xfId="15811" xr:uid="{00000000-0005-0000-0000-00009C2B0000}"/>
    <cellStyle name="Comma 5 2 2 3" xfId="642" xr:uid="{00000000-0005-0000-0000-00009D2B0000}"/>
    <cellStyle name="Comma 5 2 2 3 2" xfId="15812" xr:uid="{00000000-0005-0000-0000-00009E2B0000}"/>
    <cellStyle name="Comma 5 2 2 3 2 2" xfId="15813" xr:uid="{00000000-0005-0000-0000-00009F2B0000}"/>
    <cellStyle name="Comma 5 2 2 3 2 2 2" xfId="15814" xr:uid="{00000000-0005-0000-0000-0000A02B0000}"/>
    <cellStyle name="Comma 5 2 2 3 2 2 2 2" xfId="15815" xr:uid="{00000000-0005-0000-0000-0000A12B0000}"/>
    <cellStyle name="Comma 5 2 2 3 2 2 2 2 2" xfId="15816" xr:uid="{00000000-0005-0000-0000-0000A22B0000}"/>
    <cellStyle name="Comma 5 2 2 3 2 2 2 2 2 2" xfId="15817" xr:uid="{00000000-0005-0000-0000-0000A32B0000}"/>
    <cellStyle name="Comma 5 2 2 3 2 2 2 2 3" xfId="15818" xr:uid="{00000000-0005-0000-0000-0000A42B0000}"/>
    <cellStyle name="Comma 5 2 2 3 2 2 2 2 4" xfId="15819" xr:uid="{00000000-0005-0000-0000-0000A52B0000}"/>
    <cellStyle name="Comma 5 2 2 3 2 2 2 3" xfId="15820" xr:uid="{00000000-0005-0000-0000-0000A62B0000}"/>
    <cellStyle name="Comma 5 2 2 3 2 2 2 3 2" xfId="15821" xr:uid="{00000000-0005-0000-0000-0000A72B0000}"/>
    <cellStyle name="Comma 5 2 2 3 2 2 2 4" xfId="15822" xr:uid="{00000000-0005-0000-0000-0000A82B0000}"/>
    <cellStyle name="Comma 5 2 2 3 2 2 2 5" xfId="15823" xr:uid="{00000000-0005-0000-0000-0000A92B0000}"/>
    <cellStyle name="Comma 5 2 2 3 2 2 3" xfId="15824" xr:uid="{00000000-0005-0000-0000-0000AA2B0000}"/>
    <cellStyle name="Comma 5 2 2 3 2 2 3 2" xfId="15825" xr:uid="{00000000-0005-0000-0000-0000AB2B0000}"/>
    <cellStyle name="Comma 5 2 2 3 2 2 3 2 2" xfId="15826" xr:uid="{00000000-0005-0000-0000-0000AC2B0000}"/>
    <cellStyle name="Comma 5 2 2 3 2 2 3 3" xfId="15827" xr:uid="{00000000-0005-0000-0000-0000AD2B0000}"/>
    <cellStyle name="Comma 5 2 2 3 2 2 3 4" xfId="15828" xr:uid="{00000000-0005-0000-0000-0000AE2B0000}"/>
    <cellStyle name="Comma 5 2 2 3 2 2 4" xfId="15829" xr:uid="{00000000-0005-0000-0000-0000AF2B0000}"/>
    <cellStyle name="Comma 5 2 2 3 2 2 4 2" xfId="15830" xr:uid="{00000000-0005-0000-0000-0000B02B0000}"/>
    <cellStyle name="Comma 5 2 2 3 2 2 5" xfId="15831" xr:uid="{00000000-0005-0000-0000-0000B12B0000}"/>
    <cellStyle name="Comma 5 2 2 3 2 2 6" xfId="15832" xr:uid="{00000000-0005-0000-0000-0000B22B0000}"/>
    <cellStyle name="Comma 5 2 2 3 2 3" xfId="15833" xr:uid="{00000000-0005-0000-0000-0000B32B0000}"/>
    <cellStyle name="Comma 5 2 2 3 2 3 2" xfId="15834" xr:uid="{00000000-0005-0000-0000-0000B42B0000}"/>
    <cellStyle name="Comma 5 2 2 3 2 3 2 2" xfId="15835" xr:uid="{00000000-0005-0000-0000-0000B52B0000}"/>
    <cellStyle name="Comma 5 2 2 3 2 3 2 2 2" xfId="15836" xr:uid="{00000000-0005-0000-0000-0000B62B0000}"/>
    <cellStyle name="Comma 5 2 2 3 2 3 2 3" xfId="15837" xr:uid="{00000000-0005-0000-0000-0000B72B0000}"/>
    <cellStyle name="Comma 5 2 2 3 2 3 2 4" xfId="15838" xr:uid="{00000000-0005-0000-0000-0000B82B0000}"/>
    <cellStyle name="Comma 5 2 2 3 2 3 3" xfId="15839" xr:uid="{00000000-0005-0000-0000-0000B92B0000}"/>
    <cellStyle name="Comma 5 2 2 3 2 3 3 2" xfId="15840" xr:uid="{00000000-0005-0000-0000-0000BA2B0000}"/>
    <cellStyle name="Comma 5 2 2 3 2 3 4" xfId="15841" xr:uid="{00000000-0005-0000-0000-0000BB2B0000}"/>
    <cellStyle name="Comma 5 2 2 3 2 3 5" xfId="15842" xr:uid="{00000000-0005-0000-0000-0000BC2B0000}"/>
    <cellStyle name="Comma 5 2 2 3 2 4" xfId="15843" xr:uid="{00000000-0005-0000-0000-0000BD2B0000}"/>
    <cellStyle name="Comma 5 2 2 3 2 4 2" xfId="15844" xr:uid="{00000000-0005-0000-0000-0000BE2B0000}"/>
    <cellStyle name="Comma 5 2 2 3 2 4 2 2" xfId="15845" xr:uid="{00000000-0005-0000-0000-0000BF2B0000}"/>
    <cellStyle name="Comma 5 2 2 3 2 4 3" xfId="15846" xr:uid="{00000000-0005-0000-0000-0000C02B0000}"/>
    <cellStyle name="Comma 5 2 2 3 2 4 4" xfId="15847" xr:uid="{00000000-0005-0000-0000-0000C12B0000}"/>
    <cellStyle name="Comma 5 2 2 3 2 5" xfId="15848" xr:uid="{00000000-0005-0000-0000-0000C22B0000}"/>
    <cellStyle name="Comma 5 2 2 3 2 5 2" xfId="15849" xr:uid="{00000000-0005-0000-0000-0000C32B0000}"/>
    <cellStyle name="Comma 5 2 2 3 2 6" xfId="15850" xr:uid="{00000000-0005-0000-0000-0000C42B0000}"/>
    <cellStyle name="Comma 5 2 2 3 2 7" xfId="15851" xr:uid="{00000000-0005-0000-0000-0000C52B0000}"/>
    <cellStyle name="Comma 5 2 2 3 3" xfId="15852" xr:uid="{00000000-0005-0000-0000-0000C62B0000}"/>
    <cellStyle name="Comma 5 2 2 3 3 2" xfId="15853" xr:uid="{00000000-0005-0000-0000-0000C72B0000}"/>
    <cellStyle name="Comma 5 2 2 3 3 2 2" xfId="15854" xr:uid="{00000000-0005-0000-0000-0000C82B0000}"/>
    <cellStyle name="Comma 5 2 2 3 3 2 2 2" xfId="15855" xr:uid="{00000000-0005-0000-0000-0000C92B0000}"/>
    <cellStyle name="Comma 5 2 2 3 3 2 2 2 2" xfId="15856" xr:uid="{00000000-0005-0000-0000-0000CA2B0000}"/>
    <cellStyle name="Comma 5 2 2 3 3 2 2 3" xfId="15857" xr:uid="{00000000-0005-0000-0000-0000CB2B0000}"/>
    <cellStyle name="Comma 5 2 2 3 3 2 2 4" xfId="15858" xr:uid="{00000000-0005-0000-0000-0000CC2B0000}"/>
    <cellStyle name="Comma 5 2 2 3 3 2 3" xfId="15859" xr:uid="{00000000-0005-0000-0000-0000CD2B0000}"/>
    <cellStyle name="Comma 5 2 2 3 3 2 3 2" xfId="15860" xr:uid="{00000000-0005-0000-0000-0000CE2B0000}"/>
    <cellStyle name="Comma 5 2 2 3 3 2 4" xfId="15861" xr:uid="{00000000-0005-0000-0000-0000CF2B0000}"/>
    <cellStyle name="Comma 5 2 2 3 3 2 5" xfId="15862" xr:uid="{00000000-0005-0000-0000-0000D02B0000}"/>
    <cellStyle name="Comma 5 2 2 3 3 3" xfId="15863" xr:uid="{00000000-0005-0000-0000-0000D12B0000}"/>
    <cellStyle name="Comma 5 2 2 3 3 3 2" xfId="15864" xr:uid="{00000000-0005-0000-0000-0000D22B0000}"/>
    <cellStyle name="Comma 5 2 2 3 3 3 2 2" xfId="15865" xr:uid="{00000000-0005-0000-0000-0000D32B0000}"/>
    <cellStyle name="Comma 5 2 2 3 3 3 3" xfId="15866" xr:uid="{00000000-0005-0000-0000-0000D42B0000}"/>
    <cellStyle name="Comma 5 2 2 3 3 3 4" xfId="15867" xr:uid="{00000000-0005-0000-0000-0000D52B0000}"/>
    <cellStyle name="Comma 5 2 2 3 3 4" xfId="15868" xr:uid="{00000000-0005-0000-0000-0000D62B0000}"/>
    <cellStyle name="Comma 5 2 2 3 3 4 2" xfId="15869" xr:uid="{00000000-0005-0000-0000-0000D72B0000}"/>
    <cellStyle name="Comma 5 2 2 3 3 5" xfId="15870" xr:uid="{00000000-0005-0000-0000-0000D82B0000}"/>
    <cellStyle name="Comma 5 2 2 3 3 6" xfId="15871" xr:uid="{00000000-0005-0000-0000-0000D92B0000}"/>
    <cellStyle name="Comma 5 2 2 3 4" xfId="15872" xr:uid="{00000000-0005-0000-0000-0000DA2B0000}"/>
    <cellStyle name="Comma 5 2 2 3 4 2" xfId="15873" xr:uid="{00000000-0005-0000-0000-0000DB2B0000}"/>
    <cellStyle name="Comma 5 2 2 3 4 2 2" xfId="15874" xr:uid="{00000000-0005-0000-0000-0000DC2B0000}"/>
    <cellStyle name="Comma 5 2 2 3 4 2 2 2" xfId="15875" xr:uid="{00000000-0005-0000-0000-0000DD2B0000}"/>
    <cellStyle name="Comma 5 2 2 3 4 2 3" xfId="15876" xr:uid="{00000000-0005-0000-0000-0000DE2B0000}"/>
    <cellStyle name="Comma 5 2 2 3 4 2 4" xfId="15877" xr:uid="{00000000-0005-0000-0000-0000DF2B0000}"/>
    <cellStyle name="Comma 5 2 2 3 4 3" xfId="15878" xr:uid="{00000000-0005-0000-0000-0000E02B0000}"/>
    <cellStyle name="Comma 5 2 2 3 4 3 2" xfId="15879" xr:uid="{00000000-0005-0000-0000-0000E12B0000}"/>
    <cellStyle name="Comma 5 2 2 3 4 4" xfId="15880" xr:uid="{00000000-0005-0000-0000-0000E22B0000}"/>
    <cellStyle name="Comma 5 2 2 3 4 5" xfId="15881" xr:uid="{00000000-0005-0000-0000-0000E32B0000}"/>
    <cellStyle name="Comma 5 2 2 3 5" xfId="15882" xr:uid="{00000000-0005-0000-0000-0000E42B0000}"/>
    <cellStyle name="Comma 5 2 2 3 5 2" xfId="15883" xr:uid="{00000000-0005-0000-0000-0000E52B0000}"/>
    <cellStyle name="Comma 5 2 2 3 5 2 2" xfId="15884" xr:uid="{00000000-0005-0000-0000-0000E62B0000}"/>
    <cellStyle name="Comma 5 2 2 3 5 3" xfId="15885" xr:uid="{00000000-0005-0000-0000-0000E72B0000}"/>
    <cellStyle name="Comma 5 2 2 3 5 4" xfId="15886" xr:uid="{00000000-0005-0000-0000-0000E82B0000}"/>
    <cellStyle name="Comma 5 2 2 3 6" xfId="15887" xr:uid="{00000000-0005-0000-0000-0000E92B0000}"/>
    <cellStyle name="Comma 5 2 2 3 6 2" xfId="15888" xr:uid="{00000000-0005-0000-0000-0000EA2B0000}"/>
    <cellStyle name="Comma 5 2 2 3 7" xfId="15889" xr:uid="{00000000-0005-0000-0000-0000EB2B0000}"/>
    <cellStyle name="Comma 5 2 2 3 8" xfId="15890" xr:uid="{00000000-0005-0000-0000-0000EC2B0000}"/>
    <cellStyle name="Comma 5 2 2 3 9" xfId="15891" xr:uid="{00000000-0005-0000-0000-0000ED2B0000}"/>
    <cellStyle name="Comma 5 2 2 4" xfId="15892" xr:uid="{00000000-0005-0000-0000-0000EE2B0000}"/>
    <cellStyle name="Comma 5 2 2 4 2" xfId="15893" xr:uid="{00000000-0005-0000-0000-0000EF2B0000}"/>
    <cellStyle name="Comma 5 2 2 4 2 2" xfId="15894" xr:uid="{00000000-0005-0000-0000-0000F02B0000}"/>
    <cellStyle name="Comma 5 2 2 4 2 2 2" xfId="15895" xr:uid="{00000000-0005-0000-0000-0000F12B0000}"/>
    <cellStyle name="Comma 5 2 2 4 2 2 2 2" xfId="15896" xr:uid="{00000000-0005-0000-0000-0000F22B0000}"/>
    <cellStyle name="Comma 5 2 2 4 2 2 2 2 2" xfId="15897" xr:uid="{00000000-0005-0000-0000-0000F32B0000}"/>
    <cellStyle name="Comma 5 2 2 4 2 2 2 3" xfId="15898" xr:uid="{00000000-0005-0000-0000-0000F42B0000}"/>
    <cellStyle name="Comma 5 2 2 4 2 2 2 4" xfId="15899" xr:uid="{00000000-0005-0000-0000-0000F52B0000}"/>
    <cellStyle name="Comma 5 2 2 4 2 2 3" xfId="15900" xr:uid="{00000000-0005-0000-0000-0000F62B0000}"/>
    <cellStyle name="Comma 5 2 2 4 2 2 3 2" xfId="15901" xr:uid="{00000000-0005-0000-0000-0000F72B0000}"/>
    <cellStyle name="Comma 5 2 2 4 2 2 4" xfId="15902" xr:uid="{00000000-0005-0000-0000-0000F82B0000}"/>
    <cellStyle name="Comma 5 2 2 4 2 2 5" xfId="15903" xr:uid="{00000000-0005-0000-0000-0000F92B0000}"/>
    <cellStyle name="Comma 5 2 2 4 2 3" xfId="15904" xr:uid="{00000000-0005-0000-0000-0000FA2B0000}"/>
    <cellStyle name="Comma 5 2 2 4 2 3 2" xfId="15905" xr:uid="{00000000-0005-0000-0000-0000FB2B0000}"/>
    <cellStyle name="Comma 5 2 2 4 2 3 2 2" xfId="15906" xr:uid="{00000000-0005-0000-0000-0000FC2B0000}"/>
    <cellStyle name="Comma 5 2 2 4 2 3 3" xfId="15907" xr:uid="{00000000-0005-0000-0000-0000FD2B0000}"/>
    <cellStyle name="Comma 5 2 2 4 2 3 4" xfId="15908" xr:uid="{00000000-0005-0000-0000-0000FE2B0000}"/>
    <cellStyle name="Comma 5 2 2 4 2 4" xfId="15909" xr:uid="{00000000-0005-0000-0000-0000FF2B0000}"/>
    <cellStyle name="Comma 5 2 2 4 2 4 2" xfId="15910" xr:uid="{00000000-0005-0000-0000-0000002C0000}"/>
    <cellStyle name="Comma 5 2 2 4 2 5" xfId="15911" xr:uid="{00000000-0005-0000-0000-0000012C0000}"/>
    <cellStyle name="Comma 5 2 2 4 2 6" xfId="15912" xr:uid="{00000000-0005-0000-0000-0000022C0000}"/>
    <cellStyle name="Comma 5 2 2 4 3" xfId="15913" xr:uid="{00000000-0005-0000-0000-0000032C0000}"/>
    <cellStyle name="Comma 5 2 2 4 3 2" xfId="15914" xr:uid="{00000000-0005-0000-0000-0000042C0000}"/>
    <cellStyle name="Comma 5 2 2 4 3 2 2" xfId="15915" xr:uid="{00000000-0005-0000-0000-0000052C0000}"/>
    <cellStyle name="Comma 5 2 2 4 3 2 2 2" xfId="15916" xr:uid="{00000000-0005-0000-0000-0000062C0000}"/>
    <cellStyle name="Comma 5 2 2 4 3 2 3" xfId="15917" xr:uid="{00000000-0005-0000-0000-0000072C0000}"/>
    <cellStyle name="Comma 5 2 2 4 3 2 4" xfId="15918" xr:uid="{00000000-0005-0000-0000-0000082C0000}"/>
    <cellStyle name="Comma 5 2 2 4 3 3" xfId="15919" xr:uid="{00000000-0005-0000-0000-0000092C0000}"/>
    <cellStyle name="Comma 5 2 2 4 3 3 2" xfId="15920" xr:uid="{00000000-0005-0000-0000-00000A2C0000}"/>
    <cellStyle name="Comma 5 2 2 4 3 4" xfId="15921" xr:uid="{00000000-0005-0000-0000-00000B2C0000}"/>
    <cellStyle name="Comma 5 2 2 4 3 5" xfId="15922" xr:uid="{00000000-0005-0000-0000-00000C2C0000}"/>
    <cellStyle name="Comma 5 2 2 4 4" xfId="15923" xr:uid="{00000000-0005-0000-0000-00000D2C0000}"/>
    <cellStyle name="Comma 5 2 2 4 4 2" xfId="15924" xr:uid="{00000000-0005-0000-0000-00000E2C0000}"/>
    <cellStyle name="Comma 5 2 2 4 4 2 2" xfId="15925" xr:uid="{00000000-0005-0000-0000-00000F2C0000}"/>
    <cellStyle name="Comma 5 2 2 4 4 3" xfId="15926" xr:uid="{00000000-0005-0000-0000-0000102C0000}"/>
    <cellStyle name="Comma 5 2 2 4 4 4" xfId="15927" xr:uid="{00000000-0005-0000-0000-0000112C0000}"/>
    <cellStyle name="Comma 5 2 2 4 5" xfId="15928" xr:uid="{00000000-0005-0000-0000-0000122C0000}"/>
    <cellStyle name="Comma 5 2 2 4 5 2" xfId="15929" xr:uid="{00000000-0005-0000-0000-0000132C0000}"/>
    <cellStyle name="Comma 5 2 2 4 6" xfId="15930" xr:uid="{00000000-0005-0000-0000-0000142C0000}"/>
    <cellStyle name="Comma 5 2 2 4 7" xfId="15931" xr:uid="{00000000-0005-0000-0000-0000152C0000}"/>
    <cellStyle name="Comma 5 2 2 5" xfId="15932" xr:uid="{00000000-0005-0000-0000-0000162C0000}"/>
    <cellStyle name="Comma 5 2 2 5 2" xfId="15933" xr:uid="{00000000-0005-0000-0000-0000172C0000}"/>
    <cellStyle name="Comma 5 2 2 5 2 2" xfId="15934" xr:uid="{00000000-0005-0000-0000-0000182C0000}"/>
    <cellStyle name="Comma 5 2 2 5 2 2 2" xfId="15935" xr:uid="{00000000-0005-0000-0000-0000192C0000}"/>
    <cellStyle name="Comma 5 2 2 5 2 2 2 2" xfId="15936" xr:uid="{00000000-0005-0000-0000-00001A2C0000}"/>
    <cellStyle name="Comma 5 2 2 5 2 2 3" xfId="15937" xr:uid="{00000000-0005-0000-0000-00001B2C0000}"/>
    <cellStyle name="Comma 5 2 2 5 2 2 4" xfId="15938" xr:uid="{00000000-0005-0000-0000-00001C2C0000}"/>
    <cellStyle name="Comma 5 2 2 5 2 3" xfId="15939" xr:uid="{00000000-0005-0000-0000-00001D2C0000}"/>
    <cellStyle name="Comma 5 2 2 5 2 3 2" xfId="15940" xr:uid="{00000000-0005-0000-0000-00001E2C0000}"/>
    <cellStyle name="Comma 5 2 2 5 2 4" xfId="15941" xr:uid="{00000000-0005-0000-0000-00001F2C0000}"/>
    <cellStyle name="Comma 5 2 2 5 2 5" xfId="15942" xr:uid="{00000000-0005-0000-0000-0000202C0000}"/>
    <cellStyle name="Comma 5 2 2 5 3" xfId="15943" xr:uid="{00000000-0005-0000-0000-0000212C0000}"/>
    <cellStyle name="Comma 5 2 2 5 3 2" xfId="15944" xr:uid="{00000000-0005-0000-0000-0000222C0000}"/>
    <cellStyle name="Comma 5 2 2 5 3 2 2" xfId="15945" xr:uid="{00000000-0005-0000-0000-0000232C0000}"/>
    <cellStyle name="Comma 5 2 2 5 3 3" xfId="15946" xr:uid="{00000000-0005-0000-0000-0000242C0000}"/>
    <cellStyle name="Comma 5 2 2 5 3 4" xfId="15947" xr:uid="{00000000-0005-0000-0000-0000252C0000}"/>
    <cellStyle name="Comma 5 2 2 5 4" xfId="15948" xr:uid="{00000000-0005-0000-0000-0000262C0000}"/>
    <cellStyle name="Comma 5 2 2 5 4 2" xfId="15949" xr:uid="{00000000-0005-0000-0000-0000272C0000}"/>
    <cellStyle name="Comma 5 2 2 5 5" xfId="15950" xr:uid="{00000000-0005-0000-0000-0000282C0000}"/>
    <cellStyle name="Comma 5 2 2 5 6" xfId="15951" xr:uid="{00000000-0005-0000-0000-0000292C0000}"/>
    <cellStyle name="Comma 5 2 2 6" xfId="15952" xr:uid="{00000000-0005-0000-0000-00002A2C0000}"/>
    <cellStyle name="Comma 5 2 2 6 2" xfId="15953" xr:uid="{00000000-0005-0000-0000-00002B2C0000}"/>
    <cellStyle name="Comma 5 2 2 6 2 2" xfId="15954" xr:uid="{00000000-0005-0000-0000-00002C2C0000}"/>
    <cellStyle name="Comma 5 2 2 6 2 2 2" xfId="15955" xr:uid="{00000000-0005-0000-0000-00002D2C0000}"/>
    <cellStyle name="Comma 5 2 2 6 2 3" xfId="15956" xr:uid="{00000000-0005-0000-0000-00002E2C0000}"/>
    <cellStyle name="Comma 5 2 2 6 2 4" xfId="15957" xr:uid="{00000000-0005-0000-0000-00002F2C0000}"/>
    <cellStyle name="Comma 5 2 2 6 3" xfId="15958" xr:uid="{00000000-0005-0000-0000-0000302C0000}"/>
    <cellStyle name="Comma 5 2 2 6 3 2" xfId="15959" xr:uid="{00000000-0005-0000-0000-0000312C0000}"/>
    <cellStyle name="Comma 5 2 2 6 4" xfId="15960" xr:uid="{00000000-0005-0000-0000-0000322C0000}"/>
    <cellStyle name="Comma 5 2 2 6 5" xfId="15961" xr:uid="{00000000-0005-0000-0000-0000332C0000}"/>
    <cellStyle name="Comma 5 2 2 7" xfId="15962" xr:uid="{00000000-0005-0000-0000-0000342C0000}"/>
    <cellStyle name="Comma 5 2 2 7 2" xfId="15963" xr:uid="{00000000-0005-0000-0000-0000352C0000}"/>
    <cellStyle name="Comma 5 2 2 7 2 2" xfId="15964" xr:uid="{00000000-0005-0000-0000-0000362C0000}"/>
    <cellStyle name="Comma 5 2 2 7 3" xfId="15965" xr:uid="{00000000-0005-0000-0000-0000372C0000}"/>
    <cellStyle name="Comma 5 2 2 7 4" xfId="15966" xr:uid="{00000000-0005-0000-0000-0000382C0000}"/>
    <cellStyle name="Comma 5 2 2 8" xfId="15967" xr:uid="{00000000-0005-0000-0000-0000392C0000}"/>
    <cellStyle name="Comma 5 2 2 8 2" xfId="15968" xr:uid="{00000000-0005-0000-0000-00003A2C0000}"/>
    <cellStyle name="Comma 5 2 2 9" xfId="15969" xr:uid="{00000000-0005-0000-0000-00003B2C0000}"/>
    <cellStyle name="Comma 5 2 20" xfId="3520" xr:uid="{00000000-0005-0000-0000-00003C2C0000}"/>
    <cellStyle name="Comma 5 2 20 2" xfId="3521" xr:uid="{00000000-0005-0000-0000-00003D2C0000}"/>
    <cellStyle name="Comma 5 2 21" xfId="15970" xr:uid="{00000000-0005-0000-0000-00003E2C0000}"/>
    <cellStyle name="Comma 5 2 22" xfId="15971" xr:uid="{00000000-0005-0000-0000-00003F2C0000}"/>
    <cellStyle name="Comma 5 2 22 2" xfId="15972" xr:uid="{00000000-0005-0000-0000-0000402C0000}"/>
    <cellStyle name="Comma 5 2 22 2 2" xfId="15973" xr:uid="{00000000-0005-0000-0000-0000412C0000}"/>
    <cellStyle name="Comma 5 2 22 2 2 2" xfId="15974" xr:uid="{00000000-0005-0000-0000-0000422C0000}"/>
    <cellStyle name="Comma 5 2 22 2 3" xfId="15975" xr:uid="{00000000-0005-0000-0000-0000432C0000}"/>
    <cellStyle name="Comma 5 2 22 2 4" xfId="15976" xr:uid="{00000000-0005-0000-0000-0000442C0000}"/>
    <cellStyle name="Comma 5 2 22 3" xfId="15977" xr:uid="{00000000-0005-0000-0000-0000452C0000}"/>
    <cellStyle name="Comma 5 2 22 3 2" xfId="15978" xr:uid="{00000000-0005-0000-0000-0000462C0000}"/>
    <cellStyle name="Comma 5 2 22 4" xfId="15979" xr:uid="{00000000-0005-0000-0000-0000472C0000}"/>
    <cellStyle name="Comma 5 2 22 5" xfId="15980" xr:uid="{00000000-0005-0000-0000-0000482C0000}"/>
    <cellStyle name="Comma 5 2 23" xfId="15981" xr:uid="{00000000-0005-0000-0000-0000492C0000}"/>
    <cellStyle name="Comma 5 2 23 2" xfId="15982" xr:uid="{00000000-0005-0000-0000-00004A2C0000}"/>
    <cellStyle name="Comma 5 2 23 2 2" xfId="15983" xr:uid="{00000000-0005-0000-0000-00004B2C0000}"/>
    <cellStyle name="Comma 5 2 23 2 2 2" xfId="15984" xr:uid="{00000000-0005-0000-0000-00004C2C0000}"/>
    <cellStyle name="Comma 5 2 23 2 3" xfId="15985" xr:uid="{00000000-0005-0000-0000-00004D2C0000}"/>
    <cellStyle name="Comma 5 2 23 2 4" xfId="15986" xr:uid="{00000000-0005-0000-0000-00004E2C0000}"/>
    <cellStyle name="Comma 5 2 23 3" xfId="15987" xr:uid="{00000000-0005-0000-0000-00004F2C0000}"/>
    <cellStyle name="Comma 5 2 23 3 2" xfId="15988" xr:uid="{00000000-0005-0000-0000-0000502C0000}"/>
    <cellStyle name="Comma 5 2 23 4" xfId="15989" xr:uid="{00000000-0005-0000-0000-0000512C0000}"/>
    <cellStyle name="Comma 5 2 23 5" xfId="15990" xr:uid="{00000000-0005-0000-0000-0000522C0000}"/>
    <cellStyle name="Comma 5 2 24" xfId="15991" xr:uid="{00000000-0005-0000-0000-0000532C0000}"/>
    <cellStyle name="Comma 5 2 24 2" xfId="15992" xr:uid="{00000000-0005-0000-0000-0000542C0000}"/>
    <cellStyle name="Comma 5 2 24 2 2" xfId="15993" xr:uid="{00000000-0005-0000-0000-0000552C0000}"/>
    <cellStyle name="Comma 5 2 24 3" xfId="15994" xr:uid="{00000000-0005-0000-0000-0000562C0000}"/>
    <cellStyle name="Comma 5 2 24 4" xfId="15995" xr:uid="{00000000-0005-0000-0000-0000572C0000}"/>
    <cellStyle name="Comma 5 2 25" xfId="15996" xr:uid="{00000000-0005-0000-0000-0000582C0000}"/>
    <cellStyle name="Comma 5 2 25 2" xfId="15997" xr:uid="{00000000-0005-0000-0000-0000592C0000}"/>
    <cellStyle name="Comma 5 2 26" xfId="15998" xr:uid="{00000000-0005-0000-0000-00005A2C0000}"/>
    <cellStyle name="Comma 5 2 27" xfId="15999" xr:uid="{00000000-0005-0000-0000-00005B2C0000}"/>
    <cellStyle name="Comma 5 2 28" xfId="16000" xr:uid="{00000000-0005-0000-0000-00005C2C0000}"/>
    <cellStyle name="Comma 5 2 3" xfId="121" xr:uid="{00000000-0005-0000-0000-00005D2C0000}"/>
    <cellStyle name="Comma 5 2 3 10" xfId="16001" xr:uid="{00000000-0005-0000-0000-00005E2C0000}"/>
    <cellStyle name="Comma 5 2 3 2" xfId="122" xr:uid="{00000000-0005-0000-0000-00005F2C0000}"/>
    <cellStyle name="Comma 5 2 3 2 2" xfId="16002" xr:uid="{00000000-0005-0000-0000-0000602C0000}"/>
    <cellStyle name="Comma 5 2 3 2 2 2" xfId="16003" xr:uid="{00000000-0005-0000-0000-0000612C0000}"/>
    <cellStyle name="Comma 5 2 3 2 2 2 2" xfId="16004" xr:uid="{00000000-0005-0000-0000-0000622C0000}"/>
    <cellStyle name="Comma 5 2 3 2 2 2 2 2" xfId="16005" xr:uid="{00000000-0005-0000-0000-0000632C0000}"/>
    <cellStyle name="Comma 5 2 3 2 2 2 2 2 2" xfId="16006" xr:uid="{00000000-0005-0000-0000-0000642C0000}"/>
    <cellStyle name="Comma 5 2 3 2 2 2 2 2 2 2" xfId="16007" xr:uid="{00000000-0005-0000-0000-0000652C0000}"/>
    <cellStyle name="Comma 5 2 3 2 2 2 2 2 3" xfId="16008" xr:uid="{00000000-0005-0000-0000-0000662C0000}"/>
    <cellStyle name="Comma 5 2 3 2 2 2 2 2 4" xfId="16009" xr:uid="{00000000-0005-0000-0000-0000672C0000}"/>
    <cellStyle name="Comma 5 2 3 2 2 2 2 3" xfId="16010" xr:uid="{00000000-0005-0000-0000-0000682C0000}"/>
    <cellStyle name="Comma 5 2 3 2 2 2 2 3 2" xfId="16011" xr:uid="{00000000-0005-0000-0000-0000692C0000}"/>
    <cellStyle name="Comma 5 2 3 2 2 2 2 4" xfId="16012" xr:uid="{00000000-0005-0000-0000-00006A2C0000}"/>
    <cellStyle name="Comma 5 2 3 2 2 2 2 5" xfId="16013" xr:uid="{00000000-0005-0000-0000-00006B2C0000}"/>
    <cellStyle name="Comma 5 2 3 2 2 2 3" xfId="16014" xr:uid="{00000000-0005-0000-0000-00006C2C0000}"/>
    <cellStyle name="Comma 5 2 3 2 2 2 3 2" xfId="16015" xr:uid="{00000000-0005-0000-0000-00006D2C0000}"/>
    <cellStyle name="Comma 5 2 3 2 2 2 3 2 2" xfId="16016" xr:uid="{00000000-0005-0000-0000-00006E2C0000}"/>
    <cellStyle name="Comma 5 2 3 2 2 2 3 3" xfId="16017" xr:uid="{00000000-0005-0000-0000-00006F2C0000}"/>
    <cellStyle name="Comma 5 2 3 2 2 2 3 4" xfId="16018" xr:uid="{00000000-0005-0000-0000-0000702C0000}"/>
    <cellStyle name="Comma 5 2 3 2 2 2 4" xfId="16019" xr:uid="{00000000-0005-0000-0000-0000712C0000}"/>
    <cellStyle name="Comma 5 2 3 2 2 2 4 2" xfId="16020" xr:uid="{00000000-0005-0000-0000-0000722C0000}"/>
    <cellStyle name="Comma 5 2 3 2 2 2 5" xfId="16021" xr:uid="{00000000-0005-0000-0000-0000732C0000}"/>
    <cellStyle name="Comma 5 2 3 2 2 2 6" xfId="16022" xr:uid="{00000000-0005-0000-0000-0000742C0000}"/>
    <cellStyle name="Comma 5 2 3 2 2 3" xfId="16023" xr:uid="{00000000-0005-0000-0000-0000752C0000}"/>
    <cellStyle name="Comma 5 2 3 2 2 3 2" xfId="16024" xr:uid="{00000000-0005-0000-0000-0000762C0000}"/>
    <cellStyle name="Comma 5 2 3 2 2 3 2 2" xfId="16025" xr:uid="{00000000-0005-0000-0000-0000772C0000}"/>
    <cellStyle name="Comma 5 2 3 2 2 3 2 2 2" xfId="16026" xr:uid="{00000000-0005-0000-0000-0000782C0000}"/>
    <cellStyle name="Comma 5 2 3 2 2 3 2 3" xfId="16027" xr:uid="{00000000-0005-0000-0000-0000792C0000}"/>
    <cellStyle name="Comma 5 2 3 2 2 3 2 4" xfId="16028" xr:uid="{00000000-0005-0000-0000-00007A2C0000}"/>
    <cellStyle name="Comma 5 2 3 2 2 3 3" xfId="16029" xr:uid="{00000000-0005-0000-0000-00007B2C0000}"/>
    <cellStyle name="Comma 5 2 3 2 2 3 3 2" xfId="16030" xr:uid="{00000000-0005-0000-0000-00007C2C0000}"/>
    <cellStyle name="Comma 5 2 3 2 2 3 4" xfId="16031" xr:uid="{00000000-0005-0000-0000-00007D2C0000}"/>
    <cellStyle name="Comma 5 2 3 2 2 3 5" xfId="16032" xr:uid="{00000000-0005-0000-0000-00007E2C0000}"/>
    <cellStyle name="Comma 5 2 3 2 2 4" xfId="16033" xr:uid="{00000000-0005-0000-0000-00007F2C0000}"/>
    <cellStyle name="Comma 5 2 3 2 2 4 2" xfId="16034" xr:uid="{00000000-0005-0000-0000-0000802C0000}"/>
    <cellStyle name="Comma 5 2 3 2 2 4 2 2" xfId="16035" xr:uid="{00000000-0005-0000-0000-0000812C0000}"/>
    <cellStyle name="Comma 5 2 3 2 2 4 3" xfId="16036" xr:uid="{00000000-0005-0000-0000-0000822C0000}"/>
    <cellStyle name="Comma 5 2 3 2 2 4 4" xfId="16037" xr:uid="{00000000-0005-0000-0000-0000832C0000}"/>
    <cellStyle name="Comma 5 2 3 2 2 5" xfId="16038" xr:uid="{00000000-0005-0000-0000-0000842C0000}"/>
    <cellStyle name="Comma 5 2 3 2 2 5 2" xfId="16039" xr:uid="{00000000-0005-0000-0000-0000852C0000}"/>
    <cellStyle name="Comma 5 2 3 2 2 6" xfId="16040" xr:uid="{00000000-0005-0000-0000-0000862C0000}"/>
    <cellStyle name="Comma 5 2 3 2 2 7" xfId="16041" xr:uid="{00000000-0005-0000-0000-0000872C0000}"/>
    <cellStyle name="Comma 5 2 3 2 3" xfId="16042" xr:uid="{00000000-0005-0000-0000-0000882C0000}"/>
    <cellStyle name="Comma 5 2 3 2 3 2" xfId="16043" xr:uid="{00000000-0005-0000-0000-0000892C0000}"/>
    <cellStyle name="Comma 5 2 3 2 3 2 2" xfId="16044" xr:uid="{00000000-0005-0000-0000-00008A2C0000}"/>
    <cellStyle name="Comma 5 2 3 2 3 2 2 2" xfId="16045" xr:uid="{00000000-0005-0000-0000-00008B2C0000}"/>
    <cellStyle name="Comma 5 2 3 2 3 2 2 2 2" xfId="16046" xr:uid="{00000000-0005-0000-0000-00008C2C0000}"/>
    <cellStyle name="Comma 5 2 3 2 3 2 2 3" xfId="16047" xr:uid="{00000000-0005-0000-0000-00008D2C0000}"/>
    <cellStyle name="Comma 5 2 3 2 3 2 2 4" xfId="16048" xr:uid="{00000000-0005-0000-0000-00008E2C0000}"/>
    <cellStyle name="Comma 5 2 3 2 3 2 3" xfId="16049" xr:uid="{00000000-0005-0000-0000-00008F2C0000}"/>
    <cellStyle name="Comma 5 2 3 2 3 2 3 2" xfId="16050" xr:uid="{00000000-0005-0000-0000-0000902C0000}"/>
    <cellStyle name="Comma 5 2 3 2 3 2 4" xfId="16051" xr:uid="{00000000-0005-0000-0000-0000912C0000}"/>
    <cellStyle name="Comma 5 2 3 2 3 2 5" xfId="16052" xr:uid="{00000000-0005-0000-0000-0000922C0000}"/>
    <cellStyle name="Comma 5 2 3 2 3 3" xfId="16053" xr:uid="{00000000-0005-0000-0000-0000932C0000}"/>
    <cellStyle name="Comma 5 2 3 2 3 3 2" xfId="16054" xr:uid="{00000000-0005-0000-0000-0000942C0000}"/>
    <cellStyle name="Comma 5 2 3 2 3 3 2 2" xfId="16055" xr:uid="{00000000-0005-0000-0000-0000952C0000}"/>
    <cellStyle name="Comma 5 2 3 2 3 3 3" xfId="16056" xr:uid="{00000000-0005-0000-0000-0000962C0000}"/>
    <cellStyle name="Comma 5 2 3 2 3 3 4" xfId="16057" xr:uid="{00000000-0005-0000-0000-0000972C0000}"/>
    <cellStyle name="Comma 5 2 3 2 3 4" xfId="16058" xr:uid="{00000000-0005-0000-0000-0000982C0000}"/>
    <cellStyle name="Comma 5 2 3 2 3 4 2" xfId="16059" xr:uid="{00000000-0005-0000-0000-0000992C0000}"/>
    <cellStyle name="Comma 5 2 3 2 3 5" xfId="16060" xr:uid="{00000000-0005-0000-0000-00009A2C0000}"/>
    <cellStyle name="Comma 5 2 3 2 3 6" xfId="16061" xr:uid="{00000000-0005-0000-0000-00009B2C0000}"/>
    <cellStyle name="Comma 5 2 3 2 4" xfId="16062" xr:uid="{00000000-0005-0000-0000-00009C2C0000}"/>
    <cellStyle name="Comma 5 2 3 2 4 2" xfId="16063" xr:uid="{00000000-0005-0000-0000-00009D2C0000}"/>
    <cellStyle name="Comma 5 2 3 2 4 2 2" xfId="16064" xr:uid="{00000000-0005-0000-0000-00009E2C0000}"/>
    <cellStyle name="Comma 5 2 3 2 4 2 2 2" xfId="16065" xr:uid="{00000000-0005-0000-0000-00009F2C0000}"/>
    <cellStyle name="Comma 5 2 3 2 4 2 3" xfId="16066" xr:uid="{00000000-0005-0000-0000-0000A02C0000}"/>
    <cellStyle name="Comma 5 2 3 2 4 2 4" xfId="16067" xr:uid="{00000000-0005-0000-0000-0000A12C0000}"/>
    <cellStyle name="Comma 5 2 3 2 4 3" xfId="16068" xr:uid="{00000000-0005-0000-0000-0000A22C0000}"/>
    <cellStyle name="Comma 5 2 3 2 4 3 2" xfId="16069" xr:uid="{00000000-0005-0000-0000-0000A32C0000}"/>
    <cellStyle name="Comma 5 2 3 2 4 4" xfId="16070" xr:uid="{00000000-0005-0000-0000-0000A42C0000}"/>
    <cellStyle name="Comma 5 2 3 2 4 5" xfId="16071" xr:uid="{00000000-0005-0000-0000-0000A52C0000}"/>
    <cellStyle name="Comma 5 2 3 2 5" xfId="16072" xr:uid="{00000000-0005-0000-0000-0000A62C0000}"/>
    <cellStyle name="Comma 5 2 3 2 5 2" xfId="16073" xr:uid="{00000000-0005-0000-0000-0000A72C0000}"/>
    <cellStyle name="Comma 5 2 3 2 5 2 2" xfId="16074" xr:uid="{00000000-0005-0000-0000-0000A82C0000}"/>
    <cellStyle name="Comma 5 2 3 2 5 3" xfId="16075" xr:uid="{00000000-0005-0000-0000-0000A92C0000}"/>
    <cellStyle name="Comma 5 2 3 2 5 4" xfId="16076" xr:uid="{00000000-0005-0000-0000-0000AA2C0000}"/>
    <cellStyle name="Comma 5 2 3 2 6" xfId="16077" xr:uid="{00000000-0005-0000-0000-0000AB2C0000}"/>
    <cellStyle name="Comma 5 2 3 2 6 2" xfId="16078" xr:uid="{00000000-0005-0000-0000-0000AC2C0000}"/>
    <cellStyle name="Comma 5 2 3 2 7" xfId="16079" xr:uid="{00000000-0005-0000-0000-0000AD2C0000}"/>
    <cellStyle name="Comma 5 2 3 2 8" xfId="16080" xr:uid="{00000000-0005-0000-0000-0000AE2C0000}"/>
    <cellStyle name="Comma 5 2 3 2 9" xfId="16081" xr:uid="{00000000-0005-0000-0000-0000AF2C0000}"/>
    <cellStyle name="Comma 5 2 3 3" xfId="16082" xr:uid="{00000000-0005-0000-0000-0000B02C0000}"/>
    <cellStyle name="Comma 5 2 3 3 2" xfId="16083" xr:uid="{00000000-0005-0000-0000-0000B12C0000}"/>
    <cellStyle name="Comma 5 2 3 3 2 2" xfId="16084" xr:uid="{00000000-0005-0000-0000-0000B22C0000}"/>
    <cellStyle name="Comma 5 2 3 3 2 2 2" xfId="16085" xr:uid="{00000000-0005-0000-0000-0000B32C0000}"/>
    <cellStyle name="Comma 5 2 3 3 2 2 2 2" xfId="16086" xr:uid="{00000000-0005-0000-0000-0000B42C0000}"/>
    <cellStyle name="Comma 5 2 3 3 2 2 2 2 2" xfId="16087" xr:uid="{00000000-0005-0000-0000-0000B52C0000}"/>
    <cellStyle name="Comma 5 2 3 3 2 2 2 3" xfId="16088" xr:uid="{00000000-0005-0000-0000-0000B62C0000}"/>
    <cellStyle name="Comma 5 2 3 3 2 2 2 4" xfId="16089" xr:uid="{00000000-0005-0000-0000-0000B72C0000}"/>
    <cellStyle name="Comma 5 2 3 3 2 2 3" xfId="16090" xr:uid="{00000000-0005-0000-0000-0000B82C0000}"/>
    <cellStyle name="Comma 5 2 3 3 2 2 3 2" xfId="16091" xr:uid="{00000000-0005-0000-0000-0000B92C0000}"/>
    <cellStyle name="Comma 5 2 3 3 2 2 4" xfId="16092" xr:uid="{00000000-0005-0000-0000-0000BA2C0000}"/>
    <cellStyle name="Comma 5 2 3 3 2 2 5" xfId="16093" xr:uid="{00000000-0005-0000-0000-0000BB2C0000}"/>
    <cellStyle name="Comma 5 2 3 3 2 3" xfId="16094" xr:uid="{00000000-0005-0000-0000-0000BC2C0000}"/>
    <cellStyle name="Comma 5 2 3 3 2 3 2" xfId="16095" xr:uid="{00000000-0005-0000-0000-0000BD2C0000}"/>
    <cellStyle name="Comma 5 2 3 3 2 3 2 2" xfId="16096" xr:uid="{00000000-0005-0000-0000-0000BE2C0000}"/>
    <cellStyle name="Comma 5 2 3 3 2 3 3" xfId="16097" xr:uid="{00000000-0005-0000-0000-0000BF2C0000}"/>
    <cellStyle name="Comma 5 2 3 3 2 3 4" xfId="16098" xr:uid="{00000000-0005-0000-0000-0000C02C0000}"/>
    <cellStyle name="Comma 5 2 3 3 2 4" xfId="16099" xr:uid="{00000000-0005-0000-0000-0000C12C0000}"/>
    <cellStyle name="Comma 5 2 3 3 2 4 2" xfId="16100" xr:uid="{00000000-0005-0000-0000-0000C22C0000}"/>
    <cellStyle name="Comma 5 2 3 3 2 5" xfId="16101" xr:uid="{00000000-0005-0000-0000-0000C32C0000}"/>
    <cellStyle name="Comma 5 2 3 3 2 6" xfId="16102" xr:uid="{00000000-0005-0000-0000-0000C42C0000}"/>
    <cellStyle name="Comma 5 2 3 3 3" xfId="16103" xr:uid="{00000000-0005-0000-0000-0000C52C0000}"/>
    <cellStyle name="Comma 5 2 3 3 3 2" xfId="16104" xr:uid="{00000000-0005-0000-0000-0000C62C0000}"/>
    <cellStyle name="Comma 5 2 3 3 3 2 2" xfId="16105" xr:uid="{00000000-0005-0000-0000-0000C72C0000}"/>
    <cellStyle name="Comma 5 2 3 3 3 2 2 2" xfId="16106" xr:uid="{00000000-0005-0000-0000-0000C82C0000}"/>
    <cellStyle name="Comma 5 2 3 3 3 2 3" xfId="16107" xr:uid="{00000000-0005-0000-0000-0000C92C0000}"/>
    <cellStyle name="Comma 5 2 3 3 3 2 4" xfId="16108" xr:uid="{00000000-0005-0000-0000-0000CA2C0000}"/>
    <cellStyle name="Comma 5 2 3 3 3 3" xfId="16109" xr:uid="{00000000-0005-0000-0000-0000CB2C0000}"/>
    <cellStyle name="Comma 5 2 3 3 3 3 2" xfId="16110" xr:uid="{00000000-0005-0000-0000-0000CC2C0000}"/>
    <cellStyle name="Comma 5 2 3 3 3 4" xfId="16111" xr:uid="{00000000-0005-0000-0000-0000CD2C0000}"/>
    <cellStyle name="Comma 5 2 3 3 3 5" xfId="16112" xr:uid="{00000000-0005-0000-0000-0000CE2C0000}"/>
    <cellStyle name="Comma 5 2 3 3 4" xfId="16113" xr:uid="{00000000-0005-0000-0000-0000CF2C0000}"/>
    <cellStyle name="Comma 5 2 3 3 4 2" xfId="16114" xr:uid="{00000000-0005-0000-0000-0000D02C0000}"/>
    <cellStyle name="Comma 5 2 3 3 4 2 2" xfId="16115" xr:uid="{00000000-0005-0000-0000-0000D12C0000}"/>
    <cellStyle name="Comma 5 2 3 3 4 3" xfId="16116" xr:uid="{00000000-0005-0000-0000-0000D22C0000}"/>
    <cellStyle name="Comma 5 2 3 3 4 4" xfId="16117" xr:uid="{00000000-0005-0000-0000-0000D32C0000}"/>
    <cellStyle name="Comma 5 2 3 3 5" xfId="16118" xr:uid="{00000000-0005-0000-0000-0000D42C0000}"/>
    <cellStyle name="Comma 5 2 3 3 5 2" xfId="16119" xr:uid="{00000000-0005-0000-0000-0000D52C0000}"/>
    <cellStyle name="Comma 5 2 3 3 6" xfId="16120" xr:uid="{00000000-0005-0000-0000-0000D62C0000}"/>
    <cellStyle name="Comma 5 2 3 3 7" xfId="16121" xr:uid="{00000000-0005-0000-0000-0000D72C0000}"/>
    <cellStyle name="Comma 5 2 3 4" xfId="16122" xr:uid="{00000000-0005-0000-0000-0000D82C0000}"/>
    <cellStyle name="Comma 5 2 3 4 2" xfId="16123" xr:uid="{00000000-0005-0000-0000-0000D92C0000}"/>
    <cellStyle name="Comma 5 2 3 4 2 2" xfId="16124" xr:uid="{00000000-0005-0000-0000-0000DA2C0000}"/>
    <cellStyle name="Comma 5 2 3 4 2 2 2" xfId="16125" xr:uid="{00000000-0005-0000-0000-0000DB2C0000}"/>
    <cellStyle name="Comma 5 2 3 4 2 2 2 2" xfId="16126" xr:uid="{00000000-0005-0000-0000-0000DC2C0000}"/>
    <cellStyle name="Comma 5 2 3 4 2 2 3" xfId="16127" xr:uid="{00000000-0005-0000-0000-0000DD2C0000}"/>
    <cellStyle name="Comma 5 2 3 4 2 2 4" xfId="16128" xr:uid="{00000000-0005-0000-0000-0000DE2C0000}"/>
    <cellStyle name="Comma 5 2 3 4 2 3" xfId="16129" xr:uid="{00000000-0005-0000-0000-0000DF2C0000}"/>
    <cellStyle name="Comma 5 2 3 4 2 3 2" xfId="16130" xr:uid="{00000000-0005-0000-0000-0000E02C0000}"/>
    <cellStyle name="Comma 5 2 3 4 2 4" xfId="16131" xr:uid="{00000000-0005-0000-0000-0000E12C0000}"/>
    <cellStyle name="Comma 5 2 3 4 2 5" xfId="16132" xr:uid="{00000000-0005-0000-0000-0000E22C0000}"/>
    <cellStyle name="Comma 5 2 3 4 3" xfId="16133" xr:uid="{00000000-0005-0000-0000-0000E32C0000}"/>
    <cellStyle name="Comma 5 2 3 4 3 2" xfId="16134" xr:uid="{00000000-0005-0000-0000-0000E42C0000}"/>
    <cellStyle name="Comma 5 2 3 4 3 2 2" xfId="16135" xr:uid="{00000000-0005-0000-0000-0000E52C0000}"/>
    <cellStyle name="Comma 5 2 3 4 3 3" xfId="16136" xr:uid="{00000000-0005-0000-0000-0000E62C0000}"/>
    <cellStyle name="Comma 5 2 3 4 3 4" xfId="16137" xr:uid="{00000000-0005-0000-0000-0000E72C0000}"/>
    <cellStyle name="Comma 5 2 3 4 4" xfId="16138" xr:uid="{00000000-0005-0000-0000-0000E82C0000}"/>
    <cellStyle name="Comma 5 2 3 4 4 2" xfId="16139" xr:uid="{00000000-0005-0000-0000-0000E92C0000}"/>
    <cellStyle name="Comma 5 2 3 4 5" xfId="16140" xr:uid="{00000000-0005-0000-0000-0000EA2C0000}"/>
    <cellStyle name="Comma 5 2 3 4 6" xfId="16141" xr:uid="{00000000-0005-0000-0000-0000EB2C0000}"/>
    <cellStyle name="Comma 5 2 3 5" xfId="16142" xr:uid="{00000000-0005-0000-0000-0000EC2C0000}"/>
    <cellStyle name="Comma 5 2 3 5 2" xfId="16143" xr:uid="{00000000-0005-0000-0000-0000ED2C0000}"/>
    <cellStyle name="Comma 5 2 3 5 2 2" xfId="16144" xr:uid="{00000000-0005-0000-0000-0000EE2C0000}"/>
    <cellStyle name="Comma 5 2 3 5 2 2 2" xfId="16145" xr:uid="{00000000-0005-0000-0000-0000EF2C0000}"/>
    <cellStyle name="Comma 5 2 3 5 2 3" xfId="16146" xr:uid="{00000000-0005-0000-0000-0000F02C0000}"/>
    <cellStyle name="Comma 5 2 3 5 2 4" xfId="16147" xr:uid="{00000000-0005-0000-0000-0000F12C0000}"/>
    <cellStyle name="Comma 5 2 3 5 3" xfId="16148" xr:uid="{00000000-0005-0000-0000-0000F22C0000}"/>
    <cellStyle name="Comma 5 2 3 5 3 2" xfId="16149" xr:uid="{00000000-0005-0000-0000-0000F32C0000}"/>
    <cellStyle name="Comma 5 2 3 5 4" xfId="16150" xr:uid="{00000000-0005-0000-0000-0000F42C0000}"/>
    <cellStyle name="Comma 5 2 3 5 5" xfId="16151" xr:uid="{00000000-0005-0000-0000-0000F52C0000}"/>
    <cellStyle name="Comma 5 2 3 6" xfId="16152" xr:uid="{00000000-0005-0000-0000-0000F62C0000}"/>
    <cellStyle name="Comma 5 2 3 6 2" xfId="16153" xr:uid="{00000000-0005-0000-0000-0000F72C0000}"/>
    <cellStyle name="Comma 5 2 3 6 2 2" xfId="16154" xr:uid="{00000000-0005-0000-0000-0000F82C0000}"/>
    <cellStyle name="Comma 5 2 3 6 3" xfId="16155" xr:uid="{00000000-0005-0000-0000-0000F92C0000}"/>
    <cellStyle name="Comma 5 2 3 6 4" xfId="16156" xr:uid="{00000000-0005-0000-0000-0000FA2C0000}"/>
    <cellStyle name="Comma 5 2 3 7" xfId="16157" xr:uid="{00000000-0005-0000-0000-0000FB2C0000}"/>
    <cellStyle name="Comma 5 2 3 7 2" xfId="16158" xr:uid="{00000000-0005-0000-0000-0000FC2C0000}"/>
    <cellStyle name="Comma 5 2 3 8" xfId="16159" xr:uid="{00000000-0005-0000-0000-0000FD2C0000}"/>
    <cellStyle name="Comma 5 2 3 9" xfId="16160" xr:uid="{00000000-0005-0000-0000-0000FE2C0000}"/>
    <cellStyle name="Comma 5 2 4" xfId="123" xr:uid="{00000000-0005-0000-0000-0000FF2C0000}"/>
    <cellStyle name="Comma 5 2 4 2" xfId="3522" xr:uid="{00000000-0005-0000-0000-0000002D0000}"/>
    <cellStyle name="Comma 5 2 4 2 2" xfId="16161" xr:uid="{00000000-0005-0000-0000-0000012D0000}"/>
    <cellStyle name="Comma 5 2 4 2 2 2" xfId="16162" xr:uid="{00000000-0005-0000-0000-0000022D0000}"/>
    <cellStyle name="Comma 5 2 4 2 2 2 2" xfId="16163" xr:uid="{00000000-0005-0000-0000-0000032D0000}"/>
    <cellStyle name="Comma 5 2 4 2 2 2 2 2" xfId="16164" xr:uid="{00000000-0005-0000-0000-0000042D0000}"/>
    <cellStyle name="Comma 5 2 4 2 2 2 2 2 2" xfId="16165" xr:uid="{00000000-0005-0000-0000-0000052D0000}"/>
    <cellStyle name="Comma 5 2 4 2 2 2 2 3" xfId="16166" xr:uid="{00000000-0005-0000-0000-0000062D0000}"/>
    <cellStyle name="Comma 5 2 4 2 2 2 2 4" xfId="16167" xr:uid="{00000000-0005-0000-0000-0000072D0000}"/>
    <cellStyle name="Comma 5 2 4 2 2 2 3" xfId="16168" xr:uid="{00000000-0005-0000-0000-0000082D0000}"/>
    <cellStyle name="Comma 5 2 4 2 2 2 3 2" xfId="16169" xr:uid="{00000000-0005-0000-0000-0000092D0000}"/>
    <cellStyle name="Comma 5 2 4 2 2 2 4" xfId="16170" xr:uid="{00000000-0005-0000-0000-00000A2D0000}"/>
    <cellStyle name="Comma 5 2 4 2 2 2 5" xfId="16171" xr:uid="{00000000-0005-0000-0000-00000B2D0000}"/>
    <cellStyle name="Comma 5 2 4 2 2 3" xfId="16172" xr:uid="{00000000-0005-0000-0000-00000C2D0000}"/>
    <cellStyle name="Comma 5 2 4 2 2 3 2" xfId="16173" xr:uid="{00000000-0005-0000-0000-00000D2D0000}"/>
    <cellStyle name="Comma 5 2 4 2 2 3 2 2" xfId="16174" xr:uid="{00000000-0005-0000-0000-00000E2D0000}"/>
    <cellStyle name="Comma 5 2 4 2 2 3 3" xfId="16175" xr:uid="{00000000-0005-0000-0000-00000F2D0000}"/>
    <cellStyle name="Comma 5 2 4 2 2 3 4" xfId="16176" xr:uid="{00000000-0005-0000-0000-0000102D0000}"/>
    <cellStyle name="Comma 5 2 4 2 2 4" xfId="16177" xr:uid="{00000000-0005-0000-0000-0000112D0000}"/>
    <cellStyle name="Comma 5 2 4 2 2 4 2" xfId="16178" xr:uid="{00000000-0005-0000-0000-0000122D0000}"/>
    <cellStyle name="Comma 5 2 4 2 2 5" xfId="16179" xr:uid="{00000000-0005-0000-0000-0000132D0000}"/>
    <cellStyle name="Comma 5 2 4 2 2 6" xfId="16180" xr:uid="{00000000-0005-0000-0000-0000142D0000}"/>
    <cellStyle name="Comma 5 2 4 2 3" xfId="16181" xr:uid="{00000000-0005-0000-0000-0000152D0000}"/>
    <cellStyle name="Comma 5 2 4 2 4" xfId="16182" xr:uid="{00000000-0005-0000-0000-0000162D0000}"/>
    <cellStyle name="Comma 5 2 4 2 4 2" xfId="16183" xr:uid="{00000000-0005-0000-0000-0000172D0000}"/>
    <cellStyle name="Comma 5 2 4 2 4 2 2" xfId="16184" xr:uid="{00000000-0005-0000-0000-0000182D0000}"/>
    <cellStyle name="Comma 5 2 4 2 4 2 2 2" xfId="16185" xr:uid="{00000000-0005-0000-0000-0000192D0000}"/>
    <cellStyle name="Comma 5 2 4 2 4 2 3" xfId="16186" xr:uid="{00000000-0005-0000-0000-00001A2D0000}"/>
    <cellStyle name="Comma 5 2 4 2 4 2 4" xfId="16187" xr:uid="{00000000-0005-0000-0000-00001B2D0000}"/>
    <cellStyle name="Comma 5 2 4 2 4 3" xfId="16188" xr:uid="{00000000-0005-0000-0000-00001C2D0000}"/>
    <cellStyle name="Comma 5 2 4 2 4 3 2" xfId="16189" xr:uid="{00000000-0005-0000-0000-00001D2D0000}"/>
    <cellStyle name="Comma 5 2 4 2 4 4" xfId="16190" xr:uid="{00000000-0005-0000-0000-00001E2D0000}"/>
    <cellStyle name="Comma 5 2 4 2 4 5" xfId="16191" xr:uid="{00000000-0005-0000-0000-00001F2D0000}"/>
    <cellStyle name="Comma 5 2 4 2 5" xfId="16192" xr:uid="{00000000-0005-0000-0000-0000202D0000}"/>
    <cellStyle name="Comma 5 2 4 2 5 2" xfId="16193" xr:uid="{00000000-0005-0000-0000-0000212D0000}"/>
    <cellStyle name="Comma 5 2 4 2 5 2 2" xfId="16194" xr:uid="{00000000-0005-0000-0000-0000222D0000}"/>
    <cellStyle name="Comma 5 2 4 2 5 3" xfId="16195" xr:uid="{00000000-0005-0000-0000-0000232D0000}"/>
    <cellStyle name="Comma 5 2 4 2 5 4" xfId="16196" xr:uid="{00000000-0005-0000-0000-0000242D0000}"/>
    <cellStyle name="Comma 5 2 4 2 6" xfId="16197" xr:uid="{00000000-0005-0000-0000-0000252D0000}"/>
    <cellStyle name="Comma 5 2 4 2 6 2" xfId="16198" xr:uid="{00000000-0005-0000-0000-0000262D0000}"/>
    <cellStyle name="Comma 5 2 4 2 7" xfId="16199" xr:uid="{00000000-0005-0000-0000-0000272D0000}"/>
    <cellStyle name="Comma 5 2 4 2 8" xfId="16200" xr:uid="{00000000-0005-0000-0000-0000282D0000}"/>
    <cellStyle name="Comma 5 2 4 3" xfId="16201" xr:uid="{00000000-0005-0000-0000-0000292D0000}"/>
    <cellStyle name="Comma 5 2 4 3 2" xfId="16202" xr:uid="{00000000-0005-0000-0000-00002A2D0000}"/>
    <cellStyle name="Comma 5 2 4 3 2 2" xfId="16203" xr:uid="{00000000-0005-0000-0000-00002B2D0000}"/>
    <cellStyle name="Comma 5 2 4 3 2 2 2" xfId="16204" xr:uid="{00000000-0005-0000-0000-00002C2D0000}"/>
    <cellStyle name="Comma 5 2 4 3 2 2 2 2" xfId="16205" xr:uid="{00000000-0005-0000-0000-00002D2D0000}"/>
    <cellStyle name="Comma 5 2 4 3 2 2 3" xfId="16206" xr:uid="{00000000-0005-0000-0000-00002E2D0000}"/>
    <cellStyle name="Comma 5 2 4 3 2 2 4" xfId="16207" xr:uid="{00000000-0005-0000-0000-00002F2D0000}"/>
    <cellStyle name="Comma 5 2 4 3 2 3" xfId="16208" xr:uid="{00000000-0005-0000-0000-0000302D0000}"/>
    <cellStyle name="Comma 5 2 4 3 2 3 2" xfId="16209" xr:uid="{00000000-0005-0000-0000-0000312D0000}"/>
    <cellStyle name="Comma 5 2 4 3 2 4" xfId="16210" xr:uid="{00000000-0005-0000-0000-0000322D0000}"/>
    <cellStyle name="Comma 5 2 4 3 2 5" xfId="16211" xr:uid="{00000000-0005-0000-0000-0000332D0000}"/>
    <cellStyle name="Comma 5 2 4 3 3" xfId="16212" xr:uid="{00000000-0005-0000-0000-0000342D0000}"/>
    <cellStyle name="Comma 5 2 4 3 3 2" xfId="16213" xr:uid="{00000000-0005-0000-0000-0000352D0000}"/>
    <cellStyle name="Comma 5 2 4 3 3 2 2" xfId="16214" xr:uid="{00000000-0005-0000-0000-0000362D0000}"/>
    <cellStyle name="Comma 5 2 4 3 3 3" xfId="16215" xr:uid="{00000000-0005-0000-0000-0000372D0000}"/>
    <cellStyle name="Comma 5 2 4 3 3 4" xfId="16216" xr:uid="{00000000-0005-0000-0000-0000382D0000}"/>
    <cellStyle name="Comma 5 2 4 3 4" xfId="16217" xr:uid="{00000000-0005-0000-0000-0000392D0000}"/>
    <cellStyle name="Comma 5 2 4 3 4 2" xfId="16218" xr:uid="{00000000-0005-0000-0000-00003A2D0000}"/>
    <cellStyle name="Comma 5 2 4 3 5" xfId="16219" xr:uid="{00000000-0005-0000-0000-00003B2D0000}"/>
    <cellStyle name="Comma 5 2 4 3 6" xfId="16220" xr:uid="{00000000-0005-0000-0000-00003C2D0000}"/>
    <cellStyle name="Comma 5 2 4 4" xfId="16221" xr:uid="{00000000-0005-0000-0000-00003D2D0000}"/>
    <cellStyle name="Comma 5 2 4 4 2" xfId="16222" xr:uid="{00000000-0005-0000-0000-00003E2D0000}"/>
    <cellStyle name="Comma 5 2 4 4 2 2" xfId="16223" xr:uid="{00000000-0005-0000-0000-00003F2D0000}"/>
    <cellStyle name="Comma 5 2 4 4 2 2 2" xfId="16224" xr:uid="{00000000-0005-0000-0000-0000402D0000}"/>
    <cellStyle name="Comma 5 2 4 4 2 3" xfId="16225" xr:uid="{00000000-0005-0000-0000-0000412D0000}"/>
    <cellStyle name="Comma 5 2 4 4 2 4" xfId="16226" xr:uid="{00000000-0005-0000-0000-0000422D0000}"/>
    <cellStyle name="Comma 5 2 4 4 3" xfId="16227" xr:uid="{00000000-0005-0000-0000-0000432D0000}"/>
    <cellStyle name="Comma 5 2 4 4 3 2" xfId="16228" xr:uid="{00000000-0005-0000-0000-0000442D0000}"/>
    <cellStyle name="Comma 5 2 4 4 4" xfId="16229" xr:uid="{00000000-0005-0000-0000-0000452D0000}"/>
    <cellStyle name="Comma 5 2 4 4 5" xfId="16230" xr:uid="{00000000-0005-0000-0000-0000462D0000}"/>
    <cellStyle name="Comma 5 2 4 5" xfId="16231" xr:uid="{00000000-0005-0000-0000-0000472D0000}"/>
    <cellStyle name="Comma 5 2 4 5 2" xfId="16232" xr:uid="{00000000-0005-0000-0000-0000482D0000}"/>
    <cellStyle name="Comma 5 2 4 5 2 2" xfId="16233" xr:uid="{00000000-0005-0000-0000-0000492D0000}"/>
    <cellStyle name="Comma 5 2 4 5 3" xfId="16234" xr:uid="{00000000-0005-0000-0000-00004A2D0000}"/>
    <cellStyle name="Comma 5 2 4 5 4" xfId="16235" xr:uid="{00000000-0005-0000-0000-00004B2D0000}"/>
    <cellStyle name="Comma 5 2 4 6" xfId="16236" xr:uid="{00000000-0005-0000-0000-00004C2D0000}"/>
    <cellStyle name="Comma 5 2 4 6 2" xfId="16237" xr:uid="{00000000-0005-0000-0000-00004D2D0000}"/>
    <cellStyle name="Comma 5 2 4 7" xfId="16238" xr:uid="{00000000-0005-0000-0000-00004E2D0000}"/>
    <cellStyle name="Comma 5 2 4 8" xfId="16239" xr:uid="{00000000-0005-0000-0000-00004F2D0000}"/>
    <cellStyle name="Comma 5 2 4 9" xfId="16240" xr:uid="{00000000-0005-0000-0000-0000502D0000}"/>
    <cellStyle name="Comma 5 2 5" xfId="3523" xr:uid="{00000000-0005-0000-0000-0000512D0000}"/>
    <cellStyle name="Comma 5 2 5 2" xfId="3524" xr:uid="{00000000-0005-0000-0000-0000522D0000}"/>
    <cellStyle name="Comma 5 2 5 2 2" xfId="16241" xr:uid="{00000000-0005-0000-0000-0000532D0000}"/>
    <cellStyle name="Comma 5 2 5 2 3" xfId="16242" xr:uid="{00000000-0005-0000-0000-0000542D0000}"/>
    <cellStyle name="Comma 5 2 5 2 3 2" xfId="16243" xr:uid="{00000000-0005-0000-0000-0000552D0000}"/>
    <cellStyle name="Comma 5 2 5 2 3 2 2" xfId="16244" xr:uid="{00000000-0005-0000-0000-0000562D0000}"/>
    <cellStyle name="Comma 5 2 5 2 3 2 2 2" xfId="16245" xr:uid="{00000000-0005-0000-0000-0000572D0000}"/>
    <cellStyle name="Comma 5 2 5 2 3 2 3" xfId="16246" xr:uid="{00000000-0005-0000-0000-0000582D0000}"/>
    <cellStyle name="Comma 5 2 5 2 3 2 4" xfId="16247" xr:uid="{00000000-0005-0000-0000-0000592D0000}"/>
    <cellStyle name="Comma 5 2 5 2 3 3" xfId="16248" xr:uid="{00000000-0005-0000-0000-00005A2D0000}"/>
    <cellStyle name="Comma 5 2 5 2 3 3 2" xfId="16249" xr:uid="{00000000-0005-0000-0000-00005B2D0000}"/>
    <cellStyle name="Comma 5 2 5 2 3 4" xfId="16250" xr:uid="{00000000-0005-0000-0000-00005C2D0000}"/>
    <cellStyle name="Comma 5 2 5 2 3 5" xfId="16251" xr:uid="{00000000-0005-0000-0000-00005D2D0000}"/>
    <cellStyle name="Comma 5 2 5 2 4" xfId="16252" xr:uid="{00000000-0005-0000-0000-00005E2D0000}"/>
    <cellStyle name="Comma 5 2 5 2 4 2" xfId="16253" xr:uid="{00000000-0005-0000-0000-00005F2D0000}"/>
    <cellStyle name="Comma 5 2 5 2 4 2 2" xfId="16254" xr:uid="{00000000-0005-0000-0000-0000602D0000}"/>
    <cellStyle name="Comma 5 2 5 2 4 3" xfId="16255" xr:uid="{00000000-0005-0000-0000-0000612D0000}"/>
    <cellStyle name="Comma 5 2 5 2 4 4" xfId="16256" xr:uid="{00000000-0005-0000-0000-0000622D0000}"/>
    <cellStyle name="Comma 5 2 5 2 5" xfId="16257" xr:uid="{00000000-0005-0000-0000-0000632D0000}"/>
    <cellStyle name="Comma 5 2 5 2 5 2" xfId="16258" xr:uid="{00000000-0005-0000-0000-0000642D0000}"/>
    <cellStyle name="Comma 5 2 5 2 6" xfId="16259" xr:uid="{00000000-0005-0000-0000-0000652D0000}"/>
    <cellStyle name="Comma 5 2 5 2 7" xfId="16260" xr:uid="{00000000-0005-0000-0000-0000662D0000}"/>
    <cellStyle name="Comma 5 2 5 3" xfId="16261" xr:uid="{00000000-0005-0000-0000-0000672D0000}"/>
    <cellStyle name="Comma 5 2 5 4" xfId="16262" xr:uid="{00000000-0005-0000-0000-0000682D0000}"/>
    <cellStyle name="Comma 5 2 5 4 2" xfId="16263" xr:uid="{00000000-0005-0000-0000-0000692D0000}"/>
    <cellStyle name="Comma 5 2 5 4 2 2" xfId="16264" xr:uid="{00000000-0005-0000-0000-00006A2D0000}"/>
    <cellStyle name="Comma 5 2 5 4 2 2 2" xfId="16265" xr:uid="{00000000-0005-0000-0000-00006B2D0000}"/>
    <cellStyle name="Comma 5 2 5 4 2 3" xfId="16266" xr:uid="{00000000-0005-0000-0000-00006C2D0000}"/>
    <cellStyle name="Comma 5 2 5 4 2 4" xfId="16267" xr:uid="{00000000-0005-0000-0000-00006D2D0000}"/>
    <cellStyle name="Comma 5 2 5 4 3" xfId="16268" xr:uid="{00000000-0005-0000-0000-00006E2D0000}"/>
    <cellStyle name="Comma 5 2 5 4 3 2" xfId="16269" xr:uid="{00000000-0005-0000-0000-00006F2D0000}"/>
    <cellStyle name="Comma 5 2 5 4 4" xfId="16270" xr:uid="{00000000-0005-0000-0000-0000702D0000}"/>
    <cellStyle name="Comma 5 2 5 4 5" xfId="16271" xr:uid="{00000000-0005-0000-0000-0000712D0000}"/>
    <cellStyle name="Comma 5 2 5 5" xfId="16272" xr:uid="{00000000-0005-0000-0000-0000722D0000}"/>
    <cellStyle name="Comma 5 2 5 5 2" xfId="16273" xr:uid="{00000000-0005-0000-0000-0000732D0000}"/>
    <cellStyle name="Comma 5 2 5 5 2 2" xfId="16274" xr:uid="{00000000-0005-0000-0000-0000742D0000}"/>
    <cellStyle name="Comma 5 2 5 5 3" xfId="16275" xr:uid="{00000000-0005-0000-0000-0000752D0000}"/>
    <cellStyle name="Comma 5 2 5 5 4" xfId="16276" xr:uid="{00000000-0005-0000-0000-0000762D0000}"/>
    <cellStyle name="Comma 5 2 5 6" xfId="16277" xr:uid="{00000000-0005-0000-0000-0000772D0000}"/>
    <cellStyle name="Comma 5 2 5 6 2" xfId="16278" xr:uid="{00000000-0005-0000-0000-0000782D0000}"/>
    <cellStyle name="Comma 5 2 5 7" xfId="16279" xr:uid="{00000000-0005-0000-0000-0000792D0000}"/>
    <cellStyle name="Comma 5 2 5 8" xfId="16280" xr:uid="{00000000-0005-0000-0000-00007A2D0000}"/>
    <cellStyle name="Comma 5 2 6" xfId="3525" xr:uid="{00000000-0005-0000-0000-00007B2D0000}"/>
    <cellStyle name="Comma 5 2 6 2" xfId="3526" xr:uid="{00000000-0005-0000-0000-00007C2D0000}"/>
    <cellStyle name="Comma 5 2 6 3" xfId="16281" xr:uid="{00000000-0005-0000-0000-00007D2D0000}"/>
    <cellStyle name="Comma 5 2 6 4" xfId="16282" xr:uid="{00000000-0005-0000-0000-00007E2D0000}"/>
    <cellStyle name="Comma 5 2 6 4 2" xfId="16283" xr:uid="{00000000-0005-0000-0000-00007F2D0000}"/>
    <cellStyle name="Comma 5 2 6 4 2 2" xfId="16284" xr:uid="{00000000-0005-0000-0000-0000802D0000}"/>
    <cellStyle name="Comma 5 2 6 4 2 2 2" xfId="16285" xr:uid="{00000000-0005-0000-0000-0000812D0000}"/>
    <cellStyle name="Comma 5 2 6 4 2 3" xfId="16286" xr:uid="{00000000-0005-0000-0000-0000822D0000}"/>
    <cellStyle name="Comma 5 2 6 4 2 4" xfId="16287" xr:uid="{00000000-0005-0000-0000-0000832D0000}"/>
    <cellStyle name="Comma 5 2 6 4 3" xfId="16288" xr:uid="{00000000-0005-0000-0000-0000842D0000}"/>
    <cellStyle name="Comma 5 2 6 4 3 2" xfId="16289" xr:uid="{00000000-0005-0000-0000-0000852D0000}"/>
    <cellStyle name="Comma 5 2 6 4 4" xfId="16290" xr:uid="{00000000-0005-0000-0000-0000862D0000}"/>
    <cellStyle name="Comma 5 2 6 4 5" xfId="16291" xr:uid="{00000000-0005-0000-0000-0000872D0000}"/>
    <cellStyle name="Comma 5 2 6 5" xfId="16292" xr:uid="{00000000-0005-0000-0000-0000882D0000}"/>
    <cellStyle name="Comma 5 2 6 5 2" xfId="16293" xr:uid="{00000000-0005-0000-0000-0000892D0000}"/>
    <cellStyle name="Comma 5 2 6 5 2 2" xfId="16294" xr:uid="{00000000-0005-0000-0000-00008A2D0000}"/>
    <cellStyle name="Comma 5 2 6 5 3" xfId="16295" xr:uid="{00000000-0005-0000-0000-00008B2D0000}"/>
    <cellStyle name="Comma 5 2 6 5 4" xfId="16296" xr:uid="{00000000-0005-0000-0000-00008C2D0000}"/>
    <cellStyle name="Comma 5 2 6 6" xfId="16297" xr:uid="{00000000-0005-0000-0000-00008D2D0000}"/>
    <cellStyle name="Comma 5 2 6 6 2" xfId="16298" xr:uid="{00000000-0005-0000-0000-00008E2D0000}"/>
    <cellStyle name="Comma 5 2 6 7" xfId="16299" xr:uid="{00000000-0005-0000-0000-00008F2D0000}"/>
    <cellStyle name="Comma 5 2 6 8" xfId="16300" xr:uid="{00000000-0005-0000-0000-0000902D0000}"/>
    <cellStyle name="Comma 5 2 7" xfId="3527" xr:uid="{00000000-0005-0000-0000-0000912D0000}"/>
    <cellStyle name="Comma 5 2 7 2" xfId="3528" xr:uid="{00000000-0005-0000-0000-0000922D0000}"/>
    <cellStyle name="Comma 5 2 8" xfId="3529" xr:uid="{00000000-0005-0000-0000-0000932D0000}"/>
    <cellStyle name="Comma 5 2 8 2" xfId="3530" xr:uid="{00000000-0005-0000-0000-0000942D0000}"/>
    <cellStyle name="Comma 5 2 9" xfId="3531" xr:uid="{00000000-0005-0000-0000-0000952D0000}"/>
    <cellStyle name="Comma 5 2 9 2" xfId="3532" xr:uid="{00000000-0005-0000-0000-0000962D0000}"/>
    <cellStyle name="Comma 5 20" xfId="16301" xr:uid="{00000000-0005-0000-0000-0000972D0000}"/>
    <cellStyle name="Comma 5 21" xfId="16302" xr:uid="{00000000-0005-0000-0000-0000982D0000}"/>
    <cellStyle name="Comma 5 3" xfId="124" xr:uid="{00000000-0005-0000-0000-0000992D0000}"/>
    <cellStyle name="Comma 5 3 10" xfId="16303" xr:uid="{00000000-0005-0000-0000-00009A2D0000}"/>
    <cellStyle name="Comma 5 3 11" xfId="16304" xr:uid="{00000000-0005-0000-0000-00009B2D0000}"/>
    <cellStyle name="Comma 5 3 2" xfId="125" xr:uid="{00000000-0005-0000-0000-00009C2D0000}"/>
    <cellStyle name="Comma 5 3 2 10" xfId="16305" xr:uid="{00000000-0005-0000-0000-00009D2D0000}"/>
    <cellStyle name="Comma 5 3 2 2" xfId="643" xr:uid="{00000000-0005-0000-0000-00009E2D0000}"/>
    <cellStyle name="Comma 5 3 2 2 2" xfId="3533" xr:uid="{00000000-0005-0000-0000-00009F2D0000}"/>
    <cellStyle name="Comma 5 3 2 2 2 2" xfId="16306" xr:uid="{00000000-0005-0000-0000-0000A02D0000}"/>
    <cellStyle name="Comma 5 3 2 2 2 2 2" xfId="16307" xr:uid="{00000000-0005-0000-0000-0000A12D0000}"/>
    <cellStyle name="Comma 5 3 2 2 2 2 2 2" xfId="16308" xr:uid="{00000000-0005-0000-0000-0000A22D0000}"/>
    <cellStyle name="Comma 5 3 2 2 2 2 2 2 2" xfId="16309" xr:uid="{00000000-0005-0000-0000-0000A32D0000}"/>
    <cellStyle name="Comma 5 3 2 2 2 2 2 2 2 2" xfId="16310" xr:uid="{00000000-0005-0000-0000-0000A42D0000}"/>
    <cellStyle name="Comma 5 3 2 2 2 2 2 2 3" xfId="16311" xr:uid="{00000000-0005-0000-0000-0000A52D0000}"/>
    <cellStyle name="Comma 5 3 2 2 2 2 2 2 4" xfId="16312" xr:uid="{00000000-0005-0000-0000-0000A62D0000}"/>
    <cellStyle name="Comma 5 3 2 2 2 2 2 3" xfId="16313" xr:uid="{00000000-0005-0000-0000-0000A72D0000}"/>
    <cellStyle name="Comma 5 3 2 2 2 2 2 3 2" xfId="16314" xr:uid="{00000000-0005-0000-0000-0000A82D0000}"/>
    <cellStyle name="Comma 5 3 2 2 2 2 2 4" xfId="16315" xr:uid="{00000000-0005-0000-0000-0000A92D0000}"/>
    <cellStyle name="Comma 5 3 2 2 2 2 2 5" xfId="16316" xr:uid="{00000000-0005-0000-0000-0000AA2D0000}"/>
    <cellStyle name="Comma 5 3 2 2 2 2 3" xfId="16317" xr:uid="{00000000-0005-0000-0000-0000AB2D0000}"/>
    <cellStyle name="Comma 5 3 2 2 2 2 3 2" xfId="16318" xr:uid="{00000000-0005-0000-0000-0000AC2D0000}"/>
    <cellStyle name="Comma 5 3 2 2 2 2 3 2 2" xfId="16319" xr:uid="{00000000-0005-0000-0000-0000AD2D0000}"/>
    <cellStyle name="Comma 5 3 2 2 2 2 3 3" xfId="16320" xr:uid="{00000000-0005-0000-0000-0000AE2D0000}"/>
    <cellStyle name="Comma 5 3 2 2 2 2 3 4" xfId="16321" xr:uid="{00000000-0005-0000-0000-0000AF2D0000}"/>
    <cellStyle name="Comma 5 3 2 2 2 2 4" xfId="16322" xr:uid="{00000000-0005-0000-0000-0000B02D0000}"/>
    <cellStyle name="Comma 5 3 2 2 2 2 4 2" xfId="16323" xr:uid="{00000000-0005-0000-0000-0000B12D0000}"/>
    <cellStyle name="Comma 5 3 2 2 2 2 5" xfId="16324" xr:uid="{00000000-0005-0000-0000-0000B22D0000}"/>
    <cellStyle name="Comma 5 3 2 2 2 2 6" xfId="16325" xr:uid="{00000000-0005-0000-0000-0000B32D0000}"/>
    <cellStyle name="Comma 5 3 2 2 2 3" xfId="16326" xr:uid="{00000000-0005-0000-0000-0000B42D0000}"/>
    <cellStyle name="Comma 5 3 2 2 2 3 2" xfId="16327" xr:uid="{00000000-0005-0000-0000-0000B52D0000}"/>
    <cellStyle name="Comma 5 3 2 2 2 3 2 2" xfId="16328" xr:uid="{00000000-0005-0000-0000-0000B62D0000}"/>
    <cellStyle name="Comma 5 3 2 2 2 3 2 2 2" xfId="16329" xr:uid="{00000000-0005-0000-0000-0000B72D0000}"/>
    <cellStyle name="Comma 5 3 2 2 2 3 2 3" xfId="16330" xr:uid="{00000000-0005-0000-0000-0000B82D0000}"/>
    <cellStyle name="Comma 5 3 2 2 2 3 2 4" xfId="16331" xr:uid="{00000000-0005-0000-0000-0000B92D0000}"/>
    <cellStyle name="Comma 5 3 2 2 2 3 3" xfId="16332" xr:uid="{00000000-0005-0000-0000-0000BA2D0000}"/>
    <cellStyle name="Comma 5 3 2 2 2 3 3 2" xfId="16333" xr:uid="{00000000-0005-0000-0000-0000BB2D0000}"/>
    <cellStyle name="Comma 5 3 2 2 2 3 4" xfId="16334" xr:uid="{00000000-0005-0000-0000-0000BC2D0000}"/>
    <cellStyle name="Comma 5 3 2 2 2 3 5" xfId="16335" xr:uid="{00000000-0005-0000-0000-0000BD2D0000}"/>
    <cellStyle name="Comma 5 3 2 2 2 4" xfId="16336" xr:uid="{00000000-0005-0000-0000-0000BE2D0000}"/>
    <cellStyle name="Comma 5 3 2 2 2 4 2" xfId="16337" xr:uid="{00000000-0005-0000-0000-0000BF2D0000}"/>
    <cellStyle name="Comma 5 3 2 2 2 4 2 2" xfId="16338" xr:uid="{00000000-0005-0000-0000-0000C02D0000}"/>
    <cellStyle name="Comma 5 3 2 2 2 4 3" xfId="16339" xr:uid="{00000000-0005-0000-0000-0000C12D0000}"/>
    <cellStyle name="Comma 5 3 2 2 2 4 4" xfId="16340" xr:uid="{00000000-0005-0000-0000-0000C22D0000}"/>
    <cellStyle name="Comma 5 3 2 2 2 5" xfId="16341" xr:uid="{00000000-0005-0000-0000-0000C32D0000}"/>
    <cellStyle name="Comma 5 3 2 2 2 5 2" xfId="16342" xr:uid="{00000000-0005-0000-0000-0000C42D0000}"/>
    <cellStyle name="Comma 5 3 2 2 2 6" xfId="16343" xr:uid="{00000000-0005-0000-0000-0000C52D0000}"/>
    <cellStyle name="Comma 5 3 2 2 2 7" xfId="16344" xr:uid="{00000000-0005-0000-0000-0000C62D0000}"/>
    <cellStyle name="Comma 5 3 2 2 3" xfId="16345" xr:uid="{00000000-0005-0000-0000-0000C72D0000}"/>
    <cellStyle name="Comma 5 3 2 2 3 2" xfId="16346" xr:uid="{00000000-0005-0000-0000-0000C82D0000}"/>
    <cellStyle name="Comma 5 3 2 2 3 2 2" xfId="16347" xr:uid="{00000000-0005-0000-0000-0000C92D0000}"/>
    <cellStyle name="Comma 5 3 2 2 3 2 2 2" xfId="16348" xr:uid="{00000000-0005-0000-0000-0000CA2D0000}"/>
    <cellStyle name="Comma 5 3 2 2 3 2 2 2 2" xfId="16349" xr:uid="{00000000-0005-0000-0000-0000CB2D0000}"/>
    <cellStyle name="Comma 5 3 2 2 3 2 2 3" xfId="16350" xr:uid="{00000000-0005-0000-0000-0000CC2D0000}"/>
    <cellStyle name="Comma 5 3 2 2 3 2 2 4" xfId="16351" xr:uid="{00000000-0005-0000-0000-0000CD2D0000}"/>
    <cellStyle name="Comma 5 3 2 2 3 2 3" xfId="16352" xr:uid="{00000000-0005-0000-0000-0000CE2D0000}"/>
    <cellStyle name="Comma 5 3 2 2 3 2 3 2" xfId="16353" xr:uid="{00000000-0005-0000-0000-0000CF2D0000}"/>
    <cellStyle name="Comma 5 3 2 2 3 2 4" xfId="16354" xr:uid="{00000000-0005-0000-0000-0000D02D0000}"/>
    <cellStyle name="Comma 5 3 2 2 3 2 5" xfId="16355" xr:uid="{00000000-0005-0000-0000-0000D12D0000}"/>
    <cellStyle name="Comma 5 3 2 2 3 3" xfId="16356" xr:uid="{00000000-0005-0000-0000-0000D22D0000}"/>
    <cellStyle name="Comma 5 3 2 2 3 3 2" xfId="16357" xr:uid="{00000000-0005-0000-0000-0000D32D0000}"/>
    <cellStyle name="Comma 5 3 2 2 3 3 2 2" xfId="16358" xr:uid="{00000000-0005-0000-0000-0000D42D0000}"/>
    <cellStyle name="Comma 5 3 2 2 3 3 3" xfId="16359" xr:uid="{00000000-0005-0000-0000-0000D52D0000}"/>
    <cellStyle name="Comma 5 3 2 2 3 3 4" xfId="16360" xr:uid="{00000000-0005-0000-0000-0000D62D0000}"/>
    <cellStyle name="Comma 5 3 2 2 3 4" xfId="16361" xr:uid="{00000000-0005-0000-0000-0000D72D0000}"/>
    <cellStyle name="Comma 5 3 2 2 3 4 2" xfId="16362" xr:uid="{00000000-0005-0000-0000-0000D82D0000}"/>
    <cellStyle name="Comma 5 3 2 2 3 5" xfId="16363" xr:uid="{00000000-0005-0000-0000-0000D92D0000}"/>
    <cellStyle name="Comma 5 3 2 2 3 6" xfId="16364" xr:uid="{00000000-0005-0000-0000-0000DA2D0000}"/>
    <cellStyle name="Comma 5 3 2 2 4" xfId="16365" xr:uid="{00000000-0005-0000-0000-0000DB2D0000}"/>
    <cellStyle name="Comma 5 3 2 2 4 2" xfId="16366" xr:uid="{00000000-0005-0000-0000-0000DC2D0000}"/>
    <cellStyle name="Comma 5 3 2 2 4 2 2" xfId="16367" xr:uid="{00000000-0005-0000-0000-0000DD2D0000}"/>
    <cellStyle name="Comma 5 3 2 2 4 2 2 2" xfId="16368" xr:uid="{00000000-0005-0000-0000-0000DE2D0000}"/>
    <cellStyle name="Comma 5 3 2 2 4 2 3" xfId="16369" xr:uid="{00000000-0005-0000-0000-0000DF2D0000}"/>
    <cellStyle name="Comma 5 3 2 2 4 2 4" xfId="16370" xr:uid="{00000000-0005-0000-0000-0000E02D0000}"/>
    <cellStyle name="Comma 5 3 2 2 4 3" xfId="16371" xr:uid="{00000000-0005-0000-0000-0000E12D0000}"/>
    <cellStyle name="Comma 5 3 2 2 4 3 2" xfId="16372" xr:uid="{00000000-0005-0000-0000-0000E22D0000}"/>
    <cellStyle name="Comma 5 3 2 2 4 4" xfId="16373" xr:uid="{00000000-0005-0000-0000-0000E32D0000}"/>
    <cellStyle name="Comma 5 3 2 2 4 5" xfId="16374" xr:uid="{00000000-0005-0000-0000-0000E42D0000}"/>
    <cellStyle name="Comma 5 3 2 2 5" xfId="16375" xr:uid="{00000000-0005-0000-0000-0000E52D0000}"/>
    <cellStyle name="Comma 5 3 2 2 5 2" xfId="16376" xr:uid="{00000000-0005-0000-0000-0000E62D0000}"/>
    <cellStyle name="Comma 5 3 2 2 5 2 2" xfId="16377" xr:uid="{00000000-0005-0000-0000-0000E72D0000}"/>
    <cellStyle name="Comma 5 3 2 2 5 3" xfId="16378" xr:uid="{00000000-0005-0000-0000-0000E82D0000}"/>
    <cellStyle name="Comma 5 3 2 2 5 4" xfId="16379" xr:uid="{00000000-0005-0000-0000-0000E92D0000}"/>
    <cellStyle name="Comma 5 3 2 2 6" xfId="16380" xr:uid="{00000000-0005-0000-0000-0000EA2D0000}"/>
    <cellStyle name="Comma 5 3 2 2 6 2" xfId="16381" xr:uid="{00000000-0005-0000-0000-0000EB2D0000}"/>
    <cellStyle name="Comma 5 3 2 2 7" xfId="16382" xr:uid="{00000000-0005-0000-0000-0000EC2D0000}"/>
    <cellStyle name="Comma 5 3 2 2 8" xfId="16383" xr:uid="{00000000-0005-0000-0000-0000ED2D0000}"/>
    <cellStyle name="Comma 5 3 2 2 9" xfId="16384" xr:uid="{00000000-0005-0000-0000-0000EE2D0000}"/>
    <cellStyle name="Comma 5 3 2 3" xfId="16385" xr:uid="{00000000-0005-0000-0000-0000EF2D0000}"/>
    <cellStyle name="Comma 5 3 2 3 2" xfId="16386" xr:uid="{00000000-0005-0000-0000-0000F02D0000}"/>
    <cellStyle name="Comma 5 3 2 3 2 2" xfId="16387" xr:uid="{00000000-0005-0000-0000-0000F12D0000}"/>
    <cellStyle name="Comma 5 3 2 3 2 2 2" xfId="16388" xr:uid="{00000000-0005-0000-0000-0000F22D0000}"/>
    <cellStyle name="Comma 5 3 2 3 2 2 2 2" xfId="16389" xr:uid="{00000000-0005-0000-0000-0000F32D0000}"/>
    <cellStyle name="Comma 5 3 2 3 2 2 2 2 2" xfId="16390" xr:uid="{00000000-0005-0000-0000-0000F42D0000}"/>
    <cellStyle name="Comma 5 3 2 3 2 2 2 3" xfId="16391" xr:uid="{00000000-0005-0000-0000-0000F52D0000}"/>
    <cellStyle name="Comma 5 3 2 3 2 2 2 4" xfId="16392" xr:uid="{00000000-0005-0000-0000-0000F62D0000}"/>
    <cellStyle name="Comma 5 3 2 3 2 2 3" xfId="16393" xr:uid="{00000000-0005-0000-0000-0000F72D0000}"/>
    <cellStyle name="Comma 5 3 2 3 2 2 3 2" xfId="16394" xr:uid="{00000000-0005-0000-0000-0000F82D0000}"/>
    <cellStyle name="Comma 5 3 2 3 2 2 4" xfId="16395" xr:uid="{00000000-0005-0000-0000-0000F92D0000}"/>
    <cellStyle name="Comma 5 3 2 3 2 2 5" xfId="16396" xr:uid="{00000000-0005-0000-0000-0000FA2D0000}"/>
    <cellStyle name="Comma 5 3 2 3 2 3" xfId="16397" xr:uid="{00000000-0005-0000-0000-0000FB2D0000}"/>
    <cellStyle name="Comma 5 3 2 3 2 3 2" xfId="16398" xr:uid="{00000000-0005-0000-0000-0000FC2D0000}"/>
    <cellStyle name="Comma 5 3 2 3 2 3 2 2" xfId="16399" xr:uid="{00000000-0005-0000-0000-0000FD2D0000}"/>
    <cellStyle name="Comma 5 3 2 3 2 3 3" xfId="16400" xr:uid="{00000000-0005-0000-0000-0000FE2D0000}"/>
    <cellStyle name="Comma 5 3 2 3 2 3 4" xfId="16401" xr:uid="{00000000-0005-0000-0000-0000FF2D0000}"/>
    <cellStyle name="Comma 5 3 2 3 2 4" xfId="16402" xr:uid="{00000000-0005-0000-0000-0000002E0000}"/>
    <cellStyle name="Comma 5 3 2 3 2 4 2" xfId="16403" xr:uid="{00000000-0005-0000-0000-0000012E0000}"/>
    <cellStyle name="Comma 5 3 2 3 2 5" xfId="16404" xr:uid="{00000000-0005-0000-0000-0000022E0000}"/>
    <cellStyle name="Comma 5 3 2 3 2 6" xfId="16405" xr:uid="{00000000-0005-0000-0000-0000032E0000}"/>
    <cellStyle name="Comma 5 3 2 3 3" xfId="16406" xr:uid="{00000000-0005-0000-0000-0000042E0000}"/>
    <cellStyle name="Comma 5 3 2 3 3 2" xfId="16407" xr:uid="{00000000-0005-0000-0000-0000052E0000}"/>
    <cellStyle name="Comma 5 3 2 3 3 2 2" xfId="16408" xr:uid="{00000000-0005-0000-0000-0000062E0000}"/>
    <cellStyle name="Comma 5 3 2 3 3 2 2 2" xfId="16409" xr:uid="{00000000-0005-0000-0000-0000072E0000}"/>
    <cellStyle name="Comma 5 3 2 3 3 2 3" xfId="16410" xr:uid="{00000000-0005-0000-0000-0000082E0000}"/>
    <cellStyle name="Comma 5 3 2 3 3 2 4" xfId="16411" xr:uid="{00000000-0005-0000-0000-0000092E0000}"/>
    <cellStyle name="Comma 5 3 2 3 3 3" xfId="16412" xr:uid="{00000000-0005-0000-0000-00000A2E0000}"/>
    <cellStyle name="Comma 5 3 2 3 3 3 2" xfId="16413" xr:uid="{00000000-0005-0000-0000-00000B2E0000}"/>
    <cellStyle name="Comma 5 3 2 3 3 4" xfId="16414" xr:uid="{00000000-0005-0000-0000-00000C2E0000}"/>
    <cellStyle name="Comma 5 3 2 3 3 5" xfId="16415" xr:uid="{00000000-0005-0000-0000-00000D2E0000}"/>
    <cellStyle name="Comma 5 3 2 3 4" xfId="16416" xr:uid="{00000000-0005-0000-0000-00000E2E0000}"/>
    <cellStyle name="Comma 5 3 2 3 4 2" xfId="16417" xr:uid="{00000000-0005-0000-0000-00000F2E0000}"/>
    <cellStyle name="Comma 5 3 2 3 4 2 2" xfId="16418" xr:uid="{00000000-0005-0000-0000-0000102E0000}"/>
    <cellStyle name="Comma 5 3 2 3 4 3" xfId="16419" xr:uid="{00000000-0005-0000-0000-0000112E0000}"/>
    <cellStyle name="Comma 5 3 2 3 4 4" xfId="16420" xr:uid="{00000000-0005-0000-0000-0000122E0000}"/>
    <cellStyle name="Comma 5 3 2 3 5" xfId="16421" xr:uid="{00000000-0005-0000-0000-0000132E0000}"/>
    <cellStyle name="Comma 5 3 2 3 5 2" xfId="16422" xr:uid="{00000000-0005-0000-0000-0000142E0000}"/>
    <cellStyle name="Comma 5 3 2 3 6" xfId="16423" xr:uid="{00000000-0005-0000-0000-0000152E0000}"/>
    <cellStyle name="Comma 5 3 2 3 7" xfId="16424" xr:uid="{00000000-0005-0000-0000-0000162E0000}"/>
    <cellStyle name="Comma 5 3 2 4" xfId="16425" xr:uid="{00000000-0005-0000-0000-0000172E0000}"/>
    <cellStyle name="Comma 5 3 2 4 2" xfId="16426" xr:uid="{00000000-0005-0000-0000-0000182E0000}"/>
    <cellStyle name="Comma 5 3 2 4 2 2" xfId="16427" xr:uid="{00000000-0005-0000-0000-0000192E0000}"/>
    <cellStyle name="Comma 5 3 2 4 2 2 2" xfId="16428" xr:uid="{00000000-0005-0000-0000-00001A2E0000}"/>
    <cellStyle name="Comma 5 3 2 4 2 2 2 2" xfId="16429" xr:uid="{00000000-0005-0000-0000-00001B2E0000}"/>
    <cellStyle name="Comma 5 3 2 4 2 2 3" xfId="16430" xr:uid="{00000000-0005-0000-0000-00001C2E0000}"/>
    <cellStyle name="Comma 5 3 2 4 2 2 4" xfId="16431" xr:uid="{00000000-0005-0000-0000-00001D2E0000}"/>
    <cellStyle name="Comma 5 3 2 4 2 3" xfId="16432" xr:uid="{00000000-0005-0000-0000-00001E2E0000}"/>
    <cellStyle name="Comma 5 3 2 4 2 3 2" xfId="16433" xr:uid="{00000000-0005-0000-0000-00001F2E0000}"/>
    <cellStyle name="Comma 5 3 2 4 2 4" xfId="16434" xr:uid="{00000000-0005-0000-0000-0000202E0000}"/>
    <cellStyle name="Comma 5 3 2 4 2 5" xfId="16435" xr:uid="{00000000-0005-0000-0000-0000212E0000}"/>
    <cellStyle name="Comma 5 3 2 4 3" xfId="16436" xr:uid="{00000000-0005-0000-0000-0000222E0000}"/>
    <cellStyle name="Comma 5 3 2 4 3 2" xfId="16437" xr:uid="{00000000-0005-0000-0000-0000232E0000}"/>
    <cellStyle name="Comma 5 3 2 4 3 2 2" xfId="16438" xr:uid="{00000000-0005-0000-0000-0000242E0000}"/>
    <cellStyle name="Comma 5 3 2 4 3 3" xfId="16439" xr:uid="{00000000-0005-0000-0000-0000252E0000}"/>
    <cellStyle name="Comma 5 3 2 4 3 4" xfId="16440" xr:uid="{00000000-0005-0000-0000-0000262E0000}"/>
    <cellStyle name="Comma 5 3 2 4 4" xfId="16441" xr:uid="{00000000-0005-0000-0000-0000272E0000}"/>
    <cellStyle name="Comma 5 3 2 4 4 2" xfId="16442" xr:uid="{00000000-0005-0000-0000-0000282E0000}"/>
    <cellStyle name="Comma 5 3 2 4 5" xfId="16443" xr:uid="{00000000-0005-0000-0000-0000292E0000}"/>
    <cellStyle name="Comma 5 3 2 4 6" xfId="16444" xr:uid="{00000000-0005-0000-0000-00002A2E0000}"/>
    <cellStyle name="Comma 5 3 2 5" xfId="16445" xr:uid="{00000000-0005-0000-0000-00002B2E0000}"/>
    <cellStyle name="Comma 5 3 2 5 2" xfId="16446" xr:uid="{00000000-0005-0000-0000-00002C2E0000}"/>
    <cellStyle name="Comma 5 3 2 5 2 2" xfId="16447" xr:uid="{00000000-0005-0000-0000-00002D2E0000}"/>
    <cellStyle name="Comma 5 3 2 5 2 2 2" xfId="16448" xr:uid="{00000000-0005-0000-0000-00002E2E0000}"/>
    <cellStyle name="Comma 5 3 2 5 2 3" xfId="16449" xr:uid="{00000000-0005-0000-0000-00002F2E0000}"/>
    <cellStyle name="Comma 5 3 2 5 2 4" xfId="16450" xr:uid="{00000000-0005-0000-0000-0000302E0000}"/>
    <cellStyle name="Comma 5 3 2 5 3" xfId="16451" xr:uid="{00000000-0005-0000-0000-0000312E0000}"/>
    <cellStyle name="Comma 5 3 2 5 3 2" xfId="16452" xr:uid="{00000000-0005-0000-0000-0000322E0000}"/>
    <cellStyle name="Comma 5 3 2 5 4" xfId="16453" xr:uid="{00000000-0005-0000-0000-0000332E0000}"/>
    <cellStyle name="Comma 5 3 2 5 5" xfId="16454" xr:uid="{00000000-0005-0000-0000-0000342E0000}"/>
    <cellStyle name="Comma 5 3 2 6" xfId="16455" xr:uid="{00000000-0005-0000-0000-0000352E0000}"/>
    <cellStyle name="Comma 5 3 2 6 2" xfId="16456" xr:uid="{00000000-0005-0000-0000-0000362E0000}"/>
    <cellStyle name="Comma 5 3 2 6 2 2" xfId="16457" xr:uid="{00000000-0005-0000-0000-0000372E0000}"/>
    <cellStyle name="Comma 5 3 2 6 3" xfId="16458" xr:uid="{00000000-0005-0000-0000-0000382E0000}"/>
    <cellStyle name="Comma 5 3 2 6 4" xfId="16459" xr:uid="{00000000-0005-0000-0000-0000392E0000}"/>
    <cellStyle name="Comma 5 3 2 7" xfId="16460" xr:uid="{00000000-0005-0000-0000-00003A2E0000}"/>
    <cellStyle name="Comma 5 3 2 7 2" xfId="16461" xr:uid="{00000000-0005-0000-0000-00003B2E0000}"/>
    <cellStyle name="Comma 5 3 2 8" xfId="16462" xr:uid="{00000000-0005-0000-0000-00003C2E0000}"/>
    <cellStyle name="Comma 5 3 2 9" xfId="16463" xr:uid="{00000000-0005-0000-0000-00003D2E0000}"/>
    <cellStyle name="Comma 5 3 3" xfId="644" xr:uid="{00000000-0005-0000-0000-00003E2E0000}"/>
    <cellStyle name="Comma 5 3 3 2" xfId="16464" xr:uid="{00000000-0005-0000-0000-00003F2E0000}"/>
    <cellStyle name="Comma 5 3 3 2 2" xfId="16465" xr:uid="{00000000-0005-0000-0000-0000402E0000}"/>
    <cellStyle name="Comma 5 3 3 2 2 2" xfId="16466" xr:uid="{00000000-0005-0000-0000-0000412E0000}"/>
    <cellStyle name="Comma 5 3 3 2 2 2 2" xfId="16467" xr:uid="{00000000-0005-0000-0000-0000422E0000}"/>
    <cellStyle name="Comma 5 3 3 2 2 2 2 2" xfId="16468" xr:uid="{00000000-0005-0000-0000-0000432E0000}"/>
    <cellStyle name="Comma 5 3 3 2 2 2 2 2 2" xfId="16469" xr:uid="{00000000-0005-0000-0000-0000442E0000}"/>
    <cellStyle name="Comma 5 3 3 2 2 2 2 3" xfId="16470" xr:uid="{00000000-0005-0000-0000-0000452E0000}"/>
    <cellStyle name="Comma 5 3 3 2 2 2 2 4" xfId="16471" xr:uid="{00000000-0005-0000-0000-0000462E0000}"/>
    <cellStyle name="Comma 5 3 3 2 2 2 3" xfId="16472" xr:uid="{00000000-0005-0000-0000-0000472E0000}"/>
    <cellStyle name="Comma 5 3 3 2 2 2 3 2" xfId="16473" xr:uid="{00000000-0005-0000-0000-0000482E0000}"/>
    <cellStyle name="Comma 5 3 3 2 2 2 4" xfId="16474" xr:uid="{00000000-0005-0000-0000-0000492E0000}"/>
    <cellStyle name="Comma 5 3 3 2 2 2 5" xfId="16475" xr:uid="{00000000-0005-0000-0000-00004A2E0000}"/>
    <cellStyle name="Comma 5 3 3 2 2 3" xfId="16476" xr:uid="{00000000-0005-0000-0000-00004B2E0000}"/>
    <cellStyle name="Comma 5 3 3 2 2 3 2" xfId="16477" xr:uid="{00000000-0005-0000-0000-00004C2E0000}"/>
    <cellStyle name="Comma 5 3 3 2 2 3 2 2" xfId="16478" xr:uid="{00000000-0005-0000-0000-00004D2E0000}"/>
    <cellStyle name="Comma 5 3 3 2 2 3 3" xfId="16479" xr:uid="{00000000-0005-0000-0000-00004E2E0000}"/>
    <cellStyle name="Comma 5 3 3 2 2 3 4" xfId="16480" xr:uid="{00000000-0005-0000-0000-00004F2E0000}"/>
    <cellStyle name="Comma 5 3 3 2 2 4" xfId="16481" xr:uid="{00000000-0005-0000-0000-0000502E0000}"/>
    <cellStyle name="Comma 5 3 3 2 2 4 2" xfId="16482" xr:uid="{00000000-0005-0000-0000-0000512E0000}"/>
    <cellStyle name="Comma 5 3 3 2 2 5" xfId="16483" xr:uid="{00000000-0005-0000-0000-0000522E0000}"/>
    <cellStyle name="Comma 5 3 3 2 2 6" xfId="16484" xr:uid="{00000000-0005-0000-0000-0000532E0000}"/>
    <cellStyle name="Comma 5 3 3 2 3" xfId="16485" xr:uid="{00000000-0005-0000-0000-0000542E0000}"/>
    <cellStyle name="Comma 5 3 3 2 3 2" xfId="16486" xr:uid="{00000000-0005-0000-0000-0000552E0000}"/>
    <cellStyle name="Comma 5 3 3 2 3 2 2" xfId="16487" xr:uid="{00000000-0005-0000-0000-0000562E0000}"/>
    <cellStyle name="Comma 5 3 3 2 3 2 2 2" xfId="16488" xr:uid="{00000000-0005-0000-0000-0000572E0000}"/>
    <cellStyle name="Comma 5 3 3 2 3 2 3" xfId="16489" xr:uid="{00000000-0005-0000-0000-0000582E0000}"/>
    <cellStyle name="Comma 5 3 3 2 3 2 4" xfId="16490" xr:uid="{00000000-0005-0000-0000-0000592E0000}"/>
    <cellStyle name="Comma 5 3 3 2 3 3" xfId="16491" xr:uid="{00000000-0005-0000-0000-00005A2E0000}"/>
    <cellStyle name="Comma 5 3 3 2 3 3 2" xfId="16492" xr:uid="{00000000-0005-0000-0000-00005B2E0000}"/>
    <cellStyle name="Comma 5 3 3 2 3 4" xfId="16493" xr:uid="{00000000-0005-0000-0000-00005C2E0000}"/>
    <cellStyle name="Comma 5 3 3 2 3 5" xfId="16494" xr:uid="{00000000-0005-0000-0000-00005D2E0000}"/>
    <cellStyle name="Comma 5 3 3 2 4" xfId="16495" xr:uid="{00000000-0005-0000-0000-00005E2E0000}"/>
    <cellStyle name="Comma 5 3 3 2 4 2" xfId="16496" xr:uid="{00000000-0005-0000-0000-00005F2E0000}"/>
    <cellStyle name="Comma 5 3 3 2 4 2 2" xfId="16497" xr:uid="{00000000-0005-0000-0000-0000602E0000}"/>
    <cellStyle name="Comma 5 3 3 2 4 3" xfId="16498" xr:uid="{00000000-0005-0000-0000-0000612E0000}"/>
    <cellStyle name="Comma 5 3 3 2 4 4" xfId="16499" xr:uid="{00000000-0005-0000-0000-0000622E0000}"/>
    <cellStyle name="Comma 5 3 3 2 5" xfId="16500" xr:uid="{00000000-0005-0000-0000-0000632E0000}"/>
    <cellStyle name="Comma 5 3 3 2 5 2" xfId="16501" xr:uid="{00000000-0005-0000-0000-0000642E0000}"/>
    <cellStyle name="Comma 5 3 3 2 6" xfId="16502" xr:uid="{00000000-0005-0000-0000-0000652E0000}"/>
    <cellStyle name="Comma 5 3 3 2 7" xfId="16503" xr:uid="{00000000-0005-0000-0000-0000662E0000}"/>
    <cellStyle name="Comma 5 3 3 3" xfId="16504" xr:uid="{00000000-0005-0000-0000-0000672E0000}"/>
    <cellStyle name="Comma 5 3 3 3 2" xfId="16505" xr:uid="{00000000-0005-0000-0000-0000682E0000}"/>
    <cellStyle name="Comma 5 3 3 3 2 2" xfId="16506" xr:uid="{00000000-0005-0000-0000-0000692E0000}"/>
    <cellStyle name="Comma 5 3 3 3 2 2 2" xfId="16507" xr:uid="{00000000-0005-0000-0000-00006A2E0000}"/>
    <cellStyle name="Comma 5 3 3 3 2 2 2 2" xfId="16508" xr:uid="{00000000-0005-0000-0000-00006B2E0000}"/>
    <cellStyle name="Comma 5 3 3 3 2 2 3" xfId="16509" xr:uid="{00000000-0005-0000-0000-00006C2E0000}"/>
    <cellStyle name="Comma 5 3 3 3 2 2 4" xfId="16510" xr:uid="{00000000-0005-0000-0000-00006D2E0000}"/>
    <cellStyle name="Comma 5 3 3 3 2 3" xfId="16511" xr:uid="{00000000-0005-0000-0000-00006E2E0000}"/>
    <cellStyle name="Comma 5 3 3 3 2 3 2" xfId="16512" xr:uid="{00000000-0005-0000-0000-00006F2E0000}"/>
    <cellStyle name="Comma 5 3 3 3 2 4" xfId="16513" xr:uid="{00000000-0005-0000-0000-0000702E0000}"/>
    <cellStyle name="Comma 5 3 3 3 2 5" xfId="16514" xr:uid="{00000000-0005-0000-0000-0000712E0000}"/>
    <cellStyle name="Comma 5 3 3 3 3" xfId="16515" xr:uid="{00000000-0005-0000-0000-0000722E0000}"/>
    <cellStyle name="Comma 5 3 3 3 3 2" xfId="16516" xr:uid="{00000000-0005-0000-0000-0000732E0000}"/>
    <cellStyle name="Comma 5 3 3 3 3 2 2" xfId="16517" xr:uid="{00000000-0005-0000-0000-0000742E0000}"/>
    <cellStyle name="Comma 5 3 3 3 3 3" xfId="16518" xr:uid="{00000000-0005-0000-0000-0000752E0000}"/>
    <cellStyle name="Comma 5 3 3 3 3 4" xfId="16519" xr:uid="{00000000-0005-0000-0000-0000762E0000}"/>
    <cellStyle name="Comma 5 3 3 3 4" xfId="16520" xr:uid="{00000000-0005-0000-0000-0000772E0000}"/>
    <cellStyle name="Comma 5 3 3 3 4 2" xfId="16521" xr:uid="{00000000-0005-0000-0000-0000782E0000}"/>
    <cellStyle name="Comma 5 3 3 3 5" xfId="16522" xr:uid="{00000000-0005-0000-0000-0000792E0000}"/>
    <cellStyle name="Comma 5 3 3 3 6" xfId="16523" xr:uid="{00000000-0005-0000-0000-00007A2E0000}"/>
    <cellStyle name="Comma 5 3 3 4" xfId="16524" xr:uid="{00000000-0005-0000-0000-00007B2E0000}"/>
    <cellStyle name="Comma 5 3 3 4 2" xfId="16525" xr:uid="{00000000-0005-0000-0000-00007C2E0000}"/>
    <cellStyle name="Comma 5 3 3 4 2 2" xfId="16526" xr:uid="{00000000-0005-0000-0000-00007D2E0000}"/>
    <cellStyle name="Comma 5 3 3 4 2 2 2" xfId="16527" xr:uid="{00000000-0005-0000-0000-00007E2E0000}"/>
    <cellStyle name="Comma 5 3 3 4 2 3" xfId="16528" xr:uid="{00000000-0005-0000-0000-00007F2E0000}"/>
    <cellStyle name="Comma 5 3 3 4 2 4" xfId="16529" xr:uid="{00000000-0005-0000-0000-0000802E0000}"/>
    <cellStyle name="Comma 5 3 3 4 3" xfId="16530" xr:uid="{00000000-0005-0000-0000-0000812E0000}"/>
    <cellStyle name="Comma 5 3 3 4 3 2" xfId="16531" xr:uid="{00000000-0005-0000-0000-0000822E0000}"/>
    <cellStyle name="Comma 5 3 3 4 4" xfId="16532" xr:uid="{00000000-0005-0000-0000-0000832E0000}"/>
    <cellStyle name="Comma 5 3 3 4 5" xfId="16533" xr:uid="{00000000-0005-0000-0000-0000842E0000}"/>
    <cellStyle name="Comma 5 3 3 5" xfId="16534" xr:uid="{00000000-0005-0000-0000-0000852E0000}"/>
    <cellStyle name="Comma 5 3 3 5 2" xfId="16535" xr:uid="{00000000-0005-0000-0000-0000862E0000}"/>
    <cellStyle name="Comma 5 3 3 5 2 2" xfId="16536" xr:uid="{00000000-0005-0000-0000-0000872E0000}"/>
    <cellStyle name="Comma 5 3 3 5 3" xfId="16537" xr:uid="{00000000-0005-0000-0000-0000882E0000}"/>
    <cellStyle name="Comma 5 3 3 5 4" xfId="16538" xr:uid="{00000000-0005-0000-0000-0000892E0000}"/>
    <cellStyle name="Comma 5 3 3 6" xfId="16539" xr:uid="{00000000-0005-0000-0000-00008A2E0000}"/>
    <cellStyle name="Comma 5 3 3 6 2" xfId="16540" xr:uid="{00000000-0005-0000-0000-00008B2E0000}"/>
    <cellStyle name="Comma 5 3 3 7" xfId="16541" xr:uid="{00000000-0005-0000-0000-00008C2E0000}"/>
    <cellStyle name="Comma 5 3 3 8" xfId="16542" xr:uid="{00000000-0005-0000-0000-00008D2E0000}"/>
    <cellStyle name="Comma 5 3 3 9" xfId="16543" xr:uid="{00000000-0005-0000-0000-00008E2E0000}"/>
    <cellStyle name="Comma 5 3 4" xfId="3534" xr:uid="{00000000-0005-0000-0000-00008F2E0000}"/>
    <cellStyle name="Comma 5 3 4 2" xfId="16544" xr:uid="{00000000-0005-0000-0000-0000902E0000}"/>
    <cellStyle name="Comma 5 3 4 2 2" xfId="16545" xr:uid="{00000000-0005-0000-0000-0000912E0000}"/>
    <cellStyle name="Comma 5 3 4 2 2 2" xfId="16546" xr:uid="{00000000-0005-0000-0000-0000922E0000}"/>
    <cellStyle name="Comma 5 3 4 2 2 2 2" xfId="16547" xr:uid="{00000000-0005-0000-0000-0000932E0000}"/>
    <cellStyle name="Comma 5 3 4 2 2 2 2 2" xfId="16548" xr:uid="{00000000-0005-0000-0000-0000942E0000}"/>
    <cellStyle name="Comma 5 3 4 2 2 2 3" xfId="16549" xr:uid="{00000000-0005-0000-0000-0000952E0000}"/>
    <cellStyle name="Comma 5 3 4 2 2 2 4" xfId="16550" xr:uid="{00000000-0005-0000-0000-0000962E0000}"/>
    <cellStyle name="Comma 5 3 4 2 2 3" xfId="16551" xr:uid="{00000000-0005-0000-0000-0000972E0000}"/>
    <cellStyle name="Comma 5 3 4 2 2 3 2" xfId="16552" xr:uid="{00000000-0005-0000-0000-0000982E0000}"/>
    <cellStyle name="Comma 5 3 4 2 2 4" xfId="16553" xr:uid="{00000000-0005-0000-0000-0000992E0000}"/>
    <cellStyle name="Comma 5 3 4 2 2 5" xfId="16554" xr:uid="{00000000-0005-0000-0000-00009A2E0000}"/>
    <cellStyle name="Comma 5 3 4 2 3" xfId="16555" xr:uid="{00000000-0005-0000-0000-00009B2E0000}"/>
    <cellStyle name="Comma 5 3 4 2 3 2" xfId="16556" xr:uid="{00000000-0005-0000-0000-00009C2E0000}"/>
    <cellStyle name="Comma 5 3 4 2 3 2 2" xfId="16557" xr:uid="{00000000-0005-0000-0000-00009D2E0000}"/>
    <cellStyle name="Comma 5 3 4 2 3 3" xfId="16558" xr:uid="{00000000-0005-0000-0000-00009E2E0000}"/>
    <cellStyle name="Comma 5 3 4 2 3 4" xfId="16559" xr:uid="{00000000-0005-0000-0000-00009F2E0000}"/>
    <cellStyle name="Comma 5 3 4 2 4" xfId="16560" xr:uid="{00000000-0005-0000-0000-0000A02E0000}"/>
    <cellStyle name="Comma 5 3 4 2 4 2" xfId="16561" xr:uid="{00000000-0005-0000-0000-0000A12E0000}"/>
    <cellStyle name="Comma 5 3 4 2 5" xfId="16562" xr:uid="{00000000-0005-0000-0000-0000A22E0000}"/>
    <cellStyle name="Comma 5 3 4 2 6" xfId="16563" xr:uid="{00000000-0005-0000-0000-0000A32E0000}"/>
    <cellStyle name="Comma 5 3 4 3" xfId="16564" xr:uid="{00000000-0005-0000-0000-0000A42E0000}"/>
    <cellStyle name="Comma 5 3 4 3 2" xfId="16565" xr:uid="{00000000-0005-0000-0000-0000A52E0000}"/>
    <cellStyle name="Comma 5 3 4 3 2 2" xfId="16566" xr:uid="{00000000-0005-0000-0000-0000A62E0000}"/>
    <cellStyle name="Comma 5 3 4 3 2 2 2" xfId="16567" xr:uid="{00000000-0005-0000-0000-0000A72E0000}"/>
    <cellStyle name="Comma 5 3 4 3 2 3" xfId="16568" xr:uid="{00000000-0005-0000-0000-0000A82E0000}"/>
    <cellStyle name="Comma 5 3 4 3 2 4" xfId="16569" xr:uid="{00000000-0005-0000-0000-0000A92E0000}"/>
    <cellStyle name="Comma 5 3 4 3 3" xfId="16570" xr:uid="{00000000-0005-0000-0000-0000AA2E0000}"/>
    <cellStyle name="Comma 5 3 4 3 3 2" xfId="16571" xr:uid="{00000000-0005-0000-0000-0000AB2E0000}"/>
    <cellStyle name="Comma 5 3 4 3 4" xfId="16572" xr:uid="{00000000-0005-0000-0000-0000AC2E0000}"/>
    <cellStyle name="Comma 5 3 4 3 5" xfId="16573" xr:uid="{00000000-0005-0000-0000-0000AD2E0000}"/>
    <cellStyle name="Comma 5 3 4 4" xfId="16574" xr:uid="{00000000-0005-0000-0000-0000AE2E0000}"/>
    <cellStyle name="Comma 5 3 4 4 2" xfId="16575" xr:uid="{00000000-0005-0000-0000-0000AF2E0000}"/>
    <cellStyle name="Comma 5 3 4 4 2 2" xfId="16576" xr:uid="{00000000-0005-0000-0000-0000B02E0000}"/>
    <cellStyle name="Comma 5 3 4 4 3" xfId="16577" xr:uid="{00000000-0005-0000-0000-0000B12E0000}"/>
    <cellStyle name="Comma 5 3 4 4 4" xfId="16578" xr:uid="{00000000-0005-0000-0000-0000B22E0000}"/>
    <cellStyle name="Comma 5 3 4 5" xfId="16579" xr:uid="{00000000-0005-0000-0000-0000B32E0000}"/>
    <cellStyle name="Comma 5 3 4 5 2" xfId="16580" xr:uid="{00000000-0005-0000-0000-0000B42E0000}"/>
    <cellStyle name="Comma 5 3 4 6" xfId="16581" xr:uid="{00000000-0005-0000-0000-0000B52E0000}"/>
    <cellStyle name="Comma 5 3 4 7" xfId="16582" xr:uid="{00000000-0005-0000-0000-0000B62E0000}"/>
    <cellStyle name="Comma 5 3 5" xfId="3535" xr:uid="{00000000-0005-0000-0000-0000B72E0000}"/>
    <cellStyle name="Comma 5 3 5 2" xfId="16583" xr:uid="{00000000-0005-0000-0000-0000B82E0000}"/>
    <cellStyle name="Comma 5 3 5 2 2" xfId="16584" xr:uid="{00000000-0005-0000-0000-0000B92E0000}"/>
    <cellStyle name="Comma 5 3 5 2 2 2" xfId="16585" xr:uid="{00000000-0005-0000-0000-0000BA2E0000}"/>
    <cellStyle name="Comma 5 3 5 2 2 2 2" xfId="16586" xr:uid="{00000000-0005-0000-0000-0000BB2E0000}"/>
    <cellStyle name="Comma 5 3 5 2 2 3" xfId="16587" xr:uid="{00000000-0005-0000-0000-0000BC2E0000}"/>
    <cellStyle name="Comma 5 3 5 2 2 4" xfId="16588" xr:uid="{00000000-0005-0000-0000-0000BD2E0000}"/>
    <cellStyle name="Comma 5 3 5 2 3" xfId="16589" xr:uid="{00000000-0005-0000-0000-0000BE2E0000}"/>
    <cellStyle name="Comma 5 3 5 2 3 2" xfId="16590" xr:uid="{00000000-0005-0000-0000-0000BF2E0000}"/>
    <cellStyle name="Comma 5 3 5 2 4" xfId="16591" xr:uid="{00000000-0005-0000-0000-0000C02E0000}"/>
    <cellStyle name="Comma 5 3 5 2 5" xfId="16592" xr:uid="{00000000-0005-0000-0000-0000C12E0000}"/>
    <cellStyle name="Comma 5 3 5 3" xfId="16593" xr:uid="{00000000-0005-0000-0000-0000C22E0000}"/>
    <cellStyle name="Comma 5 3 5 3 2" xfId="16594" xr:uid="{00000000-0005-0000-0000-0000C32E0000}"/>
    <cellStyle name="Comma 5 3 5 3 2 2" xfId="16595" xr:uid="{00000000-0005-0000-0000-0000C42E0000}"/>
    <cellStyle name="Comma 5 3 5 3 3" xfId="16596" xr:uid="{00000000-0005-0000-0000-0000C52E0000}"/>
    <cellStyle name="Comma 5 3 5 3 4" xfId="16597" xr:uid="{00000000-0005-0000-0000-0000C62E0000}"/>
    <cellStyle name="Comma 5 3 5 4" xfId="16598" xr:uid="{00000000-0005-0000-0000-0000C72E0000}"/>
    <cellStyle name="Comma 5 3 5 4 2" xfId="16599" xr:uid="{00000000-0005-0000-0000-0000C82E0000}"/>
    <cellStyle name="Comma 5 3 5 5" xfId="16600" xr:uid="{00000000-0005-0000-0000-0000C92E0000}"/>
    <cellStyle name="Comma 5 3 5 6" xfId="16601" xr:uid="{00000000-0005-0000-0000-0000CA2E0000}"/>
    <cellStyle name="Comma 5 3 6" xfId="16602" xr:uid="{00000000-0005-0000-0000-0000CB2E0000}"/>
    <cellStyle name="Comma 5 3 6 2" xfId="16603" xr:uid="{00000000-0005-0000-0000-0000CC2E0000}"/>
    <cellStyle name="Comma 5 3 6 2 2" xfId="16604" xr:uid="{00000000-0005-0000-0000-0000CD2E0000}"/>
    <cellStyle name="Comma 5 3 6 2 2 2" xfId="16605" xr:uid="{00000000-0005-0000-0000-0000CE2E0000}"/>
    <cellStyle name="Comma 5 3 6 2 3" xfId="16606" xr:uid="{00000000-0005-0000-0000-0000CF2E0000}"/>
    <cellStyle name="Comma 5 3 6 2 4" xfId="16607" xr:uid="{00000000-0005-0000-0000-0000D02E0000}"/>
    <cellStyle name="Comma 5 3 6 3" xfId="16608" xr:uid="{00000000-0005-0000-0000-0000D12E0000}"/>
    <cellStyle name="Comma 5 3 6 3 2" xfId="16609" xr:uid="{00000000-0005-0000-0000-0000D22E0000}"/>
    <cellStyle name="Comma 5 3 6 4" xfId="16610" xr:uid="{00000000-0005-0000-0000-0000D32E0000}"/>
    <cellStyle name="Comma 5 3 6 5" xfId="16611" xr:uid="{00000000-0005-0000-0000-0000D42E0000}"/>
    <cellStyle name="Comma 5 3 7" xfId="16612" xr:uid="{00000000-0005-0000-0000-0000D52E0000}"/>
    <cellStyle name="Comma 5 3 7 2" xfId="16613" xr:uid="{00000000-0005-0000-0000-0000D62E0000}"/>
    <cellStyle name="Comma 5 3 7 2 2" xfId="16614" xr:uid="{00000000-0005-0000-0000-0000D72E0000}"/>
    <cellStyle name="Comma 5 3 7 3" xfId="16615" xr:uid="{00000000-0005-0000-0000-0000D82E0000}"/>
    <cellStyle name="Comma 5 3 7 4" xfId="16616" xr:uid="{00000000-0005-0000-0000-0000D92E0000}"/>
    <cellStyle name="Comma 5 3 8" xfId="16617" xr:uid="{00000000-0005-0000-0000-0000DA2E0000}"/>
    <cellStyle name="Comma 5 3 8 2" xfId="16618" xr:uid="{00000000-0005-0000-0000-0000DB2E0000}"/>
    <cellStyle name="Comma 5 3 9" xfId="16619" xr:uid="{00000000-0005-0000-0000-0000DC2E0000}"/>
    <cellStyle name="Comma 5 4" xfId="126" xr:uid="{00000000-0005-0000-0000-0000DD2E0000}"/>
    <cellStyle name="Comma 5 4 2" xfId="3536" xr:uid="{00000000-0005-0000-0000-0000DE2E0000}"/>
    <cellStyle name="Comma 5 5" xfId="127" xr:uid="{00000000-0005-0000-0000-0000DF2E0000}"/>
    <cellStyle name="Comma 5 5 10" xfId="16620" xr:uid="{00000000-0005-0000-0000-0000E02E0000}"/>
    <cellStyle name="Comma 5 5 2" xfId="645" xr:uid="{00000000-0005-0000-0000-0000E12E0000}"/>
    <cellStyle name="Comma 5 5 2 2" xfId="16621" xr:uid="{00000000-0005-0000-0000-0000E22E0000}"/>
    <cellStyle name="Comma 5 5 2 2 2" xfId="16622" xr:uid="{00000000-0005-0000-0000-0000E32E0000}"/>
    <cellStyle name="Comma 5 5 2 2 2 2" xfId="16623" xr:uid="{00000000-0005-0000-0000-0000E42E0000}"/>
    <cellStyle name="Comma 5 5 2 2 2 2 2" xfId="16624" xr:uid="{00000000-0005-0000-0000-0000E52E0000}"/>
    <cellStyle name="Comma 5 5 2 2 2 2 2 2" xfId="16625" xr:uid="{00000000-0005-0000-0000-0000E62E0000}"/>
    <cellStyle name="Comma 5 5 2 2 2 2 2 2 2" xfId="16626" xr:uid="{00000000-0005-0000-0000-0000E72E0000}"/>
    <cellStyle name="Comma 5 5 2 2 2 2 2 3" xfId="16627" xr:uid="{00000000-0005-0000-0000-0000E82E0000}"/>
    <cellStyle name="Comma 5 5 2 2 2 2 2 4" xfId="16628" xr:uid="{00000000-0005-0000-0000-0000E92E0000}"/>
    <cellStyle name="Comma 5 5 2 2 2 2 3" xfId="16629" xr:uid="{00000000-0005-0000-0000-0000EA2E0000}"/>
    <cellStyle name="Comma 5 5 2 2 2 2 3 2" xfId="16630" xr:uid="{00000000-0005-0000-0000-0000EB2E0000}"/>
    <cellStyle name="Comma 5 5 2 2 2 2 4" xfId="16631" xr:uid="{00000000-0005-0000-0000-0000EC2E0000}"/>
    <cellStyle name="Comma 5 5 2 2 2 2 5" xfId="16632" xr:uid="{00000000-0005-0000-0000-0000ED2E0000}"/>
    <cellStyle name="Comma 5 5 2 2 2 3" xfId="16633" xr:uid="{00000000-0005-0000-0000-0000EE2E0000}"/>
    <cellStyle name="Comma 5 5 2 2 2 3 2" xfId="16634" xr:uid="{00000000-0005-0000-0000-0000EF2E0000}"/>
    <cellStyle name="Comma 5 5 2 2 2 3 2 2" xfId="16635" xr:uid="{00000000-0005-0000-0000-0000F02E0000}"/>
    <cellStyle name="Comma 5 5 2 2 2 3 3" xfId="16636" xr:uid="{00000000-0005-0000-0000-0000F12E0000}"/>
    <cellStyle name="Comma 5 5 2 2 2 3 4" xfId="16637" xr:uid="{00000000-0005-0000-0000-0000F22E0000}"/>
    <cellStyle name="Comma 5 5 2 2 2 4" xfId="16638" xr:uid="{00000000-0005-0000-0000-0000F32E0000}"/>
    <cellStyle name="Comma 5 5 2 2 2 4 2" xfId="16639" xr:uid="{00000000-0005-0000-0000-0000F42E0000}"/>
    <cellStyle name="Comma 5 5 2 2 2 5" xfId="16640" xr:uid="{00000000-0005-0000-0000-0000F52E0000}"/>
    <cellStyle name="Comma 5 5 2 2 2 6" xfId="16641" xr:uid="{00000000-0005-0000-0000-0000F62E0000}"/>
    <cellStyle name="Comma 5 5 2 2 3" xfId="16642" xr:uid="{00000000-0005-0000-0000-0000F72E0000}"/>
    <cellStyle name="Comma 5 5 2 2 3 2" xfId="16643" xr:uid="{00000000-0005-0000-0000-0000F82E0000}"/>
    <cellStyle name="Comma 5 5 2 2 3 2 2" xfId="16644" xr:uid="{00000000-0005-0000-0000-0000F92E0000}"/>
    <cellStyle name="Comma 5 5 2 2 3 2 2 2" xfId="16645" xr:uid="{00000000-0005-0000-0000-0000FA2E0000}"/>
    <cellStyle name="Comma 5 5 2 2 3 2 3" xfId="16646" xr:uid="{00000000-0005-0000-0000-0000FB2E0000}"/>
    <cellStyle name="Comma 5 5 2 2 3 2 4" xfId="16647" xr:uid="{00000000-0005-0000-0000-0000FC2E0000}"/>
    <cellStyle name="Comma 5 5 2 2 3 3" xfId="16648" xr:uid="{00000000-0005-0000-0000-0000FD2E0000}"/>
    <cellStyle name="Comma 5 5 2 2 3 3 2" xfId="16649" xr:uid="{00000000-0005-0000-0000-0000FE2E0000}"/>
    <cellStyle name="Comma 5 5 2 2 3 4" xfId="16650" xr:uid="{00000000-0005-0000-0000-0000FF2E0000}"/>
    <cellStyle name="Comma 5 5 2 2 3 5" xfId="16651" xr:uid="{00000000-0005-0000-0000-0000002F0000}"/>
    <cellStyle name="Comma 5 5 2 2 4" xfId="16652" xr:uid="{00000000-0005-0000-0000-0000012F0000}"/>
    <cellStyle name="Comma 5 5 2 2 4 2" xfId="16653" xr:uid="{00000000-0005-0000-0000-0000022F0000}"/>
    <cellStyle name="Comma 5 5 2 2 4 2 2" xfId="16654" xr:uid="{00000000-0005-0000-0000-0000032F0000}"/>
    <cellStyle name="Comma 5 5 2 2 4 3" xfId="16655" xr:uid="{00000000-0005-0000-0000-0000042F0000}"/>
    <cellStyle name="Comma 5 5 2 2 4 4" xfId="16656" xr:uid="{00000000-0005-0000-0000-0000052F0000}"/>
    <cellStyle name="Comma 5 5 2 2 5" xfId="16657" xr:uid="{00000000-0005-0000-0000-0000062F0000}"/>
    <cellStyle name="Comma 5 5 2 2 5 2" xfId="16658" xr:uid="{00000000-0005-0000-0000-0000072F0000}"/>
    <cellStyle name="Comma 5 5 2 2 6" xfId="16659" xr:uid="{00000000-0005-0000-0000-0000082F0000}"/>
    <cellStyle name="Comma 5 5 2 2 7" xfId="16660" xr:uid="{00000000-0005-0000-0000-0000092F0000}"/>
    <cellStyle name="Comma 5 5 2 3" xfId="16661" xr:uid="{00000000-0005-0000-0000-00000A2F0000}"/>
    <cellStyle name="Comma 5 5 2 3 2" xfId="16662" xr:uid="{00000000-0005-0000-0000-00000B2F0000}"/>
    <cellStyle name="Comma 5 5 2 3 2 2" xfId="16663" xr:uid="{00000000-0005-0000-0000-00000C2F0000}"/>
    <cellStyle name="Comma 5 5 2 3 2 2 2" xfId="16664" xr:uid="{00000000-0005-0000-0000-00000D2F0000}"/>
    <cellStyle name="Comma 5 5 2 3 2 2 2 2" xfId="16665" xr:uid="{00000000-0005-0000-0000-00000E2F0000}"/>
    <cellStyle name="Comma 5 5 2 3 2 2 3" xfId="16666" xr:uid="{00000000-0005-0000-0000-00000F2F0000}"/>
    <cellStyle name="Comma 5 5 2 3 2 2 4" xfId="16667" xr:uid="{00000000-0005-0000-0000-0000102F0000}"/>
    <cellStyle name="Comma 5 5 2 3 2 3" xfId="16668" xr:uid="{00000000-0005-0000-0000-0000112F0000}"/>
    <cellStyle name="Comma 5 5 2 3 2 3 2" xfId="16669" xr:uid="{00000000-0005-0000-0000-0000122F0000}"/>
    <cellStyle name="Comma 5 5 2 3 2 4" xfId="16670" xr:uid="{00000000-0005-0000-0000-0000132F0000}"/>
    <cellStyle name="Comma 5 5 2 3 2 5" xfId="16671" xr:uid="{00000000-0005-0000-0000-0000142F0000}"/>
    <cellStyle name="Comma 5 5 2 3 3" xfId="16672" xr:uid="{00000000-0005-0000-0000-0000152F0000}"/>
    <cellStyle name="Comma 5 5 2 3 3 2" xfId="16673" xr:uid="{00000000-0005-0000-0000-0000162F0000}"/>
    <cellStyle name="Comma 5 5 2 3 3 2 2" xfId="16674" xr:uid="{00000000-0005-0000-0000-0000172F0000}"/>
    <cellStyle name="Comma 5 5 2 3 3 3" xfId="16675" xr:uid="{00000000-0005-0000-0000-0000182F0000}"/>
    <cellStyle name="Comma 5 5 2 3 3 4" xfId="16676" xr:uid="{00000000-0005-0000-0000-0000192F0000}"/>
    <cellStyle name="Comma 5 5 2 3 4" xfId="16677" xr:uid="{00000000-0005-0000-0000-00001A2F0000}"/>
    <cellStyle name="Comma 5 5 2 3 4 2" xfId="16678" xr:uid="{00000000-0005-0000-0000-00001B2F0000}"/>
    <cellStyle name="Comma 5 5 2 3 5" xfId="16679" xr:uid="{00000000-0005-0000-0000-00001C2F0000}"/>
    <cellStyle name="Comma 5 5 2 3 6" xfId="16680" xr:uid="{00000000-0005-0000-0000-00001D2F0000}"/>
    <cellStyle name="Comma 5 5 2 4" xfId="16681" xr:uid="{00000000-0005-0000-0000-00001E2F0000}"/>
    <cellStyle name="Comma 5 5 2 4 2" xfId="16682" xr:uid="{00000000-0005-0000-0000-00001F2F0000}"/>
    <cellStyle name="Comma 5 5 2 4 2 2" xfId="16683" xr:uid="{00000000-0005-0000-0000-0000202F0000}"/>
    <cellStyle name="Comma 5 5 2 4 2 2 2" xfId="16684" xr:uid="{00000000-0005-0000-0000-0000212F0000}"/>
    <cellStyle name="Comma 5 5 2 4 2 3" xfId="16685" xr:uid="{00000000-0005-0000-0000-0000222F0000}"/>
    <cellStyle name="Comma 5 5 2 4 2 4" xfId="16686" xr:uid="{00000000-0005-0000-0000-0000232F0000}"/>
    <cellStyle name="Comma 5 5 2 4 3" xfId="16687" xr:uid="{00000000-0005-0000-0000-0000242F0000}"/>
    <cellStyle name="Comma 5 5 2 4 3 2" xfId="16688" xr:uid="{00000000-0005-0000-0000-0000252F0000}"/>
    <cellStyle name="Comma 5 5 2 4 4" xfId="16689" xr:uid="{00000000-0005-0000-0000-0000262F0000}"/>
    <cellStyle name="Comma 5 5 2 4 5" xfId="16690" xr:uid="{00000000-0005-0000-0000-0000272F0000}"/>
    <cellStyle name="Comma 5 5 2 5" xfId="16691" xr:uid="{00000000-0005-0000-0000-0000282F0000}"/>
    <cellStyle name="Comma 5 5 2 5 2" xfId="16692" xr:uid="{00000000-0005-0000-0000-0000292F0000}"/>
    <cellStyle name="Comma 5 5 2 5 2 2" xfId="16693" xr:uid="{00000000-0005-0000-0000-00002A2F0000}"/>
    <cellStyle name="Comma 5 5 2 5 3" xfId="16694" xr:uid="{00000000-0005-0000-0000-00002B2F0000}"/>
    <cellStyle name="Comma 5 5 2 5 4" xfId="16695" xr:uid="{00000000-0005-0000-0000-00002C2F0000}"/>
    <cellStyle name="Comma 5 5 2 6" xfId="16696" xr:uid="{00000000-0005-0000-0000-00002D2F0000}"/>
    <cellStyle name="Comma 5 5 2 6 2" xfId="16697" xr:uid="{00000000-0005-0000-0000-00002E2F0000}"/>
    <cellStyle name="Comma 5 5 2 7" xfId="16698" xr:uid="{00000000-0005-0000-0000-00002F2F0000}"/>
    <cellStyle name="Comma 5 5 2 8" xfId="16699" xr:uid="{00000000-0005-0000-0000-0000302F0000}"/>
    <cellStyle name="Comma 5 5 2 9" xfId="16700" xr:uid="{00000000-0005-0000-0000-0000312F0000}"/>
    <cellStyle name="Comma 5 5 3" xfId="16701" xr:uid="{00000000-0005-0000-0000-0000322F0000}"/>
    <cellStyle name="Comma 5 5 3 2" xfId="16702" xr:uid="{00000000-0005-0000-0000-0000332F0000}"/>
    <cellStyle name="Comma 5 5 3 2 2" xfId="16703" xr:uid="{00000000-0005-0000-0000-0000342F0000}"/>
    <cellStyle name="Comma 5 5 3 2 2 2" xfId="16704" xr:uid="{00000000-0005-0000-0000-0000352F0000}"/>
    <cellStyle name="Comma 5 5 3 2 2 2 2" xfId="16705" xr:uid="{00000000-0005-0000-0000-0000362F0000}"/>
    <cellStyle name="Comma 5 5 3 2 2 2 2 2" xfId="16706" xr:uid="{00000000-0005-0000-0000-0000372F0000}"/>
    <cellStyle name="Comma 5 5 3 2 2 2 3" xfId="16707" xr:uid="{00000000-0005-0000-0000-0000382F0000}"/>
    <cellStyle name="Comma 5 5 3 2 2 2 4" xfId="16708" xr:uid="{00000000-0005-0000-0000-0000392F0000}"/>
    <cellStyle name="Comma 5 5 3 2 2 3" xfId="16709" xr:uid="{00000000-0005-0000-0000-00003A2F0000}"/>
    <cellStyle name="Comma 5 5 3 2 2 3 2" xfId="16710" xr:uid="{00000000-0005-0000-0000-00003B2F0000}"/>
    <cellStyle name="Comma 5 5 3 2 2 4" xfId="16711" xr:uid="{00000000-0005-0000-0000-00003C2F0000}"/>
    <cellStyle name="Comma 5 5 3 2 2 5" xfId="16712" xr:uid="{00000000-0005-0000-0000-00003D2F0000}"/>
    <cellStyle name="Comma 5 5 3 2 3" xfId="16713" xr:uid="{00000000-0005-0000-0000-00003E2F0000}"/>
    <cellStyle name="Comma 5 5 3 2 3 2" xfId="16714" xr:uid="{00000000-0005-0000-0000-00003F2F0000}"/>
    <cellStyle name="Comma 5 5 3 2 3 2 2" xfId="16715" xr:uid="{00000000-0005-0000-0000-0000402F0000}"/>
    <cellStyle name="Comma 5 5 3 2 3 3" xfId="16716" xr:uid="{00000000-0005-0000-0000-0000412F0000}"/>
    <cellStyle name="Comma 5 5 3 2 3 4" xfId="16717" xr:uid="{00000000-0005-0000-0000-0000422F0000}"/>
    <cellStyle name="Comma 5 5 3 2 4" xfId="16718" xr:uid="{00000000-0005-0000-0000-0000432F0000}"/>
    <cellStyle name="Comma 5 5 3 2 4 2" xfId="16719" xr:uid="{00000000-0005-0000-0000-0000442F0000}"/>
    <cellStyle name="Comma 5 5 3 2 5" xfId="16720" xr:uid="{00000000-0005-0000-0000-0000452F0000}"/>
    <cellStyle name="Comma 5 5 3 2 6" xfId="16721" xr:uid="{00000000-0005-0000-0000-0000462F0000}"/>
    <cellStyle name="Comma 5 5 3 3" xfId="16722" xr:uid="{00000000-0005-0000-0000-0000472F0000}"/>
    <cellStyle name="Comma 5 5 3 3 2" xfId="16723" xr:uid="{00000000-0005-0000-0000-0000482F0000}"/>
    <cellStyle name="Comma 5 5 3 3 2 2" xfId="16724" xr:uid="{00000000-0005-0000-0000-0000492F0000}"/>
    <cellStyle name="Comma 5 5 3 3 2 2 2" xfId="16725" xr:uid="{00000000-0005-0000-0000-00004A2F0000}"/>
    <cellStyle name="Comma 5 5 3 3 2 3" xfId="16726" xr:uid="{00000000-0005-0000-0000-00004B2F0000}"/>
    <cellStyle name="Comma 5 5 3 3 2 4" xfId="16727" xr:uid="{00000000-0005-0000-0000-00004C2F0000}"/>
    <cellStyle name="Comma 5 5 3 3 3" xfId="16728" xr:uid="{00000000-0005-0000-0000-00004D2F0000}"/>
    <cellStyle name="Comma 5 5 3 3 3 2" xfId="16729" xr:uid="{00000000-0005-0000-0000-00004E2F0000}"/>
    <cellStyle name="Comma 5 5 3 3 4" xfId="16730" xr:uid="{00000000-0005-0000-0000-00004F2F0000}"/>
    <cellStyle name="Comma 5 5 3 3 5" xfId="16731" xr:uid="{00000000-0005-0000-0000-0000502F0000}"/>
    <cellStyle name="Comma 5 5 3 4" xfId="16732" xr:uid="{00000000-0005-0000-0000-0000512F0000}"/>
    <cellStyle name="Comma 5 5 3 4 2" xfId="16733" xr:uid="{00000000-0005-0000-0000-0000522F0000}"/>
    <cellStyle name="Comma 5 5 3 4 2 2" xfId="16734" xr:uid="{00000000-0005-0000-0000-0000532F0000}"/>
    <cellStyle name="Comma 5 5 3 4 3" xfId="16735" xr:uid="{00000000-0005-0000-0000-0000542F0000}"/>
    <cellStyle name="Comma 5 5 3 4 4" xfId="16736" xr:uid="{00000000-0005-0000-0000-0000552F0000}"/>
    <cellStyle name="Comma 5 5 3 5" xfId="16737" xr:uid="{00000000-0005-0000-0000-0000562F0000}"/>
    <cellStyle name="Comma 5 5 3 5 2" xfId="16738" xr:uid="{00000000-0005-0000-0000-0000572F0000}"/>
    <cellStyle name="Comma 5 5 3 6" xfId="16739" xr:uid="{00000000-0005-0000-0000-0000582F0000}"/>
    <cellStyle name="Comma 5 5 3 7" xfId="16740" xr:uid="{00000000-0005-0000-0000-0000592F0000}"/>
    <cellStyle name="Comma 5 5 4" xfId="16741" xr:uid="{00000000-0005-0000-0000-00005A2F0000}"/>
    <cellStyle name="Comma 5 5 4 2" xfId="16742" xr:uid="{00000000-0005-0000-0000-00005B2F0000}"/>
    <cellStyle name="Comma 5 5 4 2 2" xfId="16743" xr:uid="{00000000-0005-0000-0000-00005C2F0000}"/>
    <cellStyle name="Comma 5 5 4 2 2 2" xfId="16744" xr:uid="{00000000-0005-0000-0000-00005D2F0000}"/>
    <cellStyle name="Comma 5 5 4 2 2 2 2" xfId="16745" xr:uid="{00000000-0005-0000-0000-00005E2F0000}"/>
    <cellStyle name="Comma 5 5 4 2 2 3" xfId="16746" xr:uid="{00000000-0005-0000-0000-00005F2F0000}"/>
    <cellStyle name="Comma 5 5 4 2 2 4" xfId="16747" xr:uid="{00000000-0005-0000-0000-0000602F0000}"/>
    <cellStyle name="Comma 5 5 4 2 3" xfId="16748" xr:uid="{00000000-0005-0000-0000-0000612F0000}"/>
    <cellStyle name="Comma 5 5 4 2 3 2" xfId="16749" xr:uid="{00000000-0005-0000-0000-0000622F0000}"/>
    <cellStyle name="Comma 5 5 4 2 4" xfId="16750" xr:uid="{00000000-0005-0000-0000-0000632F0000}"/>
    <cellStyle name="Comma 5 5 4 2 5" xfId="16751" xr:uid="{00000000-0005-0000-0000-0000642F0000}"/>
    <cellStyle name="Comma 5 5 4 3" xfId="16752" xr:uid="{00000000-0005-0000-0000-0000652F0000}"/>
    <cellStyle name="Comma 5 5 4 3 2" xfId="16753" xr:uid="{00000000-0005-0000-0000-0000662F0000}"/>
    <cellStyle name="Comma 5 5 4 3 2 2" xfId="16754" xr:uid="{00000000-0005-0000-0000-0000672F0000}"/>
    <cellStyle name="Comma 5 5 4 3 3" xfId="16755" xr:uid="{00000000-0005-0000-0000-0000682F0000}"/>
    <cellStyle name="Comma 5 5 4 3 4" xfId="16756" xr:uid="{00000000-0005-0000-0000-0000692F0000}"/>
    <cellStyle name="Comma 5 5 4 4" xfId="16757" xr:uid="{00000000-0005-0000-0000-00006A2F0000}"/>
    <cellStyle name="Comma 5 5 4 4 2" xfId="16758" xr:uid="{00000000-0005-0000-0000-00006B2F0000}"/>
    <cellStyle name="Comma 5 5 4 5" xfId="16759" xr:uid="{00000000-0005-0000-0000-00006C2F0000}"/>
    <cellStyle name="Comma 5 5 4 6" xfId="16760" xr:uid="{00000000-0005-0000-0000-00006D2F0000}"/>
    <cellStyle name="Comma 5 5 5" xfId="16761" xr:uid="{00000000-0005-0000-0000-00006E2F0000}"/>
    <cellStyle name="Comma 5 5 5 2" xfId="16762" xr:uid="{00000000-0005-0000-0000-00006F2F0000}"/>
    <cellStyle name="Comma 5 5 5 2 2" xfId="16763" xr:uid="{00000000-0005-0000-0000-0000702F0000}"/>
    <cellStyle name="Comma 5 5 5 2 2 2" xfId="16764" xr:uid="{00000000-0005-0000-0000-0000712F0000}"/>
    <cellStyle name="Comma 5 5 5 2 3" xfId="16765" xr:uid="{00000000-0005-0000-0000-0000722F0000}"/>
    <cellStyle name="Comma 5 5 5 2 4" xfId="16766" xr:uid="{00000000-0005-0000-0000-0000732F0000}"/>
    <cellStyle name="Comma 5 5 5 3" xfId="16767" xr:uid="{00000000-0005-0000-0000-0000742F0000}"/>
    <cellStyle name="Comma 5 5 5 3 2" xfId="16768" xr:uid="{00000000-0005-0000-0000-0000752F0000}"/>
    <cellStyle name="Comma 5 5 5 4" xfId="16769" xr:uid="{00000000-0005-0000-0000-0000762F0000}"/>
    <cellStyle name="Comma 5 5 5 5" xfId="16770" xr:uid="{00000000-0005-0000-0000-0000772F0000}"/>
    <cellStyle name="Comma 5 5 6" xfId="16771" xr:uid="{00000000-0005-0000-0000-0000782F0000}"/>
    <cellStyle name="Comma 5 5 6 2" xfId="16772" xr:uid="{00000000-0005-0000-0000-0000792F0000}"/>
    <cellStyle name="Comma 5 5 6 2 2" xfId="16773" xr:uid="{00000000-0005-0000-0000-00007A2F0000}"/>
    <cellStyle name="Comma 5 5 6 3" xfId="16774" xr:uid="{00000000-0005-0000-0000-00007B2F0000}"/>
    <cellStyle name="Comma 5 5 6 4" xfId="16775" xr:uid="{00000000-0005-0000-0000-00007C2F0000}"/>
    <cellStyle name="Comma 5 5 7" xfId="16776" xr:uid="{00000000-0005-0000-0000-00007D2F0000}"/>
    <cellStyle name="Comma 5 5 7 2" xfId="16777" xr:uid="{00000000-0005-0000-0000-00007E2F0000}"/>
    <cellStyle name="Comma 5 5 8" xfId="16778" xr:uid="{00000000-0005-0000-0000-00007F2F0000}"/>
    <cellStyle name="Comma 5 5 9" xfId="16779" xr:uid="{00000000-0005-0000-0000-0000802F0000}"/>
    <cellStyle name="Comma 5 6" xfId="128" xr:uid="{00000000-0005-0000-0000-0000812F0000}"/>
    <cellStyle name="Comma 5 6 2" xfId="3537" xr:uid="{00000000-0005-0000-0000-0000822F0000}"/>
    <cellStyle name="Comma 5 7" xfId="646" xr:uid="{00000000-0005-0000-0000-0000832F0000}"/>
    <cellStyle name="Comma 5 7 10" xfId="37958" xr:uid="{4879610D-AEEF-4CC9-AC5F-B8C9D5A47EE3}"/>
    <cellStyle name="Comma 5 7 2" xfId="3538" xr:uid="{00000000-0005-0000-0000-0000842F0000}"/>
    <cellStyle name="Comma 5 7 2 2" xfId="16780" xr:uid="{00000000-0005-0000-0000-0000852F0000}"/>
    <cellStyle name="Comma 5 7 2 2 2" xfId="16781" xr:uid="{00000000-0005-0000-0000-0000862F0000}"/>
    <cellStyle name="Comma 5 7 2 2 2 2" xfId="16782" xr:uid="{00000000-0005-0000-0000-0000872F0000}"/>
    <cellStyle name="Comma 5 7 2 2 2 2 2" xfId="16783" xr:uid="{00000000-0005-0000-0000-0000882F0000}"/>
    <cellStyle name="Comma 5 7 2 2 2 2 2 2" xfId="16784" xr:uid="{00000000-0005-0000-0000-0000892F0000}"/>
    <cellStyle name="Comma 5 7 2 2 2 2 3" xfId="16785" xr:uid="{00000000-0005-0000-0000-00008A2F0000}"/>
    <cellStyle name="Comma 5 7 2 2 2 2 4" xfId="16786" xr:uid="{00000000-0005-0000-0000-00008B2F0000}"/>
    <cellStyle name="Comma 5 7 2 2 2 3" xfId="16787" xr:uid="{00000000-0005-0000-0000-00008C2F0000}"/>
    <cellStyle name="Comma 5 7 2 2 2 3 2" xfId="16788" xr:uid="{00000000-0005-0000-0000-00008D2F0000}"/>
    <cellStyle name="Comma 5 7 2 2 2 4" xfId="16789" xr:uid="{00000000-0005-0000-0000-00008E2F0000}"/>
    <cellStyle name="Comma 5 7 2 2 2 5" xfId="16790" xr:uid="{00000000-0005-0000-0000-00008F2F0000}"/>
    <cellStyle name="Comma 5 7 2 2 3" xfId="16791" xr:uid="{00000000-0005-0000-0000-0000902F0000}"/>
    <cellStyle name="Comma 5 7 2 2 3 2" xfId="16792" xr:uid="{00000000-0005-0000-0000-0000912F0000}"/>
    <cellStyle name="Comma 5 7 2 2 3 2 2" xfId="16793" xr:uid="{00000000-0005-0000-0000-0000922F0000}"/>
    <cellStyle name="Comma 5 7 2 2 3 3" xfId="16794" xr:uid="{00000000-0005-0000-0000-0000932F0000}"/>
    <cellStyle name="Comma 5 7 2 2 3 4" xfId="16795" xr:uid="{00000000-0005-0000-0000-0000942F0000}"/>
    <cellStyle name="Comma 5 7 2 2 4" xfId="16796" xr:uid="{00000000-0005-0000-0000-0000952F0000}"/>
    <cellStyle name="Comma 5 7 2 2 4 2" xfId="16797" xr:uid="{00000000-0005-0000-0000-0000962F0000}"/>
    <cellStyle name="Comma 5 7 2 2 5" xfId="16798" xr:uid="{00000000-0005-0000-0000-0000972F0000}"/>
    <cellStyle name="Comma 5 7 2 2 6" xfId="16799" xr:uid="{00000000-0005-0000-0000-0000982F0000}"/>
    <cellStyle name="Comma 5 7 2 3" xfId="16800" xr:uid="{00000000-0005-0000-0000-0000992F0000}"/>
    <cellStyle name="Comma 5 7 2 4" xfId="16801" xr:uid="{00000000-0005-0000-0000-00009A2F0000}"/>
    <cellStyle name="Comma 5 7 2 4 2" xfId="16802" xr:uid="{00000000-0005-0000-0000-00009B2F0000}"/>
    <cellStyle name="Comma 5 7 2 4 2 2" xfId="16803" xr:uid="{00000000-0005-0000-0000-00009C2F0000}"/>
    <cellStyle name="Comma 5 7 2 4 2 2 2" xfId="16804" xr:uid="{00000000-0005-0000-0000-00009D2F0000}"/>
    <cellStyle name="Comma 5 7 2 4 2 3" xfId="16805" xr:uid="{00000000-0005-0000-0000-00009E2F0000}"/>
    <cellStyle name="Comma 5 7 2 4 2 4" xfId="16806" xr:uid="{00000000-0005-0000-0000-00009F2F0000}"/>
    <cellStyle name="Comma 5 7 2 4 3" xfId="16807" xr:uid="{00000000-0005-0000-0000-0000A02F0000}"/>
    <cellStyle name="Comma 5 7 2 4 3 2" xfId="16808" xr:uid="{00000000-0005-0000-0000-0000A12F0000}"/>
    <cellStyle name="Comma 5 7 2 4 4" xfId="16809" xr:uid="{00000000-0005-0000-0000-0000A22F0000}"/>
    <cellStyle name="Comma 5 7 2 4 5" xfId="16810" xr:uid="{00000000-0005-0000-0000-0000A32F0000}"/>
    <cellStyle name="Comma 5 7 2 5" xfId="16811" xr:uid="{00000000-0005-0000-0000-0000A42F0000}"/>
    <cellStyle name="Comma 5 7 2 5 2" xfId="16812" xr:uid="{00000000-0005-0000-0000-0000A52F0000}"/>
    <cellStyle name="Comma 5 7 2 5 2 2" xfId="16813" xr:uid="{00000000-0005-0000-0000-0000A62F0000}"/>
    <cellStyle name="Comma 5 7 2 5 3" xfId="16814" xr:uid="{00000000-0005-0000-0000-0000A72F0000}"/>
    <cellStyle name="Comma 5 7 2 5 4" xfId="16815" xr:uid="{00000000-0005-0000-0000-0000A82F0000}"/>
    <cellStyle name="Comma 5 7 2 6" xfId="16816" xr:uid="{00000000-0005-0000-0000-0000A92F0000}"/>
    <cellStyle name="Comma 5 7 2 6 2" xfId="16817" xr:uid="{00000000-0005-0000-0000-0000AA2F0000}"/>
    <cellStyle name="Comma 5 7 2 7" xfId="16818" xr:uid="{00000000-0005-0000-0000-0000AB2F0000}"/>
    <cellStyle name="Comma 5 7 2 8" xfId="16819" xr:uid="{00000000-0005-0000-0000-0000AC2F0000}"/>
    <cellStyle name="Comma 5 7 3" xfId="16820" xr:uid="{00000000-0005-0000-0000-0000AD2F0000}"/>
    <cellStyle name="Comma 5 7 3 2" xfId="16821" xr:uid="{00000000-0005-0000-0000-0000AE2F0000}"/>
    <cellStyle name="Comma 5 7 3 2 2" xfId="16822" xr:uid="{00000000-0005-0000-0000-0000AF2F0000}"/>
    <cellStyle name="Comma 5 7 3 2 2 2" xfId="16823" xr:uid="{00000000-0005-0000-0000-0000B02F0000}"/>
    <cellStyle name="Comma 5 7 3 2 2 2 2" xfId="16824" xr:uid="{00000000-0005-0000-0000-0000B12F0000}"/>
    <cellStyle name="Comma 5 7 3 2 2 3" xfId="16825" xr:uid="{00000000-0005-0000-0000-0000B22F0000}"/>
    <cellStyle name="Comma 5 7 3 2 2 4" xfId="16826" xr:uid="{00000000-0005-0000-0000-0000B32F0000}"/>
    <cellStyle name="Comma 5 7 3 2 3" xfId="16827" xr:uid="{00000000-0005-0000-0000-0000B42F0000}"/>
    <cellStyle name="Comma 5 7 3 2 3 2" xfId="16828" xr:uid="{00000000-0005-0000-0000-0000B52F0000}"/>
    <cellStyle name="Comma 5 7 3 2 4" xfId="16829" xr:uid="{00000000-0005-0000-0000-0000B62F0000}"/>
    <cellStyle name="Comma 5 7 3 2 5" xfId="16830" xr:uid="{00000000-0005-0000-0000-0000B72F0000}"/>
    <cellStyle name="Comma 5 7 3 3" xfId="16831" xr:uid="{00000000-0005-0000-0000-0000B82F0000}"/>
    <cellStyle name="Comma 5 7 3 3 2" xfId="16832" xr:uid="{00000000-0005-0000-0000-0000B92F0000}"/>
    <cellStyle name="Comma 5 7 3 3 2 2" xfId="16833" xr:uid="{00000000-0005-0000-0000-0000BA2F0000}"/>
    <cellStyle name="Comma 5 7 3 3 3" xfId="16834" xr:uid="{00000000-0005-0000-0000-0000BB2F0000}"/>
    <cellStyle name="Comma 5 7 3 3 4" xfId="16835" xr:uid="{00000000-0005-0000-0000-0000BC2F0000}"/>
    <cellStyle name="Comma 5 7 3 4" xfId="16836" xr:uid="{00000000-0005-0000-0000-0000BD2F0000}"/>
    <cellStyle name="Comma 5 7 3 4 2" xfId="16837" xr:uid="{00000000-0005-0000-0000-0000BE2F0000}"/>
    <cellStyle name="Comma 5 7 3 5" xfId="16838" xr:uid="{00000000-0005-0000-0000-0000BF2F0000}"/>
    <cellStyle name="Comma 5 7 3 6" xfId="16839" xr:uid="{00000000-0005-0000-0000-0000C02F0000}"/>
    <cellStyle name="Comma 5 7 4" xfId="16840" xr:uid="{00000000-0005-0000-0000-0000C12F0000}"/>
    <cellStyle name="Comma 5 7 4 2" xfId="16841" xr:uid="{00000000-0005-0000-0000-0000C22F0000}"/>
    <cellStyle name="Comma 5 7 4 2 2" xfId="16842" xr:uid="{00000000-0005-0000-0000-0000C32F0000}"/>
    <cellStyle name="Comma 5 7 4 2 2 2" xfId="16843" xr:uid="{00000000-0005-0000-0000-0000C42F0000}"/>
    <cellStyle name="Comma 5 7 4 2 3" xfId="16844" xr:uid="{00000000-0005-0000-0000-0000C52F0000}"/>
    <cellStyle name="Comma 5 7 4 2 4" xfId="16845" xr:uid="{00000000-0005-0000-0000-0000C62F0000}"/>
    <cellStyle name="Comma 5 7 4 3" xfId="16846" xr:uid="{00000000-0005-0000-0000-0000C72F0000}"/>
    <cellStyle name="Comma 5 7 4 3 2" xfId="16847" xr:uid="{00000000-0005-0000-0000-0000C82F0000}"/>
    <cellStyle name="Comma 5 7 4 4" xfId="16848" xr:uid="{00000000-0005-0000-0000-0000C92F0000}"/>
    <cellStyle name="Comma 5 7 4 5" xfId="16849" xr:uid="{00000000-0005-0000-0000-0000CA2F0000}"/>
    <cellStyle name="Comma 5 7 5" xfId="16850" xr:uid="{00000000-0005-0000-0000-0000CB2F0000}"/>
    <cellStyle name="Comma 5 7 5 2" xfId="16851" xr:uid="{00000000-0005-0000-0000-0000CC2F0000}"/>
    <cellStyle name="Comma 5 7 5 2 2" xfId="16852" xr:uid="{00000000-0005-0000-0000-0000CD2F0000}"/>
    <cellStyle name="Comma 5 7 5 3" xfId="16853" xr:uid="{00000000-0005-0000-0000-0000CE2F0000}"/>
    <cellStyle name="Comma 5 7 5 4" xfId="16854" xr:uid="{00000000-0005-0000-0000-0000CF2F0000}"/>
    <cellStyle name="Comma 5 7 6" xfId="16855" xr:uid="{00000000-0005-0000-0000-0000D02F0000}"/>
    <cellStyle name="Comma 5 7 6 2" xfId="16856" xr:uid="{00000000-0005-0000-0000-0000D12F0000}"/>
    <cellStyle name="Comma 5 7 7" xfId="16857" xr:uid="{00000000-0005-0000-0000-0000D22F0000}"/>
    <cellStyle name="Comma 5 7 8" xfId="16858" xr:uid="{00000000-0005-0000-0000-0000D32F0000}"/>
    <cellStyle name="Comma 5 7 9" xfId="16859" xr:uid="{00000000-0005-0000-0000-0000D42F0000}"/>
    <cellStyle name="Comma 5 8" xfId="3539" xr:uid="{00000000-0005-0000-0000-0000D52F0000}"/>
    <cellStyle name="Comma 5 8 2" xfId="3540" xr:uid="{00000000-0005-0000-0000-0000D62F0000}"/>
    <cellStyle name="Comma 5 8 2 2" xfId="16860" xr:uid="{00000000-0005-0000-0000-0000D72F0000}"/>
    <cellStyle name="Comma 5 8 2 3" xfId="16861" xr:uid="{00000000-0005-0000-0000-0000D82F0000}"/>
    <cellStyle name="Comma 5 8 2 3 2" xfId="16862" xr:uid="{00000000-0005-0000-0000-0000D92F0000}"/>
    <cellStyle name="Comma 5 8 2 3 2 2" xfId="16863" xr:uid="{00000000-0005-0000-0000-0000DA2F0000}"/>
    <cellStyle name="Comma 5 8 2 3 2 2 2" xfId="16864" xr:uid="{00000000-0005-0000-0000-0000DB2F0000}"/>
    <cellStyle name="Comma 5 8 2 3 2 3" xfId="16865" xr:uid="{00000000-0005-0000-0000-0000DC2F0000}"/>
    <cellStyle name="Comma 5 8 2 3 2 4" xfId="16866" xr:uid="{00000000-0005-0000-0000-0000DD2F0000}"/>
    <cellStyle name="Comma 5 8 2 3 3" xfId="16867" xr:uid="{00000000-0005-0000-0000-0000DE2F0000}"/>
    <cellStyle name="Comma 5 8 2 3 3 2" xfId="16868" xr:uid="{00000000-0005-0000-0000-0000DF2F0000}"/>
    <cellStyle name="Comma 5 8 2 3 4" xfId="16869" xr:uid="{00000000-0005-0000-0000-0000E02F0000}"/>
    <cellStyle name="Comma 5 8 2 3 5" xfId="16870" xr:uid="{00000000-0005-0000-0000-0000E12F0000}"/>
    <cellStyle name="Comma 5 8 2 4" xfId="16871" xr:uid="{00000000-0005-0000-0000-0000E22F0000}"/>
    <cellStyle name="Comma 5 8 2 4 2" xfId="16872" xr:uid="{00000000-0005-0000-0000-0000E32F0000}"/>
    <cellStyle name="Comma 5 8 2 4 2 2" xfId="16873" xr:uid="{00000000-0005-0000-0000-0000E42F0000}"/>
    <cellStyle name="Comma 5 8 2 4 3" xfId="16874" xr:uid="{00000000-0005-0000-0000-0000E52F0000}"/>
    <cellStyle name="Comma 5 8 2 4 4" xfId="16875" xr:uid="{00000000-0005-0000-0000-0000E62F0000}"/>
    <cellStyle name="Comma 5 8 2 5" xfId="16876" xr:uid="{00000000-0005-0000-0000-0000E72F0000}"/>
    <cellStyle name="Comma 5 8 2 5 2" xfId="16877" xr:uid="{00000000-0005-0000-0000-0000E82F0000}"/>
    <cellStyle name="Comma 5 8 2 6" xfId="16878" xr:uid="{00000000-0005-0000-0000-0000E92F0000}"/>
    <cellStyle name="Comma 5 8 2 7" xfId="16879" xr:uid="{00000000-0005-0000-0000-0000EA2F0000}"/>
    <cellStyle name="Comma 5 8 3" xfId="16880" xr:uid="{00000000-0005-0000-0000-0000EB2F0000}"/>
    <cellStyle name="Comma 5 8 4" xfId="16881" xr:uid="{00000000-0005-0000-0000-0000EC2F0000}"/>
    <cellStyle name="Comma 5 8 4 2" xfId="16882" xr:uid="{00000000-0005-0000-0000-0000ED2F0000}"/>
    <cellStyle name="Comma 5 8 4 2 2" xfId="16883" xr:uid="{00000000-0005-0000-0000-0000EE2F0000}"/>
    <cellStyle name="Comma 5 8 4 2 2 2" xfId="16884" xr:uid="{00000000-0005-0000-0000-0000EF2F0000}"/>
    <cellStyle name="Comma 5 8 4 2 3" xfId="16885" xr:uid="{00000000-0005-0000-0000-0000F02F0000}"/>
    <cellStyle name="Comma 5 8 4 2 4" xfId="16886" xr:uid="{00000000-0005-0000-0000-0000F12F0000}"/>
    <cellStyle name="Comma 5 8 4 3" xfId="16887" xr:uid="{00000000-0005-0000-0000-0000F22F0000}"/>
    <cellStyle name="Comma 5 8 4 3 2" xfId="16888" xr:uid="{00000000-0005-0000-0000-0000F32F0000}"/>
    <cellStyle name="Comma 5 8 4 4" xfId="16889" xr:uid="{00000000-0005-0000-0000-0000F42F0000}"/>
    <cellStyle name="Comma 5 8 4 5" xfId="16890" xr:uid="{00000000-0005-0000-0000-0000F52F0000}"/>
    <cellStyle name="Comma 5 8 5" xfId="16891" xr:uid="{00000000-0005-0000-0000-0000F62F0000}"/>
    <cellStyle name="Comma 5 8 5 2" xfId="16892" xr:uid="{00000000-0005-0000-0000-0000F72F0000}"/>
    <cellStyle name="Comma 5 8 5 2 2" xfId="16893" xr:uid="{00000000-0005-0000-0000-0000F82F0000}"/>
    <cellStyle name="Comma 5 8 5 3" xfId="16894" xr:uid="{00000000-0005-0000-0000-0000F92F0000}"/>
    <cellStyle name="Comma 5 8 5 4" xfId="16895" xr:uid="{00000000-0005-0000-0000-0000FA2F0000}"/>
    <cellStyle name="Comma 5 8 6" xfId="16896" xr:uid="{00000000-0005-0000-0000-0000FB2F0000}"/>
    <cellStyle name="Comma 5 8 6 2" xfId="16897" xr:uid="{00000000-0005-0000-0000-0000FC2F0000}"/>
    <cellStyle name="Comma 5 8 7" xfId="16898" xr:uid="{00000000-0005-0000-0000-0000FD2F0000}"/>
    <cellStyle name="Comma 5 8 8" xfId="16899" xr:uid="{00000000-0005-0000-0000-0000FE2F0000}"/>
    <cellStyle name="Comma 5 9" xfId="3541" xr:uid="{00000000-0005-0000-0000-0000FF2F0000}"/>
    <cellStyle name="Comma 5 9 2" xfId="3542" xr:uid="{00000000-0005-0000-0000-000000300000}"/>
    <cellStyle name="Comma 5 9 3" xfId="16900" xr:uid="{00000000-0005-0000-0000-000001300000}"/>
    <cellStyle name="Comma 5 9 4" xfId="16901" xr:uid="{00000000-0005-0000-0000-000002300000}"/>
    <cellStyle name="Comma 5 9 4 2" xfId="16902" xr:uid="{00000000-0005-0000-0000-000003300000}"/>
    <cellStyle name="Comma 5 9 4 2 2" xfId="16903" xr:uid="{00000000-0005-0000-0000-000004300000}"/>
    <cellStyle name="Comma 5 9 4 2 2 2" xfId="16904" xr:uid="{00000000-0005-0000-0000-000005300000}"/>
    <cellStyle name="Comma 5 9 4 2 3" xfId="16905" xr:uid="{00000000-0005-0000-0000-000006300000}"/>
    <cellStyle name="Comma 5 9 4 2 4" xfId="16906" xr:uid="{00000000-0005-0000-0000-000007300000}"/>
    <cellStyle name="Comma 5 9 4 3" xfId="16907" xr:uid="{00000000-0005-0000-0000-000008300000}"/>
    <cellStyle name="Comma 5 9 4 3 2" xfId="16908" xr:uid="{00000000-0005-0000-0000-000009300000}"/>
    <cellStyle name="Comma 5 9 4 4" xfId="16909" xr:uid="{00000000-0005-0000-0000-00000A300000}"/>
    <cellStyle name="Comma 5 9 4 5" xfId="16910" xr:uid="{00000000-0005-0000-0000-00000B300000}"/>
    <cellStyle name="Comma 5 9 5" xfId="16911" xr:uid="{00000000-0005-0000-0000-00000C300000}"/>
    <cellStyle name="Comma 5 9 5 2" xfId="16912" xr:uid="{00000000-0005-0000-0000-00000D300000}"/>
    <cellStyle name="Comma 5 9 5 2 2" xfId="16913" xr:uid="{00000000-0005-0000-0000-00000E300000}"/>
    <cellStyle name="Comma 5 9 5 3" xfId="16914" xr:uid="{00000000-0005-0000-0000-00000F300000}"/>
    <cellStyle name="Comma 5 9 5 4" xfId="16915" xr:uid="{00000000-0005-0000-0000-000010300000}"/>
    <cellStyle name="Comma 5 9 6" xfId="16916" xr:uid="{00000000-0005-0000-0000-000011300000}"/>
    <cellStyle name="Comma 5 9 6 2" xfId="16917" xr:uid="{00000000-0005-0000-0000-000012300000}"/>
    <cellStyle name="Comma 5 9 7" xfId="16918" xr:uid="{00000000-0005-0000-0000-000013300000}"/>
    <cellStyle name="Comma 5 9 8" xfId="16919" xr:uid="{00000000-0005-0000-0000-000014300000}"/>
    <cellStyle name="Comma 50" xfId="129" xr:uid="{00000000-0005-0000-0000-000015300000}"/>
    <cellStyle name="Comma 50 2" xfId="16920" xr:uid="{00000000-0005-0000-0000-000016300000}"/>
    <cellStyle name="Comma 50 2 2" xfId="16921" xr:uid="{00000000-0005-0000-0000-000017300000}"/>
    <cellStyle name="Comma 50 2 2 2" xfId="16922" xr:uid="{00000000-0005-0000-0000-000018300000}"/>
    <cellStyle name="Comma 50 2 2 2 2" xfId="16923" xr:uid="{00000000-0005-0000-0000-000019300000}"/>
    <cellStyle name="Comma 50 2 2 2 2 2" xfId="16924" xr:uid="{00000000-0005-0000-0000-00001A300000}"/>
    <cellStyle name="Comma 50 2 2 2 2 2 2" xfId="16925" xr:uid="{00000000-0005-0000-0000-00001B300000}"/>
    <cellStyle name="Comma 50 2 2 2 2 3" xfId="16926" xr:uid="{00000000-0005-0000-0000-00001C300000}"/>
    <cellStyle name="Comma 50 2 2 2 2 4" xfId="16927" xr:uid="{00000000-0005-0000-0000-00001D300000}"/>
    <cellStyle name="Comma 50 2 2 2 3" xfId="16928" xr:uid="{00000000-0005-0000-0000-00001E300000}"/>
    <cellStyle name="Comma 50 2 2 2 3 2" xfId="16929" xr:uid="{00000000-0005-0000-0000-00001F300000}"/>
    <cellStyle name="Comma 50 2 2 2 4" xfId="16930" xr:uid="{00000000-0005-0000-0000-000020300000}"/>
    <cellStyle name="Comma 50 2 2 2 5" xfId="16931" xr:uid="{00000000-0005-0000-0000-000021300000}"/>
    <cellStyle name="Comma 50 2 2 3" xfId="16932" xr:uid="{00000000-0005-0000-0000-000022300000}"/>
    <cellStyle name="Comma 50 2 2 3 2" xfId="16933" xr:uid="{00000000-0005-0000-0000-000023300000}"/>
    <cellStyle name="Comma 50 2 2 3 2 2" xfId="16934" xr:uid="{00000000-0005-0000-0000-000024300000}"/>
    <cellStyle name="Comma 50 2 2 3 3" xfId="16935" xr:uid="{00000000-0005-0000-0000-000025300000}"/>
    <cellStyle name="Comma 50 2 2 3 4" xfId="16936" xr:uid="{00000000-0005-0000-0000-000026300000}"/>
    <cellStyle name="Comma 50 2 2 4" xfId="16937" xr:uid="{00000000-0005-0000-0000-000027300000}"/>
    <cellStyle name="Comma 50 2 2 4 2" xfId="16938" xr:uid="{00000000-0005-0000-0000-000028300000}"/>
    <cellStyle name="Comma 50 2 2 5" xfId="16939" xr:uid="{00000000-0005-0000-0000-000029300000}"/>
    <cellStyle name="Comma 50 2 2 6" xfId="16940" xr:uid="{00000000-0005-0000-0000-00002A300000}"/>
    <cellStyle name="Comma 50 2 3" xfId="16941" xr:uid="{00000000-0005-0000-0000-00002B300000}"/>
    <cellStyle name="Comma 50 2 3 2" xfId="16942" xr:uid="{00000000-0005-0000-0000-00002C300000}"/>
    <cellStyle name="Comma 50 2 3 2 2" xfId="16943" xr:uid="{00000000-0005-0000-0000-00002D300000}"/>
    <cellStyle name="Comma 50 2 3 2 2 2" xfId="16944" xr:uid="{00000000-0005-0000-0000-00002E300000}"/>
    <cellStyle name="Comma 50 2 3 2 3" xfId="16945" xr:uid="{00000000-0005-0000-0000-00002F300000}"/>
    <cellStyle name="Comma 50 2 3 2 4" xfId="16946" xr:uid="{00000000-0005-0000-0000-000030300000}"/>
    <cellStyle name="Comma 50 2 3 3" xfId="16947" xr:uid="{00000000-0005-0000-0000-000031300000}"/>
    <cellStyle name="Comma 50 2 3 3 2" xfId="16948" xr:uid="{00000000-0005-0000-0000-000032300000}"/>
    <cellStyle name="Comma 50 2 3 4" xfId="16949" xr:uid="{00000000-0005-0000-0000-000033300000}"/>
    <cellStyle name="Comma 50 2 3 5" xfId="16950" xr:uid="{00000000-0005-0000-0000-000034300000}"/>
    <cellStyle name="Comma 50 2 4" xfId="16951" xr:uid="{00000000-0005-0000-0000-000035300000}"/>
    <cellStyle name="Comma 50 2 4 2" xfId="16952" xr:uid="{00000000-0005-0000-0000-000036300000}"/>
    <cellStyle name="Comma 50 2 4 2 2" xfId="16953" xr:uid="{00000000-0005-0000-0000-000037300000}"/>
    <cellStyle name="Comma 50 2 4 3" xfId="16954" xr:uid="{00000000-0005-0000-0000-000038300000}"/>
    <cellStyle name="Comma 50 2 4 4" xfId="16955" xr:uid="{00000000-0005-0000-0000-000039300000}"/>
    <cellStyle name="Comma 50 2 5" xfId="16956" xr:uid="{00000000-0005-0000-0000-00003A300000}"/>
    <cellStyle name="Comma 50 2 5 2" xfId="16957" xr:uid="{00000000-0005-0000-0000-00003B300000}"/>
    <cellStyle name="Comma 50 2 6" xfId="16958" xr:uid="{00000000-0005-0000-0000-00003C300000}"/>
    <cellStyle name="Comma 50 2 7" xfId="16959" xr:uid="{00000000-0005-0000-0000-00003D300000}"/>
    <cellStyle name="Comma 50 3" xfId="16960" xr:uid="{00000000-0005-0000-0000-00003E300000}"/>
    <cellStyle name="Comma 50 3 2" xfId="16961" xr:uid="{00000000-0005-0000-0000-00003F300000}"/>
    <cellStyle name="Comma 50 3 2 2" xfId="16962" xr:uid="{00000000-0005-0000-0000-000040300000}"/>
    <cellStyle name="Comma 50 3 2 2 2" xfId="16963" xr:uid="{00000000-0005-0000-0000-000041300000}"/>
    <cellStyle name="Comma 50 3 2 2 2 2" xfId="16964" xr:uid="{00000000-0005-0000-0000-000042300000}"/>
    <cellStyle name="Comma 50 3 2 2 3" xfId="16965" xr:uid="{00000000-0005-0000-0000-000043300000}"/>
    <cellStyle name="Comma 50 3 2 2 4" xfId="16966" xr:uid="{00000000-0005-0000-0000-000044300000}"/>
    <cellStyle name="Comma 50 3 2 3" xfId="16967" xr:uid="{00000000-0005-0000-0000-000045300000}"/>
    <cellStyle name="Comma 50 3 2 3 2" xfId="16968" xr:uid="{00000000-0005-0000-0000-000046300000}"/>
    <cellStyle name="Comma 50 3 2 4" xfId="16969" xr:uid="{00000000-0005-0000-0000-000047300000}"/>
    <cellStyle name="Comma 50 3 2 5" xfId="16970" xr:uid="{00000000-0005-0000-0000-000048300000}"/>
    <cellStyle name="Comma 50 3 3" xfId="16971" xr:uid="{00000000-0005-0000-0000-000049300000}"/>
    <cellStyle name="Comma 50 3 3 2" xfId="16972" xr:uid="{00000000-0005-0000-0000-00004A300000}"/>
    <cellStyle name="Comma 50 3 3 2 2" xfId="16973" xr:uid="{00000000-0005-0000-0000-00004B300000}"/>
    <cellStyle name="Comma 50 3 3 3" xfId="16974" xr:uid="{00000000-0005-0000-0000-00004C300000}"/>
    <cellStyle name="Comma 50 3 3 4" xfId="16975" xr:uid="{00000000-0005-0000-0000-00004D300000}"/>
    <cellStyle name="Comma 50 3 4" xfId="16976" xr:uid="{00000000-0005-0000-0000-00004E300000}"/>
    <cellStyle name="Comma 50 3 4 2" xfId="16977" xr:uid="{00000000-0005-0000-0000-00004F300000}"/>
    <cellStyle name="Comma 50 3 5" xfId="16978" xr:uid="{00000000-0005-0000-0000-000050300000}"/>
    <cellStyle name="Comma 50 3 6" xfId="16979" xr:uid="{00000000-0005-0000-0000-000051300000}"/>
    <cellStyle name="Comma 50 4" xfId="16980" xr:uid="{00000000-0005-0000-0000-000052300000}"/>
    <cellStyle name="Comma 50 4 2" xfId="16981" xr:uid="{00000000-0005-0000-0000-000053300000}"/>
    <cellStyle name="Comma 50 4 2 2" xfId="16982" xr:uid="{00000000-0005-0000-0000-000054300000}"/>
    <cellStyle name="Comma 50 4 2 2 2" xfId="16983" xr:uid="{00000000-0005-0000-0000-000055300000}"/>
    <cellStyle name="Comma 50 4 2 3" xfId="16984" xr:uid="{00000000-0005-0000-0000-000056300000}"/>
    <cellStyle name="Comma 50 4 2 4" xfId="16985" xr:uid="{00000000-0005-0000-0000-000057300000}"/>
    <cellStyle name="Comma 50 4 3" xfId="16986" xr:uid="{00000000-0005-0000-0000-000058300000}"/>
    <cellStyle name="Comma 50 4 3 2" xfId="16987" xr:uid="{00000000-0005-0000-0000-000059300000}"/>
    <cellStyle name="Comma 50 4 4" xfId="16988" xr:uid="{00000000-0005-0000-0000-00005A300000}"/>
    <cellStyle name="Comma 50 4 5" xfId="16989" xr:uid="{00000000-0005-0000-0000-00005B300000}"/>
    <cellStyle name="Comma 50 5" xfId="16990" xr:uid="{00000000-0005-0000-0000-00005C300000}"/>
    <cellStyle name="Comma 50 5 2" xfId="16991" xr:uid="{00000000-0005-0000-0000-00005D300000}"/>
    <cellStyle name="Comma 50 5 2 2" xfId="16992" xr:uid="{00000000-0005-0000-0000-00005E300000}"/>
    <cellStyle name="Comma 50 5 3" xfId="16993" xr:uid="{00000000-0005-0000-0000-00005F300000}"/>
    <cellStyle name="Comma 50 5 4" xfId="16994" xr:uid="{00000000-0005-0000-0000-000060300000}"/>
    <cellStyle name="Comma 50 6" xfId="16995" xr:uid="{00000000-0005-0000-0000-000061300000}"/>
    <cellStyle name="Comma 50 6 2" xfId="16996" xr:uid="{00000000-0005-0000-0000-000062300000}"/>
    <cellStyle name="Comma 50 7" xfId="16997" xr:uid="{00000000-0005-0000-0000-000063300000}"/>
    <cellStyle name="Comma 50 8" xfId="16998" xr:uid="{00000000-0005-0000-0000-000064300000}"/>
    <cellStyle name="Comma 50 9" xfId="16999" xr:uid="{00000000-0005-0000-0000-000065300000}"/>
    <cellStyle name="Comma 51" xfId="130" xr:uid="{00000000-0005-0000-0000-000066300000}"/>
    <cellStyle name="Comma 51 2" xfId="7328" xr:uid="{00000000-0005-0000-0000-000067300000}"/>
    <cellStyle name="Comma 51 2 2" xfId="17000" xr:uid="{00000000-0005-0000-0000-000068300000}"/>
    <cellStyle name="Comma 51 2 2 2" xfId="17001" xr:uid="{00000000-0005-0000-0000-000069300000}"/>
    <cellStyle name="Comma 51 2 2 2 2" xfId="17002" xr:uid="{00000000-0005-0000-0000-00006A300000}"/>
    <cellStyle name="Comma 51 2 2 2 2 2" xfId="17003" xr:uid="{00000000-0005-0000-0000-00006B300000}"/>
    <cellStyle name="Comma 51 2 2 2 2 2 2" xfId="17004" xr:uid="{00000000-0005-0000-0000-00006C300000}"/>
    <cellStyle name="Comma 51 2 2 2 2 3" xfId="17005" xr:uid="{00000000-0005-0000-0000-00006D300000}"/>
    <cellStyle name="Comma 51 2 2 2 2 4" xfId="17006" xr:uid="{00000000-0005-0000-0000-00006E300000}"/>
    <cellStyle name="Comma 51 2 2 2 3" xfId="17007" xr:uid="{00000000-0005-0000-0000-00006F300000}"/>
    <cellStyle name="Comma 51 2 2 2 3 2" xfId="17008" xr:uid="{00000000-0005-0000-0000-000070300000}"/>
    <cellStyle name="Comma 51 2 2 2 4" xfId="17009" xr:uid="{00000000-0005-0000-0000-000071300000}"/>
    <cellStyle name="Comma 51 2 2 2 5" xfId="17010" xr:uid="{00000000-0005-0000-0000-000072300000}"/>
    <cellStyle name="Comma 51 2 2 3" xfId="17011" xr:uid="{00000000-0005-0000-0000-000073300000}"/>
    <cellStyle name="Comma 51 2 2 3 2" xfId="17012" xr:uid="{00000000-0005-0000-0000-000074300000}"/>
    <cellStyle name="Comma 51 2 2 3 2 2" xfId="17013" xr:uid="{00000000-0005-0000-0000-000075300000}"/>
    <cellStyle name="Comma 51 2 2 3 3" xfId="17014" xr:uid="{00000000-0005-0000-0000-000076300000}"/>
    <cellStyle name="Comma 51 2 2 3 4" xfId="17015" xr:uid="{00000000-0005-0000-0000-000077300000}"/>
    <cellStyle name="Comma 51 2 2 4" xfId="17016" xr:uid="{00000000-0005-0000-0000-000078300000}"/>
    <cellStyle name="Comma 51 2 2 4 2" xfId="17017" xr:uid="{00000000-0005-0000-0000-000079300000}"/>
    <cellStyle name="Comma 51 2 2 5" xfId="17018" xr:uid="{00000000-0005-0000-0000-00007A300000}"/>
    <cellStyle name="Comma 51 2 2 6" xfId="17019" xr:uid="{00000000-0005-0000-0000-00007B300000}"/>
    <cellStyle name="Comma 51 2 3" xfId="17020" xr:uid="{00000000-0005-0000-0000-00007C300000}"/>
    <cellStyle name="Comma 51 2 3 2" xfId="17021" xr:uid="{00000000-0005-0000-0000-00007D300000}"/>
    <cellStyle name="Comma 51 2 3 2 2" xfId="17022" xr:uid="{00000000-0005-0000-0000-00007E300000}"/>
    <cellStyle name="Comma 51 2 3 2 2 2" xfId="17023" xr:uid="{00000000-0005-0000-0000-00007F300000}"/>
    <cellStyle name="Comma 51 2 3 2 3" xfId="17024" xr:uid="{00000000-0005-0000-0000-000080300000}"/>
    <cellStyle name="Comma 51 2 3 2 4" xfId="17025" xr:uid="{00000000-0005-0000-0000-000081300000}"/>
    <cellStyle name="Comma 51 2 3 3" xfId="17026" xr:uid="{00000000-0005-0000-0000-000082300000}"/>
    <cellStyle name="Comma 51 2 3 3 2" xfId="17027" xr:uid="{00000000-0005-0000-0000-000083300000}"/>
    <cellStyle name="Comma 51 2 3 4" xfId="17028" xr:uid="{00000000-0005-0000-0000-000084300000}"/>
    <cellStyle name="Comma 51 2 3 5" xfId="17029" xr:uid="{00000000-0005-0000-0000-000085300000}"/>
    <cellStyle name="Comma 51 2 4" xfId="17030" xr:uid="{00000000-0005-0000-0000-000086300000}"/>
    <cellStyle name="Comma 51 2 4 2" xfId="17031" xr:uid="{00000000-0005-0000-0000-000087300000}"/>
    <cellStyle name="Comma 51 2 4 2 2" xfId="17032" xr:uid="{00000000-0005-0000-0000-000088300000}"/>
    <cellStyle name="Comma 51 2 4 3" xfId="17033" xr:uid="{00000000-0005-0000-0000-000089300000}"/>
    <cellStyle name="Comma 51 2 4 4" xfId="17034" xr:uid="{00000000-0005-0000-0000-00008A300000}"/>
    <cellStyle name="Comma 51 2 5" xfId="17035" xr:uid="{00000000-0005-0000-0000-00008B300000}"/>
    <cellStyle name="Comma 51 2 5 2" xfId="17036" xr:uid="{00000000-0005-0000-0000-00008C300000}"/>
    <cellStyle name="Comma 51 2 6" xfId="17037" xr:uid="{00000000-0005-0000-0000-00008D300000}"/>
    <cellStyle name="Comma 51 2 7" xfId="17038" xr:uid="{00000000-0005-0000-0000-00008E300000}"/>
    <cellStyle name="Comma 51 3" xfId="17039" xr:uid="{00000000-0005-0000-0000-00008F300000}"/>
    <cellStyle name="Comma 51 3 2" xfId="17040" xr:uid="{00000000-0005-0000-0000-000090300000}"/>
    <cellStyle name="Comma 51 3 2 2" xfId="17041" xr:uid="{00000000-0005-0000-0000-000091300000}"/>
    <cellStyle name="Comma 51 3 2 2 2" xfId="17042" xr:uid="{00000000-0005-0000-0000-000092300000}"/>
    <cellStyle name="Comma 51 3 2 2 2 2" xfId="17043" xr:uid="{00000000-0005-0000-0000-000093300000}"/>
    <cellStyle name="Comma 51 3 2 2 3" xfId="17044" xr:uid="{00000000-0005-0000-0000-000094300000}"/>
    <cellStyle name="Comma 51 3 2 2 4" xfId="17045" xr:uid="{00000000-0005-0000-0000-000095300000}"/>
    <cellStyle name="Comma 51 3 2 3" xfId="17046" xr:uid="{00000000-0005-0000-0000-000096300000}"/>
    <cellStyle name="Comma 51 3 2 3 2" xfId="17047" xr:uid="{00000000-0005-0000-0000-000097300000}"/>
    <cellStyle name="Comma 51 3 2 4" xfId="17048" xr:uid="{00000000-0005-0000-0000-000098300000}"/>
    <cellStyle name="Comma 51 3 2 5" xfId="17049" xr:uid="{00000000-0005-0000-0000-000099300000}"/>
    <cellStyle name="Comma 51 3 3" xfId="17050" xr:uid="{00000000-0005-0000-0000-00009A300000}"/>
    <cellStyle name="Comma 51 3 3 2" xfId="17051" xr:uid="{00000000-0005-0000-0000-00009B300000}"/>
    <cellStyle name="Comma 51 3 3 2 2" xfId="17052" xr:uid="{00000000-0005-0000-0000-00009C300000}"/>
    <cellStyle name="Comma 51 3 3 3" xfId="17053" xr:uid="{00000000-0005-0000-0000-00009D300000}"/>
    <cellStyle name="Comma 51 3 3 4" xfId="17054" xr:uid="{00000000-0005-0000-0000-00009E300000}"/>
    <cellStyle name="Comma 51 3 4" xfId="17055" xr:uid="{00000000-0005-0000-0000-00009F300000}"/>
    <cellStyle name="Comma 51 3 4 2" xfId="17056" xr:uid="{00000000-0005-0000-0000-0000A0300000}"/>
    <cellStyle name="Comma 51 3 5" xfId="17057" xr:uid="{00000000-0005-0000-0000-0000A1300000}"/>
    <cellStyle name="Comma 51 3 6" xfId="17058" xr:uid="{00000000-0005-0000-0000-0000A2300000}"/>
    <cellStyle name="Comma 51 4" xfId="17059" xr:uid="{00000000-0005-0000-0000-0000A3300000}"/>
    <cellStyle name="Comma 51 4 2" xfId="17060" xr:uid="{00000000-0005-0000-0000-0000A4300000}"/>
    <cellStyle name="Comma 51 4 2 2" xfId="17061" xr:uid="{00000000-0005-0000-0000-0000A5300000}"/>
    <cellStyle name="Comma 51 4 2 2 2" xfId="17062" xr:uid="{00000000-0005-0000-0000-0000A6300000}"/>
    <cellStyle name="Comma 51 4 2 3" xfId="17063" xr:uid="{00000000-0005-0000-0000-0000A7300000}"/>
    <cellStyle name="Comma 51 4 2 4" xfId="17064" xr:uid="{00000000-0005-0000-0000-0000A8300000}"/>
    <cellStyle name="Comma 51 4 3" xfId="17065" xr:uid="{00000000-0005-0000-0000-0000A9300000}"/>
    <cellStyle name="Comma 51 4 3 2" xfId="17066" xr:uid="{00000000-0005-0000-0000-0000AA300000}"/>
    <cellStyle name="Comma 51 4 4" xfId="17067" xr:uid="{00000000-0005-0000-0000-0000AB300000}"/>
    <cellStyle name="Comma 51 4 5" xfId="17068" xr:uid="{00000000-0005-0000-0000-0000AC300000}"/>
    <cellStyle name="Comma 51 5" xfId="17069" xr:uid="{00000000-0005-0000-0000-0000AD300000}"/>
    <cellStyle name="Comma 51 5 2" xfId="17070" xr:uid="{00000000-0005-0000-0000-0000AE300000}"/>
    <cellStyle name="Comma 51 5 2 2" xfId="17071" xr:uid="{00000000-0005-0000-0000-0000AF300000}"/>
    <cellStyle name="Comma 51 5 3" xfId="17072" xr:uid="{00000000-0005-0000-0000-0000B0300000}"/>
    <cellStyle name="Comma 51 5 4" xfId="17073" xr:uid="{00000000-0005-0000-0000-0000B1300000}"/>
    <cellStyle name="Comma 51 6" xfId="17074" xr:uid="{00000000-0005-0000-0000-0000B2300000}"/>
    <cellStyle name="Comma 51 6 2" xfId="17075" xr:uid="{00000000-0005-0000-0000-0000B3300000}"/>
    <cellStyle name="Comma 51 7" xfId="17076" xr:uid="{00000000-0005-0000-0000-0000B4300000}"/>
    <cellStyle name="Comma 51 8" xfId="17077" xr:uid="{00000000-0005-0000-0000-0000B5300000}"/>
    <cellStyle name="Comma 51 9" xfId="17078" xr:uid="{00000000-0005-0000-0000-0000B6300000}"/>
    <cellStyle name="Comma 52" xfId="131" xr:uid="{00000000-0005-0000-0000-0000B7300000}"/>
    <cellStyle name="Comma 52 2" xfId="7329" xr:uid="{00000000-0005-0000-0000-0000B8300000}"/>
    <cellStyle name="Comma 52 2 2" xfId="17079" xr:uid="{00000000-0005-0000-0000-0000B9300000}"/>
    <cellStyle name="Comma 52 2 2 2" xfId="17080" xr:uid="{00000000-0005-0000-0000-0000BA300000}"/>
    <cellStyle name="Comma 52 2 2 2 2" xfId="17081" xr:uid="{00000000-0005-0000-0000-0000BB300000}"/>
    <cellStyle name="Comma 52 2 2 2 2 2" xfId="17082" xr:uid="{00000000-0005-0000-0000-0000BC300000}"/>
    <cellStyle name="Comma 52 2 2 2 2 2 2" xfId="17083" xr:uid="{00000000-0005-0000-0000-0000BD300000}"/>
    <cellStyle name="Comma 52 2 2 2 2 3" xfId="17084" xr:uid="{00000000-0005-0000-0000-0000BE300000}"/>
    <cellStyle name="Comma 52 2 2 2 2 4" xfId="17085" xr:uid="{00000000-0005-0000-0000-0000BF300000}"/>
    <cellStyle name="Comma 52 2 2 2 3" xfId="17086" xr:uid="{00000000-0005-0000-0000-0000C0300000}"/>
    <cellStyle name="Comma 52 2 2 2 3 2" xfId="17087" xr:uid="{00000000-0005-0000-0000-0000C1300000}"/>
    <cellStyle name="Comma 52 2 2 2 4" xfId="17088" xr:uid="{00000000-0005-0000-0000-0000C2300000}"/>
    <cellStyle name="Comma 52 2 2 2 5" xfId="17089" xr:uid="{00000000-0005-0000-0000-0000C3300000}"/>
    <cellStyle name="Comma 52 2 2 3" xfId="17090" xr:uid="{00000000-0005-0000-0000-0000C4300000}"/>
    <cellStyle name="Comma 52 2 2 3 2" xfId="17091" xr:uid="{00000000-0005-0000-0000-0000C5300000}"/>
    <cellStyle name="Comma 52 2 2 3 2 2" xfId="17092" xr:uid="{00000000-0005-0000-0000-0000C6300000}"/>
    <cellStyle name="Comma 52 2 2 3 3" xfId="17093" xr:uid="{00000000-0005-0000-0000-0000C7300000}"/>
    <cellStyle name="Comma 52 2 2 3 4" xfId="17094" xr:uid="{00000000-0005-0000-0000-0000C8300000}"/>
    <cellStyle name="Comma 52 2 2 4" xfId="17095" xr:uid="{00000000-0005-0000-0000-0000C9300000}"/>
    <cellStyle name="Comma 52 2 2 4 2" xfId="17096" xr:uid="{00000000-0005-0000-0000-0000CA300000}"/>
    <cellStyle name="Comma 52 2 2 5" xfId="17097" xr:uid="{00000000-0005-0000-0000-0000CB300000}"/>
    <cellStyle name="Comma 52 2 2 6" xfId="17098" xr:uid="{00000000-0005-0000-0000-0000CC300000}"/>
    <cellStyle name="Comma 52 2 3" xfId="17099" xr:uid="{00000000-0005-0000-0000-0000CD300000}"/>
    <cellStyle name="Comma 52 2 3 2" xfId="17100" xr:uid="{00000000-0005-0000-0000-0000CE300000}"/>
    <cellStyle name="Comma 52 2 3 2 2" xfId="17101" xr:uid="{00000000-0005-0000-0000-0000CF300000}"/>
    <cellStyle name="Comma 52 2 3 2 2 2" xfId="17102" xr:uid="{00000000-0005-0000-0000-0000D0300000}"/>
    <cellStyle name="Comma 52 2 3 2 3" xfId="17103" xr:uid="{00000000-0005-0000-0000-0000D1300000}"/>
    <cellStyle name="Comma 52 2 3 2 4" xfId="17104" xr:uid="{00000000-0005-0000-0000-0000D2300000}"/>
    <cellStyle name="Comma 52 2 3 3" xfId="17105" xr:uid="{00000000-0005-0000-0000-0000D3300000}"/>
    <cellStyle name="Comma 52 2 3 3 2" xfId="17106" xr:uid="{00000000-0005-0000-0000-0000D4300000}"/>
    <cellStyle name="Comma 52 2 3 4" xfId="17107" xr:uid="{00000000-0005-0000-0000-0000D5300000}"/>
    <cellStyle name="Comma 52 2 3 5" xfId="17108" xr:uid="{00000000-0005-0000-0000-0000D6300000}"/>
    <cellStyle name="Comma 52 2 4" xfId="17109" xr:uid="{00000000-0005-0000-0000-0000D7300000}"/>
    <cellStyle name="Comma 52 2 4 2" xfId="17110" xr:uid="{00000000-0005-0000-0000-0000D8300000}"/>
    <cellStyle name="Comma 52 2 4 2 2" xfId="17111" xr:uid="{00000000-0005-0000-0000-0000D9300000}"/>
    <cellStyle name="Comma 52 2 4 3" xfId="17112" xr:uid="{00000000-0005-0000-0000-0000DA300000}"/>
    <cellStyle name="Comma 52 2 4 4" xfId="17113" xr:uid="{00000000-0005-0000-0000-0000DB300000}"/>
    <cellStyle name="Comma 52 2 5" xfId="17114" xr:uid="{00000000-0005-0000-0000-0000DC300000}"/>
    <cellStyle name="Comma 52 2 5 2" xfId="17115" xr:uid="{00000000-0005-0000-0000-0000DD300000}"/>
    <cellStyle name="Comma 52 2 6" xfId="17116" xr:uid="{00000000-0005-0000-0000-0000DE300000}"/>
    <cellStyle name="Comma 52 2 7" xfId="17117" xr:uid="{00000000-0005-0000-0000-0000DF300000}"/>
    <cellStyle name="Comma 52 3" xfId="17118" xr:uid="{00000000-0005-0000-0000-0000E0300000}"/>
    <cellStyle name="Comma 52 3 2" xfId="17119" xr:uid="{00000000-0005-0000-0000-0000E1300000}"/>
    <cellStyle name="Comma 52 3 2 2" xfId="17120" xr:uid="{00000000-0005-0000-0000-0000E2300000}"/>
    <cellStyle name="Comma 52 3 2 2 2" xfId="17121" xr:uid="{00000000-0005-0000-0000-0000E3300000}"/>
    <cellStyle name="Comma 52 3 2 2 2 2" xfId="17122" xr:uid="{00000000-0005-0000-0000-0000E4300000}"/>
    <cellStyle name="Comma 52 3 2 2 3" xfId="17123" xr:uid="{00000000-0005-0000-0000-0000E5300000}"/>
    <cellStyle name="Comma 52 3 2 2 4" xfId="17124" xr:uid="{00000000-0005-0000-0000-0000E6300000}"/>
    <cellStyle name="Comma 52 3 2 3" xfId="17125" xr:uid="{00000000-0005-0000-0000-0000E7300000}"/>
    <cellStyle name="Comma 52 3 2 3 2" xfId="17126" xr:uid="{00000000-0005-0000-0000-0000E8300000}"/>
    <cellStyle name="Comma 52 3 2 4" xfId="17127" xr:uid="{00000000-0005-0000-0000-0000E9300000}"/>
    <cellStyle name="Comma 52 3 2 5" xfId="17128" xr:uid="{00000000-0005-0000-0000-0000EA300000}"/>
    <cellStyle name="Comma 52 3 3" xfId="17129" xr:uid="{00000000-0005-0000-0000-0000EB300000}"/>
    <cellStyle name="Comma 52 3 3 2" xfId="17130" xr:uid="{00000000-0005-0000-0000-0000EC300000}"/>
    <cellStyle name="Comma 52 3 3 2 2" xfId="17131" xr:uid="{00000000-0005-0000-0000-0000ED300000}"/>
    <cellStyle name="Comma 52 3 3 3" xfId="17132" xr:uid="{00000000-0005-0000-0000-0000EE300000}"/>
    <cellStyle name="Comma 52 3 3 4" xfId="17133" xr:uid="{00000000-0005-0000-0000-0000EF300000}"/>
    <cellStyle name="Comma 52 3 4" xfId="17134" xr:uid="{00000000-0005-0000-0000-0000F0300000}"/>
    <cellStyle name="Comma 52 3 4 2" xfId="17135" xr:uid="{00000000-0005-0000-0000-0000F1300000}"/>
    <cellStyle name="Comma 52 3 5" xfId="17136" xr:uid="{00000000-0005-0000-0000-0000F2300000}"/>
    <cellStyle name="Comma 52 3 6" xfId="17137" xr:uid="{00000000-0005-0000-0000-0000F3300000}"/>
    <cellStyle name="Comma 52 4" xfId="17138" xr:uid="{00000000-0005-0000-0000-0000F4300000}"/>
    <cellStyle name="Comma 52 4 2" xfId="17139" xr:uid="{00000000-0005-0000-0000-0000F5300000}"/>
    <cellStyle name="Comma 52 4 2 2" xfId="17140" xr:uid="{00000000-0005-0000-0000-0000F6300000}"/>
    <cellStyle name="Comma 52 4 2 2 2" xfId="17141" xr:uid="{00000000-0005-0000-0000-0000F7300000}"/>
    <cellStyle name="Comma 52 4 2 3" xfId="17142" xr:uid="{00000000-0005-0000-0000-0000F8300000}"/>
    <cellStyle name="Comma 52 4 2 4" xfId="17143" xr:uid="{00000000-0005-0000-0000-0000F9300000}"/>
    <cellStyle name="Comma 52 4 3" xfId="17144" xr:uid="{00000000-0005-0000-0000-0000FA300000}"/>
    <cellStyle name="Comma 52 4 3 2" xfId="17145" xr:uid="{00000000-0005-0000-0000-0000FB300000}"/>
    <cellStyle name="Comma 52 4 4" xfId="17146" xr:uid="{00000000-0005-0000-0000-0000FC300000}"/>
    <cellStyle name="Comma 52 4 5" xfId="17147" xr:uid="{00000000-0005-0000-0000-0000FD300000}"/>
    <cellStyle name="Comma 52 5" xfId="17148" xr:uid="{00000000-0005-0000-0000-0000FE300000}"/>
    <cellStyle name="Comma 52 5 2" xfId="17149" xr:uid="{00000000-0005-0000-0000-0000FF300000}"/>
    <cellStyle name="Comma 52 5 2 2" xfId="17150" xr:uid="{00000000-0005-0000-0000-000000310000}"/>
    <cellStyle name="Comma 52 5 3" xfId="17151" xr:uid="{00000000-0005-0000-0000-000001310000}"/>
    <cellStyle name="Comma 52 5 4" xfId="17152" xr:uid="{00000000-0005-0000-0000-000002310000}"/>
    <cellStyle name="Comma 52 6" xfId="17153" xr:uid="{00000000-0005-0000-0000-000003310000}"/>
    <cellStyle name="Comma 52 6 2" xfId="17154" xr:uid="{00000000-0005-0000-0000-000004310000}"/>
    <cellStyle name="Comma 52 7" xfId="17155" xr:uid="{00000000-0005-0000-0000-000005310000}"/>
    <cellStyle name="Comma 52 8" xfId="17156" xr:uid="{00000000-0005-0000-0000-000006310000}"/>
    <cellStyle name="Comma 52 9" xfId="17157" xr:uid="{00000000-0005-0000-0000-000007310000}"/>
    <cellStyle name="Comma 53" xfId="132" xr:uid="{00000000-0005-0000-0000-000008310000}"/>
    <cellStyle name="Comma 53 2" xfId="7330" xr:uid="{00000000-0005-0000-0000-000009310000}"/>
    <cellStyle name="Comma 53 2 2" xfId="17158" xr:uid="{00000000-0005-0000-0000-00000A310000}"/>
    <cellStyle name="Comma 53 2 2 2" xfId="17159" xr:uid="{00000000-0005-0000-0000-00000B310000}"/>
    <cellStyle name="Comma 53 2 2 2 2" xfId="17160" xr:uid="{00000000-0005-0000-0000-00000C310000}"/>
    <cellStyle name="Comma 53 2 2 2 2 2" xfId="17161" xr:uid="{00000000-0005-0000-0000-00000D310000}"/>
    <cellStyle name="Comma 53 2 2 2 2 2 2" xfId="17162" xr:uid="{00000000-0005-0000-0000-00000E310000}"/>
    <cellStyle name="Comma 53 2 2 2 2 3" xfId="17163" xr:uid="{00000000-0005-0000-0000-00000F310000}"/>
    <cellStyle name="Comma 53 2 2 2 2 4" xfId="17164" xr:uid="{00000000-0005-0000-0000-000010310000}"/>
    <cellStyle name="Comma 53 2 2 2 3" xfId="17165" xr:uid="{00000000-0005-0000-0000-000011310000}"/>
    <cellStyle name="Comma 53 2 2 2 3 2" xfId="17166" xr:uid="{00000000-0005-0000-0000-000012310000}"/>
    <cellStyle name="Comma 53 2 2 2 4" xfId="17167" xr:uid="{00000000-0005-0000-0000-000013310000}"/>
    <cellStyle name="Comma 53 2 2 2 5" xfId="17168" xr:uid="{00000000-0005-0000-0000-000014310000}"/>
    <cellStyle name="Comma 53 2 2 3" xfId="17169" xr:uid="{00000000-0005-0000-0000-000015310000}"/>
    <cellStyle name="Comma 53 2 2 3 2" xfId="17170" xr:uid="{00000000-0005-0000-0000-000016310000}"/>
    <cellStyle name="Comma 53 2 2 3 2 2" xfId="17171" xr:uid="{00000000-0005-0000-0000-000017310000}"/>
    <cellStyle name="Comma 53 2 2 3 3" xfId="17172" xr:uid="{00000000-0005-0000-0000-000018310000}"/>
    <cellStyle name="Comma 53 2 2 3 4" xfId="17173" xr:uid="{00000000-0005-0000-0000-000019310000}"/>
    <cellStyle name="Comma 53 2 2 4" xfId="17174" xr:uid="{00000000-0005-0000-0000-00001A310000}"/>
    <cellStyle name="Comma 53 2 2 4 2" xfId="17175" xr:uid="{00000000-0005-0000-0000-00001B310000}"/>
    <cellStyle name="Comma 53 2 2 5" xfId="17176" xr:uid="{00000000-0005-0000-0000-00001C310000}"/>
    <cellStyle name="Comma 53 2 2 6" xfId="17177" xr:uid="{00000000-0005-0000-0000-00001D310000}"/>
    <cellStyle name="Comma 53 2 3" xfId="17178" xr:uid="{00000000-0005-0000-0000-00001E310000}"/>
    <cellStyle name="Comma 53 2 3 2" xfId="17179" xr:uid="{00000000-0005-0000-0000-00001F310000}"/>
    <cellStyle name="Comma 53 2 3 2 2" xfId="17180" xr:uid="{00000000-0005-0000-0000-000020310000}"/>
    <cellStyle name="Comma 53 2 3 2 2 2" xfId="17181" xr:uid="{00000000-0005-0000-0000-000021310000}"/>
    <cellStyle name="Comma 53 2 3 2 3" xfId="17182" xr:uid="{00000000-0005-0000-0000-000022310000}"/>
    <cellStyle name="Comma 53 2 3 2 4" xfId="17183" xr:uid="{00000000-0005-0000-0000-000023310000}"/>
    <cellStyle name="Comma 53 2 3 3" xfId="17184" xr:uid="{00000000-0005-0000-0000-000024310000}"/>
    <cellStyle name="Comma 53 2 3 3 2" xfId="17185" xr:uid="{00000000-0005-0000-0000-000025310000}"/>
    <cellStyle name="Comma 53 2 3 4" xfId="17186" xr:uid="{00000000-0005-0000-0000-000026310000}"/>
    <cellStyle name="Comma 53 2 3 5" xfId="17187" xr:uid="{00000000-0005-0000-0000-000027310000}"/>
    <cellStyle name="Comma 53 2 4" xfId="17188" xr:uid="{00000000-0005-0000-0000-000028310000}"/>
    <cellStyle name="Comma 53 2 4 2" xfId="17189" xr:uid="{00000000-0005-0000-0000-000029310000}"/>
    <cellStyle name="Comma 53 2 4 2 2" xfId="17190" xr:uid="{00000000-0005-0000-0000-00002A310000}"/>
    <cellStyle name="Comma 53 2 4 3" xfId="17191" xr:uid="{00000000-0005-0000-0000-00002B310000}"/>
    <cellStyle name="Comma 53 2 4 4" xfId="17192" xr:uid="{00000000-0005-0000-0000-00002C310000}"/>
    <cellStyle name="Comma 53 2 5" xfId="17193" xr:uid="{00000000-0005-0000-0000-00002D310000}"/>
    <cellStyle name="Comma 53 2 5 2" xfId="17194" xr:uid="{00000000-0005-0000-0000-00002E310000}"/>
    <cellStyle name="Comma 53 2 6" xfId="17195" xr:uid="{00000000-0005-0000-0000-00002F310000}"/>
    <cellStyle name="Comma 53 2 7" xfId="17196" xr:uid="{00000000-0005-0000-0000-000030310000}"/>
    <cellStyle name="Comma 53 3" xfId="17197" xr:uid="{00000000-0005-0000-0000-000031310000}"/>
    <cellStyle name="Comma 53 3 2" xfId="17198" xr:uid="{00000000-0005-0000-0000-000032310000}"/>
    <cellStyle name="Comma 53 3 2 2" xfId="17199" xr:uid="{00000000-0005-0000-0000-000033310000}"/>
    <cellStyle name="Comma 53 3 2 2 2" xfId="17200" xr:uid="{00000000-0005-0000-0000-000034310000}"/>
    <cellStyle name="Comma 53 3 2 2 2 2" xfId="17201" xr:uid="{00000000-0005-0000-0000-000035310000}"/>
    <cellStyle name="Comma 53 3 2 2 3" xfId="17202" xr:uid="{00000000-0005-0000-0000-000036310000}"/>
    <cellStyle name="Comma 53 3 2 2 4" xfId="17203" xr:uid="{00000000-0005-0000-0000-000037310000}"/>
    <cellStyle name="Comma 53 3 2 3" xfId="17204" xr:uid="{00000000-0005-0000-0000-000038310000}"/>
    <cellStyle name="Comma 53 3 2 3 2" xfId="17205" xr:uid="{00000000-0005-0000-0000-000039310000}"/>
    <cellStyle name="Comma 53 3 2 4" xfId="17206" xr:uid="{00000000-0005-0000-0000-00003A310000}"/>
    <cellStyle name="Comma 53 3 2 5" xfId="17207" xr:uid="{00000000-0005-0000-0000-00003B310000}"/>
    <cellStyle name="Comma 53 3 3" xfId="17208" xr:uid="{00000000-0005-0000-0000-00003C310000}"/>
    <cellStyle name="Comma 53 3 3 2" xfId="17209" xr:uid="{00000000-0005-0000-0000-00003D310000}"/>
    <cellStyle name="Comma 53 3 3 2 2" xfId="17210" xr:uid="{00000000-0005-0000-0000-00003E310000}"/>
    <cellStyle name="Comma 53 3 3 3" xfId="17211" xr:uid="{00000000-0005-0000-0000-00003F310000}"/>
    <cellStyle name="Comma 53 3 3 4" xfId="17212" xr:uid="{00000000-0005-0000-0000-000040310000}"/>
    <cellStyle name="Comma 53 3 4" xfId="17213" xr:uid="{00000000-0005-0000-0000-000041310000}"/>
    <cellStyle name="Comma 53 3 4 2" xfId="17214" xr:uid="{00000000-0005-0000-0000-000042310000}"/>
    <cellStyle name="Comma 53 3 5" xfId="17215" xr:uid="{00000000-0005-0000-0000-000043310000}"/>
    <cellStyle name="Comma 53 3 6" xfId="17216" xr:uid="{00000000-0005-0000-0000-000044310000}"/>
    <cellStyle name="Comma 53 4" xfId="17217" xr:uid="{00000000-0005-0000-0000-000045310000}"/>
    <cellStyle name="Comma 53 4 2" xfId="17218" xr:uid="{00000000-0005-0000-0000-000046310000}"/>
    <cellStyle name="Comma 53 4 2 2" xfId="17219" xr:uid="{00000000-0005-0000-0000-000047310000}"/>
    <cellStyle name="Comma 53 4 2 2 2" xfId="17220" xr:uid="{00000000-0005-0000-0000-000048310000}"/>
    <cellStyle name="Comma 53 4 2 3" xfId="17221" xr:uid="{00000000-0005-0000-0000-000049310000}"/>
    <cellStyle name="Comma 53 4 2 4" xfId="17222" xr:uid="{00000000-0005-0000-0000-00004A310000}"/>
    <cellStyle name="Comma 53 4 3" xfId="17223" xr:uid="{00000000-0005-0000-0000-00004B310000}"/>
    <cellStyle name="Comma 53 4 3 2" xfId="17224" xr:uid="{00000000-0005-0000-0000-00004C310000}"/>
    <cellStyle name="Comma 53 4 4" xfId="17225" xr:uid="{00000000-0005-0000-0000-00004D310000}"/>
    <cellStyle name="Comma 53 4 5" xfId="17226" xr:uid="{00000000-0005-0000-0000-00004E310000}"/>
    <cellStyle name="Comma 53 5" xfId="17227" xr:uid="{00000000-0005-0000-0000-00004F310000}"/>
    <cellStyle name="Comma 53 5 2" xfId="17228" xr:uid="{00000000-0005-0000-0000-000050310000}"/>
    <cellStyle name="Comma 53 5 2 2" xfId="17229" xr:uid="{00000000-0005-0000-0000-000051310000}"/>
    <cellStyle name="Comma 53 5 3" xfId="17230" xr:uid="{00000000-0005-0000-0000-000052310000}"/>
    <cellStyle name="Comma 53 5 4" xfId="17231" xr:uid="{00000000-0005-0000-0000-000053310000}"/>
    <cellStyle name="Comma 53 6" xfId="17232" xr:uid="{00000000-0005-0000-0000-000054310000}"/>
    <cellStyle name="Comma 53 6 2" xfId="17233" xr:uid="{00000000-0005-0000-0000-000055310000}"/>
    <cellStyle name="Comma 53 7" xfId="17234" xr:uid="{00000000-0005-0000-0000-000056310000}"/>
    <cellStyle name="Comma 53 8" xfId="17235" xr:uid="{00000000-0005-0000-0000-000057310000}"/>
    <cellStyle name="Comma 53 9" xfId="17236" xr:uid="{00000000-0005-0000-0000-000058310000}"/>
    <cellStyle name="Comma 54" xfId="133" xr:uid="{00000000-0005-0000-0000-000059310000}"/>
    <cellStyle name="Comma 54 2" xfId="7331" xr:uid="{00000000-0005-0000-0000-00005A310000}"/>
    <cellStyle name="Comma 54 2 2" xfId="17237" xr:uid="{00000000-0005-0000-0000-00005B310000}"/>
    <cellStyle name="Comma 54 2 2 2" xfId="17238" xr:uid="{00000000-0005-0000-0000-00005C310000}"/>
    <cellStyle name="Comma 54 2 2 2 2" xfId="17239" xr:uid="{00000000-0005-0000-0000-00005D310000}"/>
    <cellStyle name="Comma 54 2 2 2 2 2" xfId="17240" xr:uid="{00000000-0005-0000-0000-00005E310000}"/>
    <cellStyle name="Comma 54 2 2 2 2 2 2" xfId="17241" xr:uid="{00000000-0005-0000-0000-00005F310000}"/>
    <cellStyle name="Comma 54 2 2 2 2 3" xfId="17242" xr:uid="{00000000-0005-0000-0000-000060310000}"/>
    <cellStyle name="Comma 54 2 2 2 2 4" xfId="17243" xr:uid="{00000000-0005-0000-0000-000061310000}"/>
    <cellStyle name="Comma 54 2 2 2 3" xfId="17244" xr:uid="{00000000-0005-0000-0000-000062310000}"/>
    <cellStyle name="Comma 54 2 2 2 3 2" xfId="17245" xr:uid="{00000000-0005-0000-0000-000063310000}"/>
    <cellStyle name="Comma 54 2 2 2 4" xfId="17246" xr:uid="{00000000-0005-0000-0000-000064310000}"/>
    <cellStyle name="Comma 54 2 2 2 5" xfId="17247" xr:uid="{00000000-0005-0000-0000-000065310000}"/>
    <cellStyle name="Comma 54 2 2 3" xfId="17248" xr:uid="{00000000-0005-0000-0000-000066310000}"/>
    <cellStyle name="Comma 54 2 2 3 2" xfId="17249" xr:uid="{00000000-0005-0000-0000-000067310000}"/>
    <cellStyle name="Comma 54 2 2 3 2 2" xfId="17250" xr:uid="{00000000-0005-0000-0000-000068310000}"/>
    <cellStyle name="Comma 54 2 2 3 3" xfId="17251" xr:uid="{00000000-0005-0000-0000-000069310000}"/>
    <cellStyle name="Comma 54 2 2 3 4" xfId="17252" xr:uid="{00000000-0005-0000-0000-00006A310000}"/>
    <cellStyle name="Comma 54 2 2 4" xfId="17253" xr:uid="{00000000-0005-0000-0000-00006B310000}"/>
    <cellStyle name="Comma 54 2 2 4 2" xfId="17254" xr:uid="{00000000-0005-0000-0000-00006C310000}"/>
    <cellStyle name="Comma 54 2 2 5" xfId="17255" xr:uid="{00000000-0005-0000-0000-00006D310000}"/>
    <cellStyle name="Comma 54 2 2 6" xfId="17256" xr:uid="{00000000-0005-0000-0000-00006E310000}"/>
    <cellStyle name="Comma 54 2 3" xfId="17257" xr:uid="{00000000-0005-0000-0000-00006F310000}"/>
    <cellStyle name="Comma 54 2 3 2" xfId="17258" xr:uid="{00000000-0005-0000-0000-000070310000}"/>
    <cellStyle name="Comma 54 2 3 2 2" xfId="17259" xr:uid="{00000000-0005-0000-0000-000071310000}"/>
    <cellStyle name="Comma 54 2 3 2 2 2" xfId="17260" xr:uid="{00000000-0005-0000-0000-000072310000}"/>
    <cellStyle name="Comma 54 2 3 2 3" xfId="17261" xr:uid="{00000000-0005-0000-0000-000073310000}"/>
    <cellStyle name="Comma 54 2 3 2 4" xfId="17262" xr:uid="{00000000-0005-0000-0000-000074310000}"/>
    <cellStyle name="Comma 54 2 3 3" xfId="17263" xr:uid="{00000000-0005-0000-0000-000075310000}"/>
    <cellStyle name="Comma 54 2 3 3 2" xfId="17264" xr:uid="{00000000-0005-0000-0000-000076310000}"/>
    <cellStyle name="Comma 54 2 3 4" xfId="17265" xr:uid="{00000000-0005-0000-0000-000077310000}"/>
    <cellStyle name="Comma 54 2 3 5" xfId="17266" xr:uid="{00000000-0005-0000-0000-000078310000}"/>
    <cellStyle name="Comma 54 2 4" xfId="17267" xr:uid="{00000000-0005-0000-0000-000079310000}"/>
    <cellStyle name="Comma 54 2 4 2" xfId="17268" xr:uid="{00000000-0005-0000-0000-00007A310000}"/>
    <cellStyle name="Comma 54 2 4 2 2" xfId="17269" xr:uid="{00000000-0005-0000-0000-00007B310000}"/>
    <cellStyle name="Comma 54 2 4 3" xfId="17270" xr:uid="{00000000-0005-0000-0000-00007C310000}"/>
    <cellStyle name="Comma 54 2 4 4" xfId="17271" xr:uid="{00000000-0005-0000-0000-00007D310000}"/>
    <cellStyle name="Comma 54 2 5" xfId="17272" xr:uid="{00000000-0005-0000-0000-00007E310000}"/>
    <cellStyle name="Comma 54 2 5 2" xfId="17273" xr:uid="{00000000-0005-0000-0000-00007F310000}"/>
    <cellStyle name="Comma 54 2 6" xfId="17274" xr:uid="{00000000-0005-0000-0000-000080310000}"/>
    <cellStyle name="Comma 54 2 7" xfId="17275" xr:uid="{00000000-0005-0000-0000-000081310000}"/>
    <cellStyle name="Comma 54 3" xfId="17276" xr:uid="{00000000-0005-0000-0000-000082310000}"/>
    <cellStyle name="Comma 54 3 2" xfId="17277" xr:uid="{00000000-0005-0000-0000-000083310000}"/>
    <cellStyle name="Comma 54 3 2 2" xfId="17278" xr:uid="{00000000-0005-0000-0000-000084310000}"/>
    <cellStyle name="Comma 54 3 2 2 2" xfId="17279" xr:uid="{00000000-0005-0000-0000-000085310000}"/>
    <cellStyle name="Comma 54 3 2 2 2 2" xfId="17280" xr:uid="{00000000-0005-0000-0000-000086310000}"/>
    <cellStyle name="Comma 54 3 2 2 3" xfId="17281" xr:uid="{00000000-0005-0000-0000-000087310000}"/>
    <cellStyle name="Comma 54 3 2 2 4" xfId="17282" xr:uid="{00000000-0005-0000-0000-000088310000}"/>
    <cellStyle name="Comma 54 3 2 3" xfId="17283" xr:uid="{00000000-0005-0000-0000-000089310000}"/>
    <cellStyle name="Comma 54 3 2 3 2" xfId="17284" xr:uid="{00000000-0005-0000-0000-00008A310000}"/>
    <cellStyle name="Comma 54 3 2 4" xfId="17285" xr:uid="{00000000-0005-0000-0000-00008B310000}"/>
    <cellStyle name="Comma 54 3 2 5" xfId="17286" xr:uid="{00000000-0005-0000-0000-00008C310000}"/>
    <cellStyle name="Comma 54 3 3" xfId="17287" xr:uid="{00000000-0005-0000-0000-00008D310000}"/>
    <cellStyle name="Comma 54 3 3 2" xfId="17288" xr:uid="{00000000-0005-0000-0000-00008E310000}"/>
    <cellStyle name="Comma 54 3 3 2 2" xfId="17289" xr:uid="{00000000-0005-0000-0000-00008F310000}"/>
    <cellStyle name="Comma 54 3 3 3" xfId="17290" xr:uid="{00000000-0005-0000-0000-000090310000}"/>
    <cellStyle name="Comma 54 3 3 4" xfId="17291" xr:uid="{00000000-0005-0000-0000-000091310000}"/>
    <cellStyle name="Comma 54 3 4" xfId="17292" xr:uid="{00000000-0005-0000-0000-000092310000}"/>
    <cellStyle name="Comma 54 3 4 2" xfId="17293" xr:uid="{00000000-0005-0000-0000-000093310000}"/>
    <cellStyle name="Comma 54 3 5" xfId="17294" xr:uid="{00000000-0005-0000-0000-000094310000}"/>
    <cellStyle name="Comma 54 3 6" xfId="17295" xr:uid="{00000000-0005-0000-0000-000095310000}"/>
    <cellStyle name="Comma 54 4" xfId="17296" xr:uid="{00000000-0005-0000-0000-000096310000}"/>
    <cellStyle name="Comma 54 4 2" xfId="17297" xr:uid="{00000000-0005-0000-0000-000097310000}"/>
    <cellStyle name="Comma 54 4 2 2" xfId="17298" xr:uid="{00000000-0005-0000-0000-000098310000}"/>
    <cellStyle name="Comma 54 4 2 2 2" xfId="17299" xr:uid="{00000000-0005-0000-0000-000099310000}"/>
    <cellStyle name="Comma 54 4 2 3" xfId="17300" xr:uid="{00000000-0005-0000-0000-00009A310000}"/>
    <cellStyle name="Comma 54 4 2 4" xfId="17301" xr:uid="{00000000-0005-0000-0000-00009B310000}"/>
    <cellStyle name="Comma 54 4 3" xfId="17302" xr:uid="{00000000-0005-0000-0000-00009C310000}"/>
    <cellStyle name="Comma 54 4 3 2" xfId="17303" xr:uid="{00000000-0005-0000-0000-00009D310000}"/>
    <cellStyle name="Comma 54 4 4" xfId="17304" xr:uid="{00000000-0005-0000-0000-00009E310000}"/>
    <cellStyle name="Comma 54 4 5" xfId="17305" xr:uid="{00000000-0005-0000-0000-00009F310000}"/>
    <cellStyle name="Comma 54 5" xfId="17306" xr:uid="{00000000-0005-0000-0000-0000A0310000}"/>
    <cellStyle name="Comma 54 5 2" xfId="17307" xr:uid="{00000000-0005-0000-0000-0000A1310000}"/>
    <cellStyle name="Comma 54 5 2 2" xfId="17308" xr:uid="{00000000-0005-0000-0000-0000A2310000}"/>
    <cellStyle name="Comma 54 5 3" xfId="17309" xr:uid="{00000000-0005-0000-0000-0000A3310000}"/>
    <cellStyle name="Comma 54 5 4" xfId="17310" xr:uid="{00000000-0005-0000-0000-0000A4310000}"/>
    <cellStyle name="Comma 54 6" xfId="17311" xr:uid="{00000000-0005-0000-0000-0000A5310000}"/>
    <cellStyle name="Comma 54 6 2" xfId="17312" xr:uid="{00000000-0005-0000-0000-0000A6310000}"/>
    <cellStyle name="Comma 54 7" xfId="17313" xr:uid="{00000000-0005-0000-0000-0000A7310000}"/>
    <cellStyle name="Comma 54 8" xfId="17314" xr:uid="{00000000-0005-0000-0000-0000A8310000}"/>
    <cellStyle name="Comma 54 9" xfId="17315" xr:uid="{00000000-0005-0000-0000-0000A9310000}"/>
    <cellStyle name="Comma 55" xfId="134" xr:uid="{00000000-0005-0000-0000-0000AA310000}"/>
    <cellStyle name="Comma 55 2" xfId="7332" xr:uid="{00000000-0005-0000-0000-0000AB310000}"/>
    <cellStyle name="Comma 55 2 2" xfId="17316" xr:uid="{00000000-0005-0000-0000-0000AC310000}"/>
    <cellStyle name="Comma 55 2 2 2" xfId="17317" xr:uid="{00000000-0005-0000-0000-0000AD310000}"/>
    <cellStyle name="Comma 55 2 2 2 2" xfId="17318" xr:uid="{00000000-0005-0000-0000-0000AE310000}"/>
    <cellStyle name="Comma 55 2 2 2 2 2" xfId="17319" xr:uid="{00000000-0005-0000-0000-0000AF310000}"/>
    <cellStyle name="Comma 55 2 2 2 2 2 2" xfId="17320" xr:uid="{00000000-0005-0000-0000-0000B0310000}"/>
    <cellStyle name="Comma 55 2 2 2 2 3" xfId="17321" xr:uid="{00000000-0005-0000-0000-0000B1310000}"/>
    <cellStyle name="Comma 55 2 2 2 2 4" xfId="17322" xr:uid="{00000000-0005-0000-0000-0000B2310000}"/>
    <cellStyle name="Comma 55 2 2 2 3" xfId="17323" xr:uid="{00000000-0005-0000-0000-0000B3310000}"/>
    <cellStyle name="Comma 55 2 2 2 3 2" xfId="17324" xr:uid="{00000000-0005-0000-0000-0000B4310000}"/>
    <cellStyle name="Comma 55 2 2 2 4" xfId="17325" xr:uid="{00000000-0005-0000-0000-0000B5310000}"/>
    <cellStyle name="Comma 55 2 2 2 5" xfId="17326" xr:uid="{00000000-0005-0000-0000-0000B6310000}"/>
    <cellStyle name="Comma 55 2 2 3" xfId="17327" xr:uid="{00000000-0005-0000-0000-0000B7310000}"/>
    <cellStyle name="Comma 55 2 2 3 2" xfId="17328" xr:uid="{00000000-0005-0000-0000-0000B8310000}"/>
    <cellStyle name="Comma 55 2 2 3 2 2" xfId="17329" xr:uid="{00000000-0005-0000-0000-0000B9310000}"/>
    <cellStyle name="Comma 55 2 2 3 3" xfId="17330" xr:uid="{00000000-0005-0000-0000-0000BA310000}"/>
    <cellStyle name="Comma 55 2 2 3 4" xfId="17331" xr:uid="{00000000-0005-0000-0000-0000BB310000}"/>
    <cellStyle name="Comma 55 2 2 4" xfId="17332" xr:uid="{00000000-0005-0000-0000-0000BC310000}"/>
    <cellStyle name="Comma 55 2 2 4 2" xfId="17333" xr:uid="{00000000-0005-0000-0000-0000BD310000}"/>
    <cellStyle name="Comma 55 2 2 5" xfId="17334" xr:uid="{00000000-0005-0000-0000-0000BE310000}"/>
    <cellStyle name="Comma 55 2 2 6" xfId="17335" xr:uid="{00000000-0005-0000-0000-0000BF310000}"/>
    <cellStyle name="Comma 55 2 3" xfId="17336" xr:uid="{00000000-0005-0000-0000-0000C0310000}"/>
    <cellStyle name="Comma 55 2 3 2" xfId="17337" xr:uid="{00000000-0005-0000-0000-0000C1310000}"/>
    <cellStyle name="Comma 55 2 3 2 2" xfId="17338" xr:uid="{00000000-0005-0000-0000-0000C2310000}"/>
    <cellStyle name="Comma 55 2 3 2 2 2" xfId="17339" xr:uid="{00000000-0005-0000-0000-0000C3310000}"/>
    <cellStyle name="Comma 55 2 3 2 3" xfId="17340" xr:uid="{00000000-0005-0000-0000-0000C4310000}"/>
    <cellStyle name="Comma 55 2 3 2 4" xfId="17341" xr:uid="{00000000-0005-0000-0000-0000C5310000}"/>
    <cellStyle name="Comma 55 2 3 3" xfId="17342" xr:uid="{00000000-0005-0000-0000-0000C6310000}"/>
    <cellStyle name="Comma 55 2 3 3 2" xfId="17343" xr:uid="{00000000-0005-0000-0000-0000C7310000}"/>
    <cellStyle name="Comma 55 2 3 4" xfId="17344" xr:uid="{00000000-0005-0000-0000-0000C8310000}"/>
    <cellStyle name="Comma 55 2 3 5" xfId="17345" xr:uid="{00000000-0005-0000-0000-0000C9310000}"/>
    <cellStyle name="Comma 55 2 4" xfId="17346" xr:uid="{00000000-0005-0000-0000-0000CA310000}"/>
    <cellStyle name="Comma 55 2 4 2" xfId="17347" xr:uid="{00000000-0005-0000-0000-0000CB310000}"/>
    <cellStyle name="Comma 55 2 4 2 2" xfId="17348" xr:uid="{00000000-0005-0000-0000-0000CC310000}"/>
    <cellStyle name="Comma 55 2 4 3" xfId="17349" xr:uid="{00000000-0005-0000-0000-0000CD310000}"/>
    <cellStyle name="Comma 55 2 4 4" xfId="17350" xr:uid="{00000000-0005-0000-0000-0000CE310000}"/>
    <cellStyle name="Comma 55 2 5" xfId="17351" xr:uid="{00000000-0005-0000-0000-0000CF310000}"/>
    <cellStyle name="Comma 55 2 5 2" xfId="17352" xr:uid="{00000000-0005-0000-0000-0000D0310000}"/>
    <cellStyle name="Comma 55 2 6" xfId="17353" xr:uid="{00000000-0005-0000-0000-0000D1310000}"/>
    <cellStyle name="Comma 55 2 7" xfId="17354" xr:uid="{00000000-0005-0000-0000-0000D2310000}"/>
    <cellStyle name="Comma 55 3" xfId="17355" xr:uid="{00000000-0005-0000-0000-0000D3310000}"/>
    <cellStyle name="Comma 55 3 2" xfId="17356" xr:uid="{00000000-0005-0000-0000-0000D4310000}"/>
    <cellStyle name="Comma 55 3 2 2" xfId="17357" xr:uid="{00000000-0005-0000-0000-0000D5310000}"/>
    <cellStyle name="Comma 55 3 2 2 2" xfId="17358" xr:uid="{00000000-0005-0000-0000-0000D6310000}"/>
    <cellStyle name="Comma 55 3 2 2 2 2" xfId="17359" xr:uid="{00000000-0005-0000-0000-0000D7310000}"/>
    <cellStyle name="Comma 55 3 2 2 3" xfId="17360" xr:uid="{00000000-0005-0000-0000-0000D8310000}"/>
    <cellStyle name="Comma 55 3 2 2 4" xfId="17361" xr:uid="{00000000-0005-0000-0000-0000D9310000}"/>
    <cellStyle name="Comma 55 3 2 3" xfId="17362" xr:uid="{00000000-0005-0000-0000-0000DA310000}"/>
    <cellStyle name="Comma 55 3 2 3 2" xfId="17363" xr:uid="{00000000-0005-0000-0000-0000DB310000}"/>
    <cellStyle name="Comma 55 3 2 4" xfId="17364" xr:uid="{00000000-0005-0000-0000-0000DC310000}"/>
    <cellStyle name="Comma 55 3 2 5" xfId="17365" xr:uid="{00000000-0005-0000-0000-0000DD310000}"/>
    <cellStyle name="Comma 55 3 3" xfId="17366" xr:uid="{00000000-0005-0000-0000-0000DE310000}"/>
    <cellStyle name="Comma 55 3 3 2" xfId="17367" xr:uid="{00000000-0005-0000-0000-0000DF310000}"/>
    <cellStyle name="Comma 55 3 3 2 2" xfId="17368" xr:uid="{00000000-0005-0000-0000-0000E0310000}"/>
    <cellStyle name="Comma 55 3 3 3" xfId="17369" xr:uid="{00000000-0005-0000-0000-0000E1310000}"/>
    <cellStyle name="Comma 55 3 3 4" xfId="17370" xr:uid="{00000000-0005-0000-0000-0000E2310000}"/>
    <cellStyle name="Comma 55 3 4" xfId="17371" xr:uid="{00000000-0005-0000-0000-0000E3310000}"/>
    <cellStyle name="Comma 55 3 4 2" xfId="17372" xr:uid="{00000000-0005-0000-0000-0000E4310000}"/>
    <cellStyle name="Comma 55 3 5" xfId="17373" xr:uid="{00000000-0005-0000-0000-0000E5310000}"/>
    <cellStyle name="Comma 55 3 6" xfId="17374" xr:uid="{00000000-0005-0000-0000-0000E6310000}"/>
    <cellStyle name="Comma 55 4" xfId="17375" xr:uid="{00000000-0005-0000-0000-0000E7310000}"/>
    <cellStyle name="Comma 55 4 2" xfId="17376" xr:uid="{00000000-0005-0000-0000-0000E8310000}"/>
    <cellStyle name="Comma 55 4 2 2" xfId="17377" xr:uid="{00000000-0005-0000-0000-0000E9310000}"/>
    <cellStyle name="Comma 55 4 2 2 2" xfId="17378" xr:uid="{00000000-0005-0000-0000-0000EA310000}"/>
    <cellStyle name="Comma 55 4 2 3" xfId="17379" xr:uid="{00000000-0005-0000-0000-0000EB310000}"/>
    <cellStyle name="Comma 55 4 2 4" xfId="17380" xr:uid="{00000000-0005-0000-0000-0000EC310000}"/>
    <cellStyle name="Comma 55 4 3" xfId="17381" xr:uid="{00000000-0005-0000-0000-0000ED310000}"/>
    <cellStyle name="Comma 55 4 3 2" xfId="17382" xr:uid="{00000000-0005-0000-0000-0000EE310000}"/>
    <cellStyle name="Comma 55 4 4" xfId="17383" xr:uid="{00000000-0005-0000-0000-0000EF310000}"/>
    <cellStyle name="Comma 55 4 5" xfId="17384" xr:uid="{00000000-0005-0000-0000-0000F0310000}"/>
    <cellStyle name="Comma 55 5" xfId="17385" xr:uid="{00000000-0005-0000-0000-0000F1310000}"/>
    <cellStyle name="Comma 55 5 2" xfId="17386" xr:uid="{00000000-0005-0000-0000-0000F2310000}"/>
    <cellStyle name="Comma 55 5 2 2" xfId="17387" xr:uid="{00000000-0005-0000-0000-0000F3310000}"/>
    <cellStyle name="Comma 55 5 3" xfId="17388" xr:uid="{00000000-0005-0000-0000-0000F4310000}"/>
    <cellStyle name="Comma 55 5 4" xfId="17389" xr:uid="{00000000-0005-0000-0000-0000F5310000}"/>
    <cellStyle name="Comma 55 6" xfId="17390" xr:uid="{00000000-0005-0000-0000-0000F6310000}"/>
    <cellStyle name="Comma 55 6 2" xfId="17391" xr:uid="{00000000-0005-0000-0000-0000F7310000}"/>
    <cellStyle name="Comma 55 7" xfId="17392" xr:uid="{00000000-0005-0000-0000-0000F8310000}"/>
    <cellStyle name="Comma 55 8" xfId="17393" xr:uid="{00000000-0005-0000-0000-0000F9310000}"/>
    <cellStyle name="Comma 55 9" xfId="17394" xr:uid="{00000000-0005-0000-0000-0000FA310000}"/>
    <cellStyle name="Comma 56" xfId="135" xr:uid="{00000000-0005-0000-0000-0000FB310000}"/>
    <cellStyle name="Comma 56 2" xfId="7333" xr:uid="{00000000-0005-0000-0000-0000FC310000}"/>
    <cellStyle name="Comma 56 2 2" xfId="17395" xr:uid="{00000000-0005-0000-0000-0000FD310000}"/>
    <cellStyle name="Comma 56 2 2 2" xfId="17396" xr:uid="{00000000-0005-0000-0000-0000FE310000}"/>
    <cellStyle name="Comma 56 2 2 2 2" xfId="17397" xr:uid="{00000000-0005-0000-0000-0000FF310000}"/>
    <cellStyle name="Comma 56 2 2 2 2 2" xfId="17398" xr:uid="{00000000-0005-0000-0000-000000320000}"/>
    <cellStyle name="Comma 56 2 2 2 2 2 2" xfId="17399" xr:uid="{00000000-0005-0000-0000-000001320000}"/>
    <cellStyle name="Comma 56 2 2 2 2 3" xfId="17400" xr:uid="{00000000-0005-0000-0000-000002320000}"/>
    <cellStyle name="Comma 56 2 2 2 2 4" xfId="17401" xr:uid="{00000000-0005-0000-0000-000003320000}"/>
    <cellStyle name="Comma 56 2 2 2 3" xfId="17402" xr:uid="{00000000-0005-0000-0000-000004320000}"/>
    <cellStyle name="Comma 56 2 2 2 3 2" xfId="17403" xr:uid="{00000000-0005-0000-0000-000005320000}"/>
    <cellStyle name="Comma 56 2 2 2 4" xfId="17404" xr:uid="{00000000-0005-0000-0000-000006320000}"/>
    <cellStyle name="Comma 56 2 2 2 5" xfId="17405" xr:uid="{00000000-0005-0000-0000-000007320000}"/>
    <cellStyle name="Comma 56 2 2 3" xfId="17406" xr:uid="{00000000-0005-0000-0000-000008320000}"/>
    <cellStyle name="Comma 56 2 2 3 2" xfId="17407" xr:uid="{00000000-0005-0000-0000-000009320000}"/>
    <cellStyle name="Comma 56 2 2 3 2 2" xfId="17408" xr:uid="{00000000-0005-0000-0000-00000A320000}"/>
    <cellStyle name="Comma 56 2 2 3 3" xfId="17409" xr:uid="{00000000-0005-0000-0000-00000B320000}"/>
    <cellStyle name="Comma 56 2 2 3 4" xfId="17410" xr:uid="{00000000-0005-0000-0000-00000C320000}"/>
    <cellStyle name="Comma 56 2 2 4" xfId="17411" xr:uid="{00000000-0005-0000-0000-00000D320000}"/>
    <cellStyle name="Comma 56 2 2 4 2" xfId="17412" xr:uid="{00000000-0005-0000-0000-00000E320000}"/>
    <cellStyle name="Comma 56 2 2 5" xfId="17413" xr:uid="{00000000-0005-0000-0000-00000F320000}"/>
    <cellStyle name="Comma 56 2 2 6" xfId="17414" xr:uid="{00000000-0005-0000-0000-000010320000}"/>
    <cellStyle name="Comma 56 2 3" xfId="17415" xr:uid="{00000000-0005-0000-0000-000011320000}"/>
    <cellStyle name="Comma 56 2 3 2" xfId="17416" xr:uid="{00000000-0005-0000-0000-000012320000}"/>
    <cellStyle name="Comma 56 2 3 2 2" xfId="17417" xr:uid="{00000000-0005-0000-0000-000013320000}"/>
    <cellStyle name="Comma 56 2 3 2 2 2" xfId="17418" xr:uid="{00000000-0005-0000-0000-000014320000}"/>
    <cellStyle name="Comma 56 2 3 2 3" xfId="17419" xr:uid="{00000000-0005-0000-0000-000015320000}"/>
    <cellStyle name="Comma 56 2 3 2 4" xfId="17420" xr:uid="{00000000-0005-0000-0000-000016320000}"/>
    <cellStyle name="Comma 56 2 3 3" xfId="17421" xr:uid="{00000000-0005-0000-0000-000017320000}"/>
    <cellStyle name="Comma 56 2 3 3 2" xfId="17422" xr:uid="{00000000-0005-0000-0000-000018320000}"/>
    <cellStyle name="Comma 56 2 3 4" xfId="17423" xr:uid="{00000000-0005-0000-0000-000019320000}"/>
    <cellStyle name="Comma 56 2 3 5" xfId="17424" xr:uid="{00000000-0005-0000-0000-00001A320000}"/>
    <cellStyle name="Comma 56 2 4" xfId="17425" xr:uid="{00000000-0005-0000-0000-00001B320000}"/>
    <cellStyle name="Comma 56 2 4 2" xfId="17426" xr:uid="{00000000-0005-0000-0000-00001C320000}"/>
    <cellStyle name="Comma 56 2 4 2 2" xfId="17427" xr:uid="{00000000-0005-0000-0000-00001D320000}"/>
    <cellStyle name="Comma 56 2 4 3" xfId="17428" xr:uid="{00000000-0005-0000-0000-00001E320000}"/>
    <cellStyle name="Comma 56 2 4 4" xfId="17429" xr:uid="{00000000-0005-0000-0000-00001F320000}"/>
    <cellStyle name="Comma 56 2 5" xfId="17430" xr:uid="{00000000-0005-0000-0000-000020320000}"/>
    <cellStyle name="Comma 56 2 5 2" xfId="17431" xr:uid="{00000000-0005-0000-0000-000021320000}"/>
    <cellStyle name="Comma 56 2 6" xfId="17432" xr:uid="{00000000-0005-0000-0000-000022320000}"/>
    <cellStyle name="Comma 56 2 7" xfId="17433" xr:uid="{00000000-0005-0000-0000-000023320000}"/>
    <cellStyle name="Comma 56 3" xfId="17434" xr:uid="{00000000-0005-0000-0000-000024320000}"/>
    <cellStyle name="Comma 56 3 2" xfId="17435" xr:uid="{00000000-0005-0000-0000-000025320000}"/>
    <cellStyle name="Comma 56 3 2 2" xfId="17436" xr:uid="{00000000-0005-0000-0000-000026320000}"/>
    <cellStyle name="Comma 56 3 2 2 2" xfId="17437" xr:uid="{00000000-0005-0000-0000-000027320000}"/>
    <cellStyle name="Comma 56 3 2 2 2 2" xfId="17438" xr:uid="{00000000-0005-0000-0000-000028320000}"/>
    <cellStyle name="Comma 56 3 2 2 3" xfId="17439" xr:uid="{00000000-0005-0000-0000-000029320000}"/>
    <cellStyle name="Comma 56 3 2 2 4" xfId="17440" xr:uid="{00000000-0005-0000-0000-00002A320000}"/>
    <cellStyle name="Comma 56 3 2 3" xfId="17441" xr:uid="{00000000-0005-0000-0000-00002B320000}"/>
    <cellStyle name="Comma 56 3 2 3 2" xfId="17442" xr:uid="{00000000-0005-0000-0000-00002C320000}"/>
    <cellStyle name="Comma 56 3 2 4" xfId="17443" xr:uid="{00000000-0005-0000-0000-00002D320000}"/>
    <cellStyle name="Comma 56 3 2 5" xfId="17444" xr:uid="{00000000-0005-0000-0000-00002E320000}"/>
    <cellStyle name="Comma 56 3 3" xfId="17445" xr:uid="{00000000-0005-0000-0000-00002F320000}"/>
    <cellStyle name="Comma 56 3 3 2" xfId="17446" xr:uid="{00000000-0005-0000-0000-000030320000}"/>
    <cellStyle name="Comma 56 3 3 2 2" xfId="17447" xr:uid="{00000000-0005-0000-0000-000031320000}"/>
    <cellStyle name="Comma 56 3 3 3" xfId="17448" xr:uid="{00000000-0005-0000-0000-000032320000}"/>
    <cellStyle name="Comma 56 3 3 4" xfId="17449" xr:uid="{00000000-0005-0000-0000-000033320000}"/>
    <cellStyle name="Comma 56 3 4" xfId="17450" xr:uid="{00000000-0005-0000-0000-000034320000}"/>
    <cellStyle name="Comma 56 3 4 2" xfId="17451" xr:uid="{00000000-0005-0000-0000-000035320000}"/>
    <cellStyle name="Comma 56 3 5" xfId="17452" xr:uid="{00000000-0005-0000-0000-000036320000}"/>
    <cellStyle name="Comma 56 3 6" xfId="17453" xr:uid="{00000000-0005-0000-0000-000037320000}"/>
    <cellStyle name="Comma 56 4" xfId="17454" xr:uid="{00000000-0005-0000-0000-000038320000}"/>
    <cellStyle name="Comma 56 4 2" xfId="17455" xr:uid="{00000000-0005-0000-0000-000039320000}"/>
    <cellStyle name="Comma 56 4 2 2" xfId="17456" xr:uid="{00000000-0005-0000-0000-00003A320000}"/>
    <cellStyle name="Comma 56 4 2 2 2" xfId="17457" xr:uid="{00000000-0005-0000-0000-00003B320000}"/>
    <cellStyle name="Comma 56 4 2 3" xfId="17458" xr:uid="{00000000-0005-0000-0000-00003C320000}"/>
    <cellStyle name="Comma 56 4 2 4" xfId="17459" xr:uid="{00000000-0005-0000-0000-00003D320000}"/>
    <cellStyle name="Comma 56 4 3" xfId="17460" xr:uid="{00000000-0005-0000-0000-00003E320000}"/>
    <cellStyle name="Comma 56 4 3 2" xfId="17461" xr:uid="{00000000-0005-0000-0000-00003F320000}"/>
    <cellStyle name="Comma 56 4 4" xfId="17462" xr:uid="{00000000-0005-0000-0000-000040320000}"/>
    <cellStyle name="Comma 56 4 5" xfId="17463" xr:uid="{00000000-0005-0000-0000-000041320000}"/>
    <cellStyle name="Comma 56 5" xfId="17464" xr:uid="{00000000-0005-0000-0000-000042320000}"/>
    <cellStyle name="Comma 56 5 2" xfId="17465" xr:uid="{00000000-0005-0000-0000-000043320000}"/>
    <cellStyle name="Comma 56 5 2 2" xfId="17466" xr:uid="{00000000-0005-0000-0000-000044320000}"/>
    <cellStyle name="Comma 56 5 3" xfId="17467" xr:uid="{00000000-0005-0000-0000-000045320000}"/>
    <cellStyle name="Comma 56 5 4" xfId="17468" xr:uid="{00000000-0005-0000-0000-000046320000}"/>
    <cellStyle name="Comma 56 6" xfId="17469" xr:uid="{00000000-0005-0000-0000-000047320000}"/>
    <cellStyle name="Comma 56 6 2" xfId="17470" xr:uid="{00000000-0005-0000-0000-000048320000}"/>
    <cellStyle name="Comma 56 7" xfId="17471" xr:uid="{00000000-0005-0000-0000-000049320000}"/>
    <cellStyle name="Comma 56 8" xfId="17472" xr:uid="{00000000-0005-0000-0000-00004A320000}"/>
    <cellStyle name="Comma 56 9" xfId="17473" xr:uid="{00000000-0005-0000-0000-00004B320000}"/>
    <cellStyle name="Comma 57" xfId="136" xr:uid="{00000000-0005-0000-0000-00004C320000}"/>
    <cellStyle name="Comma 57 2" xfId="7334" xr:uid="{00000000-0005-0000-0000-00004D320000}"/>
    <cellStyle name="Comma 57 2 2" xfId="17474" xr:uid="{00000000-0005-0000-0000-00004E320000}"/>
    <cellStyle name="Comma 57 2 2 2" xfId="17475" xr:uid="{00000000-0005-0000-0000-00004F320000}"/>
    <cellStyle name="Comma 57 2 2 2 2" xfId="17476" xr:uid="{00000000-0005-0000-0000-000050320000}"/>
    <cellStyle name="Comma 57 2 2 2 2 2" xfId="17477" xr:uid="{00000000-0005-0000-0000-000051320000}"/>
    <cellStyle name="Comma 57 2 2 2 2 2 2" xfId="17478" xr:uid="{00000000-0005-0000-0000-000052320000}"/>
    <cellStyle name="Comma 57 2 2 2 2 3" xfId="17479" xr:uid="{00000000-0005-0000-0000-000053320000}"/>
    <cellStyle name="Comma 57 2 2 2 2 4" xfId="17480" xr:uid="{00000000-0005-0000-0000-000054320000}"/>
    <cellStyle name="Comma 57 2 2 2 3" xfId="17481" xr:uid="{00000000-0005-0000-0000-000055320000}"/>
    <cellStyle name="Comma 57 2 2 2 3 2" xfId="17482" xr:uid="{00000000-0005-0000-0000-000056320000}"/>
    <cellStyle name="Comma 57 2 2 2 4" xfId="17483" xr:uid="{00000000-0005-0000-0000-000057320000}"/>
    <cellStyle name="Comma 57 2 2 2 5" xfId="17484" xr:uid="{00000000-0005-0000-0000-000058320000}"/>
    <cellStyle name="Comma 57 2 2 3" xfId="17485" xr:uid="{00000000-0005-0000-0000-000059320000}"/>
    <cellStyle name="Comma 57 2 2 3 2" xfId="17486" xr:uid="{00000000-0005-0000-0000-00005A320000}"/>
    <cellStyle name="Comma 57 2 2 3 2 2" xfId="17487" xr:uid="{00000000-0005-0000-0000-00005B320000}"/>
    <cellStyle name="Comma 57 2 2 3 3" xfId="17488" xr:uid="{00000000-0005-0000-0000-00005C320000}"/>
    <cellStyle name="Comma 57 2 2 3 4" xfId="17489" xr:uid="{00000000-0005-0000-0000-00005D320000}"/>
    <cellStyle name="Comma 57 2 2 4" xfId="17490" xr:uid="{00000000-0005-0000-0000-00005E320000}"/>
    <cellStyle name="Comma 57 2 2 4 2" xfId="17491" xr:uid="{00000000-0005-0000-0000-00005F320000}"/>
    <cellStyle name="Comma 57 2 2 5" xfId="17492" xr:uid="{00000000-0005-0000-0000-000060320000}"/>
    <cellStyle name="Comma 57 2 2 6" xfId="17493" xr:uid="{00000000-0005-0000-0000-000061320000}"/>
    <cellStyle name="Comma 57 2 3" xfId="17494" xr:uid="{00000000-0005-0000-0000-000062320000}"/>
    <cellStyle name="Comma 57 2 3 2" xfId="17495" xr:uid="{00000000-0005-0000-0000-000063320000}"/>
    <cellStyle name="Comma 57 2 3 2 2" xfId="17496" xr:uid="{00000000-0005-0000-0000-000064320000}"/>
    <cellStyle name="Comma 57 2 3 2 2 2" xfId="17497" xr:uid="{00000000-0005-0000-0000-000065320000}"/>
    <cellStyle name="Comma 57 2 3 2 3" xfId="17498" xr:uid="{00000000-0005-0000-0000-000066320000}"/>
    <cellStyle name="Comma 57 2 3 2 4" xfId="17499" xr:uid="{00000000-0005-0000-0000-000067320000}"/>
    <cellStyle name="Comma 57 2 3 3" xfId="17500" xr:uid="{00000000-0005-0000-0000-000068320000}"/>
    <cellStyle name="Comma 57 2 3 3 2" xfId="17501" xr:uid="{00000000-0005-0000-0000-000069320000}"/>
    <cellStyle name="Comma 57 2 3 4" xfId="17502" xr:uid="{00000000-0005-0000-0000-00006A320000}"/>
    <cellStyle name="Comma 57 2 3 5" xfId="17503" xr:uid="{00000000-0005-0000-0000-00006B320000}"/>
    <cellStyle name="Comma 57 2 4" xfId="17504" xr:uid="{00000000-0005-0000-0000-00006C320000}"/>
    <cellStyle name="Comma 57 2 4 2" xfId="17505" xr:uid="{00000000-0005-0000-0000-00006D320000}"/>
    <cellStyle name="Comma 57 2 4 2 2" xfId="17506" xr:uid="{00000000-0005-0000-0000-00006E320000}"/>
    <cellStyle name="Comma 57 2 4 3" xfId="17507" xr:uid="{00000000-0005-0000-0000-00006F320000}"/>
    <cellStyle name="Comma 57 2 4 4" xfId="17508" xr:uid="{00000000-0005-0000-0000-000070320000}"/>
    <cellStyle name="Comma 57 2 5" xfId="17509" xr:uid="{00000000-0005-0000-0000-000071320000}"/>
    <cellStyle name="Comma 57 2 5 2" xfId="17510" xr:uid="{00000000-0005-0000-0000-000072320000}"/>
    <cellStyle name="Comma 57 2 6" xfId="17511" xr:uid="{00000000-0005-0000-0000-000073320000}"/>
    <cellStyle name="Comma 57 2 7" xfId="17512" xr:uid="{00000000-0005-0000-0000-000074320000}"/>
    <cellStyle name="Comma 57 3" xfId="17513" xr:uid="{00000000-0005-0000-0000-000075320000}"/>
    <cellStyle name="Comma 57 3 2" xfId="17514" xr:uid="{00000000-0005-0000-0000-000076320000}"/>
    <cellStyle name="Comma 57 3 2 2" xfId="17515" xr:uid="{00000000-0005-0000-0000-000077320000}"/>
    <cellStyle name="Comma 57 3 2 2 2" xfId="17516" xr:uid="{00000000-0005-0000-0000-000078320000}"/>
    <cellStyle name="Comma 57 3 2 2 2 2" xfId="17517" xr:uid="{00000000-0005-0000-0000-000079320000}"/>
    <cellStyle name="Comma 57 3 2 2 3" xfId="17518" xr:uid="{00000000-0005-0000-0000-00007A320000}"/>
    <cellStyle name="Comma 57 3 2 2 4" xfId="17519" xr:uid="{00000000-0005-0000-0000-00007B320000}"/>
    <cellStyle name="Comma 57 3 2 3" xfId="17520" xr:uid="{00000000-0005-0000-0000-00007C320000}"/>
    <cellStyle name="Comma 57 3 2 3 2" xfId="17521" xr:uid="{00000000-0005-0000-0000-00007D320000}"/>
    <cellStyle name="Comma 57 3 2 4" xfId="17522" xr:uid="{00000000-0005-0000-0000-00007E320000}"/>
    <cellStyle name="Comma 57 3 2 5" xfId="17523" xr:uid="{00000000-0005-0000-0000-00007F320000}"/>
    <cellStyle name="Comma 57 3 3" xfId="17524" xr:uid="{00000000-0005-0000-0000-000080320000}"/>
    <cellStyle name="Comma 57 3 3 2" xfId="17525" xr:uid="{00000000-0005-0000-0000-000081320000}"/>
    <cellStyle name="Comma 57 3 3 2 2" xfId="17526" xr:uid="{00000000-0005-0000-0000-000082320000}"/>
    <cellStyle name="Comma 57 3 3 3" xfId="17527" xr:uid="{00000000-0005-0000-0000-000083320000}"/>
    <cellStyle name="Comma 57 3 3 4" xfId="17528" xr:uid="{00000000-0005-0000-0000-000084320000}"/>
    <cellStyle name="Comma 57 3 4" xfId="17529" xr:uid="{00000000-0005-0000-0000-000085320000}"/>
    <cellStyle name="Comma 57 3 4 2" xfId="17530" xr:uid="{00000000-0005-0000-0000-000086320000}"/>
    <cellStyle name="Comma 57 3 5" xfId="17531" xr:uid="{00000000-0005-0000-0000-000087320000}"/>
    <cellStyle name="Comma 57 3 6" xfId="17532" xr:uid="{00000000-0005-0000-0000-000088320000}"/>
    <cellStyle name="Comma 57 4" xfId="17533" xr:uid="{00000000-0005-0000-0000-000089320000}"/>
    <cellStyle name="Comma 57 4 2" xfId="17534" xr:uid="{00000000-0005-0000-0000-00008A320000}"/>
    <cellStyle name="Comma 57 4 2 2" xfId="17535" xr:uid="{00000000-0005-0000-0000-00008B320000}"/>
    <cellStyle name="Comma 57 4 2 2 2" xfId="17536" xr:uid="{00000000-0005-0000-0000-00008C320000}"/>
    <cellStyle name="Comma 57 4 2 3" xfId="17537" xr:uid="{00000000-0005-0000-0000-00008D320000}"/>
    <cellStyle name="Comma 57 4 2 4" xfId="17538" xr:uid="{00000000-0005-0000-0000-00008E320000}"/>
    <cellStyle name="Comma 57 4 3" xfId="17539" xr:uid="{00000000-0005-0000-0000-00008F320000}"/>
    <cellStyle name="Comma 57 4 3 2" xfId="17540" xr:uid="{00000000-0005-0000-0000-000090320000}"/>
    <cellStyle name="Comma 57 4 4" xfId="17541" xr:uid="{00000000-0005-0000-0000-000091320000}"/>
    <cellStyle name="Comma 57 4 5" xfId="17542" xr:uid="{00000000-0005-0000-0000-000092320000}"/>
    <cellStyle name="Comma 57 5" xfId="17543" xr:uid="{00000000-0005-0000-0000-000093320000}"/>
    <cellStyle name="Comma 57 5 2" xfId="17544" xr:uid="{00000000-0005-0000-0000-000094320000}"/>
    <cellStyle name="Comma 57 5 2 2" xfId="17545" xr:uid="{00000000-0005-0000-0000-000095320000}"/>
    <cellStyle name="Comma 57 5 3" xfId="17546" xr:uid="{00000000-0005-0000-0000-000096320000}"/>
    <cellStyle name="Comma 57 5 4" xfId="17547" xr:uid="{00000000-0005-0000-0000-000097320000}"/>
    <cellStyle name="Comma 57 6" xfId="17548" xr:uid="{00000000-0005-0000-0000-000098320000}"/>
    <cellStyle name="Comma 57 6 2" xfId="17549" xr:uid="{00000000-0005-0000-0000-000099320000}"/>
    <cellStyle name="Comma 57 7" xfId="17550" xr:uid="{00000000-0005-0000-0000-00009A320000}"/>
    <cellStyle name="Comma 57 8" xfId="17551" xr:uid="{00000000-0005-0000-0000-00009B320000}"/>
    <cellStyle name="Comma 57 9" xfId="17552" xr:uid="{00000000-0005-0000-0000-00009C320000}"/>
    <cellStyle name="Comma 58" xfId="137" xr:uid="{00000000-0005-0000-0000-00009D320000}"/>
    <cellStyle name="Comma 58 2" xfId="7335" xr:uid="{00000000-0005-0000-0000-00009E320000}"/>
    <cellStyle name="Comma 58 2 2" xfId="17553" xr:uid="{00000000-0005-0000-0000-00009F320000}"/>
    <cellStyle name="Comma 58 2 2 2" xfId="17554" xr:uid="{00000000-0005-0000-0000-0000A0320000}"/>
    <cellStyle name="Comma 58 2 2 2 2" xfId="17555" xr:uid="{00000000-0005-0000-0000-0000A1320000}"/>
    <cellStyle name="Comma 58 2 2 2 2 2" xfId="17556" xr:uid="{00000000-0005-0000-0000-0000A2320000}"/>
    <cellStyle name="Comma 58 2 2 2 2 2 2" xfId="17557" xr:uid="{00000000-0005-0000-0000-0000A3320000}"/>
    <cellStyle name="Comma 58 2 2 2 2 3" xfId="17558" xr:uid="{00000000-0005-0000-0000-0000A4320000}"/>
    <cellStyle name="Comma 58 2 2 2 2 4" xfId="17559" xr:uid="{00000000-0005-0000-0000-0000A5320000}"/>
    <cellStyle name="Comma 58 2 2 2 3" xfId="17560" xr:uid="{00000000-0005-0000-0000-0000A6320000}"/>
    <cellStyle name="Comma 58 2 2 2 3 2" xfId="17561" xr:uid="{00000000-0005-0000-0000-0000A7320000}"/>
    <cellStyle name="Comma 58 2 2 2 4" xfId="17562" xr:uid="{00000000-0005-0000-0000-0000A8320000}"/>
    <cellStyle name="Comma 58 2 2 2 5" xfId="17563" xr:uid="{00000000-0005-0000-0000-0000A9320000}"/>
    <cellStyle name="Comma 58 2 2 3" xfId="17564" xr:uid="{00000000-0005-0000-0000-0000AA320000}"/>
    <cellStyle name="Comma 58 2 2 3 2" xfId="17565" xr:uid="{00000000-0005-0000-0000-0000AB320000}"/>
    <cellStyle name="Comma 58 2 2 3 2 2" xfId="17566" xr:uid="{00000000-0005-0000-0000-0000AC320000}"/>
    <cellStyle name="Comma 58 2 2 3 3" xfId="17567" xr:uid="{00000000-0005-0000-0000-0000AD320000}"/>
    <cellStyle name="Comma 58 2 2 3 4" xfId="17568" xr:uid="{00000000-0005-0000-0000-0000AE320000}"/>
    <cellStyle name="Comma 58 2 2 4" xfId="17569" xr:uid="{00000000-0005-0000-0000-0000AF320000}"/>
    <cellStyle name="Comma 58 2 2 4 2" xfId="17570" xr:uid="{00000000-0005-0000-0000-0000B0320000}"/>
    <cellStyle name="Comma 58 2 2 5" xfId="17571" xr:uid="{00000000-0005-0000-0000-0000B1320000}"/>
    <cellStyle name="Comma 58 2 2 6" xfId="17572" xr:uid="{00000000-0005-0000-0000-0000B2320000}"/>
    <cellStyle name="Comma 58 2 3" xfId="17573" xr:uid="{00000000-0005-0000-0000-0000B3320000}"/>
    <cellStyle name="Comma 58 2 3 2" xfId="17574" xr:uid="{00000000-0005-0000-0000-0000B4320000}"/>
    <cellStyle name="Comma 58 2 3 2 2" xfId="17575" xr:uid="{00000000-0005-0000-0000-0000B5320000}"/>
    <cellStyle name="Comma 58 2 3 2 2 2" xfId="17576" xr:uid="{00000000-0005-0000-0000-0000B6320000}"/>
    <cellStyle name="Comma 58 2 3 2 3" xfId="17577" xr:uid="{00000000-0005-0000-0000-0000B7320000}"/>
    <cellStyle name="Comma 58 2 3 2 4" xfId="17578" xr:uid="{00000000-0005-0000-0000-0000B8320000}"/>
    <cellStyle name="Comma 58 2 3 3" xfId="17579" xr:uid="{00000000-0005-0000-0000-0000B9320000}"/>
    <cellStyle name="Comma 58 2 3 3 2" xfId="17580" xr:uid="{00000000-0005-0000-0000-0000BA320000}"/>
    <cellStyle name="Comma 58 2 3 4" xfId="17581" xr:uid="{00000000-0005-0000-0000-0000BB320000}"/>
    <cellStyle name="Comma 58 2 3 5" xfId="17582" xr:uid="{00000000-0005-0000-0000-0000BC320000}"/>
    <cellStyle name="Comma 58 2 4" xfId="17583" xr:uid="{00000000-0005-0000-0000-0000BD320000}"/>
    <cellStyle name="Comma 58 2 4 2" xfId="17584" xr:uid="{00000000-0005-0000-0000-0000BE320000}"/>
    <cellStyle name="Comma 58 2 4 2 2" xfId="17585" xr:uid="{00000000-0005-0000-0000-0000BF320000}"/>
    <cellStyle name="Comma 58 2 4 3" xfId="17586" xr:uid="{00000000-0005-0000-0000-0000C0320000}"/>
    <cellStyle name="Comma 58 2 4 4" xfId="17587" xr:uid="{00000000-0005-0000-0000-0000C1320000}"/>
    <cellStyle name="Comma 58 2 5" xfId="17588" xr:uid="{00000000-0005-0000-0000-0000C2320000}"/>
    <cellStyle name="Comma 58 2 5 2" xfId="17589" xr:uid="{00000000-0005-0000-0000-0000C3320000}"/>
    <cellStyle name="Comma 58 2 6" xfId="17590" xr:uid="{00000000-0005-0000-0000-0000C4320000}"/>
    <cellStyle name="Comma 58 2 7" xfId="17591" xr:uid="{00000000-0005-0000-0000-0000C5320000}"/>
    <cellStyle name="Comma 58 3" xfId="17592" xr:uid="{00000000-0005-0000-0000-0000C6320000}"/>
    <cellStyle name="Comma 58 3 2" xfId="17593" xr:uid="{00000000-0005-0000-0000-0000C7320000}"/>
    <cellStyle name="Comma 58 3 2 2" xfId="17594" xr:uid="{00000000-0005-0000-0000-0000C8320000}"/>
    <cellStyle name="Comma 58 3 2 2 2" xfId="17595" xr:uid="{00000000-0005-0000-0000-0000C9320000}"/>
    <cellStyle name="Comma 58 3 2 2 2 2" xfId="17596" xr:uid="{00000000-0005-0000-0000-0000CA320000}"/>
    <cellStyle name="Comma 58 3 2 2 3" xfId="17597" xr:uid="{00000000-0005-0000-0000-0000CB320000}"/>
    <cellStyle name="Comma 58 3 2 2 4" xfId="17598" xr:uid="{00000000-0005-0000-0000-0000CC320000}"/>
    <cellStyle name="Comma 58 3 2 3" xfId="17599" xr:uid="{00000000-0005-0000-0000-0000CD320000}"/>
    <cellStyle name="Comma 58 3 2 3 2" xfId="17600" xr:uid="{00000000-0005-0000-0000-0000CE320000}"/>
    <cellStyle name="Comma 58 3 2 4" xfId="17601" xr:uid="{00000000-0005-0000-0000-0000CF320000}"/>
    <cellStyle name="Comma 58 3 2 5" xfId="17602" xr:uid="{00000000-0005-0000-0000-0000D0320000}"/>
    <cellStyle name="Comma 58 3 3" xfId="17603" xr:uid="{00000000-0005-0000-0000-0000D1320000}"/>
    <cellStyle name="Comma 58 3 3 2" xfId="17604" xr:uid="{00000000-0005-0000-0000-0000D2320000}"/>
    <cellStyle name="Comma 58 3 3 2 2" xfId="17605" xr:uid="{00000000-0005-0000-0000-0000D3320000}"/>
    <cellStyle name="Comma 58 3 3 3" xfId="17606" xr:uid="{00000000-0005-0000-0000-0000D4320000}"/>
    <cellStyle name="Comma 58 3 3 4" xfId="17607" xr:uid="{00000000-0005-0000-0000-0000D5320000}"/>
    <cellStyle name="Comma 58 3 4" xfId="17608" xr:uid="{00000000-0005-0000-0000-0000D6320000}"/>
    <cellStyle name="Comma 58 3 4 2" xfId="17609" xr:uid="{00000000-0005-0000-0000-0000D7320000}"/>
    <cellStyle name="Comma 58 3 5" xfId="17610" xr:uid="{00000000-0005-0000-0000-0000D8320000}"/>
    <cellStyle name="Comma 58 3 6" xfId="17611" xr:uid="{00000000-0005-0000-0000-0000D9320000}"/>
    <cellStyle name="Comma 58 4" xfId="17612" xr:uid="{00000000-0005-0000-0000-0000DA320000}"/>
    <cellStyle name="Comma 58 4 2" xfId="17613" xr:uid="{00000000-0005-0000-0000-0000DB320000}"/>
    <cellStyle name="Comma 58 4 2 2" xfId="17614" xr:uid="{00000000-0005-0000-0000-0000DC320000}"/>
    <cellStyle name="Comma 58 4 2 2 2" xfId="17615" xr:uid="{00000000-0005-0000-0000-0000DD320000}"/>
    <cellStyle name="Comma 58 4 2 3" xfId="17616" xr:uid="{00000000-0005-0000-0000-0000DE320000}"/>
    <cellStyle name="Comma 58 4 2 4" xfId="17617" xr:uid="{00000000-0005-0000-0000-0000DF320000}"/>
    <cellStyle name="Comma 58 4 3" xfId="17618" xr:uid="{00000000-0005-0000-0000-0000E0320000}"/>
    <cellStyle name="Comma 58 4 3 2" xfId="17619" xr:uid="{00000000-0005-0000-0000-0000E1320000}"/>
    <cellStyle name="Comma 58 4 4" xfId="17620" xr:uid="{00000000-0005-0000-0000-0000E2320000}"/>
    <cellStyle name="Comma 58 4 5" xfId="17621" xr:uid="{00000000-0005-0000-0000-0000E3320000}"/>
    <cellStyle name="Comma 58 5" xfId="17622" xr:uid="{00000000-0005-0000-0000-0000E4320000}"/>
    <cellStyle name="Comma 58 5 2" xfId="17623" xr:uid="{00000000-0005-0000-0000-0000E5320000}"/>
    <cellStyle name="Comma 58 5 2 2" xfId="17624" xr:uid="{00000000-0005-0000-0000-0000E6320000}"/>
    <cellStyle name="Comma 58 5 3" xfId="17625" xr:uid="{00000000-0005-0000-0000-0000E7320000}"/>
    <cellStyle name="Comma 58 5 4" xfId="17626" xr:uid="{00000000-0005-0000-0000-0000E8320000}"/>
    <cellStyle name="Comma 58 6" xfId="17627" xr:uid="{00000000-0005-0000-0000-0000E9320000}"/>
    <cellStyle name="Comma 58 6 2" xfId="17628" xr:uid="{00000000-0005-0000-0000-0000EA320000}"/>
    <cellStyle name="Comma 58 7" xfId="17629" xr:uid="{00000000-0005-0000-0000-0000EB320000}"/>
    <cellStyle name="Comma 58 8" xfId="17630" xr:uid="{00000000-0005-0000-0000-0000EC320000}"/>
    <cellStyle name="Comma 58 9" xfId="17631" xr:uid="{00000000-0005-0000-0000-0000ED320000}"/>
    <cellStyle name="Comma 59" xfId="138" xr:uid="{00000000-0005-0000-0000-0000EE320000}"/>
    <cellStyle name="Comma 59 2" xfId="7336" xr:uid="{00000000-0005-0000-0000-0000EF320000}"/>
    <cellStyle name="Comma 59 2 2" xfId="17632" xr:uid="{00000000-0005-0000-0000-0000F0320000}"/>
    <cellStyle name="Comma 59 2 2 2" xfId="17633" xr:uid="{00000000-0005-0000-0000-0000F1320000}"/>
    <cellStyle name="Comma 59 2 2 2 2" xfId="17634" xr:uid="{00000000-0005-0000-0000-0000F2320000}"/>
    <cellStyle name="Comma 59 2 2 2 2 2" xfId="17635" xr:uid="{00000000-0005-0000-0000-0000F3320000}"/>
    <cellStyle name="Comma 59 2 2 2 2 2 2" xfId="17636" xr:uid="{00000000-0005-0000-0000-0000F4320000}"/>
    <cellStyle name="Comma 59 2 2 2 2 3" xfId="17637" xr:uid="{00000000-0005-0000-0000-0000F5320000}"/>
    <cellStyle name="Comma 59 2 2 2 2 4" xfId="17638" xr:uid="{00000000-0005-0000-0000-0000F6320000}"/>
    <cellStyle name="Comma 59 2 2 2 3" xfId="17639" xr:uid="{00000000-0005-0000-0000-0000F7320000}"/>
    <cellStyle name="Comma 59 2 2 2 3 2" xfId="17640" xr:uid="{00000000-0005-0000-0000-0000F8320000}"/>
    <cellStyle name="Comma 59 2 2 2 4" xfId="17641" xr:uid="{00000000-0005-0000-0000-0000F9320000}"/>
    <cellStyle name="Comma 59 2 2 2 5" xfId="17642" xr:uid="{00000000-0005-0000-0000-0000FA320000}"/>
    <cellStyle name="Comma 59 2 2 3" xfId="17643" xr:uid="{00000000-0005-0000-0000-0000FB320000}"/>
    <cellStyle name="Comma 59 2 2 3 2" xfId="17644" xr:uid="{00000000-0005-0000-0000-0000FC320000}"/>
    <cellStyle name="Comma 59 2 2 3 2 2" xfId="17645" xr:uid="{00000000-0005-0000-0000-0000FD320000}"/>
    <cellStyle name="Comma 59 2 2 3 3" xfId="17646" xr:uid="{00000000-0005-0000-0000-0000FE320000}"/>
    <cellStyle name="Comma 59 2 2 3 4" xfId="17647" xr:uid="{00000000-0005-0000-0000-0000FF320000}"/>
    <cellStyle name="Comma 59 2 2 4" xfId="17648" xr:uid="{00000000-0005-0000-0000-000000330000}"/>
    <cellStyle name="Comma 59 2 2 4 2" xfId="17649" xr:uid="{00000000-0005-0000-0000-000001330000}"/>
    <cellStyle name="Comma 59 2 2 5" xfId="17650" xr:uid="{00000000-0005-0000-0000-000002330000}"/>
    <cellStyle name="Comma 59 2 2 6" xfId="17651" xr:uid="{00000000-0005-0000-0000-000003330000}"/>
    <cellStyle name="Comma 59 2 3" xfId="17652" xr:uid="{00000000-0005-0000-0000-000004330000}"/>
    <cellStyle name="Comma 59 2 3 2" xfId="17653" xr:uid="{00000000-0005-0000-0000-000005330000}"/>
    <cellStyle name="Comma 59 2 3 2 2" xfId="17654" xr:uid="{00000000-0005-0000-0000-000006330000}"/>
    <cellStyle name="Comma 59 2 3 2 2 2" xfId="17655" xr:uid="{00000000-0005-0000-0000-000007330000}"/>
    <cellStyle name="Comma 59 2 3 2 3" xfId="17656" xr:uid="{00000000-0005-0000-0000-000008330000}"/>
    <cellStyle name="Comma 59 2 3 2 4" xfId="17657" xr:uid="{00000000-0005-0000-0000-000009330000}"/>
    <cellStyle name="Comma 59 2 3 3" xfId="17658" xr:uid="{00000000-0005-0000-0000-00000A330000}"/>
    <cellStyle name="Comma 59 2 3 3 2" xfId="17659" xr:uid="{00000000-0005-0000-0000-00000B330000}"/>
    <cellStyle name="Comma 59 2 3 4" xfId="17660" xr:uid="{00000000-0005-0000-0000-00000C330000}"/>
    <cellStyle name="Comma 59 2 3 5" xfId="17661" xr:uid="{00000000-0005-0000-0000-00000D330000}"/>
    <cellStyle name="Comma 59 2 4" xfId="17662" xr:uid="{00000000-0005-0000-0000-00000E330000}"/>
    <cellStyle name="Comma 59 2 4 2" xfId="17663" xr:uid="{00000000-0005-0000-0000-00000F330000}"/>
    <cellStyle name="Comma 59 2 4 2 2" xfId="17664" xr:uid="{00000000-0005-0000-0000-000010330000}"/>
    <cellStyle name="Comma 59 2 4 3" xfId="17665" xr:uid="{00000000-0005-0000-0000-000011330000}"/>
    <cellStyle name="Comma 59 2 4 4" xfId="17666" xr:uid="{00000000-0005-0000-0000-000012330000}"/>
    <cellStyle name="Comma 59 2 5" xfId="17667" xr:uid="{00000000-0005-0000-0000-000013330000}"/>
    <cellStyle name="Comma 59 2 5 2" xfId="17668" xr:uid="{00000000-0005-0000-0000-000014330000}"/>
    <cellStyle name="Comma 59 2 6" xfId="17669" xr:uid="{00000000-0005-0000-0000-000015330000}"/>
    <cellStyle name="Comma 59 2 7" xfId="17670" xr:uid="{00000000-0005-0000-0000-000016330000}"/>
    <cellStyle name="Comma 59 3" xfId="17671" xr:uid="{00000000-0005-0000-0000-000017330000}"/>
    <cellStyle name="Comma 59 3 2" xfId="17672" xr:uid="{00000000-0005-0000-0000-000018330000}"/>
    <cellStyle name="Comma 59 3 2 2" xfId="17673" xr:uid="{00000000-0005-0000-0000-000019330000}"/>
    <cellStyle name="Comma 59 3 2 2 2" xfId="17674" xr:uid="{00000000-0005-0000-0000-00001A330000}"/>
    <cellStyle name="Comma 59 3 2 2 2 2" xfId="17675" xr:uid="{00000000-0005-0000-0000-00001B330000}"/>
    <cellStyle name="Comma 59 3 2 2 3" xfId="17676" xr:uid="{00000000-0005-0000-0000-00001C330000}"/>
    <cellStyle name="Comma 59 3 2 2 4" xfId="17677" xr:uid="{00000000-0005-0000-0000-00001D330000}"/>
    <cellStyle name="Comma 59 3 2 3" xfId="17678" xr:uid="{00000000-0005-0000-0000-00001E330000}"/>
    <cellStyle name="Comma 59 3 2 3 2" xfId="17679" xr:uid="{00000000-0005-0000-0000-00001F330000}"/>
    <cellStyle name="Comma 59 3 2 4" xfId="17680" xr:uid="{00000000-0005-0000-0000-000020330000}"/>
    <cellStyle name="Comma 59 3 2 5" xfId="17681" xr:uid="{00000000-0005-0000-0000-000021330000}"/>
    <cellStyle name="Comma 59 3 3" xfId="17682" xr:uid="{00000000-0005-0000-0000-000022330000}"/>
    <cellStyle name="Comma 59 3 3 2" xfId="17683" xr:uid="{00000000-0005-0000-0000-000023330000}"/>
    <cellStyle name="Comma 59 3 3 2 2" xfId="17684" xr:uid="{00000000-0005-0000-0000-000024330000}"/>
    <cellStyle name="Comma 59 3 3 3" xfId="17685" xr:uid="{00000000-0005-0000-0000-000025330000}"/>
    <cellStyle name="Comma 59 3 3 4" xfId="17686" xr:uid="{00000000-0005-0000-0000-000026330000}"/>
    <cellStyle name="Comma 59 3 4" xfId="17687" xr:uid="{00000000-0005-0000-0000-000027330000}"/>
    <cellStyle name="Comma 59 3 4 2" xfId="17688" xr:uid="{00000000-0005-0000-0000-000028330000}"/>
    <cellStyle name="Comma 59 3 5" xfId="17689" xr:uid="{00000000-0005-0000-0000-000029330000}"/>
    <cellStyle name="Comma 59 3 6" xfId="17690" xr:uid="{00000000-0005-0000-0000-00002A330000}"/>
    <cellStyle name="Comma 59 4" xfId="17691" xr:uid="{00000000-0005-0000-0000-00002B330000}"/>
    <cellStyle name="Comma 59 4 2" xfId="17692" xr:uid="{00000000-0005-0000-0000-00002C330000}"/>
    <cellStyle name="Comma 59 4 2 2" xfId="17693" xr:uid="{00000000-0005-0000-0000-00002D330000}"/>
    <cellStyle name="Comma 59 4 2 2 2" xfId="17694" xr:uid="{00000000-0005-0000-0000-00002E330000}"/>
    <cellStyle name="Comma 59 4 2 3" xfId="17695" xr:uid="{00000000-0005-0000-0000-00002F330000}"/>
    <cellStyle name="Comma 59 4 2 4" xfId="17696" xr:uid="{00000000-0005-0000-0000-000030330000}"/>
    <cellStyle name="Comma 59 4 3" xfId="17697" xr:uid="{00000000-0005-0000-0000-000031330000}"/>
    <cellStyle name="Comma 59 4 3 2" xfId="17698" xr:uid="{00000000-0005-0000-0000-000032330000}"/>
    <cellStyle name="Comma 59 4 4" xfId="17699" xr:uid="{00000000-0005-0000-0000-000033330000}"/>
    <cellStyle name="Comma 59 4 5" xfId="17700" xr:uid="{00000000-0005-0000-0000-000034330000}"/>
    <cellStyle name="Comma 59 5" xfId="17701" xr:uid="{00000000-0005-0000-0000-000035330000}"/>
    <cellStyle name="Comma 59 5 2" xfId="17702" xr:uid="{00000000-0005-0000-0000-000036330000}"/>
    <cellStyle name="Comma 59 5 2 2" xfId="17703" xr:uid="{00000000-0005-0000-0000-000037330000}"/>
    <cellStyle name="Comma 59 5 3" xfId="17704" xr:uid="{00000000-0005-0000-0000-000038330000}"/>
    <cellStyle name="Comma 59 5 4" xfId="17705" xr:uid="{00000000-0005-0000-0000-000039330000}"/>
    <cellStyle name="Comma 59 6" xfId="17706" xr:uid="{00000000-0005-0000-0000-00003A330000}"/>
    <cellStyle name="Comma 59 6 2" xfId="17707" xr:uid="{00000000-0005-0000-0000-00003B330000}"/>
    <cellStyle name="Comma 59 7" xfId="17708" xr:uid="{00000000-0005-0000-0000-00003C330000}"/>
    <cellStyle name="Comma 59 8" xfId="17709" xr:uid="{00000000-0005-0000-0000-00003D330000}"/>
    <cellStyle name="Comma 59 9" xfId="17710" xr:uid="{00000000-0005-0000-0000-00003E330000}"/>
    <cellStyle name="Comma 6" xfId="139" xr:uid="{00000000-0005-0000-0000-00003F330000}"/>
    <cellStyle name="Comma 6 10" xfId="3543" xr:uid="{00000000-0005-0000-0000-000040330000}"/>
    <cellStyle name="Comma 6 10 2" xfId="3544" xr:uid="{00000000-0005-0000-0000-000041330000}"/>
    <cellStyle name="Comma 6 11" xfId="3545" xr:uid="{00000000-0005-0000-0000-000042330000}"/>
    <cellStyle name="Comma 6 11 2" xfId="3546" xr:uid="{00000000-0005-0000-0000-000043330000}"/>
    <cellStyle name="Comma 6 12" xfId="3547" xr:uid="{00000000-0005-0000-0000-000044330000}"/>
    <cellStyle name="Comma 6 12 2" xfId="3548" xr:uid="{00000000-0005-0000-0000-000045330000}"/>
    <cellStyle name="Comma 6 13" xfId="3549" xr:uid="{00000000-0005-0000-0000-000046330000}"/>
    <cellStyle name="Comma 6 13 2" xfId="3550" xr:uid="{00000000-0005-0000-0000-000047330000}"/>
    <cellStyle name="Comma 6 14" xfId="3551" xr:uid="{00000000-0005-0000-0000-000048330000}"/>
    <cellStyle name="Comma 6 14 2" xfId="3552" xr:uid="{00000000-0005-0000-0000-000049330000}"/>
    <cellStyle name="Comma 6 14 3" xfId="3553" xr:uid="{00000000-0005-0000-0000-00004A330000}"/>
    <cellStyle name="Comma 6 15" xfId="3554" xr:uid="{00000000-0005-0000-0000-00004B330000}"/>
    <cellStyle name="Comma 6 16" xfId="3555" xr:uid="{00000000-0005-0000-0000-00004C330000}"/>
    <cellStyle name="Comma 6 17" xfId="3556" xr:uid="{00000000-0005-0000-0000-00004D330000}"/>
    <cellStyle name="Comma 6 17 2" xfId="3557" xr:uid="{00000000-0005-0000-0000-00004E330000}"/>
    <cellStyle name="Comma 6 18" xfId="3558" xr:uid="{00000000-0005-0000-0000-00004F330000}"/>
    <cellStyle name="Comma 6 18 2" xfId="3559" xr:uid="{00000000-0005-0000-0000-000050330000}"/>
    <cellStyle name="Comma 6 19" xfId="3560" xr:uid="{00000000-0005-0000-0000-000051330000}"/>
    <cellStyle name="Comma 6 19 2" xfId="3561" xr:uid="{00000000-0005-0000-0000-000052330000}"/>
    <cellStyle name="Comma 6 2" xfId="140" xr:uid="{00000000-0005-0000-0000-000053330000}"/>
    <cellStyle name="Comma 6 2 10" xfId="3562" xr:uid="{00000000-0005-0000-0000-000054330000}"/>
    <cellStyle name="Comma 6 2 11" xfId="3563" xr:uid="{00000000-0005-0000-0000-000055330000}"/>
    <cellStyle name="Comma 6 2 12" xfId="3564" xr:uid="{00000000-0005-0000-0000-000056330000}"/>
    <cellStyle name="Comma 6 2 13" xfId="3565" xr:uid="{00000000-0005-0000-0000-000057330000}"/>
    <cellStyle name="Comma 6 2 14" xfId="3566" xr:uid="{00000000-0005-0000-0000-000058330000}"/>
    <cellStyle name="Comma 6 2 15" xfId="3567" xr:uid="{00000000-0005-0000-0000-000059330000}"/>
    <cellStyle name="Comma 6 2 16" xfId="3568" xr:uid="{00000000-0005-0000-0000-00005A330000}"/>
    <cellStyle name="Comma 6 2 17" xfId="3569" xr:uid="{00000000-0005-0000-0000-00005B330000}"/>
    <cellStyle name="Comma 6 2 18" xfId="3570" xr:uid="{00000000-0005-0000-0000-00005C330000}"/>
    <cellStyle name="Comma 6 2 19" xfId="3571" xr:uid="{00000000-0005-0000-0000-00005D330000}"/>
    <cellStyle name="Comma 6 2 2" xfId="141" xr:uid="{00000000-0005-0000-0000-00005E330000}"/>
    <cellStyle name="Comma 6 2 20" xfId="3572" xr:uid="{00000000-0005-0000-0000-00005F330000}"/>
    <cellStyle name="Comma 6 2 21" xfId="3573" xr:uid="{00000000-0005-0000-0000-000060330000}"/>
    <cellStyle name="Comma 6 2 22" xfId="3574" xr:uid="{00000000-0005-0000-0000-000061330000}"/>
    <cellStyle name="Comma 6 2 3" xfId="3575" xr:uid="{00000000-0005-0000-0000-000062330000}"/>
    <cellStyle name="Comma 6 2 4" xfId="3576" xr:uid="{00000000-0005-0000-0000-000063330000}"/>
    <cellStyle name="Comma 6 2 5" xfId="3577" xr:uid="{00000000-0005-0000-0000-000064330000}"/>
    <cellStyle name="Comma 6 2 6" xfId="3578" xr:uid="{00000000-0005-0000-0000-000065330000}"/>
    <cellStyle name="Comma 6 2 7" xfId="3579" xr:uid="{00000000-0005-0000-0000-000066330000}"/>
    <cellStyle name="Comma 6 2 8" xfId="3580" xr:uid="{00000000-0005-0000-0000-000067330000}"/>
    <cellStyle name="Comma 6 2 9" xfId="3581" xr:uid="{00000000-0005-0000-0000-000068330000}"/>
    <cellStyle name="Comma 6 20" xfId="3582" xr:uid="{00000000-0005-0000-0000-000069330000}"/>
    <cellStyle name="Comma 6 21" xfId="3583" xr:uid="{00000000-0005-0000-0000-00006A330000}"/>
    <cellStyle name="Comma 6 22" xfId="3584" xr:uid="{00000000-0005-0000-0000-00006B330000}"/>
    <cellStyle name="Comma 6 23" xfId="3585" xr:uid="{00000000-0005-0000-0000-00006C330000}"/>
    <cellStyle name="Comma 6 24" xfId="3586" xr:uid="{00000000-0005-0000-0000-00006D330000}"/>
    <cellStyle name="Comma 6 25" xfId="3587" xr:uid="{00000000-0005-0000-0000-00006E330000}"/>
    <cellStyle name="Comma 6 26" xfId="3588" xr:uid="{00000000-0005-0000-0000-00006F330000}"/>
    <cellStyle name="Comma 6 27" xfId="3589" xr:uid="{00000000-0005-0000-0000-000070330000}"/>
    <cellStyle name="Comma 6 28" xfId="3590" xr:uid="{00000000-0005-0000-0000-000071330000}"/>
    <cellStyle name="Comma 6 29" xfId="3591" xr:uid="{00000000-0005-0000-0000-000072330000}"/>
    <cellStyle name="Comma 6 3" xfId="142" xr:uid="{00000000-0005-0000-0000-000073330000}"/>
    <cellStyle name="Comma 6 3 2" xfId="3592" xr:uid="{00000000-0005-0000-0000-000074330000}"/>
    <cellStyle name="Comma 6 30" xfId="3593" xr:uid="{00000000-0005-0000-0000-000075330000}"/>
    <cellStyle name="Comma 6 31" xfId="3594" xr:uid="{00000000-0005-0000-0000-000076330000}"/>
    <cellStyle name="Comma 6 32" xfId="3595" xr:uid="{00000000-0005-0000-0000-000077330000}"/>
    <cellStyle name="Comma 6 33" xfId="3596" xr:uid="{00000000-0005-0000-0000-000078330000}"/>
    <cellStyle name="Comma 6 34" xfId="3597" xr:uid="{00000000-0005-0000-0000-000079330000}"/>
    <cellStyle name="Comma 6 35" xfId="3598" xr:uid="{00000000-0005-0000-0000-00007A330000}"/>
    <cellStyle name="Comma 6 4" xfId="143" xr:uid="{00000000-0005-0000-0000-00007B330000}"/>
    <cellStyle name="Comma 6 4 2" xfId="3599" xr:uid="{00000000-0005-0000-0000-00007C330000}"/>
    <cellStyle name="Comma 6 4 2 2" xfId="17711" xr:uid="{00000000-0005-0000-0000-00007D330000}"/>
    <cellStyle name="Comma 6 4 2 2 2" xfId="17712" xr:uid="{00000000-0005-0000-0000-00007E330000}"/>
    <cellStyle name="Comma 6 4 2 2 2 2" xfId="17713" xr:uid="{00000000-0005-0000-0000-00007F330000}"/>
    <cellStyle name="Comma 6 4 2 2 2 2 2" xfId="17714" xr:uid="{00000000-0005-0000-0000-000080330000}"/>
    <cellStyle name="Comma 6 4 2 2 2 2 2 2" xfId="17715" xr:uid="{00000000-0005-0000-0000-000081330000}"/>
    <cellStyle name="Comma 6 4 2 2 2 2 3" xfId="17716" xr:uid="{00000000-0005-0000-0000-000082330000}"/>
    <cellStyle name="Comma 6 4 2 2 2 2 4" xfId="17717" xr:uid="{00000000-0005-0000-0000-000083330000}"/>
    <cellStyle name="Comma 6 4 2 2 2 3" xfId="17718" xr:uid="{00000000-0005-0000-0000-000084330000}"/>
    <cellStyle name="Comma 6 4 2 2 2 3 2" xfId="17719" xr:uid="{00000000-0005-0000-0000-000085330000}"/>
    <cellStyle name="Comma 6 4 2 2 2 4" xfId="17720" xr:uid="{00000000-0005-0000-0000-000086330000}"/>
    <cellStyle name="Comma 6 4 2 2 2 5" xfId="17721" xr:uid="{00000000-0005-0000-0000-000087330000}"/>
    <cellStyle name="Comma 6 4 2 2 3" xfId="17722" xr:uid="{00000000-0005-0000-0000-000088330000}"/>
    <cellStyle name="Comma 6 4 2 2 3 2" xfId="17723" xr:uid="{00000000-0005-0000-0000-000089330000}"/>
    <cellStyle name="Comma 6 4 2 2 3 2 2" xfId="17724" xr:uid="{00000000-0005-0000-0000-00008A330000}"/>
    <cellStyle name="Comma 6 4 2 2 3 3" xfId="17725" xr:uid="{00000000-0005-0000-0000-00008B330000}"/>
    <cellStyle name="Comma 6 4 2 2 3 4" xfId="17726" xr:uid="{00000000-0005-0000-0000-00008C330000}"/>
    <cellStyle name="Comma 6 4 2 2 4" xfId="17727" xr:uid="{00000000-0005-0000-0000-00008D330000}"/>
    <cellStyle name="Comma 6 4 2 2 4 2" xfId="17728" xr:uid="{00000000-0005-0000-0000-00008E330000}"/>
    <cellStyle name="Comma 6 4 2 2 5" xfId="17729" xr:uid="{00000000-0005-0000-0000-00008F330000}"/>
    <cellStyle name="Comma 6 4 2 2 6" xfId="17730" xr:uid="{00000000-0005-0000-0000-000090330000}"/>
    <cellStyle name="Comma 6 4 2 3" xfId="17731" xr:uid="{00000000-0005-0000-0000-000091330000}"/>
    <cellStyle name="Comma 6 4 2 4" xfId="17732" xr:uid="{00000000-0005-0000-0000-000092330000}"/>
    <cellStyle name="Comma 6 4 2 4 2" xfId="17733" xr:uid="{00000000-0005-0000-0000-000093330000}"/>
    <cellStyle name="Comma 6 4 2 4 2 2" xfId="17734" xr:uid="{00000000-0005-0000-0000-000094330000}"/>
    <cellStyle name="Comma 6 4 2 4 2 2 2" xfId="17735" xr:uid="{00000000-0005-0000-0000-000095330000}"/>
    <cellStyle name="Comma 6 4 2 4 2 3" xfId="17736" xr:uid="{00000000-0005-0000-0000-000096330000}"/>
    <cellStyle name="Comma 6 4 2 4 2 4" xfId="17737" xr:uid="{00000000-0005-0000-0000-000097330000}"/>
    <cellStyle name="Comma 6 4 2 4 3" xfId="17738" xr:uid="{00000000-0005-0000-0000-000098330000}"/>
    <cellStyle name="Comma 6 4 2 4 3 2" xfId="17739" xr:uid="{00000000-0005-0000-0000-000099330000}"/>
    <cellStyle name="Comma 6 4 2 4 4" xfId="17740" xr:uid="{00000000-0005-0000-0000-00009A330000}"/>
    <cellStyle name="Comma 6 4 2 4 5" xfId="17741" xr:uid="{00000000-0005-0000-0000-00009B330000}"/>
    <cellStyle name="Comma 6 4 2 5" xfId="17742" xr:uid="{00000000-0005-0000-0000-00009C330000}"/>
    <cellStyle name="Comma 6 4 2 5 2" xfId="17743" xr:uid="{00000000-0005-0000-0000-00009D330000}"/>
    <cellStyle name="Comma 6 4 2 5 2 2" xfId="17744" xr:uid="{00000000-0005-0000-0000-00009E330000}"/>
    <cellStyle name="Comma 6 4 2 5 3" xfId="17745" xr:uid="{00000000-0005-0000-0000-00009F330000}"/>
    <cellStyle name="Comma 6 4 2 5 4" xfId="17746" xr:uid="{00000000-0005-0000-0000-0000A0330000}"/>
    <cellStyle name="Comma 6 4 2 6" xfId="17747" xr:uid="{00000000-0005-0000-0000-0000A1330000}"/>
    <cellStyle name="Comma 6 4 2 6 2" xfId="17748" xr:uid="{00000000-0005-0000-0000-0000A2330000}"/>
    <cellStyle name="Comma 6 4 2 7" xfId="17749" xr:uid="{00000000-0005-0000-0000-0000A3330000}"/>
    <cellStyle name="Comma 6 4 2 8" xfId="17750" xr:uid="{00000000-0005-0000-0000-0000A4330000}"/>
    <cellStyle name="Comma 6 4 3" xfId="17751" xr:uid="{00000000-0005-0000-0000-0000A5330000}"/>
    <cellStyle name="Comma 6 4 3 2" xfId="17752" xr:uid="{00000000-0005-0000-0000-0000A6330000}"/>
    <cellStyle name="Comma 6 4 3 2 2" xfId="17753" xr:uid="{00000000-0005-0000-0000-0000A7330000}"/>
    <cellStyle name="Comma 6 4 3 2 2 2" xfId="17754" xr:uid="{00000000-0005-0000-0000-0000A8330000}"/>
    <cellStyle name="Comma 6 4 3 2 2 2 2" xfId="17755" xr:uid="{00000000-0005-0000-0000-0000A9330000}"/>
    <cellStyle name="Comma 6 4 3 2 2 3" xfId="17756" xr:uid="{00000000-0005-0000-0000-0000AA330000}"/>
    <cellStyle name="Comma 6 4 3 2 2 4" xfId="17757" xr:uid="{00000000-0005-0000-0000-0000AB330000}"/>
    <cellStyle name="Comma 6 4 3 2 3" xfId="17758" xr:uid="{00000000-0005-0000-0000-0000AC330000}"/>
    <cellStyle name="Comma 6 4 3 2 3 2" xfId="17759" xr:uid="{00000000-0005-0000-0000-0000AD330000}"/>
    <cellStyle name="Comma 6 4 3 2 4" xfId="17760" xr:uid="{00000000-0005-0000-0000-0000AE330000}"/>
    <cellStyle name="Comma 6 4 3 2 5" xfId="17761" xr:uid="{00000000-0005-0000-0000-0000AF330000}"/>
    <cellStyle name="Comma 6 4 3 3" xfId="17762" xr:uid="{00000000-0005-0000-0000-0000B0330000}"/>
    <cellStyle name="Comma 6 4 3 3 2" xfId="17763" xr:uid="{00000000-0005-0000-0000-0000B1330000}"/>
    <cellStyle name="Comma 6 4 3 3 2 2" xfId="17764" xr:uid="{00000000-0005-0000-0000-0000B2330000}"/>
    <cellStyle name="Comma 6 4 3 3 3" xfId="17765" xr:uid="{00000000-0005-0000-0000-0000B3330000}"/>
    <cellStyle name="Comma 6 4 3 3 4" xfId="17766" xr:uid="{00000000-0005-0000-0000-0000B4330000}"/>
    <cellStyle name="Comma 6 4 3 4" xfId="17767" xr:uid="{00000000-0005-0000-0000-0000B5330000}"/>
    <cellStyle name="Comma 6 4 3 4 2" xfId="17768" xr:uid="{00000000-0005-0000-0000-0000B6330000}"/>
    <cellStyle name="Comma 6 4 3 5" xfId="17769" xr:uid="{00000000-0005-0000-0000-0000B7330000}"/>
    <cellStyle name="Comma 6 4 3 6" xfId="17770" xr:uid="{00000000-0005-0000-0000-0000B8330000}"/>
    <cellStyle name="Comma 6 4 4" xfId="17771" xr:uid="{00000000-0005-0000-0000-0000B9330000}"/>
    <cellStyle name="Comma 6 4 4 2" xfId="17772" xr:uid="{00000000-0005-0000-0000-0000BA330000}"/>
    <cellStyle name="Comma 6 4 4 2 2" xfId="17773" xr:uid="{00000000-0005-0000-0000-0000BB330000}"/>
    <cellStyle name="Comma 6 4 4 2 2 2" xfId="17774" xr:uid="{00000000-0005-0000-0000-0000BC330000}"/>
    <cellStyle name="Comma 6 4 4 2 3" xfId="17775" xr:uid="{00000000-0005-0000-0000-0000BD330000}"/>
    <cellStyle name="Comma 6 4 4 2 4" xfId="17776" xr:uid="{00000000-0005-0000-0000-0000BE330000}"/>
    <cellStyle name="Comma 6 4 4 3" xfId="17777" xr:uid="{00000000-0005-0000-0000-0000BF330000}"/>
    <cellStyle name="Comma 6 4 4 3 2" xfId="17778" xr:uid="{00000000-0005-0000-0000-0000C0330000}"/>
    <cellStyle name="Comma 6 4 4 4" xfId="17779" xr:uid="{00000000-0005-0000-0000-0000C1330000}"/>
    <cellStyle name="Comma 6 4 4 5" xfId="17780" xr:uid="{00000000-0005-0000-0000-0000C2330000}"/>
    <cellStyle name="Comma 6 4 5" xfId="17781" xr:uid="{00000000-0005-0000-0000-0000C3330000}"/>
    <cellStyle name="Comma 6 4 5 2" xfId="17782" xr:uid="{00000000-0005-0000-0000-0000C4330000}"/>
    <cellStyle name="Comma 6 4 5 2 2" xfId="17783" xr:uid="{00000000-0005-0000-0000-0000C5330000}"/>
    <cellStyle name="Comma 6 4 5 3" xfId="17784" xr:uid="{00000000-0005-0000-0000-0000C6330000}"/>
    <cellStyle name="Comma 6 4 5 4" xfId="17785" xr:uid="{00000000-0005-0000-0000-0000C7330000}"/>
    <cellStyle name="Comma 6 4 6" xfId="17786" xr:uid="{00000000-0005-0000-0000-0000C8330000}"/>
    <cellStyle name="Comma 6 4 6 2" xfId="17787" xr:uid="{00000000-0005-0000-0000-0000C9330000}"/>
    <cellStyle name="Comma 6 4 7" xfId="17788" xr:uid="{00000000-0005-0000-0000-0000CA330000}"/>
    <cellStyle name="Comma 6 4 8" xfId="17789" xr:uid="{00000000-0005-0000-0000-0000CB330000}"/>
    <cellStyle name="Comma 6 4 9" xfId="17790" xr:uid="{00000000-0005-0000-0000-0000CC330000}"/>
    <cellStyle name="Comma 6 5" xfId="144" xr:uid="{00000000-0005-0000-0000-0000CD330000}"/>
    <cellStyle name="Comma 6 5 2" xfId="3600" xr:uid="{00000000-0005-0000-0000-0000CE330000}"/>
    <cellStyle name="Comma 6 5 2 2" xfId="17791" xr:uid="{00000000-0005-0000-0000-0000CF330000}"/>
    <cellStyle name="Comma 6 5 2 2 2" xfId="17792" xr:uid="{00000000-0005-0000-0000-0000D0330000}"/>
    <cellStyle name="Comma 6 5 2 2 2 2" xfId="17793" xr:uid="{00000000-0005-0000-0000-0000D1330000}"/>
    <cellStyle name="Comma 6 5 2 2 2 2 2" xfId="17794" xr:uid="{00000000-0005-0000-0000-0000D2330000}"/>
    <cellStyle name="Comma 6 5 2 2 2 2 2 2" xfId="17795" xr:uid="{00000000-0005-0000-0000-0000D3330000}"/>
    <cellStyle name="Comma 6 5 2 2 2 2 3" xfId="17796" xr:uid="{00000000-0005-0000-0000-0000D4330000}"/>
    <cellStyle name="Comma 6 5 2 2 2 2 4" xfId="17797" xr:uid="{00000000-0005-0000-0000-0000D5330000}"/>
    <cellStyle name="Comma 6 5 2 2 2 3" xfId="17798" xr:uid="{00000000-0005-0000-0000-0000D6330000}"/>
    <cellStyle name="Comma 6 5 2 2 2 3 2" xfId="17799" xr:uid="{00000000-0005-0000-0000-0000D7330000}"/>
    <cellStyle name="Comma 6 5 2 2 2 4" xfId="17800" xr:uid="{00000000-0005-0000-0000-0000D8330000}"/>
    <cellStyle name="Comma 6 5 2 2 2 5" xfId="17801" xr:uid="{00000000-0005-0000-0000-0000D9330000}"/>
    <cellStyle name="Comma 6 5 2 2 3" xfId="17802" xr:uid="{00000000-0005-0000-0000-0000DA330000}"/>
    <cellStyle name="Comma 6 5 2 2 3 2" xfId="17803" xr:uid="{00000000-0005-0000-0000-0000DB330000}"/>
    <cellStyle name="Comma 6 5 2 2 3 2 2" xfId="17804" xr:uid="{00000000-0005-0000-0000-0000DC330000}"/>
    <cellStyle name="Comma 6 5 2 2 3 3" xfId="17805" xr:uid="{00000000-0005-0000-0000-0000DD330000}"/>
    <cellStyle name="Comma 6 5 2 2 3 4" xfId="17806" xr:uid="{00000000-0005-0000-0000-0000DE330000}"/>
    <cellStyle name="Comma 6 5 2 2 4" xfId="17807" xr:uid="{00000000-0005-0000-0000-0000DF330000}"/>
    <cellStyle name="Comma 6 5 2 2 4 2" xfId="17808" xr:uid="{00000000-0005-0000-0000-0000E0330000}"/>
    <cellStyle name="Comma 6 5 2 2 5" xfId="17809" xr:uid="{00000000-0005-0000-0000-0000E1330000}"/>
    <cellStyle name="Comma 6 5 2 2 6" xfId="17810" xr:uid="{00000000-0005-0000-0000-0000E2330000}"/>
    <cellStyle name="Comma 6 5 2 3" xfId="17811" xr:uid="{00000000-0005-0000-0000-0000E3330000}"/>
    <cellStyle name="Comma 6 5 2 4" xfId="17812" xr:uid="{00000000-0005-0000-0000-0000E4330000}"/>
    <cellStyle name="Comma 6 5 2 4 2" xfId="17813" xr:uid="{00000000-0005-0000-0000-0000E5330000}"/>
    <cellStyle name="Comma 6 5 2 4 2 2" xfId="17814" xr:uid="{00000000-0005-0000-0000-0000E6330000}"/>
    <cellStyle name="Comma 6 5 2 4 2 2 2" xfId="17815" xr:uid="{00000000-0005-0000-0000-0000E7330000}"/>
    <cellStyle name="Comma 6 5 2 4 2 3" xfId="17816" xr:uid="{00000000-0005-0000-0000-0000E8330000}"/>
    <cellStyle name="Comma 6 5 2 4 2 4" xfId="17817" xr:uid="{00000000-0005-0000-0000-0000E9330000}"/>
    <cellStyle name="Comma 6 5 2 4 3" xfId="17818" xr:uid="{00000000-0005-0000-0000-0000EA330000}"/>
    <cellStyle name="Comma 6 5 2 4 3 2" xfId="17819" xr:uid="{00000000-0005-0000-0000-0000EB330000}"/>
    <cellStyle name="Comma 6 5 2 4 4" xfId="17820" xr:uid="{00000000-0005-0000-0000-0000EC330000}"/>
    <cellStyle name="Comma 6 5 2 4 5" xfId="17821" xr:uid="{00000000-0005-0000-0000-0000ED330000}"/>
    <cellStyle name="Comma 6 5 2 5" xfId="17822" xr:uid="{00000000-0005-0000-0000-0000EE330000}"/>
    <cellStyle name="Comma 6 5 2 5 2" xfId="17823" xr:uid="{00000000-0005-0000-0000-0000EF330000}"/>
    <cellStyle name="Comma 6 5 2 5 2 2" xfId="17824" xr:uid="{00000000-0005-0000-0000-0000F0330000}"/>
    <cellStyle name="Comma 6 5 2 5 3" xfId="17825" xr:uid="{00000000-0005-0000-0000-0000F1330000}"/>
    <cellStyle name="Comma 6 5 2 5 4" xfId="17826" xr:uid="{00000000-0005-0000-0000-0000F2330000}"/>
    <cellStyle name="Comma 6 5 2 6" xfId="17827" xr:uid="{00000000-0005-0000-0000-0000F3330000}"/>
    <cellStyle name="Comma 6 5 2 6 2" xfId="17828" xr:uid="{00000000-0005-0000-0000-0000F4330000}"/>
    <cellStyle name="Comma 6 5 2 7" xfId="17829" xr:uid="{00000000-0005-0000-0000-0000F5330000}"/>
    <cellStyle name="Comma 6 5 2 8" xfId="17830" xr:uid="{00000000-0005-0000-0000-0000F6330000}"/>
    <cellStyle name="Comma 6 5 3" xfId="17831" xr:uid="{00000000-0005-0000-0000-0000F7330000}"/>
    <cellStyle name="Comma 6 5 3 2" xfId="17832" xr:uid="{00000000-0005-0000-0000-0000F8330000}"/>
    <cellStyle name="Comma 6 5 3 2 2" xfId="17833" xr:uid="{00000000-0005-0000-0000-0000F9330000}"/>
    <cellStyle name="Comma 6 5 3 2 2 2" xfId="17834" xr:uid="{00000000-0005-0000-0000-0000FA330000}"/>
    <cellStyle name="Comma 6 5 3 2 2 2 2" xfId="17835" xr:uid="{00000000-0005-0000-0000-0000FB330000}"/>
    <cellStyle name="Comma 6 5 3 2 2 3" xfId="17836" xr:uid="{00000000-0005-0000-0000-0000FC330000}"/>
    <cellStyle name="Comma 6 5 3 2 2 4" xfId="17837" xr:uid="{00000000-0005-0000-0000-0000FD330000}"/>
    <cellStyle name="Comma 6 5 3 2 3" xfId="17838" xr:uid="{00000000-0005-0000-0000-0000FE330000}"/>
    <cellStyle name="Comma 6 5 3 2 3 2" xfId="17839" xr:uid="{00000000-0005-0000-0000-0000FF330000}"/>
    <cellStyle name="Comma 6 5 3 2 4" xfId="17840" xr:uid="{00000000-0005-0000-0000-000000340000}"/>
    <cellStyle name="Comma 6 5 3 2 5" xfId="17841" xr:uid="{00000000-0005-0000-0000-000001340000}"/>
    <cellStyle name="Comma 6 5 3 3" xfId="17842" xr:uid="{00000000-0005-0000-0000-000002340000}"/>
    <cellStyle name="Comma 6 5 3 3 2" xfId="17843" xr:uid="{00000000-0005-0000-0000-000003340000}"/>
    <cellStyle name="Comma 6 5 3 3 2 2" xfId="17844" xr:uid="{00000000-0005-0000-0000-000004340000}"/>
    <cellStyle name="Comma 6 5 3 3 3" xfId="17845" xr:uid="{00000000-0005-0000-0000-000005340000}"/>
    <cellStyle name="Comma 6 5 3 3 4" xfId="17846" xr:uid="{00000000-0005-0000-0000-000006340000}"/>
    <cellStyle name="Comma 6 5 3 4" xfId="17847" xr:uid="{00000000-0005-0000-0000-000007340000}"/>
    <cellStyle name="Comma 6 5 3 4 2" xfId="17848" xr:uid="{00000000-0005-0000-0000-000008340000}"/>
    <cellStyle name="Comma 6 5 3 5" xfId="17849" xr:uid="{00000000-0005-0000-0000-000009340000}"/>
    <cellStyle name="Comma 6 5 3 6" xfId="17850" xr:uid="{00000000-0005-0000-0000-00000A340000}"/>
    <cellStyle name="Comma 6 5 4" xfId="17851" xr:uid="{00000000-0005-0000-0000-00000B340000}"/>
    <cellStyle name="Comma 6 5 4 2" xfId="17852" xr:uid="{00000000-0005-0000-0000-00000C340000}"/>
    <cellStyle name="Comma 6 5 4 2 2" xfId="17853" xr:uid="{00000000-0005-0000-0000-00000D340000}"/>
    <cellStyle name="Comma 6 5 4 2 2 2" xfId="17854" xr:uid="{00000000-0005-0000-0000-00000E340000}"/>
    <cellStyle name="Comma 6 5 4 2 3" xfId="17855" xr:uid="{00000000-0005-0000-0000-00000F340000}"/>
    <cellStyle name="Comma 6 5 4 2 4" xfId="17856" xr:uid="{00000000-0005-0000-0000-000010340000}"/>
    <cellStyle name="Comma 6 5 4 3" xfId="17857" xr:uid="{00000000-0005-0000-0000-000011340000}"/>
    <cellStyle name="Comma 6 5 4 3 2" xfId="17858" xr:uid="{00000000-0005-0000-0000-000012340000}"/>
    <cellStyle name="Comma 6 5 4 4" xfId="17859" xr:uid="{00000000-0005-0000-0000-000013340000}"/>
    <cellStyle name="Comma 6 5 4 5" xfId="17860" xr:uid="{00000000-0005-0000-0000-000014340000}"/>
    <cellStyle name="Comma 6 5 5" xfId="17861" xr:uid="{00000000-0005-0000-0000-000015340000}"/>
    <cellStyle name="Comma 6 5 5 2" xfId="17862" xr:uid="{00000000-0005-0000-0000-000016340000}"/>
    <cellStyle name="Comma 6 5 5 2 2" xfId="17863" xr:uid="{00000000-0005-0000-0000-000017340000}"/>
    <cellStyle name="Comma 6 5 5 3" xfId="17864" xr:uid="{00000000-0005-0000-0000-000018340000}"/>
    <cellStyle name="Comma 6 5 5 4" xfId="17865" xr:uid="{00000000-0005-0000-0000-000019340000}"/>
    <cellStyle name="Comma 6 5 6" xfId="17866" xr:uid="{00000000-0005-0000-0000-00001A340000}"/>
    <cellStyle name="Comma 6 5 6 2" xfId="17867" xr:uid="{00000000-0005-0000-0000-00001B340000}"/>
    <cellStyle name="Comma 6 5 7" xfId="17868" xr:uid="{00000000-0005-0000-0000-00001C340000}"/>
    <cellStyle name="Comma 6 5 8" xfId="17869" xr:uid="{00000000-0005-0000-0000-00001D340000}"/>
    <cellStyle name="Comma 6 5 9" xfId="17870" xr:uid="{00000000-0005-0000-0000-00001E340000}"/>
    <cellStyle name="Comma 6 6" xfId="145" xr:uid="{00000000-0005-0000-0000-00001F340000}"/>
    <cellStyle name="Comma 6 6 2" xfId="3601" xr:uid="{00000000-0005-0000-0000-000020340000}"/>
    <cellStyle name="Comma 6 6 2 2" xfId="17871" xr:uid="{00000000-0005-0000-0000-000021340000}"/>
    <cellStyle name="Comma 6 6 2 2 2" xfId="17872" xr:uid="{00000000-0005-0000-0000-000022340000}"/>
    <cellStyle name="Comma 6 6 2 2 2 2" xfId="17873" xr:uid="{00000000-0005-0000-0000-000023340000}"/>
    <cellStyle name="Comma 6 6 2 2 2 2 2" xfId="17874" xr:uid="{00000000-0005-0000-0000-000024340000}"/>
    <cellStyle name="Comma 6 6 2 2 2 2 2 2" xfId="17875" xr:uid="{00000000-0005-0000-0000-000025340000}"/>
    <cellStyle name="Comma 6 6 2 2 2 2 3" xfId="17876" xr:uid="{00000000-0005-0000-0000-000026340000}"/>
    <cellStyle name="Comma 6 6 2 2 2 2 4" xfId="17877" xr:uid="{00000000-0005-0000-0000-000027340000}"/>
    <cellStyle name="Comma 6 6 2 2 2 3" xfId="17878" xr:uid="{00000000-0005-0000-0000-000028340000}"/>
    <cellStyle name="Comma 6 6 2 2 2 3 2" xfId="17879" xr:uid="{00000000-0005-0000-0000-000029340000}"/>
    <cellStyle name="Comma 6 6 2 2 2 4" xfId="17880" xr:uid="{00000000-0005-0000-0000-00002A340000}"/>
    <cellStyle name="Comma 6 6 2 2 2 5" xfId="17881" xr:uid="{00000000-0005-0000-0000-00002B340000}"/>
    <cellStyle name="Comma 6 6 2 2 3" xfId="17882" xr:uid="{00000000-0005-0000-0000-00002C340000}"/>
    <cellStyle name="Comma 6 6 2 2 3 2" xfId="17883" xr:uid="{00000000-0005-0000-0000-00002D340000}"/>
    <cellStyle name="Comma 6 6 2 2 3 2 2" xfId="17884" xr:uid="{00000000-0005-0000-0000-00002E340000}"/>
    <cellStyle name="Comma 6 6 2 2 3 3" xfId="17885" xr:uid="{00000000-0005-0000-0000-00002F340000}"/>
    <cellStyle name="Comma 6 6 2 2 3 4" xfId="17886" xr:uid="{00000000-0005-0000-0000-000030340000}"/>
    <cellStyle name="Comma 6 6 2 2 4" xfId="17887" xr:uid="{00000000-0005-0000-0000-000031340000}"/>
    <cellStyle name="Comma 6 6 2 2 4 2" xfId="17888" xr:uid="{00000000-0005-0000-0000-000032340000}"/>
    <cellStyle name="Comma 6 6 2 2 5" xfId="17889" xr:uid="{00000000-0005-0000-0000-000033340000}"/>
    <cellStyle name="Comma 6 6 2 2 6" xfId="17890" xr:uid="{00000000-0005-0000-0000-000034340000}"/>
    <cellStyle name="Comma 6 6 2 3" xfId="17891" xr:uid="{00000000-0005-0000-0000-000035340000}"/>
    <cellStyle name="Comma 6 6 2 4" xfId="17892" xr:uid="{00000000-0005-0000-0000-000036340000}"/>
    <cellStyle name="Comma 6 6 2 4 2" xfId="17893" xr:uid="{00000000-0005-0000-0000-000037340000}"/>
    <cellStyle name="Comma 6 6 2 4 2 2" xfId="17894" xr:uid="{00000000-0005-0000-0000-000038340000}"/>
    <cellStyle name="Comma 6 6 2 4 2 2 2" xfId="17895" xr:uid="{00000000-0005-0000-0000-000039340000}"/>
    <cellStyle name="Comma 6 6 2 4 2 3" xfId="17896" xr:uid="{00000000-0005-0000-0000-00003A340000}"/>
    <cellStyle name="Comma 6 6 2 4 2 4" xfId="17897" xr:uid="{00000000-0005-0000-0000-00003B340000}"/>
    <cellStyle name="Comma 6 6 2 4 3" xfId="17898" xr:uid="{00000000-0005-0000-0000-00003C340000}"/>
    <cellStyle name="Comma 6 6 2 4 3 2" xfId="17899" xr:uid="{00000000-0005-0000-0000-00003D340000}"/>
    <cellStyle name="Comma 6 6 2 4 4" xfId="17900" xr:uid="{00000000-0005-0000-0000-00003E340000}"/>
    <cellStyle name="Comma 6 6 2 4 5" xfId="17901" xr:uid="{00000000-0005-0000-0000-00003F340000}"/>
    <cellStyle name="Comma 6 6 2 5" xfId="17902" xr:uid="{00000000-0005-0000-0000-000040340000}"/>
    <cellStyle name="Comma 6 6 2 5 2" xfId="17903" xr:uid="{00000000-0005-0000-0000-000041340000}"/>
    <cellStyle name="Comma 6 6 2 5 2 2" xfId="17904" xr:uid="{00000000-0005-0000-0000-000042340000}"/>
    <cellStyle name="Comma 6 6 2 5 3" xfId="17905" xr:uid="{00000000-0005-0000-0000-000043340000}"/>
    <cellStyle name="Comma 6 6 2 5 4" xfId="17906" xr:uid="{00000000-0005-0000-0000-000044340000}"/>
    <cellStyle name="Comma 6 6 2 6" xfId="17907" xr:uid="{00000000-0005-0000-0000-000045340000}"/>
    <cellStyle name="Comma 6 6 2 6 2" xfId="17908" xr:uid="{00000000-0005-0000-0000-000046340000}"/>
    <cellStyle name="Comma 6 6 2 7" xfId="17909" xr:uid="{00000000-0005-0000-0000-000047340000}"/>
    <cellStyle name="Comma 6 6 2 8" xfId="17910" xr:uid="{00000000-0005-0000-0000-000048340000}"/>
    <cellStyle name="Comma 6 6 3" xfId="17911" xr:uid="{00000000-0005-0000-0000-000049340000}"/>
    <cellStyle name="Comma 6 6 3 2" xfId="17912" xr:uid="{00000000-0005-0000-0000-00004A340000}"/>
    <cellStyle name="Comma 6 6 3 2 2" xfId="17913" xr:uid="{00000000-0005-0000-0000-00004B340000}"/>
    <cellStyle name="Comma 6 6 3 2 2 2" xfId="17914" xr:uid="{00000000-0005-0000-0000-00004C340000}"/>
    <cellStyle name="Comma 6 6 3 2 2 2 2" xfId="17915" xr:uid="{00000000-0005-0000-0000-00004D340000}"/>
    <cellStyle name="Comma 6 6 3 2 2 3" xfId="17916" xr:uid="{00000000-0005-0000-0000-00004E340000}"/>
    <cellStyle name="Comma 6 6 3 2 2 4" xfId="17917" xr:uid="{00000000-0005-0000-0000-00004F340000}"/>
    <cellStyle name="Comma 6 6 3 2 3" xfId="17918" xr:uid="{00000000-0005-0000-0000-000050340000}"/>
    <cellStyle name="Comma 6 6 3 2 3 2" xfId="17919" xr:uid="{00000000-0005-0000-0000-000051340000}"/>
    <cellStyle name="Comma 6 6 3 2 4" xfId="17920" xr:uid="{00000000-0005-0000-0000-000052340000}"/>
    <cellStyle name="Comma 6 6 3 2 5" xfId="17921" xr:uid="{00000000-0005-0000-0000-000053340000}"/>
    <cellStyle name="Comma 6 6 3 3" xfId="17922" xr:uid="{00000000-0005-0000-0000-000054340000}"/>
    <cellStyle name="Comma 6 6 3 3 2" xfId="17923" xr:uid="{00000000-0005-0000-0000-000055340000}"/>
    <cellStyle name="Comma 6 6 3 3 2 2" xfId="17924" xr:uid="{00000000-0005-0000-0000-000056340000}"/>
    <cellStyle name="Comma 6 6 3 3 3" xfId="17925" xr:uid="{00000000-0005-0000-0000-000057340000}"/>
    <cellStyle name="Comma 6 6 3 3 4" xfId="17926" xr:uid="{00000000-0005-0000-0000-000058340000}"/>
    <cellStyle name="Comma 6 6 3 4" xfId="17927" xr:uid="{00000000-0005-0000-0000-000059340000}"/>
    <cellStyle name="Comma 6 6 3 4 2" xfId="17928" xr:uid="{00000000-0005-0000-0000-00005A340000}"/>
    <cellStyle name="Comma 6 6 3 5" xfId="17929" xr:uid="{00000000-0005-0000-0000-00005B340000}"/>
    <cellStyle name="Comma 6 6 3 6" xfId="17930" xr:uid="{00000000-0005-0000-0000-00005C340000}"/>
    <cellStyle name="Comma 6 6 4" xfId="17931" xr:uid="{00000000-0005-0000-0000-00005D340000}"/>
    <cellStyle name="Comma 6 6 4 2" xfId="17932" xr:uid="{00000000-0005-0000-0000-00005E340000}"/>
    <cellStyle name="Comma 6 6 4 2 2" xfId="17933" xr:uid="{00000000-0005-0000-0000-00005F340000}"/>
    <cellStyle name="Comma 6 6 4 2 2 2" xfId="17934" xr:uid="{00000000-0005-0000-0000-000060340000}"/>
    <cellStyle name="Comma 6 6 4 2 3" xfId="17935" xr:uid="{00000000-0005-0000-0000-000061340000}"/>
    <cellStyle name="Comma 6 6 4 2 4" xfId="17936" xr:uid="{00000000-0005-0000-0000-000062340000}"/>
    <cellStyle name="Comma 6 6 4 3" xfId="17937" xr:uid="{00000000-0005-0000-0000-000063340000}"/>
    <cellStyle name="Comma 6 6 4 3 2" xfId="17938" xr:uid="{00000000-0005-0000-0000-000064340000}"/>
    <cellStyle name="Comma 6 6 4 4" xfId="17939" xr:uid="{00000000-0005-0000-0000-000065340000}"/>
    <cellStyle name="Comma 6 6 4 5" xfId="17940" xr:uid="{00000000-0005-0000-0000-000066340000}"/>
    <cellStyle name="Comma 6 6 5" xfId="17941" xr:uid="{00000000-0005-0000-0000-000067340000}"/>
    <cellStyle name="Comma 6 6 5 2" xfId="17942" xr:uid="{00000000-0005-0000-0000-000068340000}"/>
    <cellStyle name="Comma 6 6 5 2 2" xfId="17943" xr:uid="{00000000-0005-0000-0000-000069340000}"/>
    <cellStyle name="Comma 6 6 5 3" xfId="17944" xr:uid="{00000000-0005-0000-0000-00006A340000}"/>
    <cellStyle name="Comma 6 6 5 4" xfId="17945" xr:uid="{00000000-0005-0000-0000-00006B340000}"/>
    <cellStyle name="Comma 6 6 6" xfId="17946" xr:uid="{00000000-0005-0000-0000-00006C340000}"/>
    <cellStyle name="Comma 6 6 6 2" xfId="17947" xr:uid="{00000000-0005-0000-0000-00006D340000}"/>
    <cellStyle name="Comma 6 6 7" xfId="17948" xr:uid="{00000000-0005-0000-0000-00006E340000}"/>
    <cellStyle name="Comma 6 6 8" xfId="17949" xr:uid="{00000000-0005-0000-0000-00006F340000}"/>
    <cellStyle name="Comma 6 6 9" xfId="17950" xr:uid="{00000000-0005-0000-0000-000070340000}"/>
    <cellStyle name="Comma 6 7" xfId="647" xr:uid="{00000000-0005-0000-0000-000071340000}"/>
    <cellStyle name="Comma 6 7 2" xfId="3602" xr:uid="{00000000-0005-0000-0000-000072340000}"/>
    <cellStyle name="Comma 6 7 2 2" xfId="17951" xr:uid="{00000000-0005-0000-0000-000073340000}"/>
    <cellStyle name="Comma 6 7 2 2 2" xfId="17952" xr:uid="{00000000-0005-0000-0000-000074340000}"/>
    <cellStyle name="Comma 6 7 2 2 2 2" xfId="17953" xr:uid="{00000000-0005-0000-0000-000075340000}"/>
    <cellStyle name="Comma 6 7 2 2 2 2 2" xfId="17954" xr:uid="{00000000-0005-0000-0000-000076340000}"/>
    <cellStyle name="Comma 6 7 2 2 2 2 2 2" xfId="17955" xr:uid="{00000000-0005-0000-0000-000077340000}"/>
    <cellStyle name="Comma 6 7 2 2 2 2 3" xfId="17956" xr:uid="{00000000-0005-0000-0000-000078340000}"/>
    <cellStyle name="Comma 6 7 2 2 2 2 4" xfId="17957" xr:uid="{00000000-0005-0000-0000-000079340000}"/>
    <cellStyle name="Comma 6 7 2 2 2 3" xfId="17958" xr:uid="{00000000-0005-0000-0000-00007A340000}"/>
    <cellStyle name="Comma 6 7 2 2 2 3 2" xfId="17959" xr:uid="{00000000-0005-0000-0000-00007B340000}"/>
    <cellStyle name="Comma 6 7 2 2 2 4" xfId="17960" xr:uid="{00000000-0005-0000-0000-00007C340000}"/>
    <cellStyle name="Comma 6 7 2 2 2 5" xfId="17961" xr:uid="{00000000-0005-0000-0000-00007D340000}"/>
    <cellStyle name="Comma 6 7 2 2 3" xfId="17962" xr:uid="{00000000-0005-0000-0000-00007E340000}"/>
    <cellStyle name="Comma 6 7 2 2 3 2" xfId="17963" xr:uid="{00000000-0005-0000-0000-00007F340000}"/>
    <cellStyle name="Comma 6 7 2 2 3 2 2" xfId="17964" xr:uid="{00000000-0005-0000-0000-000080340000}"/>
    <cellStyle name="Comma 6 7 2 2 3 3" xfId="17965" xr:uid="{00000000-0005-0000-0000-000081340000}"/>
    <cellStyle name="Comma 6 7 2 2 3 4" xfId="17966" xr:uid="{00000000-0005-0000-0000-000082340000}"/>
    <cellStyle name="Comma 6 7 2 2 4" xfId="17967" xr:uid="{00000000-0005-0000-0000-000083340000}"/>
    <cellStyle name="Comma 6 7 2 2 4 2" xfId="17968" xr:uid="{00000000-0005-0000-0000-000084340000}"/>
    <cellStyle name="Comma 6 7 2 2 5" xfId="17969" xr:uid="{00000000-0005-0000-0000-000085340000}"/>
    <cellStyle name="Comma 6 7 2 2 6" xfId="17970" xr:uid="{00000000-0005-0000-0000-000086340000}"/>
    <cellStyle name="Comma 6 7 2 3" xfId="17971" xr:uid="{00000000-0005-0000-0000-000087340000}"/>
    <cellStyle name="Comma 6 7 2 4" xfId="17972" xr:uid="{00000000-0005-0000-0000-000088340000}"/>
    <cellStyle name="Comma 6 7 2 4 2" xfId="17973" xr:uid="{00000000-0005-0000-0000-000089340000}"/>
    <cellStyle name="Comma 6 7 2 4 2 2" xfId="17974" xr:uid="{00000000-0005-0000-0000-00008A340000}"/>
    <cellStyle name="Comma 6 7 2 4 2 2 2" xfId="17975" xr:uid="{00000000-0005-0000-0000-00008B340000}"/>
    <cellStyle name="Comma 6 7 2 4 2 3" xfId="17976" xr:uid="{00000000-0005-0000-0000-00008C340000}"/>
    <cellStyle name="Comma 6 7 2 4 2 4" xfId="17977" xr:uid="{00000000-0005-0000-0000-00008D340000}"/>
    <cellStyle name="Comma 6 7 2 4 3" xfId="17978" xr:uid="{00000000-0005-0000-0000-00008E340000}"/>
    <cellStyle name="Comma 6 7 2 4 3 2" xfId="17979" xr:uid="{00000000-0005-0000-0000-00008F340000}"/>
    <cellStyle name="Comma 6 7 2 4 4" xfId="17980" xr:uid="{00000000-0005-0000-0000-000090340000}"/>
    <cellStyle name="Comma 6 7 2 4 5" xfId="17981" xr:uid="{00000000-0005-0000-0000-000091340000}"/>
    <cellStyle name="Comma 6 7 2 5" xfId="17982" xr:uid="{00000000-0005-0000-0000-000092340000}"/>
    <cellStyle name="Comma 6 7 2 5 2" xfId="17983" xr:uid="{00000000-0005-0000-0000-000093340000}"/>
    <cellStyle name="Comma 6 7 2 5 2 2" xfId="17984" xr:uid="{00000000-0005-0000-0000-000094340000}"/>
    <cellStyle name="Comma 6 7 2 5 3" xfId="17985" xr:uid="{00000000-0005-0000-0000-000095340000}"/>
    <cellStyle name="Comma 6 7 2 5 4" xfId="17986" xr:uid="{00000000-0005-0000-0000-000096340000}"/>
    <cellStyle name="Comma 6 7 2 6" xfId="17987" xr:uid="{00000000-0005-0000-0000-000097340000}"/>
    <cellStyle name="Comma 6 7 2 6 2" xfId="17988" xr:uid="{00000000-0005-0000-0000-000098340000}"/>
    <cellStyle name="Comma 6 7 2 7" xfId="17989" xr:uid="{00000000-0005-0000-0000-000099340000}"/>
    <cellStyle name="Comma 6 7 2 8" xfId="17990" xr:uid="{00000000-0005-0000-0000-00009A340000}"/>
    <cellStyle name="Comma 6 7 3" xfId="17991" xr:uid="{00000000-0005-0000-0000-00009B340000}"/>
    <cellStyle name="Comma 6 7 3 2" xfId="17992" xr:uid="{00000000-0005-0000-0000-00009C340000}"/>
    <cellStyle name="Comma 6 7 3 2 2" xfId="17993" xr:uid="{00000000-0005-0000-0000-00009D340000}"/>
    <cellStyle name="Comma 6 7 3 2 2 2" xfId="17994" xr:uid="{00000000-0005-0000-0000-00009E340000}"/>
    <cellStyle name="Comma 6 7 3 2 2 2 2" xfId="17995" xr:uid="{00000000-0005-0000-0000-00009F340000}"/>
    <cellStyle name="Comma 6 7 3 2 2 3" xfId="17996" xr:uid="{00000000-0005-0000-0000-0000A0340000}"/>
    <cellStyle name="Comma 6 7 3 2 2 4" xfId="17997" xr:uid="{00000000-0005-0000-0000-0000A1340000}"/>
    <cellStyle name="Comma 6 7 3 2 3" xfId="17998" xr:uid="{00000000-0005-0000-0000-0000A2340000}"/>
    <cellStyle name="Comma 6 7 3 2 3 2" xfId="17999" xr:uid="{00000000-0005-0000-0000-0000A3340000}"/>
    <cellStyle name="Comma 6 7 3 2 4" xfId="18000" xr:uid="{00000000-0005-0000-0000-0000A4340000}"/>
    <cellStyle name="Comma 6 7 3 2 5" xfId="18001" xr:uid="{00000000-0005-0000-0000-0000A5340000}"/>
    <cellStyle name="Comma 6 7 3 3" xfId="18002" xr:uid="{00000000-0005-0000-0000-0000A6340000}"/>
    <cellStyle name="Comma 6 7 3 3 2" xfId="18003" xr:uid="{00000000-0005-0000-0000-0000A7340000}"/>
    <cellStyle name="Comma 6 7 3 3 2 2" xfId="18004" xr:uid="{00000000-0005-0000-0000-0000A8340000}"/>
    <cellStyle name="Comma 6 7 3 3 3" xfId="18005" xr:uid="{00000000-0005-0000-0000-0000A9340000}"/>
    <cellStyle name="Comma 6 7 3 3 4" xfId="18006" xr:uid="{00000000-0005-0000-0000-0000AA340000}"/>
    <cellStyle name="Comma 6 7 3 4" xfId="18007" xr:uid="{00000000-0005-0000-0000-0000AB340000}"/>
    <cellStyle name="Comma 6 7 3 4 2" xfId="18008" xr:uid="{00000000-0005-0000-0000-0000AC340000}"/>
    <cellStyle name="Comma 6 7 3 5" xfId="18009" xr:uid="{00000000-0005-0000-0000-0000AD340000}"/>
    <cellStyle name="Comma 6 7 3 6" xfId="18010" xr:uid="{00000000-0005-0000-0000-0000AE340000}"/>
    <cellStyle name="Comma 6 7 4" xfId="18011" xr:uid="{00000000-0005-0000-0000-0000AF340000}"/>
    <cellStyle name="Comma 6 7 4 2" xfId="18012" xr:uid="{00000000-0005-0000-0000-0000B0340000}"/>
    <cellStyle name="Comma 6 7 4 2 2" xfId="18013" xr:uid="{00000000-0005-0000-0000-0000B1340000}"/>
    <cellStyle name="Comma 6 7 4 2 2 2" xfId="18014" xr:uid="{00000000-0005-0000-0000-0000B2340000}"/>
    <cellStyle name="Comma 6 7 4 2 3" xfId="18015" xr:uid="{00000000-0005-0000-0000-0000B3340000}"/>
    <cellStyle name="Comma 6 7 4 2 4" xfId="18016" xr:uid="{00000000-0005-0000-0000-0000B4340000}"/>
    <cellStyle name="Comma 6 7 4 3" xfId="18017" xr:uid="{00000000-0005-0000-0000-0000B5340000}"/>
    <cellStyle name="Comma 6 7 4 3 2" xfId="18018" xr:uid="{00000000-0005-0000-0000-0000B6340000}"/>
    <cellStyle name="Comma 6 7 4 4" xfId="18019" xr:uid="{00000000-0005-0000-0000-0000B7340000}"/>
    <cellStyle name="Comma 6 7 4 5" xfId="18020" xr:uid="{00000000-0005-0000-0000-0000B8340000}"/>
    <cellStyle name="Comma 6 7 5" xfId="18021" xr:uid="{00000000-0005-0000-0000-0000B9340000}"/>
    <cellStyle name="Comma 6 7 5 2" xfId="18022" xr:uid="{00000000-0005-0000-0000-0000BA340000}"/>
    <cellStyle name="Comma 6 7 5 2 2" xfId="18023" xr:uid="{00000000-0005-0000-0000-0000BB340000}"/>
    <cellStyle name="Comma 6 7 5 3" xfId="18024" xr:uid="{00000000-0005-0000-0000-0000BC340000}"/>
    <cellStyle name="Comma 6 7 5 4" xfId="18025" xr:uid="{00000000-0005-0000-0000-0000BD340000}"/>
    <cellStyle name="Comma 6 7 6" xfId="18026" xr:uid="{00000000-0005-0000-0000-0000BE340000}"/>
    <cellStyle name="Comma 6 7 6 2" xfId="18027" xr:uid="{00000000-0005-0000-0000-0000BF340000}"/>
    <cellStyle name="Comma 6 7 7" xfId="18028" xr:uid="{00000000-0005-0000-0000-0000C0340000}"/>
    <cellStyle name="Comma 6 7 8" xfId="18029" xr:uid="{00000000-0005-0000-0000-0000C1340000}"/>
    <cellStyle name="Comma 6 7 9" xfId="18030" xr:uid="{00000000-0005-0000-0000-0000C2340000}"/>
    <cellStyle name="Comma 6 8" xfId="3603" xr:uid="{00000000-0005-0000-0000-0000C3340000}"/>
    <cellStyle name="Comma 6 8 2" xfId="3604" xr:uid="{00000000-0005-0000-0000-0000C4340000}"/>
    <cellStyle name="Comma 6 9" xfId="3605" xr:uid="{00000000-0005-0000-0000-0000C5340000}"/>
    <cellStyle name="Comma 6 9 2" xfId="3606" xr:uid="{00000000-0005-0000-0000-0000C6340000}"/>
    <cellStyle name="Comma 60" xfId="146" xr:uid="{00000000-0005-0000-0000-0000C7340000}"/>
    <cellStyle name="Comma 60 2" xfId="7337" xr:uid="{00000000-0005-0000-0000-0000C8340000}"/>
    <cellStyle name="Comma 60 2 2" xfId="18031" xr:uid="{00000000-0005-0000-0000-0000C9340000}"/>
    <cellStyle name="Comma 60 2 2 2" xfId="18032" xr:uid="{00000000-0005-0000-0000-0000CA340000}"/>
    <cellStyle name="Comma 60 2 2 2 2" xfId="18033" xr:uid="{00000000-0005-0000-0000-0000CB340000}"/>
    <cellStyle name="Comma 60 2 2 2 2 2" xfId="18034" xr:uid="{00000000-0005-0000-0000-0000CC340000}"/>
    <cellStyle name="Comma 60 2 2 2 2 2 2" xfId="18035" xr:uid="{00000000-0005-0000-0000-0000CD340000}"/>
    <cellStyle name="Comma 60 2 2 2 2 3" xfId="18036" xr:uid="{00000000-0005-0000-0000-0000CE340000}"/>
    <cellStyle name="Comma 60 2 2 2 2 4" xfId="18037" xr:uid="{00000000-0005-0000-0000-0000CF340000}"/>
    <cellStyle name="Comma 60 2 2 2 3" xfId="18038" xr:uid="{00000000-0005-0000-0000-0000D0340000}"/>
    <cellStyle name="Comma 60 2 2 2 3 2" xfId="18039" xr:uid="{00000000-0005-0000-0000-0000D1340000}"/>
    <cellStyle name="Comma 60 2 2 2 4" xfId="18040" xr:uid="{00000000-0005-0000-0000-0000D2340000}"/>
    <cellStyle name="Comma 60 2 2 2 5" xfId="18041" xr:uid="{00000000-0005-0000-0000-0000D3340000}"/>
    <cellStyle name="Comma 60 2 2 3" xfId="18042" xr:uid="{00000000-0005-0000-0000-0000D4340000}"/>
    <cellStyle name="Comma 60 2 2 3 2" xfId="18043" xr:uid="{00000000-0005-0000-0000-0000D5340000}"/>
    <cellStyle name="Comma 60 2 2 3 2 2" xfId="18044" xr:uid="{00000000-0005-0000-0000-0000D6340000}"/>
    <cellStyle name="Comma 60 2 2 3 3" xfId="18045" xr:uid="{00000000-0005-0000-0000-0000D7340000}"/>
    <cellStyle name="Comma 60 2 2 3 4" xfId="18046" xr:uid="{00000000-0005-0000-0000-0000D8340000}"/>
    <cellStyle name="Comma 60 2 2 4" xfId="18047" xr:uid="{00000000-0005-0000-0000-0000D9340000}"/>
    <cellStyle name="Comma 60 2 2 4 2" xfId="18048" xr:uid="{00000000-0005-0000-0000-0000DA340000}"/>
    <cellStyle name="Comma 60 2 2 5" xfId="18049" xr:uid="{00000000-0005-0000-0000-0000DB340000}"/>
    <cellStyle name="Comma 60 2 2 6" xfId="18050" xr:uid="{00000000-0005-0000-0000-0000DC340000}"/>
    <cellStyle name="Comma 60 2 3" xfId="18051" xr:uid="{00000000-0005-0000-0000-0000DD340000}"/>
    <cellStyle name="Comma 60 2 3 2" xfId="18052" xr:uid="{00000000-0005-0000-0000-0000DE340000}"/>
    <cellStyle name="Comma 60 2 3 2 2" xfId="18053" xr:uid="{00000000-0005-0000-0000-0000DF340000}"/>
    <cellStyle name="Comma 60 2 3 2 2 2" xfId="18054" xr:uid="{00000000-0005-0000-0000-0000E0340000}"/>
    <cellStyle name="Comma 60 2 3 2 3" xfId="18055" xr:uid="{00000000-0005-0000-0000-0000E1340000}"/>
    <cellStyle name="Comma 60 2 3 2 4" xfId="18056" xr:uid="{00000000-0005-0000-0000-0000E2340000}"/>
    <cellStyle name="Comma 60 2 3 3" xfId="18057" xr:uid="{00000000-0005-0000-0000-0000E3340000}"/>
    <cellStyle name="Comma 60 2 3 3 2" xfId="18058" xr:uid="{00000000-0005-0000-0000-0000E4340000}"/>
    <cellStyle name="Comma 60 2 3 4" xfId="18059" xr:uid="{00000000-0005-0000-0000-0000E5340000}"/>
    <cellStyle name="Comma 60 2 3 5" xfId="18060" xr:uid="{00000000-0005-0000-0000-0000E6340000}"/>
    <cellStyle name="Comma 60 2 4" xfId="18061" xr:uid="{00000000-0005-0000-0000-0000E7340000}"/>
    <cellStyle name="Comma 60 2 4 2" xfId="18062" xr:uid="{00000000-0005-0000-0000-0000E8340000}"/>
    <cellStyle name="Comma 60 2 4 2 2" xfId="18063" xr:uid="{00000000-0005-0000-0000-0000E9340000}"/>
    <cellStyle name="Comma 60 2 4 3" xfId="18064" xr:uid="{00000000-0005-0000-0000-0000EA340000}"/>
    <cellStyle name="Comma 60 2 4 4" xfId="18065" xr:uid="{00000000-0005-0000-0000-0000EB340000}"/>
    <cellStyle name="Comma 60 2 5" xfId="18066" xr:uid="{00000000-0005-0000-0000-0000EC340000}"/>
    <cellStyle name="Comma 60 2 5 2" xfId="18067" xr:uid="{00000000-0005-0000-0000-0000ED340000}"/>
    <cellStyle name="Comma 60 2 6" xfId="18068" xr:uid="{00000000-0005-0000-0000-0000EE340000}"/>
    <cellStyle name="Comma 60 2 7" xfId="18069" xr:uid="{00000000-0005-0000-0000-0000EF340000}"/>
    <cellStyle name="Comma 60 3" xfId="18070" xr:uid="{00000000-0005-0000-0000-0000F0340000}"/>
    <cellStyle name="Comma 60 3 2" xfId="18071" xr:uid="{00000000-0005-0000-0000-0000F1340000}"/>
    <cellStyle name="Comma 60 3 2 2" xfId="18072" xr:uid="{00000000-0005-0000-0000-0000F2340000}"/>
    <cellStyle name="Comma 60 3 2 2 2" xfId="18073" xr:uid="{00000000-0005-0000-0000-0000F3340000}"/>
    <cellStyle name="Comma 60 3 2 2 2 2" xfId="18074" xr:uid="{00000000-0005-0000-0000-0000F4340000}"/>
    <cellStyle name="Comma 60 3 2 2 3" xfId="18075" xr:uid="{00000000-0005-0000-0000-0000F5340000}"/>
    <cellStyle name="Comma 60 3 2 2 4" xfId="18076" xr:uid="{00000000-0005-0000-0000-0000F6340000}"/>
    <cellStyle name="Comma 60 3 2 3" xfId="18077" xr:uid="{00000000-0005-0000-0000-0000F7340000}"/>
    <cellStyle name="Comma 60 3 2 3 2" xfId="18078" xr:uid="{00000000-0005-0000-0000-0000F8340000}"/>
    <cellStyle name="Comma 60 3 2 4" xfId="18079" xr:uid="{00000000-0005-0000-0000-0000F9340000}"/>
    <cellStyle name="Comma 60 3 2 5" xfId="18080" xr:uid="{00000000-0005-0000-0000-0000FA340000}"/>
    <cellStyle name="Comma 60 3 3" xfId="18081" xr:uid="{00000000-0005-0000-0000-0000FB340000}"/>
    <cellStyle name="Comma 60 3 3 2" xfId="18082" xr:uid="{00000000-0005-0000-0000-0000FC340000}"/>
    <cellStyle name="Comma 60 3 3 2 2" xfId="18083" xr:uid="{00000000-0005-0000-0000-0000FD340000}"/>
    <cellStyle name="Comma 60 3 3 3" xfId="18084" xr:uid="{00000000-0005-0000-0000-0000FE340000}"/>
    <cellStyle name="Comma 60 3 3 4" xfId="18085" xr:uid="{00000000-0005-0000-0000-0000FF340000}"/>
    <cellStyle name="Comma 60 3 4" xfId="18086" xr:uid="{00000000-0005-0000-0000-000000350000}"/>
    <cellStyle name="Comma 60 3 4 2" xfId="18087" xr:uid="{00000000-0005-0000-0000-000001350000}"/>
    <cellStyle name="Comma 60 3 5" xfId="18088" xr:uid="{00000000-0005-0000-0000-000002350000}"/>
    <cellStyle name="Comma 60 3 6" xfId="18089" xr:uid="{00000000-0005-0000-0000-000003350000}"/>
    <cellStyle name="Comma 60 4" xfId="18090" xr:uid="{00000000-0005-0000-0000-000004350000}"/>
    <cellStyle name="Comma 60 4 2" xfId="18091" xr:uid="{00000000-0005-0000-0000-000005350000}"/>
    <cellStyle name="Comma 60 4 2 2" xfId="18092" xr:uid="{00000000-0005-0000-0000-000006350000}"/>
    <cellStyle name="Comma 60 4 2 2 2" xfId="18093" xr:uid="{00000000-0005-0000-0000-000007350000}"/>
    <cellStyle name="Comma 60 4 2 3" xfId="18094" xr:uid="{00000000-0005-0000-0000-000008350000}"/>
    <cellStyle name="Comma 60 4 2 4" xfId="18095" xr:uid="{00000000-0005-0000-0000-000009350000}"/>
    <cellStyle name="Comma 60 4 3" xfId="18096" xr:uid="{00000000-0005-0000-0000-00000A350000}"/>
    <cellStyle name="Comma 60 4 3 2" xfId="18097" xr:uid="{00000000-0005-0000-0000-00000B350000}"/>
    <cellStyle name="Comma 60 4 4" xfId="18098" xr:uid="{00000000-0005-0000-0000-00000C350000}"/>
    <cellStyle name="Comma 60 4 5" xfId="18099" xr:uid="{00000000-0005-0000-0000-00000D350000}"/>
    <cellStyle name="Comma 60 5" xfId="18100" xr:uid="{00000000-0005-0000-0000-00000E350000}"/>
    <cellStyle name="Comma 60 5 2" xfId="18101" xr:uid="{00000000-0005-0000-0000-00000F350000}"/>
    <cellStyle name="Comma 60 5 2 2" xfId="18102" xr:uid="{00000000-0005-0000-0000-000010350000}"/>
    <cellStyle name="Comma 60 5 3" xfId="18103" xr:uid="{00000000-0005-0000-0000-000011350000}"/>
    <cellStyle name="Comma 60 5 4" xfId="18104" xr:uid="{00000000-0005-0000-0000-000012350000}"/>
    <cellStyle name="Comma 60 6" xfId="18105" xr:uid="{00000000-0005-0000-0000-000013350000}"/>
    <cellStyle name="Comma 60 6 2" xfId="18106" xr:uid="{00000000-0005-0000-0000-000014350000}"/>
    <cellStyle name="Comma 60 7" xfId="18107" xr:uid="{00000000-0005-0000-0000-000015350000}"/>
    <cellStyle name="Comma 60 8" xfId="18108" xr:uid="{00000000-0005-0000-0000-000016350000}"/>
    <cellStyle name="Comma 60 9" xfId="18109" xr:uid="{00000000-0005-0000-0000-000017350000}"/>
    <cellStyle name="Comma 61" xfId="147" xr:uid="{00000000-0005-0000-0000-000018350000}"/>
    <cellStyle name="Comma 61 2" xfId="7338" xr:uid="{00000000-0005-0000-0000-000019350000}"/>
    <cellStyle name="Comma 61 2 2" xfId="18110" xr:uid="{00000000-0005-0000-0000-00001A350000}"/>
    <cellStyle name="Comma 61 2 2 2" xfId="18111" xr:uid="{00000000-0005-0000-0000-00001B350000}"/>
    <cellStyle name="Comma 61 2 2 2 2" xfId="18112" xr:uid="{00000000-0005-0000-0000-00001C350000}"/>
    <cellStyle name="Comma 61 2 2 2 2 2" xfId="18113" xr:uid="{00000000-0005-0000-0000-00001D350000}"/>
    <cellStyle name="Comma 61 2 2 2 2 2 2" xfId="18114" xr:uid="{00000000-0005-0000-0000-00001E350000}"/>
    <cellStyle name="Comma 61 2 2 2 2 3" xfId="18115" xr:uid="{00000000-0005-0000-0000-00001F350000}"/>
    <cellStyle name="Comma 61 2 2 2 2 4" xfId="18116" xr:uid="{00000000-0005-0000-0000-000020350000}"/>
    <cellStyle name="Comma 61 2 2 2 3" xfId="18117" xr:uid="{00000000-0005-0000-0000-000021350000}"/>
    <cellStyle name="Comma 61 2 2 2 3 2" xfId="18118" xr:uid="{00000000-0005-0000-0000-000022350000}"/>
    <cellStyle name="Comma 61 2 2 2 4" xfId="18119" xr:uid="{00000000-0005-0000-0000-000023350000}"/>
    <cellStyle name="Comma 61 2 2 2 5" xfId="18120" xr:uid="{00000000-0005-0000-0000-000024350000}"/>
    <cellStyle name="Comma 61 2 2 3" xfId="18121" xr:uid="{00000000-0005-0000-0000-000025350000}"/>
    <cellStyle name="Comma 61 2 2 3 2" xfId="18122" xr:uid="{00000000-0005-0000-0000-000026350000}"/>
    <cellStyle name="Comma 61 2 2 3 2 2" xfId="18123" xr:uid="{00000000-0005-0000-0000-000027350000}"/>
    <cellStyle name="Comma 61 2 2 3 3" xfId="18124" xr:uid="{00000000-0005-0000-0000-000028350000}"/>
    <cellStyle name="Comma 61 2 2 3 4" xfId="18125" xr:uid="{00000000-0005-0000-0000-000029350000}"/>
    <cellStyle name="Comma 61 2 2 4" xfId="18126" xr:uid="{00000000-0005-0000-0000-00002A350000}"/>
    <cellStyle name="Comma 61 2 2 4 2" xfId="18127" xr:uid="{00000000-0005-0000-0000-00002B350000}"/>
    <cellStyle name="Comma 61 2 2 5" xfId="18128" xr:uid="{00000000-0005-0000-0000-00002C350000}"/>
    <cellStyle name="Comma 61 2 2 6" xfId="18129" xr:uid="{00000000-0005-0000-0000-00002D350000}"/>
    <cellStyle name="Comma 61 2 3" xfId="18130" xr:uid="{00000000-0005-0000-0000-00002E350000}"/>
    <cellStyle name="Comma 61 2 3 2" xfId="18131" xr:uid="{00000000-0005-0000-0000-00002F350000}"/>
    <cellStyle name="Comma 61 2 3 2 2" xfId="18132" xr:uid="{00000000-0005-0000-0000-000030350000}"/>
    <cellStyle name="Comma 61 2 3 2 2 2" xfId="18133" xr:uid="{00000000-0005-0000-0000-000031350000}"/>
    <cellStyle name="Comma 61 2 3 2 3" xfId="18134" xr:uid="{00000000-0005-0000-0000-000032350000}"/>
    <cellStyle name="Comma 61 2 3 2 4" xfId="18135" xr:uid="{00000000-0005-0000-0000-000033350000}"/>
    <cellStyle name="Comma 61 2 3 3" xfId="18136" xr:uid="{00000000-0005-0000-0000-000034350000}"/>
    <cellStyle name="Comma 61 2 3 3 2" xfId="18137" xr:uid="{00000000-0005-0000-0000-000035350000}"/>
    <cellStyle name="Comma 61 2 3 4" xfId="18138" xr:uid="{00000000-0005-0000-0000-000036350000}"/>
    <cellStyle name="Comma 61 2 3 5" xfId="18139" xr:uid="{00000000-0005-0000-0000-000037350000}"/>
    <cellStyle name="Comma 61 2 4" xfId="18140" xr:uid="{00000000-0005-0000-0000-000038350000}"/>
    <cellStyle name="Comma 61 2 4 2" xfId="18141" xr:uid="{00000000-0005-0000-0000-000039350000}"/>
    <cellStyle name="Comma 61 2 4 2 2" xfId="18142" xr:uid="{00000000-0005-0000-0000-00003A350000}"/>
    <cellStyle name="Comma 61 2 4 3" xfId="18143" xr:uid="{00000000-0005-0000-0000-00003B350000}"/>
    <cellStyle name="Comma 61 2 4 4" xfId="18144" xr:uid="{00000000-0005-0000-0000-00003C350000}"/>
    <cellStyle name="Comma 61 2 5" xfId="18145" xr:uid="{00000000-0005-0000-0000-00003D350000}"/>
    <cellStyle name="Comma 61 2 5 2" xfId="18146" xr:uid="{00000000-0005-0000-0000-00003E350000}"/>
    <cellStyle name="Comma 61 2 6" xfId="18147" xr:uid="{00000000-0005-0000-0000-00003F350000}"/>
    <cellStyle name="Comma 61 2 7" xfId="18148" xr:uid="{00000000-0005-0000-0000-000040350000}"/>
    <cellStyle name="Comma 61 3" xfId="18149" xr:uid="{00000000-0005-0000-0000-000041350000}"/>
    <cellStyle name="Comma 61 3 2" xfId="18150" xr:uid="{00000000-0005-0000-0000-000042350000}"/>
    <cellStyle name="Comma 61 3 2 2" xfId="18151" xr:uid="{00000000-0005-0000-0000-000043350000}"/>
    <cellStyle name="Comma 61 3 2 2 2" xfId="18152" xr:uid="{00000000-0005-0000-0000-000044350000}"/>
    <cellStyle name="Comma 61 3 2 2 2 2" xfId="18153" xr:uid="{00000000-0005-0000-0000-000045350000}"/>
    <cellStyle name="Comma 61 3 2 2 3" xfId="18154" xr:uid="{00000000-0005-0000-0000-000046350000}"/>
    <cellStyle name="Comma 61 3 2 2 4" xfId="18155" xr:uid="{00000000-0005-0000-0000-000047350000}"/>
    <cellStyle name="Comma 61 3 2 3" xfId="18156" xr:uid="{00000000-0005-0000-0000-000048350000}"/>
    <cellStyle name="Comma 61 3 2 3 2" xfId="18157" xr:uid="{00000000-0005-0000-0000-000049350000}"/>
    <cellStyle name="Comma 61 3 2 4" xfId="18158" xr:uid="{00000000-0005-0000-0000-00004A350000}"/>
    <cellStyle name="Comma 61 3 2 5" xfId="18159" xr:uid="{00000000-0005-0000-0000-00004B350000}"/>
    <cellStyle name="Comma 61 3 3" xfId="18160" xr:uid="{00000000-0005-0000-0000-00004C350000}"/>
    <cellStyle name="Comma 61 3 3 2" xfId="18161" xr:uid="{00000000-0005-0000-0000-00004D350000}"/>
    <cellStyle name="Comma 61 3 3 2 2" xfId="18162" xr:uid="{00000000-0005-0000-0000-00004E350000}"/>
    <cellStyle name="Comma 61 3 3 3" xfId="18163" xr:uid="{00000000-0005-0000-0000-00004F350000}"/>
    <cellStyle name="Comma 61 3 3 4" xfId="18164" xr:uid="{00000000-0005-0000-0000-000050350000}"/>
    <cellStyle name="Comma 61 3 4" xfId="18165" xr:uid="{00000000-0005-0000-0000-000051350000}"/>
    <cellStyle name="Comma 61 3 4 2" xfId="18166" xr:uid="{00000000-0005-0000-0000-000052350000}"/>
    <cellStyle name="Comma 61 3 5" xfId="18167" xr:uid="{00000000-0005-0000-0000-000053350000}"/>
    <cellStyle name="Comma 61 3 6" xfId="18168" xr:uid="{00000000-0005-0000-0000-000054350000}"/>
    <cellStyle name="Comma 61 4" xfId="18169" xr:uid="{00000000-0005-0000-0000-000055350000}"/>
    <cellStyle name="Comma 61 4 2" xfId="18170" xr:uid="{00000000-0005-0000-0000-000056350000}"/>
    <cellStyle name="Comma 61 4 2 2" xfId="18171" xr:uid="{00000000-0005-0000-0000-000057350000}"/>
    <cellStyle name="Comma 61 4 2 2 2" xfId="18172" xr:uid="{00000000-0005-0000-0000-000058350000}"/>
    <cellStyle name="Comma 61 4 2 3" xfId="18173" xr:uid="{00000000-0005-0000-0000-000059350000}"/>
    <cellStyle name="Comma 61 4 2 4" xfId="18174" xr:uid="{00000000-0005-0000-0000-00005A350000}"/>
    <cellStyle name="Comma 61 4 3" xfId="18175" xr:uid="{00000000-0005-0000-0000-00005B350000}"/>
    <cellStyle name="Comma 61 4 3 2" xfId="18176" xr:uid="{00000000-0005-0000-0000-00005C350000}"/>
    <cellStyle name="Comma 61 4 4" xfId="18177" xr:uid="{00000000-0005-0000-0000-00005D350000}"/>
    <cellStyle name="Comma 61 4 5" xfId="18178" xr:uid="{00000000-0005-0000-0000-00005E350000}"/>
    <cellStyle name="Comma 61 5" xfId="18179" xr:uid="{00000000-0005-0000-0000-00005F350000}"/>
    <cellStyle name="Comma 61 5 2" xfId="18180" xr:uid="{00000000-0005-0000-0000-000060350000}"/>
    <cellStyle name="Comma 61 5 2 2" xfId="18181" xr:uid="{00000000-0005-0000-0000-000061350000}"/>
    <cellStyle name="Comma 61 5 3" xfId="18182" xr:uid="{00000000-0005-0000-0000-000062350000}"/>
    <cellStyle name="Comma 61 5 4" xfId="18183" xr:uid="{00000000-0005-0000-0000-000063350000}"/>
    <cellStyle name="Comma 61 6" xfId="18184" xr:uid="{00000000-0005-0000-0000-000064350000}"/>
    <cellStyle name="Comma 61 6 2" xfId="18185" xr:uid="{00000000-0005-0000-0000-000065350000}"/>
    <cellStyle name="Comma 61 7" xfId="18186" xr:uid="{00000000-0005-0000-0000-000066350000}"/>
    <cellStyle name="Comma 61 8" xfId="18187" xr:uid="{00000000-0005-0000-0000-000067350000}"/>
    <cellStyle name="Comma 61 9" xfId="18188" xr:uid="{00000000-0005-0000-0000-000068350000}"/>
    <cellStyle name="Comma 62" xfId="148" xr:uid="{00000000-0005-0000-0000-000069350000}"/>
    <cellStyle name="Comma 62 2" xfId="7339" xr:uid="{00000000-0005-0000-0000-00006A350000}"/>
    <cellStyle name="Comma 62 2 2" xfId="18189" xr:uid="{00000000-0005-0000-0000-00006B350000}"/>
    <cellStyle name="Comma 62 2 2 2" xfId="18190" xr:uid="{00000000-0005-0000-0000-00006C350000}"/>
    <cellStyle name="Comma 62 2 2 2 2" xfId="18191" xr:uid="{00000000-0005-0000-0000-00006D350000}"/>
    <cellStyle name="Comma 62 2 2 2 2 2" xfId="18192" xr:uid="{00000000-0005-0000-0000-00006E350000}"/>
    <cellStyle name="Comma 62 2 2 2 2 2 2" xfId="18193" xr:uid="{00000000-0005-0000-0000-00006F350000}"/>
    <cellStyle name="Comma 62 2 2 2 2 3" xfId="18194" xr:uid="{00000000-0005-0000-0000-000070350000}"/>
    <cellStyle name="Comma 62 2 2 2 2 4" xfId="18195" xr:uid="{00000000-0005-0000-0000-000071350000}"/>
    <cellStyle name="Comma 62 2 2 2 3" xfId="18196" xr:uid="{00000000-0005-0000-0000-000072350000}"/>
    <cellStyle name="Comma 62 2 2 2 3 2" xfId="18197" xr:uid="{00000000-0005-0000-0000-000073350000}"/>
    <cellStyle name="Comma 62 2 2 2 4" xfId="18198" xr:uid="{00000000-0005-0000-0000-000074350000}"/>
    <cellStyle name="Comma 62 2 2 2 5" xfId="18199" xr:uid="{00000000-0005-0000-0000-000075350000}"/>
    <cellStyle name="Comma 62 2 2 3" xfId="18200" xr:uid="{00000000-0005-0000-0000-000076350000}"/>
    <cellStyle name="Comma 62 2 2 3 2" xfId="18201" xr:uid="{00000000-0005-0000-0000-000077350000}"/>
    <cellStyle name="Comma 62 2 2 3 2 2" xfId="18202" xr:uid="{00000000-0005-0000-0000-000078350000}"/>
    <cellStyle name="Comma 62 2 2 3 3" xfId="18203" xr:uid="{00000000-0005-0000-0000-000079350000}"/>
    <cellStyle name="Comma 62 2 2 3 4" xfId="18204" xr:uid="{00000000-0005-0000-0000-00007A350000}"/>
    <cellStyle name="Comma 62 2 2 4" xfId="18205" xr:uid="{00000000-0005-0000-0000-00007B350000}"/>
    <cellStyle name="Comma 62 2 2 4 2" xfId="18206" xr:uid="{00000000-0005-0000-0000-00007C350000}"/>
    <cellStyle name="Comma 62 2 2 5" xfId="18207" xr:uid="{00000000-0005-0000-0000-00007D350000}"/>
    <cellStyle name="Comma 62 2 2 6" xfId="18208" xr:uid="{00000000-0005-0000-0000-00007E350000}"/>
    <cellStyle name="Comma 62 2 3" xfId="18209" xr:uid="{00000000-0005-0000-0000-00007F350000}"/>
    <cellStyle name="Comma 62 2 3 2" xfId="18210" xr:uid="{00000000-0005-0000-0000-000080350000}"/>
    <cellStyle name="Comma 62 2 3 2 2" xfId="18211" xr:uid="{00000000-0005-0000-0000-000081350000}"/>
    <cellStyle name="Comma 62 2 3 2 2 2" xfId="18212" xr:uid="{00000000-0005-0000-0000-000082350000}"/>
    <cellStyle name="Comma 62 2 3 2 3" xfId="18213" xr:uid="{00000000-0005-0000-0000-000083350000}"/>
    <cellStyle name="Comma 62 2 3 2 4" xfId="18214" xr:uid="{00000000-0005-0000-0000-000084350000}"/>
    <cellStyle name="Comma 62 2 3 3" xfId="18215" xr:uid="{00000000-0005-0000-0000-000085350000}"/>
    <cellStyle name="Comma 62 2 3 3 2" xfId="18216" xr:uid="{00000000-0005-0000-0000-000086350000}"/>
    <cellStyle name="Comma 62 2 3 4" xfId="18217" xr:uid="{00000000-0005-0000-0000-000087350000}"/>
    <cellStyle name="Comma 62 2 3 5" xfId="18218" xr:uid="{00000000-0005-0000-0000-000088350000}"/>
    <cellStyle name="Comma 62 2 4" xfId="18219" xr:uid="{00000000-0005-0000-0000-000089350000}"/>
    <cellStyle name="Comma 62 2 4 2" xfId="18220" xr:uid="{00000000-0005-0000-0000-00008A350000}"/>
    <cellStyle name="Comma 62 2 4 2 2" xfId="18221" xr:uid="{00000000-0005-0000-0000-00008B350000}"/>
    <cellStyle name="Comma 62 2 4 3" xfId="18222" xr:uid="{00000000-0005-0000-0000-00008C350000}"/>
    <cellStyle name="Comma 62 2 4 4" xfId="18223" xr:uid="{00000000-0005-0000-0000-00008D350000}"/>
    <cellStyle name="Comma 62 2 5" xfId="18224" xr:uid="{00000000-0005-0000-0000-00008E350000}"/>
    <cellStyle name="Comma 62 2 5 2" xfId="18225" xr:uid="{00000000-0005-0000-0000-00008F350000}"/>
    <cellStyle name="Comma 62 2 6" xfId="18226" xr:uid="{00000000-0005-0000-0000-000090350000}"/>
    <cellStyle name="Comma 62 2 7" xfId="18227" xr:uid="{00000000-0005-0000-0000-000091350000}"/>
    <cellStyle name="Comma 62 3" xfId="18228" xr:uid="{00000000-0005-0000-0000-000092350000}"/>
    <cellStyle name="Comma 62 3 2" xfId="18229" xr:uid="{00000000-0005-0000-0000-000093350000}"/>
    <cellStyle name="Comma 62 3 2 2" xfId="18230" xr:uid="{00000000-0005-0000-0000-000094350000}"/>
    <cellStyle name="Comma 62 3 2 2 2" xfId="18231" xr:uid="{00000000-0005-0000-0000-000095350000}"/>
    <cellStyle name="Comma 62 3 2 2 2 2" xfId="18232" xr:uid="{00000000-0005-0000-0000-000096350000}"/>
    <cellStyle name="Comma 62 3 2 2 3" xfId="18233" xr:uid="{00000000-0005-0000-0000-000097350000}"/>
    <cellStyle name="Comma 62 3 2 2 4" xfId="18234" xr:uid="{00000000-0005-0000-0000-000098350000}"/>
    <cellStyle name="Comma 62 3 2 3" xfId="18235" xr:uid="{00000000-0005-0000-0000-000099350000}"/>
    <cellStyle name="Comma 62 3 2 3 2" xfId="18236" xr:uid="{00000000-0005-0000-0000-00009A350000}"/>
    <cellStyle name="Comma 62 3 2 4" xfId="18237" xr:uid="{00000000-0005-0000-0000-00009B350000}"/>
    <cellStyle name="Comma 62 3 2 5" xfId="18238" xr:uid="{00000000-0005-0000-0000-00009C350000}"/>
    <cellStyle name="Comma 62 3 3" xfId="18239" xr:uid="{00000000-0005-0000-0000-00009D350000}"/>
    <cellStyle name="Comma 62 3 3 2" xfId="18240" xr:uid="{00000000-0005-0000-0000-00009E350000}"/>
    <cellStyle name="Comma 62 3 3 2 2" xfId="18241" xr:uid="{00000000-0005-0000-0000-00009F350000}"/>
    <cellStyle name="Comma 62 3 3 3" xfId="18242" xr:uid="{00000000-0005-0000-0000-0000A0350000}"/>
    <cellStyle name="Comma 62 3 3 4" xfId="18243" xr:uid="{00000000-0005-0000-0000-0000A1350000}"/>
    <cellStyle name="Comma 62 3 4" xfId="18244" xr:uid="{00000000-0005-0000-0000-0000A2350000}"/>
    <cellStyle name="Comma 62 3 4 2" xfId="18245" xr:uid="{00000000-0005-0000-0000-0000A3350000}"/>
    <cellStyle name="Comma 62 3 5" xfId="18246" xr:uid="{00000000-0005-0000-0000-0000A4350000}"/>
    <cellStyle name="Comma 62 3 6" xfId="18247" xr:uid="{00000000-0005-0000-0000-0000A5350000}"/>
    <cellStyle name="Comma 62 4" xfId="18248" xr:uid="{00000000-0005-0000-0000-0000A6350000}"/>
    <cellStyle name="Comma 62 4 2" xfId="18249" xr:uid="{00000000-0005-0000-0000-0000A7350000}"/>
    <cellStyle name="Comma 62 4 2 2" xfId="18250" xr:uid="{00000000-0005-0000-0000-0000A8350000}"/>
    <cellStyle name="Comma 62 4 2 2 2" xfId="18251" xr:uid="{00000000-0005-0000-0000-0000A9350000}"/>
    <cellStyle name="Comma 62 4 2 3" xfId="18252" xr:uid="{00000000-0005-0000-0000-0000AA350000}"/>
    <cellStyle name="Comma 62 4 2 4" xfId="18253" xr:uid="{00000000-0005-0000-0000-0000AB350000}"/>
    <cellStyle name="Comma 62 4 3" xfId="18254" xr:uid="{00000000-0005-0000-0000-0000AC350000}"/>
    <cellStyle name="Comma 62 4 3 2" xfId="18255" xr:uid="{00000000-0005-0000-0000-0000AD350000}"/>
    <cellStyle name="Comma 62 4 4" xfId="18256" xr:uid="{00000000-0005-0000-0000-0000AE350000}"/>
    <cellStyle name="Comma 62 4 5" xfId="18257" xr:uid="{00000000-0005-0000-0000-0000AF350000}"/>
    <cellStyle name="Comma 62 5" xfId="18258" xr:uid="{00000000-0005-0000-0000-0000B0350000}"/>
    <cellStyle name="Comma 62 5 2" xfId="18259" xr:uid="{00000000-0005-0000-0000-0000B1350000}"/>
    <cellStyle name="Comma 62 5 2 2" xfId="18260" xr:uid="{00000000-0005-0000-0000-0000B2350000}"/>
    <cellStyle name="Comma 62 5 3" xfId="18261" xr:uid="{00000000-0005-0000-0000-0000B3350000}"/>
    <cellStyle name="Comma 62 5 4" xfId="18262" xr:uid="{00000000-0005-0000-0000-0000B4350000}"/>
    <cellStyle name="Comma 62 6" xfId="18263" xr:uid="{00000000-0005-0000-0000-0000B5350000}"/>
    <cellStyle name="Comma 62 6 2" xfId="18264" xr:uid="{00000000-0005-0000-0000-0000B6350000}"/>
    <cellStyle name="Comma 62 7" xfId="18265" xr:uid="{00000000-0005-0000-0000-0000B7350000}"/>
    <cellStyle name="Comma 62 8" xfId="18266" xr:uid="{00000000-0005-0000-0000-0000B8350000}"/>
    <cellStyle name="Comma 62 9" xfId="18267" xr:uid="{00000000-0005-0000-0000-0000B9350000}"/>
    <cellStyle name="Comma 63" xfId="149" xr:uid="{00000000-0005-0000-0000-0000BA350000}"/>
    <cellStyle name="Comma 63 2" xfId="7340" xr:uid="{00000000-0005-0000-0000-0000BB350000}"/>
    <cellStyle name="Comma 63 2 2" xfId="18268" xr:uid="{00000000-0005-0000-0000-0000BC350000}"/>
    <cellStyle name="Comma 63 2 2 2" xfId="18269" xr:uid="{00000000-0005-0000-0000-0000BD350000}"/>
    <cellStyle name="Comma 63 2 2 2 2" xfId="18270" xr:uid="{00000000-0005-0000-0000-0000BE350000}"/>
    <cellStyle name="Comma 63 2 2 2 2 2" xfId="18271" xr:uid="{00000000-0005-0000-0000-0000BF350000}"/>
    <cellStyle name="Comma 63 2 2 2 2 2 2" xfId="18272" xr:uid="{00000000-0005-0000-0000-0000C0350000}"/>
    <cellStyle name="Comma 63 2 2 2 2 3" xfId="18273" xr:uid="{00000000-0005-0000-0000-0000C1350000}"/>
    <cellStyle name="Comma 63 2 2 2 2 4" xfId="18274" xr:uid="{00000000-0005-0000-0000-0000C2350000}"/>
    <cellStyle name="Comma 63 2 2 2 3" xfId="18275" xr:uid="{00000000-0005-0000-0000-0000C3350000}"/>
    <cellStyle name="Comma 63 2 2 2 3 2" xfId="18276" xr:uid="{00000000-0005-0000-0000-0000C4350000}"/>
    <cellStyle name="Comma 63 2 2 2 4" xfId="18277" xr:uid="{00000000-0005-0000-0000-0000C5350000}"/>
    <cellStyle name="Comma 63 2 2 2 5" xfId="18278" xr:uid="{00000000-0005-0000-0000-0000C6350000}"/>
    <cellStyle name="Comma 63 2 2 3" xfId="18279" xr:uid="{00000000-0005-0000-0000-0000C7350000}"/>
    <cellStyle name="Comma 63 2 2 3 2" xfId="18280" xr:uid="{00000000-0005-0000-0000-0000C8350000}"/>
    <cellStyle name="Comma 63 2 2 3 2 2" xfId="18281" xr:uid="{00000000-0005-0000-0000-0000C9350000}"/>
    <cellStyle name="Comma 63 2 2 3 3" xfId="18282" xr:uid="{00000000-0005-0000-0000-0000CA350000}"/>
    <cellStyle name="Comma 63 2 2 3 4" xfId="18283" xr:uid="{00000000-0005-0000-0000-0000CB350000}"/>
    <cellStyle name="Comma 63 2 2 4" xfId="18284" xr:uid="{00000000-0005-0000-0000-0000CC350000}"/>
    <cellStyle name="Comma 63 2 2 4 2" xfId="18285" xr:uid="{00000000-0005-0000-0000-0000CD350000}"/>
    <cellStyle name="Comma 63 2 2 5" xfId="18286" xr:uid="{00000000-0005-0000-0000-0000CE350000}"/>
    <cellStyle name="Comma 63 2 2 6" xfId="18287" xr:uid="{00000000-0005-0000-0000-0000CF350000}"/>
    <cellStyle name="Comma 63 2 3" xfId="18288" xr:uid="{00000000-0005-0000-0000-0000D0350000}"/>
    <cellStyle name="Comma 63 2 3 2" xfId="18289" xr:uid="{00000000-0005-0000-0000-0000D1350000}"/>
    <cellStyle name="Comma 63 2 3 2 2" xfId="18290" xr:uid="{00000000-0005-0000-0000-0000D2350000}"/>
    <cellStyle name="Comma 63 2 3 2 2 2" xfId="18291" xr:uid="{00000000-0005-0000-0000-0000D3350000}"/>
    <cellStyle name="Comma 63 2 3 2 3" xfId="18292" xr:uid="{00000000-0005-0000-0000-0000D4350000}"/>
    <cellStyle name="Comma 63 2 3 2 4" xfId="18293" xr:uid="{00000000-0005-0000-0000-0000D5350000}"/>
    <cellStyle name="Comma 63 2 3 3" xfId="18294" xr:uid="{00000000-0005-0000-0000-0000D6350000}"/>
    <cellStyle name="Comma 63 2 3 3 2" xfId="18295" xr:uid="{00000000-0005-0000-0000-0000D7350000}"/>
    <cellStyle name="Comma 63 2 3 4" xfId="18296" xr:uid="{00000000-0005-0000-0000-0000D8350000}"/>
    <cellStyle name="Comma 63 2 3 5" xfId="18297" xr:uid="{00000000-0005-0000-0000-0000D9350000}"/>
    <cellStyle name="Comma 63 2 4" xfId="18298" xr:uid="{00000000-0005-0000-0000-0000DA350000}"/>
    <cellStyle name="Comma 63 2 4 2" xfId="18299" xr:uid="{00000000-0005-0000-0000-0000DB350000}"/>
    <cellStyle name="Comma 63 2 4 2 2" xfId="18300" xr:uid="{00000000-0005-0000-0000-0000DC350000}"/>
    <cellStyle name="Comma 63 2 4 3" xfId="18301" xr:uid="{00000000-0005-0000-0000-0000DD350000}"/>
    <cellStyle name="Comma 63 2 4 4" xfId="18302" xr:uid="{00000000-0005-0000-0000-0000DE350000}"/>
    <cellStyle name="Comma 63 2 5" xfId="18303" xr:uid="{00000000-0005-0000-0000-0000DF350000}"/>
    <cellStyle name="Comma 63 2 5 2" xfId="18304" xr:uid="{00000000-0005-0000-0000-0000E0350000}"/>
    <cellStyle name="Comma 63 2 6" xfId="18305" xr:uid="{00000000-0005-0000-0000-0000E1350000}"/>
    <cellStyle name="Comma 63 2 7" xfId="18306" xr:uid="{00000000-0005-0000-0000-0000E2350000}"/>
    <cellStyle name="Comma 63 3" xfId="18307" xr:uid="{00000000-0005-0000-0000-0000E3350000}"/>
    <cellStyle name="Comma 63 3 2" xfId="18308" xr:uid="{00000000-0005-0000-0000-0000E4350000}"/>
    <cellStyle name="Comma 63 3 2 2" xfId="18309" xr:uid="{00000000-0005-0000-0000-0000E5350000}"/>
    <cellStyle name="Comma 63 3 2 2 2" xfId="18310" xr:uid="{00000000-0005-0000-0000-0000E6350000}"/>
    <cellStyle name="Comma 63 3 2 2 2 2" xfId="18311" xr:uid="{00000000-0005-0000-0000-0000E7350000}"/>
    <cellStyle name="Comma 63 3 2 2 3" xfId="18312" xr:uid="{00000000-0005-0000-0000-0000E8350000}"/>
    <cellStyle name="Comma 63 3 2 2 4" xfId="18313" xr:uid="{00000000-0005-0000-0000-0000E9350000}"/>
    <cellStyle name="Comma 63 3 2 3" xfId="18314" xr:uid="{00000000-0005-0000-0000-0000EA350000}"/>
    <cellStyle name="Comma 63 3 2 3 2" xfId="18315" xr:uid="{00000000-0005-0000-0000-0000EB350000}"/>
    <cellStyle name="Comma 63 3 2 4" xfId="18316" xr:uid="{00000000-0005-0000-0000-0000EC350000}"/>
    <cellStyle name="Comma 63 3 2 5" xfId="18317" xr:uid="{00000000-0005-0000-0000-0000ED350000}"/>
    <cellStyle name="Comma 63 3 3" xfId="18318" xr:uid="{00000000-0005-0000-0000-0000EE350000}"/>
    <cellStyle name="Comma 63 3 3 2" xfId="18319" xr:uid="{00000000-0005-0000-0000-0000EF350000}"/>
    <cellStyle name="Comma 63 3 3 2 2" xfId="18320" xr:uid="{00000000-0005-0000-0000-0000F0350000}"/>
    <cellStyle name="Comma 63 3 3 3" xfId="18321" xr:uid="{00000000-0005-0000-0000-0000F1350000}"/>
    <cellStyle name="Comma 63 3 3 4" xfId="18322" xr:uid="{00000000-0005-0000-0000-0000F2350000}"/>
    <cellStyle name="Comma 63 3 4" xfId="18323" xr:uid="{00000000-0005-0000-0000-0000F3350000}"/>
    <cellStyle name="Comma 63 3 4 2" xfId="18324" xr:uid="{00000000-0005-0000-0000-0000F4350000}"/>
    <cellStyle name="Comma 63 3 5" xfId="18325" xr:uid="{00000000-0005-0000-0000-0000F5350000}"/>
    <cellStyle name="Comma 63 3 6" xfId="18326" xr:uid="{00000000-0005-0000-0000-0000F6350000}"/>
    <cellStyle name="Comma 63 4" xfId="18327" xr:uid="{00000000-0005-0000-0000-0000F7350000}"/>
    <cellStyle name="Comma 63 4 2" xfId="18328" xr:uid="{00000000-0005-0000-0000-0000F8350000}"/>
    <cellStyle name="Comma 63 4 2 2" xfId="18329" xr:uid="{00000000-0005-0000-0000-0000F9350000}"/>
    <cellStyle name="Comma 63 4 2 2 2" xfId="18330" xr:uid="{00000000-0005-0000-0000-0000FA350000}"/>
    <cellStyle name="Comma 63 4 2 3" xfId="18331" xr:uid="{00000000-0005-0000-0000-0000FB350000}"/>
    <cellStyle name="Comma 63 4 2 4" xfId="18332" xr:uid="{00000000-0005-0000-0000-0000FC350000}"/>
    <cellStyle name="Comma 63 4 3" xfId="18333" xr:uid="{00000000-0005-0000-0000-0000FD350000}"/>
    <cellStyle name="Comma 63 4 3 2" xfId="18334" xr:uid="{00000000-0005-0000-0000-0000FE350000}"/>
    <cellStyle name="Comma 63 4 4" xfId="18335" xr:uid="{00000000-0005-0000-0000-0000FF350000}"/>
    <cellStyle name="Comma 63 4 5" xfId="18336" xr:uid="{00000000-0005-0000-0000-000000360000}"/>
    <cellStyle name="Comma 63 5" xfId="18337" xr:uid="{00000000-0005-0000-0000-000001360000}"/>
    <cellStyle name="Comma 63 5 2" xfId="18338" xr:uid="{00000000-0005-0000-0000-000002360000}"/>
    <cellStyle name="Comma 63 5 2 2" xfId="18339" xr:uid="{00000000-0005-0000-0000-000003360000}"/>
    <cellStyle name="Comma 63 5 3" xfId="18340" xr:uid="{00000000-0005-0000-0000-000004360000}"/>
    <cellStyle name="Comma 63 5 4" xfId="18341" xr:uid="{00000000-0005-0000-0000-000005360000}"/>
    <cellStyle name="Comma 63 6" xfId="18342" xr:uid="{00000000-0005-0000-0000-000006360000}"/>
    <cellStyle name="Comma 63 6 2" xfId="18343" xr:uid="{00000000-0005-0000-0000-000007360000}"/>
    <cellStyle name="Comma 63 7" xfId="18344" xr:uid="{00000000-0005-0000-0000-000008360000}"/>
    <cellStyle name="Comma 63 8" xfId="18345" xr:uid="{00000000-0005-0000-0000-000009360000}"/>
    <cellStyle name="Comma 63 9" xfId="18346" xr:uid="{00000000-0005-0000-0000-00000A360000}"/>
    <cellStyle name="Comma 64" xfId="150" xr:uid="{00000000-0005-0000-0000-00000B360000}"/>
    <cellStyle name="Comma 64 2" xfId="7341" xr:uid="{00000000-0005-0000-0000-00000C360000}"/>
    <cellStyle name="Comma 64 2 2" xfId="18347" xr:uid="{00000000-0005-0000-0000-00000D360000}"/>
    <cellStyle name="Comma 64 2 2 2" xfId="18348" xr:uid="{00000000-0005-0000-0000-00000E360000}"/>
    <cellStyle name="Comma 64 2 2 2 2" xfId="18349" xr:uid="{00000000-0005-0000-0000-00000F360000}"/>
    <cellStyle name="Comma 64 2 2 2 2 2" xfId="18350" xr:uid="{00000000-0005-0000-0000-000010360000}"/>
    <cellStyle name="Comma 64 2 2 2 2 2 2" xfId="18351" xr:uid="{00000000-0005-0000-0000-000011360000}"/>
    <cellStyle name="Comma 64 2 2 2 2 3" xfId="18352" xr:uid="{00000000-0005-0000-0000-000012360000}"/>
    <cellStyle name="Comma 64 2 2 2 2 4" xfId="18353" xr:uid="{00000000-0005-0000-0000-000013360000}"/>
    <cellStyle name="Comma 64 2 2 2 3" xfId="18354" xr:uid="{00000000-0005-0000-0000-000014360000}"/>
    <cellStyle name="Comma 64 2 2 2 3 2" xfId="18355" xr:uid="{00000000-0005-0000-0000-000015360000}"/>
    <cellStyle name="Comma 64 2 2 2 4" xfId="18356" xr:uid="{00000000-0005-0000-0000-000016360000}"/>
    <cellStyle name="Comma 64 2 2 2 5" xfId="18357" xr:uid="{00000000-0005-0000-0000-000017360000}"/>
    <cellStyle name="Comma 64 2 2 3" xfId="18358" xr:uid="{00000000-0005-0000-0000-000018360000}"/>
    <cellStyle name="Comma 64 2 2 3 2" xfId="18359" xr:uid="{00000000-0005-0000-0000-000019360000}"/>
    <cellStyle name="Comma 64 2 2 3 2 2" xfId="18360" xr:uid="{00000000-0005-0000-0000-00001A360000}"/>
    <cellStyle name="Comma 64 2 2 3 3" xfId="18361" xr:uid="{00000000-0005-0000-0000-00001B360000}"/>
    <cellStyle name="Comma 64 2 2 3 4" xfId="18362" xr:uid="{00000000-0005-0000-0000-00001C360000}"/>
    <cellStyle name="Comma 64 2 2 4" xfId="18363" xr:uid="{00000000-0005-0000-0000-00001D360000}"/>
    <cellStyle name="Comma 64 2 2 4 2" xfId="18364" xr:uid="{00000000-0005-0000-0000-00001E360000}"/>
    <cellStyle name="Comma 64 2 2 5" xfId="18365" xr:uid="{00000000-0005-0000-0000-00001F360000}"/>
    <cellStyle name="Comma 64 2 2 6" xfId="18366" xr:uid="{00000000-0005-0000-0000-000020360000}"/>
    <cellStyle name="Comma 64 2 3" xfId="18367" xr:uid="{00000000-0005-0000-0000-000021360000}"/>
    <cellStyle name="Comma 64 2 3 2" xfId="18368" xr:uid="{00000000-0005-0000-0000-000022360000}"/>
    <cellStyle name="Comma 64 2 3 2 2" xfId="18369" xr:uid="{00000000-0005-0000-0000-000023360000}"/>
    <cellStyle name="Comma 64 2 3 2 2 2" xfId="18370" xr:uid="{00000000-0005-0000-0000-000024360000}"/>
    <cellStyle name="Comma 64 2 3 2 3" xfId="18371" xr:uid="{00000000-0005-0000-0000-000025360000}"/>
    <cellStyle name="Comma 64 2 3 2 4" xfId="18372" xr:uid="{00000000-0005-0000-0000-000026360000}"/>
    <cellStyle name="Comma 64 2 3 3" xfId="18373" xr:uid="{00000000-0005-0000-0000-000027360000}"/>
    <cellStyle name="Comma 64 2 3 3 2" xfId="18374" xr:uid="{00000000-0005-0000-0000-000028360000}"/>
    <cellStyle name="Comma 64 2 3 4" xfId="18375" xr:uid="{00000000-0005-0000-0000-000029360000}"/>
    <cellStyle name="Comma 64 2 3 5" xfId="18376" xr:uid="{00000000-0005-0000-0000-00002A360000}"/>
    <cellStyle name="Comma 64 2 4" xfId="18377" xr:uid="{00000000-0005-0000-0000-00002B360000}"/>
    <cellStyle name="Comma 64 2 4 2" xfId="18378" xr:uid="{00000000-0005-0000-0000-00002C360000}"/>
    <cellStyle name="Comma 64 2 4 2 2" xfId="18379" xr:uid="{00000000-0005-0000-0000-00002D360000}"/>
    <cellStyle name="Comma 64 2 4 3" xfId="18380" xr:uid="{00000000-0005-0000-0000-00002E360000}"/>
    <cellStyle name="Comma 64 2 4 4" xfId="18381" xr:uid="{00000000-0005-0000-0000-00002F360000}"/>
    <cellStyle name="Comma 64 2 5" xfId="18382" xr:uid="{00000000-0005-0000-0000-000030360000}"/>
    <cellStyle name="Comma 64 2 5 2" xfId="18383" xr:uid="{00000000-0005-0000-0000-000031360000}"/>
    <cellStyle name="Comma 64 2 6" xfId="18384" xr:uid="{00000000-0005-0000-0000-000032360000}"/>
    <cellStyle name="Comma 64 2 7" xfId="18385" xr:uid="{00000000-0005-0000-0000-000033360000}"/>
    <cellStyle name="Comma 64 3" xfId="18386" xr:uid="{00000000-0005-0000-0000-000034360000}"/>
    <cellStyle name="Comma 64 3 2" xfId="18387" xr:uid="{00000000-0005-0000-0000-000035360000}"/>
    <cellStyle name="Comma 64 3 2 2" xfId="18388" xr:uid="{00000000-0005-0000-0000-000036360000}"/>
    <cellStyle name="Comma 64 3 2 2 2" xfId="18389" xr:uid="{00000000-0005-0000-0000-000037360000}"/>
    <cellStyle name="Comma 64 3 2 2 2 2" xfId="18390" xr:uid="{00000000-0005-0000-0000-000038360000}"/>
    <cellStyle name="Comma 64 3 2 2 3" xfId="18391" xr:uid="{00000000-0005-0000-0000-000039360000}"/>
    <cellStyle name="Comma 64 3 2 2 4" xfId="18392" xr:uid="{00000000-0005-0000-0000-00003A360000}"/>
    <cellStyle name="Comma 64 3 2 3" xfId="18393" xr:uid="{00000000-0005-0000-0000-00003B360000}"/>
    <cellStyle name="Comma 64 3 2 3 2" xfId="18394" xr:uid="{00000000-0005-0000-0000-00003C360000}"/>
    <cellStyle name="Comma 64 3 2 4" xfId="18395" xr:uid="{00000000-0005-0000-0000-00003D360000}"/>
    <cellStyle name="Comma 64 3 2 5" xfId="18396" xr:uid="{00000000-0005-0000-0000-00003E360000}"/>
    <cellStyle name="Comma 64 3 3" xfId="18397" xr:uid="{00000000-0005-0000-0000-00003F360000}"/>
    <cellStyle name="Comma 64 3 3 2" xfId="18398" xr:uid="{00000000-0005-0000-0000-000040360000}"/>
    <cellStyle name="Comma 64 3 3 2 2" xfId="18399" xr:uid="{00000000-0005-0000-0000-000041360000}"/>
    <cellStyle name="Comma 64 3 3 3" xfId="18400" xr:uid="{00000000-0005-0000-0000-000042360000}"/>
    <cellStyle name="Comma 64 3 3 4" xfId="18401" xr:uid="{00000000-0005-0000-0000-000043360000}"/>
    <cellStyle name="Comma 64 3 4" xfId="18402" xr:uid="{00000000-0005-0000-0000-000044360000}"/>
    <cellStyle name="Comma 64 3 4 2" xfId="18403" xr:uid="{00000000-0005-0000-0000-000045360000}"/>
    <cellStyle name="Comma 64 3 5" xfId="18404" xr:uid="{00000000-0005-0000-0000-000046360000}"/>
    <cellStyle name="Comma 64 3 6" xfId="18405" xr:uid="{00000000-0005-0000-0000-000047360000}"/>
    <cellStyle name="Comma 64 4" xfId="18406" xr:uid="{00000000-0005-0000-0000-000048360000}"/>
    <cellStyle name="Comma 64 4 2" xfId="18407" xr:uid="{00000000-0005-0000-0000-000049360000}"/>
    <cellStyle name="Comma 64 4 2 2" xfId="18408" xr:uid="{00000000-0005-0000-0000-00004A360000}"/>
    <cellStyle name="Comma 64 4 2 2 2" xfId="18409" xr:uid="{00000000-0005-0000-0000-00004B360000}"/>
    <cellStyle name="Comma 64 4 2 3" xfId="18410" xr:uid="{00000000-0005-0000-0000-00004C360000}"/>
    <cellStyle name="Comma 64 4 2 4" xfId="18411" xr:uid="{00000000-0005-0000-0000-00004D360000}"/>
    <cellStyle name="Comma 64 4 3" xfId="18412" xr:uid="{00000000-0005-0000-0000-00004E360000}"/>
    <cellStyle name="Comma 64 4 3 2" xfId="18413" xr:uid="{00000000-0005-0000-0000-00004F360000}"/>
    <cellStyle name="Comma 64 4 4" xfId="18414" xr:uid="{00000000-0005-0000-0000-000050360000}"/>
    <cellStyle name="Comma 64 4 5" xfId="18415" xr:uid="{00000000-0005-0000-0000-000051360000}"/>
    <cellStyle name="Comma 64 5" xfId="18416" xr:uid="{00000000-0005-0000-0000-000052360000}"/>
    <cellStyle name="Comma 64 5 2" xfId="18417" xr:uid="{00000000-0005-0000-0000-000053360000}"/>
    <cellStyle name="Comma 64 5 2 2" xfId="18418" xr:uid="{00000000-0005-0000-0000-000054360000}"/>
    <cellStyle name="Comma 64 5 3" xfId="18419" xr:uid="{00000000-0005-0000-0000-000055360000}"/>
    <cellStyle name="Comma 64 5 4" xfId="18420" xr:uid="{00000000-0005-0000-0000-000056360000}"/>
    <cellStyle name="Comma 64 6" xfId="18421" xr:uid="{00000000-0005-0000-0000-000057360000}"/>
    <cellStyle name="Comma 64 6 2" xfId="18422" xr:uid="{00000000-0005-0000-0000-000058360000}"/>
    <cellStyle name="Comma 64 7" xfId="18423" xr:uid="{00000000-0005-0000-0000-000059360000}"/>
    <cellStyle name="Comma 64 8" xfId="18424" xr:uid="{00000000-0005-0000-0000-00005A360000}"/>
    <cellStyle name="Comma 64 9" xfId="18425" xr:uid="{00000000-0005-0000-0000-00005B360000}"/>
    <cellStyle name="Comma 65" xfId="151" xr:uid="{00000000-0005-0000-0000-00005C360000}"/>
    <cellStyle name="Comma 65 2" xfId="7342" xr:uid="{00000000-0005-0000-0000-00005D360000}"/>
    <cellStyle name="Comma 65 2 2" xfId="18426" xr:uid="{00000000-0005-0000-0000-00005E360000}"/>
    <cellStyle name="Comma 65 2 2 2" xfId="18427" xr:uid="{00000000-0005-0000-0000-00005F360000}"/>
    <cellStyle name="Comma 65 2 2 2 2" xfId="18428" xr:uid="{00000000-0005-0000-0000-000060360000}"/>
    <cellStyle name="Comma 65 2 2 2 2 2" xfId="18429" xr:uid="{00000000-0005-0000-0000-000061360000}"/>
    <cellStyle name="Comma 65 2 2 2 2 2 2" xfId="18430" xr:uid="{00000000-0005-0000-0000-000062360000}"/>
    <cellStyle name="Comma 65 2 2 2 2 3" xfId="18431" xr:uid="{00000000-0005-0000-0000-000063360000}"/>
    <cellStyle name="Comma 65 2 2 2 2 4" xfId="18432" xr:uid="{00000000-0005-0000-0000-000064360000}"/>
    <cellStyle name="Comma 65 2 2 2 3" xfId="18433" xr:uid="{00000000-0005-0000-0000-000065360000}"/>
    <cellStyle name="Comma 65 2 2 2 3 2" xfId="18434" xr:uid="{00000000-0005-0000-0000-000066360000}"/>
    <cellStyle name="Comma 65 2 2 2 4" xfId="18435" xr:uid="{00000000-0005-0000-0000-000067360000}"/>
    <cellStyle name="Comma 65 2 2 2 5" xfId="18436" xr:uid="{00000000-0005-0000-0000-000068360000}"/>
    <cellStyle name="Comma 65 2 2 3" xfId="18437" xr:uid="{00000000-0005-0000-0000-000069360000}"/>
    <cellStyle name="Comma 65 2 2 3 2" xfId="18438" xr:uid="{00000000-0005-0000-0000-00006A360000}"/>
    <cellStyle name="Comma 65 2 2 3 2 2" xfId="18439" xr:uid="{00000000-0005-0000-0000-00006B360000}"/>
    <cellStyle name="Comma 65 2 2 3 3" xfId="18440" xr:uid="{00000000-0005-0000-0000-00006C360000}"/>
    <cellStyle name="Comma 65 2 2 3 4" xfId="18441" xr:uid="{00000000-0005-0000-0000-00006D360000}"/>
    <cellStyle name="Comma 65 2 2 4" xfId="18442" xr:uid="{00000000-0005-0000-0000-00006E360000}"/>
    <cellStyle name="Comma 65 2 2 4 2" xfId="18443" xr:uid="{00000000-0005-0000-0000-00006F360000}"/>
    <cellStyle name="Comma 65 2 2 5" xfId="18444" xr:uid="{00000000-0005-0000-0000-000070360000}"/>
    <cellStyle name="Comma 65 2 2 6" xfId="18445" xr:uid="{00000000-0005-0000-0000-000071360000}"/>
    <cellStyle name="Comma 65 2 3" xfId="18446" xr:uid="{00000000-0005-0000-0000-000072360000}"/>
    <cellStyle name="Comma 65 2 3 2" xfId="18447" xr:uid="{00000000-0005-0000-0000-000073360000}"/>
    <cellStyle name="Comma 65 2 3 2 2" xfId="18448" xr:uid="{00000000-0005-0000-0000-000074360000}"/>
    <cellStyle name="Comma 65 2 3 2 2 2" xfId="18449" xr:uid="{00000000-0005-0000-0000-000075360000}"/>
    <cellStyle name="Comma 65 2 3 2 3" xfId="18450" xr:uid="{00000000-0005-0000-0000-000076360000}"/>
    <cellStyle name="Comma 65 2 3 2 4" xfId="18451" xr:uid="{00000000-0005-0000-0000-000077360000}"/>
    <cellStyle name="Comma 65 2 3 3" xfId="18452" xr:uid="{00000000-0005-0000-0000-000078360000}"/>
    <cellStyle name="Comma 65 2 3 3 2" xfId="18453" xr:uid="{00000000-0005-0000-0000-000079360000}"/>
    <cellStyle name="Comma 65 2 3 4" xfId="18454" xr:uid="{00000000-0005-0000-0000-00007A360000}"/>
    <cellStyle name="Comma 65 2 3 5" xfId="18455" xr:uid="{00000000-0005-0000-0000-00007B360000}"/>
    <cellStyle name="Comma 65 2 4" xfId="18456" xr:uid="{00000000-0005-0000-0000-00007C360000}"/>
    <cellStyle name="Comma 65 2 4 2" xfId="18457" xr:uid="{00000000-0005-0000-0000-00007D360000}"/>
    <cellStyle name="Comma 65 2 4 2 2" xfId="18458" xr:uid="{00000000-0005-0000-0000-00007E360000}"/>
    <cellStyle name="Comma 65 2 4 3" xfId="18459" xr:uid="{00000000-0005-0000-0000-00007F360000}"/>
    <cellStyle name="Comma 65 2 4 4" xfId="18460" xr:uid="{00000000-0005-0000-0000-000080360000}"/>
    <cellStyle name="Comma 65 2 5" xfId="18461" xr:uid="{00000000-0005-0000-0000-000081360000}"/>
    <cellStyle name="Comma 65 2 5 2" xfId="18462" xr:uid="{00000000-0005-0000-0000-000082360000}"/>
    <cellStyle name="Comma 65 2 6" xfId="18463" xr:uid="{00000000-0005-0000-0000-000083360000}"/>
    <cellStyle name="Comma 65 2 7" xfId="18464" xr:uid="{00000000-0005-0000-0000-000084360000}"/>
    <cellStyle name="Comma 65 3" xfId="18465" xr:uid="{00000000-0005-0000-0000-000085360000}"/>
    <cellStyle name="Comma 65 3 2" xfId="18466" xr:uid="{00000000-0005-0000-0000-000086360000}"/>
    <cellStyle name="Comma 65 3 2 2" xfId="18467" xr:uid="{00000000-0005-0000-0000-000087360000}"/>
    <cellStyle name="Comma 65 3 2 2 2" xfId="18468" xr:uid="{00000000-0005-0000-0000-000088360000}"/>
    <cellStyle name="Comma 65 3 2 2 2 2" xfId="18469" xr:uid="{00000000-0005-0000-0000-000089360000}"/>
    <cellStyle name="Comma 65 3 2 2 3" xfId="18470" xr:uid="{00000000-0005-0000-0000-00008A360000}"/>
    <cellStyle name="Comma 65 3 2 2 4" xfId="18471" xr:uid="{00000000-0005-0000-0000-00008B360000}"/>
    <cellStyle name="Comma 65 3 2 3" xfId="18472" xr:uid="{00000000-0005-0000-0000-00008C360000}"/>
    <cellStyle name="Comma 65 3 2 3 2" xfId="18473" xr:uid="{00000000-0005-0000-0000-00008D360000}"/>
    <cellStyle name="Comma 65 3 2 4" xfId="18474" xr:uid="{00000000-0005-0000-0000-00008E360000}"/>
    <cellStyle name="Comma 65 3 2 5" xfId="18475" xr:uid="{00000000-0005-0000-0000-00008F360000}"/>
    <cellStyle name="Comma 65 3 3" xfId="18476" xr:uid="{00000000-0005-0000-0000-000090360000}"/>
    <cellStyle name="Comma 65 3 3 2" xfId="18477" xr:uid="{00000000-0005-0000-0000-000091360000}"/>
    <cellStyle name="Comma 65 3 3 2 2" xfId="18478" xr:uid="{00000000-0005-0000-0000-000092360000}"/>
    <cellStyle name="Comma 65 3 3 3" xfId="18479" xr:uid="{00000000-0005-0000-0000-000093360000}"/>
    <cellStyle name="Comma 65 3 3 4" xfId="18480" xr:uid="{00000000-0005-0000-0000-000094360000}"/>
    <cellStyle name="Comma 65 3 4" xfId="18481" xr:uid="{00000000-0005-0000-0000-000095360000}"/>
    <cellStyle name="Comma 65 3 4 2" xfId="18482" xr:uid="{00000000-0005-0000-0000-000096360000}"/>
    <cellStyle name="Comma 65 3 5" xfId="18483" xr:uid="{00000000-0005-0000-0000-000097360000}"/>
    <cellStyle name="Comma 65 3 6" xfId="18484" xr:uid="{00000000-0005-0000-0000-000098360000}"/>
    <cellStyle name="Comma 65 4" xfId="18485" xr:uid="{00000000-0005-0000-0000-000099360000}"/>
    <cellStyle name="Comma 65 4 2" xfId="18486" xr:uid="{00000000-0005-0000-0000-00009A360000}"/>
    <cellStyle name="Comma 65 4 2 2" xfId="18487" xr:uid="{00000000-0005-0000-0000-00009B360000}"/>
    <cellStyle name="Comma 65 4 2 2 2" xfId="18488" xr:uid="{00000000-0005-0000-0000-00009C360000}"/>
    <cellStyle name="Comma 65 4 2 3" xfId="18489" xr:uid="{00000000-0005-0000-0000-00009D360000}"/>
    <cellStyle name="Comma 65 4 2 4" xfId="18490" xr:uid="{00000000-0005-0000-0000-00009E360000}"/>
    <cellStyle name="Comma 65 4 3" xfId="18491" xr:uid="{00000000-0005-0000-0000-00009F360000}"/>
    <cellStyle name="Comma 65 4 3 2" xfId="18492" xr:uid="{00000000-0005-0000-0000-0000A0360000}"/>
    <cellStyle name="Comma 65 4 4" xfId="18493" xr:uid="{00000000-0005-0000-0000-0000A1360000}"/>
    <cellStyle name="Comma 65 4 5" xfId="18494" xr:uid="{00000000-0005-0000-0000-0000A2360000}"/>
    <cellStyle name="Comma 65 5" xfId="18495" xr:uid="{00000000-0005-0000-0000-0000A3360000}"/>
    <cellStyle name="Comma 65 5 2" xfId="18496" xr:uid="{00000000-0005-0000-0000-0000A4360000}"/>
    <cellStyle name="Comma 65 5 2 2" xfId="18497" xr:uid="{00000000-0005-0000-0000-0000A5360000}"/>
    <cellStyle name="Comma 65 5 3" xfId="18498" xr:uid="{00000000-0005-0000-0000-0000A6360000}"/>
    <cellStyle name="Comma 65 5 4" xfId="18499" xr:uid="{00000000-0005-0000-0000-0000A7360000}"/>
    <cellStyle name="Comma 65 6" xfId="18500" xr:uid="{00000000-0005-0000-0000-0000A8360000}"/>
    <cellStyle name="Comma 65 6 2" xfId="18501" xr:uid="{00000000-0005-0000-0000-0000A9360000}"/>
    <cellStyle name="Comma 65 7" xfId="18502" xr:uid="{00000000-0005-0000-0000-0000AA360000}"/>
    <cellStyle name="Comma 65 8" xfId="18503" xr:uid="{00000000-0005-0000-0000-0000AB360000}"/>
    <cellStyle name="Comma 65 9" xfId="18504" xr:uid="{00000000-0005-0000-0000-0000AC360000}"/>
    <cellStyle name="Comma 66" xfId="152" xr:uid="{00000000-0005-0000-0000-0000AD360000}"/>
    <cellStyle name="Comma 66 2" xfId="7343" xr:uid="{00000000-0005-0000-0000-0000AE360000}"/>
    <cellStyle name="Comma 66 2 2" xfId="18505" xr:uid="{00000000-0005-0000-0000-0000AF360000}"/>
    <cellStyle name="Comma 66 2 2 2" xfId="18506" xr:uid="{00000000-0005-0000-0000-0000B0360000}"/>
    <cellStyle name="Comma 66 2 2 2 2" xfId="18507" xr:uid="{00000000-0005-0000-0000-0000B1360000}"/>
    <cellStyle name="Comma 66 2 2 2 2 2" xfId="18508" xr:uid="{00000000-0005-0000-0000-0000B2360000}"/>
    <cellStyle name="Comma 66 2 2 2 2 2 2" xfId="18509" xr:uid="{00000000-0005-0000-0000-0000B3360000}"/>
    <cellStyle name="Comma 66 2 2 2 2 3" xfId="18510" xr:uid="{00000000-0005-0000-0000-0000B4360000}"/>
    <cellStyle name="Comma 66 2 2 2 2 4" xfId="18511" xr:uid="{00000000-0005-0000-0000-0000B5360000}"/>
    <cellStyle name="Comma 66 2 2 2 3" xfId="18512" xr:uid="{00000000-0005-0000-0000-0000B6360000}"/>
    <cellStyle name="Comma 66 2 2 2 3 2" xfId="18513" xr:uid="{00000000-0005-0000-0000-0000B7360000}"/>
    <cellStyle name="Comma 66 2 2 2 4" xfId="18514" xr:uid="{00000000-0005-0000-0000-0000B8360000}"/>
    <cellStyle name="Comma 66 2 2 2 5" xfId="18515" xr:uid="{00000000-0005-0000-0000-0000B9360000}"/>
    <cellStyle name="Comma 66 2 2 3" xfId="18516" xr:uid="{00000000-0005-0000-0000-0000BA360000}"/>
    <cellStyle name="Comma 66 2 2 3 2" xfId="18517" xr:uid="{00000000-0005-0000-0000-0000BB360000}"/>
    <cellStyle name="Comma 66 2 2 3 2 2" xfId="18518" xr:uid="{00000000-0005-0000-0000-0000BC360000}"/>
    <cellStyle name="Comma 66 2 2 3 3" xfId="18519" xr:uid="{00000000-0005-0000-0000-0000BD360000}"/>
    <cellStyle name="Comma 66 2 2 3 4" xfId="18520" xr:uid="{00000000-0005-0000-0000-0000BE360000}"/>
    <cellStyle name="Comma 66 2 2 4" xfId="18521" xr:uid="{00000000-0005-0000-0000-0000BF360000}"/>
    <cellStyle name="Comma 66 2 2 4 2" xfId="18522" xr:uid="{00000000-0005-0000-0000-0000C0360000}"/>
    <cellStyle name="Comma 66 2 2 5" xfId="18523" xr:uid="{00000000-0005-0000-0000-0000C1360000}"/>
    <cellStyle name="Comma 66 2 2 6" xfId="18524" xr:uid="{00000000-0005-0000-0000-0000C2360000}"/>
    <cellStyle name="Comma 66 2 3" xfId="18525" xr:uid="{00000000-0005-0000-0000-0000C3360000}"/>
    <cellStyle name="Comma 66 2 3 2" xfId="18526" xr:uid="{00000000-0005-0000-0000-0000C4360000}"/>
    <cellStyle name="Comma 66 2 3 2 2" xfId="18527" xr:uid="{00000000-0005-0000-0000-0000C5360000}"/>
    <cellStyle name="Comma 66 2 3 2 2 2" xfId="18528" xr:uid="{00000000-0005-0000-0000-0000C6360000}"/>
    <cellStyle name="Comma 66 2 3 2 3" xfId="18529" xr:uid="{00000000-0005-0000-0000-0000C7360000}"/>
    <cellStyle name="Comma 66 2 3 2 4" xfId="18530" xr:uid="{00000000-0005-0000-0000-0000C8360000}"/>
    <cellStyle name="Comma 66 2 3 3" xfId="18531" xr:uid="{00000000-0005-0000-0000-0000C9360000}"/>
    <cellStyle name="Comma 66 2 3 3 2" xfId="18532" xr:uid="{00000000-0005-0000-0000-0000CA360000}"/>
    <cellStyle name="Comma 66 2 3 4" xfId="18533" xr:uid="{00000000-0005-0000-0000-0000CB360000}"/>
    <cellStyle name="Comma 66 2 3 5" xfId="18534" xr:uid="{00000000-0005-0000-0000-0000CC360000}"/>
    <cellStyle name="Comma 66 2 4" xfId="18535" xr:uid="{00000000-0005-0000-0000-0000CD360000}"/>
    <cellStyle name="Comma 66 2 4 2" xfId="18536" xr:uid="{00000000-0005-0000-0000-0000CE360000}"/>
    <cellStyle name="Comma 66 2 4 2 2" xfId="18537" xr:uid="{00000000-0005-0000-0000-0000CF360000}"/>
    <cellStyle name="Comma 66 2 4 3" xfId="18538" xr:uid="{00000000-0005-0000-0000-0000D0360000}"/>
    <cellStyle name="Comma 66 2 4 4" xfId="18539" xr:uid="{00000000-0005-0000-0000-0000D1360000}"/>
    <cellStyle name="Comma 66 2 5" xfId="18540" xr:uid="{00000000-0005-0000-0000-0000D2360000}"/>
    <cellStyle name="Comma 66 2 5 2" xfId="18541" xr:uid="{00000000-0005-0000-0000-0000D3360000}"/>
    <cellStyle name="Comma 66 2 6" xfId="18542" xr:uid="{00000000-0005-0000-0000-0000D4360000}"/>
    <cellStyle name="Comma 66 2 7" xfId="18543" xr:uid="{00000000-0005-0000-0000-0000D5360000}"/>
    <cellStyle name="Comma 66 3" xfId="18544" xr:uid="{00000000-0005-0000-0000-0000D6360000}"/>
    <cellStyle name="Comma 66 3 2" xfId="18545" xr:uid="{00000000-0005-0000-0000-0000D7360000}"/>
    <cellStyle name="Comma 66 3 2 2" xfId="18546" xr:uid="{00000000-0005-0000-0000-0000D8360000}"/>
    <cellStyle name="Comma 66 3 2 2 2" xfId="18547" xr:uid="{00000000-0005-0000-0000-0000D9360000}"/>
    <cellStyle name="Comma 66 3 2 2 2 2" xfId="18548" xr:uid="{00000000-0005-0000-0000-0000DA360000}"/>
    <cellStyle name="Comma 66 3 2 2 3" xfId="18549" xr:uid="{00000000-0005-0000-0000-0000DB360000}"/>
    <cellStyle name="Comma 66 3 2 2 4" xfId="18550" xr:uid="{00000000-0005-0000-0000-0000DC360000}"/>
    <cellStyle name="Comma 66 3 2 3" xfId="18551" xr:uid="{00000000-0005-0000-0000-0000DD360000}"/>
    <cellStyle name="Comma 66 3 2 3 2" xfId="18552" xr:uid="{00000000-0005-0000-0000-0000DE360000}"/>
    <cellStyle name="Comma 66 3 2 4" xfId="18553" xr:uid="{00000000-0005-0000-0000-0000DF360000}"/>
    <cellStyle name="Comma 66 3 2 5" xfId="18554" xr:uid="{00000000-0005-0000-0000-0000E0360000}"/>
    <cellStyle name="Comma 66 3 3" xfId="18555" xr:uid="{00000000-0005-0000-0000-0000E1360000}"/>
    <cellStyle name="Comma 66 3 3 2" xfId="18556" xr:uid="{00000000-0005-0000-0000-0000E2360000}"/>
    <cellStyle name="Comma 66 3 3 2 2" xfId="18557" xr:uid="{00000000-0005-0000-0000-0000E3360000}"/>
    <cellStyle name="Comma 66 3 3 3" xfId="18558" xr:uid="{00000000-0005-0000-0000-0000E4360000}"/>
    <cellStyle name="Comma 66 3 3 4" xfId="18559" xr:uid="{00000000-0005-0000-0000-0000E5360000}"/>
    <cellStyle name="Comma 66 3 4" xfId="18560" xr:uid="{00000000-0005-0000-0000-0000E6360000}"/>
    <cellStyle name="Comma 66 3 4 2" xfId="18561" xr:uid="{00000000-0005-0000-0000-0000E7360000}"/>
    <cellStyle name="Comma 66 3 5" xfId="18562" xr:uid="{00000000-0005-0000-0000-0000E8360000}"/>
    <cellStyle name="Comma 66 3 6" xfId="18563" xr:uid="{00000000-0005-0000-0000-0000E9360000}"/>
    <cellStyle name="Comma 66 4" xfId="18564" xr:uid="{00000000-0005-0000-0000-0000EA360000}"/>
    <cellStyle name="Comma 66 4 2" xfId="18565" xr:uid="{00000000-0005-0000-0000-0000EB360000}"/>
    <cellStyle name="Comma 66 4 2 2" xfId="18566" xr:uid="{00000000-0005-0000-0000-0000EC360000}"/>
    <cellStyle name="Comma 66 4 2 2 2" xfId="18567" xr:uid="{00000000-0005-0000-0000-0000ED360000}"/>
    <cellStyle name="Comma 66 4 2 3" xfId="18568" xr:uid="{00000000-0005-0000-0000-0000EE360000}"/>
    <cellStyle name="Comma 66 4 2 4" xfId="18569" xr:uid="{00000000-0005-0000-0000-0000EF360000}"/>
    <cellStyle name="Comma 66 4 3" xfId="18570" xr:uid="{00000000-0005-0000-0000-0000F0360000}"/>
    <cellStyle name="Comma 66 4 3 2" xfId="18571" xr:uid="{00000000-0005-0000-0000-0000F1360000}"/>
    <cellStyle name="Comma 66 4 4" xfId="18572" xr:uid="{00000000-0005-0000-0000-0000F2360000}"/>
    <cellStyle name="Comma 66 4 5" xfId="18573" xr:uid="{00000000-0005-0000-0000-0000F3360000}"/>
    <cellStyle name="Comma 66 5" xfId="18574" xr:uid="{00000000-0005-0000-0000-0000F4360000}"/>
    <cellStyle name="Comma 66 5 2" xfId="18575" xr:uid="{00000000-0005-0000-0000-0000F5360000}"/>
    <cellStyle name="Comma 66 5 2 2" xfId="18576" xr:uid="{00000000-0005-0000-0000-0000F6360000}"/>
    <cellStyle name="Comma 66 5 3" xfId="18577" xr:uid="{00000000-0005-0000-0000-0000F7360000}"/>
    <cellStyle name="Comma 66 5 4" xfId="18578" xr:uid="{00000000-0005-0000-0000-0000F8360000}"/>
    <cellStyle name="Comma 66 6" xfId="18579" xr:uid="{00000000-0005-0000-0000-0000F9360000}"/>
    <cellStyle name="Comma 66 6 2" xfId="18580" xr:uid="{00000000-0005-0000-0000-0000FA360000}"/>
    <cellStyle name="Comma 66 7" xfId="18581" xr:uid="{00000000-0005-0000-0000-0000FB360000}"/>
    <cellStyle name="Comma 66 8" xfId="18582" xr:uid="{00000000-0005-0000-0000-0000FC360000}"/>
    <cellStyle name="Comma 66 9" xfId="18583" xr:uid="{00000000-0005-0000-0000-0000FD360000}"/>
    <cellStyle name="Comma 67" xfId="153" xr:uid="{00000000-0005-0000-0000-0000FE360000}"/>
    <cellStyle name="Comma 67 2" xfId="7344" xr:uid="{00000000-0005-0000-0000-0000FF360000}"/>
    <cellStyle name="Comma 67 2 2" xfId="18584" xr:uid="{00000000-0005-0000-0000-000000370000}"/>
    <cellStyle name="Comma 67 2 2 2" xfId="18585" xr:uid="{00000000-0005-0000-0000-000001370000}"/>
    <cellStyle name="Comma 67 2 2 2 2" xfId="18586" xr:uid="{00000000-0005-0000-0000-000002370000}"/>
    <cellStyle name="Comma 67 2 2 2 2 2" xfId="18587" xr:uid="{00000000-0005-0000-0000-000003370000}"/>
    <cellStyle name="Comma 67 2 2 2 2 2 2" xfId="18588" xr:uid="{00000000-0005-0000-0000-000004370000}"/>
    <cellStyle name="Comma 67 2 2 2 2 3" xfId="18589" xr:uid="{00000000-0005-0000-0000-000005370000}"/>
    <cellStyle name="Comma 67 2 2 2 2 4" xfId="18590" xr:uid="{00000000-0005-0000-0000-000006370000}"/>
    <cellStyle name="Comma 67 2 2 2 3" xfId="18591" xr:uid="{00000000-0005-0000-0000-000007370000}"/>
    <cellStyle name="Comma 67 2 2 2 3 2" xfId="18592" xr:uid="{00000000-0005-0000-0000-000008370000}"/>
    <cellStyle name="Comma 67 2 2 2 4" xfId="18593" xr:uid="{00000000-0005-0000-0000-000009370000}"/>
    <cellStyle name="Comma 67 2 2 2 5" xfId="18594" xr:uid="{00000000-0005-0000-0000-00000A370000}"/>
    <cellStyle name="Comma 67 2 2 3" xfId="18595" xr:uid="{00000000-0005-0000-0000-00000B370000}"/>
    <cellStyle name="Comma 67 2 2 3 2" xfId="18596" xr:uid="{00000000-0005-0000-0000-00000C370000}"/>
    <cellStyle name="Comma 67 2 2 3 2 2" xfId="18597" xr:uid="{00000000-0005-0000-0000-00000D370000}"/>
    <cellStyle name="Comma 67 2 2 3 3" xfId="18598" xr:uid="{00000000-0005-0000-0000-00000E370000}"/>
    <cellStyle name="Comma 67 2 2 3 4" xfId="18599" xr:uid="{00000000-0005-0000-0000-00000F370000}"/>
    <cellStyle name="Comma 67 2 2 4" xfId="18600" xr:uid="{00000000-0005-0000-0000-000010370000}"/>
    <cellStyle name="Comma 67 2 2 4 2" xfId="18601" xr:uid="{00000000-0005-0000-0000-000011370000}"/>
    <cellStyle name="Comma 67 2 2 5" xfId="18602" xr:uid="{00000000-0005-0000-0000-000012370000}"/>
    <cellStyle name="Comma 67 2 2 6" xfId="18603" xr:uid="{00000000-0005-0000-0000-000013370000}"/>
    <cellStyle name="Comma 67 2 3" xfId="18604" xr:uid="{00000000-0005-0000-0000-000014370000}"/>
    <cellStyle name="Comma 67 2 3 2" xfId="18605" xr:uid="{00000000-0005-0000-0000-000015370000}"/>
    <cellStyle name="Comma 67 2 3 2 2" xfId="18606" xr:uid="{00000000-0005-0000-0000-000016370000}"/>
    <cellStyle name="Comma 67 2 3 2 2 2" xfId="18607" xr:uid="{00000000-0005-0000-0000-000017370000}"/>
    <cellStyle name="Comma 67 2 3 2 3" xfId="18608" xr:uid="{00000000-0005-0000-0000-000018370000}"/>
    <cellStyle name="Comma 67 2 3 2 4" xfId="18609" xr:uid="{00000000-0005-0000-0000-000019370000}"/>
    <cellStyle name="Comma 67 2 3 3" xfId="18610" xr:uid="{00000000-0005-0000-0000-00001A370000}"/>
    <cellStyle name="Comma 67 2 3 3 2" xfId="18611" xr:uid="{00000000-0005-0000-0000-00001B370000}"/>
    <cellStyle name="Comma 67 2 3 4" xfId="18612" xr:uid="{00000000-0005-0000-0000-00001C370000}"/>
    <cellStyle name="Comma 67 2 3 5" xfId="18613" xr:uid="{00000000-0005-0000-0000-00001D370000}"/>
    <cellStyle name="Comma 67 2 4" xfId="18614" xr:uid="{00000000-0005-0000-0000-00001E370000}"/>
    <cellStyle name="Comma 67 2 4 2" xfId="18615" xr:uid="{00000000-0005-0000-0000-00001F370000}"/>
    <cellStyle name="Comma 67 2 4 2 2" xfId="18616" xr:uid="{00000000-0005-0000-0000-000020370000}"/>
    <cellStyle name="Comma 67 2 4 3" xfId="18617" xr:uid="{00000000-0005-0000-0000-000021370000}"/>
    <cellStyle name="Comma 67 2 4 4" xfId="18618" xr:uid="{00000000-0005-0000-0000-000022370000}"/>
    <cellStyle name="Comma 67 2 5" xfId="18619" xr:uid="{00000000-0005-0000-0000-000023370000}"/>
    <cellStyle name="Comma 67 2 5 2" xfId="18620" xr:uid="{00000000-0005-0000-0000-000024370000}"/>
    <cellStyle name="Comma 67 2 6" xfId="18621" xr:uid="{00000000-0005-0000-0000-000025370000}"/>
    <cellStyle name="Comma 67 2 7" xfId="18622" xr:uid="{00000000-0005-0000-0000-000026370000}"/>
    <cellStyle name="Comma 67 3" xfId="18623" xr:uid="{00000000-0005-0000-0000-000027370000}"/>
    <cellStyle name="Comma 67 3 2" xfId="18624" xr:uid="{00000000-0005-0000-0000-000028370000}"/>
    <cellStyle name="Comma 67 3 2 2" xfId="18625" xr:uid="{00000000-0005-0000-0000-000029370000}"/>
    <cellStyle name="Comma 67 3 2 2 2" xfId="18626" xr:uid="{00000000-0005-0000-0000-00002A370000}"/>
    <cellStyle name="Comma 67 3 2 2 2 2" xfId="18627" xr:uid="{00000000-0005-0000-0000-00002B370000}"/>
    <cellStyle name="Comma 67 3 2 2 3" xfId="18628" xr:uid="{00000000-0005-0000-0000-00002C370000}"/>
    <cellStyle name="Comma 67 3 2 2 4" xfId="18629" xr:uid="{00000000-0005-0000-0000-00002D370000}"/>
    <cellStyle name="Comma 67 3 2 3" xfId="18630" xr:uid="{00000000-0005-0000-0000-00002E370000}"/>
    <cellStyle name="Comma 67 3 2 3 2" xfId="18631" xr:uid="{00000000-0005-0000-0000-00002F370000}"/>
    <cellStyle name="Comma 67 3 2 4" xfId="18632" xr:uid="{00000000-0005-0000-0000-000030370000}"/>
    <cellStyle name="Comma 67 3 2 5" xfId="18633" xr:uid="{00000000-0005-0000-0000-000031370000}"/>
    <cellStyle name="Comma 67 3 3" xfId="18634" xr:uid="{00000000-0005-0000-0000-000032370000}"/>
    <cellStyle name="Comma 67 3 3 2" xfId="18635" xr:uid="{00000000-0005-0000-0000-000033370000}"/>
    <cellStyle name="Comma 67 3 3 2 2" xfId="18636" xr:uid="{00000000-0005-0000-0000-000034370000}"/>
    <cellStyle name="Comma 67 3 3 3" xfId="18637" xr:uid="{00000000-0005-0000-0000-000035370000}"/>
    <cellStyle name="Comma 67 3 3 4" xfId="18638" xr:uid="{00000000-0005-0000-0000-000036370000}"/>
    <cellStyle name="Comma 67 3 4" xfId="18639" xr:uid="{00000000-0005-0000-0000-000037370000}"/>
    <cellStyle name="Comma 67 3 4 2" xfId="18640" xr:uid="{00000000-0005-0000-0000-000038370000}"/>
    <cellStyle name="Comma 67 3 5" xfId="18641" xr:uid="{00000000-0005-0000-0000-000039370000}"/>
    <cellStyle name="Comma 67 3 6" xfId="18642" xr:uid="{00000000-0005-0000-0000-00003A370000}"/>
    <cellStyle name="Comma 67 4" xfId="18643" xr:uid="{00000000-0005-0000-0000-00003B370000}"/>
    <cellStyle name="Comma 67 4 2" xfId="18644" xr:uid="{00000000-0005-0000-0000-00003C370000}"/>
    <cellStyle name="Comma 67 4 2 2" xfId="18645" xr:uid="{00000000-0005-0000-0000-00003D370000}"/>
    <cellStyle name="Comma 67 4 2 2 2" xfId="18646" xr:uid="{00000000-0005-0000-0000-00003E370000}"/>
    <cellStyle name="Comma 67 4 2 3" xfId="18647" xr:uid="{00000000-0005-0000-0000-00003F370000}"/>
    <cellStyle name="Comma 67 4 2 4" xfId="18648" xr:uid="{00000000-0005-0000-0000-000040370000}"/>
    <cellStyle name="Comma 67 4 3" xfId="18649" xr:uid="{00000000-0005-0000-0000-000041370000}"/>
    <cellStyle name="Comma 67 4 3 2" xfId="18650" xr:uid="{00000000-0005-0000-0000-000042370000}"/>
    <cellStyle name="Comma 67 4 4" xfId="18651" xr:uid="{00000000-0005-0000-0000-000043370000}"/>
    <cellStyle name="Comma 67 4 5" xfId="18652" xr:uid="{00000000-0005-0000-0000-000044370000}"/>
    <cellStyle name="Comma 67 5" xfId="18653" xr:uid="{00000000-0005-0000-0000-000045370000}"/>
    <cellStyle name="Comma 67 5 2" xfId="18654" xr:uid="{00000000-0005-0000-0000-000046370000}"/>
    <cellStyle name="Comma 67 5 2 2" xfId="18655" xr:uid="{00000000-0005-0000-0000-000047370000}"/>
    <cellStyle name="Comma 67 5 3" xfId="18656" xr:uid="{00000000-0005-0000-0000-000048370000}"/>
    <cellStyle name="Comma 67 5 4" xfId="18657" xr:uid="{00000000-0005-0000-0000-000049370000}"/>
    <cellStyle name="Comma 67 6" xfId="18658" xr:uid="{00000000-0005-0000-0000-00004A370000}"/>
    <cellStyle name="Comma 67 6 2" xfId="18659" xr:uid="{00000000-0005-0000-0000-00004B370000}"/>
    <cellStyle name="Comma 67 7" xfId="18660" xr:uid="{00000000-0005-0000-0000-00004C370000}"/>
    <cellStyle name="Comma 67 8" xfId="18661" xr:uid="{00000000-0005-0000-0000-00004D370000}"/>
    <cellStyle name="Comma 67 9" xfId="18662" xr:uid="{00000000-0005-0000-0000-00004E370000}"/>
    <cellStyle name="Comma 68" xfId="154" xr:uid="{00000000-0005-0000-0000-00004F370000}"/>
    <cellStyle name="Comma 68 2" xfId="7345" xr:uid="{00000000-0005-0000-0000-000050370000}"/>
    <cellStyle name="Comma 68 2 2" xfId="18663" xr:uid="{00000000-0005-0000-0000-000051370000}"/>
    <cellStyle name="Comma 68 2 2 2" xfId="18664" xr:uid="{00000000-0005-0000-0000-000052370000}"/>
    <cellStyle name="Comma 68 2 2 2 2" xfId="18665" xr:uid="{00000000-0005-0000-0000-000053370000}"/>
    <cellStyle name="Comma 68 2 2 2 2 2" xfId="18666" xr:uid="{00000000-0005-0000-0000-000054370000}"/>
    <cellStyle name="Comma 68 2 2 2 2 2 2" xfId="18667" xr:uid="{00000000-0005-0000-0000-000055370000}"/>
    <cellStyle name="Comma 68 2 2 2 2 3" xfId="18668" xr:uid="{00000000-0005-0000-0000-000056370000}"/>
    <cellStyle name="Comma 68 2 2 2 2 4" xfId="18669" xr:uid="{00000000-0005-0000-0000-000057370000}"/>
    <cellStyle name="Comma 68 2 2 2 3" xfId="18670" xr:uid="{00000000-0005-0000-0000-000058370000}"/>
    <cellStyle name="Comma 68 2 2 2 3 2" xfId="18671" xr:uid="{00000000-0005-0000-0000-000059370000}"/>
    <cellStyle name="Comma 68 2 2 2 4" xfId="18672" xr:uid="{00000000-0005-0000-0000-00005A370000}"/>
    <cellStyle name="Comma 68 2 2 2 5" xfId="18673" xr:uid="{00000000-0005-0000-0000-00005B370000}"/>
    <cellStyle name="Comma 68 2 2 3" xfId="18674" xr:uid="{00000000-0005-0000-0000-00005C370000}"/>
    <cellStyle name="Comma 68 2 2 3 2" xfId="18675" xr:uid="{00000000-0005-0000-0000-00005D370000}"/>
    <cellStyle name="Comma 68 2 2 3 2 2" xfId="18676" xr:uid="{00000000-0005-0000-0000-00005E370000}"/>
    <cellStyle name="Comma 68 2 2 3 3" xfId="18677" xr:uid="{00000000-0005-0000-0000-00005F370000}"/>
    <cellStyle name="Comma 68 2 2 3 4" xfId="18678" xr:uid="{00000000-0005-0000-0000-000060370000}"/>
    <cellStyle name="Comma 68 2 2 4" xfId="18679" xr:uid="{00000000-0005-0000-0000-000061370000}"/>
    <cellStyle name="Comma 68 2 2 4 2" xfId="18680" xr:uid="{00000000-0005-0000-0000-000062370000}"/>
    <cellStyle name="Comma 68 2 2 5" xfId="18681" xr:uid="{00000000-0005-0000-0000-000063370000}"/>
    <cellStyle name="Comma 68 2 2 6" xfId="18682" xr:uid="{00000000-0005-0000-0000-000064370000}"/>
    <cellStyle name="Comma 68 2 3" xfId="18683" xr:uid="{00000000-0005-0000-0000-000065370000}"/>
    <cellStyle name="Comma 68 2 3 2" xfId="18684" xr:uid="{00000000-0005-0000-0000-000066370000}"/>
    <cellStyle name="Comma 68 2 3 2 2" xfId="18685" xr:uid="{00000000-0005-0000-0000-000067370000}"/>
    <cellStyle name="Comma 68 2 3 2 2 2" xfId="18686" xr:uid="{00000000-0005-0000-0000-000068370000}"/>
    <cellStyle name="Comma 68 2 3 2 3" xfId="18687" xr:uid="{00000000-0005-0000-0000-000069370000}"/>
    <cellStyle name="Comma 68 2 3 2 4" xfId="18688" xr:uid="{00000000-0005-0000-0000-00006A370000}"/>
    <cellStyle name="Comma 68 2 3 3" xfId="18689" xr:uid="{00000000-0005-0000-0000-00006B370000}"/>
    <cellStyle name="Comma 68 2 3 3 2" xfId="18690" xr:uid="{00000000-0005-0000-0000-00006C370000}"/>
    <cellStyle name="Comma 68 2 3 4" xfId="18691" xr:uid="{00000000-0005-0000-0000-00006D370000}"/>
    <cellStyle name="Comma 68 2 3 5" xfId="18692" xr:uid="{00000000-0005-0000-0000-00006E370000}"/>
    <cellStyle name="Comma 68 2 4" xfId="18693" xr:uid="{00000000-0005-0000-0000-00006F370000}"/>
    <cellStyle name="Comma 68 2 4 2" xfId="18694" xr:uid="{00000000-0005-0000-0000-000070370000}"/>
    <cellStyle name="Comma 68 2 4 2 2" xfId="18695" xr:uid="{00000000-0005-0000-0000-000071370000}"/>
    <cellStyle name="Comma 68 2 4 3" xfId="18696" xr:uid="{00000000-0005-0000-0000-000072370000}"/>
    <cellStyle name="Comma 68 2 4 4" xfId="18697" xr:uid="{00000000-0005-0000-0000-000073370000}"/>
    <cellStyle name="Comma 68 2 5" xfId="18698" xr:uid="{00000000-0005-0000-0000-000074370000}"/>
    <cellStyle name="Comma 68 2 5 2" xfId="18699" xr:uid="{00000000-0005-0000-0000-000075370000}"/>
    <cellStyle name="Comma 68 2 6" xfId="18700" xr:uid="{00000000-0005-0000-0000-000076370000}"/>
    <cellStyle name="Comma 68 2 7" xfId="18701" xr:uid="{00000000-0005-0000-0000-000077370000}"/>
    <cellStyle name="Comma 68 3" xfId="18702" xr:uid="{00000000-0005-0000-0000-000078370000}"/>
    <cellStyle name="Comma 68 3 2" xfId="18703" xr:uid="{00000000-0005-0000-0000-000079370000}"/>
    <cellStyle name="Comma 68 3 2 2" xfId="18704" xr:uid="{00000000-0005-0000-0000-00007A370000}"/>
    <cellStyle name="Comma 68 3 2 2 2" xfId="18705" xr:uid="{00000000-0005-0000-0000-00007B370000}"/>
    <cellStyle name="Comma 68 3 2 2 2 2" xfId="18706" xr:uid="{00000000-0005-0000-0000-00007C370000}"/>
    <cellStyle name="Comma 68 3 2 2 3" xfId="18707" xr:uid="{00000000-0005-0000-0000-00007D370000}"/>
    <cellStyle name="Comma 68 3 2 2 4" xfId="18708" xr:uid="{00000000-0005-0000-0000-00007E370000}"/>
    <cellStyle name="Comma 68 3 2 3" xfId="18709" xr:uid="{00000000-0005-0000-0000-00007F370000}"/>
    <cellStyle name="Comma 68 3 2 3 2" xfId="18710" xr:uid="{00000000-0005-0000-0000-000080370000}"/>
    <cellStyle name="Comma 68 3 2 4" xfId="18711" xr:uid="{00000000-0005-0000-0000-000081370000}"/>
    <cellStyle name="Comma 68 3 2 5" xfId="18712" xr:uid="{00000000-0005-0000-0000-000082370000}"/>
    <cellStyle name="Comma 68 3 3" xfId="18713" xr:uid="{00000000-0005-0000-0000-000083370000}"/>
    <cellStyle name="Comma 68 3 3 2" xfId="18714" xr:uid="{00000000-0005-0000-0000-000084370000}"/>
    <cellStyle name="Comma 68 3 3 2 2" xfId="18715" xr:uid="{00000000-0005-0000-0000-000085370000}"/>
    <cellStyle name="Comma 68 3 3 3" xfId="18716" xr:uid="{00000000-0005-0000-0000-000086370000}"/>
    <cellStyle name="Comma 68 3 3 4" xfId="18717" xr:uid="{00000000-0005-0000-0000-000087370000}"/>
    <cellStyle name="Comma 68 3 4" xfId="18718" xr:uid="{00000000-0005-0000-0000-000088370000}"/>
    <cellStyle name="Comma 68 3 4 2" xfId="18719" xr:uid="{00000000-0005-0000-0000-000089370000}"/>
    <cellStyle name="Comma 68 3 5" xfId="18720" xr:uid="{00000000-0005-0000-0000-00008A370000}"/>
    <cellStyle name="Comma 68 3 6" xfId="18721" xr:uid="{00000000-0005-0000-0000-00008B370000}"/>
    <cellStyle name="Comma 68 4" xfId="18722" xr:uid="{00000000-0005-0000-0000-00008C370000}"/>
    <cellStyle name="Comma 68 4 2" xfId="18723" xr:uid="{00000000-0005-0000-0000-00008D370000}"/>
    <cellStyle name="Comma 68 4 2 2" xfId="18724" xr:uid="{00000000-0005-0000-0000-00008E370000}"/>
    <cellStyle name="Comma 68 4 2 2 2" xfId="18725" xr:uid="{00000000-0005-0000-0000-00008F370000}"/>
    <cellStyle name="Comma 68 4 2 3" xfId="18726" xr:uid="{00000000-0005-0000-0000-000090370000}"/>
    <cellStyle name="Comma 68 4 2 4" xfId="18727" xr:uid="{00000000-0005-0000-0000-000091370000}"/>
    <cellStyle name="Comma 68 4 3" xfId="18728" xr:uid="{00000000-0005-0000-0000-000092370000}"/>
    <cellStyle name="Comma 68 4 3 2" xfId="18729" xr:uid="{00000000-0005-0000-0000-000093370000}"/>
    <cellStyle name="Comma 68 4 4" xfId="18730" xr:uid="{00000000-0005-0000-0000-000094370000}"/>
    <cellStyle name="Comma 68 4 5" xfId="18731" xr:uid="{00000000-0005-0000-0000-000095370000}"/>
    <cellStyle name="Comma 68 5" xfId="18732" xr:uid="{00000000-0005-0000-0000-000096370000}"/>
    <cellStyle name="Comma 68 5 2" xfId="18733" xr:uid="{00000000-0005-0000-0000-000097370000}"/>
    <cellStyle name="Comma 68 5 2 2" xfId="18734" xr:uid="{00000000-0005-0000-0000-000098370000}"/>
    <cellStyle name="Comma 68 5 3" xfId="18735" xr:uid="{00000000-0005-0000-0000-000099370000}"/>
    <cellStyle name="Comma 68 5 4" xfId="18736" xr:uid="{00000000-0005-0000-0000-00009A370000}"/>
    <cellStyle name="Comma 68 6" xfId="18737" xr:uid="{00000000-0005-0000-0000-00009B370000}"/>
    <cellStyle name="Comma 68 6 2" xfId="18738" xr:uid="{00000000-0005-0000-0000-00009C370000}"/>
    <cellStyle name="Comma 68 7" xfId="18739" xr:uid="{00000000-0005-0000-0000-00009D370000}"/>
    <cellStyle name="Comma 68 8" xfId="18740" xr:uid="{00000000-0005-0000-0000-00009E370000}"/>
    <cellStyle name="Comma 68 9" xfId="18741" xr:uid="{00000000-0005-0000-0000-00009F370000}"/>
    <cellStyle name="Comma 69" xfId="155" xr:uid="{00000000-0005-0000-0000-0000A0370000}"/>
    <cellStyle name="Comma 69 2" xfId="7346" xr:uid="{00000000-0005-0000-0000-0000A1370000}"/>
    <cellStyle name="Comma 69 2 2" xfId="18742" xr:uid="{00000000-0005-0000-0000-0000A2370000}"/>
    <cellStyle name="Comma 69 2 2 2" xfId="18743" xr:uid="{00000000-0005-0000-0000-0000A3370000}"/>
    <cellStyle name="Comma 69 2 2 2 2" xfId="18744" xr:uid="{00000000-0005-0000-0000-0000A4370000}"/>
    <cellStyle name="Comma 69 2 2 2 2 2" xfId="18745" xr:uid="{00000000-0005-0000-0000-0000A5370000}"/>
    <cellStyle name="Comma 69 2 2 2 2 2 2" xfId="18746" xr:uid="{00000000-0005-0000-0000-0000A6370000}"/>
    <cellStyle name="Comma 69 2 2 2 2 3" xfId="18747" xr:uid="{00000000-0005-0000-0000-0000A7370000}"/>
    <cellStyle name="Comma 69 2 2 2 2 4" xfId="18748" xr:uid="{00000000-0005-0000-0000-0000A8370000}"/>
    <cellStyle name="Comma 69 2 2 2 3" xfId="18749" xr:uid="{00000000-0005-0000-0000-0000A9370000}"/>
    <cellStyle name="Comma 69 2 2 2 3 2" xfId="18750" xr:uid="{00000000-0005-0000-0000-0000AA370000}"/>
    <cellStyle name="Comma 69 2 2 2 4" xfId="18751" xr:uid="{00000000-0005-0000-0000-0000AB370000}"/>
    <cellStyle name="Comma 69 2 2 2 5" xfId="18752" xr:uid="{00000000-0005-0000-0000-0000AC370000}"/>
    <cellStyle name="Comma 69 2 2 3" xfId="18753" xr:uid="{00000000-0005-0000-0000-0000AD370000}"/>
    <cellStyle name="Comma 69 2 2 3 2" xfId="18754" xr:uid="{00000000-0005-0000-0000-0000AE370000}"/>
    <cellStyle name="Comma 69 2 2 3 2 2" xfId="18755" xr:uid="{00000000-0005-0000-0000-0000AF370000}"/>
    <cellStyle name="Comma 69 2 2 3 3" xfId="18756" xr:uid="{00000000-0005-0000-0000-0000B0370000}"/>
    <cellStyle name="Comma 69 2 2 3 4" xfId="18757" xr:uid="{00000000-0005-0000-0000-0000B1370000}"/>
    <cellStyle name="Comma 69 2 2 4" xfId="18758" xr:uid="{00000000-0005-0000-0000-0000B2370000}"/>
    <cellStyle name="Comma 69 2 2 4 2" xfId="18759" xr:uid="{00000000-0005-0000-0000-0000B3370000}"/>
    <cellStyle name="Comma 69 2 2 5" xfId="18760" xr:uid="{00000000-0005-0000-0000-0000B4370000}"/>
    <cellStyle name="Comma 69 2 2 6" xfId="18761" xr:uid="{00000000-0005-0000-0000-0000B5370000}"/>
    <cellStyle name="Comma 69 2 3" xfId="18762" xr:uid="{00000000-0005-0000-0000-0000B6370000}"/>
    <cellStyle name="Comma 69 2 3 2" xfId="18763" xr:uid="{00000000-0005-0000-0000-0000B7370000}"/>
    <cellStyle name="Comma 69 2 3 2 2" xfId="18764" xr:uid="{00000000-0005-0000-0000-0000B8370000}"/>
    <cellStyle name="Comma 69 2 3 2 2 2" xfId="18765" xr:uid="{00000000-0005-0000-0000-0000B9370000}"/>
    <cellStyle name="Comma 69 2 3 2 3" xfId="18766" xr:uid="{00000000-0005-0000-0000-0000BA370000}"/>
    <cellStyle name="Comma 69 2 3 2 4" xfId="18767" xr:uid="{00000000-0005-0000-0000-0000BB370000}"/>
    <cellStyle name="Comma 69 2 3 3" xfId="18768" xr:uid="{00000000-0005-0000-0000-0000BC370000}"/>
    <cellStyle name="Comma 69 2 3 3 2" xfId="18769" xr:uid="{00000000-0005-0000-0000-0000BD370000}"/>
    <cellStyle name="Comma 69 2 3 4" xfId="18770" xr:uid="{00000000-0005-0000-0000-0000BE370000}"/>
    <cellStyle name="Comma 69 2 3 5" xfId="18771" xr:uid="{00000000-0005-0000-0000-0000BF370000}"/>
    <cellStyle name="Comma 69 2 4" xfId="18772" xr:uid="{00000000-0005-0000-0000-0000C0370000}"/>
    <cellStyle name="Comma 69 2 4 2" xfId="18773" xr:uid="{00000000-0005-0000-0000-0000C1370000}"/>
    <cellStyle name="Comma 69 2 4 2 2" xfId="18774" xr:uid="{00000000-0005-0000-0000-0000C2370000}"/>
    <cellStyle name="Comma 69 2 4 3" xfId="18775" xr:uid="{00000000-0005-0000-0000-0000C3370000}"/>
    <cellStyle name="Comma 69 2 4 4" xfId="18776" xr:uid="{00000000-0005-0000-0000-0000C4370000}"/>
    <cellStyle name="Comma 69 2 5" xfId="18777" xr:uid="{00000000-0005-0000-0000-0000C5370000}"/>
    <cellStyle name="Comma 69 2 5 2" xfId="18778" xr:uid="{00000000-0005-0000-0000-0000C6370000}"/>
    <cellStyle name="Comma 69 2 6" xfId="18779" xr:uid="{00000000-0005-0000-0000-0000C7370000}"/>
    <cellStyle name="Comma 69 2 7" xfId="18780" xr:uid="{00000000-0005-0000-0000-0000C8370000}"/>
    <cellStyle name="Comma 69 3" xfId="18781" xr:uid="{00000000-0005-0000-0000-0000C9370000}"/>
    <cellStyle name="Comma 69 3 2" xfId="18782" xr:uid="{00000000-0005-0000-0000-0000CA370000}"/>
    <cellStyle name="Comma 69 3 2 2" xfId="18783" xr:uid="{00000000-0005-0000-0000-0000CB370000}"/>
    <cellStyle name="Comma 69 3 2 2 2" xfId="18784" xr:uid="{00000000-0005-0000-0000-0000CC370000}"/>
    <cellStyle name="Comma 69 3 2 2 2 2" xfId="18785" xr:uid="{00000000-0005-0000-0000-0000CD370000}"/>
    <cellStyle name="Comma 69 3 2 2 3" xfId="18786" xr:uid="{00000000-0005-0000-0000-0000CE370000}"/>
    <cellStyle name="Comma 69 3 2 2 4" xfId="18787" xr:uid="{00000000-0005-0000-0000-0000CF370000}"/>
    <cellStyle name="Comma 69 3 2 3" xfId="18788" xr:uid="{00000000-0005-0000-0000-0000D0370000}"/>
    <cellStyle name="Comma 69 3 2 3 2" xfId="18789" xr:uid="{00000000-0005-0000-0000-0000D1370000}"/>
    <cellStyle name="Comma 69 3 2 4" xfId="18790" xr:uid="{00000000-0005-0000-0000-0000D2370000}"/>
    <cellStyle name="Comma 69 3 2 5" xfId="18791" xr:uid="{00000000-0005-0000-0000-0000D3370000}"/>
    <cellStyle name="Comma 69 3 3" xfId="18792" xr:uid="{00000000-0005-0000-0000-0000D4370000}"/>
    <cellStyle name="Comma 69 3 3 2" xfId="18793" xr:uid="{00000000-0005-0000-0000-0000D5370000}"/>
    <cellStyle name="Comma 69 3 3 2 2" xfId="18794" xr:uid="{00000000-0005-0000-0000-0000D6370000}"/>
    <cellStyle name="Comma 69 3 3 3" xfId="18795" xr:uid="{00000000-0005-0000-0000-0000D7370000}"/>
    <cellStyle name="Comma 69 3 3 4" xfId="18796" xr:uid="{00000000-0005-0000-0000-0000D8370000}"/>
    <cellStyle name="Comma 69 3 4" xfId="18797" xr:uid="{00000000-0005-0000-0000-0000D9370000}"/>
    <cellStyle name="Comma 69 3 4 2" xfId="18798" xr:uid="{00000000-0005-0000-0000-0000DA370000}"/>
    <cellStyle name="Comma 69 3 5" xfId="18799" xr:uid="{00000000-0005-0000-0000-0000DB370000}"/>
    <cellStyle name="Comma 69 3 6" xfId="18800" xr:uid="{00000000-0005-0000-0000-0000DC370000}"/>
    <cellStyle name="Comma 69 4" xfId="18801" xr:uid="{00000000-0005-0000-0000-0000DD370000}"/>
    <cellStyle name="Comma 69 4 2" xfId="18802" xr:uid="{00000000-0005-0000-0000-0000DE370000}"/>
    <cellStyle name="Comma 69 4 2 2" xfId="18803" xr:uid="{00000000-0005-0000-0000-0000DF370000}"/>
    <cellStyle name="Comma 69 4 2 2 2" xfId="18804" xr:uid="{00000000-0005-0000-0000-0000E0370000}"/>
    <cellStyle name="Comma 69 4 2 3" xfId="18805" xr:uid="{00000000-0005-0000-0000-0000E1370000}"/>
    <cellStyle name="Comma 69 4 2 4" xfId="18806" xr:uid="{00000000-0005-0000-0000-0000E2370000}"/>
    <cellStyle name="Comma 69 4 3" xfId="18807" xr:uid="{00000000-0005-0000-0000-0000E3370000}"/>
    <cellStyle name="Comma 69 4 3 2" xfId="18808" xr:uid="{00000000-0005-0000-0000-0000E4370000}"/>
    <cellStyle name="Comma 69 4 4" xfId="18809" xr:uid="{00000000-0005-0000-0000-0000E5370000}"/>
    <cellStyle name="Comma 69 4 5" xfId="18810" xr:uid="{00000000-0005-0000-0000-0000E6370000}"/>
    <cellStyle name="Comma 69 5" xfId="18811" xr:uid="{00000000-0005-0000-0000-0000E7370000}"/>
    <cellStyle name="Comma 69 5 2" xfId="18812" xr:uid="{00000000-0005-0000-0000-0000E8370000}"/>
    <cellStyle name="Comma 69 5 2 2" xfId="18813" xr:uid="{00000000-0005-0000-0000-0000E9370000}"/>
    <cellStyle name="Comma 69 5 3" xfId="18814" xr:uid="{00000000-0005-0000-0000-0000EA370000}"/>
    <cellStyle name="Comma 69 5 4" xfId="18815" xr:uid="{00000000-0005-0000-0000-0000EB370000}"/>
    <cellStyle name="Comma 69 6" xfId="18816" xr:uid="{00000000-0005-0000-0000-0000EC370000}"/>
    <cellStyle name="Comma 69 6 2" xfId="18817" xr:uid="{00000000-0005-0000-0000-0000ED370000}"/>
    <cellStyle name="Comma 69 7" xfId="18818" xr:uid="{00000000-0005-0000-0000-0000EE370000}"/>
    <cellStyle name="Comma 69 8" xfId="18819" xr:uid="{00000000-0005-0000-0000-0000EF370000}"/>
    <cellStyle name="Comma 69 9" xfId="18820" xr:uid="{00000000-0005-0000-0000-0000F0370000}"/>
    <cellStyle name="Comma 7" xfId="156" xr:uid="{00000000-0005-0000-0000-0000F1370000}"/>
    <cellStyle name="Comma 7 10" xfId="3607" xr:uid="{00000000-0005-0000-0000-0000F2370000}"/>
    <cellStyle name="Comma 7 10 2" xfId="3608" xr:uid="{00000000-0005-0000-0000-0000F3370000}"/>
    <cellStyle name="Comma 7 11" xfId="3609" xr:uid="{00000000-0005-0000-0000-0000F4370000}"/>
    <cellStyle name="Comma 7 11 2" xfId="3610" xr:uid="{00000000-0005-0000-0000-0000F5370000}"/>
    <cellStyle name="Comma 7 12" xfId="3611" xr:uid="{00000000-0005-0000-0000-0000F6370000}"/>
    <cellStyle name="Comma 7 12 2" xfId="3612" xr:uid="{00000000-0005-0000-0000-0000F7370000}"/>
    <cellStyle name="Comma 7 13" xfId="3613" xr:uid="{00000000-0005-0000-0000-0000F8370000}"/>
    <cellStyle name="Comma 7 13 2" xfId="3614" xr:uid="{00000000-0005-0000-0000-0000F9370000}"/>
    <cellStyle name="Comma 7 13 3" xfId="3615" xr:uid="{00000000-0005-0000-0000-0000FA370000}"/>
    <cellStyle name="Comma 7 14" xfId="3616" xr:uid="{00000000-0005-0000-0000-0000FB370000}"/>
    <cellStyle name="Comma 7 15" xfId="3617" xr:uid="{00000000-0005-0000-0000-0000FC370000}"/>
    <cellStyle name="Comma 7 16" xfId="3618" xr:uid="{00000000-0005-0000-0000-0000FD370000}"/>
    <cellStyle name="Comma 7 16 2" xfId="3619" xr:uid="{00000000-0005-0000-0000-0000FE370000}"/>
    <cellStyle name="Comma 7 17" xfId="3620" xr:uid="{00000000-0005-0000-0000-0000FF370000}"/>
    <cellStyle name="Comma 7 17 2" xfId="3621" xr:uid="{00000000-0005-0000-0000-000000380000}"/>
    <cellStyle name="Comma 7 18" xfId="3622" xr:uid="{00000000-0005-0000-0000-000001380000}"/>
    <cellStyle name="Comma 7 18 2" xfId="3623" xr:uid="{00000000-0005-0000-0000-000002380000}"/>
    <cellStyle name="Comma 7 19" xfId="3624" xr:uid="{00000000-0005-0000-0000-000003380000}"/>
    <cellStyle name="Comma 7 2" xfId="157" xr:uid="{00000000-0005-0000-0000-000004380000}"/>
    <cellStyle name="Comma 7 2 2" xfId="648" xr:uid="{00000000-0005-0000-0000-000005380000}"/>
    <cellStyle name="Comma 7 2 2 10" xfId="18821" xr:uid="{00000000-0005-0000-0000-000006380000}"/>
    <cellStyle name="Comma 7 2 2 11" xfId="18822" xr:uid="{00000000-0005-0000-0000-000007380000}"/>
    <cellStyle name="Comma 7 2 2 12" xfId="18823" xr:uid="{00000000-0005-0000-0000-000008380000}"/>
    <cellStyle name="Comma 7 2 2 2" xfId="649" xr:uid="{00000000-0005-0000-0000-000009380000}"/>
    <cellStyle name="Comma 7 2 2 2 2" xfId="18824" xr:uid="{00000000-0005-0000-0000-00000A380000}"/>
    <cellStyle name="Comma 7 2 2 2 2 2" xfId="18825" xr:uid="{00000000-0005-0000-0000-00000B380000}"/>
    <cellStyle name="Comma 7 2 2 2 2 2 2" xfId="18826" xr:uid="{00000000-0005-0000-0000-00000C380000}"/>
    <cellStyle name="Comma 7 2 2 2 2 2 2 2" xfId="18827" xr:uid="{00000000-0005-0000-0000-00000D380000}"/>
    <cellStyle name="Comma 7 2 2 2 2 2 2 2 2" xfId="18828" xr:uid="{00000000-0005-0000-0000-00000E380000}"/>
    <cellStyle name="Comma 7 2 2 2 2 2 2 2 2 2" xfId="18829" xr:uid="{00000000-0005-0000-0000-00000F380000}"/>
    <cellStyle name="Comma 7 2 2 2 2 2 2 2 3" xfId="18830" xr:uid="{00000000-0005-0000-0000-000010380000}"/>
    <cellStyle name="Comma 7 2 2 2 2 2 2 2 4" xfId="18831" xr:uid="{00000000-0005-0000-0000-000011380000}"/>
    <cellStyle name="Comma 7 2 2 2 2 2 2 3" xfId="18832" xr:uid="{00000000-0005-0000-0000-000012380000}"/>
    <cellStyle name="Comma 7 2 2 2 2 2 2 3 2" xfId="18833" xr:uid="{00000000-0005-0000-0000-000013380000}"/>
    <cellStyle name="Comma 7 2 2 2 2 2 2 4" xfId="18834" xr:uid="{00000000-0005-0000-0000-000014380000}"/>
    <cellStyle name="Comma 7 2 2 2 2 2 2 5" xfId="18835" xr:uid="{00000000-0005-0000-0000-000015380000}"/>
    <cellStyle name="Comma 7 2 2 2 2 2 3" xfId="18836" xr:uid="{00000000-0005-0000-0000-000016380000}"/>
    <cellStyle name="Comma 7 2 2 2 2 2 3 2" xfId="18837" xr:uid="{00000000-0005-0000-0000-000017380000}"/>
    <cellStyle name="Comma 7 2 2 2 2 2 3 2 2" xfId="18838" xr:uid="{00000000-0005-0000-0000-000018380000}"/>
    <cellStyle name="Comma 7 2 2 2 2 2 3 3" xfId="18839" xr:uid="{00000000-0005-0000-0000-000019380000}"/>
    <cellStyle name="Comma 7 2 2 2 2 2 3 4" xfId="18840" xr:uid="{00000000-0005-0000-0000-00001A380000}"/>
    <cellStyle name="Comma 7 2 2 2 2 2 4" xfId="18841" xr:uid="{00000000-0005-0000-0000-00001B380000}"/>
    <cellStyle name="Comma 7 2 2 2 2 2 4 2" xfId="18842" xr:uid="{00000000-0005-0000-0000-00001C380000}"/>
    <cellStyle name="Comma 7 2 2 2 2 2 5" xfId="18843" xr:uid="{00000000-0005-0000-0000-00001D380000}"/>
    <cellStyle name="Comma 7 2 2 2 2 2 6" xfId="18844" xr:uid="{00000000-0005-0000-0000-00001E380000}"/>
    <cellStyle name="Comma 7 2 2 2 2 3" xfId="18845" xr:uid="{00000000-0005-0000-0000-00001F380000}"/>
    <cellStyle name="Comma 7 2 2 2 2 3 2" xfId="18846" xr:uid="{00000000-0005-0000-0000-000020380000}"/>
    <cellStyle name="Comma 7 2 2 2 2 3 2 2" xfId="18847" xr:uid="{00000000-0005-0000-0000-000021380000}"/>
    <cellStyle name="Comma 7 2 2 2 2 3 2 2 2" xfId="18848" xr:uid="{00000000-0005-0000-0000-000022380000}"/>
    <cellStyle name="Comma 7 2 2 2 2 3 2 3" xfId="18849" xr:uid="{00000000-0005-0000-0000-000023380000}"/>
    <cellStyle name="Comma 7 2 2 2 2 3 2 4" xfId="18850" xr:uid="{00000000-0005-0000-0000-000024380000}"/>
    <cellStyle name="Comma 7 2 2 2 2 3 3" xfId="18851" xr:uid="{00000000-0005-0000-0000-000025380000}"/>
    <cellStyle name="Comma 7 2 2 2 2 3 3 2" xfId="18852" xr:uid="{00000000-0005-0000-0000-000026380000}"/>
    <cellStyle name="Comma 7 2 2 2 2 3 4" xfId="18853" xr:uid="{00000000-0005-0000-0000-000027380000}"/>
    <cellStyle name="Comma 7 2 2 2 2 3 5" xfId="18854" xr:uid="{00000000-0005-0000-0000-000028380000}"/>
    <cellStyle name="Comma 7 2 2 2 2 4" xfId="18855" xr:uid="{00000000-0005-0000-0000-000029380000}"/>
    <cellStyle name="Comma 7 2 2 2 2 4 2" xfId="18856" xr:uid="{00000000-0005-0000-0000-00002A380000}"/>
    <cellStyle name="Comma 7 2 2 2 2 4 2 2" xfId="18857" xr:uid="{00000000-0005-0000-0000-00002B380000}"/>
    <cellStyle name="Comma 7 2 2 2 2 4 3" xfId="18858" xr:uid="{00000000-0005-0000-0000-00002C380000}"/>
    <cellStyle name="Comma 7 2 2 2 2 4 4" xfId="18859" xr:uid="{00000000-0005-0000-0000-00002D380000}"/>
    <cellStyle name="Comma 7 2 2 2 2 5" xfId="18860" xr:uid="{00000000-0005-0000-0000-00002E380000}"/>
    <cellStyle name="Comma 7 2 2 2 2 5 2" xfId="18861" xr:uid="{00000000-0005-0000-0000-00002F380000}"/>
    <cellStyle name="Comma 7 2 2 2 2 6" xfId="18862" xr:uid="{00000000-0005-0000-0000-000030380000}"/>
    <cellStyle name="Comma 7 2 2 2 2 7" xfId="18863" xr:uid="{00000000-0005-0000-0000-000031380000}"/>
    <cellStyle name="Comma 7 2 2 2 3" xfId="18864" xr:uid="{00000000-0005-0000-0000-000032380000}"/>
    <cellStyle name="Comma 7 2 2 2 3 2" xfId="18865" xr:uid="{00000000-0005-0000-0000-000033380000}"/>
    <cellStyle name="Comma 7 2 2 2 3 2 2" xfId="18866" xr:uid="{00000000-0005-0000-0000-000034380000}"/>
    <cellStyle name="Comma 7 2 2 2 3 2 2 2" xfId="18867" xr:uid="{00000000-0005-0000-0000-000035380000}"/>
    <cellStyle name="Comma 7 2 2 2 3 2 2 2 2" xfId="18868" xr:uid="{00000000-0005-0000-0000-000036380000}"/>
    <cellStyle name="Comma 7 2 2 2 3 2 2 3" xfId="18869" xr:uid="{00000000-0005-0000-0000-000037380000}"/>
    <cellStyle name="Comma 7 2 2 2 3 2 2 4" xfId="18870" xr:uid="{00000000-0005-0000-0000-000038380000}"/>
    <cellStyle name="Comma 7 2 2 2 3 2 3" xfId="18871" xr:uid="{00000000-0005-0000-0000-000039380000}"/>
    <cellStyle name="Comma 7 2 2 2 3 2 3 2" xfId="18872" xr:uid="{00000000-0005-0000-0000-00003A380000}"/>
    <cellStyle name="Comma 7 2 2 2 3 2 4" xfId="18873" xr:uid="{00000000-0005-0000-0000-00003B380000}"/>
    <cellStyle name="Comma 7 2 2 2 3 2 5" xfId="18874" xr:uid="{00000000-0005-0000-0000-00003C380000}"/>
    <cellStyle name="Comma 7 2 2 2 3 3" xfId="18875" xr:uid="{00000000-0005-0000-0000-00003D380000}"/>
    <cellStyle name="Comma 7 2 2 2 3 3 2" xfId="18876" xr:uid="{00000000-0005-0000-0000-00003E380000}"/>
    <cellStyle name="Comma 7 2 2 2 3 3 2 2" xfId="18877" xr:uid="{00000000-0005-0000-0000-00003F380000}"/>
    <cellStyle name="Comma 7 2 2 2 3 3 3" xfId="18878" xr:uid="{00000000-0005-0000-0000-000040380000}"/>
    <cellStyle name="Comma 7 2 2 2 3 3 4" xfId="18879" xr:uid="{00000000-0005-0000-0000-000041380000}"/>
    <cellStyle name="Comma 7 2 2 2 3 4" xfId="18880" xr:uid="{00000000-0005-0000-0000-000042380000}"/>
    <cellStyle name="Comma 7 2 2 2 3 4 2" xfId="18881" xr:uid="{00000000-0005-0000-0000-000043380000}"/>
    <cellStyle name="Comma 7 2 2 2 3 5" xfId="18882" xr:uid="{00000000-0005-0000-0000-000044380000}"/>
    <cellStyle name="Comma 7 2 2 2 3 6" xfId="18883" xr:uid="{00000000-0005-0000-0000-000045380000}"/>
    <cellStyle name="Comma 7 2 2 2 4" xfId="18884" xr:uid="{00000000-0005-0000-0000-000046380000}"/>
    <cellStyle name="Comma 7 2 2 2 4 2" xfId="18885" xr:uid="{00000000-0005-0000-0000-000047380000}"/>
    <cellStyle name="Comma 7 2 2 2 4 2 2" xfId="18886" xr:uid="{00000000-0005-0000-0000-000048380000}"/>
    <cellStyle name="Comma 7 2 2 2 4 2 2 2" xfId="18887" xr:uid="{00000000-0005-0000-0000-000049380000}"/>
    <cellStyle name="Comma 7 2 2 2 4 2 3" xfId="18888" xr:uid="{00000000-0005-0000-0000-00004A380000}"/>
    <cellStyle name="Comma 7 2 2 2 4 2 4" xfId="18889" xr:uid="{00000000-0005-0000-0000-00004B380000}"/>
    <cellStyle name="Comma 7 2 2 2 4 3" xfId="18890" xr:uid="{00000000-0005-0000-0000-00004C380000}"/>
    <cellStyle name="Comma 7 2 2 2 4 3 2" xfId="18891" xr:uid="{00000000-0005-0000-0000-00004D380000}"/>
    <cellStyle name="Comma 7 2 2 2 4 4" xfId="18892" xr:uid="{00000000-0005-0000-0000-00004E380000}"/>
    <cellStyle name="Comma 7 2 2 2 4 5" xfId="18893" xr:uid="{00000000-0005-0000-0000-00004F380000}"/>
    <cellStyle name="Comma 7 2 2 2 5" xfId="18894" xr:uid="{00000000-0005-0000-0000-000050380000}"/>
    <cellStyle name="Comma 7 2 2 2 5 2" xfId="18895" xr:uid="{00000000-0005-0000-0000-000051380000}"/>
    <cellStyle name="Comma 7 2 2 2 5 2 2" xfId="18896" xr:uid="{00000000-0005-0000-0000-000052380000}"/>
    <cellStyle name="Comma 7 2 2 2 5 3" xfId="18897" xr:uid="{00000000-0005-0000-0000-000053380000}"/>
    <cellStyle name="Comma 7 2 2 2 5 4" xfId="18898" xr:uid="{00000000-0005-0000-0000-000054380000}"/>
    <cellStyle name="Comma 7 2 2 2 6" xfId="18899" xr:uid="{00000000-0005-0000-0000-000055380000}"/>
    <cellStyle name="Comma 7 2 2 2 6 2" xfId="18900" xr:uid="{00000000-0005-0000-0000-000056380000}"/>
    <cellStyle name="Comma 7 2 2 2 7" xfId="18901" xr:uid="{00000000-0005-0000-0000-000057380000}"/>
    <cellStyle name="Comma 7 2 2 2 8" xfId="18902" xr:uid="{00000000-0005-0000-0000-000058380000}"/>
    <cellStyle name="Comma 7 2 2 2 9" xfId="18903" xr:uid="{00000000-0005-0000-0000-000059380000}"/>
    <cellStyle name="Comma 7 2 2 3" xfId="650" xr:uid="{00000000-0005-0000-0000-00005A380000}"/>
    <cellStyle name="Comma 7 2 2 3 2" xfId="18904" xr:uid="{00000000-0005-0000-0000-00005B380000}"/>
    <cellStyle name="Comma 7 2 2 3 2 2" xfId="18905" xr:uid="{00000000-0005-0000-0000-00005C380000}"/>
    <cellStyle name="Comma 7 2 2 3 2 2 2" xfId="18906" xr:uid="{00000000-0005-0000-0000-00005D380000}"/>
    <cellStyle name="Comma 7 2 2 3 2 2 2 2" xfId="18907" xr:uid="{00000000-0005-0000-0000-00005E380000}"/>
    <cellStyle name="Comma 7 2 2 3 2 2 2 2 2" xfId="18908" xr:uid="{00000000-0005-0000-0000-00005F380000}"/>
    <cellStyle name="Comma 7 2 2 3 2 2 2 2 2 2" xfId="18909" xr:uid="{00000000-0005-0000-0000-000060380000}"/>
    <cellStyle name="Comma 7 2 2 3 2 2 2 2 3" xfId="18910" xr:uid="{00000000-0005-0000-0000-000061380000}"/>
    <cellStyle name="Comma 7 2 2 3 2 2 2 2 4" xfId="18911" xr:uid="{00000000-0005-0000-0000-000062380000}"/>
    <cellStyle name="Comma 7 2 2 3 2 2 2 3" xfId="18912" xr:uid="{00000000-0005-0000-0000-000063380000}"/>
    <cellStyle name="Comma 7 2 2 3 2 2 2 3 2" xfId="18913" xr:uid="{00000000-0005-0000-0000-000064380000}"/>
    <cellStyle name="Comma 7 2 2 3 2 2 2 4" xfId="18914" xr:uid="{00000000-0005-0000-0000-000065380000}"/>
    <cellStyle name="Comma 7 2 2 3 2 2 2 5" xfId="18915" xr:uid="{00000000-0005-0000-0000-000066380000}"/>
    <cellStyle name="Comma 7 2 2 3 2 2 3" xfId="18916" xr:uid="{00000000-0005-0000-0000-000067380000}"/>
    <cellStyle name="Comma 7 2 2 3 2 2 3 2" xfId="18917" xr:uid="{00000000-0005-0000-0000-000068380000}"/>
    <cellStyle name="Comma 7 2 2 3 2 2 3 2 2" xfId="18918" xr:uid="{00000000-0005-0000-0000-000069380000}"/>
    <cellStyle name="Comma 7 2 2 3 2 2 3 3" xfId="18919" xr:uid="{00000000-0005-0000-0000-00006A380000}"/>
    <cellStyle name="Comma 7 2 2 3 2 2 3 4" xfId="18920" xr:uid="{00000000-0005-0000-0000-00006B380000}"/>
    <cellStyle name="Comma 7 2 2 3 2 2 4" xfId="18921" xr:uid="{00000000-0005-0000-0000-00006C380000}"/>
    <cellStyle name="Comma 7 2 2 3 2 2 4 2" xfId="18922" xr:uid="{00000000-0005-0000-0000-00006D380000}"/>
    <cellStyle name="Comma 7 2 2 3 2 2 5" xfId="18923" xr:uid="{00000000-0005-0000-0000-00006E380000}"/>
    <cellStyle name="Comma 7 2 2 3 2 2 6" xfId="18924" xr:uid="{00000000-0005-0000-0000-00006F380000}"/>
    <cellStyle name="Comma 7 2 2 3 2 3" xfId="18925" xr:uid="{00000000-0005-0000-0000-000070380000}"/>
    <cellStyle name="Comma 7 2 2 3 2 3 2" xfId="18926" xr:uid="{00000000-0005-0000-0000-000071380000}"/>
    <cellStyle name="Comma 7 2 2 3 2 3 2 2" xfId="18927" xr:uid="{00000000-0005-0000-0000-000072380000}"/>
    <cellStyle name="Comma 7 2 2 3 2 3 2 2 2" xfId="18928" xr:uid="{00000000-0005-0000-0000-000073380000}"/>
    <cellStyle name="Comma 7 2 2 3 2 3 2 3" xfId="18929" xr:uid="{00000000-0005-0000-0000-000074380000}"/>
    <cellStyle name="Comma 7 2 2 3 2 3 2 4" xfId="18930" xr:uid="{00000000-0005-0000-0000-000075380000}"/>
    <cellStyle name="Comma 7 2 2 3 2 3 3" xfId="18931" xr:uid="{00000000-0005-0000-0000-000076380000}"/>
    <cellStyle name="Comma 7 2 2 3 2 3 3 2" xfId="18932" xr:uid="{00000000-0005-0000-0000-000077380000}"/>
    <cellStyle name="Comma 7 2 2 3 2 3 4" xfId="18933" xr:uid="{00000000-0005-0000-0000-000078380000}"/>
    <cellStyle name="Comma 7 2 2 3 2 3 5" xfId="18934" xr:uid="{00000000-0005-0000-0000-000079380000}"/>
    <cellStyle name="Comma 7 2 2 3 2 4" xfId="18935" xr:uid="{00000000-0005-0000-0000-00007A380000}"/>
    <cellStyle name="Comma 7 2 2 3 2 4 2" xfId="18936" xr:uid="{00000000-0005-0000-0000-00007B380000}"/>
    <cellStyle name="Comma 7 2 2 3 2 4 2 2" xfId="18937" xr:uid="{00000000-0005-0000-0000-00007C380000}"/>
    <cellStyle name="Comma 7 2 2 3 2 4 3" xfId="18938" xr:uid="{00000000-0005-0000-0000-00007D380000}"/>
    <cellStyle name="Comma 7 2 2 3 2 4 4" xfId="18939" xr:uid="{00000000-0005-0000-0000-00007E380000}"/>
    <cellStyle name="Comma 7 2 2 3 2 5" xfId="18940" xr:uid="{00000000-0005-0000-0000-00007F380000}"/>
    <cellStyle name="Comma 7 2 2 3 2 5 2" xfId="18941" xr:uid="{00000000-0005-0000-0000-000080380000}"/>
    <cellStyle name="Comma 7 2 2 3 2 6" xfId="18942" xr:uid="{00000000-0005-0000-0000-000081380000}"/>
    <cellStyle name="Comma 7 2 2 3 2 7" xfId="18943" xr:uid="{00000000-0005-0000-0000-000082380000}"/>
    <cellStyle name="Comma 7 2 2 3 3" xfId="18944" xr:uid="{00000000-0005-0000-0000-000083380000}"/>
    <cellStyle name="Comma 7 2 2 3 3 2" xfId="18945" xr:uid="{00000000-0005-0000-0000-000084380000}"/>
    <cellStyle name="Comma 7 2 2 3 3 2 2" xfId="18946" xr:uid="{00000000-0005-0000-0000-000085380000}"/>
    <cellStyle name="Comma 7 2 2 3 3 2 2 2" xfId="18947" xr:uid="{00000000-0005-0000-0000-000086380000}"/>
    <cellStyle name="Comma 7 2 2 3 3 2 2 2 2" xfId="18948" xr:uid="{00000000-0005-0000-0000-000087380000}"/>
    <cellStyle name="Comma 7 2 2 3 3 2 2 3" xfId="18949" xr:uid="{00000000-0005-0000-0000-000088380000}"/>
    <cellStyle name="Comma 7 2 2 3 3 2 2 4" xfId="18950" xr:uid="{00000000-0005-0000-0000-000089380000}"/>
    <cellStyle name="Comma 7 2 2 3 3 2 3" xfId="18951" xr:uid="{00000000-0005-0000-0000-00008A380000}"/>
    <cellStyle name="Comma 7 2 2 3 3 2 3 2" xfId="18952" xr:uid="{00000000-0005-0000-0000-00008B380000}"/>
    <cellStyle name="Comma 7 2 2 3 3 2 4" xfId="18953" xr:uid="{00000000-0005-0000-0000-00008C380000}"/>
    <cellStyle name="Comma 7 2 2 3 3 2 5" xfId="18954" xr:uid="{00000000-0005-0000-0000-00008D380000}"/>
    <cellStyle name="Comma 7 2 2 3 3 3" xfId="18955" xr:uid="{00000000-0005-0000-0000-00008E380000}"/>
    <cellStyle name="Comma 7 2 2 3 3 3 2" xfId="18956" xr:uid="{00000000-0005-0000-0000-00008F380000}"/>
    <cellStyle name="Comma 7 2 2 3 3 3 2 2" xfId="18957" xr:uid="{00000000-0005-0000-0000-000090380000}"/>
    <cellStyle name="Comma 7 2 2 3 3 3 3" xfId="18958" xr:uid="{00000000-0005-0000-0000-000091380000}"/>
    <cellStyle name="Comma 7 2 2 3 3 3 4" xfId="18959" xr:uid="{00000000-0005-0000-0000-000092380000}"/>
    <cellStyle name="Comma 7 2 2 3 3 4" xfId="18960" xr:uid="{00000000-0005-0000-0000-000093380000}"/>
    <cellStyle name="Comma 7 2 2 3 3 4 2" xfId="18961" xr:uid="{00000000-0005-0000-0000-000094380000}"/>
    <cellStyle name="Comma 7 2 2 3 3 5" xfId="18962" xr:uid="{00000000-0005-0000-0000-000095380000}"/>
    <cellStyle name="Comma 7 2 2 3 3 6" xfId="18963" xr:uid="{00000000-0005-0000-0000-000096380000}"/>
    <cellStyle name="Comma 7 2 2 3 4" xfId="18964" xr:uid="{00000000-0005-0000-0000-000097380000}"/>
    <cellStyle name="Comma 7 2 2 3 4 2" xfId="18965" xr:uid="{00000000-0005-0000-0000-000098380000}"/>
    <cellStyle name="Comma 7 2 2 3 4 2 2" xfId="18966" xr:uid="{00000000-0005-0000-0000-000099380000}"/>
    <cellStyle name="Comma 7 2 2 3 4 2 2 2" xfId="18967" xr:uid="{00000000-0005-0000-0000-00009A380000}"/>
    <cellStyle name="Comma 7 2 2 3 4 2 3" xfId="18968" xr:uid="{00000000-0005-0000-0000-00009B380000}"/>
    <cellStyle name="Comma 7 2 2 3 4 2 4" xfId="18969" xr:uid="{00000000-0005-0000-0000-00009C380000}"/>
    <cellStyle name="Comma 7 2 2 3 4 3" xfId="18970" xr:uid="{00000000-0005-0000-0000-00009D380000}"/>
    <cellStyle name="Comma 7 2 2 3 4 3 2" xfId="18971" xr:uid="{00000000-0005-0000-0000-00009E380000}"/>
    <cellStyle name="Comma 7 2 2 3 4 4" xfId="18972" xr:uid="{00000000-0005-0000-0000-00009F380000}"/>
    <cellStyle name="Comma 7 2 2 3 4 5" xfId="18973" xr:uid="{00000000-0005-0000-0000-0000A0380000}"/>
    <cellStyle name="Comma 7 2 2 3 5" xfId="18974" xr:uid="{00000000-0005-0000-0000-0000A1380000}"/>
    <cellStyle name="Comma 7 2 2 3 5 2" xfId="18975" xr:uid="{00000000-0005-0000-0000-0000A2380000}"/>
    <cellStyle name="Comma 7 2 2 3 5 2 2" xfId="18976" xr:uid="{00000000-0005-0000-0000-0000A3380000}"/>
    <cellStyle name="Comma 7 2 2 3 5 3" xfId="18977" xr:uid="{00000000-0005-0000-0000-0000A4380000}"/>
    <cellStyle name="Comma 7 2 2 3 5 4" xfId="18978" xr:uid="{00000000-0005-0000-0000-0000A5380000}"/>
    <cellStyle name="Comma 7 2 2 3 6" xfId="18979" xr:uid="{00000000-0005-0000-0000-0000A6380000}"/>
    <cellStyle name="Comma 7 2 2 3 6 2" xfId="18980" xr:uid="{00000000-0005-0000-0000-0000A7380000}"/>
    <cellStyle name="Comma 7 2 2 3 7" xfId="18981" xr:uid="{00000000-0005-0000-0000-0000A8380000}"/>
    <cellStyle name="Comma 7 2 2 3 8" xfId="18982" xr:uid="{00000000-0005-0000-0000-0000A9380000}"/>
    <cellStyle name="Comma 7 2 2 3 9" xfId="18983" xr:uid="{00000000-0005-0000-0000-0000AA380000}"/>
    <cellStyle name="Comma 7 2 2 4" xfId="651" xr:uid="{00000000-0005-0000-0000-0000AB380000}"/>
    <cellStyle name="Comma 7 2 2 4 2" xfId="18984" xr:uid="{00000000-0005-0000-0000-0000AC380000}"/>
    <cellStyle name="Comma 7 2 2 4 2 2" xfId="18985" xr:uid="{00000000-0005-0000-0000-0000AD380000}"/>
    <cellStyle name="Comma 7 2 2 4 2 2 2" xfId="18986" xr:uid="{00000000-0005-0000-0000-0000AE380000}"/>
    <cellStyle name="Comma 7 2 2 4 2 2 2 2" xfId="18987" xr:uid="{00000000-0005-0000-0000-0000AF380000}"/>
    <cellStyle name="Comma 7 2 2 4 2 2 2 2 2" xfId="18988" xr:uid="{00000000-0005-0000-0000-0000B0380000}"/>
    <cellStyle name="Comma 7 2 2 4 2 2 2 2 2 2" xfId="18989" xr:uid="{00000000-0005-0000-0000-0000B1380000}"/>
    <cellStyle name="Comma 7 2 2 4 2 2 2 2 3" xfId="18990" xr:uid="{00000000-0005-0000-0000-0000B2380000}"/>
    <cellStyle name="Comma 7 2 2 4 2 2 2 2 4" xfId="18991" xr:uid="{00000000-0005-0000-0000-0000B3380000}"/>
    <cellStyle name="Comma 7 2 2 4 2 2 2 3" xfId="18992" xr:uid="{00000000-0005-0000-0000-0000B4380000}"/>
    <cellStyle name="Comma 7 2 2 4 2 2 2 3 2" xfId="18993" xr:uid="{00000000-0005-0000-0000-0000B5380000}"/>
    <cellStyle name="Comma 7 2 2 4 2 2 2 4" xfId="18994" xr:uid="{00000000-0005-0000-0000-0000B6380000}"/>
    <cellStyle name="Comma 7 2 2 4 2 2 2 5" xfId="18995" xr:uid="{00000000-0005-0000-0000-0000B7380000}"/>
    <cellStyle name="Comma 7 2 2 4 2 2 3" xfId="18996" xr:uid="{00000000-0005-0000-0000-0000B8380000}"/>
    <cellStyle name="Comma 7 2 2 4 2 2 3 2" xfId="18997" xr:uid="{00000000-0005-0000-0000-0000B9380000}"/>
    <cellStyle name="Comma 7 2 2 4 2 2 3 2 2" xfId="18998" xr:uid="{00000000-0005-0000-0000-0000BA380000}"/>
    <cellStyle name="Comma 7 2 2 4 2 2 3 3" xfId="18999" xr:uid="{00000000-0005-0000-0000-0000BB380000}"/>
    <cellStyle name="Comma 7 2 2 4 2 2 3 4" xfId="19000" xr:uid="{00000000-0005-0000-0000-0000BC380000}"/>
    <cellStyle name="Comma 7 2 2 4 2 2 4" xfId="19001" xr:uid="{00000000-0005-0000-0000-0000BD380000}"/>
    <cellStyle name="Comma 7 2 2 4 2 2 4 2" xfId="19002" xr:uid="{00000000-0005-0000-0000-0000BE380000}"/>
    <cellStyle name="Comma 7 2 2 4 2 2 5" xfId="19003" xr:uid="{00000000-0005-0000-0000-0000BF380000}"/>
    <cellStyle name="Comma 7 2 2 4 2 2 6" xfId="19004" xr:uid="{00000000-0005-0000-0000-0000C0380000}"/>
    <cellStyle name="Comma 7 2 2 4 2 3" xfId="19005" xr:uid="{00000000-0005-0000-0000-0000C1380000}"/>
    <cellStyle name="Comma 7 2 2 4 2 3 2" xfId="19006" xr:uid="{00000000-0005-0000-0000-0000C2380000}"/>
    <cellStyle name="Comma 7 2 2 4 2 3 2 2" xfId="19007" xr:uid="{00000000-0005-0000-0000-0000C3380000}"/>
    <cellStyle name="Comma 7 2 2 4 2 3 2 2 2" xfId="19008" xr:uid="{00000000-0005-0000-0000-0000C4380000}"/>
    <cellStyle name="Comma 7 2 2 4 2 3 2 3" xfId="19009" xr:uid="{00000000-0005-0000-0000-0000C5380000}"/>
    <cellStyle name="Comma 7 2 2 4 2 3 2 4" xfId="19010" xr:uid="{00000000-0005-0000-0000-0000C6380000}"/>
    <cellStyle name="Comma 7 2 2 4 2 3 3" xfId="19011" xr:uid="{00000000-0005-0000-0000-0000C7380000}"/>
    <cellStyle name="Comma 7 2 2 4 2 3 3 2" xfId="19012" xr:uid="{00000000-0005-0000-0000-0000C8380000}"/>
    <cellStyle name="Comma 7 2 2 4 2 3 4" xfId="19013" xr:uid="{00000000-0005-0000-0000-0000C9380000}"/>
    <cellStyle name="Comma 7 2 2 4 2 3 5" xfId="19014" xr:uid="{00000000-0005-0000-0000-0000CA380000}"/>
    <cellStyle name="Comma 7 2 2 4 2 4" xfId="19015" xr:uid="{00000000-0005-0000-0000-0000CB380000}"/>
    <cellStyle name="Comma 7 2 2 4 2 4 2" xfId="19016" xr:uid="{00000000-0005-0000-0000-0000CC380000}"/>
    <cellStyle name="Comma 7 2 2 4 2 4 2 2" xfId="19017" xr:uid="{00000000-0005-0000-0000-0000CD380000}"/>
    <cellStyle name="Comma 7 2 2 4 2 4 3" xfId="19018" xr:uid="{00000000-0005-0000-0000-0000CE380000}"/>
    <cellStyle name="Comma 7 2 2 4 2 4 4" xfId="19019" xr:uid="{00000000-0005-0000-0000-0000CF380000}"/>
    <cellStyle name="Comma 7 2 2 4 2 5" xfId="19020" xr:uid="{00000000-0005-0000-0000-0000D0380000}"/>
    <cellStyle name="Comma 7 2 2 4 2 5 2" xfId="19021" xr:uid="{00000000-0005-0000-0000-0000D1380000}"/>
    <cellStyle name="Comma 7 2 2 4 2 6" xfId="19022" xr:uid="{00000000-0005-0000-0000-0000D2380000}"/>
    <cellStyle name="Comma 7 2 2 4 2 7" xfId="19023" xr:uid="{00000000-0005-0000-0000-0000D3380000}"/>
    <cellStyle name="Comma 7 2 2 4 3" xfId="19024" xr:uid="{00000000-0005-0000-0000-0000D4380000}"/>
    <cellStyle name="Comma 7 2 2 4 3 2" xfId="19025" xr:uid="{00000000-0005-0000-0000-0000D5380000}"/>
    <cellStyle name="Comma 7 2 2 4 3 2 2" xfId="19026" xr:uid="{00000000-0005-0000-0000-0000D6380000}"/>
    <cellStyle name="Comma 7 2 2 4 3 2 2 2" xfId="19027" xr:uid="{00000000-0005-0000-0000-0000D7380000}"/>
    <cellStyle name="Comma 7 2 2 4 3 2 2 2 2" xfId="19028" xr:uid="{00000000-0005-0000-0000-0000D8380000}"/>
    <cellStyle name="Comma 7 2 2 4 3 2 2 3" xfId="19029" xr:uid="{00000000-0005-0000-0000-0000D9380000}"/>
    <cellStyle name="Comma 7 2 2 4 3 2 2 4" xfId="19030" xr:uid="{00000000-0005-0000-0000-0000DA380000}"/>
    <cellStyle name="Comma 7 2 2 4 3 2 3" xfId="19031" xr:uid="{00000000-0005-0000-0000-0000DB380000}"/>
    <cellStyle name="Comma 7 2 2 4 3 2 3 2" xfId="19032" xr:uid="{00000000-0005-0000-0000-0000DC380000}"/>
    <cellStyle name="Comma 7 2 2 4 3 2 4" xfId="19033" xr:uid="{00000000-0005-0000-0000-0000DD380000}"/>
    <cellStyle name="Comma 7 2 2 4 3 2 5" xfId="19034" xr:uid="{00000000-0005-0000-0000-0000DE380000}"/>
    <cellStyle name="Comma 7 2 2 4 3 3" xfId="19035" xr:uid="{00000000-0005-0000-0000-0000DF380000}"/>
    <cellStyle name="Comma 7 2 2 4 3 3 2" xfId="19036" xr:uid="{00000000-0005-0000-0000-0000E0380000}"/>
    <cellStyle name="Comma 7 2 2 4 3 3 2 2" xfId="19037" xr:uid="{00000000-0005-0000-0000-0000E1380000}"/>
    <cellStyle name="Comma 7 2 2 4 3 3 3" xfId="19038" xr:uid="{00000000-0005-0000-0000-0000E2380000}"/>
    <cellStyle name="Comma 7 2 2 4 3 3 4" xfId="19039" xr:uid="{00000000-0005-0000-0000-0000E3380000}"/>
    <cellStyle name="Comma 7 2 2 4 3 4" xfId="19040" xr:uid="{00000000-0005-0000-0000-0000E4380000}"/>
    <cellStyle name="Comma 7 2 2 4 3 4 2" xfId="19041" xr:uid="{00000000-0005-0000-0000-0000E5380000}"/>
    <cellStyle name="Comma 7 2 2 4 3 5" xfId="19042" xr:uid="{00000000-0005-0000-0000-0000E6380000}"/>
    <cellStyle name="Comma 7 2 2 4 3 6" xfId="19043" xr:uid="{00000000-0005-0000-0000-0000E7380000}"/>
    <cellStyle name="Comma 7 2 2 4 4" xfId="19044" xr:uid="{00000000-0005-0000-0000-0000E8380000}"/>
    <cellStyle name="Comma 7 2 2 4 4 2" xfId="19045" xr:uid="{00000000-0005-0000-0000-0000E9380000}"/>
    <cellStyle name="Comma 7 2 2 4 4 2 2" xfId="19046" xr:uid="{00000000-0005-0000-0000-0000EA380000}"/>
    <cellStyle name="Comma 7 2 2 4 4 2 2 2" xfId="19047" xr:uid="{00000000-0005-0000-0000-0000EB380000}"/>
    <cellStyle name="Comma 7 2 2 4 4 2 3" xfId="19048" xr:uid="{00000000-0005-0000-0000-0000EC380000}"/>
    <cellStyle name="Comma 7 2 2 4 4 2 4" xfId="19049" xr:uid="{00000000-0005-0000-0000-0000ED380000}"/>
    <cellStyle name="Comma 7 2 2 4 4 3" xfId="19050" xr:uid="{00000000-0005-0000-0000-0000EE380000}"/>
    <cellStyle name="Comma 7 2 2 4 4 3 2" xfId="19051" xr:uid="{00000000-0005-0000-0000-0000EF380000}"/>
    <cellStyle name="Comma 7 2 2 4 4 4" xfId="19052" xr:uid="{00000000-0005-0000-0000-0000F0380000}"/>
    <cellStyle name="Comma 7 2 2 4 4 5" xfId="19053" xr:uid="{00000000-0005-0000-0000-0000F1380000}"/>
    <cellStyle name="Comma 7 2 2 4 5" xfId="19054" xr:uid="{00000000-0005-0000-0000-0000F2380000}"/>
    <cellStyle name="Comma 7 2 2 4 5 2" xfId="19055" xr:uid="{00000000-0005-0000-0000-0000F3380000}"/>
    <cellStyle name="Comma 7 2 2 4 5 2 2" xfId="19056" xr:uid="{00000000-0005-0000-0000-0000F4380000}"/>
    <cellStyle name="Comma 7 2 2 4 5 3" xfId="19057" xr:uid="{00000000-0005-0000-0000-0000F5380000}"/>
    <cellStyle name="Comma 7 2 2 4 5 4" xfId="19058" xr:uid="{00000000-0005-0000-0000-0000F6380000}"/>
    <cellStyle name="Comma 7 2 2 4 6" xfId="19059" xr:uid="{00000000-0005-0000-0000-0000F7380000}"/>
    <cellStyle name="Comma 7 2 2 4 6 2" xfId="19060" xr:uid="{00000000-0005-0000-0000-0000F8380000}"/>
    <cellStyle name="Comma 7 2 2 4 7" xfId="19061" xr:uid="{00000000-0005-0000-0000-0000F9380000}"/>
    <cellStyle name="Comma 7 2 2 4 8" xfId="19062" xr:uid="{00000000-0005-0000-0000-0000FA380000}"/>
    <cellStyle name="Comma 7 2 2 4 9" xfId="19063" xr:uid="{00000000-0005-0000-0000-0000FB380000}"/>
    <cellStyle name="Comma 7 2 2 5" xfId="19064" xr:uid="{00000000-0005-0000-0000-0000FC380000}"/>
    <cellStyle name="Comma 7 2 2 5 2" xfId="19065" xr:uid="{00000000-0005-0000-0000-0000FD380000}"/>
    <cellStyle name="Comma 7 2 2 5 2 2" xfId="19066" xr:uid="{00000000-0005-0000-0000-0000FE380000}"/>
    <cellStyle name="Comma 7 2 2 5 2 2 2" xfId="19067" xr:uid="{00000000-0005-0000-0000-0000FF380000}"/>
    <cellStyle name="Comma 7 2 2 5 2 2 2 2" xfId="19068" xr:uid="{00000000-0005-0000-0000-000000390000}"/>
    <cellStyle name="Comma 7 2 2 5 2 2 2 2 2" xfId="19069" xr:uid="{00000000-0005-0000-0000-000001390000}"/>
    <cellStyle name="Comma 7 2 2 5 2 2 2 3" xfId="19070" xr:uid="{00000000-0005-0000-0000-000002390000}"/>
    <cellStyle name="Comma 7 2 2 5 2 2 2 4" xfId="19071" xr:uid="{00000000-0005-0000-0000-000003390000}"/>
    <cellStyle name="Comma 7 2 2 5 2 2 3" xfId="19072" xr:uid="{00000000-0005-0000-0000-000004390000}"/>
    <cellStyle name="Comma 7 2 2 5 2 2 3 2" xfId="19073" xr:uid="{00000000-0005-0000-0000-000005390000}"/>
    <cellStyle name="Comma 7 2 2 5 2 2 4" xfId="19074" xr:uid="{00000000-0005-0000-0000-000006390000}"/>
    <cellStyle name="Comma 7 2 2 5 2 2 5" xfId="19075" xr:uid="{00000000-0005-0000-0000-000007390000}"/>
    <cellStyle name="Comma 7 2 2 5 2 3" xfId="19076" xr:uid="{00000000-0005-0000-0000-000008390000}"/>
    <cellStyle name="Comma 7 2 2 5 2 3 2" xfId="19077" xr:uid="{00000000-0005-0000-0000-000009390000}"/>
    <cellStyle name="Comma 7 2 2 5 2 3 2 2" xfId="19078" xr:uid="{00000000-0005-0000-0000-00000A390000}"/>
    <cellStyle name="Comma 7 2 2 5 2 3 3" xfId="19079" xr:uid="{00000000-0005-0000-0000-00000B390000}"/>
    <cellStyle name="Comma 7 2 2 5 2 3 4" xfId="19080" xr:uid="{00000000-0005-0000-0000-00000C390000}"/>
    <cellStyle name="Comma 7 2 2 5 2 4" xfId="19081" xr:uid="{00000000-0005-0000-0000-00000D390000}"/>
    <cellStyle name="Comma 7 2 2 5 2 4 2" xfId="19082" xr:uid="{00000000-0005-0000-0000-00000E390000}"/>
    <cellStyle name="Comma 7 2 2 5 2 5" xfId="19083" xr:uid="{00000000-0005-0000-0000-00000F390000}"/>
    <cellStyle name="Comma 7 2 2 5 2 6" xfId="19084" xr:uid="{00000000-0005-0000-0000-000010390000}"/>
    <cellStyle name="Comma 7 2 2 5 3" xfId="19085" xr:uid="{00000000-0005-0000-0000-000011390000}"/>
    <cellStyle name="Comma 7 2 2 5 3 2" xfId="19086" xr:uid="{00000000-0005-0000-0000-000012390000}"/>
    <cellStyle name="Comma 7 2 2 5 3 2 2" xfId="19087" xr:uid="{00000000-0005-0000-0000-000013390000}"/>
    <cellStyle name="Comma 7 2 2 5 3 2 2 2" xfId="19088" xr:uid="{00000000-0005-0000-0000-000014390000}"/>
    <cellStyle name="Comma 7 2 2 5 3 2 3" xfId="19089" xr:uid="{00000000-0005-0000-0000-000015390000}"/>
    <cellStyle name="Comma 7 2 2 5 3 2 4" xfId="19090" xr:uid="{00000000-0005-0000-0000-000016390000}"/>
    <cellStyle name="Comma 7 2 2 5 3 3" xfId="19091" xr:uid="{00000000-0005-0000-0000-000017390000}"/>
    <cellStyle name="Comma 7 2 2 5 3 3 2" xfId="19092" xr:uid="{00000000-0005-0000-0000-000018390000}"/>
    <cellStyle name="Comma 7 2 2 5 3 4" xfId="19093" xr:uid="{00000000-0005-0000-0000-000019390000}"/>
    <cellStyle name="Comma 7 2 2 5 3 5" xfId="19094" xr:uid="{00000000-0005-0000-0000-00001A390000}"/>
    <cellStyle name="Comma 7 2 2 5 4" xfId="19095" xr:uid="{00000000-0005-0000-0000-00001B390000}"/>
    <cellStyle name="Comma 7 2 2 5 4 2" xfId="19096" xr:uid="{00000000-0005-0000-0000-00001C390000}"/>
    <cellStyle name="Comma 7 2 2 5 4 2 2" xfId="19097" xr:uid="{00000000-0005-0000-0000-00001D390000}"/>
    <cellStyle name="Comma 7 2 2 5 4 3" xfId="19098" xr:uid="{00000000-0005-0000-0000-00001E390000}"/>
    <cellStyle name="Comma 7 2 2 5 4 4" xfId="19099" xr:uid="{00000000-0005-0000-0000-00001F390000}"/>
    <cellStyle name="Comma 7 2 2 5 5" xfId="19100" xr:uid="{00000000-0005-0000-0000-000020390000}"/>
    <cellStyle name="Comma 7 2 2 5 5 2" xfId="19101" xr:uid="{00000000-0005-0000-0000-000021390000}"/>
    <cellStyle name="Comma 7 2 2 5 6" xfId="19102" xr:uid="{00000000-0005-0000-0000-000022390000}"/>
    <cellStyle name="Comma 7 2 2 5 7" xfId="19103" xr:uid="{00000000-0005-0000-0000-000023390000}"/>
    <cellStyle name="Comma 7 2 2 6" xfId="19104" xr:uid="{00000000-0005-0000-0000-000024390000}"/>
    <cellStyle name="Comma 7 2 2 6 2" xfId="19105" xr:uid="{00000000-0005-0000-0000-000025390000}"/>
    <cellStyle name="Comma 7 2 2 6 2 2" xfId="19106" xr:uid="{00000000-0005-0000-0000-000026390000}"/>
    <cellStyle name="Comma 7 2 2 6 2 2 2" xfId="19107" xr:uid="{00000000-0005-0000-0000-000027390000}"/>
    <cellStyle name="Comma 7 2 2 6 2 2 2 2" xfId="19108" xr:uid="{00000000-0005-0000-0000-000028390000}"/>
    <cellStyle name="Comma 7 2 2 6 2 2 3" xfId="19109" xr:uid="{00000000-0005-0000-0000-000029390000}"/>
    <cellStyle name="Comma 7 2 2 6 2 2 4" xfId="19110" xr:uid="{00000000-0005-0000-0000-00002A390000}"/>
    <cellStyle name="Comma 7 2 2 6 2 3" xfId="19111" xr:uid="{00000000-0005-0000-0000-00002B390000}"/>
    <cellStyle name="Comma 7 2 2 6 2 3 2" xfId="19112" xr:uid="{00000000-0005-0000-0000-00002C390000}"/>
    <cellStyle name="Comma 7 2 2 6 2 4" xfId="19113" xr:uid="{00000000-0005-0000-0000-00002D390000}"/>
    <cellStyle name="Comma 7 2 2 6 2 5" xfId="19114" xr:uid="{00000000-0005-0000-0000-00002E390000}"/>
    <cellStyle name="Comma 7 2 2 6 3" xfId="19115" xr:uid="{00000000-0005-0000-0000-00002F390000}"/>
    <cellStyle name="Comma 7 2 2 6 3 2" xfId="19116" xr:uid="{00000000-0005-0000-0000-000030390000}"/>
    <cellStyle name="Comma 7 2 2 6 3 2 2" xfId="19117" xr:uid="{00000000-0005-0000-0000-000031390000}"/>
    <cellStyle name="Comma 7 2 2 6 3 3" xfId="19118" xr:uid="{00000000-0005-0000-0000-000032390000}"/>
    <cellStyle name="Comma 7 2 2 6 3 4" xfId="19119" xr:uid="{00000000-0005-0000-0000-000033390000}"/>
    <cellStyle name="Comma 7 2 2 6 4" xfId="19120" xr:uid="{00000000-0005-0000-0000-000034390000}"/>
    <cellStyle name="Comma 7 2 2 6 4 2" xfId="19121" xr:uid="{00000000-0005-0000-0000-000035390000}"/>
    <cellStyle name="Comma 7 2 2 6 5" xfId="19122" xr:uid="{00000000-0005-0000-0000-000036390000}"/>
    <cellStyle name="Comma 7 2 2 6 6" xfId="19123" xr:uid="{00000000-0005-0000-0000-000037390000}"/>
    <cellStyle name="Comma 7 2 2 7" xfId="19124" xr:uid="{00000000-0005-0000-0000-000038390000}"/>
    <cellStyle name="Comma 7 2 2 7 2" xfId="19125" xr:uid="{00000000-0005-0000-0000-000039390000}"/>
    <cellStyle name="Comma 7 2 2 7 2 2" xfId="19126" xr:uid="{00000000-0005-0000-0000-00003A390000}"/>
    <cellStyle name="Comma 7 2 2 7 2 2 2" xfId="19127" xr:uid="{00000000-0005-0000-0000-00003B390000}"/>
    <cellStyle name="Comma 7 2 2 7 2 3" xfId="19128" xr:uid="{00000000-0005-0000-0000-00003C390000}"/>
    <cellStyle name="Comma 7 2 2 7 2 4" xfId="19129" xr:uid="{00000000-0005-0000-0000-00003D390000}"/>
    <cellStyle name="Comma 7 2 2 7 3" xfId="19130" xr:uid="{00000000-0005-0000-0000-00003E390000}"/>
    <cellStyle name="Comma 7 2 2 7 3 2" xfId="19131" xr:uid="{00000000-0005-0000-0000-00003F390000}"/>
    <cellStyle name="Comma 7 2 2 7 4" xfId="19132" xr:uid="{00000000-0005-0000-0000-000040390000}"/>
    <cellStyle name="Comma 7 2 2 7 5" xfId="19133" xr:uid="{00000000-0005-0000-0000-000041390000}"/>
    <cellStyle name="Comma 7 2 2 8" xfId="19134" xr:uid="{00000000-0005-0000-0000-000042390000}"/>
    <cellStyle name="Comma 7 2 2 8 2" xfId="19135" xr:uid="{00000000-0005-0000-0000-000043390000}"/>
    <cellStyle name="Comma 7 2 2 8 2 2" xfId="19136" xr:uid="{00000000-0005-0000-0000-000044390000}"/>
    <cellStyle name="Comma 7 2 2 8 3" xfId="19137" xr:uid="{00000000-0005-0000-0000-000045390000}"/>
    <cellStyle name="Comma 7 2 2 8 4" xfId="19138" xr:uid="{00000000-0005-0000-0000-000046390000}"/>
    <cellStyle name="Comma 7 2 2 9" xfId="19139" xr:uid="{00000000-0005-0000-0000-000047390000}"/>
    <cellStyle name="Comma 7 2 2 9 2" xfId="19140" xr:uid="{00000000-0005-0000-0000-000048390000}"/>
    <cellStyle name="Comma 7 2 3" xfId="652" xr:uid="{00000000-0005-0000-0000-000049390000}"/>
    <cellStyle name="Comma 7 2 3 2" xfId="19141" xr:uid="{00000000-0005-0000-0000-00004A390000}"/>
    <cellStyle name="Comma 7 2 3 2 2" xfId="19142" xr:uid="{00000000-0005-0000-0000-00004B390000}"/>
    <cellStyle name="Comma 7 2 3 2 2 2" xfId="19143" xr:uid="{00000000-0005-0000-0000-00004C390000}"/>
    <cellStyle name="Comma 7 2 3 2 2 2 2" xfId="19144" xr:uid="{00000000-0005-0000-0000-00004D390000}"/>
    <cellStyle name="Comma 7 2 3 2 2 2 2 2" xfId="19145" xr:uid="{00000000-0005-0000-0000-00004E390000}"/>
    <cellStyle name="Comma 7 2 3 2 2 2 2 2 2" xfId="19146" xr:uid="{00000000-0005-0000-0000-00004F390000}"/>
    <cellStyle name="Comma 7 2 3 2 2 2 2 3" xfId="19147" xr:uid="{00000000-0005-0000-0000-000050390000}"/>
    <cellStyle name="Comma 7 2 3 2 2 2 2 4" xfId="19148" xr:uid="{00000000-0005-0000-0000-000051390000}"/>
    <cellStyle name="Comma 7 2 3 2 2 2 3" xfId="19149" xr:uid="{00000000-0005-0000-0000-000052390000}"/>
    <cellStyle name="Comma 7 2 3 2 2 2 3 2" xfId="19150" xr:uid="{00000000-0005-0000-0000-000053390000}"/>
    <cellStyle name="Comma 7 2 3 2 2 2 4" xfId="19151" xr:uid="{00000000-0005-0000-0000-000054390000}"/>
    <cellStyle name="Comma 7 2 3 2 2 2 5" xfId="19152" xr:uid="{00000000-0005-0000-0000-000055390000}"/>
    <cellStyle name="Comma 7 2 3 2 2 3" xfId="19153" xr:uid="{00000000-0005-0000-0000-000056390000}"/>
    <cellStyle name="Comma 7 2 3 2 2 3 2" xfId="19154" xr:uid="{00000000-0005-0000-0000-000057390000}"/>
    <cellStyle name="Comma 7 2 3 2 2 3 2 2" xfId="19155" xr:uid="{00000000-0005-0000-0000-000058390000}"/>
    <cellStyle name="Comma 7 2 3 2 2 3 3" xfId="19156" xr:uid="{00000000-0005-0000-0000-000059390000}"/>
    <cellStyle name="Comma 7 2 3 2 2 3 4" xfId="19157" xr:uid="{00000000-0005-0000-0000-00005A390000}"/>
    <cellStyle name="Comma 7 2 3 2 2 4" xfId="19158" xr:uid="{00000000-0005-0000-0000-00005B390000}"/>
    <cellStyle name="Comma 7 2 3 2 2 4 2" xfId="19159" xr:uid="{00000000-0005-0000-0000-00005C390000}"/>
    <cellStyle name="Comma 7 2 3 2 2 5" xfId="19160" xr:uid="{00000000-0005-0000-0000-00005D390000}"/>
    <cellStyle name="Comma 7 2 3 2 2 6" xfId="19161" xr:uid="{00000000-0005-0000-0000-00005E390000}"/>
    <cellStyle name="Comma 7 2 3 2 3" xfId="19162" xr:uid="{00000000-0005-0000-0000-00005F390000}"/>
    <cellStyle name="Comma 7 2 3 2 3 2" xfId="19163" xr:uid="{00000000-0005-0000-0000-000060390000}"/>
    <cellStyle name="Comma 7 2 3 2 3 2 2" xfId="19164" xr:uid="{00000000-0005-0000-0000-000061390000}"/>
    <cellStyle name="Comma 7 2 3 2 3 2 2 2" xfId="19165" xr:uid="{00000000-0005-0000-0000-000062390000}"/>
    <cellStyle name="Comma 7 2 3 2 3 2 3" xfId="19166" xr:uid="{00000000-0005-0000-0000-000063390000}"/>
    <cellStyle name="Comma 7 2 3 2 3 2 4" xfId="19167" xr:uid="{00000000-0005-0000-0000-000064390000}"/>
    <cellStyle name="Comma 7 2 3 2 3 3" xfId="19168" xr:uid="{00000000-0005-0000-0000-000065390000}"/>
    <cellStyle name="Comma 7 2 3 2 3 3 2" xfId="19169" xr:uid="{00000000-0005-0000-0000-000066390000}"/>
    <cellStyle name="Comma 7 2 3 2 3 4" xfId="19170" xr:uid="{00000000-0005-0000-0000-000067390000}"/>
    <cellStyle name="Comma 7 2 3 2 3 5" xfId="19171" xr:uid="{00000000-0005-0000-0000-000068390000}"/>
    <cellStyle name="Comma 7 2 3 2 4" xfId="19172" xr:uid="{00000000-0005-0000-0000-000069390000}"/>
    <cellStyle name="Comma 7 2 3 2 4 2" xfId="19173" xr:uid="{00000000-0005-0000-0000-00006A390000}"/>
    <cellStyle name="Comma 7 2 3 2 4 2 2" xfId="19174" xr:uid="{00000000-0005-0000-0000-00006B390000}"/>
    <cellStyle name="Comma 7 2 3 2 4 3" xfId="19175" xr:uid="{00000000-0005-0000-0000-00006C390000}"/>
    <cellStyle name="Comma 7 2 3 2 4 4" xfId="19176" xr:uid="{00000000-0005-0000-0000-00006D390000}"/>
    <cellStyle name="Comma 7 2 3 2 5" xfId="19177" xr:uid="{00000000-0005-0000-0000-00006E390000}"/>
    <cellStyle name="Comma 7 2 3 2 5 2" xfId="19178" xr:uid="{00000000-0005-0000-0000-00006F390000}"/>
    <cellStyle name="Comma 7 2 3 2 6" xfId="19179" xr:uid="{00000000-0005-0000-0000-000070390000}"/>
    <cellStyle name="Comma 7 2 3 2 7" xfId="19180" xr:uid="{00000000-0005-0000-0000-000071390000}"/>
    <cellStyle name="Comma 7 2 3 3" xfId="19181" xr:uid="{00000000-0005-0000-0000-000072390000}"/>
    <cellStyle name="Comma 7 2 3 3 2" xfId="19182" xr:uid="{00000000-0005-0000-0000-000073390000}"/>
    <cellStyle name="Comma 7 2 3 3 2 2" xfId="19183" xr:uid="{00000000-0005-0000-0000-000074390000}"/>
    <cellStyle name="Comma 7 2 3 3 2 2 2" xfId="19184" xr:uid="{00000000-0005-0000-0000-000075390000}"/>
    <cellStyle name="Comma 7 2 3 3 2 2 2 2" xfId="19185" xr:uid="{00000000-0005-0000-0000-000076390000}"/>
    <cellStyle name="Comma 7 2 3 3 2 2 3" xfId="19186" xr:uid="{00000000-0005-0000-0000-000077390000}"/>
    <cellStyle name="Comma 7 2 3 3 2 2 4" xfId="19187" xr:uid="{00000000-0005-0000-0000-000078390000}"/>
    <cellStyle name="Comma 7 2 3 3 2 3" xfId="19188" xr:uid="{00000000-0005-0000-0000-000079390000}"/>
    <cellStyle name="Comma 7 2 3 3 2 3 2" xfId="19189" xr:uid="{00000000-0005-0000-0000-00007A390000}"/>
    <cellStyle name="Comma 7 2 3 3 2 4" xfId="19190" xr:uid="{00000000-0005-0000-0000-00007B390000}"/>
    <cellStyle name="Comma 7 2 3 3 2 5" xfId="19191" xr:uid="{00000000-0005-0000-0000-00007C390000}"/>
    <cellStyle name="Comma 7 2 3 3 3" xfId="19192" xr:uid="{00000000-0005-0000-0000-00007D390000}"/>
    <cellStyle name="Comma 7 2 3 3 3 2" xfId="19193" xr:uid="{00000000-0005-0000-0000-00007E390000}"/>
    <cellStyle name="Comma 7 2 3 3 3 2 2" xfId="19194" xr:uid="{00000000-0005-0000-0000-00007F390000}"/>
    <cellStyle name="Comma 7 2 3 3 3 3" xfId="19195" xr:uid="{00000000-0005-0000-0000-000080390000}"/>
    <cellStyle name="Comma 7 2 3 3 3 4" xfId="19196" xr:uid="{00000000-0005-0000-0000-000081390000}"/>
    <cellStyle name="Comma 7 2 3 3 4" xfId="19197" xr:uid="{00000000-0005-0000-0000-000082390000}"/>
    <cellStyle name="Comma 7 2 3 3 4 2" xfId="19198" xr:uid="{00000000-0005-0000-0000-000083390000}"/>
    <cellStyle name="Comma 7 2 3 3 5" xfId="19199" xr:uid="{00000000-0005-0000-0000-000084390000}"/>
    <cellStyle name="Comma 7 2 3 3 6" xfId="19200" xr:uid="{00000000-0005-0000-0000-000085390000}"/>
    <cellStyle name="Comma 7 2 3 4" xfId="19201" xr:uid="{00000000-0005-0000-0000-000086390000}"/>
    <cellStyle name="Comma 7 2 3 4 2" xfId="19202" xr:uid="{00000000-0005-0000-0000-000087390000}"/>
    <cellStyle name="Comma 7 2 3 4 2 2" xfId="19203" xr:uid="{00000000-0005-0000-0000-000088390000}"/>
    <cellStyle name="Comma 7 2 3 4 2 2 2" xfId="19204" xr:uid="{00000000-0005-0000-0000-000089390000}"/>
    <cellStyle name="Comma 7 2 3 4 2 3" xfId="19205" xr:uid="{00000000-0005-0000-0000-00008A390000}"/>
    <cellStyle name="Comma 7 2 3 4 2 4" xfId="19206" xr:uid="{00000000-0005-0000-0000-00008B390000}"/>
    <cellStyle name="Comma 7 2 3 4 3" xfId="19207" xr:uid="{00000000-0005-0000-0000-00008C390000}"/>
    <cellStyle name="Comma 7 2 3 4 3 2" xfId="19208" xr:uid="{00000000-0005-0000-0000-00008D390000}"/>
    <cellStyle name="Comma 7 2 3 4 4" xfId="19209" xr:uid="{00000000-0005-0000-0000-00008E390000}"/>
    <cellStyle name="Comma 7 2 3 4 5" xfId="19210" xr:uid="{00000000-0005-0000-0000-00008F390000}"/>
    <cellStyle name="Comma 7 2 3 5" xfId="19211" xr:uid="{00000000-0005-0000-0000-000090390000}"/>
    <cellStyle name="Comma 7 2 3 5 2" xfId="19212" xr:uid="{00000000-0005-0000-0000-000091390000}"/>
    <cellStyle name="Comma 7 2 3 5 2 2" xfId="19213" xr:uid="{00000000-0005-0000-0000-000092390000}"/>
    <cellStyle name="Comma 7 2 3 5 3" xfId="19214" xr:uid="{00000000-0005-0000-0000-000093390000}"/>
    <cellStyle name="Comma 7 2 3 5 4" xfId="19215" xr:uid="{00000000-0005-0000-0000-000094390000}"/>
    <cellStyle name="Comma 7 2 3 6" xfId="19216" xr:uid="{00000000-0005-0000-0000-000095390000}"/>
    <cellStyle name="Comma 7 2 3 6 2" xfId="19217" xr:uid="{00000000-0005-0000-0000-000096390000}"/>
    <cellStyle name="Comma 7 2 3 7" xfId="19218" xr:uid="{00000000-0005-0000-0000-000097390000}"/>
    <cellStyle name="Comma 7 2 3 8" xfId="19219" xr:uid="{00000000-0005-0000-0000-000098390000}"/>
    <cellStyle name="Comma 7 2 3 9" xfId="19220" xr:uid="{00000000-0005-0000-0000-000099390000}"/>
    <cellStyle name="Comma 7 2 4" xfId="653" xr:uid="{00000000-0005-0000-0000-00009A390000}"/>
    <cellStyle name="Comma 7 2 4 2" xfId="19221" xr:uid="{00000000-0005-0000-0000-00009B390000}"/>
    <cellStyle name="Comma 7 2 4 2 2" xfId="19222" xr:uid="{00000000-0005-0000-0000-00009C390000}"/>
    <cellStyle name="Comma 7 2 4 2 2 2" xfId="19223" xr:uid="{00000000-0005-0000-0000-00009D390000}"/>
    <cellStyle name="Comma 7 2 4 2 2 2 2" xfId="19224" xr:uid="{00000000-0005-0000-0000-00009E390000}"/>
    <cellStyle name="Comma 7 2 4 2 2 2 2 2" xfId="19225" xr:uid="{00000000-0005-0000-0000-00009F390000}"/>
    <cellStyle name="Comma 7 2 4 2 2 2 2 2 2" xfId="19226" xr:uid="{00000000-0005-0000-0000-0000A0390000}"/>
    <cellStyle name="Comma 7 2 4 2 2 2 2 3" xfId="19227" xr:uid="{00000000-0005-0000-0000-0000A1390000}"/>
    <cellStyle name="Comma 7 2 4 2 2 2 2 4" xfId="19228" xr:uid="{00000000-0005-0000-0000-0000A2390000}"/>
    <cellStyle name="Comma 7 2 4 2 2 2 3" xfId="19229" xr:uid="{00000000-0005-0000-0000-0000A3390000}"/>
    <cellStyle name="Comma 7 2 4 2 2 2 3 2" xfId="19230" xr:uid="{00000000-0005-0000-0000-0000A4390000}"/>
    <cellStyle name="Comma 7 2 4 2 2 2 4" xfId="19231" xr:uid="{00000000-0005-0000-0000-0000A5390000}"/>
    <cellStyle name="Comma 7 2 4 2 2 2 5" xfId="19232" xr:uid="{00000000-0005-0000-0000-0000A6390000}"/>
    <cellStyle name="Comma 7 2 4 2 2 3" xfId="19233" xr:uid="{00000000-0005-0000-0000-0000A7390000}"/>
    <cellStyle name="Comma 7 2 4 2 2 3 2" xfId="19234" xr:uid="{00000000-0005-0000-0000-0000A8390000}"/>
    <cellStyle name="Comma 7 2 4 2 2 3 2 2" xfId="19235" xr:uid="{00000000-0005-0000-0000-0000A9390000}"/>
    <cellStyle name="Comma 7 2 4 2 2 3 3" xfId="19236" xr:uid="{00000000-0005-0000-0000-0000AA390000}"/>
    <cellStyle name="Comma 7 2 4 2 2 3 4" xfId="19237" xr:uid="{00000000-0005-0000-0000-0000AB390000}"/>
    <cellStyle name="Comma 7 2 4 2 2 4" xfId="19238" xr:uid="{00000000-0005-0000-0000-0000AC390000}"/>
    <cellStyle name="Comma 7 2 4 2 2 4 2" xfId="19239" xr:uid="{00000000-0005-0000-0000-0000AD390000}"/>
    <cellStyle name="Comma 7 2 4 2 2 5" xfId="19240" xr:uid="{00000000-0005-0000-0000-0000AE390000}"/>
    <cellStyle name="Comma 7 2 4 2 2 6" xfId="19241" xr:uid="{00000000-0005-0000-0000-0000AF390000}"/>
    <cellStyle name="Comma 7 2 4 2 3" xfId="19242" xr:uid="{00000000-0005-0000-0000-0000B0390000}"/>
    <cellStyle name="Comma 7 2 4 2 3 2" xfId="19243" xr:uid="{00000000-0005-0000-0000-0000B1390000}"/>
    <cellStyle name="Comma 7 2 4 2 3 2 2" xfId="19244" xr:uid="{00000000-0005-0000-0000-0000B2390000}"/>
    <cellStyle name="Comma 7 2 4 2 3 2 2 2" xfId="19245" xr:uid="{00000000-0005-0000-0000-0000B3390000}"/>
    <cellStyle name="Comma 7 2 4 2 3 2 3" xfId="19246" xr:uid="{00000000-0005-0000-0000-0000B4390000}"/>
    <cellStyle name="Comma 7 2 4 2 3 2 4" xfId="19247" xr:uid="{00000000-0005-0000-0000-0000B5390000}"/>
    <cellStyle name="Comma 7 2 4 2 3 3" xfId="19248" xr:uid="{00000000-0005-0000-0000-0000B6390000}"/>
    <cellStyle name="Comma 7 2 4 2 3 3 2" xfId="19249" xr:uid="{00000000-0005-0000-0000-0000B7390000}"/>
    <cellStyle name="Comma 7 2 4 2 3 4" xfId="19250" xr:uid="{00000000-0005-0000-0000-0000B8390000}"/>
    <cellStyle name="Comma 7 2 4 2 3 5" xfId="19251" xr:uid="{00000000-0005-0000-0000-0000B9390000}"/>
    <cellStyle name="Comma 7 2 4 2 4" xfId="19252" xr:uid="{00000000-0005-0000-0000-0000BA390000}"/>
    <cellStyle name="Comma 7 2 4 2 4 2" xfId="19253" xr:uid="{00000000-0005-0000-0000-0000BB390000}"/>
    <cellStyle name="Comma 7 2 4 2 4 2 2" xfId="19254" xr:uid="{00000000-0005-0000-0000-0000BC390000}"/>
    <cellStyle name="Comma 7 2 4 2 4 3" xfId="19255" xr:uid="{00000000-0005-0000-0000-0000BD390000}"/>
    <cellStyle name="Comma 7 2 4 2 4 4" xfId="19256" xr:uid="{00000000-0005-0000-0000-0000BE390000}"/>
    <cellStyle name="Comma 7 2 4 2 5" xfId="19257" xr:uid="{00000000-0005-0000-0000-0000BF390000}"/>
    <cellStyle name="Comma 7 2 4 2 5 2" xfId="19258" xr:uid="{00000000-0005-0000-0000-0000C0390000}"/>
    <cellStyle name="Comma 7 2 4 2 6" xfId="19259" xr:uid="{00000000-0005-0000-0000-0000C1390000}"/>
    <cellStyle name="Comma 7 2 4 2 7" xfId="19260" xr:uid="{00000000-0005-0000-0000-0000C2390000}"/>
    <cellStyle name="Comma 7 2 4 3" xfId="19261" xr:uid="{00000000-0005-0000-0000-0000C3390000}"/>
    <cellStyle name="Comma 7 2 4 3 2" xfId="19262" xr:uid="{00000000-0005-0000-0000-0000C4390000}"/>
    <cellStyle name="Comma 7 2 4 3 2 2" xfId="19263" xr:uid="{00000000-0005-0000-0000-0000C5390000}"/>
    <cellStyle name="Comma 7 2 4 3 2 2 2" xfId="19264" xr:uid="{00000000-0005-0000-0000-0000C6390000}"/>
    <cellStyle name="Comma 7 2 4 3 2 2 2 2" xfId="19265" xr:uid="{00000000-0005-0000-0000-0000C7390000}"/>
    <cellStyle name="Comma 7 2 4 3 2 2 3" xfId="19266" xr:uid="{00000000-0005-0000-0000-0000C8390000}"/>
    <cellStyle name="Comma 7 2 4 3 2 2 4" xfId="19267" xr:uid="{00000000-0005-0000-0000-0000C9390000}"/>
    <cellStyle name="Comma 7 2 4 3 2 3" xfId="19268" xr:uid="{00000000-0005-0000-0000-0000CA390000}"/>
    <cellStyle name="Comma 7 2 4 3 2 3 2" xfId="19269" xr:uid="{00000000-0005-0000-0000-0000CB390000}"/>
    <cellStyle name="Comma 7 2 4 3 2 4" xfId="19270" xr:uid="{00000000-0005-0000-0000-0000CC390000}"/>
    <cellStyle name="Comma 7 2 4 3 2 5" xfId="19271" xr:uid="{00000000-0005-0000-0000-0000CD390000}"/>
    <cellStyle name="Comma 7 2 4 3 3" xfId="19272" xr:uid="{00000000-0005-0000-0000-0000CE390000}"/>
    <cellStyle name="Comma 7 2 4 3 3 2" xfId="19273" xr:uid="{00000000-0005-0000-0000-0000CF390000}"/>
    <cellStyle name="Comma 7 2 4 3 3 2 2" xfId="19274" xr:uid="{00000000-0005-0000-0000-0000D0390000}"/>
    <cellStyle name="Comma 7 2 4 3 3 3" xfId="19275" xr:uid="{00000000-0005-0000-0000-0000D1390000}"/>
    <cellStyle name="Comma 7 2 4 3 3 4" xfId="19276" xr:uid="{00000000-0005-0000-0000-0000D2390000}"/>
    <cellStyle name="Comma 7 2 4 3 4" xfId="19277" xr:uid="{00000000-0005-0000-0000-0000D3390000}"/>
    <cellStyle name="Comma 7 2 4 3 4 2" xfId="19278" xr:uid="{00000000-0005-0000-0000-0000D4390000}"/>
    <cellStyle name="Comma 7 2 4 3 5" xfId="19279" xr:uid="{00000000-0005-0000-0000-0000D5390000}"/>
    <cellStyle name="Comma 7 2 4 3 6" xfId="19280" xr:uid="{00000000-0005-0000-0000-0000D6390000}"/>
    <cellStyle name="Comma 7 2 4 4" xfId="19281" xr:uid="{00000000-0005-0000-0000-0000D7390000}"/>
    <cellStyle name="Comma 7 2 4 4 2" xfId="19282" xr:uid="{00000000-0005-0000-0000-0000D8390000}"/>
    <cellStyle name="Comma 7 2 4 4 2 2" xfId="19283" xr:uid="{00000000-0005-0000-0000-0000D9390000}"/>
    <cellStyle name="Comma 7 2 4 4 2 2 2" xfId="19284" xr:uid="{00000000-0005-0000-0000-0000DA390000}"/>
    <cellStyle name="Comma 7 2 4 4 2 3" xfId="19285" xr:uid="{00000000-0005-0000-0000-0000DB390000}"/>
    <cellStyle name="Comma 7 2 4 4 2 4" xfId="19286" xr:uid="{00000000-0005-0000-0000-0000DC390000}"/>
    <cellStyle name="Comma 7 2 4 4 3" xfId="19287" xr:uid="{00000000-0005-0000-0000-0000DD390000}"/>
    <cellStyle name="Comma 7 2 4 4 3 2" xfId="19288" xr:uid="{00000000-0005-0000-0000-0000DE390000}"/>
    <cellStyle name="Comma 7 2 4 4 4" xfId="19289" xr:uid="{00000000-0005-0000-0000-0000DF390000}"/>
    <cellStyle name="Comma 7 2 4 4 5" xfId="19290" xr:uid="{00000000-0005-0000-0000-0000E0390000}"/>
    <cellStyle name="Comma 7 2 4 5" xfId="19291" xr:uid="{00000000-0005-0000-0000-0000E1390000}"/>
    <cellStyle name="Comma 7 2 4 5 2" xfId="19292" xr:uid="{00000000-0005-0000-0000-0000E2390000}"/>
    <cellStyle name="Comma 7 2 4 5 2 2" xfId="19293" xr:uid="{00000000-0005-0000-0000-0000E3390000}"/>
    <cellStyle name="Comma 7 2 4 5 3" xfId="19294" xr:uid="{00000000-0005-0000-0000-0000E4390000}"/>
    <cellStyle name="Comma 7 2 4 5 4" xfId="19295" xr:uid="{00000000-0005-0000-0000-0000E5390000}"/>
    <cellStyle name="Comma 7 2 4 6" xfId="19296" xr:uid="{00000000-0005-0000-0000-0000E6390000}"/>
    <cellStyle name="Comma 7 2 4 6 2" xfId="19297" xr:uid="{00000000-0005-0000-0000-0000E7390000}"/>
    <cellStyle name="Comma 7 2 4 7" xfId="19298" xr:uid="{00000000-0005-0000-0000-0000E8390000}"/>
    <cellStyle name="Comma 7 2 4 8" xfId="19299" xr:uid="{00000000-0005-0000-0000-0000E9390000}"/>
    <cellStyle name="Comma 7 2 4 9" xfId="19300" xr:uid="{00000000-0005-0000-0000-0000EA390000}"/>
    <cellStyle name="Comma 7 2 5" xfId="654" xr:uid="{00000000-0005-0000-0000-0000EB390000}"/>
    <cellStyle name="Comma 7 2 5 2" xfId="19301" xr:uid="{00000000-0005-0000-0000-0000EC390000}"/>
    <cellStyle name="Comma 7 2 5 2 2" xfId="19302" xr:uid="{00000000-0005-0000-0000-0000ED390000}"/>
    <cellStyle name="Comma 7 2 5 2 2 2" xfId="19303" xr:uid="{00000000-0005-0000-0000-0000EE390000}"/>
    <cellStyle name="Comma 7 2 5 2 2 2 2" xfId="19304" xr:uid="{00000000-0005-0000-0000-0000EF390000}"/>
    <cellStyle name="Comma 7 2 5 2 2 2 2 2" xfId="19305" xr:uid="{00000000-0005-0000-0000-0000F0390000}"/>
    <cellStyle name="Comma 7 2 5 2 2 2 2 2 2" xfId="19306" xr:uid="{00000000-0005-0000-0000-0000F1390000}"/>
    <cellStyle name="Comma 7 2 5 2 2 2 2 3" xfId="19307" xr:uid="{00000000-0005-0000-0000-0000F2390000}"/>
    <cellStyle name="Comma 7 2 5 2 2 2 2 4" xfId="19308" xr:uid="{00000000-0005-0000-0000-0000F3390000}"/>
    <cellStyle name="Comma 7 2 5 2 2 2 3" xfId="19309" xr:uid="{00000000-0005-0000-0000-0000F4390000}"/>
    <cellStyle name="Comma 7 2 5 2 2 2 3 2" xfId="19310" xr:uid="{00000000-0005-0000-0000-0000F5390000}"/>
    <cellStyle name="Comma 7 2 5 2 2 2 4" xfId="19311" xr:uid="{00000000-0005-0000-0000-0000F6390000}"/>
    <cellStyle name="Comma 7 2 5 2 2 2 5" xfId="19312" xr:uid="{00000000-0005-0000-0000-0000F7390000}"/>
    <cellStyle name="Comma 7 2 5 2 2 3" xfId="19313" xr:uid="{00000000-0005-0000-0000-0000F8390000}"/>
    <cellStyle name="Comma 7 2 5 2 2 3 2" xfId="19314" xr:uid="{00000000-0005-0000-0000-0000F9390000}"/>
    <cellStyle name="Comma 7 2 5 2 2 3 2 2" xfId="19315" xr:uid="{00000000-0005-0000-0000-0000FA390000}"/>
    <cellStyle name="Comma 7 2 5 2 2 3 3" xfId="19316" xr:uid="{00000000-0005-0000-0000-0000FB390000}"/>
    <cellStyle name="Comma 7 2 5 2 2 3 4" xfId="19317" xr:uid="{00000000-0005-0000-0000-0000FC390000}"/>
    <cellStyle name="Comma 7 2 5 2 2 4" xfId="19318" xr:uid="{00000000-0005-0000-0000-0000FD390000}"/>
    <cellStyle name="Comma 7 2 5 2 2 4 2" xfId="19319" xr:uid="{00000000-0005-0000-0000-0000FE390000}"/>
    <cellStyle name="Comma 7 2 5 2 2 5" xfId="19320" xr:uid="{00000000-0005-0000-0000-0000FF390000}"/>
    <cellStyle name="Comma 7 2 5 2 2 6" xfId="19321" xr:uid="{00000000-0005-0000-0000-0000003A0000}"/>
    <cellStyle name="Comma 7 2 5 2 3" xfId="19322" xr:uid="{00000000-0005-0000-0000-0000013A0000}"/>
    <cellStyle name="Comma 7 2 5 2 3 2" xfId="19323" xr:uid="{00000000-0005-0000-0000-0000023A0000}"/>
    <cellStyle name="Comma 7 2 5 2 3 2 2" xfId="19324" xr:uid="{00000000-0005-0000-0000-0000033A0000}"/>
    <cellStyle name="Comma 7 2 5 2 3 2 2 2" xfId="19325" xr:uid="{00000000-0005-0000-0000-0000043A0000}"/>
    <cellStyle name="Comma 7 2 5 2 3 2 3" xfId="19326" xr:uid="{00000000-0005-0000-0000-0000053A0000}"/>
    <cellStyle name="Comma 7 2 5 2 3 2 4" xfId="19327" xr:uid="{00000000-0005-0000-0000-0000063A0000}"/>
    <cellStyle name="Comma 7 2 5 2 3 3" xfId="19328" xr:uid="{00000000-0005-0000-0000-0000073A0000}"/>
    <cellStyle name="Comma 7 2 5 2 3 3 2" xfId="19329" xr:uid="{00000000-0005-0000-0000-0000083A0000}"/>
    <cellStyle name="Comma 7 2 5 2 3 4" xfId="19330" xr:uid="{00000000-0005-0000-0000-0000093A0000}"/>
    <cellStyle name="Comma 7 2 5 2 3 5" xfId="19331" xr:uid="{00000000-0005-0000-0000-00000A3A0000}"/>
    <cellStyle name="Comma 7 2 5 2 4" xfId="19332" xr:uid="{00000000-0005-0000-0000-00000B3A0000}"/>
    <cellStyle name="Comma 7 2 5 2 4 2" xfId="19333" xr:uid="{00000000-0005-0000-0000-00000C3A0000}"/>
    <cellStyle name="Comma 7 2 5 2 4 2 2" xfId="19334" xr:uid="{00000000-0005-0000-0000-00000D3A0000}"/>
    <cellStyle name="Comma 7 2 5 2 4 3" xfId="19335" xr:uid="{00000000-0005-0000-0000-00000E3A0000}"/>
    <cellStyle name="Comma 7 2 5 2 4 4" xfId="19336" xr:uid="{00000000-0005-0000-0000-00000F3A0000}"/>
    <cellStyle name="Comma 7 2 5 2 5" xfId="19337" xr:uid="{00000000-0005-0000-0000-0000103A0000}"/>
    <cellStyle name="Comma 7 2 5 2 5 2" xfId="19338" xr:uid="{00000000-0005-0000-0000-0000113A0000}"/>
    <cellStyle name="Comma 7 2 5 2 6" xfId="19339" xr:uid="{00000000-0005-0000-0000-0000123A0000}"/>
    <cellStyle name="Comma 7 2 5 2 7" xfId="19340" xr:uid="{00000000-0005-0000-0000-0000133A0000}"/>
    <cellStyle name="Comma 7 2 5 3" xfId="19341" xr:uid="{00000000-0005-0000-0000-0000143A0000}"/>
    <cellStyle name="Comma 7 2 5 3 2" xfId="19342" xr:uid="{00000000-0005-0000-0000-0000153A0000}"/>
    <cellStyle name="Comma 7 2 5 3 2 2" xfId="19343" xr:uid="{00000000-0005-0000-0000-0000163A0000}"/>
    <cellStyle name="Comma 7 2 5 3 2 2 2" xfId="19344" xr:uid="{00000000-0005-0000-0000-0000173A0000}"/>
    <cellStyle name="Comma 7 2 5 3 2 2 2 2" xfId="19345" xr:uid="{00000000-0005-0000-0000-0000183A0000}"/>
    <cellStyle name="Comma 7 2 5 3 2 2 3" xfId="19346" xr:uid="{00000000-0005-0000-0000-0000193A0000}"/>
    <cellStyle name="Comma 7 2 5 3 2 2 4" xfId="19347" xr:uid="{00000000-0005-0000-0000-00001A3A0000}"/>
    <cellStyle name="Comma 7 2 5 3 2 3" xfId="19348" xr:uid="{00000000-0005-0000-0000-00001B3A0000}"/>
    <cellStyle name="Comma 7 2 5 3 2 3 2" xfId="19349" xr:uid="{00000000-0005-0000-0000-00001C3A0000}"/>
    <cellStyle name="Comma 7 2 5 3 2 4" xfId="19350" xr:uid="{00000000-0005-0000-0000-00001D3A0000}"/>
    <cellStyle name="Comma 7 2 5 3 2 5" xfId="19351" xr:uid="{00000000-0005-0000-0000-00001E3A0000}"/>
    <cellStyle name="Comma 7 2 5 3 3" xfId="19352" xr:uid="{00000000-0005-0000-0000-00001F3A0000}"/>
    <cellStyle name="Comma 7 2 5 3 3 2" xfId="19353" xr:uid="{00000000-0005-0000-0000-0000203A0000}"/>
    <cellStyle name="Comma 7 2 5 3 3 2 2" xfId="19354" xr:uid="{00000000-0005-0000-0000-0000213A0000}"/>
    <cellStyle name="Comma 7 2 5 3 3 3" xfId="19355" xr:uid="{00000000-0005-0000-0000-0000223A0000}"/>
    <cellStyle name="Comma 7 2 5 3 3 4" xfId="19356" xr:uid="{00000000-0005-0000-0000-0000233A0000}"/>
    <cellStyle name="Comma 7 2 5 3 4" xfId="19357" xr:uid="{00000000-0005-0000-0000-0000243A0000}"/>
    <cellStyle name="Comma 7 2 5 3 4 2" xfId="19358" xr:uid="{00000000-0005-0000-0000-0000253A0000}"/>
    <cellStyle name="Comma 7 2 5 3 5" xfId="19359" xr:uid="{00000000-0005-0000-0000-0000263A0000}"/>
    <cellStyle name="Comma 7 2 5 3 6" xfId="19360" xr:uid="{00000000-0005-0000-0000-0000273A0000}"/>
    <cellStyle name="Comma 7 2 5 4" xfId="19361" xr:uid="{00000000-0005-0000-0000-0000283A0000}"/>
    <cellStyle name="Comma 7 2 5 4 2" xfId="19362" xr:uid="{00000000-0005-0000-0000-0000293A0000}"/>
    <cellStyle name="Comma 7 2 5 4 2 2" xfId="19363" xr:uid="{00000000-0005-0000-0000-00002A3A0000}"/>
    <cellStyle name="Comma 7 2 5 4 2 2 2" xfId="19364" xr:uid="{00000000-0005-0000-0000-00002B3A0000}"/>
    <cellStyle name="Comma 7 2 5 4 2 3" xfId="19365" xr:uid="{00000000-0005-0000-0000-00002C3A0000}"/>
    <cellStyle name="Comma 7 2 5 4 2 4" xfId="19366" xr:uid="{00000000-0005-0000-0000-00002D3A0000}"/>
    <cellStyle name="Comma 7 2 5 4 3" xfId="19367" xr:uid="{00000000-0005-0000-0000-00002E3A0000}"/>
    <cellStyle name="Comma 7 2 5 4 3 2" xfId="19368" xr:uid="{00000000-0005-0000-0000-00002F3A0000}"/>
    <cellStyle name="Comma 7 2 5 4 4" xfId="19369" xr:uid="{00000000-0005-0000-0000-0000303A0000}"/>
    <cellStyle name="Comma 7 2 5 4 5" xfId="19370" xr:uid="{00000000-0005-0000-0000-0000313A0000}"/>
    <cellStyle name="Comma 7 2 5 5" xfId="19371" xr:uid="{00000000-0005-0000-0000-0000323A0000}"/>
    <cellStyle name="Comma 7 2 5 5 2" xfId="19372" xr:uid="{00000000-0005-0000-0000-0000333A0000}"/>
    <cellStyle name="Comma 7 2 5 5 2 2" xfId="19373" xr:uid="{00000000-0005-0000-0000-0000343A0000}"/>
    <cellStyle name="Comma 7 2 5 5 3" xfId="19374" xr:uid="{00000000-0005-0000-0000-0000353A0000}"/>
    <cellStyle name="Comma 7 2 5 5 4" xfId="19375" xr:uid="{00000000-0005-0000-0000-0000363A0000}"/>
    <cellStyle name="Comma 7 2 5 6" xfId="19376" xr:uid="{00000000-0005-0000-0000-0000373A0000}"/>
    <cellStyle name="Comma 7 2 5 6 2" xfId="19377" xr:uid="{00000000-0005-0000-0000-0000383A0000}"/>
    <cellStyle name="Comma 7 2 5 7" xfId="19378" xr:uid="{00000000-0005-0000-0000-0000393A0000}"/>
    <cellStyle name="Comma 7 2 5 8" xfId="19379" xr:uid="{00000000-0005-0000-0000-00003A3A0000}"/>
    <cellStyle name="Comma 7 2 5 9" xfId="19380" xr:uid="{00000000-0005-0000-0000-00003B3A0000}"/>
    <cellStyle name="Comma 7 2 6" xfId="655" xr:uid="{00000000-0005-0000-0000-00003C3A0000}"/>
    <cellStyle name="Comma 7 2 6 2" xfId="19381" xr:uid="{00000000-0005-0000-0000-00003D3A0000}"/>
    <cellStyle name="Comma 7 2 6 2 2" xfId="19382" xr:uid="{00000000-0005-0000-0000-00003E3A0000}"/>
    <cellStyle name="Comma 7 2 6 2 2 2" xfId="19383" xr:uid="{00000000-0005-0000-0000-00003F3A0000}"/>
    <cellStyle name="Comma 7 2 6 2 2 2 2" xfId="19384" xr:uid="{00000000-0005-0000-0000-0000403A0000}"/>
    <cellStyle name="Comma 7 2 6 2 2 2 2 2" xfId="19385" xr:uid="{00000000-0005-0000-0000-0000413A0000}"/>
    <cellStyle name="Comma 7 2 6 2 2 2 2 2 2" xfId="19386" xr:uid="{00000000-0005-0000-0000-0000423A0000}"/>
    <cellStyle name="Comma 7 2 6 2 2 2 2 3" xfId="19387" xr:uid="{00000000-0005-0000-0000-0000433A0000}"/>
    <cellStyle name="Comma 7 2 6 2 2 2 2 4" xfId="19388" xr:uid="{00000000-0005-0000-0000-0000443A0000}"/>
    <cellStyle name="Comma 7 2 6 2 2 2 3" xfId="19389" xr:uid="{00000000-0005-0000-0000-0000453A0000}"/>
    <cellStyle name="Comma 7 2 6 2 2 2 3 2" xfId="19390" xr:uid="{00000000-0005-0000-0000-0000463A0000}"/>
    <cellStyle name="Comma 7 2 6 2 2 2 4" xfId="19391" xr:uid="{00000000-0005-0000-0000-0000473A0000}"/>
    <cellStyle name="Comma 7 2 6 2 2 2 5" xfId="19392" xr:uid="{00000000-0005-0000-0000-0000483A0000}"/>
    <cellStyle name="Comma 7 2 6 2 2 3" xfId="19393" xr:uid="{00000000-0005-0000-0000-0000493A0000}"/>
    <cellStyle name="Comma 7 2 6 2 2 3 2" xfId="19394" xr:uid="{00000000-0005-0000-0000-00004A3A0000}"/>
    <cellStyle name="Comma 7 2 6 2 2 3 2 2" xfId="19395" xr:uid="{00000000-0005-0000-0000-00004B3A0000}"/>
    <cellStyle name="Comma 7 2 6 2 2 3 3" xfId="19396" xr:uid="{00000000-0005-0000-0000-00004C3A0000}"/>
    <cellStyle name="Comma 7 2 6 2 2 3 4" xfId="19397" xr:uid="{00000000-0005-0000-0000-00004D3A0000}"/>
    <cellStyle name="Comma 7 2 6 2 2 4" xfId="19398" xr:uid="{00000000-0005-0000-0000-00004E3A0000}"/>
    <cellStyle name="Comma 7 2 6 2 2 4 2" xfId="19399" xr:uid="{00000000-0005-0000-0000-00004F3A0000}"/>
    <cellStyle name="Comma 7 2 6 2 2 5" xfId="19400" xr:uid="{00000000-0005-0000-0000-0000503A0000}"/>
    <cellStyle name="Comma 7 2 6 2 2 6" xfId="19401" xr:uid="{00000000-0005-0000-0000-0000513A0000}"/>
    <cellStyle name="Comma 7 2 6 2 3" xfId="19402" xr:uid="{00000000-0005-0000-0000-0000523A0000}"/>
    <cellStyle name="Comma 7 2 6 2 3 2" xfId="19403" xr:uid="{00000000-0005-0000-0000-0000533A0000}"/>
    <cellStyle name="Comma 7 2 6 2 3 2 2" xfId="19404" xr:uid="{00000000-0005-0000-0000-0000543A0000}"/>
    <cellStyle name="Comma 7 2 6 2 3 2 2 2" xfId="19405" xr:uid="{00000000-0005-0000-0000-0000553A0000}"/>
    <cellStyle name="Comma 7 2 6 2 3 2 3" xfId="19406" xr:uid="{00000000-0005-0000-0000-0000563A0000}"/>
    <cellStyle name="Comma 7 2 6 2 3 2 4" xfId="19407" xr:uid="{00000000-0005-0000-0000-0000573A0000}"/>
    <cellStyle name="Comma 7 2 6 2 3 3" xfId="19408" xr:uid="{00000000-0005-0000-0000-0000583A0000}"/>
    <cellStyle name="Comma 7 2 6 2 3 3 2" xfId="19409" xr:uid="{00000000-0005-0000-0000-0000593A0000}"/>
    <cellStyle name="Comma 7 2 6 2 3 4" xfId="19410" xr:uid="{00000000-0005-0000-0000-00005A3A0000}"/>
    <cellStyle name="Comma 7 2 6 2 3 5" xfId="19411" xr:uid="{00000000-0005-0000-0000-00005B3A0000}"/>
    <cellStyle name="Comma 7 2 6 2 4" xfId="19412" xr:uid="{00000000-0005-0000-0000-00005C3A0000}"/>
    <cellStyle name="Comma 7 2 6 2 4 2" xfId="19413" xr:uid="{00000000-0005-0000-0000-00005D3A0000}"/>
    <cellStyle name="Comma 7 2 6 2 4 2 2" xfId="19414" xr:uid="{00000000-0005-0000-0000-00005E3A0000}"/>
    <cellStyle name="Comma 7 2 6 2 4 3" xfId="19415" xr:uid="{00000000-0005-0000-0000-00005F3A0000}"/>
    <cellStyle name="Comma 7 2 6 2 4 4" xfId="19416" xr:uid="{00000000-0005-0000-0000-0000603A0000}"/>
    <cellStyle name="Comma 7 2 6 2 5" xfId="19417" xr:uid="{00000000-0005-0000-0000-0000613A0000}"/>
    <cellStyle name="Comma 7 2 6 2 5 2" xfId="19418" xr:uid="{00000000-0005-0000-0000-0000623A0000}"/>
    <cellStyle name="Comma 7 2 6 2 6" xfId="19419" xr:uid="{00000000-0005-0000-0000-0000633A0000}"/>
    <cellStyle name="Comma 7 2 6 2 7" xfId="19420" xr:uid="{00000000-0005-0000-0000-0000643A0000}"/>
    <cellStyle name="Comma 7 2 6 3" xfId="19421" xr:uid="{00000000-0005-0000-0000-0000653A0000}"/>
    <cellStyle name="Comma 7 2 6 3 2" xfId="19422" xr:uid="{00000000-0005-0000-0000-0000663A0000}"/>
    <cellStyle name="Comma 7 2 6 3 2 2" xfId="19423" xr:uid="{00000000-0005-0000-0000-0000673A0000}"/>
    <cellStyle name="Comma 7 2 6 3 2 2 2" xfId="19424" xr:uid="{00000000-0005-0000-0000-0000683A0000}"/>
    <cellStyle name="Comma 7 2 6 3 2 2 2 2" xfId="19425" xr:uid="{00000000-0005-0000-0000-0000693A0000}"/>
    <cellStyle name="Comma 7 2 6 3 2 2 3" xfId="19426" xr:uid="{00000000-0005-0000-0000-00006A3A0000}"/>
    <cellStyle name="Comma 7 2 6 3 2 2 4" xfId="19427" xr:uid="{00000000-0005-0000-0000-00006B3A0000}"/>
    <cellStyle name="Comma 7 2 6 3 2 3" xfId="19428" xr:uid="{00000000-0005-0000-0000-00006C3A0000}"/>
    <cellStyle name="Comma 7 2 6 3 2 3 2" xfId="19429" xr:uid="{00000000-0005-0000-0000-00006D3A0000}"/>
    <cellStyle name="Comma 7 2 6 3 2 4" xfId="19430" xr:uid="{00000000-0005-0000-0000-00006E3A0000}"/>
    <cellStyle name="Comma 7 2 6 3 2 5" xfId="19431" xr:uid="{00000000-0005-0000-0000-00006F3A0000}"/>
    <cellStyle name="Comma 7 2 6 3 3" xfId="19432" xr:uid="{00000000-0005-0000-0000-0000703A0000}"/>
    <cellStyle name="Comma 7 2 6 3 3 2" xfId="19433" xr:uid="{00000000-0005-0000-0000-0000713A0000}"/>
    <cellStyle name="Comma 7 2 6 3 3 2 2" xfId="19434" xr:uid="{00000000-0005-0000-0000-0000723A0000}"/>
    <cellStyle name="Comma 7 2 6 3 3 3" xfId="19435" xr:uid="{00000000-0005-0000-0000-0000733A0000}"/>
    <cellStyle name="Comma 7 2 6 3 3 4" xfId="19436" xr:uid="{00000000-0005-0000-0000-0000743A0000}"/>
    <cellStyle name="Comma 7 2 6 3 4" xfId="19437" xr:uid="{00000000-0005-0000-0000-0000753A0000}"/>
    <cellStyle name="Comma 7 2 6 3 4 2" xfId="19438" xr:uid="{00000000-0005-0000-0000-0000763A0000}"/>
    <cellStyle name="Comma 7 2 6 3 5" xfId="19439" xr:uid="{00000000-0005-0000-0000-0000773A0000}"/>
    <cellStyle name="Comma 7 2 6 3 6" xfId="19440" xr:uid="{00000000-0005-0000-0000-0000783A0000}"/>
    <cellStyle name="Comma 7 2 6 4" xfId="19441" xr:uid="{00000000-0005-0000-0000-0000793A0000}"/>
    <cellStyle name="Comma 7 2 6 4 2" xfId="19442" xr:uid="{00000000-0005-0000-0000-00007A3A0000}"/>
    <cellStyle name="Comma 7 2 6 4 2 2" xfId="19443" xr:uid="{00000000-0005-0000-0000-00007B3A0000}"/>
    <cellStyle name="Comma 7 2 6 4 2 2 2" xfId="19444" xr:uid="{00000000-0005-0000-0000-00007C3A0000}"/>
    <cellStyle name="Comma 7 2 6 4 2 3" xfId="19445" xr:uid="{00000000-0005-0000-0000-00007D3A0000}"/>
    <cellStyle name="Comma 7 2 6 4 2 4" xfId="19446" xr:uid="{00000000-0005-0000-0000-00007E3A0000}"/>
    <cellStyle name="Comma 7 2 6 4 3" xfId="19447" xr:uid="{00000000-0005-0000-0000-00007F3A0000}"/>
    <cellStyle name="Comma 7 2 6 4 3 2" xfId="19448" xr:uid="{00000000-0005-0000-0000-0000803A0000}"/>
    <cellStyle name="Comma 7 2 6 4 4" xfId="19449" xr:uid="{00000000-0005-0000-0000-0000813A0000}"/>
    <cellStyle name="Comma 7 2 6 4 5" xfId="19450" xr:uid="{00000000-0005-0000-0000-0000823A0000}"/>
    <cellStyle name="Comma 7 2 6 5" xfId="19451" xr:uid="{00000000-0005-0000-0000-0000833A0000}"/>
    <cellStyle name="Comma 7 2 6 5 2" xfId="19452" xr:uid="{00000000-0005-0000-0000-0000843A0000}"/>
    <cellStyle name="Comma 7 2 6 5 2 2" xfId="19453" xr:uid="{00000000-0005-0000-0000-0000853A0000}"/>
    <cellStyle name="Comma 7 2 6 5 3" xfId="19454" xr:uid="{00000000-0005-0000-0000-0000863A0000}"/>
    <cellStyle name="Comma 7 2 6 5 4" xfId="19455" xr:uid="{00000000-0005-0000-0000-0000873A0000}"/>
    <cellStyle name="Comma 7 2 6 6" xfId="19456" xr:uid="{00000000-0005-0000-0000-0000883A0000}"/>
    <cellStyle name="Comma 7 2 6 6 2" xfId="19457" xr:uid="{00000000-0005-0000-0000-0000893A0000}"/>
    <cellStyle name="Comma 7 2 6 7" xfId="19458" xr:uid="{00000000-0005-0000-0000-00008A3A0000}"/>
    <cellStyle name="Comma 7 2 6 8" xfId="19459" xr:uid="{00000000-0005-0000-0000-00008B3A0000}"/>
    <cellStyle name="Comma 7 2 6 9" xfId="19460" xr:uid="{00000000-0005-0000-0000-00008C3A0000}"/>
    <cellStyle name="Comma 7 20" xfId="3625" xr:uid="{00000000-0005-0000-0000-00008D3A0000}"/>
    <cellStyle name="Comma 7 21" xfId="3626" xr:uid="{00000000-0005-0000-0000-00008E3A0000}"/>
    <cellStyle name="Comma 7 22" xfId="3627" xr:uid="{00000000-0005-0000-0000-00008F3A0000}"/>
    <cellStyle name="Comma 7 23" xfId="3628" xr:uid="{00000000-0005-0000-0000-0000903A0000}"/>
    <cellStyle name="Comma 7 24" xfId="3629" xr:uid="{00000000-0005-0000-0000-0000913A0000}"/>
    <cellStyle name="Comma 7 25" xfId="3630" xr:uid="{00000000-0005-0000-0000-0000923A0000}"/>
    <cellStyle name="Comma 7 26" xfId="3631" xr:uid="{00000000-0005-0000-0000-0000933A0000}"/>
    <cellStyle name="Comma 7 27" xfId="3632" xr:uid="{00000000-0005-0000-0000-0000943A0000}"/>
    <cellStyle name="Comma 7 28" xfId="3633" xr:uid="{00000000-0005-0000-0000-0000953A0000}"/>
    <cellStyle name="Comma 7 29" xfId="3634" xr:uid="{00000000-0005-0000-0000-0000963A0000}"/>
    <cellStyle name="Comma 7 3" xfId="158" xr:uid="{00000000-0005-0000-0000-0000973A0000}"/>
    <cellStyle name="Comma 7 3 2" xfId="3635" xr:uid="{00000000-0005-0000-0000-0000983A0000}"/>
    <cellStyle name="Comma 7 30" xfId="3636" xr:uid="{00000000-0005-0000-0000-0000993A0000}"/>
    <cellStyle name="Comma 7 31" xfId="3637" xr:uid="{00000000-0005-0000-0000-00009A3A0000}"/>
    <cellStyle name="Comma 7 32" xfId="3638" xr:uid="{00000000-0005-0000-0000-00009B3A0000}"/>
    <cellStyle name="Comma 7 33" xfId="3639" xr:uid="{00000000-0005-0000-0000-00009C3A0000}"/>
    <cellStyle name="Comma 7 34" xfId="3640" xr:uid="{00000000-0005-0000-0000-00009D3A0000}"/>
    <cellStyle name="Comma 7 4" xfId="159" xr:uid="{00000000-0005-0000-0000-00009E3A0000}"/>
    <cellStyle name="Comma 7 4 2" xfId="3641" xr:uid="{00000000-0005-0000-0000-00009F3A0000}"/>
    <cellStyle name="Comma 7 5" xfId="3642" xr:uid="{00000000-0005-0000-0000-0000A03A0000}"/>
    <cellStyle name="Comma 7 5 2" xfId="3643" xr:uid="{00000000-0005-0000-0000-0000A13A0000}"/>
    <cellStyle name="Comma 7 6" xfId="3644" xr:uid="{00000000-0005-0000-0000-0000A23A0000}"/>
    <cellStyle name="Comma 7 6 2" xfId="3645" xr:uid="{00000000-0005-0000-0000-0000A33A0000}"/>
    <cellStyle name="Comma 7 7" xfId="3646" xr:uid="{00000000-0005-0000-0000-0000A43A0000}"/>
    <cellStyle name="Comma 7 7 2" xfId="3647" xr:uid="{00000000-0005-0000-0000-0000A53A0000}"/>
    <cellStyle name="Comma 7 8" xfId="3648" xr:uid="{00000000-0005-0000-0000-0000A63A0000}"/>
    <cellStyle name="Comma 7 8 2" xfId="3649" xr:uid="{00000000-0005-0000-0000-0000A73A0000}"/>
    <cellStyle name="Comma 7 9" xfId="3650" xr:uid="{00000000-0005-0000-0000-0000A83A0000}"/>
    <cellStyle name="Comma 7 9 2" xfId="3651" xr:uid="{00000000-0005-0000-0000-0000A93A0000}"/>
    <cellStyle name="Comma 70" xfId="160" xr:uid="{00000000-0005-0000-0000-0000AA3A0000}"/>
    <cellStyle name="Comma 70 2" xfId="7347" xr:uid="{00000000-0005-0000-0000-0000AB3A0000}"/>
    <cellStyle name="Comma 70 2 2" xfId="19461" xr:uid="{00000000-0005-0000-0000-0000AC3A0000}"/>
    <cellStyle name="Comma 70 2 2 2" xfId="19462" xr:uid="{00000000-0005-0000-0000-0000AD3A0000}"/>
    <cellStyle name="Comma 70 2 2 2 2" xfId="19463" xr:uid="{00000000-0005-0000-0000-0000AE3A0000}"/>
    <cellStyle name="Comma 70 2 2 2 2 2" xfId="19464" xr:uid="{00000000-0005-0000-0000-0000AF3A0000}"/>
    <cellStyle name="Comma 70 2 2 2 2 2 2" xfId="19465" xr:uid="{00000000-0005-0000-0000-0000B03A0000}"/>
    <cellStyle name="Comma 70 2 2 2 2 3" xfId="19466" xr:uid="{00000000-0005-0000-0000-0000B13A0000}"/>
    <cellStyle name="Comma 70 2 2 2 2 4" xfId="19467" xr:uid="{00000000-0005-0000-0000-0000B23A0000}"/>
    <cellStyle name="Comma 70 2 2 2 3" xfId="19468" xr:uid="{00000000-0005-0000-0000-0000B33A0000}"/>
    <cellStyle name="Comma 70 2 2 2 3 2" xfId="19469" xr:uid="{00000000-0005-0000-0000-0000B43A0000}"/>
    <cellStyle name="Comma 70 2 2 2 4" xfId="19470" xr:uid="{00000000-0005-0000-0000-0000B53A0000}"/>
    <cellStyle name="Comma 70 2 2 2 5" xfId="19471" xr:uid="{00000000-0005-0000-0000-0000B63A0000}"/>
    <cellStyle name="Comma 70 2 2 3" xfId="19472" xr:uid="{00000000-0005-0000-0000-0000B73A0000}"/>
    <cellStyle name="Comma 70 2 2 3 2" xfId="19473" xr:uid="{00000000-0005-0000-0000-0000B83A0000}"/>
    <cellStyle name="Comma 70 2 2 3 2 2" xfId="19474" xr:uid="{00000000-0005-0000-0000-0000B93A0000}"/>
    <cellStyle name="Comma 70 2 2 3 3" xfId="19475" xr:uid="{00000000-0005-0000-0000-0000BA3A0000}"/>
    <cellStyle name="Comma 70 2 2 3 4" xfId="19476" xr:uid="{00000000-0005-0000-0000-0000BB3A0000}"/>
    <cellStyle name="Comma 70 2 2 4" xfId="19477" xr:uid="{00000000-0005-0000-0000-0000BC3A0000}"/>
    <cellStyle name="Comma 70 2 2 4 2" xfId="19478" xr:uid="{00000000-0005-0000-0000-0000BD3A0000}"/>
    <cellStyle name="Comma 70 2 2 5" xfId="19479" xr:uid="{00000000-0005-0000-0000-0000BE3A0000}"/>
    <cellStyle name="Comma 70 2 2 6" xfId="19480" xr:uid="{00000000-0005-0000-0000-0000BF3A0000}"/>
    <cellStyle name="Comma 70 2 3" xfId="19481" xr:uid="{00000000-0005-0000-0000-0000C03A0000}"/>
    <cellStyle name="Comma 70 2 3 2" xfId="19482" xr:uid="{00000000-0005-0000-0000-0000C13A0000}"/>
    <cellStyle name="Comma 70 2 3 2 2" xfId="19483" xr:uid="{00000000-0005-0000-0000-0000C23A0000}"/>
    <cellStyle name="Comma 70 2 3 2 2 2" xfId="19484" xr:uid="{00000000-0005-0000-0000-0000C33A0000}"/>
    <cellStyle name="Comma 70 2 3 2 3" xfId="19485" xr:uid="{00000000-0005-0000-0000-0000C43A0000}"/>
    <cellStyle name="Comma 70 2 3 2 4" xfId="19486" xr:uid="{00000000-0005-0000-0000-0000C53A0000}"/>
    <cellStyle name="Comma 70 2 3 3" xfId="19487" xr:uid="{00000000-0005-0000-0000-0000C63A0000}"/>
    <cellStyle name="Comma 70 2 3 3 2" xfId="19488" xr:uid="{00000000-0005-0000-0000-0000C73A0000}"/>
    <cellStyle name="Comma 70 2 3 4" xfId="19489" xr:uid="{00000000-0005-0000-0000-0000C83A0000}"/>
    <cellStyle name="Comma 70 2 3 5" xfId="19490" xr:uid="{00000000-0005-0000-0000-0000C93A0000}"/>
    <cellStyle name="Comma 70 2 4" xfId="19491" xr:uid="{00000000-0005-0000-0000-0000CA3A0000}"/>
    <cellStyle name="Comma 70 2 4 2" xfId="19492" xr:uid="{00000000-0005-0000-0000-0000CB3A0000}"/>
    <cellStyle name="Comma 70 2 4 2 2" xfId="19493" xr:uid="{00000000-0005-0000-0000-0000CC3A0000}"/>
    <cellStyle name="Comma 70 2 4 3" xfId="19494" xr:uid="{00000000-0005-0000-0000-0000CD3A0000}"/>
    <cellStyle name="Comma 70 2 4 4" xfId="19495" xr:uid="{00000000-0005-0000-0000-0000CE3A0000}"/>
    <cellStyle name="Comma 70 2 5" xfId="19496" xr:uid="{00000000-0005-0000-0000-0000CF3A0000}"/>
    <cellStyle name="Comma 70 2 5 2" xfId="19497" xr:uid="{00000000-0005-0000-0000-0000D03A0000}"/>
    <cellStyle name="Comma 70 2 6" xfId="19498" xr:uid="{00000000-0005-0000-0000-0000D13A0000}"/>
    <cellStyle name="Comma 70 2 7" xfId="19499" xr:uid="{00000000-0005-0000-0000-0000D23A0000}"/>
    <cellStyle name="Comma 70 3" xfId="19500" xr:uid="{00000000-0005-0000-0000-0000D33A0000}"/>
    <cellStyle name="Comma 70 3 2" xfId="19501" xr:uid="{00000000-0005-0000-0000-0000D43A0000}"/>
    <cellStyle name="Comma 70 3 2 2" xfId="19502" xr:uid="{00000000-0005-0000-0000-0000D53A0000}"/>
    <cellStyle name="Comma 70 3 2 2 2" xfId="19503" xr:uid="{00000000-0005-0000-0000-0000D63A0000}"/>
    <cellStyle name="Comma 70 3 2 2 2 2" xfId="19504" xr:uid="{00000000-0005-0000-0000-0000D73A0000}"/>
    <cellStyle name="Comma 70 3 2 2 3" xfId="19505" xr:uid="{00000000-0005-0000-0000-0000D83A0000}"/>
    <cellStyle name="Comma 70 3 2 2 4" xfId="19506" xr:uid="{00000000-0005-0000-0000-0000D93A0000}"/>
    <cellStyle name="Comma 70 3 2 3" xfId="19507" xr:uid="{00000000-0005-0000-0000-0000DA3A0000}"/>
    <cellStyle name="Comma 70 3 2 3 2" xfId="19508" xr:uid="{00000000-0005-0000-0000-0000DB3A0000}"/>
    <cellStyle name="Comma 70 3 2 4" xfId="19509" xr:uid="{00000000-0005-0000-0000-0000DC3A0000}"/>
    <cellStyle name="Comma 70 3 2 5" xfId="19510" xr:uid="{00000000-0005-0000-0000-0000DD3A0000}"/>
    <cellStyle name="Comma 70 3 3" xfId="19511" xr:uid="{00000000-0005-0000-0000-0000DE3A0000}"/>
    <cellStyle name="Comma 70 3 3 2" xfId="19512" xr:uid="{00000000-0005-0000-0000-0000DF3A0000}"/>
    <cellStyle name="Comma 70 3 3 2 2" xfId="19513" xr:uid="{00000000-0005-0000-0000-0000E03A0000}"/>
    <cellStyle name="Comma 70 3 3 3" xfId="19514" xr:uid="{00000000-0005-0000-0000-0000E13A0000}"/>
    <cellStyle name="Comma 70 3 3 4" xfId="19515" xr:uid="{00000000-0005-0000-0000-0000E23A0000}"/>
    <cellStyle name="Comma 70 3 4" xfId="19516" xr:uid="{00000000-0005-0000-0000-0000E33A0000}"/>
    <cellStyle name="Comma 70 3 4 2" xfId="19517" xr:uid="{00000000-0005-0000-0000-0000E43A0000}"/>
    <cellStyle name="Comma 70 3 5" xfId="19518" xr:uid="{00000000-0005-0000-0000-0000E53A0000}"/>
    <cellStyle name="Comma 70 3 6" xfId="19519" xr:uid="{00000000-0005-0000-0000-0000E63A0000}"/>
    <cellStyle name="Comma 70 4" xfId="19520" xr:uid="{00000000-0005-0000-0000-0000E73A0000}"/>
    <cellStyle name="Comma 70 4 2" xfId="19521" xr:uid="{00000000-0005-0000-0000-0000E83A0000}"/>
    <cellStyle name="Comma 70 4 2 2" xfId="19522" xr:uid="{00000000-0005-0000-0000-0000E93A0000}"/>
    <cellStyle name="Comma 70 4 2 2 2" xfId="19523" xr:uid="{00000000-0005-0000-0000-0000EA3A0000}"/>
    <cellStyle name="Comma 70 4 2 3" xfId="19524" xr:uid="{00000000-0005-0000-0000-0000EB3A0000}"/>
    <cellStyle name="Comma 70 4 2 4" xfId="19525" xr:uid="{00000000-0005-0000-0000-0000EC3A0000}"/>
    <cellStyle name="Comma 70 4 3" xfId="19526" xr:uid="{00000000-0005-0000-0000-0000ED3A0000}"/>
    <cellStyle name="Comma 70 4 3 2" xfId="19527" xr:uid="{00000000-0005-0000-0000-0000EE3A0000}"/>
    <cellStyle name="Comma 70 4 4" xfId="19528" xr:uid="{00000000-0005-0000-0000-0000EF3A0000}"/>
    <cellStyle name="Comma 70 4 5" xfId="19529" xr:uid="{00000000-0005-0000-0000-0000F03A0000}"/>
    <cellStyle name="Comma 70 5" xfId="19530" xr:uid="{00000000-0005-0000-0000-0000F13A0000}"/>
    <cellStyle name="Comma 70 5 2" xfId="19531" xr:uid="{00000000-0005-0000-0000-0000F23A0000}"/>
    <cellStyle name="Comma 70 5 2 2" xfId="19532" xr:uid="{00000000-0005-0000-0000-0000F33A0000}"/>
    <cellStyle name="Comma 70 5 3" xfId="19533" xr:uid="{00000000-0005-0000-0000-0000F43A0000}"/>
    <cellStyle name="Comma 70 5 4" xfId="19534" xr:uid="{00000000-0005-0000-0000-0000F53A0000}"/>
    <cellStyle name="Comma 70 6" xfId="19535" xr:uid="{00000000-0005-0000-0000-0000F63A0000}"/>
    <cellStyle name="Comma 70 6 2" xfId="19536" xr:uid="{00000000-0005-0000-0000-0000F73A0000}"/>
    <cellStyle name="Comma 70 7" xfId="19537" xr:uid="{00000000-0005-0000-0000-0000F83A0000}"/>
    <cellStyle name="Comma 70 8" xfId="19538" xr:uid="{00000000-0005-0000-0000-0000F93A0000}"/>
    <cellStyle name="Comma 70 9" xfId="19539" xr:uid="{00000000-0005-0000-0000-0000FA3A0000}"/>
    <cellStyle name="Comma 71" xfId="161" xr:uid="{00000000-0005-0000-0000-0000FB3A0000}"/>
    <cellStyle name="Comma 71 2" xfId="7348" xr:uid="{00000000-0005-0000-0000-0000FC3A0000}"/>
    <cellStyle name="Comma 71 2 2" xfId="19540" xr:uid="{00000000-0005-0000-0000-0000FD3A0000}"/>
    <cellStyle name="Comma 71 2 2 2" xfId="19541" xr:uid="{00000000-0005-0000-0000-0000FE3A0000}"/>
    <cellStyle name="Comma 71 2 2 2 2" xfId="19542" xr:uid="{00000000-0005-0000-0000-0000FF3A0000}"/>
    <cellStyle name="Comma 71 2 2 2 2 2" xfId="19543" xr:uid="{00000000-0005-0000-0000-0000003B0000}"/>
    <cellStyle name="Comma 71 2 2 2 2 2 2" xfId="19544" xr:uid="{00000000-0005-0000-0000-0000013B0000}"/>
    <cellStyle name="Comma 71 2 2 2 2 3" xfId="19545" xr:uid="{00000000-0005-0000-0000-0000023B0000}"/>
    <cellStyle name="Comma 71 2 2 2 2 4" xfId="19546" xr:uid="{00000000-0005-0000-0000-0000033B0000}"/>
    <cellStyle name="Comma 71 2 2 2 3" xfId="19547" xr:uid="{00000000-0005-0000-0000-0000043B0000}"/>
    <cellStyle name="Comma 71 2 2 2 3 2" xfId="19548" xr:uid="{00000000-0005-0000-0000-0000053B0000}"/>
    <cellStyle name="Comma 71 2 2 2 4" xfId="19549" xr:uid="{00000000-0005-0000-0000-0000063B0000}"/>
    <cellStyle name="Comma 71 2 2 2 5" xfId="19550" xr:uid="{00000000-0005-0000-0000-0000073B0000}"/>
    <cellStyle name="Comma 71 2 2 3" xfId="19551" xr:uid="{00000000-0005-0000-0000-0000083B0000}"/>
    <cellStyle name="Comma 71 2 2 3 2" xfId="19552" xr:uid="{00000000-0005-0000-0000-0000093B0000}"/>
    <cellStyle name="Comma 71 2 2 3 2 2" xfId="19553" xr:uid="{00000000-0005-0000-0000-00000A3B0000}"/>
    <cellStyle name="Comma 71 2 2 3 3" xfId="19554" xr:uid="{00000000-0005-0000-0000-00000B3B0000}"/>
    <cellStyle name="Comma 71 2 2 3 4" xfId="19555" xr:uid="{00000000-0005-0000-0000-00000C3B0000}"/>
    <cellStyle name="Comma 71 2 2 4" xfId="19556" xr:uid="{00000000-0005-0000-0000-00000D3B0000}"/>
    <cellStyle name="Comma 71 2 2 4 2" xfId="19557" xr:uid="{00000000-0005-0000-0000-00000E3B0000}"/>
    <cellStyle name="Comma 71 2 2 5" xfId="19558" xr:uid="{00000000-0005-0000-0000-00000F3B0000}"/>
    <cellStyle name="Comma 71 2 2 6" xfId="19559" xr:uid="{00000000-0005-0000-0000-0000103B0000}"/>
    <cellStyle name="Comma 71 2 3" xfId="19560" xr:uid="{00000000-0005-0000-0000-0000113B0000}"/>
    <cellStyle name="Comma 71 2 3 2" xfId="19561" xr:uid="{00000000-0005-0000-0000-0000123B0000}"/>
    <cellStyle name="Comma 71 2 3 2 2" xfId="19562" xr:uid="{00000000-0005-0000-0000-0000133B0000}"/>
    <cellStyle name="Comma 71 2 3 2 2 2" xfId="19563" xr:uid="{00000000-0005-0000-0000-0000143B0000}"/>
    <cellStyle name="Comma 71 2 3 2 3" xfId="19564" xr:uid="{00000000-0005-0000-0000-0000153B0000}"/>
    <cellStyle name="Comma 71 2 3 2 4" xfId="19565" xr:uid="{00000000-0005-0000-0000-0000163B0000}"/>
    <cellStyle name="Comma 71 2 3 3" xfId="19566" xr:uid="{00000000-0005-0000-0000-0000173B0000}"/>
    <cellStyle name="Comma 71 2 3 3 2" xfId="19567" xr:uid="{00000000-0005-0000-0000-0000183B0000}"/>
    <cellStyle name="Comma 71 2 3 4" xfId="19568" xr:uid="{00000000-0005-0000-0000-0000193B0000}"/>
    <cellStyle name="Comma 71 2 3 5" xfId="19569" xr:uid="{00000000-0005-0000-0000-00001A3B0000}"/>
    <cellStyle name="Comma 71 2 4" xfId="19570" xr:uid="{00000000-0005-0000-0000-00001B3B0000}"/>
    <cellStyle name="Comma 71 2 4 2" xfId="19571" xr:uid="{00000000-0005-0000-0000-00001C3B0000}"/>
    <cellStyle name="Comma 71 2 4 2 2" xfId="19572" xr:uid="{00000000-0005-0000-0000-00001D3B0000}"/>
    <cellStyle name="Comma 71 2 4 3" xfId="19573" xr:uid="{00000000-0005-0000-0000-00001E3B0000}"/>
    <cellStyle name="Comma 71 2 4 4" xfId="19574" xr:uid="{00000000-0005-0000-0000-00001F3B0000}"/>
    <cellStyle name="Comma 71 2 5" xfId="19575" xr:uid="{00000000-0005-0000-0000-0000203B0000}"/>
    <cellStyle name="Comma 71 2 5 2" xfId="19576" xr:uid="{00000000-0005-0000-0000-0000213B0000}"/>
    <cellStyle name="Comma 71 2 6" xfId="19577" xr:uid="{00000000-0005-0000-0000-0000223B0000}"/>
    <cellStyle name="Comma 71 2 7" xfId="19578" xr:uid="{00000000-0005-0000-0000-0000233B0000}"/>
    <cellStyle name="Comma 71 3" xfId="19579" xr:uid="{00000000-0005-0000-0000-0000243B0000}"/>
    <cellStyle name="Comma 71 3 2" xfId="19580" xr:uid="{00000000-0005-0000-0000-0000253B0000}"/>
    <cellStyle name="Comma 71 3 2 2" xfId="19581" xr:uid="{00000000-0005-0000-0000-0000263B0000}"/>
    <cellStyle name="Comma 71 3 2 2 2" xfId="19582" xr:uid="{00000000-0005-0000-0000-0000273B0000}"/>
    <cellStyle name="Comma 71 3 2 2 2 2" xfId="19583" xr:uid="{00000000-0005-0000-0000-0000283B0000}"/>
    <cellStyle name="Comma 71 3 2 2 3" xfId="19584" xr:uid="{00000000-0005-0000-0000-0000293B0000}"/>
    <cellStyle name="Comma 71 3 2 2 4" xfId="19585" xr:uid="{00000000-0005-0000-0000-00002A3B0000}"/>
    <cellStyle name="Comma 71 3 2 3" xfId="19586" xr:uid="{00000000-0005-0000-0000-00002B3B0000}"/>
    <cellStyle name="Comma 71 3 2 3 2" xfId="19587" xr:uid="{00000000-0005-0000-0000-00002C3B0000}"/>
    <cellStyle name="Comma 71 3 2 4" xfId="19588" xr:uid="{00000000-0005-0000-0000-00002D3B0000}"/>
    <cellStyle name="Comma 71 3 2 5" xfId="19589" xr:uid="{00000000-0005-0000-0000-00002E3B0000}"/>
    <cellStyle name="Comma 71 3 3" xfId="19590" xr:uid="{00000000-0005-0000-0000-00002F3B0000}"/>
    <cellStyle name="Comma 71 3 3 2" xfId="19591" xr:uid="{00000000-0005-0000-0000-0000303B0000}"/>
    <cellStyle name="Comma 71 3 3 2 2" xfId="19592" xr:uid="{00000000-0005-0000-0000-0000313B0000}"/>
    <cellStyle name="Comma 71 3 3 3" xfId="19593" xr:uid="{00000000-0005-0000-0000-0000323B0000}"/>
    <cellStyle name="Comma 71 3 3 4" xfId="19594" xr:uid="{00000000-0005-0000-0000-0000333B0000}"/>
    <cellStyle name="Comma 71 3 4" xfId="19595" xr:uid="{00000000-0005-0000-0000-0000343B0000}"/>
    <cellStyle name="Comma 71 3 4 2" xfId="19596" xr:uid="{00000000-0005-0000-0000-0000353B0000}"/>
    <cellStyle name="Comma 71 3 5" xfId="19597" xr:uid="{00000000-0005-0000-0000-0000363B0000}"/>
    <cellStyle name="Comma 71 3 6" xfId="19598" xr:uid="{00000000-0005-0000-0000-0000373B0000}"/>
    <cellStyle name="Comma 71 4" xfId="19599" xr:uid="{00000000-0005-0000-0000-0000383B0000}"/>
    <cellStyle name="Comma 71 4 2" xfId="19600" xr:uid="{00000000-0005-0000-0000-0000393B0000}"/>
    <cellStyle name="Comma 71 4 2 2" xfId="19601" xr:uid="{00000000-0005-0000-0000-00003A3B0000}"/>
    <cellStyle name="Comma 71 4 2 2 2" xfId="19602" xr:uid="{00000000-0005-0000-0000-00003B3B0000}"/>
    <cellStyle name="Comma 71 4 2 3" xfId="19603" xr:uid="{00000000-0005-0000-0000-00003C3B0000}"/>
    <cellStyle name="Comma 71 4 2 4" xfId="19604" xr:uid="{00000000-0005-0000-0000-00003D3B0000}"/>
    <cellStyle name="Comma 71 4 3" xfId="19605" xr:uid="{00000000-0005-0000-0000-00003E3B0000}"/>
    <cellStyle name="Comma 71 4 3 2" xfId="19606" xr:uid="{00000000-0005-0000-0000-00003F3B0000}"/>
    <cellStyle name="Comma 71 4 4" xfId="19607" xr:uid="{00000000-0005-0000-0000-0000403B0000}"/>
    <cellStyle name="Comma 71 4 5" xfId="19608" xr:uid="{00000000-0005-0000-0000-0000413B0000}"/>
    <cellStyle name="Comma 71 5" xfId="19609" xr:uid="{00000000-0005-0000-0000-0000423B0000}"/>
    <cellStyle name="Comma 71 5 2" xfId="19610" xr:uid="{00000000-0005-0000-0000-0000433B0000}"/>
    <cellStyle name="Comma 71 5 2 2" xfId="19611" xr:uid="{00000000-0005-0000-0000-0000443B0000}"/>
    <cellStyle name="Comma 71 5 3" xfId="19612" xr:uid="{00000000-0005-0000-0000-0000453B0000}"/>
    <cellStyle name="Comma 71 5 4" xfId="19613" xr:uid="{00000000-0005-0000-0000-0000463B0000}"/>
    <cellStyle name="Comma 71 6" xfId="19614" xr:uid="{00000000-0005-0000-0000-0000473B0000}"/>
    <cellStyle name="Comma 71 6 2" xfId="19615" xr:uid="{00000000-0005-0000-0000-0000483B0000}"/>
    <cellStyle name="Comma 71 7" xfId="19616" xr:uid="{00000000-0005-0000-0000-0000493B0000}"/>
    <cellStyle name="Comma 71 8" xfId="19617" xr:uid="{00000000-0005-0000-0000-00004A3B0000}"/>
    <cellStyle name="Comma 71 9" xfId="19618" xr:uid="{00000000-0005-0000-0000-00004B3B0000}"/>
    <cellStyle name="Comma 72" xfId="162" xr:uid="{00000000-0005-0000-0000-00004C3B0000}"/>
    <cellStyle name="Comma 72 2" xfId="7349" xr:uid="{00000000-0005-0000-0000-00004D3B0000}"/>
    <cellStyle name="Comma 72 2 2" xfId="19619" xr:uid="{00000000-0005-0000-0000-00004E3B0000}"/>
    <cellStyle name="Comma 72 2 2 2" xfId="19620" xr:uid="{00000000-0005-0000-0000-00004F3B0000}"/>
    <cellStyle name="Comma 72 2 2 2 2" xfId="19621" xr:uid="{00000000-0005-0000-0000-0000503B0000}"/>
    <cellStyle name="Comma 72 2 2 2 2 2" xfId="19622" xr:uid="{00000000-0005-0000-0000-0000513B0000}"/>
    <cellStyle name="Comma 72 2 2 2 2 2 2" xfId="19623" xr:uid="{00000000-0005-0000-0000-0000523B0000}"/>
    <cellStyle name="Comma 72 2 2 2 2 3" xfId="19624" xr:uid="{00000000-0005-0000-0000-0000533B0000}"/>
    <cellStyle name="Comma 72 2 2 2 2 4" xfId="19625" xr:uid="{00000000-0005-0000-0000-0000543B0000}"/>
    <cellStyle name="Comma 72 2 2 2 3" xfId="19626" xr:uid="{00000000-0005-0000-0000-0000553B0000}"/>
    <cellStyle name="Comma 72 2 2 2 3 2" xfId="19627" xr:uid="{00000000-0005-0000-0000-0000563B0000}"/>
    <cellStyle name="Comma 72 2 2 2 4" xfId="19628" xr:uid="{00000000-0005-0000-0000-0000573B0000}"/>
    <cellStyle name="Comma 72 2 2 2 5" xfId="19629" xr:uid="{00000000-0005-0000-0000-0000583B0000}"/>
    <cellStyle name="Comma 72 2 2 3" xfId="19630" xr:uid="{00000000-0005-0000-0000-0000593B0000}"/>
    <cellStyle name="Comma 72 2 2 3 2" xfId="19631" xr:uid="{00000000-0005-0000-0000-00005A3B0000}"/>
    <cellStyle name="Comma 72 2 2 3 2 2" xfId="19632" xr:uid="{00000000-0005-0000-0000-00005B3B0000}"/>
    <cellStyle name="Comma 72 2 2 3 3" xfId="19633" xr:uid="{00000000-0005-0000-0000-00005C3B0000}"/>
    <cellStyle name="Comma 72 2 2 3 4" xfId="19634" xr:uid="{00000000-0005-0000-0000-00005D3B0000}"/>
    <cellStyle name="Comma 72 2 2 4" xfId="19635" xr:uid="{00000000-0005-0000-0000-00005E3B0000}"/>
    <cellStyle name="Comma 72 2 2 4 2" xfId="19636" xr:uid="{00000000-0005-0000-0000-00005F3B0000}"/>
    <cellStyle name="Comma 72 2 2 5" xfId="19637" xr:uid="{00000000-0005-0000-0000-0000603B0000}"/>
    <cellStyle name="Comma 72 2 2 6" xfId="19638" xr:uid="{00000000-0005-0000-0000-0000613B0000}"/>
    <cellStyle name="Comma 72 2 3" xfId="19639" xr:uid="{00000000-0005-0000-0000-0000623B0000}"/>
    <cellStyle name="Comma 72 2 3 2" xfId="19640" xr:uid="{00000000-0005-0000-0000-0000633B0000}"/>
    <cellStyle name="Comma 72 2 3 2 2" xfId="19641" xr:uid="{00000000-0005-0000-0000-0000643B0000}"/>
    <cellStyle name="Comma 72 2 3 2 2 2" xfId="19642" xr:uid="{00000000-0005-0000-0000-0000653B0000}"/>
    <cellStyle name="Comma 72 2 3 2 3" xfId="19643" xr:uid="{00000000-0005-0000-0000-0000663B0000}"/>
    <cellStyle name="Comma 72 2 3 2 4" xfId="19644" xr:uid="{00000000-0005-0000-0000-0000673B0000}"/>
    <cellStyle name="Comma 72 2 3 3" xfId="19645" xr:uid="{00000000-0005-0000-0000-0000683B0000}"/>
    <cellStyle name="Comma 72 2 3 3 2" xfId="19646" xr:uid="{00000000-0005-0000-0000-0000693B0000}"/>
    <cellStyle name="Comma 72 2 3 4" xfId="19647" xr:uid="{00000000-0005-0000-0000-00006A3B0000}"/>
    <cellStyle name="Comma 72 2 3 5" xfId="19648" xr:uid="{00000000-0005-0000-0000-00006B3B0000}"/>
    <cellStyle name="Comma 72 2 4" xfId="19649" xr:uid="{00000000-0005-0000-0000-00006C3B0000}"/>
    <cellStyle name="Comma 72 2 4 2" xfId="19650" xr:uid="{00000000-0005-0000-0000-00006D3B0000}"/>
    <cellStyle name="Comma 72 2 4 2 2" xfId="19651" xr:uid="{00000000-0005-0000-0000-00006E3B0000}"/>
    <cellStyle name="Comma 72 2 4 3" xfId="19652" xr:uid="{00000000-0005-0000-0000-00006F3B0000}"/>
    <cellStyle name="Comma 72 2 4 4" xfId="19653" xr:uid="{00000000-0005-0000-0000-0000703B0000}"/>
    <cellStyle name="Comma 72 2 5" xfId="19654" xr:uid="{00000000-0005-0000-0000-0000713B0000}"/>
    <cellStyle name="Comma 72 2 5 2" xfId="19655" xr:uid="{00000000-0005-0000-0000-0000723B0000}"/>
    <cellStyle name="Comma 72 2 6" xfId="19656" xr:uid="{00000000-0005-0000-0000-0000733B0000}"/>
    <cellStyle name="Comma 72 2 7" xfId="19657" xr:uid="{00000000-0005-0000-0000-0000743B0000}"/>
    <cellStyle name="Comma 72 3" xfId="19658" xr:uid="{00000000-0005-0000-0000-0000753B0000}"/>
    <cellStyle name="Comma 72 3 2" xfId="19659" xr:uid="{00000000-0005-0000-0000-0000763B0000}"/>
    <cellStyle name="Comma 72 3 2 2" xfId="19660" xr:uid="{00000000-0005-0000-0000-0000773B0000}"/>
    <cellStyle name="Comma 72 3 2 2 2" xfId="19661" xr:uid="{00000000-0005-0000-0000-0000783B0000}"/>
    <cellStyle name="Comma 72 3 2 2 2 2" xfId="19662" xr:uid="{00000000-0005-0000-0000-0000793B0000}"/>
    <cellStyle name="Comma 72 3 2 2 3" xfId="19663" xr:uid="{00000000-0005-0000-0000-00007A3B0000}"/>
    <cellStyle name="Comma 72 3 2 2 4" xfId="19664" xr:uid="{00000000-0005-0000-0000-00007B3B0000}"/>
    <cellStyle name="Comma 72 3 2 3" xfId="19665" xr:uid="{00000000-0005-0000-0000-00007C3B0000}"/>
    <cellStyle name="Comma 72 3 2 3 2" xfId="19666" xr:uid="{00000000-0005-0000-0000-00007D3B0000}"/>
    <cellStyle name="Comma 72 3 2 4" xfId="19667" xr:uid="{00000000-0005-0000-0000-00007E3B0000}"/>
    <cellStyle name="Comma 72 3 2 5" xfId="19668" xr:uid="{00000000-0005-0000-0000-00007F3B0000}"/>
    <cellStyle name="Comma 72 3 3" xfId="19669" xr:uid="{00000000-0005-0000-0000-0000803B0000}"/>
    <cellStyle name="Comma 72 3 3 2" xfId="19670" xr:uid="{00000000-0005-0000-0000-0000813B0000}"/>
    <cellStyle name="Comma 72 3 3 2 2" xfId="19671" xr:uid="{00000000-0005-0000-0000-0000823B0000}"/>
    <cellStyle name="Comma 72 3 3 3" xfId="19672" xr:uid="{00000000-0005-0000-0000-0000833B0000}"/>
    <cellStyle name="Comma 72 3 3 4" xfId="19673" xr:uid="{00000000-0005-0000-0000-0000843B0000}"/>
    <cellStyle name="Comma 72 3 4" xfId="19674" xr:uid="{00000000-0005-0000-0000-0000853B0000}"/>
    <cellStyle name="Comma 72 3 4 2" xfId="19675" xr:uid="{00000000-0005-0000-0000-0000863B0000}"/>
    <cellStyle name="Comma 72 3 5" xfId="19676" xr:uid="{00000000-0005-0000-0000-0000873B0000}"/>
    <cellStyle name="Comma 72 3 6" xfId="19677" xr:uid="{00000000-0005-0000-0000-0000883B0000}"/>
    <cellStyle name="Comma 72 4" xfId="19678" xr:uid="{00000000-0005-0000-0000-0000893B0000}"/>
    <cellStyle name="Comma 72 4 2" xfId="19679" xr:uid="{00000000-0005-0000-0000-00008A3B0000}"/>
    <cellStyle name="Comma 72 4 2 2" xfId="19680" xr:uid="{00000000-0005-0000-0000-00008B3B0000}"/>
    <cellStyle name="Comma 72 4 2 2 2" xfId="19681" xr:uid="{00000000-0005-0000-0000-00008C3B0000}"/>
    <cellStyle name="Comma 72 4 2 3" xfId="19682" xr:uid="{00000000-0005-0000-0000-00008D3B0000}"/>
    <cellStyle name="Comma 72 4 2 4" xfId="19683" xr:uid="{00000000-0005-0000-0000-00008E3B0000}"/>
    <cellStyle name="Comma 72 4 3" xfId="19684" xr:uid="{00000000-0005-0000-0000-00008F3B0000}"/>
    <cellStyle name="Comma 72 4 3 2" xfId="19685" xr:uid="{00000000-0005-0000-0000-0000903B0000}"/>
    <cellStyle name="Comma 72 4 4" xfId="19686" xr:uid="{00000000-0005-0000-0000-0000913B0000}"/>
    <cellStyle name="Comma 72 4 5" xfId="19687" xr:uid="{00000000-0005-0000-0000-0000923B0000}"/>
    <cellStyle name="Comma 72 5" xfId="19688" xr:uid="{00000000-0005-0000-0000-0000933B0000}"/>
    <cellStyle name="Comma 72 5 2" xfId="19689" xr:uid="{00000000-0005-0000-0000-0000943B0000}"/>
    <cellStyle name="Comma 72 5 2 2" xfId="19690" xr:uid="{00000000-0005-0000-0000-0000953B0000}"/>
    <cellStyle name="Comma 72 5 3" xfId="19691" xr:uid="{00000000-0005-0000-0000-0000963B0000}"/>
    <cellStyle name="Comma 72 5 4" xfId="19692" xr:uid="{00000000-0005-0000-0000-0000973B0000}"/>
    <cellStyle name="Comma 72 6" xfId="19693" xr:uid="{00000000-0005-0000-0000-0000983B0000}"/>
    <cellStyle name="Comma 72 6 2" xfId="19694" xr:uid="{00000000-0005-0000-0000-0000993B0000}"/>
    <cellStyle name="Comma 72 7" xfId="19695" xr:uid="{00000000-0005-0000-0000-00009A3B0000}"/>
    <cellStyle name="Comma 72 8" xfId="19696" xr:uid="{00000000-0005-0000-0000-00009B3B0000}"/>
    <cellStyle name="Comma 72 9" xfId="19697" xr:uid="{00000000-0005-0000-0000-00009C3B0000}"/>
    <cellStyle name="Comma 73" xfId="163" xr:uid="{00000000-0005-0000-0000-00009D3B0000}"/>
    <cellStyle name="Comma 73 2" xfId="7350" xr:uid="{00000000-0005-0000-0000-00009E3B0000}"/>
    <cellStyle name="Comma 73 2 2" xfId="19698" xr:uid="{00000000-0005-0000-0000-00009F3B0000}"/>
    <cellStyle name="Comma 73 2 2 2" xfId="19699" xr:uid="{00000000-0005-0000-0000-0000A03B0000}"/>
    <cellStyle name="Comma 73 2 2 2 2" xfId="19700" xr:uid="{00000000-0005-0000-0000-0000A13B0000}"/>
    <cellStyle name="Comma 73 2 2 2 2 2" xfId="19701" xr:uid="{00000000-0005-0000-0000-0000A23B0000}"/>
    <cellStyle name="Comma 73 2 2 2 2 2 2" xfId="19702" xr:uid="{00000000-0005-0000-0000-0000A33B0000}"/>
    <cellStyle name="Comma 73 2 2 2 2 3" xfId="19703" xr:uid="{00000000-0005-0000-0000-0000A43B0000}"/>
    <cellStyle name="Comma 73 2 2 2 2 4" xfId="19704" xr:uid="{00000000-0005-0000-0000-0000A53B0000}"/>
    <cellStyle name="Comma 73 2 2 2 3" xfId="19705" xr:uid="{00000000-0005-0000-0000-0000A63B0000}"/>
    <cellStyle name="Comma 73 2 2 2 3 2" xfId="19706" xr:uid="{00000000-0005-0000-0000-0000A73B0000}"/>
    <cellStyle name="Comma 73 2 2 2 4" xfId="19707" xr:uid="{00000000-0005-0000-0000-0000A83B0000}"/>
    <cellStyle name="Comma 73 2 2 2 5" xfId="19708" xr:uid="{00000000-0005-0000-0000-0000A93B0000}"/>
    <cellStyle name="Comma 73 2 2 3" xfId="19709" xr:uid="{00000000-0005-0000-0000-0000AA3B0000}"/>
    <cellStyle name="Comma 73 2 2 3 2" xfId="19710" xr:uid="{00000000-0005-0000-0000-0000AB3B0000}"/>
    <cellStyle name="Comma 73 2 2 3 2 2" xfId="19711" xr:uid="{00000000-0005-0000-0000-0000AC3B0000}"/>
    <cellStyle name="Comma 73 2 2 3 3" xfId="19712" xr:uid="{00000000-0005-0000-0000-0000AD3B0000}"/>
    <cellStyle name="Comma 73 2 2 3 4" xfId="19713" xr:uid="{00000000-0005-0000-0000-0000AE3B0000}"/>
    <cellStyle name="Comma 73 2 2 4" xfId="19714" xr:uid="{00000000-0005-0000-0000-0000AF3B0000}"/>
    <cellStyle name="Comma 73 2 2 4 2" xfId="19715" xr:uid="{00000000-0005-0000-0000-0000B03B0000}"/>
    <cellStyle name="Comma 73 2 2 5" xfId="19716" xr:uid="{00000000-0005-0000-0000-0000B13B0000}"/>
    <cellStyle name="Comma 73 2 2 6" xfId="19717" xr:uid="{00000000-0005-0000-0000-0000B23B0000}"/>
    <cellStyle name="Comma 73 2 3" xfId="19718" xr:uid="{00000000-0005-0000-0000-0000B33B0000}"/>
    <cellStyle name="Comma 73 2 3 2" xfId="19719" xr:uid="{00000000-0005-0000-0000-0000B43B0000}"/>
    <cellStyle name="Comma 73 2 3 2 2" xfId="19720" xr:uid="{00000000-0005-0000-0000-0000B53B0000}"/>
    <cellStyle name="Comma 73 2 3 2 2 2" xfId="19721" xr:uid="{00000000-0005-0000-0000-0000B63B0000}"/>
    <cellStyle name="Comma 73 2 3 2 3" xfId="19722" xr:uid="{00000000-0005-0000-0000-0000B73B0000}"/>
    <cellStyle name="Comma 73 2 3 2 4" xfId="19723" xr:uid="{00000000-0005-0000-0000-0000B83B0000}"/>
    <cellStyle name="Comma 73 2 3 3" xfId="19724" xr:uid="{00000000-0005-0000-0000-0000B93B0000}"/>
    <cellStyle name="Comma 73 2 3 3 2" xfId="19725" xr:uid="{00000000-0005-0000-0000-0000BA3B0000}"/>
    <cellStyle name="Comma 73 2 3 4" xfId="19726" xr:uid="{00000000-0005-0000-0000-0000BB3B0000}"/>
    <cellStyle name="Comma 73 2 3 5" xfId="19727" xr:uid="{00000000-0005-0000-0000-0000BC3B0000}"/>
    <cellStyle name="Comma 73 2 4" xfId="19728" xr:uid="{00000000-0005-0000-0000-0000BD3B0000}"/>
    <cellStyle name="Comma 73 2 4 2" xfId="19729" xr:uid="{00000000-0005-0000-0000-0000BE3B0000}"/>
    <cellStyle name="Comma 73 2 4 2 2" xfId="19730" xr:uid="{00000000-0005-0000-0000-0000BF3B0000}"/>
    <cellStyle name="Comma 73 2 4 3" xfId="19731" xr:uid="{00000000-0005-0000-0000-0000C03B0000}"/>
    <cellStyle name="Comma 73 2 4 4" xfId="19732" xr:uid="{00000000-0005-0000-0000-0000C13B0000}"/>
    <cellStyle name="Comma 73 2 5" xfId="19733" xr:uid="{00000000-0005-0000-0000-0000C23B0000}"/>
    <cellStyle name="Comma 73 2 5 2" xfId="19734" xr:uid="{00000000-0005-0000-0000-0000C33B0000}"/>
    <cellStyle name="Comma 73 2 6" xfId="19735" xr:uid="{00000000-0005-0000-0000-0000C43B0000}"/>
    <cellStyle name="Comma 73 2 7" xfId="19736" xr:uid="{00000000-0005-0000-0000-0000C53B0000}"/>
    <cellStyle name="Comma 73 3" xfId="19737" xr:uid="{00000000-0005-0000-0000-0000C63B0000}"/>
    <cellStyle name="Comma 73 3 2" xfId="19738" xr:uid="{00000000-0005-0000-0000-0000C73B0000}"/>
    <cellStyle name="Comma 73 3 2 2" xfId="19739" xr:uid="{00000000-0005-0000-0000-0000C83B0000}"/>
    <cellStyle name="Comma 73 3 2 2 2" xfId="19740" xr:uid="{00000000-0005-0000-0000-0000C93B0000}"/>
    <cellStyle name="Comma 73 3 2 2 2 2" xfId="19741" xr:uid="{00000000-0005-0000-0000-0000CA3B0000}"/>
    <cellStyle name="Comma 73 3 2 2 3" xfId="19742" xr:uid="{00000000-0005-0000-0000-0000CB3B0000}"/>
    <cellStyle name="Comma 73 3 2 2 4" xfId="19743" xr:uid="{00000000-0005-0000-0000-0000CC3B0000}"/>
    <cellStyle name="Comma 73 3 2 3" xfId="19744" xr:uid="{00000000-0005-0000-0000-0000CD3B0000}"/>
    <cellStyle name="Comma 73 3 2 3 2" xfId="19745" xr:uid="{00000000-0005-0000-0000-0000CE3B0000}"/>
    <cellStyle name="Comma 73 3 2 4" xfId="19746" xr:uid="{00000000-0005-0000-0000-0000CF3B0000}"/>
    <cellStyle name="Comma 73 3 2 5" xfId="19747" xr:uid="{00000000-0005-0000-0000-0000D03B0000}"/>
    <cellStyle name="Comma 73 3 3" xfId="19748" xr:uid="{00000000-0005-0000-0000-0000D13B0000}"/>
    <cellStyle name="Comma 73 3 3 2" xfId="19749" xr:uid="{00000000-0005-0000-0000-0000D23B0000}"/>
    <cellStyle name="Comma 73 3 3 2 2" xfId="19750" xr:uid="{00000000-0005-0000-0000-0000D33B0000}"/>
    <cellStyle name="Comma 73 3 3 3" xfId="19751" xr:uid="{00000000-0005-0000-0000-0000D43B0000}"/>
    <cellStyle name="Comma 73 3 3 4" xfId="19752" xr:uid="{00000000-0005-0000-0000-0000D53B0000}"/>
    <cellStyle name="Comma 73 3 4" xfId="19753" xr:uid="{00000000-0005-0000-0000-0000D63B0000}"/>
    <cellStyle name="Comma 73 3 4 2" xfId="19754" xr:uid="{00000000-0005-0000-0000-0000D73B0000}"/>
    <cellStyle name="Comma 73 3 5" xfId="19755" xr:uid="{00000000-0005-0000-0000-0000D83B0000}"/>
    <cellStyle name="Comma 73 3 6" xfId="19756" xr:uid="{00000000-0005-0000-0000-0000D93B0000}"/>
    <cellStyle name="Comma 73 4" xfId="19757" xr:uid="{00000000-0005-0000-0000-0000DA3B0000}"/>
    <cellStyle name="Comma 73 4 2" xfId="19758" xr:uid="{00000000-0005-0000-0000-0000DB3B0000}"/>
    <cellStyle name="Comma 73 4 2 2" xfId="19759" xr:uid="{00000000-0005-0000-0000-0000DC3B0000}"/>
    <cellStyle name="Comma 73 4 2 2 2" xfId="19760" xr:uid="{00000000-0005-0000-0000-0000DD3B0000}"/>
    <cellStyle name="Comma 73 4 2 3" xfId="19761" xr:uid="{00000000-0005-0000-0000-0000DE3B0000}"/>
    <cellStyle name="Comma 73 4 2 4" xfId="19762" xr:uid="{00000000-0005-0000-0000-0000DF3B0000}"/>
    <cellStyle name="Comma 73 4 3" xfId="19763" xr:uid="{00000000-0005-0000-0000-0000E03B0000}"/>
    <cellStyle name="Comma 73 4 3 2" xfId="19764" xr:uid="{00000000-0005-0000-0000-0000E13B0000}"/>
    <cellStyle name="Comma 73 4 4" xfId="19765" xr:uid="{00000000-0005-0000-0000-0000E23B0000}"/>
    <cellStyle name="Comma 73 4 5" xfId="19766" xr:uid="{00000000-0005-0000-0000-0000E33B0000}"/>
    <cellStyle name="Comma 73 5" xfId="19767" xr:uid="{00000000-0005-0000-0000-0000E43B0000}"/>
    <cellStyle name="Comma 73 5 2" xfId="19768" xr:uid="{00000000-0005-0000-0000-0000E53B0000}"/>
    <cellStyle name="Comma 73 5 2 2" xfId="19769" xr:uid="{00000000-0005-0000-0000-0000E63B0000}"/>
    <cellStyle name="Comma 73 5 3" xfId="19770" xr:uid="{00000000-0005-0000-0000-0000E73B0000}"/>
    <cellStyle name="Comma 73 5 4" xfId="19771" xr:uid="{00000000-0005-0000-0000-0000E83B0000}"/>
    <cellStyle name="Comma 73 6" xfId="19772" xr:uid="{00000000-0005-0000-0000-0000E93B0000}"/>
    <cellStyle name="Comma 73 6 2" xfId="19773" xr:uid="{00000000-0005-0000-0000-0000EA3B0000}"/>
    <cellStyle name="Comma 73 7" xfId="19774" xr:uid="{00000000-0005-0000-0000-0000EB3B0000}"/>
    <cellStyle name="Comma 73 8" xfId="19775" xr:uid="{00000000-0005-0000-0000-0000EC3B0000}"/>
    <cellStyle name="Comma 73 9" xfId="19776" xr:uid="{00000000-0005-0000-0000-0000ED3B0000}"/>
    <cellStyle name="Comma 74" xfId="164" xr:uid="{00000000-0005-0000-0000-0000EE3B0000}"/>
    <cellStyle name="Comma 74 2" xfId="19777" xr:uid="{00000000-0005-0000-0000-0000EF3B0000}"/>
    <cellStyle name="Comma 74 2 2" xfId="19778" xr:uid="{00000000-0005-0000-0000-0000F03B0000}"/>
    <cellStyle name="Comma 74 2 2 2" xfId="19779" xr:uid="{00000000-0005-0000-0000-0000F13B0000}"/>
    <cellStyle name="Comma 74 2 2 2 2" xfId="19780" xr:uid="{00000000-0005-0000-0000-0000F23B0000}"/>
    <cellStyle name="Comma 74 2 2 2 2 2" xfId="19781" xr:uid="{00000000-0005-0000-0000-0000F33B0000}"/>
    <cellStyle name="Comma 74 2 2 2 2 2 2" xfId="19782" xr:uid="{00000000-0005-0000-0000-0000F43B0000}"/>
    <cellStyle name="Comma 74 2 2 2 2 3" xfId="19783" xr:uid="{00000000-0005-0000-0000-0000F53B0000}"/>
    <cellStyle name="Comma 74 2 2 2 2 4" xfId="19784" xr:uid="{00000000-0005-0000-0000-0000F63B0000}"/>
    <cellStyle name="Comma 74 2 2 2 3" xfId="19785" xr:uid="{00000000-0005-0000-0000-0000F73B0000}"/>
    <cellStyle name="Comma 74 2 2 2 3 2" xfId="19786" xr:uid="{00000000-0005-0000-0000-0000F83B0000}"/>
    <cellStyle name="Comma 74 2 2 2 4" xfId="19787" xr:uid="{00000000-0005-0000-0000-0000F93B0000}"/>
    <cellStyle name="Comma 74 2 2 2 5" xfId="19788" xr:uid="{00000000-0005-0000-0000-0000FA3B0000}"/>
    <cellStyle name="Comma 74 2 2 3" xfId="19789" xr:uid="{00000000-0005-0000-0000-0000FB3B0000}"/>
    <cellStyle name="Comma 74 2 2 3 2" xfId="19790" xr:uid="{00000000-0005-0000-0000-0000FC3B0000}"/>
    <cellStyle name="Comma 74 2 2 3 2 2" xfId="19791" xr:uid="{00000000-0005-0000-0000-0000FD3B0000}"/>
    <cellStyle name="Comma 74 2 2 3 3" xfId="19792" xr:uid="{00000000-0005-0000-0000-0000FE3B0000}"/>
    <cellStyle name="Comma 74 2 2 3 4" xfId="19793" xr:uid="{00000000-0005-0000-0000-0000FF3B0000}"/>
    <cellStyle name="Comma 74 2 2 4" xfId="19794" xr:uid="{00000000-0005-0000-0000-0000003C0000}"/>
    <cellStyle name="Comma 74 2 2 4 2" xfId="19795" xr:uid="{00000000-0005-0000-0000-0000013C0000}"/>
    <cellStyle name="Comma 74 2 2 5" xfId="19796" xr:uid="{00000000-0005-0000-0000-0000023C0000}"/>
    <cellStyle name="Comma 74 2 2 6" xfId="19797" xr:uid="{00000000-0005-0000-0000-0000033C0000}"/>
    <cellStyle name="Comma 74 2 3" xfId="19798" xr:uid="{00000000-0005-0000-0000-0000043C0000}"/>
    <cellStyle name="Comma 74 2 3 2" xfId="19799" xr:uid="{00000000-0005-0000-0000-0000053C0000}"/>
    <cellStyle name="Comma 74 2 3 2 2" xfId="19800" xr:uid="{00000000-0005-0000-0000-0000063C0000}"/>
    <cellStyle name="Comma 74 2 3 2 2 2" xfId="19801" xr:uid="{00000000-0005-0000-0000-0000073C0000}"/>
    <cellStyle name="Comma 74 2 3 2 3" xfId="19802" xr:uid="{00000000-0005-0000-0000-0000083C0000}"/>
    <cellStyle name="Comma 74 2 3 2 4" xfId="19803" xr:uid="{00000000-0005-0000-0000-0000093C0000}"/>
    <cellStyle name="Comma 74 2 3 3" xfId="19804" xr:uid="{00000000-0005-0000-0000-00000A3C0000}"/>
    <cellStyle name="Comma 74 2 3 3 2" xfId="19805" xr:uid="{00000000-0005-0000-0000-00000B3C0000}"/>
    <cellStyle name="Comma 74 2 3 4" xfId="19806" xr:uid="{00000000-0005-0000-0000-00000C3C0000}"/>
    <cellStyle name="Comma 74 2 3 5" xfId="19807" xr:uid="{00000000-0005-0000-0000-00000D3C0000}"/>
    <cellStyle name="Comma 74 2 4" xfId="19808" xr:uid="{00000000-0005-0000-0000-00000E3C0000}"/>
    <cellStyle name="Comma 74 2 4 2" xfId="19809" xr:uid="{00000000-0005-0000-0000-00000F3C0000}"/>
    <cellStyle name="Comma 74 2 4 2 2" xfId="19810" xr:uid="{00000000-0005-0000-0000-0000103C0000}"/>
    <cellStyle name="Comma 74 2 4 3" xfId="19811" xr:uid="{00000000-0005-0000-0000-0000113C0000}"/>
    <cellStyle name="Comma 74 2 4 4" xfId="19812" xr:uid="{00000000-0005-0000-0000-0000123C0000}"/>
    <cellStyle name="Comma 74 2 5" xfId="19813" xr:uid="{00000000-0005-0000-0000-0000133C0000}"/>
    <cellStyle name="Comma 74 2 5 2" xfId="19814" xr:uid="{00000000-0005-0000-0000-0000143C0000}"/>
    <cellStyle name="Comma 74 2 6" xfId="19815" xr:uid="{00000000-0005-0000-0000-0000153C0000}"/>
    <cellStyle name="Comma 74 2 7" xfId="19816" xr:uid="{00000000-0005-0000-0000-0000163C0000}"/>
    <cellStyle name="Comma 74 3" xfId="19817" xr:uid="{00000000-0005-0000-0000-0000173C0000}"/>
    <cellStyle name="Comma 74 3 2" xfId="19818" xr:uid="{00000000-0005-0000-0000-0000183C0000}"/>
    <cellStyle name="Comma 74 3 2 2" xfId="19819" xr:uid="{00000000-0005-0000-0000-0000193C0000}"/>
    <cellStyle name="Comma 74 3 2 2 2" xfId="19820" xr:uid="{00000000-0005-0000-0000-00001A3C0000}"/>
    <cellStyle name="Comma 74 3 2 2 2 2" xfId="19821" xr:uid="{00000000-0005-0000-0000-00001B3C0000}"/>
    <cellStyle name="Comma 74 3 2 2 3" xfId="19822" xr:uid="{00000000-0005-0000-0000-00001C3C0000}"/>
    <cellStyle name="Comma 74 3 2 2 4" xfId="19823" xr:uid="{00000000-0005-0000-0000-00001D3C0000}"/>
    <cellStyle name="Comma 74 3 2 3" xfId="19824" xr:uid="{00000000-0005-0000-0000-00001E3C0000}"/>
    <cellStyle name="Comma 74 3 2 3 2" xfId="19825" xr:uid="{00000000-0005-0000-0000-00001F3C0000}"/>
    <cellStyle name="Comma 74 3 2 4" xfId="19826" xr:uid="{00000000-0005-0000-0000-0000203C0000}"/>
    <cellStyle name="Comma 74 3 2 5" xfId="19827" xr:uid="{00000000-0005-0000-0000-0000213C0000}"/>
    <cellStyle name="Comma 74 3 3" xfId="19828" xr:uid="{00000000-0005-0000-0000-0000223C0000}"/>
    <cellStyle name="Comma 74 3 3 2" xfId="19829" xr:uid="{00000000-0005-0000-0000-0000233C0000}"/>
    <cellStyle name="Comma 74 3 3 2 2" xfId="19830" xr:uid="{00000000-0005-0000-0000-0000243C0000}"/>
    <cellStyle name="Comma 74 3 3 3" xfId="19831" xr:uid="{00000000-0005-0000-0000-0000253C0000}"/>
    <cellStyle name="Comma 74 3 3 4" xfId="19832" xr:uid="{00000000-0005-0000-0000-0000263C0000}"/>
    <cellStyle name="Comma 74 3 4" xfId="19833" xr:uid="{00000000-0005-0000-0000-0000273C0000}"/>
    <cellStyle name="Comma 74 3 4 2" xfId="19834" xr:uid="{00000000-0005-0000-0000-0000283C0000}"/>
    <cellStyle name="Comma 74 3 5" xfId="19835" xr:uid="{00000000-0005-0000-0000-0000293C0000}"/>
    <cellStyle name="Comma 74 3 6" xfId="19836" xr:uid="{00000000-0005-0000-0000-00002A3C0000}"/>
    <cellStyle name="Comma 74 4" xfId="19837" xr:uid="{00000000-0005-0000-0000-00002B3C0000}"/>
    <cellStyle name="Comma 74 4 2" xfId="19838" xr:uid="{00000000-0005-0000-0000-00002C3C0000}"/>
    <cellStyle name="Comma 74 4 2 2" xfId="19839" xr:uid="{00000000-0005-0000-0000-00002D3C0000}"/>
    <cellStyle name="Comma 74 4 2 2 2" xfId="19840" xr:uid="{00000000-0005-0000-0000-00002E3C0000}"/>
    <cellStyle name="Comma 74 4 2 3" xfId="19841" xr:uid="{00000000-0005-0000-0000-00002F3C0000}"/>
    <cellStyle name="Comma 74 4 2 4" xfId="19842" xr:uid="{00000000-0005-0000-0000-0000303C0000}"/>
    <cellStyle name="Comma 74 4 3" xfId="19843" xr:uid="{00000000-0005-0000-0000-0000313C0000}"/>
    <cellStyle name="Comma 74 4 3 2" xfId="19844" xr:uid="{00000000-0005-0000-0000-0000323C0000}"/>
    <cellStyle name="Comma 74 4 4" xfId="19845" xr:uid="{00000000-0005-0000-0000-0000333C0000}"/>
    <cellStyle name="Comma 74 4 5" xfId="19846" xr:uid="{00000000-0005-0000-0000-0000343C0000}"/>
    <cellStyle name="Comma 74 5" xfId="19847" xr:uid="{00000000-0005-0000-0000-0000353C0000}"/>
    <cellStyle name="Comma 74 5 2" xfId="19848" xr:uid="{00000000-0005-0000-0000-0000363C0000}"/>
    <cellStyle name="Comma 74 5 2 2" xfId="19849" xr:uid="{00000000-0005-0000-0000-0000373C0000}"/>
    <cellStyle name="Comma 74 5 3" xfId="19850" xr:uid="{00000000-0005-0000-0000-0000383C0000}"/>
    <cellStyle name="Comma 74 5 4" xfId="19851" xr:uid="{00000000-0005-0000-0000-0000393C0000}"/>
    <cellStyle name="Comma 74 6" xfId="19852" xr:uid="{00000000-0005-0000-0000-00003A3C0000}"/>
    <cellStyle name="Comma 74 6 2" xfId="19853" xr:uid="{00000000-0005-0000-0000-00003B3C0000}"/>
    <cellStyle name="Comma 74 7" xfId="19854" xr:uid="{00000000-0005-0000-0000-00003C3C0000}"/>
    <cellStyle name="Comma 74 8" xfId="19855" xr:uid="{00000000-0005-0000-0000-00003D3C0000}"/>
    <cellStyle name="Comma 74 9" xfId="19856" xr:uid="{00000000-0005-0000-0000-00003E3C0000}"/>
    <cellStyle name="Comma 75" xfId="165" xr:uid="{00000000-0005-0000-0000-00003F3C0000}"/>
    <cellStyle name="Comma 75 2" xfId="19857" xr:uid="{00000000-0005-0000-0000-0000403C0000}"/>
    <cellStyle name="Comma 75 2 2" xfId="19858" xr:uid="{00000000-0005-0000-0000-0000413C0000}"/>
    <cellStyle name="Comma 75 2 2 2" xfId="19859" xr:uid="{00000000-0005-0000-0000-0000423C0000}"/>
    <cellStyle name="Comma 75 2 2 2 2" xfId="19860" xr:uid="{00000000-0005-0000-0000-0000433C0000}"/>
    <cellStyle name="Comma 75 2 2 2 2 2" xfId="19861" xr:uid="{00000000-0005-0000-0000-0000443C0000}"/>
    <cellStyle name="Comma 75 2 2 2 2 2 2" xfId="19862" xr:uid="{00000000-0005-0000-0000-0000453C0000}"/>
    <cellStyle name="Comma 75 2 2 2 2 3" xfId="19863" xr:uid="{00000000-0005-0000-0000-0000463C0000}"/>
    <cellStyle name="Comma 75 2 2 2 2 4" xfId="19864" xr:uid="{00000000-0005-0000-0000-0000473C0000}"/>
    <cellStyle name="Comma 75 2 2 2 3" xfId="19865" xr:uid="{00000000-0005-0000-0000-0000483C0000}"/>
    <cellStyle name="Comma 75 2 2 2 3 2" xfId="19866" xr:uid="{00000000-0005-0000-0000-0000493C0000}"/>
    <cellStyle name="Comma 75 2 2 2 4" xfId="19867" xr:uid="{00000000-0005-0000-0000-00004A3C0000}"/>
    <cellStyle name="Comma 75 2 2 2 5" xfId="19868" xr:uid="{00000000-0005-0000-0000-00004B3C0000}"/>
    <cellStyle name="Comma 75 2 2 3" xfId="19869" xr:uid="{00000000-0005-0000-0000-00004C3C0000}"/>
    <cellStyle name="Comma 75 2 2 3 2" xfId="19870" xr:uid="{00000000-0005-0000-0000-00004D3C0000}"/>
    <cellStyle name="Comma 75 2 2 3 2 2" xfId="19871" xr:uid="{00000000-0005-0000-0000-00004E3C0000}"/>
    <cellStyle name="Comma 75 2 2 3 3" xfId="19872" xr:uid="{00000000-0005-0000-0000-00004F3C0000}"/>
    <cellStyle name="Comma 75 2 2 3 4" xfId="19873" xr:uid="{00000000-0005-0000-0000-0000503C0000}"/>
    <cellStyle name="Comma 75 2 2 4" xfId="19874" xr:uid="{00000000-0005-0000-0000-0000513C0000}"/>
    <cellStyle name="Comma 75 2 2 4 2" xfId="19875" xr:uid="{00000000-0005-0000-0000-0000523C0000}"/>
    <cellStyle name="Comma 75 2 2 5" xfId="19876" xr:uid="{00000000-0005-0000-0000-0000533C0000}"/>
    <cellStyle name="Comma 75 2 2 6" xfId="19877" xr:uid="{00000000-0005-0000-0000-0000543C0000}"/>
    <cellStyle name="Comma 75 2 3" xfId="19878" xr:uid="{00000000-0005-0000-0000-0000553C0000}"/>
    <cellStyle name="Comma 75 2 3 2" xfId="19879" xr:uid="{00000000-0005-0000-0000-0000563C0000}"/>
    <cellStyle name="Comma 75 2 3 2 2" xfId="19880" xr:uid="{00000000-0005-0000-0000-0000573C0000}"/>
    <cellStyle name="Comma 75 2 3 2 2 2" xfId="19881" xr:uid="{00000000-0005-0000-0000-0000583C0000}"/>
    <cellStyle name="Comma 75 2 3 2 3" xfId="19882" xr:uid="{00000000-0005-0000-0000-0000593C0000}"/>
    <cellStyle name="Comma 75 2 3 2 4" xfId="19883" xr:uid="{00000000-0005-0000-0000-00005A3C0000}"/>
    <cellStyle name="Comma 75 2 3 3" xfId="19884" xr:uid="{00000000-0005-0000-0000-00005B3C0000}"/>
    <cellStyle name="Comma 75 2 3 3 2" xfId="19885" xr:uid="{00000000-0005-0000-0000-00005C3C0000}"/>
    <cellStyle name="Comma 75 2 3 4" xfId="19886" xr:uid="{00000000-0005-0000-0000-00005D3C0000}"/>
    <cellStyle name="Comma 75 2 3 5" xfId="19887" xr:uid="{00000000-0005-0000-0000-00005E3C0000}"/>
    <cellStyle name="Comma 75 2 4" xfId="19888" xr:uid="{00000000-0005-0000-0000-00005F3C0000}"/>
    <cellStyle name="Comma 75 2 4 2" xfId="19889" xr:uid="{00000000-0005-0000-0000-0000603C0000}"/>
    <cellStyle name="Comma 75 2 4 2 2" xfId="19890" xr:uid="{00000000-0005-0000-0000-0000613C0000}"/>
    <cellStyle name="Comma 75 2 4 3" xfId="19891" xr:uid="{00000000-0005-0000-0000-0000623C0000}"/>
    <cellStyle name="Comma 75 2 4 4" xfId="19892" xr:uid="{00000000-0005-0000-0000-0000633C0000}"/>
    <cellStyle name="Comma 75 2 5" xfId="19893" xr:uid="{00000000-0005-0000-0000-0000643C0000}"/>
    <cellStyle name="Comma 75 2 5 2" xfId="19894" xr:uid="{00000000-0005-0000-0000-0000653C0000}"/>
    <cellStyle name="Comma 75 2 6" xfId="19895" xr:uid="{00000000-0005-0000-0000-0000663C0000}"/>
    <cellStyle name="Comma 75 2 7" xfId="19896" xr:uid="{00000000-0005-0000-0000-0000673C0000}"/>
    <cellStyle name="Comma 75 3" xfId="19897" xr:uid="{00000000-0005-0000-0000-0000683C0000}"/>
    <cellStyle name="Comma 75 3 2" xfId="19898" xr:uid="{00000000-0005-0000-0000-0000693C0000}"/>
    <cellStyle name="Comma 75 3 2 2" xfId="19899" xr:uid="{00000000-0005-0000-0000-00006A3C0000}"/>
    <cellStyle name="Comma 75 3 2 2 2" xfId="19900" xr:uid="{00000000-0005-0000-0000-00006B3C0000}"/>
    <cellStyle name="Comma 75 3 2 2 2 2" xfId="19901" xr:uid="{00000000-0005-0000-0000-00006C3C0000}"/>
    <cellStyle name="Comma 75 3 2 2 3" xfId="19902" xr:uid="{00000000-0005-0000-0000-00006D3C0000}"/>
    <cellStyle name="Comma 75 3 2 2 4" xfId="19903" xr:uid="{00000000-0005-0000-0000-00006E3C0000}"/>
    <cellStyle name="Comma 75 3 2 3" xfId="19904" xr:uid="{00000000-0005-0000-0000-00006F3C0000}"/>
    <cellStyle name="Comma 75 3 2 3 2" xfId="19905" xr:uid="{00000000-0005-0000-0000-0000703C0000}"/>
    <cellStyle name="Comma 75 3 2 4" xfId="19906" xr:uid="{00000000-0005-0000-0000-0000713C0000}"/>
    <cellStyle name="Comma 75 3 2 5" xfId="19907" xr:uid="{00000000-0005-0000-0000-0000723C0000}"/>
    <cellStyle name="Comma 75 3 3" xfId="19908" xr:uid="{00000000-0005-0000-0000-0000733C0000}"/>
    <cellStyle name="Comma 75 3 3 2" xfId="19909" xr:uid="{00000000-0005-0000-0000-0000743C0000}"/>
    <cellStyle name="Comma 75 3 3 2 2" xfId="19910" xr:uid="{00000000-0005-0000-0000-0000753C0000}"/>
    <cellStyle name="Comma 75 3 3 3" xfId="19911" xr:uid="{00000000-0005-0000-0000-0000763C0000}"/>
    <cellStyle name="Comma 75 3 3 4" xfId="19912" xr:uid="{00000000-0005-0000-0000-0000773C0000}"/>
    <cellStyle name="Comma 75 3 4" xfId="19913" xr:uid="{00000000-0005-0000-0000-0000783C0000}"/>
    <cellStyle name="Comma 75 3 4 2" xfId="19914" xr:uid="{00000000-0005-0000-0000-0000793C0000}"/>
    <cellStyle name="Comma 75 3 5" xfId="19915" xr:uid="{00000000-0005-0000-0000-00007A3C0000}"/>
    <cellStyle name="Comma 75 3 6" xfId="19916" xr:uid="{00000000-0005-0000-0000-00007B3C0000}"/>
    <cellStyle name="Comma 75 4" xfId="19917" xr:uid="{00000000-0005-0000-0000-00007C3C0000}"/>
    <cellStyle name="Comma 75 4 2" xfId="19918" xr:uid="{00000000-0005-0000-0000-00007D3C0000}"/>
    <cellStyle name="Comma 75 4 2 2" xfId="19919" xr:uid="{00000000-0005-0000-0000-00007E3C0000}"/>
    <cellStyle name="Comma 75 4 2 2 2" xfId="19920" xr:uid="{00000000-0005-0000-0000-00007F3C0000}"/>
    <cellStyle name="Comma 75 4 2 3" xfId="19921" xr:uid="{00000000-0005-0000-0000-0000803C0000}"/>
    <cellStyle name="Comma 75 4 2 4" xfId="19922" xr:uid="{00000000-0005-0000-0000-0000813C0000}"/>
    <cellStyle name="Comma 75 4 3" xfId="19923" xr:uid="{00000000-0005-0000-0000-0000823C0000}"/>
    <cellStyle name="Comma 75 4 3 2" xfId="19924" xr:uid="{00000000-0005-0000-0000-0000833C0000}"/>
    <cellStyle name="Comma 75 4 4" xfId="19925" xr:uid="{00000000-0005-0000-0000-0000843C0000}"/>
    <cellStyle name="Comma 75 4 5" xfId="19926" xr:uid="{00000000-0005-0000-0000-0000853C0000}"/>
    <cellStyle name="Comma 75 5" xfId="19927" xr:uid="{00000000-0005-0000-0000-0000863C0000}"/>
    <cellStyle name="Comma 75 5 2" xfId="19928" xr:uid="{00000000-0005-0000-0000-0000873C0000}"/>
    <cellStyle name="Comma 75 5 2 2" xfId="19929" xr:uid="{00000000-0005-0000-0000-0000883C0000}"/>
    <cellStyle name="Comma 75 5 3" xfId="19930" xr:uid="{00000000-0005-0000-0000-0000893C0000}"/>
    <cellStyle name="Comma 75 5 4" xfId="19931" xr:uid="{00000000-0005-0000-0000-00008A3C0000}"/>
    <cellStyle name="Comma 75 6" xfId="19932" xr:uid="{00000000-0005-0000-0000-00008B3C0000}"/>
    <cellStyle name="Comma 75 6 2" xfId="19933" xr:uid="{00000000-0005-0000-0000-00008C3C0000}"/>
    <cellStyle name="Comma 75 7" xfId="19934" xr:uid="{00000000-0005-0000-0000-00008D3C0000}"/>
    <cellStyle name="Comma 75 8" xfId="19935" xr:uid="{00000000-0005-0000-0000-00008E3C0000}"/>
    <cellStyle name="Comma 75 9" xfId="19936" xr:uid="{00000000-0005-0000-0000-00008F3C0000}"/>
    <cellStyle name="Comma 76" xfId="166" xr:uid="{00000000-0005-0000-0000-0000903C0000}"/>
    <cellStyle name="Comma 76 2" xfId="19937" xr:uid="{00000000-0005-0000-0000-0000913C0000}"/>
    <cellStyle name="Comma 76 2 2" xfId="19938" xr:uid="{00000000-0005-0000-0000-0000923C0000}"/>
    <cellStyle name="Comma 76 2 2 2" xfId="19939" xr:uid="{00000000-0005-0000-0000-0000933C0000}"/>
    <cellStyle name="Comma 76 2 2 2 2" xfId="19940" xr:uid="{00000000-0005-0000-0000-0000943C0000}"/>
    <cellStyle name="Comma 76 2 2 2 2 2" xfId="19941" xr:uid="{00000000-0005-0000-0000-0000953C0000}"/>
    <cellStyle name="Comma 76 2 2 2 2 2 2" xfId="19942" xr:uid="{00000000-0005-0000-0000-0000963C0000}"/>
    <cellStyle name="Comma 76 2 2 2 2 3" xfId="19943" xr:uid="{00000000-0005-0000-0000-0000973C0000}"/>
    <cellStyle name="Comma 76 2 2 2 2 4" xfId="19944" xr:uid="{00000000-0005-0000-0000-0000983C0000}"/>
    <cellStyle name="Comma 76 2 2 2 3" xfId="19945" xr:uid="{00000000-0005-0000-0000-0000993C0000}"/>
    <cellStyle name="Comma 76 2 2 2 3 2" xfId="19946" xr:uid="{00000000-0005-0000-0000-00009A3C0000}"/>
    <cellStyle name="Comma 76 2 2 2 4" xfId="19947" xr:uid="{00000000-0005-0000-0000-00009B3C0000}"/>
    <cellStyle name="Comma 76 2 2 2 5" xfId="19948" xr:uid="{00000000-0005-0000-0000-00009C3C0000}"/>
    <cellStyle name="Comma 76 2 2 3" xfId="19949" xr:uid="{00000000-0005-0000-0000-00009D3C0000}"/>
    <cellStyle name="Comma 76 2 2 3 2" xfId="19950" xr:uid="{00000000-0005-0000-0000-00009E3C0000}"/>
    <cellStyle name="Comma 76 2 2 3 2 2" xfId="19951" xr:uid="{00000000-0005-0000-0000-00009F3C0000}"/>
    <cellStyle name="Comma 76 2 2 3 3" xfId="19952" xr:uid="{00000000-0005-0000-0000-0000A03C0000}"/>
    <cellStyle name="Comma 76 2 2 3 4" xfId="19953" xr:uid="{00000000-0005-0000-0000-0000A13C0000}"/>
    <cellStyle name="Comma 76 2 2 4" xfId="19954" xr:uid="{00000000-0005-0000-0000-0000A23C0000}"/>
    <cellStyle name="Comma 76 2 2 4 2" xfId="19955" xr:uid="{00000000-0005-0000-0000-0000A33C0000}"/>
    <cellStyle name="Comma 76 2 2 5" xfId="19956" xr:uid="{00000000-0005-0000-0000-0000A43C0000}"/>
    <cellStyle name="Comma 76 2 2 6" xfId="19957" xr:uid="{00000000-0005-0000-0000-0000A53C0000}"/>
    <cellStyle name="Comma 76 2 3" xfId="19958" xr:uid="{00000000-0005-0000-0000-0000A63C0000}"/>
    <cellStyle name="Comma 76 2 3 2" xfId="19959" xr:uid="{00000000-0005-0000-0000-0000A73C0000}"/>
    <cellStyle name="Comma 76 2 3 2 2" xfId="19960" xr:uid="{00000000-0005-0000-0000-0000A83C0000}"/>
    <cellStyle name="Comma 76 2 3 2 2 2" xfId="19961" xr:uid="{00000000-0005-0000-0000-0000A93C0000}"/>
    <cellStyle name="Comma 76 2 3 2 3" xfId="19962" xr:uid="{00000000-0005-0000-0000-0000AA3C0000}"/>
    <cellStyle name="Comma 76 2 3 2 4" xfId="19963" xr:uid="{00000000-0005-0000-0000-0000AB3C0000}"/>
    <cellStyle name="Comma 76 2 3 3" xfId="19964" xr:uid="{00000000-0005-0000-0000-0000AC3C0000}"/>
    <cellStyle name="Comma 76 2 3 3 2" xfId="19965" xr:uid="{00000000-0005-0000-0000-0000AD3C0000}"/>
    <cellStyle name="Comma 76 2 3 4" xfId="19966" xr:uid="{00000000-0005-0000-0000-0000AE3C0000}"/>
    <cellStyle name="Comma 76 2 3 5" xfId="19967" xr:uid="{00000000-0005-0000-0000-0000AF3C0000}"/>
    <cellStyle name="Comma 76 2 4" xfId="19968" xr:uid="{00000000-0005-0000-0000-0000B03C0000}"/>
    <cellStyle name="Comma 76 2 4 2" xfId="19969" xr:uid="{00000000-0005-0000-0000-0000B13C0000}"/>
    <cellStyle name="Comma 76 2 4 2 2" xfId="19970" xr:uid="{00000000-0005-0000-0000-0000B23C0000}"/>
    <cellStyle name="Comma 76 2 4 3" xfId="19971" xr:uid="{00000000-0005-0000-0000-0000B33C0000}"/>
    <cellStyle name="Comma 76 2 4 4" xfId="19972" xr:uid="{00000000-0005-0000-0000-0000B43C0000}"/>
    <cellStyle name="Comma 76 2 5" xfId="19973" xr:uid="{00000000-0005-0000-0000-0000B53C0000}"/>
    <cellStyle name="Comma 76 2 5 2" xfId="19974" xr:uid="{00000000-0005-0000-0000-0000B63C0000}"/>
    <cellStyle name="Comma 76 2 6" xfId="19975" xr:uid="{00000000-0005-0000-0000-0000B73C0000}"/>
    <cellStyle name="Comma 76 2 7" xfId="19976" xr:uid="{00000000-0005-0000-0000-0000B83C0000}"/>
    <cellStyle name="Comma 76 3" xfId="19977" xr:uid="{00000000-0005-0000-0000-0000B93C0000}"/>
    <cellStyle name="Comma 76 3 2" xfId="19978" xr:uid="{00000000-0005-0000-0000-0000BA3C0000}"/>
    <cellStyle name="Comma 76 3 2 2" xfId="19979" xr:uid="{00000000-0005-0000-0000-0000BB3C0000}"/>
    <cellStyle name="Comma 76 3 2 2 2" xfId="19980" xr:uid="{00000000-0005-0000-0000-0000BC3C0000}"/>
    <cellStyle name="Comma 76 3 2 2 2 2" xfId="19981" xr:uid="{00000000-0005-0000-0000-0000BD3C0000}"/>
    <cellStyle name="Comma 76 3 2 2 3" xfId="19982" xr:uid="{00000000-0005-0000-0000-0000BE3C0000}"/>
    <cellStyle name="Comma 76 3 2 2 4" xfId="19983" xr:uid="{00000000-0005-0000-0000-0000BF3C0000}"/>
    <cellStyle name="Comma 76 3 2 3" xfId="19984" xr:uid="{00000000-0005-0000-0000-0000C03C0000}"/>
    <cellStyle name="Comma 76 3 2 3 2" xfId="19985" xr:uid="{00000000-0005-0000-0000-0000C13C0000}"/>
    <cellStyle name="Comma 76 3 2 4" xfId="19986" xr:uid="{00000000-0005-0000-0000-0000C23C0000}"/>
    <cellStyle name="Comma 76 3 2 5" xfId="19987" xr:uid="{00000000-0005-0000-0000-0000C33C0000}"/>
    <cellStyle name="Comma 76 3 3" xfId="19988" xr:uid="{00000000-0005-0000-0000-0000C43C0000}"/>
    <cellStyle name="Comma 76 3 3 2" xfId="19989" xr:uid="{00000000-0005-0000-0000-0000C53C0000}"/>
    <cellStyle name="Comma 76 3 3 2 2" xfId="19990" xr:uid="{00000000-0005-0000-0000-0000C63C0000}"/>
    <cellStyle name="Comma 76 3 3 3" xfId="19991" xr:uid="{00000000-0005-0000-0000-0000C73C0000}"/>
    <cellStyle name="Comma 76 3 3 4" xfId="19992" xr:uid="{00000000-0005-0000-0000-0000C83C0000}"/>
    <cellStyle name="Comma 76 3 4" xfId="19993" xr:uid="{00000000-0005-0000-0000-0000C93C0000}"/>
    <cellStyle name="Comma 76 3 4 2" xfId="19994" xr:uid="{00000000-0005-0000-0000-0000CA3C0000}"/>
    <cellStyle name="Comma 76 3 5" xfId="19995" xr:uid="{00000000-0005-0000-0000-0000CB3C0000}"/>
    <cellStyle name="Comma 76 3 6" xfId="19996" xr:uid="{00000000-0005-0000-0000-0000CC3C0000}"/>
    <cellStyle name="Comma 76 4" xfId="19997" xr:uid="{00000000-0005-0000-0000-0000CD3C0000}"/>
    <cellStyle name="Comma 76 4 2" xfId="19998" xr:uid="{00000000-0005-0000-0000-0000CE3C0000}"/>
    <cellStyle name="Comma 76 4 2 2" xfId="19999" xr:uid="{00000000-0005-0000-0000-0000CF3C0000}"/>
    <cellStyle name="Comma 76 4 2 2 2" xfId="20000" xr:uid="{00000000-0005-0000-0000-0000D03C0000}"/>
    <cellStyle name="Comma 76 4 2 3" xfId="20001" xr:uid="{00000000-0005-0000-0000-0000D13C0000}"/>
    <cellStyle name="Comma 76 4 2 4" xfId="20002" xr:uid="{00000000-0005-0000-0000-0000D23C0000}"/>
    <cellStyle name="Comma 76 4 3" xfId="20003" xr:uid="{00000000-0005-0000-0000-0000D33C0000}"/>
    <cellStyle name="Comma 76 4 3 2" xfId="20004" xr:uid="{00000000-0005-0000-0000-0000D43C0000}"/>
    <cellStyle name="Comma 76 4 4" xfId="20005" xr:uid="{00000000-0005-0000-0000-0000D53C0000}"/>
    <cellStyle name="Comma 76 4 5" xfId="20006" xr:uid="{00000000-0005-0000-0000-0000D63C0000}"/>
    <cellStyle name="Comma 76 5" xfId="20007" xr:uid="{00000000-0005-0000-0000-0000D73C0000}"/>
    <cellStyle name="Comma 76 5 2" xfId="20008" xr:uid="{00000000-0005-0000-0000-0000D83C0000}"/>
    <cellStyle name="Comma 76 5 2 2" xfId="20009" xr:uid="{00000000-0005-0000-0000-0000D93C0000}"/>
    <cellStyle name="Comma 76 5 3" xfId="20010" xr:uid="{00000000-0005-0000-0000-0000DA3C0000}"/>
    <cellStyle name="Comma 76 5 4" xfId="20011" xr:uid="{00000000-0005-0000-0000-0000DB3C0000}"/>
    <cellStyle name="Comma 76 6" xfId="20012" xr:uid="{00000000-0005-0000-0000-0000DC3C0000}"/>
    <cellStyle name="Comma 76 6 2" xfId="20013" xr:uid="{00000000-0005-0000-0000-0000DD3C0000}"/>
    <cellStyle name="Comma 76 7" xfId="20014" xr:uid="{00000000-0005-0000-0000-0000DE3C0000}"/>
    <cellStyle name="Comma 76 8" xfId="20015" xr:uid="{00000000-0005-0000-0000-0000DF3C0000}"/>
    <cellStyle name="Comma 76 9" xfId="20016" xr:uid="{00000000-0005-0000-0000-0000E03C0000}"/>
    <cellStyle name="Comma 77" xfId="167" xr:uid="{00000000-0005-0000-0000-0000E13C0000}"/>
    <cellStyle name="Comma 77 2" xfId="20017" xr:uid="{00000000-0005-0000-0000-0000E23C0000}"/>
    <cellStyle name="Comma 77 2 2" xfId="20018" xr:uid="{00000000-0005-0000-0000-0000E33C0000}"/>
    <cellStyle name="Comma 77 2 2 2" xfId="20019" xr:uid="{00000000-0005-0000-0000-0000E43C0000}"/>
    <cellStyle name="Comma 77 2 2 2 2" xfId="20020" xr:uid="{00000000-0005-0000-0000-0000E53C0000}"/>
    <cellStyle name="Comma 77 2 2 2 2 2" xfId="20021" xr:uid="{00000000-0005-0000-0000-0000E63C0000}"/>
    <cellStyle name="Comma 77 2 2 2 2 2 2" xfId="20022" xr:uid="{00000000-0005-0000-0000-0000E73C0000}"/>
    <cellStyle name="Comma 77 2 2 2 2 3" xfId="20023" xr:uid="{00000000-0005-0000-0000-0000E83C0000}"/>
    <cellStyle name="Comma 77 2 2 2 2 4" xfId="20024" xr:uid="{00000000-0005-0000-0000-0000E93C0000}"/>
    <cellStyle name="Comma 77 2 2 2 3" xfId="20025" xr:uid="{00000000-0005-0000-0000-0000EA3C0000}"/>
    <cellStyle name="Comma 77 2 2 2 3 2" xfId="20026" xr:uid="{00000000-0005-0000-0000-0000EB3C0000}"/>
    <cellStyle name="Comma 77 2 2 2 4" xfId="20027" xr:uid="{00000000-0005-0000-0000-0000EC3C0000}"/>
    <cellStyle name="Comma 77 2 2 2 5" xfId="20028" xr:uid="{00000000-0005-0000-0000-0000ED3C0000}"/>
    <cellStyle name="Comma 77 2 2 3" xfId="20029" xr:uid="{00000000-0005-0000-0000-0000EE3C0000}"/>
    <cellStyle name="Comma 77 2 2 3 2" xfId="20030" xr:uid="{00000000-0005-0000-0000-0000EF3C0000}"/>
    <cellStyle name="Comma 77 2 2 3 2 2" xfId="20031" xr:uid="{00000000-0005-0000-0000-0000F03C0000}"/>
    <cellStyle name="Comma 77 2 2 3 3" xfId="20032" xr:uid="{00000000-0005-0000-0000-0000F13C0000}"/>
    <cellStyle name="Comma 77 2 2 3 4" xfId="20033" xr:uid="{00000000-0005-0000-0000-0000F23C0000}"/>
    <cellStyle name="Comma 77 2 2 4" xfId="20034" xr:uid="{00000000-0005-0000-0000-0000F33C0000}"/>
    <cellStyle name="Comma 77 2 2 4 2" xfId="20035" xr:uid="{00000000-0005-0000-0000-0000F43C0000}"/>
    <cellStyle name="Comma 77 2 2 5" xfId="20036" xr:uid="{00000000-0005-0000-0000-0000F53C0000}"/>
    <cellStyle name="Comma 77 2 2 6" xfId="20037" xr:uid="{00000000-0005-0000-0000-0000F63C0000}"/>
    <cellStyle name="Comma 77 2 3" xfId="20038" xr:uid="{00000000-0005-0000-0000-0000F73C0000}"/>
    <cellStyle name="Comma 77 2 3 2" xfId="20039" xr:uid="{00000000-0005-0000-0000-0000F83C0000}"/>
    <cellStyle name="Comma 77 2 3 2 2" xfId="20040" xr:uid="{00000000-0005-0000-0000-0000F93C0000}"/>
    <cellStyle name="Comma 77 2 3 2 2 2" xfId="20041" xr:uid="{00000000-0005-0000-0000-0000FA3C0000}"/>
    <cellStyle name="Comma 77 2 3 2 3" xfId="20042" xr:uid="{00000000-0005-0000-0000-0000FB3C0000}"/>
    <cellStyle name="Comma 77 2 3 2 4" xfId="20043" xr:uid="{00000000-0005-0000-0000-0000FC3C0000}"/>
    <cellStyle name="Comma 77 2 3 3" xfId="20044" xr:uid="{00000000-0005-0000-0000-0000FD3C0000}"/>
    <cellStyle name="Comma 77 2 3 3 2" xfId="20045" xr:uid="{00000000-0005-0000-0000-0000FE3C0000}"/>
    <cellStyle name="Comma 77 2 3 4" xfId="20046" xr:uid="{00000000-0005-0000-0000-0000FF3C0000}"/>
    <cellStyle name="Comma 77 2 3 5" xfId="20047" xr:uid="{00000000-0005-0000-0000-0000003D0000}"/>
    <cellStyle name="Comma 77 2 4" xfId="20048" xr:uid="{00000000-0005-0000-0000-0000013D0000}"/>
    <cellStyle name="Comma 77 2 4 2" xfId="20049" xr:uid="{00000000-0005-0000-0000-0000023D0000}"/>
    <cellStyle name="Comma 77 2 4 2 2" xfId="20050" xr:uid="{00000000-0005-0000-0000-0000033D0000}"/>
    <cellStyle name="Comma 77 2 4 3" xfId="20051" xr:uid="{00000000-0005-0000-0000-0000043D0000}"/>
    <cellStyle name="Comma 77 2 4 4" xfId="20052" xr:uid="{00000000-0005-0000-0000-0000053D0000}"/>
    <cellStyle name="Comma 77 2 5" xfId="20053" xr:uid="{00000000-0005-0000-0000-0000063D0000}"/>
    <cellStyle name="Comma 77 2 5 2" xfId="20054" xr:uid="{00000000-0005-0000-0000-0000073D0000}"/>
    <cellStyle name="Comma 77 2 6" xfId="20055" xr:uid="{00000000-0005-0000-0000-0000083D0000}"/>
    <cellStyle name="Comma 77 2 7" xfId="20056" xr:uid="{00000000-0005-0000-0000-0000093D0000}"/>
    <cellStyle name="Comma 77 3" xfId="20057" xr:uid="{00000000-0005-0000-0000-00000A3D0000}"/>
    <cellStyle name="Comma 77 3 2" xfId="20058" xr:uid="{00000000-0005-0000-0000-00000B3D0000}"/>
    <cellStyle name="Comma 77 3 2 2" xfId="20059" xr:uid="{00000000-0005-0000-0000-00000C3D0000}"/>
    <cellStyle name="Comma 77 3 2 2 2" xfId="20060" xr:uid="{00000000-0005-0000-0000-00000D3D0000}"/>
    <cellStyle name="Comma 77 3 2 2 2 2" xfId="20061" xr:uid="{00000000-0005-0000-0000-00000E3D0000}"/>
    <cellStyle name="Comma 77 3 2 2 3" xfId="20062" xr:uid="{00000000-0005-0000-0000-00000F3D0000}"/>
    <cellStyle name="Comma 77 3 2 2 4" xfId="20063" xr:uid="{00000000-0005-0000-0000-0000103D0000}"/>
    <cellStyle name="Comma 77 3 2 3" xfId="20064" xr:uid="{00000000-0005-0000-0000-0000113D0000}"/>
    <cellStyle name="Comma 77 3 2 3 2" xfId="20065" xr:uid="{00000000-0005-0000-0000-0000123D0000}"/>
    <cellStyle name="Comma 77 3 2 4" xfId="20066" xr:uid="{00000000-0005-0000-0000-0000133D0000}"/>
    <cellStyle name="Comma 77 3 2 5" xfId="20067" xr:uid="{00000000-0005-0000-0000-0000143D0000}"/>
    <cellStyle name="Comma 77 3 3" xfId="20068" xr:uid="{00000000-0005-0000-0000-0000153D0000}"/>
    <cellStyle name="Comma 77 3 3 2" xfId="20069" xr:uid="{00000000-0005-0000-0000-0000163D0000}"/>
    <cellStyle name="Comma 77 3 3 2 2" xfId="20070" xr:uid="{00000000-0005-0000-0000-0000173D0000}"/>
    <cellStyle name="Comma 77 3 3 3" xfId="20071" xr:uid="{00000000-0005-0000-0000-0000183D0000}"/>
    <cellStyle name="Comma 77 3 3 4" xfId="20072" xr:uid="{00000000-0005-0000-0000-0000193D0000}"/>
    <cellStyle name="Comma 77 3 4" xfId="20073" xr:uid="{00000000-0005-0000-0000-00001A3D0000}"/>
    <cellStyle name="Comma 77 3 4 2" xfId="20074" xr:uid="{00000000-0005-0000-0000-00001B3D0000}"/>
    <cellStyle name="Comma 77 3 5" xfId="20075" xr:uid="{00000000-0005-0000-0000-00001C3D0000}"/>
    <cellStyle name="Comma 77 3 6" xfId="20076" xr:uid="{00000000-0005-0000-0000-00001D3D0000}"/>
    <cellStyle name="Comma 77 4" xfId="20077" xr:uid="{00000000-0005-0000-0000-00001E3D0000}"/>
    <cellStyle name="Comma 77 4 2" xfId="20078" xr:uid="{00000000-0005-0000-0000-00001F3D0000}"/>
    <cellStyle name="Comma 77 4 2 2" xfId="20079" xr:uid="{00000000-0005-0000-0000-0000203D0000}"/>
    <cellStyle name="Comma 77 4 2 2 2" xfId="20080" xr:uid="{00000000-0005-0000-0000-0000213D0000}"/>
    <cellStyle name="Comma 77 4 2 3" xfId="20081" xr:uid="{00000000-0005-0000-0000-0000223D0000}"/>
    <cellStyle name="Comma 77 4 2 4" xfId="20082" xr:uid="{00000000-0005-0000-0000-0000233D0000}"/>
    <cellStyle name="Comma 77 4 3" xfId="20083" xr:uid="{00000000-0005-0000-0000-0000243D0000}"/>
    <cellStyle name="Comma 77 4 3 2" xfId="20084" xr:uid="{00000000-0005-0000-0000-0000253D0000}"/>
    <cellStyle name="Comma 77 4 4" xfId="20085" xr:uid="{00000000-0005-0000-0000-0000263D0000}"/>
    <cellStyle name="Comma 77 4 5" xfId="20086" xr:uid="{00000000-0005-0000-0000-0000273D0000}"/>
    <cellStyle name="Comma 77 5" xfId="20087" xr:uid="{00000000-0005-0000-0000-0000283D0000}"/>
    <cellStyle name="Comma 77 5 2" xfId="20088" xr:uid="{00000000-0005-0000-0000-0000293D0000}"/>
    <cellStyle name="Comma 77 5 2 2" xfId="20089" xr:uid="{00000000-0005-0000-0000-00002A3D0000}"/>
    <cellStyle name="Comma 77 5 3" xfId="20090" xr:uid="{00000000-0005-0000-0000-00002B3D0000}"/>
    <cellStyle name="Comma 77 5 4" xfId="20091" xr:uid="{00000000-0005-0000-0000-00002C3D0000}"/>
    <cellStyle name="Comma 77 6" xfId="20092" xr:uid="{00000000-0005-0000-0000-00002D3D0000}"/>
    <cellStyle name="Comma 77 6 2" xfId="20093" xr:uid="{00000000-0005-0000-0000-00002E3D0000}"/>
    <cellStyle name="Comma 77 7" xfId="20094" xr:uid="{00000000-0005-0000-0000-00002F3D0000}"/>
    <cellStyle name="Comma 77 8" xfId="20095" xr:uid="{00000000-0005-0000-0000-0000303D0000}"/>
    <cellStyle name="Comma 77 9" xfId="20096" xr:uid="{00000000-0005-0000-0000-0000313D0000}"/>
    <cellStyle name="Comma 78" xfId="168" xr:uid="{00000000-0005-0000-0000-0000323D0000}"/>
    <cellStyle name="Comma 79" xfId="656" xr:uid="{00000000-0005-0000-0000-0000333D0000}"/>
    <cellStyle name="Comma 8" xfId="169" xr:uid="{00000000-0005-0000-0000-0000343D0000}"/>
    <cellStyle name="Comma 8 10" xfId="3652" xr:uid="{00000000-0005-0000-0000-0000353D0000}"/>
    <cellStyle name="Comma 8 10 2" xfId="3653" xr:uid="{00000000-0005-0000-0000-0000363D0000}"/>
    <cellStyle name="Comma 8 11" xfId="3654" xr:uid="{00000000-0005-0000-0000-0000373D0000}"/>
    <cellStyle name="Comma 8 11 2" xfId="3655" xr:uid="{00000000-0005-0000-0000-0000383D0000}"/>
    <cellStyle name="Comma 8 12" xfId="3656" xr:uid="{00000000-0005-0000-0000-0000393D0000}"/>
    <cellStyle name="Comma 8 12 2" xfId="3657" xr:uid="{00000000-0005-0000-0000-00003A3D0000}"/>
    <cellStyle name="Comma 8 13" xfId="3658" xr:uid="{00000000-0005-0000-0000-00003B3D0000}"/>
    <cellStyle name="Comma 8 13 2" xfId="3659" xr:uid="{00000000-0005-0000-0000-00003C3D0000}"/>
    <cellStyle name="Comma 8 14" xfId="3660" xr:uid="{00000000-0005-0000-0000-00003D3D0000}"/>
    <cellStyle name="Comma 8 14 2" xfId="3661" xr:uid="{00000000-0005-0000-0000-00003E3D0000}"/>
    <cellStyle name="Comma 8 15" xfId="3662" xr:uid="{00000000-0005-0000-0000-00003F3D0000}"/>
    <cellStyle name="Comma 8 16" xfId="3663" xr:uid="{00000000-0005-0000-0000-0000403D0000}"/>
    <cellStyle name="Comma 8 17" xfId="3664" xr:uid="{00000000-0005-0000-0000-0000413D0000}"/>
    <cellStyle name="Comma 8 18" xfId="3665" xr:uid="{00000000-0005-0000-0000-0000423D0000}"/>
    <cellStyle name="Comma 8 19" xfId="3666" xr:uid="{00000000-0005-0000-0000-0000433D0000}"/>
    <cellStyle name="Comma 8 2" xfId="170" xr:uid="{00000000-0005-0000-0000-0000443D0000}"/>
    <cellStyle name="Comma 8 2 2" xfId="171" xr:uid="{00000000-0005-0000-0000-0000453D0000}"/>
    <cellStyle name="Comma 8 3" xfId="172" xr:uid="{00000000-0005-0000-0000-0000463D0000}"/>
    <cellStyle name="Comma 8 3 2" xfId="3667" xr:uid="{00000000-0005-0000-0000-0000473D0000}"/>
    <cellStyle name="Comma 8 4" xfId="173" xr:uid="{00000000-0005-0000-0000-0000483D0000}"/>
    <cellStyle name="Comma 8 4 2" xfId="3668" xr:uid="{00000000-0005-0000-0000-0000493D0000}"/>
    <cellStyle name="Comma 8 5" xfId="174" xr:uid="{00000000-0005-0000-0000-00004A3D0000}"/>
    <cellStyle name="Comma 8 5 2" xfId="3669" xr:uid="{00000000-0005-0000-0000-00004B3D0000}"/>
    <cellStyle name="Comma 8 6" xfId="175" xr:uid="{00000000-0005-0000-0000-00004C3D0000}"/>
    <cellStyle name="Comma 8 6 2" xfId="3670" xr:uid="{00000000-0005-0000-0000-00004D3D0000}"/>
    <cellStyle name="Comma 8 7" xfId="3671" xr:uid="{00000000-0005-0000-0000-00004E3D0000}"/>
    <cellStyle name="Comma 8 7 2" xfId="3672" xr:uid="{00000000-0005-0000-0000-00004F3D0000}"/>
    <cellStyle name="Comma 8 8" xfId="3673" xr:uid="{00000000-0005-0000-0000-0000503D0000}"/>
    <cellStyle name="Comma 8 8 2" xfId="3674" xr:uid="{00000000-0005-0000-0000-0000513D0000}"/>
    <cellStyle name="Comma 8 9" xfId="3675" xr:uid="{00000000-0005-0000-0000-0000523D0000}"/>
    <cellStyle name="Comma 8 9 2" xfId="3676" xr:uid="{00000000-0005-0000-0000-0000533D0000}"/>
    <cellStyle name="Comma 80" xfId="657" xr:uid="{00000000-0005-0000-0000-0000543D0000}"/>
    <cellStyle name="Comma 80 2" xfId="20097" xr:uid="{00000000-0005-0000-0000-0000553D0000}"/>
    <cellStyle name="Comma 80 2 2" xfId="20098" xr:uid="{00000000-0005-0000-0000-0000563D0000}"/>
    <cellStyle name="Comma 80 2 2 2" xfId="20099" xr:uid="{00000000-0005-0000-0000-0000573D0000}"/>
    <cellStyle name="Comma 80 2 2 2 2" xfId="20100" xr:uid="{00000000-0005-0000-0000-0000583D0000}"/>
    <cellStyle name="Comma 80 2 2 2 2 2" xfId="20101" xr:uid="{00000000-0005-0000-0000-0000593D0000}"/>
    <cellStyle name="Comma 80 2 2 2 3" xfId="20102" xr:uid="{00000000-0005-0000-0000-00005A3D0000}"/>
    <cellStyle name="Comma 80 2 2 2 4" xfId="20103" xr:uid="{00000000-0005-0000-0000-00005B3D0000}"/>
    <cellStyle name="Comma 80 2 2 3" xfId="20104" xr:uid="{00000000-0005-0000-0000-00005C3D0000}"/>
    <cellStyle name="Comma 80 2 2 3 2" xfId="20105" xr:uid="{00000000-0005-0000-0000-00005D3D0000}"/>
    <cellStyle name="Comma 80 2 2 4" xfId="20106" xr:uid="{00000000-0005-0000-0000-00005E3D0000}"/>
    <cellStyle name="Comma 80 2 2 5" xfId="20107" xr:uid="{00000000-0005-0000-0000-00005F3D0000}"/>
    <cellStyle name="Comma 81" xfId="658" xr:uid="{00000000-0005-0000-0000-0000603D0000}"/>
    <cellStyle name="Comma 81 2" xfId="20108" xr:uid="{00000000-0005-0000-0000-0000613D0000}"/>
    <cellStyle name="Comma 82" xfId="659" xr:uid="{00000000-0005-0000-0000-0000623D0000}"/>
    <cellStyle name="Comma 82 2" xfId="20109" xr:uid="{00000000-0005-0000-0000-0000633D0000}"/>
    <cellStyle name="Comma 83" xfId="660" xr:uid="{00000000-0005-0000-0000-0000643D0000}"/>
    <cellStyle name="Comma 83 2" xfId="20110" xr:uid="{00000000-0005-0000-0000-0000653D0000}"/>
    <cellStyle name="Comma 84" xfId="661" xr:uid="{00000000-0005-0000-0000-0000663D0000}"/>
    <cellStyle name="Comma 84 2" xfId="20111" xr:uid="{00000000-0005-0000-0000-0000673D0000}"/>
    <cellStyle name="Comma 84 2 2" xfId="20112" xr:uid="{00000000-0005-0000-0000-0000683D0000}"/>
    <cellStyle name="Comma 84 2 2 2" xfId="20113" xr:uid="{00000000-0005-0000-0000-0000693D0000}"/>
    <cellStyle name="Comma 84 2 2 2 2" xfId="20114" xr:uid="{00000000-0005-0000-0000-00006A3D0000}"/>
    <cellStyle name="Comma 84 2 2 2 2 2" xfId="20115" xr:uid="{00000000-0005-0000-0000-00006B3D0000}"/>
    <cellStyle name="Comma 84 2 2 2 2 2 2" xfId="20116" xr:uid="{00000000-0005-0000-0000-00006C3D0000}"/>
    <cellStyle name="Comma 84 2 2 2 2 3" xfId="20117" xr:uid="{00000000-0005-0000-0000-00006D3D0000}"/>
    <cellStyle name="Comma 84 2 2 2 2 4" xfId="20118" xr:uid="{00000000-0005-0000-0000-00006E3D0000}"/>
    <cellStyle name="Comma 84 2 2 2 3" xfId="20119" xr:uid="{00000000-0005-0000-0000-00006F3D0000}"/>
    <cellStyle name="Comma 84 2 2 2 3 2" xfId="20120" xr:uid="{00000000-0005-0000-0000-0000703D0000}"/>
    <cellStyle name="Comma 84 2 2 2 4" xfId="20121" xr:uid="{00000000-0005-0000-0000-0000713D0000}"/>
    <cellStyle name="Comma 84 2 2 2 5" xfId="20122" xr:uid="{00000000-0005-0000-0000-0000723D0000}"/>
    <cellStyle name="Comma 84 2 2 3" xfId="20123" xr:uid="{00000000-0005-0000-0000-0000733D0000}"/>
    <cellStyle name="Comma 84 2 2 3 2" xfId="20124" xr:uid="{00000000-0005-0000-0000-0000743D0000}"/>
    <cellStyle name="Comma 84 2 2 3 2 2" xfId="20125" xr:uid="{00000000-0005-0000-0000-0000753D0000}"/>
    <cellStyle name="Comma 84 2 2 3 3" xfId="20126" xr:uid="{00000000-0005-0000-0000-0000763D0000}"/>
    <cellStyle name="Comma 84 2 2 3 4" xfId="20127" xr:uid="{00000000-0005-0000-0000-0000773D0000}"/>
    <cellStyle name="Comma 84 2 2 4" xfId="20128" xr:uid="{00000000-0005-0000-0000-0000783D0000}"/>
    <cellStyle name="Comma 84 2 2 4 2" xfId="20129" xr:uid="{00000000-0005-0000-0000-0000793D0000}"/>
    <cellStyle name="Comma 84 2 2 5" xfId="20130" xr:uid="{00000000-0005-0000-0000-00007A3D0000}"/>
    <cellStyle name="Comma 84 2 2 6" xfId="20131" xr:uid="{00000000-0005-0000-0000-00007B3D0000}"/>
    <cellStyle name="Comma 84 2 3" xfId="20132" xr:uid="{00000000-0005-0000-0000-00007C3D0000}"/>
    <cellStyle name="Comma 84 2 3 2" xfId="20133" xr:uid="{00000000-0005-0000-0000-00007D3D0000}"/>
    <cellStyle name="Comma 84 2 3 2 2" xfId="20134" xr:uid="{00000000-0005-0000-0000-00007E3D0000}"/>
    <cellStyle name="Comma 84 2 3 2 2 2" xfId="20135" xr:uid="{00000000-0005-0000-0000-00007F3D0000}"/>
    <cellStyle name="Comma 84 2 3 2 3" xfId="20136" xr:uid="{00000000-0005-0000-0000-0000803D0000}"/>
    <cellStyle name="Comma 84 2 3 2 4" xfId="20137" xr:uid="{00000000-0005-0000-0000-0000813D0000}"/>
    <cellStyle name="Comma 84 2 3 3" xfId="20138" xr:uid="{00000000-0005-0000-0000-0000823D0000}"/>
    <cellStyle name="Comma 84 2 3 3 2" xfId="20139" xr:uid="{00000000-0005-0000-0000-0000833D0000}"/>
    <cellStyle name="Comma 84 2 3 4" xfId="20140" xr:uid="{00000000-0005-0000-0000-0000843D0000}"/>
    <cellStyle name="Comma 84 2 3 5" xfId="20141" xr:uid="{00000000-0005-0000-0000-0000853D0000}"/>
    <cellStyle name="Comma 84 2 4" xfId="20142" xr:uid="{00000000-0005-0000-0000-0000863D0000}"/>
    <cellStyle name="Comma 84 2 4 2" xfId="20143" xr:uid="{00000000-0005-0000-0000-0000873D0000}"/>
    <cellStyle name="Comma 84 2 4 2 2" xfId="20144" xr:uid="{00000000-0005-0000-0000-0000883D0000}"/>
    <cellStyle name="Comma 84 2 4 3" xfId="20145" xr:uid="{00000000-0005-0000-0000-0000893D0000}"/>
    <cellStyle name="Comma 84 2 4 4" xfId="20146" xr:uid="{00000000-0005-0000-0000-00008A3D0000}"/>
    <cellStyle name="Comma 84 2 5" xfId="20147" xr:uid="{00000000-0005-0000-0000-00008B3D0000}"/>
    <cellStyle name="Comma 84 2 5 2" xfId="20148" xr:uid="{00000000-0005-0000-0000-00008C3D0000}"/>
    <cellStyle name="Comma 84 2 6" xfId="20149" xr:uid="{00000000-0005-0000-0000-00008D3D0000}"/>
    <cellStyle name="Comma 84 2 7" xfId="20150" xr:uid="{00000000-0005-0000-0000-00008E3D0000}"/>
    <cellStyle name="Comma 84 3" xfId="20151" xr:uid="{00000000-0005-0000-0000-00008F3D0000}"/>
    <cellStyle name="Comma 84 3 2" xfId="20152" xr:uid="{00000000-0005-0000-0000-0000903D0000}"/>
    <cellStyle name="Comma 84 3 2 2" xfId="20153" xr:uid="{00000000-0005-0000-0000-0000913D0000}"/>
    <cellStyle name="Comma 84 3 2 2 2" xfId="20154" xr:uid="{00000000-0005-0000-0000-0000923D0000}"/>
    <cellStyle name="Comma 84 3 2 2 2 2" xfId="20155" xr:uid="{00000000-0005-0000-0000-0000933D0000}"/>
    <cellStyle name="Comma 84 3 2 2 3" xfId="20156" xr:uid="{00000000-0005-0000-0000-0000943D0000}"/>
    <cellStyle name="Comma 84 3 2 2 4" xfId="20157" xr:uid="{00000000-0005-0000-0000-0000953D0000}"/>
    <cellStyle name="Comma 84 3 2 3" xfId="20158" xr:uid="{00000000-0005-0000-0000-0000963D0000}"/>
    <cellStyle name="Comma 84 3 2 3 2" xfId="20159" xr:uid="{00000000-0005-0000-0000-0000973D0000}"/>
    <cellStyle name="Comma 84 3 2 4" xfId="20160" xr:uid="{00000000-0005-0000-0000-0000983D0000}"/>
    <cellStyle name="Comma 84 3 2 5" xfId="20161" xr:uid="{00000000-0005-0000-0000-0000993D0000}"/>
    <cellStyle name="Comma 84 3 3" xfId="20162" xr:uid="{00000000-0005-0000-0000-00009A3D0000}"/>
    <cellStyle name="Comma 84 3 3 2" xfId="20163" xr:uid="{00000000-0005-0000-0000-00009B3D0000}"/>
    <cellStyle name="Comma 84 3 3 2 2" xfId="20164" xr:uid="{00000000-0005-0000-0000-00009C3D0000}"/>
    <cellStyle name="Comma 84 3 3 3" xfId="20165" xr:uid="{00000000-0005-0000-0000-00009D3D0000}"/>
    <cellStyle name="Comma 84 3 3 4" xfId="20166" xr:uid="{00000000-0005-0000-0000-00009E3D0000}"/>
    <cellStyle name="Comma 84 3 4" xfId="20167" xr:uid="{00000000-0005-0000-0000-00009F3D0000}"/>
    <cellStyle name="Comma 84 3 4 2" xfId="20168" xr:uid="{00000000-0005-0000-0000-0000A03D0000}"/>
    <cellStyle name="Comma 84 3 5" xfId="20169" xr:uid="{00000000-0005-0000-0000-0000A13D0000}"/>
    <cellStyle name="Comma 84 3 6" xfId="20170" xr:uid="{00000000-0005-0000-0000-0000A23D0000}"/>
    <cellStyle name="Comma 84 4" xfId="20171" xr:uid="{00000000-0005-0000-0000-0000A33D0000}"/>
    <cellStyle name="Comma 84 4 2" xfId="20172" xr:uid="{00000000-0005-0000-0000-0000A43D0000}"/>
    <cellStyle name="Comma 84 4 2 2" xfId="20173" xr:uid="{00000000-0005-0000-0000-0000A53D0000}"/>
    <cellStyle name="Comma 84 4 2 2 2" xfId="20174" xr:uid="{00000000-0005-0000-0000-0000A63D0000}"/>
    <cellStyle name="Comma 84 4 2 3" xfId="20175" xr:uid="{00000000-0005-0000-0000-0000A73D0000}"/>
    <cellStyle name="Comma 84 4 2 4" xfId="20176" xr:uid="{00000000-0005-0000-0000-0000A83D0000}"/>
    <cellStyle name="Comma 84 4 3" xfId="20177" xr:uid="{00000000-0005-0000-0000-0000A93D0000}"/>
    <cellStyle name="Comma 84 4 3 2" xfId="20178" xr:uid="{00000000-0005-0000-0000-0000AA3D0000}"/>
    <cellStyle name="Comma 84 4 4" xfId="20179" xr:uid="{00000000-0005-0000-0000-0000AB3D0000}"/>
    <cellStyle name="Comma 84 4 5" xfId="20180" xr:uid="{00000000-0005-0000-0000-0000AC3D0000}"/>
    <cellStyle name="Comma 84 5" xfId="20181" xr:uid="{00000000-0005-0000-0000-0000AD3D0000}"/>
    <cellStyle name="Comma 84 5 2" xfId="20182" xr:uid="{00000000-0005-0000-0000-0000AE3D0000}"/>
    <cellStyle name="Comma 84 5 2 2" xfId="20183" xr:uid="{00000000-0005-0000-0000-0000AF3D0000}"/>
    <cellStyle name="Comma 84 5 3" xfId="20184" xr:uid="{00000000-0005-0000-0000-0000B03D0000}"/>
    <cellStyle name="Comma 84 5 4" xfId="20185" xr:uid="{00000000-0005-0000-0000-0000B13D0000}"/>
    <cellStyle name="Comma 84 6" xfId="20186" xr:uid="{00000000-0005-0000-0000-0000B23D0000}"/>
    <cellStyle name="Comma 84 6 2" xfId="20187" xr:uid="{00000000-0005-0000-0000-0000B33D0000}"/>
    <cellStyle name="Comma 84 7" xfId="20188" xr:uid="{00000000-0005-0000-0000-0000B43D0000}"/>
    <cellStyle name="Comma 84 8" xfId="20189" xr:uid="{00000000-0005-0000-0000-0000B53D0000}"/>
    <cellStyle name="Comma 84 9" xfId="20190" xr:uid="{00000000-0005-0000-0000-0000B63D0000}"/>
    <cellStyle name="Comma 85" xfId="662" xr:uid="{00000000-0005-0000-0000-0000B73D0000}"/>
    <cellStyle name="Comma 85 2" xfId="20191" xr:uid="{00000000-0005-0000-0000-0000B83D0000}"/>
    <cellStyle name="Comma 85 2 2" xfId="20192" xr:uid="{00000000-0005-0000-0000-0000B93D0000}"/>
    <cellStyle name="Comma 85 2 2 2" xfId="20193" xr:uid="{00000000-0005-0000-0000-0000BA3D0000}"/>
    <cellStyle name="Comma 85 2 2 2 2" xfId="20194" xr:uid="{00000000-0005-0000-0000-0000BB3D0000}"/>
    <cellStyle name="Comma 85 2 2 2 2 2" xfId="20195" xr:uid="{00000000-0005-0000-0000-0000BC3D0000}"/>
    <cellStyle name="Comma 85 2 2 2 2 2 2" xfId="20196" xr:uid="{00000000-0005-0000-0000-0000BD3D0000}"/>
    <cellStyle name="Comma 85 2 2 2 2 3" xfId="20197" xr:uid="{00000000-0005-0000-0000-0000BE3D0000}"/>
    <cellStyle name="Comma 85 2 2 2 2 4" xfId="20198" xr:uid="{00000000-0005-0000-0000-0000BF3D0000}"/>
    <cellStyle name="Comma 85 2 2 2 3" xfId="20199" xr:uid="{00000000-0005-0000-0000-0000C03D0000}"/>
    <cellStyle name="Comma 85 2 2 2 3 2" xfId="20200" xr:uid="{00000000-0005-0000-0000-0000C13D0000}"/>
    <cellStyle name="Comma 85 2 2 2 4" xfId="20201" xr:uid="{00000000-0005-0000-0000-0000C23D0000}"/>
    <cellStyle name="Comma 85 2 2 2 5" xfId="20202" xr:uid="{00000000-0005-0000-0000-0000C33D0000}"/>
    <cellStyle name="Comma 85 2 2 3" xfId="20203" xr:uid="{00000000-0005-0000-0000-0000C43D0000}"/>
    <cellStyle name="Comma 85 2 2 3 2" xfId="20204" xr:uid="{00000000-0005-0000-0000-0000C53D0000}"/>
    <cellStyle name="Comma 85 2 2 3 2 2" xfId="20205" xr:uid="{00000000-0005-0000-0000-0000C63D0000}"/>
    <cellStyle name="Comma 85 2 2 3 3" xfId="20206" xr:uid="{00000000-0005-0000-0000-0000C73D0000}"/>
    <cellStyle name="Comma 85 2 2 3 4" xfId="20207" xr:uid="{00000000-0005-0000-0000-0000C83D0000}"/>
    <cellStyle name="Comma 85 2 2 4" xfId="20208" xr:uid="{00000000-0005-0000-0000-0000C93D0000}"/>
    <cellStyle name="Comma 85 2 2 4 2" xfId="20209" xr:uid="{00000000-0005-0000-0000-0000CA3D0000}"/>
    <cellStyle name="Comma 85 2 2 5" xfId="20210" xr:uid="{00000000-0005-0000-0000-0000CB3D0000}"/>
    <cellStyle name="Comma 85 2 2 6" xfId="20211" xr:uid="{00000000-0005-0000-0000-0000CC3D0000}"/>
    <cellStyle name="Comma 85 2 3" xfId="20212" xr:uid="{00000000-0005-0000-0000-0000CD3D0000}"/>
    <cellStyle name="Comma 85 2 3 2" xfId="20213" xr:uid="{00000000-0005-0000-0000-0000CE3D0000}"/>
    <cellStyle name="Comma 85 2 3 2 2" xfId="20214" xr:uid="{00000000-0005-0000-0000-0000CF3D0000}"/>
    <cellStyle name="Comma 85 2 3 2 2 2" xfId="20215" xr:uid="{00000000-0005-0000-0000-0000D03D0000}"/>
    <cellStyle name="Comma 85 2 3 2 3" xfId="20216" xr:uid="{00000000-0005-0000-0000-0000D13D0000}"/>
    <cellStyle name="Comma 85 2 3 2 4" xfId="20217" xr:uid="{00000000-0005-0000-0000-0000D23D0000}"/>
    <cellStyle name="Comma 85 2 3 3" xfId="20218" xr:uid="{00000000-0005-0000-0000-0000D33D0000}"/>
    <cellStyle name="Comma 85 2 3 3 2" xfId="20219" xr:uid="{00000000-0005-0000-0000-0000D43D0000}"/>
    <cellStyle name="Comma 85 2 3 4" xfId="20220" xr:uid="{00000000-0005-0000-0000-0000D53D0000}"/>
    <cellStyle name="Comma 85 2 3 5" xfId="20221" xr:uid="{00000000-0005-0000-0000-0000D63D0000}"/>
    <cellStyle name="Comma 85 2 4" xfId="20222" xr:uid="{00000000-0005-0000-0000-0000D73D0000}"/>
    <cellStyle name="Comma 85 2 4 2" xfId="20223" xr:uid="{00000000-0005-0000-0000-0000D83D0000}"/>
    <cellStyle name="Comma 85 2 4 2 2" xfId="20224" xr:uid="{00000000-0005-0000-0000-0000D93D0000}"/>
    <cellStyle name="Comma 85 2 4 3" xfId="20225" xr:uid="{00000000-0005-0000-0000-0000DA3D0000}"/>
    <cellStyle name="Comma 85 2 4 4" xfId="20226" xr:uid="{00000000-0005-0000-0000-0000DB3D0000}"/>
    <cellStyle name="Comma 85 2 5" xfId="20227" xr:uid="{00000000-0005-0000-0000-0000DC3D0000}"/>
    <cellStyle name="Comma 85 2 5 2" xfId="20228" xr:uid="{00000000-0005-0000-0000-0000DD3D0000}"/>
    <cellStyle name="Comma 85 2 6" xfId="20229" xr:uid="{00000000-0005-0000-0000-0000DE3D0000}"/>
    <cellStyle name="Comma 85 2 7" xfId="20230" xr:uid="{00000000-0005-0000-0000-0000DF3D0000}"/>
    <cellStyle name="Comma 85 3" xfId="20231" xr:uid="{00000000-0005-0000-0000-0000E03D0000}"/>
    <cellStyle name="Comma 85 3 2" xfId="20232" xr:uid="{00000000-0005-0000-0000-0000E13D0000}"/>
    <cellStyle name="Comma 85 3 2 2" xfId="20233" xr:uid="{00000000-0005-0000-0000-0000E23D0000}"/>
    <cellStyle name="Comma 85 3 2 2 2" xfId="20234" xr:uid="{00000000-0005-0000-0000-0000E33D0000}"/>
    <cellStyle name="Comma 85 3 2 2 2 2" xfId="20235" xr:uid="{00000000-0005-0000-0000-0000E43D0000}"/>
    <cellStyle name="Comma 85 3 2 2 3" xfId="20236" xr:uid="{00000000-0005-0000-0000-0000E53D0000}"/>
    <cellStyle name="Comma 85 3 2 2 4" xfId="20237" xr:uid="{00000000-0005-0000-0000-0000E63D0000}"/>
    <cellStyle name="Comma 85 3 2 3" xfId="20238" xr:uid="{00000000-0005-0000-0000-0000E73D0000}"/>
    <cellStyle name="Comma 85 3 2 3 2" xfId="20239" xr:uid="{00000000-0005-0000-0000-0000E83D0000}"/>
    <cellStyle name="Comma 85 3 2 4" xfId="20240" xr:uid="{00000000-0005-0000-0000-0000E93D0000}"/>
    <cellStyle name="Comma 85 3 2 5" xfId="20241" xr:uid="{00000000-0005-0000-0000-0000EA3D0000}"/>
    <cellStyle name="Comma 85 3 3" xfId="20242" xr:uid="{00000000-0005-0000-0000-0000EB3D0000}"/>
    <cellStyle name="Comma 85 3 3 2" xfId="20243" xr:uid="{00000000-0005-0000-0000-0000EC3D0000}"/>
    <cellStyle name="Comma 85 3 3 2 2" xfId="20244" xr:uid="{00000000-0005-0000-0000-0000ED3D0000}"/>
    <cellStyle name="Comma 85 3 3 3" xfId="20245" xr:uid="{00000000-0005-0000-0000-0000EE3D0000}"/>
    <cellStyle name="Comma 85 3 3 4" xfId="20246" xr:uid="{00000000-0005-0000-0000-0000EF3D0000}"/>
    <cellStyle name="Comma 85 3 4" xfId="20247" xr:uid="{00000000-0005-0000-0000-0000F03D0000}"/>
    <cellStyle name="Comma 85 3 4 2" xfId="20248" xr:uid="{00000000-0005-0000-0000-0000F13D0000}"/>
    <cellStyle name="Comma 85 3 5" xfId="20249" xr:uid="{00000000-0005-0000-0000-0000F23D0000}"/>
    <cellStyle name="Comma 85 3 6" xfId="20250" xr:uid="{00000000-0005-0000-0000-0000F33D0000}"/>
    <cellStyle name="Comma 85 4" xfId="20251" xr:uid="{00000000-0005-0000-0000-0000F43D0000}"/>
    <cellStyle name="Comma 85 4 2" xfId="20252" xr:uid="{00000000-0005-0000-0000-0000F53D0000}"/>
    <cellStyle name="Comma 85 4 2 2" xfId="20253" xr:uid="{00000000-0005-0000-0000-0000F63D0000}"/>
    <cellStyle name="Comma 85 4 2 2 2" xfId="20254" xr:uid="{00000000-0005-0000-0000-0000F73D0000}"/>
    <cellStyle name="Comma 85 4 2 3" xfId="20255" xr:uid="{00000000-0005-0000-0000-0000F83D0000}"/>
    <cellStyle name="Comma 85 4 2 4" xfId="20256" xr:uid="{00000000-0005-0000-0000-0000F93D0000}"/>
    <cellStyle name="Comma 85 4 3" xfId="20257" xr:uid="{00000000-0005-0000-0000-0000FA3D0000}"/>
    <cellStyle name="Comma 85 4 3 2" xfId="20258" xr:uid="{00000000-0005-0000-0000-0000FB3D0000}"/>
    <cellStyle name="Comma 85 4 4" xfId="20259" xr:uid="{00000000-0005-0000-0000-0000FC3D0000}"/>
    <cellStyle name="Comma 85 4 5" xfId="20260" xr:uid="{00000000-0005-0000-0000-0000FD3D0000}"/>
    <cellStyle name="Comma 85 5" xfId="20261" xr:uid="{00000000-0005-0000-0000-0000FE3D0000}"/>
    <cellStyle name="Comma 85 5 2" xfId="20262" xr:uid="{00000000-0005-0000-0000-0000FF3D0000}"/>
    <cellStyle name="Comma 85 5 2 2" xfId="20263" xr:uid="{00000000-0005-0000-0000-0000003E0000}"/>
    <cellStyle name="Comma 85 5 3" xfId="20264" xr:uid="{00000000-0005-0000-0000-0000013E0000}"/>
    <cellStyle name="Comma 85 5 4" xfId="20265" xr:uid="{00000000-0005-0000-0000-0000023E0000}"/>
    <cellStyle name="Comma 85 6" xfId="20266" xr:uid="{00000000-0005-0000-0000-0000033E0000}"/>
    <cellStyle name="Comma 85 6 2" xfId="20267" xr:uid="{00000000-0005-0000-0000-0000043E0000}"/>
    <cellStyle name="Comma 85 7" xfId="20268" xr:uid="{00000000-0005-0000-0000-0000053E0000}"/>
    <cellStyle name="Comma 85 8" xfId="20269" xr:uid="{00000000-0005-0000-0000-0000063E0000}"/>
    <cellStyle name="Comma 85 9" xfId="20270" xr:uid="{00000000-0005-0000-0000-0000073E0000}"/>
    <cellStyle name="Comma 86" xfId="663" xr:uid="{00000000-0005-0000-0000-0000083E0000}"/>
    <cellStyle name="Comma 86 2" xfId="20271" xr:uid="{00000000-0005-0000-0000-0000093E0000}"/>
    <cellStyle name="Comma 86 2 2" xfId="20272" xr:uid="{00000000-0005-0000-0000-00000A3E0000}"/>
    <cellStyle name="Comma 86 2 2 2" xfId="20273" xr:uid="{00000000-0005-0000-0000-00000B3E0000}"/>
    <cellStyle name="Comma 86 2 2 2 2" xfId="20274" xr:uid="{00000000-0005-0000-0000-00000C3E0000}"/>
    <cellStyle name="Comma 86 2 2 2 2 2" xfId="20275" xr:uid="{00000000-0005-0000-0000-00000D3E0000}"/>
    <cellStyle name="Comma 86 2 2 2 2 2 2" xfId="20276" xr:uid="{00000000-0005-0000-0000-00000E3E0000}"/>
    <cellStyle name="Comma 86 2 2 2 2 3" xfId="20277" xr:uid="{00000000-0005-0000-0000-00000F3E0000}"/>
    <cellStyle name="Comma 86 2 2 2 2 4" xfId="20278" xr:uid="{00000000-0005-0000-0000-0000103E0000}"/>
    <cellStyle name="Comma 86 2 2 2 3" xfId="20279" xr:uid="{00000000-0005-0000-0000-0000113E0000}"/>
    <cellStyle name="Comma 86 2 2 2 3 2" xfId="20280" xr:uid="{00000000-0005-0000-0000-0000123E0000}"/>
    <cellStyle name="Comma 86 2 2 2 4" xfId="20281" xr:uid="{00000000-0005-0000-0000-0000133E0000}"/>
    <cellStyle name="Comma 86 2 2 2 5" xfId="20282" xr:uid="{00000000-0005-0000-0000-0000143E0000}"/>
    <cellStyle name="Comma 86 2 2 3" xfId="20283" xr:uid="{00000000-0005-0000-0000-0000153E0000}"/>
    <cellStyle name="Comma 86 2 2 3 2" xfId="20284" xr:uid="{00000000-0005-0000-0000-0000163E0000}"/>
    <cellStyle name="Comma 86 2 2 3 2 2" xfId="20285" xr:uid="{00000000-0005-0000-0000-0000173E0000}"/>
    <cellStyle name="Comma 86 2 2 3 3" xfId="20286" xr:uid="{00000000-0005-0000-0000-0000183E0000}"/>
    <cellStyle name="Comma 86 2 2 3 4" xfId="20287" xr:uid="{00000000-0005-0000-0000-0000193E0000}"/>
    <cellStyle name="Comma 86 2 2 4" xfId="20288" xr:uid="{00000000-0005-0000-0000-00001A3E0000}"/>
    <cellStyle name="Comma 86 2 2 4 2" xfId="20289" xr:uid="{00000000-0005-0000-0000-00001B3E0000}"/>
    <cellStyle name="Comma 86 2 2 5" xfId="20290" xr:uid="{00000000-0005-0000-0000-00001C3E0000}"/>
    <cellStyle name="Comma 86 2 2 6" xfId="20291" xr:uid="{00000000-0005-0000-0000-00001D3E0000}"/>
    <cellStyle name="Comma 86 2 3" xfId="20292" xr:uid="{00000000-0005-0000-0000-00001E3E0000}"/>
    <cellStyle name="Comma 86 2 3 2" xfId="20293" xr:uid="{00000000-0005-0000-0000-00001F3E0000}"/>
    <cellStyle name="Comma 86 2 3 2 2" xfId="20294" xr:uid="{00000000-0005-0000-0000-0000203E0000}"/>
    <cellStyle name="Comma 86 2 3 2 2 2" xfId="20295" xr:uid="{00000000-0005-0000-0000-0000213E0000}"/>
    <cellStyle name="Comma 86 2 3 2 3" xfId="20296" xr:uid="{00000000-0005-0000-0000-0000223E0000}"/>
    <cellStyle name="Comma 86 2 3 2 4" xfId="20297" xr:uid="{00000000-0005-0000-0000-0000233E0000}"/>
    <cellStyle name="Comma 86 2 3 3" xfId="20298" xr:uid="{00000000-0005-0000-0000-0000243E0000}"/>
    <cellStyle name="Comma 86 2 3 3 2" xfId="20299" xr:uid="{00000000-0005-0000-0000-0000253E0000}"/>
    <cellStyle name="Comma 86 2 3 4" xfId="20300" xr:uid="{00000000-0005-0000-0000-0000263E0000}"/>
    <cellStyle name="Comma 86 2 3 5" xfId="20301" xr:uid="{00000000-0005-0000-0000-0000273E0000}"/>
    <cellStyle name="Comma 86 2 4" xfId="20302" xr:uid="{00000000-0005-0000-0000-0000283E0000}"/>
    <cellStyle name="Comma 86 2 4 2" xfId="20303" xr:uid="{00000000-0005-0000-0000-0000293E0000}"/>
    <cellStyle name="Comma 86 2 4 2 2" xfId="20304" xr:uid="{00000000-0005-0000-0000-00002A3E0000}"/>
    <cellStyle name="Comma 86 2 4 3" xfId="20305" xr:uid="{00000000-0005-0000-0000-00002B3E0000}"/>
    <cellStyle name="Comma 86 2 4 4" xfId="20306" xr:uid="{00000000-0005-0000-0000-00002C3E0000}"/>
    <cellStyle name="Comma 86 2 5" xfId="20307" xr:uid="{00000000-0005-0000-0000-00002D3E0000}"/>
    <cellStyle name="Comma 86 2 5 2" xfId="20308" xr:uid="{00000000-0005-0000-0000-00002E3E0000}"/>
    <cellStyle name="Comma 86 2 6" xfId="20309" xr:uid="{00000000-0005-0000-0000-00002F3E0000}"/>
    <cellStyle name="Comma 86 2 7" xfId="20310" xr:uid="{00000000-0005-0000-0000-0000303E0000}"/>
    <cellStyle name="Comma 86 3" xfId="20311" xr:uid="{00000000-0005-0000-0000-0000313E0000}"/>
    <cellStyle name="Comma 86 3 2" xfId="20312" xr:uid="{00000000-0005-0000-0000-0000323E0000}"/>
    <cellStyle name="Comma 86 3 2 2" xfId="20313" xr:uid="{00000000-0005-0000-0000-0000333E0000}"/>
    <cellStyle name="Comma 86 3 2 2 2" xfId="20314" xr:uid="{00000000-0005-0000-0000-0000343E0000}"/>
    <cellStyle name="Comma 86 3 2 2 2 2" xfId="20315" xr:uid="{00000000-0005-0000-0000-0000353E0000}"/>
    <cellStyle name="Comma 86 3 2 2 3" xfId="20316" xr:uid="{00000000-0005-0000-0000-0000363E0000}"/>
    <cellStyle name="Comma 86 3 2 2 4" xfId="20317" xr:uid="{00000000-0005-0000-0000-0000373E0000}"/>
    <cellStyle name="Comma 86 3 2 3" xfId="20318" xr:uid="{00000000-0005-0000-0000-0000383E0000}"/>
    <cellStyle name="Comma 86 3 2 3 2" xfId="20319" xr:uid="{00000000-0005-0000-0000-0000393E0000}"/>
    <cellStyle name="Comma 86 3 2 4" xfId="20320" xr:uid="{00000000-0005-0000-0000-00003A3E0000}"/>
    <cellStyle name="Comma 86 3 2 5" xfId="20321" xr:uid="{00000000-0005-0000-0000-00003B3E0000}"/>
    <cellStyle name="Comma 86 3 3" xfId="20322" xr:uid="{00000000-0005-0000-0000-00003C3E0000}"/>
    <cellStyle name="Comma 86 3 3 2" xfId="20323" xr:uid="{00000000-0005-0000-0000-00003D3E0000}"/>
    <cellStyle name="Comma 86 3 3 2 2" xfId="20324" xr:uid="{00000000-0005-0000-0000-00003E3E0000}"/>
    <cellStyle name="Comma 86 3 3 3" xfId="20325" xr:uid="{00000000-0005-0000-0000-00003F3E0000}"/>
    <cellStyle name="Comma 86 3 3 4" xfId="20326" xr:uid="{00000000-0005-0000-0000-0000403E0000}"/>
    <cellStyle name="Comma 86 3 4" xfId="20327" xr:uid="{00000000-0005-0000-0000-0000413E0000}"/>
    <cellStyle name="Comma 86 3 4 2" xfId="20328" xr:uid="{00000000-0005-0000-0000-0000423E0000}"/>
    <cellStyle name="Comma 86 3 5" xfId="20329" xr:uid="{00000000-0005-0000-0000-0000433E0000}"/>
    <cellStyle name="Comma 86 3 6" xfId="20330" xr:uid="{00000000-0005-0000-0000-0000443E0000}"/>
    <cellStyle name="Comma 86 4" xfId="20331" xr:uid="{00000000-0005-0000-0000-0000453E0000}"/>
    <cellStyle name="Comma 86 4 2" xfId="20332" xr:uid="{00000000-0005-0000-0000-0000463E0000}"/>
    <cellStyle name="Comma 86 4 2 2" xfId="20333" xr:uid="{00000000-0005-0000-0000-0000473E0000}"/>
    <cellStyle name="Comma 86 4 2 2 2" xfId="20334" xr:uid="{00000000-0005-0000-0000-0000483E0000}"/>
    <cellStyle name="Comma 86 4 2 3" xfId="20335" xr:uid="{00000000-0005-0000-0000-0000493E0000}"/>
    <cellStyle name="Comma 86 4 2 4" xfId="20336" xr:uid="{00000000-0005-0000-0000-00004A3E0000}"/>
    <cellStyle name="Comma 86 4 3" xfId="20337" xr:uid="{00000000-0005-0000-0000-00004B3E0000}"/>
    <cellStyle name="Comma 86 4 3 2" xfId="20338" xr:uid="{00000000-0005-0000-0000-00004C3E0000}"/>
    <cellStyle name="Comma 86 4 4" xfId="20339" xr:uid="{00000000-0005-0000-0000-00004D3E0000}"/>
    <cellStyle name="Comma 86 4 5" xfId="20340" xr:uid="{00000000-0005-0000-0000-00004E3E0000}"/>
    <cellStyle name="Comma 86 5" xfId="20341" xr:uid="{00000000-0005-0000-0000-00004F3E0000}"/>
    <cellStyle name="Comma 86 5 2" xfId="20342" xr:uid="{00000000-0005-0000-0000-0000503E0000}"/>
    <cellStyle name="Comma 86 5 2 2" xfId="20343" xr:uid="{00000000-0005-0000-0000-0000513E0000}"/>
    <cellStyle name="Comma 86 5 3" xfId="20344" xr:uid="{00000000-0005-0000-0000-0000523E0000}"/>
    <cellStyle name="Comma 86 5 4" xfId="20345" xr:uid="{00000000-0005-0000-0000-0000533E0000}"/>
    <cellStyle name="Comma 86 6" xfId="20346" xr:uid="{00000000-0005-0000-0000-0000543E0000}"/>
    <cellStyle name="Comma 86 6 2" xfId="20347" xr:uid="{00000000-0005-0000-0000-0000553E0000}"/>
    <cellStyle name="Comma 86 7" xfId="20348" xr:uid="{00000000-0005-0000-0000-0000563E0000}"/>
    <cellStyle name="Comma 86 8" xfId="20349" xr:uid="{00000000-0005-0000-0000-0000573E0000}"/>
    <cellStyle name="Comma 86 9" xfId="20350" xr:uid="{00000000-0005-0000-0000-0000583E0000}"/>
    <cellStyle name="Comma 87" xfId="664" xr:uid="{00000000-0005-0000-0000-0000593E0000}"/>
    <cellStyle name="Comma 87 2" xfId="20351" xr:uid="{00000000-0005-0000-0000-00005A3E0000}"/>
    <cellStyle name="Comma 87 2 2" xfId="20352" xr:uid="{00000000-0005-0000-0000-00005B3E0000}"/>
    <cellStyle name="Comma 87 2 2 2" xfId="20353" xr:uid="{00000000-0005-0000-0000-00005C3E0000}"/>
    <cellStyle name="Comma 87 2 2 2 2" xfId="20354" xr:uid="{00000000-0005-0000-0000-00005D3E0000}"/>
    <cellStyle name="Comma 87 2 2 2 2 2" xfId="20355" xr:uid="{00000000-0005-0000-0000-00005E3E0000}"/>
    <cellStyle name="Comma 87 2 2 2 2 2 2" xfId="20356" xr:uid="{00000000-0005-0000-0000-00005F3E0000}"/>
    <cellStyle name="Comma 87 2 2 2 2 3" xfId="20357" xr:uid="{00000000-0005-0000-0000-0000603E0000}"/>
    <cellStyle name="Comma 87 2 2 2 2 4" xfId="20358" xr:uid="{00000000-0005-0000-0000-0000613E0000}"/>
    <cellStyle name="Comma 87 2 2 2 3" xfId="20359" xr:uid="{00000000-0005-0000-0000-0000623E0000}"/>
    <cellStyle name="Comma 87 2 2 2 3 2" xfId="20360" xr:uid="{00000000-0005-0000-0000-0000633E0000}"/>
    <cellStyle name="Comma 87 2 2 2 4" xfId="20361" xr:uid="{00000000-0005-0000-0000-0000643E0000}"/>
    <cellStyle name="Comma 87 2 2 2 5" xfId="20362" xr:uid="{00000000-0005-0000-0000-0000653E0000}"/>
    <cellStyle name="Comma 87 2 2 3" xfId="20363" xr:uid="{00000000-0005-0000-0000-0000663E0000}"/>
    <cellStyle name="Comma 87 2 2 3 2" xfId="20364" xr:uid="{00000000-0005-0000-0000-0000673E0000}"/>
    <cellStyle name="Comma 87 2 2 3 2 2" xfId="20365" xr:uid="{00000000-0005-0000-0000-0000683E0000}"/>
    <cellStyle name="Comma 87 2 2 3 3" xfId="20366" xr:uid="{00000000-0005-0000-0000-0000693E0000}"/>
    <cellStyle name="Comma 87 2 2 3 4" xfId="20367" xr:uid="{00000000-0005-0000-0000-00006A3E0000}"/>
    <cellStyle name="Comma 87 2 2 4" xfId="20368" xr:uid="{00000000-0005-0000-0000-00006B3E0000}"/>
    <cellStyle name="Comma 87 2 2 4 2" xfId="20369" xr:uid="{00000000-0005-0000-0000-00006C3E0000}"/>
    <cellStyle name="Comma 87 2 2 5" xfId="20370" xr:uid="{00000000-0005-0000-0000-00006D3E0000}"/>
    <cellStyle name="Comma 87 2 2 6" xfId="20371" xr:uid="{00000000-0005-0000-0000-00006E3E0000}"/>
    <cellStyle name="Comma 87 2 3" xfId="20372" xr:uid="{00000000-0005-0000-0000-00006F3E0000}"/>
    <cellStyle name="Comma 87 2 3 2" xfId="20373" xr:uid="{00000000-0005-0000-0000-0000703E0000}"/>
    <cellStyle name="Comma 87 2 3 2 2" xfId="20374" xr:uid="{00000000-0005-0000-0000-0000713E0000}"/>
    <cellStyle name="Comma 87 2 3 2 2 2" xfId="20375" xr:uid="{00000000-0005-0000-0000-0000723E0000}"/>
    <cellStyle name="Comma 87 2 3 2 3" xfId="20376" xr:uid="{00000000-0005-0000-0000-0000733E0000}"/>
    <cellStyle name="Comma 87 2 3 2 4" xfId="20377" xr:uid="{00000000-0005-0000-0000-0000743E0000}"/>
    <cellStyle name="Comma 87 2 3 3" xfId="20378" xr:uid="{00000000-0005-0000-0000-0000753E0000}"/>
    <cellStyle name="Comma 87 2 3 3 2" xfId="20379" xr:uid="{00000000-0005-0000-0000-0000763E0000}"/>
    <cellStyle name="Comma 87 2 3 4" xfId="20380" xr:uid="{00000000-0005-0000-0000-0000773E0000}"/>
    <cellStyle name="Comma 87 2 3 5" xfId="20381" xr:uid="{00000000-0005-0000-0000-0000783E0000}"/>
    <cellStyle name="Comma 87 2 4" xfId="20382" xr:uid="{00000000-0005-0000-0000-0000793E0000}"/>
    <cellStyle name="Comma 87 2 4 2" xfId="20383" xr:uid="{00000000-0005-0000-0000-00007A3E0000}"/>
    <cellStyle name="Comma 87 2 4 2 2" xfId="20384" xr:uid="{00000000-0005-0000-0000-00007B3E0000}"/>
    <cellStyle name="Comma 87 2 4 3" xfId="20385" xr:uid="{00000000-0005-0000-0000-00007C3E0000}"/>
    <cellStyle name="Comma 87 2 4 4" xfId="20386" xr:uid="{00000000-0005-0000-0000-00007D3E0000}"/>
    <cellStyle name="Comma 87 2 5" xfId="20387" xr:uid="{00000000-0005-0000-0000-00007E3E0000}"/>
    <cellStyle name="Comma 87 2 5 2" xfId="20388" xr:uid="{00000000-0005-0000-0000-00007F3E0000}"/>
    <cellStyle name="Comma 87 2 6" xfId="20389" xr:uid="{00000000-0005-0000-0000-0000803E0000}"/>
    <cellStyle name="Comma 87 2 7" xfId="20390" xr:uid="{00000000-0005-0000-0000-0000813E0000}"/>
    <cellStyle name="Comma 87 3" xfId="20391" xr:uid="{00000000-0005-0000-0000-0000823E0000}"/>
    <cellStyle name="Comma 87 3 2" xfId="20392" xr:uid="{00000000-0005-0000-0000-0000833E0000}"/>
    <cellStyle name="Comma 87 3 2 2" xfId="20393" xr:uid="{00000000-0005-0000-0000-0000843E0000}"/>
    <cellStyle name="Comma 87 3 2 2 2" xfId="20394" xr:uid="{00000000-0005-0000-0000-0000853E0000}"/>
    <cellStyle name="Comma 87 3 2 2 2 2" xfId="20395" xr:uid="{00000000-0005-0000-0000-0000863E0000}"/>
    <cellStyle name="Comma 87 3 2 2 3" xfId="20396" xr:uid="{00000000-0005-0000-0000-0000873E0000}"/>
    <cellStyle name="Comma 87 3 2 2 4" xfId="20397" xr:uid="{00000000-0005-0000-0000-0000883E0000}"/>
    <cellStyle name="Comma 87 3 2 3" xfId="20398" xr:uid="{00000000-0005-0000-0000-0000893E0000}"/>
    <cellStyle name="Comma 87 3 2 3 2" xfId="20399" xr:uid="{00000000-0005-0000-0000-00008A3E0000}"/>
    <cellStyle name="Comma 87 3 2 4" xfId="20400" xr:uid="{00000000-0005-0000-0000-00008B3E0000}"/>
    <cellStyle name="Comma 87 3 2 5" xfId="20401" xr:uid="{00000000-0005-0000-0000-00008C3E0000}"/>
    <cellStyle name="Comma 87 3 3" xfId="20402" xr:uid="{00000000-0005-0000-0000-00008D3E0000}"/>
    <cellStyle name="Comma 87 3 3 2" xfId="20403" xr:uid="{00000000-0005-0000-0000-00008E3E0000}"/>
    <cellStyle name="Comma 87 3 3 2 2" xfId="20404" xr:uid="{00000000-0005-0000-0000-00008F3E0000}"/>
    <cellStyle name="Comma 87 3 3 3" xfId="20405" xr:uid="{00000000-0005-0000-0000-0000903E0000}"/>
    <cellStyle name="Comma 87 3 3 4" xfId="20406" xr:uid="{00000000-0005-0000-0000-0000913E0000}"/>
    <cellStyle name="Comma 87 3 4" xfId="20407" xr:uid="{00000000-0005-0000-0000-0000923E0000}"/>
    <cellStyle name="Comma 87 3 4 2" xfId="20408" xr:uid="{00000000-0005-0000-0000-0000933E0000}"/>
    <cellStyle name="Comma 87 3 5" xfId="20409" xr:uid="{00000000-0005-0000-0000-0000943E0000}"/>
    <cellStyle name="Comma 87 3 6" xfId="20410" xr:uid="{00000000-0005-0000-0000-0000953E0000}"/>
    <cellStyle name="Comma 87 4" xfId="20411" xr:uid="{00000000-0005-0000-0000-0000963E0000}"/>
    <cellStyle name="Comma 87 4 2" xfId="20412" xr:uid="{00000000-0005-0000-0000-0000973E0000}"/>
    <cellStyle name="Comma 87 4 2 2" xfId="20413" xr:uid="{00000000-0005-0000-0000-0000983E0000}"/>
    <cellStyle name="Comma 87 4 2 2 2" xfId="20414" xr:uid="{00000000-0005-0000-0000-0000993E0000}"/>
    <cellStyle name="Comma 87 4 2 3" xfId="20415" xr:uid="{00000000-0005-0000-0000-00009A3E0000}"/>
    <cellStyle name="Comma 87 4 2 4" xfId="20416" xr:uid="{00000000-0005-0000-0000-00009B3E0000}"/>
    <cellStyle name="Comma 87 4 3" xfId="20417" xr:uid="{00000000-0005-0000-0000-00009C3E0000}"/>
    <cellStyle name="Comma 87 4 3 2" xfId="20418" xr:uid="{00000000-0005-0000-0000-00009D3E0000}"/>
    <cellStyle name="Comma 87 4 4" xfId="20419" xr:uid="{00000000-0005-0000-0000-00009E3E0000}"/>
    <cellStyle name="Comma 87 4 5" xfId="20420" xr:uid="{00000000-0005-0000-0000-00009F3E0000}"/>
    <cellStyle name="Comma 87 5" xfId="20421" xr:uid="{00000000-0005-0000-0000-0000A03E0000}"/>
    <cellStyle name="Comma 87 5 2" xfId="20422" xr:uid="{00000000-0005-0000-0000-0000A13E0000}"/>
    <cellStyle name="Comma 87 5 2 2" xfId="20423" xr:uid="{00000000-0005-0000-0000-0000A23E0000}"/>
    <cellStyle name="Comma 87 5 3" xfId="20424" xr:uid="{00000000-0005-0000-0000-0000A33E0000}"/>
    <cellStyle name="Comma 87 5 4" xfId="20425" xr:uid="{00000000-0005-0000-0000-0000A43E0000}"/>
    <cellStyle name="Comma 87 6" xfId="20426" xr:uid="{00000000-0005-0000-0000-0000A53E0000}"/>
    <cellStyle name="Comma 87 6 2" xfId="20427" xr:uid="{00000000-0005-0000-0000-0000A63E0000}"/>
    <cellStyle name="Comma 87 7" xfId="20428" xr:uid="{00000000-0005-0000-0000-0000A73E0000}"/>
    <cellStyle name="Comma 87 8" xfId="20429" xr:uid="{00000000-0005-0000-0000-0000A83E0000}"/>
    <cellStyle name="Comma 87 9" xfId="20430" xr:uid="{00000000-0005-0000-0000-0000A93E0000}"/>
    <cellStyle name="Comma 88" xfId="665" xr:uid="{00000000-0005-0000-0000-0000AA3E0000}"/>
    <cellStyle name="Comma 88 2" xfId="20431" xr:uid="{00000000-0005-0000-0000-0000AB3E0000}"/>
    <cellStyle name="Comma 88 2 2" xfId="20432" xr:uid="{00000000-0005-0000-0000-0000AC3E0000}"/>
    <cellStyle name="Comma 88 2 2 2" xfId="20433" xr:uid="{00000000-0005-0000-0000-0000AD3E0000}"/>
    <cellStyle name="Comma 88 2 2 2 2" xfId="20434" xr:uid="{00000000-0005-0000-0000-0000AE3E0000}"/>
    <cellStyle name="Comma 88 2 2 2 2 2" xfId="20435" xr:uid="{00000000-0005-0000-0000-0000AF3E0000}"/>
    <cellStyle name="Comma 88 2 2 2 2 2 2" xfId="20436" xr:uid="{00000000-0005-0000-0000-0000B03E0000}"/>
    <cellStyle name="Comma 88 2 2 2 2 3" xfId="20437" xr:uid="{00000000-0005-0000-0000-0000B13E0000}"/>
    <cellStyle name="Comma 88 2 2 2 2 4" xfId="20438" xr:uid="{00000000-0005-0000-0000-0000B23E0000}"/>
    <cellStyle name="Comma 88 2 2 2 3" xfId="20439" xr:uid="{00000000-0005-0000-0000-0000B33E0000}"/>
    <cellStyle name="Comma 88 2 2 2 3 2" xfId="20440" xr:uid="{00000000-0005-0000-0000-0000B43E0000}"/>
    <cellStyle name="Comma 88 2 2 2 4" xfId="20441" xr:uid="{00000000-0005-0000-0000-0000B53E0000}"/>
    <cellStyle name="Comma 88 2 2 2 5" xfId="20442" xr:uid="{00000000-0005-0000-0000-0000B63E0000}"/>
    <cellStyle name="Comma 88 2 2 3" xfId="20443" xr:uid="{00000000-0005-0000-0000-0000B73E0000}"/>
    <cellStyle name="Comma 88 2 2 3 2" xfId="20444" xr:uid="{00000000-0005-0000-0000-0000B83E0000}"/>
    <cellStyle name="Comma 88 2 2 3 2 2" xfId="20445" xr:uid="{00000000-0005-0000-0000-0000B93E0000}"/>
    <cellStyle name="Comma 88 2 2 3 3" xfId="20446" xr:uid="{00000000-0005-0000-0000-0000BA3E0000}"/>
    <cellStyle name="Comma 88 2 2 3 4" xfId="20447" xr:uid="{00000000-0005-0000-0000-0000BB3E0000}"/>
    <cellStyle name="Comma 88 2 2 4" xfId="20448" xr:uid="{00000000-0005-0000-0000-0000BC3E0000}"/>
    <cellStyle name="Comma 88 2 2 4 2" xfId="20449" xr:uid="{00000000-0005-0000-0000-0000BD3E0000}"/>
    <cellStyle name="Comma 88 2 2 5" xfId="20450" xr:uid="{00000000-0005-0000-0000-0000BE3E0000}"/>
    <cellStyle name="Comma 88 2 2 6" xfId="20451" xr:uid="{00000000-0005-0000-0000-0000BF3E0000}"/>
    <cellStyle name="Comma 88 2 3" xfId="20452" xr:uid="{00000000-0005-0000-0000-0000C03E0000}"/>
    <cellStyle name="Comma 88 2 3 2" xfId="20453" xr:uid="{00000000-0005-0000-0000-0000C13E0000}"/>
    <cellStyle name="Comma 88 2 3 2 2" xfId="20454" xr:uid="{00000000-0005-0000-0000-0000C23E0000}"/>
    <cellStyle name="Comma 88 2 3 2 2 2" xfId="20455" xr:uid="{00000000-0005-0000-0000-0000C33E0000}"/>
    <cellStyle name="Comma 88 2 3 2 3" xfId="20456" xr:uid="{00000000-0005-0000-0000-0000C43E0000}"/>
    <cellStyle name="Comma 88 2 3 2 4" xfId="20457" xr:uid="{00000000-0005-0000-0000-0000C53E0000}"/>
    <cellStyle name="Comma 88 2 3 3" xfId="20458" xr:uid="{00000000-0005-0000-0000-0000C63E0000}"/>
    <cellStyle name="Comma 88 2 3 3 2" xfId="20459" xr:uid="{00000000-0005-0000-0000-0000C73E0000}"/>
    <cellStyle name="Comma 88 2 3 4" xfId="20460" xr:uid="{00000000-0005-0000-0000-0000C83E0000}"/>
    <cellStyle name="Comma 88 2 3 5" xfId="20461" xr:uid="{00000000-0005-0000-0000-0000C93E0000}"/>
    <cellStyle name="Comma 88 2 4" xfId="20462" xr:uid="{00000000-0005-0000-0000-0000CA3E0000}"/>
    <cellStyle name="Comma 88 2 4 2" xfId="20463" xr:uid="{00000000-0005-0000-0000-0000CB3E0000}"/>
    <cellStyle name="Comma 88 2 4 2 2" xfId="20464" xr:uid="{00000000-0005-0000-0000-0000CC3E0000}"/>
    <cellStyle name="Comma 88 2 4 3" xfId="20465" xr:uid="{00000000-0005-0000-0000-0000CD3E0000}"/>
    <cellStyle name="Comma 88 2 4 4" xfId="20466" xr:uid="{00000000-0005-0000-0000-0000CE3E0000}"/>
    <cellStyle name="Comma 88 2 5" xfId="20467" xr:uid="{00000000-0005-0000-0000-0000CF3E0000}"/>
    <cellStyle name="Comma 88 2 5 2" xfId="20468" xr:uid="{00000000-0005-0000-0000-0000D03E0000}"/>
    <cellStyle name="Comma 88 2 6" xfId="20469" xr:uid="{00000000-0005-0000-0000-0000D13E0000}"/>
    <cellStyle name="Comma 88 2 7" xfId="20470" xr:uid="{00000000-0005-0000-0000-0000D23E0000}"/>
    <cellStyle name="Comma 88 3" xfId="20471" xr:uid="{00000000-0005-0000-0000-0000D33E0000}"/>
    <cellStyle name="Comma 88 3 2" xfId="20472" xr:uid="{00000000-0005-0000-0000-0000D43E0000}"/>
    <cellStyle name="Comma 88 3 2 2" xfId="20473" xr:uid="{00000000-0005-0000-0000-0000D53E0000}"/>
    <cellStyle name="Comma 88 3 2 2 2" xfId="20474" xr:uid="{00000000-0005-0000-0000-0000D63E0000}"/>
    <cellStyle name="Comma 88 3 2 2 2 2" xfId="20475" xr:uid="{00000000-0005-0000-0000-0000D73E0000}"/>
    <cellStyle name="Comma 88 3 2 2 3" xfId="20476" xr:uid="{00000000-0005-0000-0000-0000D83E0000}"/>
    <cellStyle name="Comma 88 3 2 2 4" xfId="20477" xr:uid="{00000000-0005-0000-0000-0000D93E0000}"/>
    <cellStyle name="Comma 88 3 2 3" xfId="20478" xr:uid="{00000000-0005-0000-0000-0000DA3E0000}"/>
    <cellStyle name="Comma 88 3 2 3 2" xfId="20479" xr:uid="{00000000-0005-0000-0000-0000DB3E0000}"/>
    <cellStyle name="Comma 88 3 2 4" xfId="20480" xr:uid="{00000000-0005-0000-0000-0000DC3E0000}"/>
    <cellStyle name="Comma 88 3 2 5" xfId="20481" xr:uid="{00000000-0005-0000-0000-0000DD3E0000}"/>
    <cellStyle name="Comma 88 3 3" xfId="20482" xr:uid="{00000000-0005-0000-0000-0000DE3E0000}"/>
    <cellStyle name="Comma 88 3 3 2" xfId="20483" xr:uid="{00000000-0005-0000-0000-0000DF3E0000}"/>
    <cellStyle name="Comma 88 3 3 2 2" xfId="20484" xr:uid="{00000000-0005-0000-0000-0000E03E0000}"/>
    <cellStyle name="Comma 88 3 3 3" xfId="20485" xr:uid="{00000000-0005-0000-0000-0000E13E0000}"/>
    <cellStyle name="Comma 88 3 3 4" xfId="20486" xr:uid="{00000000-0005-0000-0000-0000E23E0000}"/>
    <cellStyle name="Comma 88 3 4" xfId="20487" xr:uid="{00000000-0005-0000-0000-0000E33E0000}"/>
    <cellStyle name="Comma 88 3 4 2" xfId="20488" xr:uid="{00000000-0005-0000-0000-0000E43E0000}"/>
    <cellStyle name="Comma 88 3 5" xfId="20489" xr:uid="{00000000-0005-0000-0000-0000E53E0000}"/>
    <cellStyle name="Comma 88 3 6" xfId="20490" xr:uid="{00000000-0005-0000-0000-0000E63E0000}"/>
    <cellStyle name="Comma 88 4" xfId="20491" xr:uid="{00000000-0005-0000-0000-0000E73E0000}"/>
    <cellStyle name="Comma 88 4 2" xfId="20492" xr:uid="{00000000-0005-0000-0000-0000E83E0000}"/>
    <cellStyle name="Comma 88 4 2 2" xfId="20493" xr:uid="{00000000-0005-0000-0000-0000E93E0000}"/>
    <cellStyle name="Comma 88 4 2 2 2" xfId="20494" xr:uid="{00000000-0005-0000-0000-0000EA3E0000}"/>
    <cellStyle name="Comma 88 4 2 3" xfId="20495" xr:uid="{00000000-0005-0000-0000-0000EB3E0000}"/>
    <cellStyle name="Comma 88 4 2 4" xfId="20496" xr:uid="{00000000-0005-0000-0000-0000EC3E0000}"/>
    <cellStyle name="Comma 88 4 3" xfId="20497" xr:uid="{00000000-0005-0000-0000-0000ED3E0000}"/>
    <cellStyle name="Comma 88 4 3 2" xfId="20498" xr:uid="{00000000-0005-0000-0000-0000EE3E0000}"/>
    <cellStyle name="Comma 88 4 4" xfId="20499" xr:uid="{00000000-0005-0000-0000-0000EF3E0000}"/>
    <cellStyle name="Comma 88 4 5" xfId="20500" xr:uid="{00000000-0005-0000-0000-0000F03E0000}"/>
    <cellStyle name="Comma 88 5" xfId="20501" xr:uid="{00000000-0005-0000-0000-0000F13E0000}"/>
    <cellStyle name="Comma 88 5 2" xfId="20502" xr:uid="{00000000-0005-0000-0000-0000F23E0000}"/>
    <cellStyle name="Comma 88 5 2 2" xfId="20503" xr:uid="{00000000-0005-0000-0000-0000F33E0000}"/>
    <cellStyle name="Comma 88 5 3" xfId="20504" xr:uid="{00000000-0005-0000-0000-0000F43E0000}"/>
    <cellStyle name="Comma 88 5 4" xfId="20505" xr:uid="{00000000-0005-0000-0000-0000F53E0000}"/>
    <cellStyle name="Comma 88 6" xfId="20506" xr:uid="{00000000-0005-0000-0000-0000F63E0000}"/>
    <cellStyle name="Comma 88 6 2" xfId="20507" xr:uid="{00000000-0005-0000-0000-0000F73E0000}"/>
    <cellStyle name="Comma 88 7" xfId="20508" xr:uid="{00000000-0005-0000-0000-0000F83E0000}"/>
    <cellStyle name="Comma 88 8" xfId="20509" xr:uid="{00000000-0005-0000-0000-0000F93E0000}"/>
    <cellStyle name="Comma 88 9" xfId="20510" xr:uid="{00000000-0005-0000-0000-0000FA3E0000}"/>
    <cellStyle name="Comma 89" xfId="666" xr:uid="{00000000-0005-0000-0000-0000FB3E0000}"/>
    <cellStyle name="Comma 89 2" xfId="20511" xr:uid="{00000000-0005-0000-0000-0000FC3E0000}"/>
    <cellStyle name="Comma 89 2 2" xfId="20512" xr:uid="{00000000-0005-0000-0000-0000FD3E0000}"/>
    <cellStyle name="Comma 89 2 2 2" xfId="20513" xr:uid="{00000000-0005-0000-0000-0000FE3E0000}"/>
    <cellStyle name="Comma 89 2 2 2 2" xfId="20514" xr:uid="{00000000-0005-0000-0000-0000FF3E0000}"/>
    <cellStyle name="Comma 89 2 2 2 2 2" xfId="20515" xr:uid="{00000000-0005-0000-0000-0000003F0000}"/>
    <cellStyle name="Comma 89 2 2 2 2 2 2" xfId="20516" xr:uid="{00000000-0005-0000-0000-0000013F0000}"/>
    <cellStyle name="Comma 89 2 2 2 2 3" xfId="20517" xr:uid="{00000000-0005-0000-0000-0000023F0000}"/>
    <cellStyle name="Comma 89 2 2 2 2 4" xfId="20518" xr:uid="{00000000-0005-0000-0000-0000033F0000}"/>
    <cellStyle name="Comma 89 2 2 2 3" xfId="20519" xr:uid="{00000000-0005-0000-0000-0000043F0000}"/>
    <cellStyle name="Comma 89 2 2 2 3 2" xfId="20520" xr:uid="{00000000-0005-0000-0000-0000053F0000}"/>
    <cellStyle name="Comma 89 2 2 2 4" xfId="20521" xr:uid="{00000000-0005-0000-0000-0000063F0000}"/>
    <cellStyle name="Comma 89 2 2 2 5" xfId="20522" xr:uid="{00000000-0005-0000-0000-0000073F0000}"/>
    <cellStyle name="Comma 89 2 2 3" xfId="20523" xr:uid="{00000000-0005-0000-0000-0000083F0000}"/>
    <cellStyle name="Comma 89 2 2 3 2" xfId="20524" xr:uid="{00000000-0005-0000-0000-0000093F0000}"/>
    <cellStyle name="Comma 89 2 2 3 2 2" xfId="20525" xr:uid="{00000000-0005-0000-0000-00000A3F0000}"/>
    <cellStyle name="Comma 89 2 2 3 3" xfId="20526" xr:uid="{00000000-0005-0000-0000-00000B3F0000}"/>
    <cellStyle name="Comma 89 2 2 3 4" xfId="20527" xr:uid="{00000000-0005-0000-0000-00000C3F0000}"/>
    <cellStyle name="Comma 89 2 2 4" xfId="20528" xr:uid="{00000000-0005-0000-0000-00000D3F0000}"/>
    <cellStyle name="Comma 89 2 2 4 2" xfId="20529" xr:uid="{00000000-0005-0000-0000-00000E3F0000}"/>
    <cellStyle name="Comma 89 2 2 5" xfId="20530" xr:uid="{00000000-0005-0000-0000-00000F3F0000}"/>
    <cellStyle name="Comma 89 2 2 6" xfId="20531" xr:uid="{00000000-0005-0000-0000-0000103F0000}"/>
    <cellStyle name="Comma 89 2 3" xfId="20532" xr:uid="{00000000-0005-0000-0000-0000113F0000}"/>
    <cellStyle name="Comma 89 2 3 2" xfId="20533" xr:uid="{00000000-0005-0000-0000-0000123F0000}"/>
    <cellStyle name="Comma 89 2 3 2 2" xfId="20534" xr:uid="{00000000-0005-0000-0000-0000133F0000}"/>
    <cellStyle name="Comma 89 2 3 2 2 2" xfId="20535" xr:uid="{00000000-0005-0000-0000-0000143F0000}"/>
    <cellStyle name="Comma 89 2 3 2 3" xfId="20536" xr:uid="{00000000-0005-0000-0000-0000153F0000}"/>
    <cellStyle name="Comma 89 2 3 2 4" xfId="20537" xr:uid="{00000000-0005-0000-0000-0000163F0000}"/>
    <cellStyle name="Comma 89 2 3 3" xfId="20538" xr:uid="{00000000-0005-0000-0000-0000173F0000}"/>
    <cellStyle name="Comma 89 2 3 3 2" xfId="20539" xr:uid="{00000000-0005-0000-0000-0000183F0000}"/>
    <cellStyle name="Comma 89 2 3 4" xfId="20540" xr:uid="{00000000-0005-0000-0000-0000193F0000}"/>
    <cellStyle name="Comma 89 2 3 5" xfId="20541" xr:uid="{00000000-0005-0000-0000-00001A3F0000}"/>
    <cellStyle name="Comma 89 2 4" xfId="20542" xr:uid="{00000000-0005-0000-0000-00001B3F0000}"/>
    <cellStyle name="Comma 89 2 4 2" xfId="20543" xr:uid="{00000000-0005-0000-0000-00001C3F0000}"/>
    <cellStyle name="Comma 89 2 4 2 2" xfId="20544" xr:uid="{00000000-0005-0000-0000-00001D3F0000}"/>
    <cellStyle name="Comma 89 2 4 3" xfId="20545" xr:uid="{00000000-0005-0000-0000-00001E3F0000}"/>
    <cellStyle name="Comma 89 2 4 4" xfId="20546" xr:uid="{00000000-0005-0000-0000-00001F3F0000}"/>
    <cellStyle name="Comma 89 2 5" xfId="20547" xr:uid="{00000000-0005-0000-0000-0000203F0000}"/>
    <cellStyle name="Comma 89 2 5 2" xfId="20548" xr:uid="{00000000-0005-0000-0000-0000213F0000}"/>
    <cellStyle name="Comma 89 2 6" xfId="20549" xr:uid="{00000000-0005-0000-0000-0000223F0000}"/>
    <cellStyle name="Comma 89 2 7" xfId="20550" xr:uid="{00000000-0005-0000-0000-0000233F0000}"/>
    <cellStyle name="Comma 89 3" xfId="20551" xr:uid="{00000000-0005-0000-0000-0000243F0000}"/>
    <cellStyle name="Comma 89 3 2" xfId="20552" xr:uid="{00000000-0005-0000-0000-0000253F0000}"/>
    <cellStyle name="Comma 89 3 2 2" xfId="20553" xr:uid="{00000000-0005-0000-0000-0000263F0000}"/>
    <cellStyle name="Comma 89 3 2 2 2" xfId="20554" xr:uid="{00000000-0005-0000-0000-0000273F0000}"/>
    <cellStyle name="Comma 89 3 2 2 2 2" xfId="20555" xr:uid="{00000000-0005-0000-0000-0000283F0000}"/>
    <cellStyle name="Comma 89 3 2 2 3" xfId="20556" xr:uid="{00000000-0005-0000-0000-0000293F0000}"/>
    <cellStyle name="Comma 89 3 2 2 4" xfId="20557" xr:uid="{00000000-0005-0000-0000-00002A3F0000}"/>
    <cellStyle name="Comma 89 3 2 3" xfId="20558" xr:uid="{00000000-0005-0000-0000-00002B3F0000}"/>
    <cellStyle name="Comma 89 3 2 3 2" xfId="20559" xr:uid="{00000000-0005-0000-0000-00002C3F0000}"/>
    <cellStyle name="Comma 89 3 2 4" xfId="20560" xr:uid="{00000000-0005-0000-0000-00002D3F0000}"/>
    <cellStyle name="Comma 89 3 2 5" xfId="20561" xr:uid="{00000000-0005-0000-0000-00002E3F0000}"/>
    <cellStyle name="Comma 89 3 3" xfId="20562" xr:uid="{00000000-0005-0000-0000-00002F3F0000}"/>
    <cellStyle name="Comma 89 3 3 2" xfId="20563" xr:uid="{00000000-0005-0000-0000-0000303F0000}"/>
    <cellStyle name="Comma 89 3 3 2 2" xfId="20564" xr:uid="{00000000-0005-0000-0000-0000313F0000}"/>
    <cellStyle name="Comma 89 3 3 3" xfId="20565" xr:uid="{00000000-0005-0000-0000-0000323F0000}"/>
    <cellStyle name="Comma 89 3 3 4" xfId="20566" xr:uid="{00000000-0005-0000-0000-0000333F0000}"/>
    <cellStyle name="Comma 89 3 4" xfId="20567" xr:uid="{00000000-0005-0000-0000-0000343F0000}"/>
    <cellStyle name="Comma 89 3 4 2" xfId="20568" xr:uid="{00000000-0005-0000-0000-0000353F0000}"/>
    <cellStyle name="Comma 89 3 5" xfId="20569" xr:uid="{00000000-0005-0000-0000-0000363F0000}"/>
    <cellStyle name="Comma 89 3 6" xfId="20570" xr:uid="{00000000-0005-0000-0000-0000373F0000}"/>
    <cellStyle name="Comma 89 4" xfId="20571" xr:uid="{00000000-0005-0000-0000-0000383F0000}"/>
    <cellStyle name="Comma 89 4 2" xfId="20572" xr:uid="{00000000-0005-0000-0000-0000393F0000}"/>
    <cellStyle name="Comma 89 4 2 2" xfId="20573" xr:uid="{00000000-0005-0000-0000-00003A3F0000}"/>
    <cellStyle name="Comma 89 4 2 2 2" xfId="20574" xr:uid="{00000000-0005-0000-0000-00003B3F0000}"/>
    <cellStyle name="Comma 89 4 2 3" xfId="20575" xr:uid="{00000000-0005-0000-0000-00003C3F0000}"/>
    <cellStyle name="Comma 89 4 2 4" xfId="20576" xr:uid="{00000000-0005-0000-0000-00003D3F0000}"/>
    <cellStyle name="Comma 89 4 3" xfId="20577" xr:uid="{00000000-0005-0000-0000-00003E3F0000}"/>
    <cellStyle name="Comma 89 4 3 2" xfId="20578" xr:uid="{00000000-0005-0000-0000-00003F3F0000}"/>
    <cellStyle name="Comma 89 4 4" xfId="20579" xr:uid="{00000000-0005-0000-0000-0000403F0000}"/>
    <cellStyle name="Comma 89 4 5" xfId="20580" xr:uid="{00000000-0005-0000-0000-0000413F0000}"/>
    <cellStyle name="Comma 89 5" xfId="20581" xr:uid="{00000000-0005-0000-0000-0000423F0000}"/>
    <cellStyle name="Comma 89 5 2" xfId="20582" xr:uid="{00000000-0005-0000-0000-0000433F0000}"/>
    <cellStyle name="Comma 89 5 2 2" xfId="20583" xr:uid="{00000000-0005-0000-0000-0000443F0000}"/>
    <cellStyle name="Comma 89 5 3" xfId="20584" xr:uid="{00000000-0005-0000-0000-0000453F0000}"/>
    <cellStyle name="Comma 89 5 4" xfId="20585" xr:uid="{00000000-0005-0000-0000-0000463F0000}"/>
    <cellStyle name="Comma 89 6" xfId="20586" xr:uid="{00000000-0005-0000-0000-0000473F0000}"/>
    <cellStyle name="Comma 89 6 2" xfId="20587" xr:uid="{00000000-0005-0000-0000-0000483F0000}"/>
    <cellStyle name="Comma 89 7" xfId="20588" xr:uid="{00000000-0005-0000-0000-0000493F0000}"/>
    <cellStyle name="Comma 89 8" xfId="20589" xr:uid="{00000000-0005-0000-0000-00004A3F0000}"/>
    <cellStyle name="Comma 89 9" xfId="20590" xr:uid="{00000000-0005-0000-0000-00004B3F0000}"/>
    <cellStyle name="Comma 9" xfId="176" xr:uid="{00000000-0005-0000-0000-00004C3F0000}"/>
    <cellStyle name="Comma 9 10" xfId="3677" xr:uid="{00000000-0005-0000-0000-00004D3F0000}"/>
    <cellStyle name="Comma 9 10 2" xfId="3678" xr:uid="{00000000-0005-0000-0000-00004E3F0000}"/>
    <cellStyle name="Comma 9 11" xfId="3679" xr:uid="{00000000-0005-0000-0000-00004F3F0000}"/>
    <cellStyle name="Comma 9 11 2" xfId="3680" xr:uid="{00000000-0005-0000-0000-0000503F0000}"/>
    <cellStyle name="Comma 9 12" xfId="3681" xr:uid="{00000000-0005-0000-0000-0000513F0000}"/>
    <cellStyle name="Comma 9 12 2" xfId="3682" xr:uid="{00000000-0005-0000-0000-0000523F0000}"/>
    <cellStyle name="Comma 9 13" xfId="3683" xr:uid="{00000000-0005-0000-0000-0000533F0000}"/>
    <cellStyle name="Comma 9 13 2" xfId="3684" xr:uid="{00000000-0005-0000-0000-0000543F0000}"/>
    <cellStyle name="Comma 9 14" xfId="3685" xr:uid="{00000000-0005-0000-0000-0000553F0000}"/>
    <cellStyle name="Comma 9 14 2" xfId="3686" xr:uid="{00000000-0005-0000-0000-0000563F0000}"/>
    <cellStyle name="Comma 9 15" xfId="3687" xr:uid="{00000000-0005-0000-0000-0000573F0000}"/>
    <cellStyle name="Comma 9 15 2" xfId="3688" xr:uid="{00000000-0005-0000-0000-0000583F0000}"/>
    <cellStyle name="Comma 9 16" xfId="3689" xr:uid="{00000000-0005-0000-0000-0000593F0000}"/>
    <cellStyle name="Comma 9 16 2" xfId="3690" xr:uid="{00000000-0005-0000-0000-00005A3F0000}"/>
    <cellStyle name="Comma 9 17" xfId="3691" xr:uid="{00000000-0005-0000-0000-00005B3F0000}"/>
    <cellStyle name="Comma 9 17 2" xfId="3692" xr:uid="{00000000-0005-0000-0000-00005C3F0000}"/>
    <cellStyle name="Comma 9 18" xfId="3693" xr:uid="{00000000-0005-0000-0000-00005D3F0000}"/>
    <cellStyle name="Comma 9 18 2" xfId="3694" xr:uid="{00000000-0005-0000-0000-00005E3F0000}"/>
    <cellStyle name="Comma 9 19" xfId="3695" xr:uid="{00000000-0005-0000-0000-00005F3F0000}"/>
    <cellStyle name="Comma 9 19 2" xfId="3696" xr:uid="{00000000-0005-0000-0000-0000603F0000}"/>
    <cellStyle name="Comma 9 2" xfId="177" xr:uid="{00000000-0005-0000-0000-0000613F0000}"/>
    <cellStyle name="Comma 9 2 2" xfId="3697" xr:uid="{00000000-0005-0000-0000-0000623F0000}"/>
    <cellStyle name="Comma 9 20" xfId="3698" xr:uid="{00000000-0005-0000-0000-0000633F0000}"/>
    <cellStyle name="Comma 9 21" xfId="3699" xr:uid="{00000000-0005-0000-0000-0000643F0000}"/>
    <cellStyle name="Comma 9 22" xfId="3700" xr:uid="{00000000-0005-0000-0000-0000653F0000}"/>
    <cellStyle name="Comma 9 23" xfId="3701" xr:uid="{00000000-0005-0000-0000-0000663F0000}"/>
    <cellStyle name="Comma 9 24" xfId="3702" xr:uid="{00000000-0005-0000-0000-0000673F0000}"/>
    <cellStyle name="Comma 9 3" xfId="3703" xr:uid="{00000000-0005-0000-0000-0000683F0000}"/>
    <cellStyle name="Comma 9 3 2" xfId="3704" xr:uid="{00000000-0005-0000-0000-0000693F0000}"/>
    <cellStyle name="Comma 9 4" xfId="3705" xr:uid="{00000000-0005-0000-0000-00006A3F0000}"/>
    <cellStyle name="Comma 9 4 2" xfId="3706" xr:uid="{00000000-0005-0000-0000-00006B3F0000}"/>
    <cellStyle name="Comma 9 5" xfId="3707" xr:uid="{00000000-0005-0000-0000-00006C3F0000}"/>
    <cellStyle name="Comma 9 5 2" xfId="3708" xr:uid="{00000000-0005-0000-0000-00006D3F0000}"/>
    <cellStyle name="Comma 9 6" xfId="3709" xr:uid="{00000000-0005-0000-0000-00006E3F0000}"/>
    <cellStyle name="Comma 9 6 2" xfId="3710" xr:uid="{00000000-0005-0000-0000-00006F3F0000}"/>
    <cellStyle name="Comma 9 7" xfId="3711" xr:uid="{00000000-0005-0000-0000-0000703F0000}"/>
    <cellStyle name="Comma 9 7 2" xfId="3712" xr:uid="{00000000-0005-0000-0000-0000713F0000}"/>
    <cellStyle name="Comma 9 8" xfId="3713" xr:uid="{00000000-0005-0000-0000-0000723F0000}"/>
    <cellStyle name="Comma 9 8 2" xfId="3714" xr:uid="{00000000-0005-0000-0000-0000733F0000}"/>
    <cellStyle name="Comma 9 9" xfId="3715" xr:uid="{00000000-0005-0000-0000-0000743F0000}"/>
    <cellStyle name="Comma 9 9 2" xfId="3716" xr:uid="{00000000-0005-0000-0000-0000753F0000}"/>
    <cellStyle name="Comma 90" xfId="667" xr:uid="{00000000-0005-0000-0000-0000763F0000}"/>
    <cellStyle name="Comma 90 2" xfId="20591" xr:uid="{00000000-0005-0000-0000-0000773F0000}"/>
    <cellStyle name="Comma 90 2 2" xfId="20592" xr:uid="{00000000-0005-0000-0000-0000783F0000}"/>
    <cellStyle name="Comma 90 2 2 2" xfId="20593" xr:uid="{00000000-0005-0000-0000-0000793F0000}"/>
    <cellStyle name="Comma 90 2 2 2 2" xfId="20594" xr:uid="{00000000-0005-0000-0000-00007A3F0000}"/>
    <cellStyle name="Comma 90 2 2 2 2 2" xfId="20595" xr:uid="{00000000-0005-0000-0000-00007B3F0000}"/>
    <cellStyle name="Comma 90 2 2 2 2 2 2" xfId="20596" xr:uid="{00000000-0005-0000-0000-00007C3F0000}"/>
    <cellStyle name="Comma 90 2 2 2 2 3" xfId="20597" xr:uid="{00000000-0005-0000-0000-00007D3F0000}"/>
    <cellStyle name="Comma 90 2 2 2 2 4" xfId="20598" xr:uid="{00000000-0005-0000-0000-00007E3F0000}"/>
    <cellStyle name="Comma 90 2 2 2 3" xfId="20599" xr:uid="{00000000-0005-0000-0000-00007F3F0000}"/>
    <cellStyle name="Comma 90 2 2 2 3 2" xfId="20600" xr:uid="{00000000-0005-0000-0000-0000803F0000}"/>
    <cellStyle name="Comma 90 2 2 2 4" xfId="20601" xr:uid="{00000000-0005-0000-0000-0000813F0000}"/>
    <cellStyle name="Comma 90 2 2 2 5" xfId="20602" xr:uid="{00000000-0005-0000-0000-0000823F0000}"/>
    <cellStyle name="Comma 90 2 2 3" xfId="20603" xr:uid="{00000000-0005-0000-0000-0000833F0000}"/>
    <cellStyle name="Comma 90 2 2 3 2" xfId="20604" xr:uid="{00000000-0005-0000-0000-0000843F0000}"/>
    <cellStyle name="Comma 90 2 2 3 2 2" xfId="20605" xr:uid="{00000000-0005-0000-0000-0000853F0000}"/>
    <cellStyle name="Comma 90 2 2 3 3" xfId="20606" xr:uid="{00000000-0005-0000-0000-0000863F0000}"/>
    <cellStyle name="Comma 90 2 2 3 4" xfId="20607" xr:uid="{00000000-0005-0000-0000-0000873F0000}"/>
    <cellStyle name="Comma 90 2 2 4" xfId="20608" xr:uid="{00000000-0005-0000-0000-0000883F0000}"/>
    <cellStyle name="Comma 90 2 2 4 2" xfId="20609" xr:uid="{00000000-0005-0000-0000-0000893F0000}"/>
    <cellStyle name="Comma 90 2 2 5" xfId="20610" xr:uid="{00000000-0005-0000-0000-00008A3F0000}"/>
    <cellStyle name="Comma 90 2 2 6" xfId="20611" xr:uid="{00000000-0005-0000-0000-00008B3F0000}"/>
    <cellStyle name="Comma 90 2 3" xfId="20612" xr:uid="{00000000-0005-0000-0000-00008C3F0000}"/>
    <cellStyle name="Comma 90 2 3 2" xfId="20613" xr:uid="{00000000-0005-0000-0000-00008D3F0000}"/>
    <cellStyle name="Comma 90 2 3 2 2" xfId="20614" xr:uid="{00000000-0005-0000-0000-00008E3F0000}"/>
    <cellStyle name="Comma 90 2 3 2 2 2" xfId="20615" xr:uid="{00000000-0005-0000-0000-00008F3F0000}"/>
    <cellStyle name="Comma 90 2 3 2 3" xfId="20616" xr:uid="{00000000-0005-0000-0000-0000903F0000}"/>
    <cellStyle name="Comma 90 2 3 2 4" xfId="20617" xr:uid="{00000000-0005-0000-0000-0000913F0000}"/>
    <cellStyle name="Comma 90 2 3 3" xfId="20618" xr:uid="{00000000-0005-0000-0000-0000923F0000}"/>
    <cellStyle name="Comma 90 2 3 3 2" xfId="20619" xr:uid="{00000000-0005-0000-0000-0000933F0000}"/>
    <cellStyle name="Comma 90 2 3 4" xfId="20620" xr:uid="{00000000-0005-0000-0000-0000943F0000}"/>
    <cellStyle name="Comma 90 2 3 5" xfId="20621" xr:uid="{00000000-0005-0000-0000-0000953F0000}"/>
    <cellStyle name="Comma 90 2 4" xfId="20622" xr:uid="{00000000-0005-0000-0000-0000963F0000}"/>
    <cellStyle name="Comma 90 2 4 2" xfId="20623" xr:uid="{00000000-0005-0000-0000-0000973F0000}"/>
    <cellStyle name="Comma 90 2 4 2 2" xfId="20624" xr:uid="{00000000-0005-0000-0000-0000983F0000}"/>
    <cellStyle name="Comma 90 2 4 3" xfId="20625" xr:uid="{00000000-0005-0000-0000-0000993F0000}"/>
    <cellStyle name="Comma 90 2 4 4" xfId="20626" xr:uid="{00000000-0005-0000-0000-00009A3F0000}"/>
    <cellStyle name="Comma 90 2 5" xfId="20627" xr:uid="{00000000-0005-0000-0000-00009B3F0000}"/>
    <cellStyle name="Comma 90 2 5 2" xfId="20628" xr:uid="{00000000-0005-0000-0000-00009C3F0000}"/>
    <cellStyle name="Comma 90 2 6" xfId="20629" xr:uid="{00000000-0005-0000-0000-00009D3F0000}"/>
    <cellStyle name="Comma 90 2 7" xfId="20630" xr:uid="{00000000-0005-0000-0000-00009E3F0000}"/>
    <cellStyle name="Comma 90 3" xfId="20631" xr:uid="{00000000-0005-0000-0000-00009F3F0000}"/>
    <cellStyle name="Comma 90 3 2" xfId="20632" xr:uid="{00000000-0005-0000-0000-0000A03F0000}"/>
    <cellStyle name="Comma 90 3 2 2" xfId="20633" xr:uid="{00000000-0005-0000-0000-0000A13F0000}"/>
    <cellStyle name="Comma 90 3 2 2 2" xfId="20634" xr:uid="{00000000-0005-0000-0000-0000A23F0000}"/>
    <cellStyle name="Comma 90 3 2 2 2 2" xfId="20635" xr:uid="{00000000-0005-0000-0000-0000A33F0000}"/>
    <cellStyle name="Comma 90 3 2 2 3" xfId="20636" xr:uid="{00000000-0005-0000-0000-0000A43F0000}"/>
    <cellStyle name="Comma 90 3 2 2 4" xfId="20637" xr:uid="{00000000-0005-0000-0000-0000A53F0000}"/>
    <cellStyle name="Comma 90 3 2 3" xfId="20638" xr:uid="{00000000-0005-0000-0000-0000A63F0000}"/>
    <cellStyle name="Comma 90 3 2 3 2" xfId="20639" xr:uid="{00000000-0005-0000-0000-0000A73F0000}"/>
    <cellStyle name="Comma 90 3 2 4" xfId="20640" xr:uid="{00000000-0005-0000-0000-0000A83F0000}"/>
    <cellStyle name="Comma 90 3 2 5" xfId="20641" xr:uid="{00000000-0005-0000-0000-0000A93F0000}"/>
    <cellStyle name="Comma 90 3 3" xfId="20642" xr:uid="{00000000-0005-0000-0000-0000AA3F0000}"/>
    <cellStyle name="Comma 90 3 3 2" xfId="20643" xr:uid="{00000000-0005-0000-0000-0000AB3F0000}"/>
    <cellStyle name="Comma 90 3 3 2 2" xfId="20644" xr:uid="{00000000-0005-0000-0000-0000AC3F0000}"/>
    <cellStyle name="Comma 90 3 3 3" xfId="20645" xr:uid="{00000000-0005-0000-0000-0000AD3F0000}"/>
    <cellStyle name="Comma 90 3 3 4" xfId="20646" xr:uid="{00000000-0005-0000-0000-0000AE3F0000}"/>
    <cellStyle name="Comma 90 3 4" xfId="20647" xr:uid="{00000000-0005-0000-0000-0000AF3F0000}"/>
    <cellStyle name="Comma 90 3 4 2" xfId="20648" xr:uid="{00000000-0005-0000-0000-0000B03F0000}"/>
    <cellStyle name="Comma 90 3 5" xfId="20649" xr:uid="{00000000-0005-0000-0000-0000B13F0000}"/>
    <cellStyle name="Comma 90 3 6" xfId="20650" xr:uid="{00000000-0005-0000-0000-0000B23F0000}"/>
    <cellStyle name="Comma 90 4" xfId="20651" xr:uid="{00000000-0005-0000-0000-0000B33F0000}"/>
    <cellStyle name="Comma 90 4 2" xfId="20652" xr:uid="{00000000-0005-0000-0000-0000B43F0000}"/>
    <cellStyle name="Comma 90 4 2 2" xfId="20653" xr:uid="{00000000-0005-0000-0000-0000B53F0000}"/>
    <cellStyle name="Comma 90 4 2 2 2" xfId="20654" xr:uid="{00000000-0005-0000-0000-0000B63F0000}"/>
    <cellStyle name="Comma 90 4 2 3" xfId="20655" xr:uid="{00000000-0005-0000-0000-0000B73F0000}"/>
    <cellStyle name="Comma 90 4 2 4" xfId="20656" xr:uid="{00000000-0005-0000-0000-0000B83F0000}"/>
    <cellStyle name="Comma 90 4 3" xfId="20657" xr:uid="{00000000-0005-0000-0000-0000B93F0000}"/>
    <cellStyle name="Comma 90 4 3 2" xfId="20658" xr:uid="{00000000-0005-0000-0000-0000BA3F0000}"/>
    <cellStyle name="Comma 90 4 4" xfId="20659" xr:uid="{00000000-0005-0000-0000-0000BB3F0000}"/>
    <cellStyle name="Comma 90 4 5" xfId="20660" xr:uid="{00000000-0005-0000-0000-0000BC3F0000}"/>
    <cellStyle name="Comma 90 5" xfId="20661" xr:uid="{00000000-0005-0000-0000-0000BD3F0000}"/>
    <cellStyle name="Comma 90 5 2" xfId="20662" xr:uid="{00000000-0005-0000-0000-0000BE3F0000}"/>
    <cellStyle name="Comma 90 5 2 2" xfId="20663" xr:uid="{00000000-0005-0000-0000-0000BF3F0000}"/>
    <cellStyle name="Comma 90 5 3" xfId="20664" xr:uid="{00000000-0005-0000-0000-0000C03F0000}"/>
    <cellStyle name="Comma 90 5 4" xfId="20665" xr:uid="{00000000-0005-0000-0000-0000C13F0000}"/>
    <cellStyle name="Comma 90 6" xfId="20666" xr:uid="{00000000-0005-0000-0000-0000C23F0000}"/>
    <cellStyle name="Comma 90 6 2" xfId="20667" xr:uid="{00000000-0005-0000-0000-0000C33F0000}"/>
    <cellStyle name="Comma 90 7" xfId="20668" xr:uid="{00000000-0005-0000-0000-0000C43F0000}"/>
    <cellStyle name="Comma 90 8" xfId="20669" xr:uid="{00000000-0005-0000-0000-0000C53F0000}"/>
    <cellStyle name="Comma 90 9" xfId="20670" xr:uid="{00000000-0005-0000-0000-0000C63F0000}"/>
    <cellStyle name="Comma 91" xfId="668" xr:uid="{00000000-0005-0000-0000-0000C73F0000}"/>
    <cellStyle name="Comma 91 2" xfId="20671" xr:uid="{00000000-0005-0000-0000-0000C83F0000}"/>
    <cellStyle name="Comma 91 2 2" xfId="20672" xr:uid="{00000000-0005-0000-0000-0000C93F0000}"/>
    <cellStyle name="Comma 91 2 2 2" xfId="20673" xr:uid="{00000000-0005-0000-0000-0000CA3F0000}"/>
    <cellStyle name="Comma 91 2 2 2 2" xfId="20674" xr:uid="{00000000-0005-0000-0000-0000CB3F0000}"/>
    <cellStyle name="Comma 91 2 2 2 2 2" xfId="20675" xr:uid="{00000000-0005-0000-0000-0000CC3F0000}"/>
    <cellStyle name="Comma 91 2 2 2 2 2 2" xfId="20676" xr:uid="{00000000-0005-0000-0000-0000CD3F0000}"/>
    <cellStyle name="Comma 91 2 2 2 2 3" xfId="20677" xr:uid="{00000000-0005-0000-0000-0000CE3F0000}"/>
    <cellStyle name="Comma 91 2 2 2 2 4" xfId="20678" xr:uid="{00000000-0005-0000-0000-0000CF3F0000}"/>
    <cellStyle name="Comma 91 2 2 2 3" xfId="20679" xr:uid="{00000000-0005-0000-0000-0000D03F0000}"/>
    <cellStyle name="Comma 91 2 2 2 3 2" xfId="20680" xr:uid="{00000000-0005-0000-0000-0000D13F0000}"/>
    <cellStyle name="Comma 91 2 2 2 4" xfId="20681" xr:uid="{00000000-0005-0000-0000-0000D23F0000}"/>
    <cellStyle name="Comma 91 2 2 2 5" xfId="20682" xr:uid="{00000000-0005-0000-0000-0000D33F0000}"/>
    <cellStyle name="Comma 91 2 2 3" xfId="20683" xr:uid="{00000000-0005-0000-0000-0000D43F0000}"/>
    <cellStyle name="Comma 91 2 2 3 2" xfId="20684" xr:uid="{00000000-0005-0000-0000-0000D53F0000}"/>
    <cellStyle name="Comma 91 2 2 3 2 2" xfId="20685" xr:uid="{00000000-0005-0000-0000-0000D63F0000}"/>
    <cellStyle name="Comma 91 2 2 3 3" xfId="20686" xr:uid="{00000000-0005-0000-0000-0000D73F0000}"/>
    <cellStyle name="Comma 91 2 2 3 4" xfId="20687" xr:uid="{00000000-0005-0000-0000-0000D83F0000}"/>
    <cellStyle name="Comma 91 2 2 4" xfId="20688" xr:uid="{00000000-0005-0000-0000-0000D93F0000}"/>
    <cellStyle name="Comma 91 2 2 4 2" xfId="20689" xr:uid="{00000000-0005-0000-0000-0000DA3F0000}"/>
    <cellStyle name="Comma 91 2 2 5" xfId="20690" xr:uid="{00000000-0005-0000-0000-0000DB3F0000}"/>
    <cellStyle name="Comma 91 2 2 6" xfId="20691" xr:uid="{00000000-0005-0000-0000-0000DC3F0000}"/>
    <cellStyle name="Comma 91 2 3" xfId="20692" xr:uid="{00000000-0005-0000-0000-0000DD3F0000}"/>
    <cellStyle name="Comma 91 2 3 2" xfId="20693" xr:uid="{00000000-0005-0000-0000-0000DE3F0000}"/>
    <cellStyle name="Comma 91 2 3 2 2" xfId="20694" xr:uid="{00000000-0005-0000-0000-0000DF3F0000}"/>
    <cellStyle name="Comma 91 2 3 2 2 2" xfId="20695" xr:uid="{00000000-0005-0000-0000-0000E03F0000}"/>
    <cellStyle name="Comma 91 2 3 2 3" xfId="20696" xr:uid="{00000000-0005-0000-0000-0000E13F0000}"/>
    <cellStyle name="Comma 91 2 3 2 4" xfId="20697" xr:uid="{00000000-0005-0000-0000-0000E23F0000}"/>
    <cellStyle name="Comma 91 2 3 3" xfId="20698" xr:uid="{00000000-0005-0000-0000-0000E33F0000}"/>
    <cellStyle name="Comma 91 2 3 3 2" xfId="20699" xr:uid="{00000000-0005-0000-0000-0000E43F0000}"/>
    <cellStyle name="Comma 91 2 3 4" xfId="20700" xr:uid="{00000000-0005-0000-0000-0000E53F0000}"/>
    <cellStyle name="Comma 91 2 3 5" xfId="20701" xr:uid="{00000000-0005-0000-0000-0000E63F0000}"/>
    <cellStyle name="Comma 91 2 4" xfId="20702" xr:uid="{00000000-0005-0000-0000-0000E73F0000}"/>
    <cellStyle name="Comma 91 2 4 2" xfId="20703" xr:uid="{00000000-0005-0000-0000-0000E83F0000}"/>
    <cellStyle name="Comma 91 2 4 2 2" xfId="20704" xr:uid="{00000000-0005-0000-0000-0000E93F0000}"/>
    <cellStyle name="Comma 91 2 4 3" xfId="20705" xr:uid="{00000000-0005-0000-0000-0000EA3F0000}"/>
    <cellStyle name="Comma 91 2 4 4" xfId="20706" xr:uid="{00000000-0005-0000-0000-0000EB3F0000}"/>
    <cellStyle name="Comma 91 2 5" xfId="20707" xr:uid="{00000000-0005-0000-0000-0000EC3F0000}"/>
    <cellStyle name="Comma 91 2 5 2" xfId="20708" xr:uid="{00000000-0005-0000-0000-0000ED3F0000}"/>
    <cellStyle name="Comma 91 2 6" xfId="20709" xr:uid="{00000000-0005-0000-0000-0000EE3F0000}"/>
    <cellStyle name="Comma 91 2 7" xfId="20710" xr:uid="{00000000-0005-0000-0000-0000EF3F0000}"/>
    <cellStyle name="Comma 91 3" xfId="20711" xr:uid="{00000000-0005-0000-0000-0000F03F0000}"/>
    <cellStyle name="Comma 91 3 2" xfId="20712" xr:uid="{00000000-0005-0000-0000-0000F13F0000}"/>
    <cellStyle name="Comma 91 3 2 2" xfId="20713" xr:uid="{00000000-0005-0000-0000-0000F23F0000}"/>
    <cellStyle name="Comma 91 3 2 2 2" xfId="20714" xr:uid="{00000000-0005-0000-0000-0000F33F0000}"/>
    <cellStyle name="Comma 91 3 2 2 2 2" xfId="20715" xr:uid="{00000000-0005-0000-0000-0000F43F0000}"/>
    <cellStyle name="Comma 91 3 2 2 3" xfId="20716" xr:uid="{00000000-0005-0000-0000-0000F53F0000}"/>
    <cellStyle name="Comma 91 3 2 2 4" xfId="20717" xr:uid="{00000000-0005-0000-0000-0000F63F0000}"/>
    <cellStyle name="Comma 91 3 2 3" xfId="20718" xr:uid="{00000000-0005-0000-0000-0000F73F0000}"/>
    <cellStyle name="Comma 91 3 2 3 2" xfId="20719" xr:uid="{00000000-0005-0000-0000-0000F83F0000}"/>
    <cellStyle name="Comma 91 3 2 4" xfId="20720" xr:uid="{00000000-0005-0000-0000-0000F93F0000}"/>
    <cellStyle name="Comma 91 3 2 5" xfId="20721" xr:uid="{00000000-0005-0000-0000-0000FA3F0000}"/>
    <cellStyle name="Comma 91 3 3" xfId="20722" xr:uid="{00000000-0005-0000-0000-0000FB3F0000}"/>
    <cellStyle name="Comma 91 3 3 2" xfId="20723" xr:uid="{00000000-0005-0000-0000-0000FC3F0000}"/>
    <cellStyle name="Comma 91 3 3 2 2" xfId="20724" xr:uid="{00000000-0005-0000-0000-0000FD3F0000}"/>
    <cellStyle name="Comma 91 3 3 3" xfId="20725" xr:uid="{00000000-0005-0000-0000-0000FE3F0000}"/>
    <cellStyle name="Comma 91 3 3 4" xfId="20726" xr:uid="{00000000-0005-0000-0000-0000FF3F0000}"/>
    <cellStyle name="Comma 91 3 4" xfId="20727" xr:uid="{00000000-0005-0000-0000-000000400000}"/>
    <cellStyle name="Comma 91 3 4 2" xfId="20728" xr:uid="{00000000-0005-0000-0000-000001400000}"/>
    <cellStyle name="Comma 91 3 5" xfId="20729" xr:uid="{00000000-0005-0000-0000-000002400000}"/>
    <cellStyle name="Comma 91 3 6" xfId="20730" xr:uid="{00000000-0005-0000-0000-000003400000}"/>
    <cellStyle name="Comma 91 4" xfId="20731" xr:uid="{00000000-0005-0000-0000-000004400000}"/>
    <cellStyle name="Comma 91 4 2" xfId="20732" xr:uid="{00000000-0005-0000-0000-000005400000}"/>
    <cellStyle name="Comma 91 4 2 2" xfId="20733" xr:uid="{00000000-0005-0000-0000-000006400000}"/>
    <cellStyle name="Comma 91 4 2 2 2" xfId="20734" xr:uid="{00000000-0005-0000-0000-000007400000}"/>
    <cellStyle name="Comma 91 4 2 3" xfId="20735" xr:uid="{00000000-0005-0000-0000-000008400000}"/>
    <cellStyle name="Comma 91 4 2 4" xfId="20736" xr:uid="{00000000-0005-0000-0000-000009400000}"/>
    <cellStyle name="Comma 91 4 3" xfId="20737" xr:uid="{00000000-0005-0000-0000-00000A400000}"/>
    <cellStyle name="Comma 91 4 3 2" xfId="20738" xr:uid="{00000000-0005-0000-0000-00000B400000}"/>
    <cellStyle name="Comma 91 4 4" xfId="20739" xr:uid="{00000000-0005-0000-0000-00000C400000}"/>
    <cellStyle name="Comma 91 4 5" xfId="20740" xr:uid="{00000000-0005-0000-0000-00000D400000}"/>
    <cellStyle name="Comma 91 5" xfId="20741" xr:uid="{00000000-0005-0000-0000-00000E400000}"/>
    <cellStyle name="Comma 91 5 2" xfId="20742" xr:uid="{00000000-0005-0000-0000-00000F400000}"/>
    <cellStyle name="Comma 91 5 2 2" xfId="20743" xr:uid="{00000000-0005-0000-0000-000010400000}"/>
    <cellStyle name="Comma 91 5 3" xfId="20744" xr:uid="{00000000-0005-0000-0000-000011400000}"/>
    <cellStyle name="Comma 91 5 4" xfId="20745" xr:uid="{00000000-0005-0000-0000-000012400000}"/>
    <cellStyle name="Comma 91 6" xfId="20746" xr:uid="{00000000-0005-0000-0000-000013400000}"/>
    <cellStyle name="Comma 91 6 2" xfId="20747" xr:uid="{00000000-0005-0000-0000-000014400000}"/>
    <cellStyle name="Comma 91 7" xfId="20748" xr:uid="{00000000-0005-0000-0000-000015400000}"/>
    <cellStyle name="Comma 91 8" xfId="20749" xr:uid="{00000000-0005-0000-0000-000016400000}"/>
    <cellStyle name="Comma 91 9" xfId="20750" xr:uid="{00000000-0005-0000-0000-000017400000}"/>
    <cellStyle name="Comma 92" xfId="669" xr:uid="{00000000-0005-0000-0000-000018400000}"/>
    <cellStyle name="Comma 92 2" xfId="20751" xr:uid="{00000000-0005-0000-0000-000019400000}"/>
    <cellStyle name="Comma 92 2 2" xfId="20752" xr:uid="{00000000-0005-0000-0000-00001A400000}"/>
    <cellStyle name="Comma 92 2 2 2" xfId="20753" xr:uid="{00000000-0005-0000-0000-00001B400000}"/>
    <cellStyle name="Comma 92 2 2 2 2" xfId="20754" xr:uid="{00000000-0005-0000-0000-00001C400000}"/>
    <cellStyle name="Comma 92 2 2 2 2 2" xfId="20755" xr:uid="{00000000-0005-0000-0000-00001D400000}"/>
    <cellStyle name="Comma 92 2 2 2 2 2 2" xfId="20756" xr:uid="{00000000-0005-0000-0000-00001E400000}"/>
    <cellStyle name="Comma 92 2 2 2 2 3" xfId="20757" xr:uid="{00000000-0005-0000-0000-00001F400000}"/>
    <cellStyle name="Comma 92 2 2 2 2 4" xfId="20758" xr:uid="{00000000-0005-0000-0000-000020400000}"/>
    <cellStyle name="Comma 92 2 2 2 3" xfId="20759" xr:uid="{00000000-0005-0000-0000-000021400000}"/>
    <cellStyle name="Comma 92 2 2 2 3 2" xfId="20760" xr:uid="{00000000-0005-0000-0000-000022400000}"/>
    <cellStyle name="Comma 92 2 2 2 4" xfId="20761" xr:uid="{00000000-0005-0000-0000-000023400000}"/>
    <cellStyle name="Comma 92 2 2 2 5" xfId="20762" xr:uid="{00000000-0005-0000-0000-000024400000}"/>
    <cellStyle name="Comma 92 2 2 3" xfId="20763" xr:uid="{00000000-0005-0000-0000-000025400000}"/>
    <cellStyle name="Comma 92 2 2 3 2" xfId="20764" xr:uid="{00000000-0005-0000-0000-000026400000}"/>
    <cellStyle name="Comma 92 2 2 3 2 2" xfId="20765" xr:uid="{00000000-0005-0000-0000-000027400000}"/>
    <cellStyle name="Comma 92 2 2 3 3" xfId="20766" xr:uid="{00000000-0005-0000-0000-000028400000}"/>
    <cellStyle name="Comma 92 2 2 3 4" xfId="20767" xr:uid="{00000000-0005-0000-0000-000029400000}"/>
    <cellStyle name="Comma 92 2 2 4" xfId="20768" xr:uid="{00000000-0005-0000-0000-00002A400000}"/>
    <cellStyle name="Comma 92 2 2 4 2" xfId="20769" xr:uid="{00000000-0005-0000-0000-00002B400000}"/>
    <cellStyle name="Comma 92 2 2 5" xfId="20770" xr:uid="{00000000-0005-0000-0000-00002C400000}"/>
    <cellStyle name="Comma 92 2 2 6" xfId="20771" xr:uid="{00000000-0005-0000-0000-00002D400000}"/>
    <cellStyle name="Comma 92 2 3" xfId="20772" xr:uid="{00000000-0005-0000-0000-00002E400000}"/>
    <cellStyle name="Comma 92 2 3 2" xfId="20773" xr:uid="{00000000-0005-0000-0000-00002F400000}"/>
    <cellStyle name="Comma 92 2 3 2 2" xfId="20774" xr:uid="{00000000-0005-0000-0000-000030400000}"/>
    <cellStyle name="Comma 92 2 3 2 2 2" xfId="20775" xr:uid="{00000000-0005-0000-0000-000031400000}"/>
    <cellStyle name="Comma 92 2 3 2 3" xfId="20776" xr:uid="{00000000-0005-0000-0000-000032400000}"/>
    <cellStyle name="Comma 92 2 3 2 4" xfId="20777" xr:uid="{00000000-0005-0000-0000-000033400000}"/>
    <cellStyle name="Comma 92 2 3 3" xfId="20778" xr:uid="{00000000-0005-0000-0000-000034400000}"/>
    <cellStyle name="Comma 92 2 3 3 2" xfId="20779" xr:uid="{00000000-0005-0000-0000-000035400000}"/>
    <cellStyle name="Comma 92 2 3 4" xfId="20780" xr:uid="{00000000-0005-0000-0000-000036400000}"/>
    <cellStyle name="Comma 92 2 3 5" xfId="20781" xr:uid="{00000000-0005-0000-0000-000037400000}"/>
    <cellStyle name="Comma 92 2 4" xfId="20782" xr:uid="{00000000-0005-0000-0000-000038400000}"/>
    <cellStyle name="Comma 92 2 4 2" xfId="20783" xr:uid="{00000000-0005-0000-0000-000039400000}"/>
    <cellStyle name="Comma 92 2 4 2 2" xfId="20784" xr:uid="{00000000-0005-0000-0000-00003A400000}"/>
    <cellStyle name="Comma 92 2 4 3" xfId="20785" xr:uid="{00000000-0005-0000-0000-00003B400000}"/>
    <cellStyle name="Comma 92 2 4 4" xfId="20786" xr:uid="{00000000-0005-0000-0000-00003C400000}"/>
    <cellStyle name="Comma 92 2 5" xfId="20787" xr:uid="{00000000-0005-0000-0000-00003D400000}"/>
    <cellStyle name="Comma 92 2 5 2" xfId="20788" xr:uid="{00000000-0005-0000-0000-00003E400000}"/>
    <cellStyle name="Comma 92 2 6" xfId="20789" xr:uid="{00000000-0005-0000-0000-00003F400000}"/>
    <cellStyle name="Comma 92 2 7" xfId="20790" xr:uid="{00000000-0005-0000-0000-000040400000}"/>
    <cellStyle name="Comma 92 3" xfId="20791" xr:uid="{00000000-0005-0000-0000-000041400000}"/>
    <cellStyle name="Comma 92 3 2" xfId="20792" xr:uid="{00000000-0005-0000-0000-000042400000}"/>
    <cellStyle name="Comma 92 3 2 2" xfId="20793" xr:uid="{00000000-0005-0000-0000-000043400000}"/>
    <cellStyle name="Comma 92 3 2 2 2" xfId="20794" xr:uid="{00000000-0005-0000-0000-000044400000}"/>
    <cellStyle name="Comma 92 3 2 2 2 2" xfId="20795" xr:uid="{00000000-0005-0000-0000-000045400000}"/>
    <cellStyle name="Comma 92 3 2 2 3" xfId="20796" xr:uid="{00000000-0005-0000-0000-000046400000}"/>
    <cellStyle name="Comma 92 3 2 2 4" xfId="20797" xr:uid="{00000000-0005-0000-0000-000047400000}"/>
    <cellStyle name="Comma 92 3 2 3" xfId="20798" xr:uid="{00000000-0005-0000-0000-000048400000}"/>
    <cellStyle name="Comma 92 3 2 3 2" xfId="20799" xr:uid="{00000000-0005-0000-0000-000049400000}"/>
    <cellStyle name="Comma 92 3 2 4" xfId="20800" xr:uid="{00000000-0005-0000-0000-00004A400000}"/>
    <cellStyle name="Comma 92 3 2 5" xfId="20801" xr:uid="{00000000-0005-0000-0000-00004B400000}"/>
    <cellStyle name="Comma 92 3 3" xfId="20802" xr:uid="{00000000-0005-0000-0000-00004C400000}"/>
    <cellStyle name="Comma 92 3 3 2" xfId="20803" xr:uid="{00000000-0005-0000-0000-00004D400000}"/>
    <cellStyle name="Comma 92 3 3 2 2" xfId="20804" xr:uid="{00000000-0005-0000-0000-00004E400000}"/>
    <cellStyle name="Comma 92 3 3 3" xfId="20805" xr:uid="{00000000-0005-0000-0000-00004F400000}"/>
    <cellStyle name="Comma 92 3 3 4" xfId="20806" xr:uid="{00000000-0005-0000-0000-000050400000}"/>
    <cellStyle name="Comma 92 3 4" xfId="20807" xr:uid="{00000000-0005-0000-0000-000051400000}"/>
    <cellStyle name="Comma 92 3 4 2" xfId="20808" xr:uid="{00000000-0005-0000-0000-000052400000}"/>
    <cellStyle name="Comma 92 3 5" xfId="20809" xr:uid="{00000000-0005-0000-0000-000053400000}"/>
    <cellStyle name="Comma 92 3 6" xfId="20810" xr:uid="{00000000-0005-0000-0000-000054400000}"/>
    <cellStyle name="Comma 92 4" xfId="20811" xr:uid="{00000000-0005-0000-0000-000055400000}"/>
    <cellStyle name="Comma 92 4 2" xfId="20812" xr:uid="{00000000-0005-0000-0000-000056400000}"/>
    <cellStyle name="Comma 92 4 2 2" xfId="20813" xr:uid="{00000000-0005-0000-0000-000057400000}"/>
    <cellStyle name="Comma 92 4 2 2 2" xfId="20814" xr:uid="{00000000-0005-0000-0000-000058400000}"/>
    <cellStyle name="Comma 92 4 2 3" xfId="20815" xr:uid="{00000000-0005-0000-0000-000059400000}"/>
    <cellStyle name="Comma 92 4 2 4" xfId="20816" xr:uid="{00000000-0005-0000-0000-00005A400000}"/>
    <cellStyle name="Comma 92 4 3" xfId="20817" xr:uid="{00000000-0005-0000-0000-00005B400000}"/>
    <cellStyle name="Comma 92 4 3 2" xfId="20818" xr:uid="{00000000-0005-0000-0000-00005C400000}"/>
    <cellStyle name="Comma 92 4 4" xfId="20819" xr:uid="{00000000-0005-0000-0000-00005D400000}"/>
    <cellStyle name="Comma 92 4 5" xfId="20820" xr:uid="{00000000-0005-0000-0000-00005E400000}"/>
    <cellStyle name="Comma 92 5" xfId="20821" xr:uid="{00000000-0005-0000-0000-00005F400000}"/>
    <cellStyle name="Comma 92 5 2" xfId="20822" xr:uid="{00000000-0005-0000-0000-000060400000}"/>
    <cellStyle name="Comma 92 5 2 2" xfId="20823" xr:uid="{00000000-0005-0000-0000-000061400000}"/>
    <cellStyle name="Comma 92 5 3" xfId="20824" xr:uid="{00000000-0005-0000-0000-000062400000}"/>
    <cellStyle name="Comma 92 5 4" xfId="20825" xr:uid="{00000000-0005-0000-0000-000063400000}"/>
    <cellStyle name="Comma 92 6" xfId="20826" xr:uid="{00000000-0005-0000-0000-000064400000}"/>
    <cellStyle name="Comma 92 6 2" xfId="20827" xr:uid="{00000000-0005-0000-0000-000065400000}"/>
    <cellStyle name="Comma 92 7" xfId="20828" xr:uid="{00000000-0005-0000-0000-000066400000}"/>
    <cellStyle name="Comma 92 8" xfId="20829" xr:uid="{00000000-0005-0000-0000-000067400000}"/>
    <cellStyle name="Comma 92 9" xfId="20830" xr:uid="{00000000-0005-0000-0000-000068400000}"/>
    <cellStyle name="Comma 93" xfId="670" xr:uid="{00000000-0005-0000-0000-000069400000}"/>
    <cellStyle name="Comma 93 2" xfId="20831" xr:uid="{00000000-0005-0000-0000-00006A400000}"/>
    <cellStyle name="Comma 93 2 2" xfId="20832" xr:uid="{00000000-0005-0000-0000-00006B400000}"/>
    <cellStyle name="Comma 93 2 2 2" xfId="20833" xr:uid="{00000000-0005-0000-0000-00006C400000}"/>
    <cellStyle name="Comma 93 2 2 2 2" xfId="20834" xr:uid="{00000000-0005-0000-0000-00006D400000}"/>
    <cellStyle name="Comma 93 2 2 2 2 2" xfId="20835" xr:uid="{00000000-0005-0000-0000-00006E400000}"/>
    <cellStyle name="Comma 93 2 2 2 2 2 2" xfId="20836" xr:uid="{00000000-0005-0000-0000-00006F400000}"/>
    <cellStyle name="Comma 93 2 2 2 2 3" xfId="20837" xr:uid="{00000000-0005-0000-0000-000070400000}"/>
    <cellStyle name="Comma 93 2 2 2 2 4" xfId="20838" xr:uid="{00000000-0005-0000-0000-000071400000}"/>
    <cellStyle name="Comma 93 2 2 2 3" xfId="20839" xr:uid="{00000000-0005-0000-0000-000072400000}"/>
    <cellStyle name="Comma 93 2 2 2 3 2" xfId="20840" xr:uid="{00000000-0005-0000-0000-000073400000}"/>
    <cellStyle name="Comma 93 2 2 2 4" xfId="20841" xr:uid="{00000000-0005-0000-0000-000074400000}"/>
    <cellStyle name="Comma 93 2 2 2 5" xfId="20842" xr:uid="{00000000-0005-0000-0000-000075400000}"/>
    <cellStyle name="Comma 93 2 2 3" xfId="20843" xr:uid="{00000000-0005-0000-0000-000076400000}"/>
    <cellStyle name="Comma 93 2 2 3 2" xfId="20844" xr:uid="{00000000-0005-0000-0000-000077400000}"/>
    <cellStyle name="Comma 93 2 2 3 2 2" xfId="20845" xr:uid="{00000000-0005-0000-0000-000078400000}"/>
    <cellStyle name="Comma 93 2 2 3 3" xfId="20846" xr:uid="{00000000-0005-0000-0000-000079400000}"/>
    <cellStyle name="Comma 93 2 2 3 4" xfId="20847" xr:uid="{00000000-0005-0000-0000-00007A400000}"/>
    <cellStyle name="Comma 93 2 2 4" xfId="20848" xr:uid="{00000000-0005-0000-0000-00007B400000}"/>
    <cellStyle name="Comma 93 2 2 4 2" xfId="20849" xr:uid="{00000000-0005-0000-0000-00007C400000}"/>
    <cellStyle name="Comma 93 2 2 5" xfId="20850" xr:uid="{00000000-0005-0000-0000-00007D400000}"/>
    <cellStyle name="Comma 93 2 2 6" xfId="20851" xr:uid="{00000000-0005-0000-0000-00007E400000}"/>
    <cellStyle name="Comma 93 2 3" xfId="20852" xr:uid="{00000000-0005-0000-0000-00007F400000}"/>
    <cellStyle name="Comma 93 2 3 2" xfId="20853" xr:uid="{00000000-0005-0000-0000-000080400000}"/>
    <cellStyle name="Comma 93 2 3 2 2" xfId="20854" xr:uid="{00000000-0005-0000-0000-000081400000}"/>
    <cellStyle name="Comma 93 2 3 2 2 2" xfId="20855" xr:uid="{00000000-0005-0000-0000-000082400000}"/>
    <cellStyle name="Comma 93 2 3 2 3" xfId="20856" xr:uid="{00000000-0005-0000-0000-000083400000}"/>
    <cellStyle name="Comma 93 2 3 2 4" xfId="20857" xr:uid="{00000000-0005-0000-0000-000084400000}"/>
    <cellStyle name="Comma 93 2 3 3" xfId="20858" xr:uid="{00000000-0005-0000-0000-000085400000}"/>
    <cellStyle name="Comma 93 2 3 3 2" xfId="20859" xr:uid="{00000000-0005-0000-0000-000086400000}"/>
    <cellStyle name="Comma 93 2 3 4" xfId="20860" xr:uid="{00000000-0005-0000-0000-000087400000}"/>
    <cellStyle name="Comma 93 2 3 5" xfId="20861" xr:uid="{00000000-0005-0000-0000-000088400000}"/>
    <cellStyle name="Comma 93 2 4" xfId="20862" xr:uid="{00000000-0005-0000-0000-000089400000}"/>
    <cellStyle name="Comma 93 2 4 2" xfId="20863" xr:uid="{00000000-0005-0000-0000-00008A400000}"/>
    <cellStyle name="Comma 93 2 4 2 2" xfId="20864" xr:uid="{00000000-0005-0000-0000-00008B400000}"/>
    <cellStyle name="Comma 93 2 4 3" xfId="20865" xr:uid="{00000000-0005-0000-0000-00008C400000}"/>
    <cellStyle name="Comma 93 2 4 4" xfId="20866" xr:uid="{00000000-0005-0000-0000-00008D400000}"/>
    <cellStyle name="Comma 93 2 5" xfId="20867" xr:uid="{00000000-0005-0000-0000-00008E400000}"/>
    <cellStyle name="Comma 93 2 5 2" xfId="20868" xr:uid="{00000000-0005-0000-0000-00008F400000}"/>
    <cellStyle name="Comma 93 2 6" xfId="20869" xr:uid="{00000000-0005-0000-0000-000090400000}"/>
    <cellStyle name="Comma 93 2 7" xfId="20870" xr:uid="{00000000-0005-0000-0000-000091400000}"/>
    <cellStyle name="Comma 93 3" xfId="20871" xr:uid="{00000000-0005-0000-0000-000092400000}"/>
    <cellStyle name="Comma 93 3 2" xfId="20872" xr:uid="{00000000-0005-0000-0000-000093400000}"/>
    <cellStyle name="Comma 93 3 2 2" xfId="20873" xr:uid="{00000000-0005-0000-0000-000094400000}"/>
    <cellStyle name="Comma 93 3 2 2 2" xfId="20874" xr:uid="{00000000-0005-0000-0000-000095400000}"/>
    <cellStyle name="Comma 93 3 2 2 2 2" xfId="20875" xr:uid="{00000000-0005-0000-0000-000096400000}"/>
    <cellStyle name="Comma 93 3 2 2 3" xfId="20876" xr:uid="{00000000-0005-0000-0000-000097400000}"/>
    <cellStyle name="Comma 93 3 2 2 4" xfId="20877" xr:uid="{00000000-0005-0000-0000-000098400000}"/>
    <cellStyle name="Comma 93 3 2 3" xfId="20878" xr:uid="{00000000-0005-0000-0000-000099400000}"/>
    <cellStyle name="Comma 93 3 2 3 2" xfId="20879" xr:uid="{00000000-0005-0000-0000-00009A400000}"/>
    <cellStyle name="Comma 93 3 2 4" xfId="20880" xr:uid="{00000000-0005-0000-0000-00009B400000}"/>
    <cellStyle name="Comma 93 3 2 5" xfId="20881" xr:uid="{00000000-0005-0000-0000-00009C400000}"/>
    <cellStyle name="Comma 93 3 3" xfId="20882" xr:uid="{00000000-0005-0000-0000-00009D400000}"/>
    <cellStyle name="Comma 93 3 3 2" xfId="20883" xr:uid="{00000000-0005-0000-0000-00009E400000}"/>
    <cellStyle name="Comma 93 3 3 2 2" xfId="20884" xr:uid="{00000000-0005-0000-0000-00009F400000}"/>
    <cellStyle name="Comma 93 3 3 3" xfId="20885" xr:uid="{00000000-0005-0000-0000-0000A0400000}"/>
    <cellStyle name="Comma 93 3 3 4" xfId="20886" xr:uid="{00000000-0005-0000-0000-0000A1400000}"/>
    <cellStyle name="Comma 93 3 4" xfId="20887" xr:uid="{00000000-0005-0000-0000-0000A2400000}"/>
    <cellStyle name="Comma 93 3 4 2" xfId="20888" xr:uid="{00000000-0005-0000-0000-0000A3400000}"/>
    <cellStyle name="Comma 93 3 5" xfId="20889" xr:uid="{00000000-0005-0000-0000-0000A4400000}"/>
    <cellStyle name="Comma 93 3 6" xfId="20890" xr:uid="{00000000-0005-0000-0000-0000A5400000}"/>
    <cellStyle name="Comma 93 4" xfId="20891" xr:uid="{00000000-0005-0000-0000-0000A6400000}"/>
    <cellStyle name="Comma 93 4 2" xfId="20892" xr:uid="{00000000-0005-0000-0000-0000A7400000}"/>
    <cellStyle name="Comma 93 4 2 2" xfId="20893" xr:uid="{00000000-0005-0000-0000-0000A8400000}"/>
    <cellStyle name="Comma 93 4 2 2 2" xfId="20894" xr:uid="{00000000-0005-0000-0000-0000A9400000}"/>
    <cellStyle name="Comma 93 4 2 3" xfId="20895" xr:uid="{00000000-0005-0000-0000-0000AA400000}"/>
    <cellStyle name="Comma 93 4 2 4" xfId="20896" xr:uid="{00000000-0005-0000-0000-0000AB400000}"/>
    <cellStyle name="Comma 93 4 3" xfId="20897" xr:uid="{00000000-0005-0000-0000-0000AC400000}"/>
    <cellStyle name="Comma 93 4 3 2" xfId="20898" xr:uid="{00000000-0005-0000-0000-0000AD400000}"/>
    <cellStyle name="Comma 93 4 4" xfId="20899" xr:uid="{00000000-0005-0000-0000-0000AE400000}"/>
    <cellStyle name="Comma 93 4 5" xfId="20900" xr:uid="{00000000-0005-0000-0000-0000AF400000}"/>
    <cellStyle name="Comma 93 5" xfId="20901" xr:uid="{00000000-0005-0000-0000-0000B0400000}"/>
    <cellStyle name="Comma 93 5 2" xfId="20902" xr:uid="{00000000-0005-0000-0000-0000B1400000}"/>
    <cellStyle name="Comma 93 5 2 2" xfId="20903" xr:uid="{00000000-0005-0000-0000-0000B2400000}"/>
    <cellStyle name="Comma 93 5 3" xfId="20904" xr:uid="{00000000-0005-0000-0000-0000B3400000}"/>
    <cellStyle name="Comma 93 5 4" xfId="20905" xr:uid="{00000000-0005-0000-0000-0000B4400000}"/>
    <cellStyle name="Comma 93 6" xfId="20906" xr:uid="{00000000-0005-0000-0000-0000B5400000}"/>
    <cellStyle name="Comma 93 6 2" xfId="20907" xr:uid="{00000000-0005-0000-0000-0000B6400000}"/>
    <cellStyle name="Comma 93 7" xfId="20908" xr:uid="{00000000-0005-0000-0000-0000B7400000}"/>
    <cellStyle name="Comma 93 8" xfId="20909" xr:uid="{00000000-0005-0000-0000-0000B8400000}"/>
    <cellStyle name="Comma 93 9" xfId="20910" xr:uid="{00000000-0005-0000-0000-0000B9400000}"/>
    <cellStyle name="Comma 94" xfId="671" xr:uid="{00000000-0005-0000-0000-0000BA400000}"/>
    <cellStyle name="Comma 94 2" xfId="20911" xr:uid="{00000000-0005-0000-0000-0000BB400000}"/>
    <cellStyle name="Comma 94 2 2" xfId="20912" xr:uid="{00000000-0005-0000-0000-0000BC400000}"/>
    <cellStyle name="Comma 94 2 2 2" xfId="20913" xr:uid="{00000000-0005-0000-0000-0000BD400000}"/>
    <cellStyle name="Comma 94 2 2 2 2" xfId="20914" xr:uid="{00000000-0005-0000-0000-0000BE400000}"/>
    <cellStyle name="Comma 94 2 2 2 2 2" xfId="20915" xr:uid="{00000000-0005-0000-0000-0000BF400000}"/>
    <cellStyle name="Comma 94 2 2 2 2 2 2" xfId="20916" xr:uid="{00000000-0005-0000-0000-0000C0400000}"/>
    <cellStyle name="Comma 94 2 2 2 2 3" xfId="20917" xr:uid="{00000000-0005-0000-0000-0000C1400000}"/>
    <cellStyle name="Comma 94 2 2 2 2 4" xfId="20918" xr:uid="{00000000-0005-0000-0000-0000C2400000}"/>
    <cellStyle name="Comma 94 2 2 2 3" xfId="20919" xr:uid="{00000000-0005-0000-0000-0000C3400000}"/>
    <cellStyle name="Comma 94 2 2 2 3 2" xfId="20920" xr:uid="{00000000-0005-0000-0000-0000C4400000}"/>
    <cellStyle name="Comma 94 2 2 2 4" xfId="20921" xr:uid="{00000000-0005-0000-0000-0000C5400000}"/>
    <cellStyle name="Comma 94 2 2 2 5" xfId="20922" xr:uid="{00000000-0005-0000-0000-0000C6400000}"/>
    <cellStyle name="Comma 94 2 2 3" xfId="20923" xr:uid="{00000000-0005-0000-0000-0000C7400000}"/>
    <cellStyle name="Comma 94 2 2 3 2" xfId="20924" xr:uid="{00000000-0005-0000-0000-0000C8400000}"/>
    <cellStyle name="Comma 94 2 2 3 2 2" xfId="20925" xr:uid="{00000000-0005-0000-0000-0000C9400000}"/>
    <cellStyle name="Comma 94 2 2 3 3" xfId="20926" xr:uid="{00000000-0005-0000-0000-0000CA400000}"/>
    <cellStyle name="Comma 94 2 2 3 4" xfId="20927" xr:uid="{00000000-0005-0000-0000-0000CB400000}"/>
    <cellStyle name="Comma 94 2 2 4" xfId="20928" xr:uid="{00000000-0005-0000-0000-0000CC400000}"/>
    <cellStyle name="Comma 94 2 2 4 2" xfId="20929" xr:uid="{00000000-0005-0000-0000-0000CD400000}"/>
    <cellStyle name="Comma 94 2 2 5" xfId="20930" xr:uid="{00000000-0005-0000-0000-0000CE400000}"/>
    <cellStyle name="Comma 94 2 2 6" xfId="20931" xr:uid="{00000000-0005-0000-0000-0000CF400000}"/>
    <cellStyle name="Comma 94 2 3" xfId="20932" xr:uid="{00000000-0005-0000-0000-0000D0400000}"/>
    <cellStyle name="Comma 94 2 3 2" xfId="20933" xr:uid="{00000000-0005-0000-0000-0000D1400000}"/>
    <cellStyle name="Comma 94 2 3 2 2" xfId="20934" xr:uid="{00000000-0005-0000-0000-0000D2400000}"/>
    <cellStyle name="Comma 94 2 3 2 2 2" xfId="20935" xr:uid="{00000000-0005-0000-0000-0000D3400000}"/>
    <cellStyle name="Comma 94 2 3 2 3" xfId="20936" xr:uid="{00000000-0005-0000-0000-0000D4400000}"/>
    <cellStyle name="Comma 94 2 3 2 4" xfId="20937" xr:uid="{00000000-0005-0000-0000-0000D5400000}"/>
    <cellStyle name="Comma 94 2 3 3" xfId="20938" xr:uid="{00000000-0005-0000-0000-0000D6400000}"/>
    <cellStyle name="Comma 94 2 3 3 2" xfId="20939" xr:uid="{00000000-0005-0000-0000-0000D7400000}"/>
    <cellStyle name="Comma 94 2 3 4" xfId="20940" xr:uid="{00000000-0005-0000-0000-0000D8400000}"/>
    <cellStyle name="Comma 94 2 3 5" xfId="20941" xr:uid="{00000000-0005-0000-0000-0000D9400000}"/>
    <cellStyle name="Comma 94 2 4" xfId="20942" xr:uid="{00000000-0005-0000-0000-0000DA400000}"/>
    <cellStyle name="Comma 94 2 4 2" xfId="20943" xr:uid="{00000000-0005-0000-0000-0000DB400000}"/>
    <cellStyle name="Comma 94 2 4 2 2" xfId="20944" xr:uid="{00000000-0005-0000-0000-0000DC400000}"/>
    <cellStyle name="Comma 94 2 4 3" xfId="20945" xr:uid="{00000000-0005-0000-0000-0000DD400000}"/>
    <cellStyle name="Comma 94 2 4 4" xfId="20946" xr:uid="{00000000-0005-0000-0000-0000DE400000}"/>
    <cellStyle name="Comma 94 2 5" xfId="20947" xr:uid="{00000000-0005-0000-0000-0000DF400000}"/>
    <cellStyle name="Comma 94 2 5 2" xfId="20948" xr:uid="{00000000-0005-0000-0000-0000E0400000}"/>
    <cellStyle name="Comma 94 2 6" xfId="20949" xr:uid="{00000000-0005-0000-0000-0000E1400000}"/>
    <cellStyle name="Comma 94 2 7" xfId="20950" xr:uid="{00000000-0005-0000-0000-0000E2400000}"/>
    <cellStyle name="Comma 94 3" xfId="20951" xr:uid="{00000000-0005-0000-0000-0000E3400000}"/>
    <cellStyle name="Comma 94 3 2" xfId="20952" xr:uid="{00000000-0005-0000-0000-0000E4400000}"/>
    <cellStyle name="Comma 94 3 2 2" xfId="20953" xr:uid="{00000000-0005-0000-0000-0000E5400000}"/>
    <cellStyle name="Comma 94 3 2 2 2" xfId="20954" xr:uid="{00000000-0005-0000-0000-0000E6400000}"/>
    <cellStyle name="Comma 94 3 2 2 2 2" xfId="20955" xr:uid="{00000000-0005-0000-0000-0000E7400000}"/>
    <cellStyle name="Comma 94 3 2 2 3" xfId="20956" xr:uid="{00000000-0005-0000-0000-0000E8400000}"/>
    <cellStyle name="Comma 94 3 2 2 4" xfId="20957" xr:uid="{00000000-0005-0000-0000-0000E9400000}"/>
    <cellStyle name="Comma 94 3 2 3" xfId="20958" xr:uid="{00000000-0005-0000-0000-0000EA400000}"/>
    <cellStyle name="Comma 94 3 2 3 2" xfId="20959" xr:uid="{00000000-0005-0000-0000-0000EB400000}"/>
    <cellStyle name="Comma 94 3 2 4" xfId="20960" xr:uid="{00000000-0005-0000-0000-0000EC400000}"/>
    <cellStyle name="Comma 94 3 2 5" xfId="20961" xr:uid="{00000000-0005-0000-0000-0000ED400000}"/>
    <cellStyle name="Comma 94 3 3" xfId="20962" xr:uid="{00000000-0005-0000-0000-0000EE400000}"/>
    <cellStyle name="Comma 94 3 3 2" xfId="20963" xr:uid="{00000000-0005-0000-0000-0000EF400000}"/>
    <cellStyle name="Comma 94 3 3 2 2" xfId="20964" xr:uid="{00000000-0005-0000-0000-0000F0400000}"/>
    <cellStyle name="Comma 94 3 3 3" xfId="20965" xr:uid="{00000000-0005-0000-0000-0000F1400000}"/>
    <cellStyle name="Comma 94 3 3 4" xfId="20966" xr:uid="{00000000-0005-0000-0000-0000F2400000}"/>
    <cellStyle name="Comma 94 3 4" xfId="20967" xr:uid="{00000000-0005-0000-0000-0000F3400000}"/>
    <cellStyle name="Comma 94 3 4 2" xfId="20968" xr:uid="{00000000-0005-0000-0000-0000F4400000}"/>
    <cellStyle name="Comma 94 3 5" xfId="20969" xr:uid="{00000000-0005-0000-0000-0000F5400000}"/>
    <cellStyle name="Comma 94 3 6" xfId="20970" xr:uid="{00000000-0005-0000-0000-0000F6400000}"/>
    <cellStyle name="Comma 94 4" xfId="20971" xr:uid="{00000000-0005-0000-0000-0000F7400000}"/>
    <cellStyle name="Comma 94 4 2" xfId="20972" xr:uid="{00000000-0005-0000-0000-0000F8400000}"/>
    <cellStyle name="Comma 94 4 2 2" xfId="20973" xr:uid="{00000000-0005-0000-0000-0000F9400000}"/>
    <cellStyle name="Comma 94 4 2 2 2" xfId="20974" xr:uid="{00000000-0005-0000-0000-0000FA400000}"/>
    <cellStyle name="Comma 94 4 2 3" xfId="20975" xr:uid="{00000000-0005-0000-0000-0000FB400000}"/>
    <cellStyle name="Comma 94 4 2 4" xfId="20976" xr:uid="{00000000-0005-0000-0000-0000FC400000}"/>
    <cellStyle name="Comma 94 4 3" xfId="20977" xr:uid="{00000000-0005-0000-0000-0000FD400000}"/>
    <cellStyle name="Comma 94 4 3 2" xfId="20978" xr:uid="{00000000-0005-0000-0000-0000FE400000}"/>
    <cellStyle name="Comma 94 4 4" xfId="20979" xr:uid="{00000000-0005-0000-0000-0000FF400000}"/>
    <cellStyle name="Comma 94 4 5" xfId="20980" xr:uid="{00000000-0005-0000-0000-000000410000}"/>
    <cellStyle name="Comma 94 5" xfId="20981" xr:uid="{00000000-0005-0000-0000-000001410000}"/>
    <cellStyle name="Comma 94 5 2" xfId="20982" xr:uid="{00000000-0005-0000-0000-000002410000}"/>
    <cellStyle name="Comma 94 5 2 2" xfId="20983" xr:uid="{00000000-0005-0000-0000-000003410000}"/>
    <cellStyle name="Comma 94 5 3" xfId="20984" xr:uid="{00000000-0005-0000-0000-000004410000}"/>
    <cellStyle name="Comma 94 5 4" xfId="20985" xr:uid="{00000000-0005-0000-0000-000005410000}"/>
    <cellStyle name="Comma 94 6" xfId="20986" xr:uid="{00000000-0005-0000-0000-000006410000}"/>
    <cellStyle name="Comma 94 6 2" xfId="20987" xr:uid="{00000000-0005-0000-0000-000007410000}"/>
    <cellStyle name="Comma 94 7" xfId="20988" xr:uid="{00000000-0005-0000-0000-000008410000}"/>
    <cellStyle name="Comma 94 8" xfId="20989" xr:uid="{00000000-0005-0000-0000-000009410000}"/>
    <cellStyle name="Comma 94 9" xfId="20990" xr:uid="{00000000-0005-0000-0000-00000A410000}"/>
    <cellStyle name="Comma 95" xfId="672" xr:uid="{00000000-0005-0000-0000-00000B410000}"/>
    <cellStyle name="Comma 95 2" xfId="20991" xr:uid="{00000000-0005-0000-0000-00000C410000}"/>
    <cellStyle name="Comma 95 2 2" xfId="20992" xr:uid="{00000000-0005-0000-0000-00000D410000}"/>
    <cellStyle name="Comma 95 2 2 2" xfId="20993" xr:uid="{00000000-0005-0000-0000-00000E410000}"/>
    <cellStyle name="Comma 95 2 2 2 2" xfId="20994" xr:uid="{00000000-0005-0000-0000-00000F410000}"/>
    <cellStyle name="Comma 95 2 2 2 2 2" xfId="20995" xr:uid="{00000000-0005-0000-0000-000010410000}"/>
    <cellStyle name="Comma 95 2 2 2 2 2 2" xfId="20996" xr:uid="{00000000-0005-0000-0000-000011410000}"/>
    <cellStyle name="Comma 95 2 2 2 2 3" xfId="20997" xr:uid="{00000000-0005-0000-0000-000012410000}"/>
    <cellStyle name="Comma 95 2 2 2 2 4" xfId="20998" xr:uid="{00000000-0005-0000-0000-000013410000}"/>
    <cellStyle name="Comma 95 2 2 2 3" xfId="20999" xr:uid="{00000000-0005-0000-0000-000014410000}"/>
    <cellStyle name="Comma 95 2 2 2 3 2" xfId="21000" xr:uid="{00000000-0005-0000-0000-000015410000}"/>
    <cellStyle name="Comma 95 2 2 2 4" xfId="21001" xr:uid="{00000000-0005-0000-0000-000016410000}"/>
    <cellStyle name="Comma 95 2 2 2 5" xfId="21002" xr:uid="{00000000-0005-0000-0000-000017410000}"/>
    <cellStyle name="Comma 95 2 2 3" xfId="21003" xr:uid="{00000000-0005-0000-0000-000018410000}"/>
    <cellStyle name="Comma 95 2 2 3 2" xfId="21004" xr:uid="{00000000-0005-0000-0000-000019410000}"/>
    <cellStyle name="Comma 95 2 2 3 2 2" xfId="21005" xr:uid="{00000000-0005-0000-0000-00001A410000}"/>
    <cellStyle name="Comma 95 2 2 3 3" xfId="21006" xr:uid="{00000000-0005-0000-0000-00001B410000}"/>
    <cellStyle name="Comma 95 2 2 3 4" xfId="21007" xr:uid="{00000000-0005-0000-0000-00001C410000}"/>
    <cellStyle name="Comma 95 2 2 4" xfId="21008" xr:uid="{00000000-0005-0000-0000-00001D410000}"/>
    <cellStyle name="Comma 95 2 2 4 2" xfId="21009" xr:uid="{00000000-0005-0000-0000-00001E410000}"/>
    <cellStyle name="Comma 95 2 2 5" xfId="21010" xr:uid="{00000000-0005-0000-0000-00001F410000}"/>
    <cellStyle name="Comma 95 2 2 6" xfId="21011" xr:uid="{00000000-0005-0000-0000-000020410000}"/>
    <cellStyle name="Comma 95 2 3" xfId="21012" xr:uid="{00000000-0005-0000-0000-000021410000}"/>
    <cellStyle name="Comma 95 2 3 2" xfId="21013" xr:uid="{00000000-0005-0000-0000-000022410000}"/>
    <cellStyle name="Comma 95 2 3 2 2" xfId="21014" xr:uid="{00000000-0005-0000-0000-000023410000}"/>
    <cellStyle name="Comma 95 2 3 2 2 2" xfId="21015" xr:uid="{00000000-0005-0000-0000-000024410000}"/>
    <cellStyle name="Comma 95 2 3 2 3" xfId="21016" xr:uid="{00000000-0005-0000-0000-000025410000}"/>
    <cellStyle name="Comma 95 2 3 2 4" xfId="21017" xr:uid="{00000000-0005-0000-0000-000026410000}"/>
    <cellStyle name="Comma 95 2 3 3" xfId="21018" xr:uid="{00000000-0005-0000-0000-000027410000}"/>
    <cellStyle name="Comma 95 2 3 3 2" xfId="21019" xr:uid="{00000000-0005-0000-0000-000028410000}"/>
    <cellStyle name="Comma 95 2 3 4" xfId="21020" xr:uid="{00000000-0005-0000-0000-000029410000}"/>
    <cellStyle name="Comma 95 2 3 5" xfId="21021" xr:uid="{00000000-0005-0000-0000-00002A410000}"/>
    <cellStyle name="Comma 95 2 4" xfId="21022" xr:uid="{00000000-0005-0000-0000-00002B410000}"/>
    <cellStyle name="Comma 95 2 4 2" xfId="21023" xr:uid="{00000000-0005-0000-0000-00002C410000}"/>
    <cellStyle name="Comma 95 2 4 2 2" xfId="21024" xr:uid="{00000000-0005-0000-0000-00002D410000}"/>
    <cellStyle name="Comma 95 2 4 3" xfId="21025" xr:uid="{00000000-0005-0000-0000-00002E410000}"/>
    <cellStyle name="Comma 95 2 4 4" xfId="21026" xr:uid="{00000000-0005-0000-0000-00002F410000}"/>
    <cellStyle name="Comma 95 2 5" xfId="21027" xr:uid="{00000000-0005-0000-0000-000030410000}"/>
    <cellStyle name="Comma 95 2 5 2" xfId="21028" xr:uid="{00000000-0005-0000-0000-000031410000}"/>
    <cellStyle name="Comma 95 2 6" xfId="21029" xr:uid="{00000000-0005-0000-0000-000032410000}"/>
    <cellStyle name="Comma 95 2 7" xfId="21030" xr:uid="{00000000-0005-0000-0000-000033410000}"/>
    <cellStyle name="Comma 95 3" xfId="21031" xr:uid="{00000000-0005-0000-0000-000034410000}"/>
    <cellStyle name="Comma 95 3 2" xfId="21032" xr:uid="{00000000-0005-0000-0000-000035410000}"/>
    <cellStyle name="Comma 95 3 2 2" xfId="21033" xr:uid="{00000000-0005-0000-0000-000036410000}"/>
    <cellStyle name="Comma 95 3 2 2 2" xfId="21034" xr:uid="{00000000-0005-0000-0000-000037410000}"/>
    <cellStyle name="Comma 95 3 2 2 2 2" xfId="21035" xr:uid="{00000000-0005-0000-0000-000038410000}"/>
    <cellStyle name="Comma 95 3 2 2 3" xfId="21036" xr:uid="{00000000-0005-0000-0000-000039410000}"/>
    <cellStyle name="Comma 95 3 2 2 4" xfId="21037" xr:uid="{00000000-0005-0000-0000-00003A410000}"/>
    <cellStyle name="Comma 95 3 2 3" xfId="21038" xr:uid="{00000000-0005-0000-0000-00003B410000}"/>
    <cellStyle name="Comma 95 3 2 3 2" xfId="21039" xr:uid="{00000000-0005-0000-0000-00003C410000}"/>
    <cellStyle name="Comma 95 3 2 4" xfId="21040" xr:uid="{00000000-0005-0000-0000-00003D410000}"/>
    <cellStyle name="Comma 95 3 2 5" xfId="21041" xr:uid="{00000000-0005-0000-0000-00003E410000}"/>
    <cellStyle name="Comma 95 3 3" xfId="21042" xr:uid="{00000000-0005-0000-0000-00003F410000}"/>
    <cellStyle name="Comma 95 3 3 2" xfId="21043" xr:uid="{00000000-0005-0000-0000-000040410000}"/>
    <cellStyle name="Comma 95 3 3 2 2" xfId="21044" xr:uid="{00000000-0005-0000-0000-000041410000}"/>
    <cellStyle name="Comma 95 3 3 3" xfId="21045" xr:uid="{00000000-0005-0000-0000-000042410000}"/>
    <cellStyle name="Comma 95 3 3 4" xfId="21046" xr:uid="{00000000-0005-0000-0000-000043410000}"/>
    <cellStyle name="Comma 95 3 4" xfId="21047" xr:uid="{00000000-0005-0000-0000-000044410000}"/>
    <cellStyle name="Comma 95 3 4 2" xfId="21048" xr:uid="{00000000-0005-0000-0000-000045410000}"/>
    <cellStyle name="Comma 95 3 5" xfId="21049" xr:uid="{00000000-0005-0000-0000-000046410000}"/>
    <cellStyle name="Comma 95 3 6" xfId="21050" xr:uid="{00000000-0005-0000-0000-000047410000}"/>
    <cellStyle name="Comma 95 4" xfId="21051" xr:uid="{00000000-0005-0000-0000-000048410000}"/>
    <cellStyle name="Comma 95 4 2" xfId="21052" xr:uid="{00000000-0005-0000-0000-000049410000}"/>
    <cellStyle name="Comma 95 4 2 2" xfId="21053" xr:uid="{00000000-0005-0000-0000-00004A410000}"/>
    <cellStyle name="Comma 95 4 2 2 2" xfId="21054" xr:uid="{00000000-0005-0000-0000-00004B410000}"/>
    <cellStyle name="Comma 95 4 2 3" xfId="21055" xr:uid="{00000000-0005-0000-0000-00004C410000}"/>
    <cellStyle name="Comma 95 4 2 4" xfId="21056" xr:uid="{00000000-0005-0000-0000-00004D410000}"/>
    <cellStyle name="Comma 95 4 3" xfId="21057" xr:uid="{00000000-0005-0000-0000-00004E410000}"/>
    <cellStyle name="Comma 95 4 3 2" xfId="21058" xr:uid="{00000000-0005-0000-0000-00004F410000}"/>
    <cellStyle name="Comma 95 4 4" xfId="21059" xr:uid="{00000000-0005-0000-0000-000050410000}"/>
    <cellStyle name="Comma 95 4 5" xfId="21060" xr:uid="{00000000-0005-0000-0000-000051410000}"/>
    <cellStyle name="Comma 95 5" xfId="21061" xr:uid="{00000000-0005-0000-0000-000052410000}"/>
    <cellStyle name="Comma 95 5 2" xfId="21062" xr:uid="{00000000-0005-0000-0000-000053410000}"/>
    <cellStyle name="Comma 95 5 2 2" xfId="21063" xr:uid="{00000000-0005-0000-0000-000054410000}"/>
    <cellStyle name="Comma 95 5 3" xfId="21064" xr:uid="{00000000-0005-0000-0000-000055410000}"/>
    <cellStyle name="Comma 95 5 4" xfId="21065" xr:uid="{00000000-0005-0000-0000-000056410000}"/>
    <cellStyle name="Comma 95 6" xfId="21066" xr:uid="{00000000-0005-0000-0000-000057410000}"/>
    <cellStyle name="Comma 95 6 2" xfId="21067" xr:uid="{00000000-0005-0000-0000-000058410000}"/>
    <cellStyle name="Comma 95 7" xfId="21068" xr:uid="{00000000-0005-0000-0000-000059410000}"/>
    <cellStyle name="Comma 95 8" xfId="21069" xr:uid="{00000000-0005-0000-0000-00005A410000}"/>
    <cellStyle name="Comma 95 9" xfId="21070" xr:uid="{00000000-0005-0000-0000-00005B410000}"/>
    <cellStyle name="Comma 96" xfId="673" xr:uid="{00000000-0005-0000-0000-00005C410000}"/>
    <cellStyle name="Comma 96 2" xfId="21071" xr:uid="{00000000-0005-0000-0000-00005D410000}"/>
    <cellStyle name="Comma 96 2 2" xfId="21072" xr:uid="{00000000-0005-0000-0000-00005E410000}"/>
    <cellStyle name="Comma 96 2 2 2" xfId="21073" xr:uid="{00000000-0005-0000-0000-00005F410000}"/>
    <cellStyle name="Comma 96 2 2 2 2" xfId="21074" xr:uid="{00000000-0005-0000-0000-000060410000}"/>
    <cellStyle name="Comma 96 2 2 2 2 2" xfId="21075" xr:uid="{00000000-0005-0000-0000-000061410000}"/>
    <cellStyle name="Comma 96 2 2 2 2 2 2" xfId="21076" xr:uid="{00000000-0005-0000-0000-000062410000}"/>
    <cellStyle name="Comma 96 2 2 2 2 3" xfId="21077" xr:uid="{00000000-0005-0000-0000-000063410000}"/>
    <cellStyle name="Comma 96 2 2 2 2 4" xfId="21078" xr:uid="{00000000-0005-0000-0000-000064410000}"/>
    <cellStyle name="Comma 96 2 2 2 3" xfId="21079" xr:uid="{00000000-0005-0000-0000-000065410000}"/>
    <cellStyle name="Comma 96 2 2 2 3 2" xfId="21080" xr:uid="{00000000-0005-0000-0000-000066410000}"/>
    <cellStyle name="Comma 96 2 2 2 4" xfId="21081" xr:uid="{00000000-0005-0000-0000-000067410000}"/>
    <cellStyle name="Comma 96 2 2 2 5" xfId="21082" xr:uid="{00000000-0005-0000-0000-000068410000}"/>
    <cellStyle name="Comma 96 2 2 3" xfId="21083" xr:uid="{00000000-0005-0000-0000-000069410000}"/>
    <cellStyle name="Comma 96 2 2 3 2" xfId="21084" xr:uid="{00000000-0005-0000-0000-00006A410000}"/>
    <cellStyle name="Comma 96 2 2 3 2 2" xfId="21085" xr:uid="{00000000-0005-0000-0000-00006B410000}"/>
    <cellStyle name="Comma 96 2 2 3 3" xfId="21086" xr:uid="{00000000-0005-0000-0000-00006C410000}"/>
    <cellStyle name="Comma 96 2 2 3 4" xfId="21087" xr:uid="{00000000-0005-0000-0000-00006D410000}"/>
    <cellStyle name="Comma 96 2 2 4" xfId="21088" xr:uid="{00000000-0005-0000-0000-00006E410000}"/>
    <cellStyle name="Comma 96 2 2 4 2" xfId="21089" xr:uid="{00000000-0005-0000-0000-00006F410000}"/>
    <cellStyle name="Comma 96 2 2 5" xfId="21090" xr:uid="{00000000-0005-0000-0000-000070410000}"/>
    <cellStyle name="Comma 96 2 2 6" xfId="21091" xr:uid="{00000000-0005-0000-0000-000071410000}"/>
    <cellStyle name="Comma 96 2 3" xfId="21092" xr:uid="{00000000-0005-0000-0000-000072410000}"/>
    <cellStyle name="Comma 96 2 3 2" xfId="21093" xr:uid="{00000000-0005-0000-0000-000073410000}"/>
    <cellStyle name="Comma 96 2 3 2 2" xfId="21094" xr:uid="{00000000-0005-0000-0000-000074410000}"/>
    <cellStyle name="Comma 96 2 3 2 2 2" xfId="21095" xr:uid="{00000000-0005-0000-0000-000075410000}"/>
    <cellStyle name="Comma 96 2 3 2 3" xfId="21096" xr:uid="{00000000-0005-0000-0000-000076410000}"/>
    <cellStyle name="Comma 96 2 3 2 4" xfId="21097" xr:uid="{00000000-0005-0000-0000-000077410000}"/>
    <cellStyle name="Comma 96 2 3 3" xfId="21098" xr:uid="{00000000-0005-0000-0000-000078410000}"/>
    <cellStyle name="Comma 96 2 3 3 2" xfId="21099" xr:uid="{00000000-0005-0000-0000-000079410000}"/>
    <cellStyle name="Comma 96 2 3 4" xfId="21100" xr:uid="{00000000-0005-0000-0000-00007A410000}"/>
    <cellStyle name="Comma 96 2 3 5" xfId="21101" xr:uid="{00000000-0005-0000-0000-00007B410000}"/>
    <cellStyle name="Comma 96 2 4" xfId="21102" xr:uid="{00000000-0005-0000-0000-00007C410000}"/>
    <cellStyle name="Comma 96 2 4 2" xfId="21103" xr:uid="{00000000-0005-0000-0000-00007D410000}"/>
    <cellStyle name="Comma 96 2 4 2 2" xfId="21104" xr:uid="{00000000-0005-0000-0000-00007E410000}"/>
    <cellStyle name="Comma 96 2 4 3" xfId="21105" xr:uid="{00000000-0005-0000-0000-00007F410000}"/>
    <cellStyle name="Comma 96 2 4 4" xfId="21106" xr:uid="{00000000-0005-0000-0000-000080410000}"/>
    <cellStyle name="Comma 96 2 5" xfId="21107" xr:uid="{00000000-0005-0000-0000-000081410000}"/>
    <cellStyle name="Comma 96 2 5 2" xfId="21108" xr:uid="{00000000-0005-0000-0000-000082410000}"/>
    <cellStyle name="Comma 96 2 6" xfId="21109" xr:uid="{00000000-0005-0000-0000-000083410000}"/>
    <cellStyle name="Comma 96 2 7" xfId="21110" xr:uid="{00000000-0005-0000-0000-000084410000}"/>
    <cellStyle name="Comma 96 3" xfId="21111" xr:uid="{00000000-0005-0000-0000-000085410000}"/>
    <cellStyle name="Comma 96 3 2" xfId="21112" xr:uid="{00000000-0005-0000-0000-000086410000}"/>
    <cellStyle name="Comma 96 3 2 2" xfId="21113" xr:uid="{00000000-0005-0000-0000-000087410000}"/>
    <cellStyle name="Comma 96 3 2 2 2" xfId="21114" xr:uid="{00000000-0005-0000-0000-000088410000}"/>
    <cellStyle name="Comma 96 3 2 2 2 2" xfId="21115" xr:uid="{00000000-0005-0000-0000-000089410000}"/>
    <cellStyle name="Comma 96 3 2 2 3" xfId="21116" xr:uid="{00000000-0005-0000-0000-00008A410000}"/>
    <cellStyle name="Comma 96 3 2 2 4" xfId="21117" xr:uid="{00000000-0005-0000-0000-00008B410000}"/>
    <cellStyle name="Comma 96 3 2 3" xfId="21118" xr:uid="{00000000-0005-0000-0000-00008C410000}"/>
    <cellStyle name="Comma 96 3 2 3 2" xfId="21119" xr:uid="{00000000-0005-0000-0000-00008D410000}"/>
    <cellStyle name="Comma 96 3 2 4" xfId="21120" xr:uid="{00000000-0005-0000-0000-00008E410000}"/>
    <cellStyle name="Comma 96 3 2 5" xfId="21121" xr:uid="{00000000-0005-0000-0000-00008F410000}"/>
    <cellStyle name="Comma 96 3 3" xfId="21122" xr:uid="{00000000-0005-0000-0000-000090410000}"/>
    <cellStyle name="Comma 96 3 3 2" xfId="21123" xr:uid="{00000000-0005-0000-0000-000091410000}"/>
    <cellStyle name="Comma 96 3 3 2 2" xfId="21124" xr:uid="{00000000-0005-0000-0000-000092410000}"/>
    <cellStyle name="Comma 96 3 3 3" xfId="21125" xr:uid="{00000000-0005-0000-0000-000093410000}"/>
    <cellStyle name="Comma 96 3 3 4" xfId="21126" xr:uid="{00000000-0005-0000-0000-000094410000}"/>
    <cellStyle name="Comma 96 3 4" xfId="21127" xr:uid="{00000000-0005-0000-0000-000095410000}"/>
    <cellStyle name="Comma 96 3 4 2" xfId="21128" xr:uid="{00000000-0005-0000-0000-000096410000}"/>
    <cellStyle name="Comma 96 3 5" xfId="21129" xr:uid="{00000000-0005-0000-0000-000097410000}"/>
    <cellStyle name="Comma 96 3 6" xfId="21130" xr:uid="{00000000-0005-0000-0000-000098410000}"/>
    <cellStyle name="Comma 96 4" xfId="21131" xr:uid="{00000000-0005-0000-0000-000099410000}"/>
    <cellStyle name="Comma 96 4 2" xfId="21132" xr:uid="{00000000-0005-0000-0000-00009A410000}"/>
    <cellStyle name="Comma 96 4 2 2" xfId="21133" xr:uid="{00000000-0005-0000-0000-00009B410000}"/>
    <cellStyle name="Comma 96 4 2 2 2" xfId="21134" xr:uid="{00000000-0005-0000-0000-00009C410000}"/>
    <cellStyle name="Comma 96 4 2 3" xfId="21135" xr:uid="{00000000-0005-0000-0000-00009D410000}"/>
    <cellStyle name="Comma 96 4 2 4" xfId="21136" xr:uid="{00000000-0005-0000-0000-00009E410000}"/>
    <cellStyle name="Comma 96 4 3" xfId="21137" xr:uid="{00000000-0005-0000-0000-00009F410000}"/>
    <cellStyle name="Comma 96 4 3 2" xfId="21138" xr:uid="{00000000-0005-0000-0000-0000A0410000}"/>
    <cellStyle name="Comma 96 4 4" xfId="21139" xr:uid="{00000000-0005-0000-0000-0000A1410000}"/>
    <cellStyle name="Comma 96 4 5" xfId="21140" xr:uid="{00000000-0005-0000-0000-0000A2410000}"/>
    <cellStyle name="Comma 96 5" xfId="21141" xr:uid="{00000000-0005-0000-0000-0000A3410000}"/>
    <cellStyle name="Comma 96 5 2" xfId="21142" xr:uid="{00000000-0005-0000-0000-0000A4410000}"/>
    <cellStyle name="Comma 96 5 2 2" xfId="21143" xr:uid="{00000000-0005-0000-0000-0000A5410000}"/>
    <cellStyle name="Comma 96 5 3" xfId="21144" xr:uid="{00000000-0005-0000-0000-0000A6410000}"/>
    <cellStyle name="Comma 96 5 4" xfId="21145" xr:uid="{00000000-0005-0000-0000-0000A7410000}"/>
    <cellStyle name="Comma 96 6" xfId="21146" xr:uid="{00000000-0005-0000-0000-0000A8410000}"/>
    <cellStyle name="Comma 96 6 2" xfId="21147" xr:uid="{00000000-0005-0000-0000-0000A9410000}"/>
    <cellStyle name="Comma 96 7" xfId="21148" xr:uid="{00000000-0005-0000-0000-0000AA410000}"/>
    <cellStyle name="Comma 96 8" xfId="21149" xr:uid="{00000000-0005-0000-0000-0000AB410000}"/>
    <cellStyle name="Comma 96 9" xfId="21150" xr:uid="{00000000-0005-0000-0000-0000AC410000}"/>
    <cellStyle name="Comma 97" xfId="674" xr:uid="{00000000-0005-0000-0000-0000AD410000}"/>
    <cellStyle name="Comma 97 2" xfId="21151" xr:uid="{00000000-0005-0000-0000-0000AE410000}"/>
    <cellStyle name="Comma 97 2 2" xfId="21152" xr:uid="{00000000-0005-0000-0000-0000AF410000}"/>
    <cellStyle name="Comma 97 2 2 2" xfId="21153" xr:uid="{00000000-0005-0000-0000-0000B0410000}"/>
    <cellStyle name="Comma 97 2 2 2 2" xfId="21154" xr:uid="{00000000-0005-0000-0000-0000B1410000}"/>
    <cellStyle name="Comma 97 2 2 2 2 2" xfId="21155" xr:uid="{00000000-0005-0000-0000-0000B2410000}"/>
    <cellStyle name="Comma 97 2 2 2 2 2 2" xfId="21156" xr:uid="{00000000-0005-0000-0000-0000B3410000}"/>
    <cellStyle name="Comma 97 2 2 2 2 3" xfId="21157" xr:uid="{00000000-0005-0000-0000-0000B4410000}"/>
    <cellStyle name="Comma 97 2 2 2 2 4" xfId="21158" xr:uid="{00000000-0005-0000-0000-0000B5410000}"/>
    <cellStyle name="Comma 97 2 2 2 3" xfId="21159" xr:uid="{00000000-0005-0000-0000-0000B6410000}"/>
    <cellStyle name="Comma 97 2 2 2 3 2" xfId="21160" xr:uid="{00000000-0005-0000-0000-0000B7410000}"/>
    <cellStyle name="Comma 97 2 2 2 4" xfId="21161" xr:uid="{00000000-0005-0000-0000-0000B8410000}"/>
    <cellStyle name="Comma 97 2 2 2 5" xfId="21162" xr:uid="{00000000-0005-0000-0000-0000B9410000}"/>
    <cellStyle name="Comma 97 2 2 3" xfId="21163" xr:uid="{00000000-0005-0000-0000-0000BA410000}"/>
    <cellStyle name="Comma 97 2 2 3 2" xfId="21164" xr:uid="{00000000-0005-0000-0000-0000BB410000}"/>
    <cellStyle name="Comma 97 2 2 3 2 2" xfId="21165" xr:uid="{00000000-0005-0000-0000-0000BC410000}"/>
    <cellStyle name="Comma 97 2 2 3 3" xfId="21166" xr:uid="{00000000-0005-0000-0000-0000BD410000}"/>
    <cellStyle name="Comma 97 2 2 3 4" xfId="21167" xr:uid="{00000000-0005-0000-0000-0000BE410000}"/>
    <cellStyle name="Comma 97 2 2 4" xfId="21168" xr:uid="{00000000-0005-0000-0000-0000BF410000}"/>
    <cellStyle name="Comma 97 2 2 4 2" xfId="21169" xr:uid="{00000000-0005-0000-0000-0000C0410000}"/>
    <cellStyle name="Comma 97 2 2 5" xfId="21170" xr:uid="{00000000-0005-0000-0000-0000C1410000}"/>
    <cellStyle name="Comma 97 2 2 6" xfId="21171" xr:uid="{00000000-0005-0000-0000-0000C2410000}"/>
    <cellStyle name="Comma 97 2 3" xfId="21172" xr:uid="{00000000-0005-0000-0000-0000C3410000}"/>
    <cellStyle name="Comma 97 2 3 2" xfId="21173" xr:uid="{00000000-0005-0000-0000-0000C4410000}"/>
    <cellStyle name="Comma 97 2 3 2 2" xfId="21174" xr:uid="{00000000-0005-0000-0000-0000C5410000}"/>
    <cellStyle name="Comma 97 2 3 2 2 2" xfId="21175" xr:uid="{00000000-0005-0000-0000-0000C6410000}"/>
    <cellStyle name="Comma 97 2 3 2 3" xfId="21176" xr:uid="{00000000-0005-0000-0000-0000C7410000}"/>
    <cellStyle name="Comma 97 2 3 2 4" xfId="21177" xr:uid="{00000000-0005-0000-0000-0000C8410000}"/>
    <cellStyle name="Comma 97 2 3 3" xfId="21178" xr:uid="{00000000-0005-0000-0000-0000C9410000}"/>
    <cellStyle name="Comma 97 2 3 3 2" xfId="21179" xr:uid="{00000000-0005-0000-0000-0000CA410000}"/>
    <cellStyle name="Comma 97 2 3 4" xfId="21180" xr:uid="{00000000-0005-0000-0000-0000CB410000}"/>
    <cellStyle name="Comma 97 2 3 5" xfId="21181" xr:uid="{00000000-0005-0000-0000-0000CC410000}"/>
    <cellStyle name="Comma 97 2 4" xfId="21182" xr:uid="{00000000-0005-0000-0000-0000CD410000}"/>
    <cellStyle name="Comma 97 2 4 2" xfId="21183" xr:uid="{00000000-0005-0000-0000-0000CE410000}"/>
    <cellStyle name="Comma 97 2 4 2 2" xfId="21184" xr:uid="{00000000-0005-0000-0000-0000CF410000}"/>
    <cellStyle name="Comma 97 2 4 3" xfId="21185" xr:uid="{00000000-0005-0000-0000-0000D0410000}"/>
    <cellStyle name="Comma 97 2 4 4" xfId="21186" xr:uid="{00000000-0005-0000-0000-0000D1410000}"/>
    <cellStyle name="Comma 97 2 5" xfId="21187" xr:uid="{00000000-0005-0000-0000-0000D2410000}"/>
    <cellStyle name="Comma 97 2 5 2" xfId="21188" xr:uid="{00000000-0005-0000-0000-0000D3410000}"/>
    <cellStyle name="Comma 97 2 6" xfId="21189" xr:uid="{00000000-0005-0000-0000-0000D4410000}"/>
    <cellStyle name="Comma 97 2 7" xfId="21190" xr:uid="{00000000-0005-0000-0000-0000D5410000}"/>
    <cellStyle name="Comma 97 3" xfId="21191" xr:uid="{00000000-0005-0000-0000-0000D6410000}"/>
    <cellStyle name="Comma 97 3 2" xfId="21192" xr:uid="{00000000-0005-0000-0000-0000D7410000}"/>
    <cellStyle name="Comma 97 3 2 2" xfId="21193" xr:uid="{00000000-0005-0000-0000-0000D8410000}"/>
    <cellStyle name="Comma 97 3 2 2 2" xfId="21194" xr:uid="{00000000-0005-0000-0000-0000D9410000}"/>
    <cellStyle name="Comma 97 3 2 2 2 2" xfId="21195" xr:uid="{00000000-0005-0000-0000-0000DA410000}"/>
    <cellStyle name="Comma 97 3 2 2 3" xfId="21196" xr:uid="{00000000-0005-0000-0000-0000DB410000}"/>
    <cellStyle name="Comma 97 3 2 2 4" xfId="21197" xr:uid="{00000000-0005-0000-0000-0000DC410000}"/>
    <cellStyle name="Comma 97 3 2 3" xfId="21198" xr:uid="{00000000-0005-0000-0000-0000DD410000}"/>
    <cellStyle name="Comma 97 3 2 3 2" xfId="21199" xr:uid="{00000000-0005-0000-0000-0000DE410000}"/>
    <cellStyle name="Comma 97 3 2 4" xfId="21200" xr:uid="{00000000-0005-0000-0000-0000DF410000}"/>
    <cellStyle name="Comma 97 3 2 5" xfId="21201" xr:uid="{00000000-0005-0000-0000-0000E0410000}"/>
    <cellStyle name="Comma 97 3 3" xfId="21202" xr:uid="{00000000-0005-0000-0000-0000E1410000}"/>
    <cellStyle name="Comma 97 3 3 2" xfId="21203" xr:uid="{00000000-0005-0000-0000-0000E2410000}"/>
    <cellStyle name="Comma 97 3 3 2 2" xfId="21204" xr:uid="{00000000-0005-0000-0000-0000E3410000}"/>
    <cellStyle name="Comma 97 3 3 3" xfId="21205" xr:uid="{00000000-0005-0000-0000-0000E4410000}"/>
    <cellStyle name="Comma 97 3 3 4" xfId="21206" xr:uid="{00000000-0005-0000-0000-0000E5410000}"/>
    <cellStyle name="Comma 97 3 4" xfId="21207" xr:uid="{00000000-0005-0000-0000-0000E6410000}"/>
    <cellStyle name="Comma 97 3 4 2" xfId="21208" xr:uid="{00000000-0005-0000-0000-0000E7410000}"/>
    <cellStyle name="Comma 97 3 5" xfId="21209" xr:uid="{00000000-0005-0000-0000-0000E8410000}"/>
    <cellStyle name="Comma 97 3 6" xfId="21210" xr:uid="{00000000-0005-0000-0000-0000E9410000}"/>
    <cellStyle name="Comma 97 4" xfId="21211" xr:uid="{00000000-0005-0000-0000-0000EA410000}"/>
    <cellStyle name="Comma 97 4 2" xfId="21212" xr:uid="{00000000-0005-0000-0000-0000EB410000}"/>
    <cellStyle name="Comma 97 4 2 2" xfId="21213" xr:uid="{00000000-0005-0000-0000-0000EC410000}"/>
    <cellStyle name="Comma 97 4 2 2 2" xfId="21214" xr:uid="{00000000-0005-0000-0000-0000ED410000}"/>
    <cellStyle name="Comma 97 4 2 3" xfId="21215" xr:uid="{00000000-0005-0000-0000-0000EE410000}"/>
    <cellStyle name="Comma 97 4 2 4" xfId="21216" xr:uid="{00000000-0005-0000-0000-0000EF410000}"/>
    <cellStyle name="Comma 97 4 3" xfId="21217" xr:uid="{00000000-0005-0000-0000-0000F0410000}"/>
    <cellStyle name="Comma 97 4 3 2" xfId="21218" xr:uid="{00000000-0005-0000-0000-0000F1410000}"/>
    <cellStyle name="Comma 97 4 4" xfId="21219" xr:uid="{00000000-0005-0000-0000-0000F2410000}"/>
    <cellStyle name="Comma 97 4 5" xfId="21220" xr:uid="{00000000-0005-0000-0000-0000F3410000}"/>
    <cellStyle name="Comma 97 5" xfId="21221" xr:uid="{00000000-0005-0000-0000-0000F4410000}"/>
    <cellStyle name="Comma 97 5 2" xfId="21222" xr:uid="{00000000-0005-0000-0000-0000F5410000}"/>
    <cellStyle name="Comma 97 5 2 2" xfId="21223" xr:uid="{00000000-0005-0000-0000-0000F6410000}"/>
    <cellStyle name="Comma 97 5 3" xfId="21224" xr:uid="{00000000-0005-0000-0000-0000F7410000}"/>
    <cellStyle name="Comma 97 5 4" xfId="21225" xr:uid="{00000000-0005-0000-0000-0000F8410000}"/>
    <cellStyle name="Comma 97 6" xfId="21226" xr:uid="{00000000-0005-0000-0000-0000F9410000}"/>
    <cellStyle name="Comma 97 6 2" xfId="21227" xr:uid="{00000000-0005-0000-0000-0000FA410000}"/>
    <cellStyle name="Comma 97 7" xfId="21228" xr:uid="{00000000-0005-0000-0000-0000FB410000}"/>
    <cellStyle name="Comma 97 8" xfId="21229" xr:uid="{00000000-0005-0000-0000-0000FC410000}"/>
    <cellStyle name="Comma 97 9" xfId="21230" xr:uid="{00000000-0005-0000-0000-0000FD410000}"/>
    <cellStyle name="Comma 98" xfId="675" xr:uid="{00000000-0005-0000-0000-0000FE410000}"/>
    <cellStyle name="Comma 98 2" xfId="21231" xr:uid="{00000000-0005-0000-0000-0000FF410000}"/>
    <cellStyle name="Comma 98 2 2" xfId="21232" xr:uid="{00000000-0005-0000-0000-000000420000}"/>
    <cellStyle name="Comma 98 2 2 2" xfId="21233" xr:uid="{00000000-0005-0000-0000-000001420000}"/>
    <cellStyle name="Comma 98 2 2 2 2" xfId="21234" xr:uid="{00000000-0005-0000-0000-000002420000}"/>
    <cellStyle name="Comma 98 2 2 2 2 2" xfId="21235" xr:uid="{00000000-0005-0000-0000-000003420000}"/>
    <cellStyle name="Comma 98 2 2 2 2 2 2" xfId="21236" xr:uid="{00000000-0005-0000-0000-000004420000}"/>
    <cellStyle name="Comma 98 2 2 2 2 3" xfId="21237" xr:uid="{00000000-0005-0000-0000-000005420000}"/>
    <cellStyle name="Comma 98 2 2 2 2 4" xfId="21238" xr:uid="{00000000-0005-0000-0000-000006420000}"/>
    <cellStyle name="Comma 98 2 2 2 3" xfId="21239" xr:uid="{00000000-0005-0000-0000-000007420000}"/>
    <cellStyle name="Comma 98 2 2 2 3 2" xfId="21240" xr:uid="{00000000-0005-0000-0000-000008420000}"/>
    <cellStyle name="Comma 98 2 2 2 4" xfId="21241" xr:uid="{00000000-0005-0000-0000-000009420000}"/>
    <cellStyle name="Comma 98 2 2 2 5" xfId="21242" xr:uid="{00000000-0005-0000-0000-00000A420000}"/>
    <cellStyle name="Comma 98 2 2 3" xfId="21243" xr:uid="{00000000-0005-0000-0000-00000B420000}"/>
    <cellStyle name="Comma 98 2 2 3 2" xfId="21244" xr:uid="{00000000-0005-0000-0000-00000C420000}"/>
    <cellStyle name="Comma 98 2 2 3 2 2" xfId="21245" xr:uid="{00000000-0005-0000-0000-00000D420000}"/>
    <cellStyle name="Comma 98 2 2 3 3" xfId="21246" xr:uid="{00000000-0005-0000-0000-00000E420000}"/>
    <cellStyle name="Comma 98 2 2 3 4" xfId="21247" xr:uid="{00000000-0005-0000-0000-00000F420000}"/>
    <cellStyle name="Comma 98 2 2 4" xfId="21248" xr:uid="{00000000-0005-0000-0000-000010420000}"/>
    <cellStyle name="Comma 98 2 2 4 2" xfId="21249" xr:uid="{00000000-0005-0000-0000-000011420000}"/>
    <cellStyle name="Comma 98 2 2 5" xfId="21250" xr:uid="{00000000-0005-0000-0000-000012420000}"/>
    <cellStyle name="Comma 98 2 2 6" xfId="21251" xr:uid="{00000000-0005-0000-0000-000013420000}"/>
    <cellStyle name="Comma 98 2 3" xfId="21252" xr:uid="{00000000-0005-0000-0000-000014420000}"/>
    <cellStyle name="Comma 98 2 3 2" xfId="21253" xr:uid="{00000000-0005-0000-0000-000015420000}"/>
    <cellStyle name="Comma 98 2 3 2 2" xfId="21254" xr:uid="{00000000-0005-0000-0000-000016420000}"/>
    <cellStyle name="Comma 98 2 3 2 2 2" xfId="21255" xr:uid="{00000000-0005-0000-0000-000017420000}"/>
    <cellStyle name="Comma 98 2 3 2 3" xfId="21256" xr:uid="{00000000-0005-0000-0000-000018420000}"/>
    <cellStyle name="Comma 98 2 3 2 4" xfId="21257" xr:uid="{00000000-0005-0000-0000-000019420000}"/>
    <cellStyle name="Comma 98 2 3 3" xfId="21258" xr:uid="{00000000-0005-0000-0000-00001A420000}"/>
    <cellStyle name="Comma 98 2 3 3 2" xfId="21259" xr:uid="{00000000-0005-0000-0000-00001B420000}"/>
    <cellStyle name="Comma 98 2 3 4" xfId="21260" xr:uid="{00000000-0005-0000-0000-00001C420000}"/>
    <cellStyle name="Comma 98 2 3 5" xfId="21261" xr:uid="{00000000-0005-0000-0000-00001D420000}"/>
    <cellStyle name="Comma 98 2 4" xfId="21262" xr:uid="{00000000-0005-0000-0000-00001E420000}"/>
    <cellStyle name="Comma 98 2 4 2" xfId="21263" xr:uid="{00000000-0005-0000-0000-00001F420000}"/>
    <cellStyle name="Comma 98 2 4 2 2" xfId="21264" xr:uid="{00000000-0005-0000-0000-000020420000}"/>
    <cellStyle name="Comma 98 2 4 3" xfId="21265" xr:uid="{00000000-0005-0000-0000-000021420000}"/>
    <cellStyle name="Comma 98 2 4 4" xfId="21266" xr:uid="{00000000-0005-0000-0000-000022420000}"/>
    <cellStyle name="Comma 98 2 5" xfId="21267" xr:uid="{00000000-0005-0000-0000-000023420000}"/>
    <cellStyle name="Comma 98 2 5 2" xfId="21268" xr:uid="{00000000-0005-0000-0000-000024420000}"/>
    <cellStyle name="Comma 98 2 6" xfId="21269" xr:uid="{00000000-0005-0000-0000-000025420000}"/>
    <cellStyle name="Comma 98 2 7" xfId="21270" xr:uid="{00000000-0005-0000-0000-000026420000}"/>
    <cellStyle name="Comma 98 3" xfId="21271" xr:uid="{00000000-0005-0000-0000-000027420000}"/>
    <cellStyle name="Comma 98 3 2" xfId="21272" xr:uid="{00000000-0005-0000-0000-000028420000}"/>
    <cellStyle name="Comma 98 3 2 2" xfId="21273" xr:uid="{00000000-0005-0000-0000-000029420000}"/>
    <cellStyle name="Comma 98 3 2 2 2" xfId="21274" xr:uid="{00000000-0005-0000-0000-00002A420000}"/>
    <cellStyle name="Comma 98 3 2 2 2 2" xfId="21275" xr:uid="{00000000-0005-0000-0000-00002B420000}"/>
    <cellStyle name="Comma 98 3 2 2 3" xfId="21276" xr:uid="{00000000-0005-0000-0000-00002C420000}"/>
    <cellStyle name="Comma 98 3 2 2 4" xfId="21277" xr:uid="{00000000-0005-0000-0000-00002D420000}"/>
    <cellStyle name="Comma 98 3 2 3" xfId="21278" xr:uid="{00000000-0005-0000-0000-00002E420000}"/>
    <cellStyle name="Comma 98 3 2 3 2" xfId="21279" xr:uid="{00000000-0005-0000-0000-00002F420000}"/>
    <cellStyle name="Comma 98 3 2 4" xfId="21280" xr:uid="{00000000-0005-0000-0000-000030420000}"/>
    <cellStyle name="Comma 98 3 2 5" xfId="21281" xr:uid="{00000000-0005-0000-0000-000031420000}"/>
    <cellStyle name="Comma 98 3 3" xfId="21282" xr:uid="{00000000-0005-0000-0000-000032420000}"/>
    <cellStyle name="Comma 98 3 3 2" xfId="21283" xr:uid="{00000000-0005-0000-0000-000033420000}"/>
    <cellStyle name="Comma 98 3 3 2 2" xfId="21284" xr:uid="{00000000-0005-0000-0000-000034420000}"/>
    <cellStyle name="Comma 98 3 3 3" xfId="21285" xr:uid="{00000000-0005-0000-0000-000035420000}"/>
    <cellStyle name="Comma 98 3 3 4" xfId="21286" xr:uid="{00000000-0005-0000-0000-000036420000}"/>
    <cellStyle name="Comma 98 3 4" xfId="21287" xr:uid="{00000000-0005-0000-0000-000037420000}"/>
    <cellStyle name="Comma 98 3 4 2" xfId="21288" xr:uid="{00000000-0005-0000-0000-000038420000}"/>
    <cellStyle name="Comma 98 3 5" xfId="21289" xr:uid="{00000000-0005-0000-0000-000039420000}"/>
    <cellStyle name="Comma 98 3 6" xfId="21290" xr:uid="{00000000-0005-0000-0000-00003A420000}"/>
    <cellStyle name="Comma 98 4" xfId="21291" xr:uid="{00000000-0005-0000-0000-00003B420000}"/>
    <cellStyle name="Comma 98 4 2" xfId="21292" xr:uid="{00000000-0005-0000-0000-00003C420000}"/>
    <cellStyle name="Comma 98 4 2 2" xfId="21293" xr:uid="{00000000-0005-0000-0000-00003D420000}"/>
    <cellStyle name="Comma 98 4 2 2 2" xfId="21294" xr:uid="{00000000-0005-0000-0000-00003E420000}"/>
    <cellStyle name="Comma 98 4 2 3" xfId="21295" xr:uid="{00000000-0005-0000-0000-00003F420000}"/>
    <cellStyle name="Comma 98 4 2 4" xfId="21296" xr:uid="{00000000-0005-0000-0000-000040420000}"/>
    <cellStyle name="Comma 98 4 3" xfId="21297" xr:uid="{00000000-0005-0000-0000-000041420000}"/>
    <cellStyle name="Comma 98 4 3 2" xfId="21298" xr:uid="{00000000-0005-0000-0000-000042420000}"/>
    <cellStyle name="Comma 98 4 4" xfId="21299" xr:uid="{00000000-0005-0000-0000-000043420000}"/>
    <cellStyle name="Comma 98 4 5" xfId="21300" xr:uid="{00000000-0005-0000-0000-000044420000}"/>
    <cellStyle name="Comma 98 5" xfId="21301" xr:uid="{00000000-0005-0000-0000-000045420000}"/>
    <cellStyle name="Comma 98 5 2" xfId="21302" xr:uid="{00000000-0005-0000-0000-000046420000}"/>
    <cellStyle name="Comma 98 5 2 2" xfId="21303" xr:uid="{00000000-0005-0000-0000-000047420000}"/>
    <cellStyle name="Comma 98 5 3" xfId="21304" xr:uid="{00000000-0005-0000-0000-000048420000}"/>
    <cellStyle name="Comma 98 5 4" xfId="21305" xr:uid="{00000000-0005-0000-0000-000049420000}"/>
    <cellStyle name="Comma 98 6" xfId="21306" xr:uid="{00000000-0005-0000-0000-00004A420000}"/>
    <cellStyle name="Comma 98 6 2" xfId="21307" xr:uid="{00000000-0005-0000-0000-00004B420000}"/>
    <cellStyle name="Comma 98 7" xfId="21308" xr:uid="{00000000-0005-0000-0000-00004C420000}"/>
    <cellStyle name="Comma 98 8" xfId="21309" xr:uid="{00000000-0005-0000-0000-00004D420000}"/>
    <cellStyle name="Comma 98 9" xfId="21310" xr:uid="{00000000-0005-0000-0000-00004E420000}"/>
    <cellStyle name="Comma 99" xfId="676" xr:uid="{00000000-0005-0000-0000-00004F420000}"/>
    <cellStyle name="Comma 99 2" xfId="21311" xr:uid="{00000000-0005-0000-0000-000050420000}"/>
    <cellStyle name="Comma 99 2 2" xfId="21312" xr:uid="{00000000-0005-0000-0000-000051420000}"/>
    <cellStyle name="Comma 99 2 2 2" xfId="21313" xr:uid="{00000000-0005-0000-0000-000052420000}"/>
    <cellStyle name="Comma 99 2 2 2 2" xfId="21314" xr:uid="{00000000-0005-0000-0000-000053420000}"/>
    <cellStyle name="Comma 99 2 2 2 2 2" xfId="21315" xr:uid="{00000000-0005-0000-0000-000054420000}"/>
    <cellStyle name="Comma 99 2 2 2 2 2 2" xfId="21316" xr:uid="{00000000-0005-0000-0000-000055420000}"/>
    <cellStyle name="Comma 99 2 2 2 2 3" xfId="21317" xr:uid="{00000000-0005-0000-0000-000056420000}"/>
    <cellStyle name="Comma 99 2 2 2 2 4" xfId="21318" xr:uid="{00000000-0005-0000-0000-000057420000}"/>
    <cellStyle name="Comma 99 2 2 2 3" xfId="21319" xr:uid="{00000000-0005-0000-0000-000058420000}"/>
    <cellStyle name="Comma 99 2 2 2 3 2" xfId="21320" xr:uid="{00000000-0005-0000-0000-000059420000}"/>
    <cellStyle name="Comma 99 2 2 2 4" xfId="21321" xr:uid="{00000000-0005-0000-0000-00005A420000}"/>
    <cellStyle name="Comma 99 2 2 2 5" xfId="21322" xr:uid="{00000000-0005-0000-0000-00005B420000}"/>
    <cellStyle name="Comma 99 2 2 3" xfId="21323" xr:uid="{00000000-0005-0000-0000-00005C420000}"/>
    <cellStyle name="Comma 99 2 2 3 2" xfId="21324" xr:uid="{00000000-0005-0000-0000-00005D420000}"/>
    <cellStyle name="Comma 99 2 2 3 2 2" xfId="21325" xr:uid="{00000000-0005-0000-0000-00005E420000}"/>
    <cellStyle name="Comma 99 2 2 3 3" xfId="21326" xr:uid="{00000000-0005-0000-0000-00005F420000}"/>
    <cellStyle name="Comma 99 2 2 3 4" xfId="21327" xr:uid="{00000000-0005-0000-0000-000060420000}"/>
    <cellStyle name="Comma 99 2 2 4" xfId="21328" xr:uid="{00000000-0005-0000-0000-000061420000}"/>
    <cellStyle name="Comma 99 2 2 4 2" xfId="21329" xr:uid="{00000000-0005-0000-0000-000062420000}"/>
    <cellStyle name="Comma 99 2 2 5" xfId="21330" xr:uid="{00000000-0005-0000-0000-000063420000}"/>
    <cellStyle name="Comma 99 2 2 6" xfId="21331" xr:uid="{00000000-0005-0000-0000-000064420000}"/>
    <cellStyle name="Comma 99 2 3" xfId="21332" xr:uid="{00000000-0005-0000-0000-000065420000}"/>
    <cellStyle name="Comma 99 2 3 2" xfId="21333" xr:uid="{00000000-0005-0000-0000-000066420000}"/>
    <cellStyle name="Comma 99 2 3 2 2" xfId="21334" xr:uid="{00000000-0005-0000-0000-000067420000}"/>
    <cellStyle name="Comma 99 2 3 2 2 2" xfId="21335" xr:uid="{00000000-0005-0000-0000-000068420000}"/>
    <cellStyle name="Comma 99 2 3 2 3" xfId="21336" xr:uid="{00000000-0005-0000-0000-000069420000}"/>
    <cellStyle name="Comma 99 2 3 2 4" xfId="21337" xr:uid="{00000000-0005-0000-0000-00006A420000}"/>
    <cellStyle name="Comma 99 2 3 3" xfId="21338" xr:uid="{00000000-0005-0000-0000-00006B420000}"/>
    <cellStyle name="Comma 99 2 3 3 2" xfId="21339" xr:uid="{00000000-0005-0000-0000-00006C420000}"/>
    <cellStyle name="Comma 99 2 3 4" xfId="21340" xr:uid="{00000000-0005-0000-0000-00006D420000}"/>
    <cellStyle name="Comma 99 2 3 5" xfId="21341" xr:uid="{00000000-0005-0000-0000-00006E420000}"/>
    <cellStyle name="Comma 99 2 4" xfId="21342" xr:uid="{00000000-0005-0000-0000-00006F420000}"/>
    <cellStyle name="Comma 99 2 4 2" xfId="21343" xr:uid="{00000000-0005-0000-0000-000070420000}"/>
    <cellStyle name="Comma 99 2 4 2 2" xfId="21344" xr:uid="{00000000-0005-0000-0000-000071420000}"/>
    <cellStyle name="Comma 99 2 4 3" xfId="21345" xr:uid="{00000000-0005-0000-0000-000072420000}"/>
    <cellStyle name="Comma 99 2 4 4" xfId="21346" xr:uid="{00000000-0005-0000-0000-000073420000}"/>
    <cellStyle name="Comma 99 2 5" xfId="21347" xr:uid="{00000000-0005-0000-0000-000074420000}"/>
    <cellStyle name="Comma 99 2 5 2" xfId="21348" xr:uid="{00000000-0005-0000-0000-000075420000}"/>
    <cellStyle name="Comma 99 2 6" xfId="21349" xr:uid="{00000000-0005-0000-0000-000076420000}"/>
    <cellStyle name="Comma 99 2 7" xfId="21350" xr:uid="{00000000-0005-0000-0000-000077420000}"/>
    <cellStyle name="Comma 99 3" xfId="21351" xr:uid="{00000000-0005-0000-0000-000078420000}"/>
    <cellStyle name="Comma 99 3 2" xfId="21352" xr:uid="{00000000-0005-0000-0000-000079420000}"/>
    <cellStyle name="Comma 99 3 2 2" xfId="21353" xr:uid="{00000000-0005-0000-0000-00007A420000}"/>
    <cellStyle name="Comma 99 3 2 2 2" xfId="21354" xr:uid="{00000000-0005-0000-0000-00007B420000}"/>
    <cellStyle name="Comma 99 3 2 2 2 2" xfId="21355" xr:uid="{00000000-0005-0000-0000-00007C420000}"/>
    <cellStyle name="Comma 99 3 2 2 3" xfId="21356" xr:uid="{00000000-0005-0000-0000-00007D420000}"/>
    <cellStyle name="Comma 99 3 2 2 4" xfId="21357" xr:uid="{00000000-0005-0000-0000-00007E420000}"/>
    <cellStyle name="Comma 99 3 2 3" xfId="21358" xr:uid="{00000000-0005-0000-0000-00007F420000}"/>
    <cellStyle name="Comma 99 3 2 3 2" xfId="21359" xr:uid="{00000000-0005-0000-0000-000080420000}"/>
    <cellStyle name="Comma 99 3 2 4" xfId="21360" xr:uid="{00000000-0005-0000-0000-000081420000}"/>
    <cellStyle name="Comma 99 3 2 5" xfId="21361" xr:uid="{00000000-0005-0000-0000-000082420000}"/>
    <cellStyle name="Comma 99 3 3" xfId="21362" xr:uid="{00000000-0005-0000-0000-000083420000}"/>
    <cellStyle name="Comma 99 3 3 2" xfId="21363" xr:uid="{00000000-0005-0000-0000-000084420000}"/>
    <cellStyle name="Comma 99 3 3 2 2" xfId="21364" xr:uid="{00000000-0005-0000-0000-000085420000}"/>
    <cellStyle name="Comma 99 3 3 3" xfId="21365" xr:uid="{00000000-0005-0000-0000-000086420000}"/>
    <cellStyle name="Comma 99 3 3 4" xfId="21366" xr:uid="{00000000-0005-0000-0000-000087420000}"/>
    <cellStyle name="Comma 99 3 4" xfId="21367" xr:uid="{00000000-0005-0000-0000-000088420000}"/>
    <cellStyle name="Comma 99 3 4 2" xfId="21368" xr:uid="{00000000-0005-0000-0000-000089420000}"/>
    <cellStyle name="Comma 99 3 5" xfId="21369" xr:uid="{00000000-0005-0000-0000-00008A420000}"/>
    <cellStyle name="Comma 99 3 6" xfId="21370" xr:uid="{00000000-0005-0000-0000-00008B420000}"/>
    <cellStyle name="Comma 99 4" xfId="21371" xr:uid="{00000000-0005-0000-0000-00008C420000}"/>
    <cellStyle name="Comma 99 4 2" xfId="21372" xr:uid="{00000000-0005-0000-0000-00008D420000}"/>
    <cellStyle name="Comma 99 4 2 2" xfId="21373" xr:uid="{00000000-0005-0000-0000-00008E420000}"/>
    <cellStyle name="Comma 99 4 2 2 2" xfId="21374" xr:uid="{00000000-0005-0000-0000-00008F420000}"/>
    <cellStyle name="Comma 99 4 2 3" xfId="21375" xr:uid="{00000000-0005-0000-0000-000090420000}"/>
    <cellStyle name="Comma 99 4 2 4" xfId="21376" xr:uid="{00000000-0005-0000-0000-000091420000}"/>
    <cellStyle name="Comma 99 4 3" xfId="21377" xr:uid="{00000000-0005-0000-0000-000092420000}"/>
    <cellStyle name="Comma 99 4 3 2" xfId="21378" xr:uid="{00000000-0005-0000-0000-000093420000}"/>
    <cellStyle name="Comma 99 4 4" xfId="21379" xr:uid="{00000000-0005-0000-0000-000094420000}"/>
    <cellStyle name="Comma 99 4 5" xfId="21380" xr:uid="{00000000-0005-0000-0000-000095420000}"/>
    <cellStyle name="Comma 99 5" xfId="21381" xr:uid="{00000000-0005-0000-0000-000096420000}"/>
    <cellStyle name="Comma 99 5 2" xfId="21382" xr:uid="{00000000-0005-0000-0000-000097420000}"/>
    <cellStyle name="Comma 99 5 2 2" xfId="21383" xr:uid="{00000000-0005-0000-0000-000098420000}"/>
    <cellStyle name="Comma 99 5 3" xfId="21384" xr:uid="{00000000-0005-0000-0000-000099420000}"/>
    <cellStyle name="Comma 99 5 4" xfId="21385" xr:uid="{00000000-0005-0000-0000-00009A420000}"/>
    <cellStyle name="Comma 99 6" xfId="21386" xr:uid="{00000000-0005-0000-0000-00009B420000}"/>
    <cellStyle name="Comma 99 6 2" xfId="21387" xr:uid="{00000000-0005-0000-0000-00009C420000}"/>
    <cellStyle name="Comma 99 7" xfId="21388" xr:uid="{00000000-0005-0000-0000-00009D420000}"/>
    <cellStyle name="Comma 99 8" xfId="21389" xr:uid="{00000000-0005-0000-0000-00009E420000}"/>
    <cellStyle name="Comma 99 9" xfId="21390" xr:uid="{00000000-0005-0000-0000-00009F420000}"/>
    <cellStyle name="Comma w/ decimal" xfId="677" xr:uid="{00000000-0005-0000-0000-0000A0420000}"/>
    <cellStyle name="Comma w/o decimals" xfId="3717" xr:uid="{00000000-0005-0000-0000-0000A1420000}"/>
    <cellStyle name="Comma w/o decimals 2" xfId="3718" xr:uid="{00000000-0005-0000-0000-0000A2420000}"/>
    <cellStyle name="Comma w/o decimals 3" xfId="3719" xr:uid="{00000000-0005-0000-0000-0000A3420000}"/>
    <cellStyle name="Comma w/o decimals 4" xfId="3720" xr:uid="{00000000-0005-0000-0000-0000A4420000}"/>
    <cellStyle name="Comma w/o decimals 5" xfId="3721" xr:uid="{00000000-0005-0000-0000-0000A5420000}"/>
    <cellStyle name="Comma0" xfId="678" xr:uid="{00000000-0005-0000-0000-0000A6420000}"/>
    <cellStyle name="Comma0 - Style2" xfId="679" xr:uid="{00000000-0005-0000-0000-0000A7420000}"/>
    <cellStyle name="Comma0 - Style2 2" xfId="680" xr:uid="{00000000-0005-0000-0000-0000A8420000}"/>
    <cellStyle name="Comma0 - Style4" xfId="3722" xr:uid="{00000000-0005-0000-0000-0000A9420000}"/>
    <cellStyle name="Comma0 - Style4 2" xfId="3723" xr:uid="{00000000-0005-0000-0000-0000AA420000}"/>
    <cellStyle name="Comma0 - Style5" xfId="681" xr:uid="{00000000-0005-0000-0000-0000AB420000}"/>
    <cellStyle name="Comma0 - Style5 2" xfId="682" xr:uid="{00000000-0005-0000-0000-0000AC420000}"/>
    <cellStyle name="Comma0 10" xfId="683" xr:uid="{00000000-0005-0000-0000-0000AD420000}"/>
    <cellStyle name="Comma0 10 2" xfId="21391" xr:uid="{00000000-0005-0000-0000-0000AE420000}"/>
    <cellStyle name="Comma0 11" xfId="684" xr:uid="{00000000-0005-0000-0000-0000AF420000}"/>
    <cellStyle name="Comma0 11 2" xfId="21392" xr:uid="{00000000-0005-0000-0000-0000B0420000}"/>
    <cellStyle name="Comma0 12" xfId="685" xr:uid="{00000000-0005-0000-0000-0000B1420000}"/>
    <cellStyle name="Comma0 12 2" xfId="21393" xr:uid="{00000000-0005-0000-0000-0000B2420000}"/>
    <cellStyle name="Comma0 13" xfId="686" xr:uid="{00000000-0005-0000-0000-0000B3420000}"/>
    <cellStyle name="Comma0 13 2" xfId="21394" xr:uid="{00000000-0005-0000-0000-0000B4420000}"/>
    <cellStyle name="Comma0 14" xfId="687" xr:uid="{00000000-0005-0000-0000-0000B5420000}"/>
    <cellStyle name="Comma0 14 2" xfId="21395" xr:uid="{00000000-0005-0000-0000-0000B6420000}"/>
    <cellStyle name="Comma0 15" xfId="688" xr:uid="{00000000-0005-0000-0000-0000B7420000}"/>
    <cellStyle name="Comma0 15 2" xfId="21396" xr:uid="{00000000-0005-0000-0000-0000B8420000}"/>
    <cellStyle name="Comma0 16" xfId="689" xr:uid="{00000000-0005-0000-0000-0000B9420000}"/>
    <cellStyle name="Comma0 16 2" xfId="21397" xr:uid="{00000000-0005-0000-0000-0000BA420000}"/>
    <cellStyle name="Comma0 17" xfId="690" xr:uid="{00000000-0005-0000-0000-0000BB420000}"/>
    <cellStyle name="Comma0 17 2" xfId="21398" xr:uid="{00000000-0005-0000-0000-0000BC420000}"/>
    <cellStyle name="Comma0 18" xfId="691" xr:uid="{00000000-0005-0000-0000-0000BD420000}"/>
    <cellStyle name="Comma0 18 2" xfId="21399" xr:uid="{00000000-0005-0000-0000-0000BE420000}"/>
    <cellStyle name="Comma0 19" xfId="692" xr:uid="{00000000-0005-0000-0000-0000BF420000}"/>
    <cellStyle name="Comma0 19 2" xfId="21400" xr:uid="{00000000-0005-0000-0000-0000C0420000}"/>
    <cellStyle name="Comma0 2" xfId="693" xr:uid="{00000000-0005-0000-0000-0000C1420000}"/>
    <cellStyle name="Comma0 2 2" xfId="21401" xr:uid="{00000000-0005-0000-0000-0000C2420000}"/>
    <cellStyle name="Comma0 20" xfId="694" xr:uid="{00000000-0005-0000-0000-0000C3420000}"/>
    <cellStyle name="Comma0 20 2" xfId="21402" xr:uid="{00000000-0005-0000-0000-0000C4420000}"/>
    <cellStyle name="Comma0 21" xfId="695" xr:uid="{00000000-0005-0000-0000-0000C5420000}"/>
    <cellStyle name="Comma0 21 2" xfId="21403" xr:uid="{00000000-0005-0000-0000-0000C6420000}"/>
    <cellStyle name="Comma0 22" xfId="696" xr:uid="{00000000-0005-0000-0000-0000C7420000}"/>
    <cellStyle name="Comma0 22 2" xfId="21404" xr:uid="{00000000-0005-0000-0000-0000C8420000}"/>
    <cellStyle name="Comma0 23" xfId="697" xr:uid="{00000000-0005-0000-0000-0000C9420000}"/>
    <cellStyle name="Comma0 23 2" xfId="21405" xr:uid="{00000000-0005-0000-0000-0000CA420000}"/>
    <cellStyle name="Comma0 24" xfId="698" xr:uid="{00000000-0005-0000-0000-0000CB420000}"/>
    <cellStyle name="Comma0 24 2" xfId="21406" xr:uid="{00000000-0005-0000-0000-0000CC420000}"/>
    <cellStyle name="Comma0 25" xfId="699" xr:uid="{00000000-0005-0000-0000-0000CD420000}"/>
    <cellStyle name="Comma0 25 2" xfId="21407" xr:uid="{00000000-0005-0000-0000-0000CE420000}"/>
    <cellStyle name="Comma0 26" xfId="700" xr:uid="{00000000-0005-0000-0000-0000CF420000}"/>
    <cellStyle name="Comma0 26 2" xfId="21408" xr:uid="{00000000-0005-0000-0000-0000D0420000}"/>
    <cellStyle name="Comma0 27" xfId="701" xr:uid="{00000000-0005-0000-0000-0000D1420000}"/>
    <cellStyle name="Comma0 27 2" xfId="21409" xr:uid="{00000000-0005-0000-0000-0000D2420000}"/>
    <cellStyle name="Comma0 28" xfId="702" xr:uid="{00000000-0005-0000-0000-0000D3420000}"/>
    <cellStyle name="Comma0 28 2" xfId="21410" xr:uid="{00000000-0005-0000-0000-0000D4420000}"/>
    <cellStyle name="Comma0 29" xfId="21411" xr:uid="{00000000-0005-0000-0000-0000D5420000}"/>
    <cellStyle name="Comma0 29 2" xfId="21412" xr:uid="{00000000-0005-0000-0000-0000D6420000}"/>
    <cellStyle name="Comma0 3" xfId="703" xr:uid="{00000000-0005-0000-0000-0000D7420000}"/>
    <cellStyle name="Comma0 3 2" xfId="21413" xr:uid="{00000000-0005-0000-0000-0000D8420000}"/>
    <cellStyle name="Comma0 30" xfId="21414" xr:uid="{00000000-0005-0000-0000-0000D9420000}"/>
    <cellStyle name="Comma0 30 2" xfId="21415" xr:uid="{00000000-0005-0000-0000-0000DA420000}"/>
    <cellStyle name="Comma0 31" xfId="21416" xr:uid="{00000000-0005-0000-0000-0000DB420000}"/>
    <cellStyle name="Comma0 31 2" xfId="21417" xr:uid="{00000000-0005-0000-0000-0000DC420000}"/>
    <cellStyle name="Comma0 32" xfId="21418" xr:uid="{00000000-0005-0000-0000-0000DD420000}"/>
    <cellStyle name="Comma0 33" xfId="21419" xr:uid="{00000000-0005-0000-0000-0000DE420000}"/>
    <cellStyle name="Comma0 34" xfId="21420" xr:uid="{00000000-0005-0000-0000-0000DF420000}"/>
    <cellStyle name="Comma0 35" xfId="21421" xr:uid="{00000000-0005-0000-0000-0000E0420000}"/>
    <cellStyle name="Comma0 36" xfId="21422" xr:uid="{00000000-0005-0000-0000-0000E1420000}"/>
    <cellStyle name="Comma0 37" xfId="21423" xr:uid="{00000000-0005-0000-0000-0000E2420000}"/>
    <cellStyle name="Comma0 38" xfId="21424" xr:uid="{00000000-0005-0000-0000-0000E3420000}"/>
    <cellStyle name="Comma0 39" xfId="21425" xr:uid="{00000000-0005-0000-0000-0000E4420000}"/>
    <cellStyle name="Comma0 4" xfId="704" xr:uid="{00000000-0005-0000-0000-0000E5420000}"/>
    <cellStyle name="Comma0 4 2" xfId="21426" xr:uid="{00000000-0005-0000-0000-0000E6420000}"/>
    <cellStyle name="Comma0 40" xfId="21427" xr:uid="{00000000-0005-0000-0000-0000E7420000}"/>
    <cellStyle name="Comma0 41" xfId="21428" xr:uid="{00000000-0005-0000-0000-0000E8420000}"/>
    <cellStyle name="Comma0 42" xfId="21429" xr:uid="{00000000-0005-0000-0000-0000E9420000}"/>
    <cellStyle name="Comma0 43" xfId="21430" xr:uid="{00000000-0005-0000-0000-0000EA420000}"/>
    <cellStyle name="Comma0 44" xfId="21431" xr:uid="{00000000-0005-0000-0000-0000EB420000}"/>
    <cellStyle name="Comma0 45" xfId="21432" xr:uid="{00000000-0005-0000-0000-0000EC420000}"/>
    <cellStyle name="Comma0 46" xfId="21433" xr:uid="{00000000-0005-0000-0000-0000ED420000}"/>
    <cellStyle name="Comma0 47" xfId="21434" xr:uid="{00000000-0005-0000-0000-0000EE420000}"/>
    <cellStyle name="Comma0 48" xfId="21435" xr:uid="{00000000-0005-0000-0000-0000EF420000}"/>
    <cellStyle name="Comma0 49" xfId="21436" xr:uid="{00000000-0005-0000-0000-0000F0420000}"/>
    <cellStyle name="Comma0 5" xfId="705" xr:uid="{00000000-0005-0000-0000-0000F1420000}"/>
    <cellStyle name="Comma0 5 2" xfId="21437" xr:uid="{00000000-0005-0000-0000-0000F2420000}"/>
    <cellStyle name="Comma0 50" xfId="21438" xr:uid="{00000000-0005-0000-0000-0000F3420000}"/>
    <cellStyle name="Comma0 51" xfId="21439" xr:uid="{00000000-0005-0000-0000-0000F4420000}"/>
    <cellStyle name="Comma0 52" xfId="21440" xr:uid="{00000000-0005-0000-0000-0000F5420000}"/>
    <cellStyle name="Comma0 53" xfId="21441" xr:uid="{00000000-0005-0000-0000-0000F6420000}"/>
    <cellStyle name="Comma0 54" xfId="21442" xr:uid="{00000000-0005-0000-0000-0000F7420000}"/>
    <cellStyle name="Comma0 55" xfId="21443" xr:uid="{00000000-0005-0000-0000-0000F8420000}"/>
    <cellStyle name="Comma0 56" xfId="21444" xr:uid="{00000000-0005-0000-0000-0000F9420000}"/>
    <cellStyle name="Comma0 57" xfId="21445" xr:uid="{00000000-0005-0000-0000-0000FA420000}"/>
    <cellStyle name="Comma0 58" xfId="21446" xr:uid="{00000000-0005-0000-0000-0000FB420000}"/>
    <cellStyle name="Comma0 59" xfId="21447" xr:uid="{00000000-0005-0000-0000-0000FC420000}"/>
    <cellStyle name="Comma0 6" xfId="706" xr:uid="{00000000-0005-0000-0000-0000FD420000}"/>
    <cellStyle name="Comma0 6 2" xfId="21448" xr:uid="{00000000-0005-0000-0000-0000FE420000}"/>
    <cellStyle name="Comma0 60" xfId="21449" xr:uid="{00000000-0005-0000-0000-0000FF420000}"/>
    <cellStyle name="Comma0 61" xfId="21450" xr:uid="{00000000-0005-0000-0000-000000430000}"/>
    <cellStyle name="Comma0 62" xfId="21451" xr:uid="{00000000-0005-0000-0000-000001430000}"/>
    <cellStyle name="Comma0 63" xfId="21452" xr:uid="{00000000-0005-0000-0000-000002430000}"/>
    <cellStyle name="Comma0 64" xfId="21453" xr:uid="{00000000-0005-0000-0000-000003430000}"/>
    <cellStyle name="Comma0 65" xfId="21454" xr:uid="{00000000-0005-0000-0000-000004430000}"/>
    <cellStyle name="Comma0 66" xfId="21455" xr:uid="{00000000-0005-0000-0000-000005430000}"/>
    <cellStyle name="Comma0 67" xfId="21456" xr:uid="{00000000-0005-0000-0000-000006430000}"/>
    <cellStyle name="Comma0 68" xfId="21457" xr:uid="{00000000-0005-0000-0000-000007430000}"/>
    <cellStyle name="Comma0 69" xfId="21458" xr:uid="{00000000-0005-0000-0000-000008430000}"/>
    <cellStyle name="Comma0 7" xfId="707" xr:uid="{00000000-0005-0000-0000-000009430000}"/>
    <cellStyle name="Comma0 7 2" xfId="21459" xr:uid="{00000000-0005-0000-0000-00000A430000}"/>
    <cellStyle name="Comma0 70" xfId="21460" xr:uid="{00000000-0005-0000-0000-00000B430000}"/>
    <cellStyle name="Comma0 71" xfId="21461" xr:uid="{00000000-0005-0000-0000-00000C430000}"/>
    <cellStyle name="Comma0 8" xfId="708" xr:uid="{00000000-0005-0000-0000-00000D430000}"/>
    <cellStyle name="Comma0 8 2" xfId="21462" xr:uid="{00000000-0005-0000-0000-00000E430000}"/>
    <cellStyle name="Comma0 9" xfId="709" xr:uid="{00000000-0005-0000-0000-00000F430000}"/>
    <cellStyle name="Comma0 9 2" xfId="21463" xr:uid="{00000000-0005-0000-0000-000010430000}"/>
    <cellStyle name="Comma0_00001 ELS 03-31-10" xfId="3724" xr:uid="{00000000-0005-0000-0000-000011430000}"/>
    <cellStyle name="Comma1 - Style1" xfId="710" xr:uid="{00000000-0005-0000-0000-000012430000}"/>
    <cellStyle name="Comma1 - Style1 2" xfId="711" xr:uid="{00000000-0005-0000-0000-000013430000}"/>
    <cellStyle name="Comment" xfId="178" xr:uid="{00000000-0005-0000-0000-000014430000}"/>
    <cellStyle name="Comment 2" xfId="3725" xr:uid="{00000000-0005-0000-0000-000015430000}"/>
    <cellStyle name="Copied" xfId="21464" xr:uid="{00000000-0005-0000-0000-000016430000}"/>
    <cellStyle name="Curren - Style2" xfId="712" xr:uid="{00000000-0005-0000-0000-000017430000}"/>
    <cellStyle name="Curren - Style2 2" xfId="713" xr:uid="{00000000-0005-0000-0000-000018430000}"/>
    <cellStyle name="Curren - Style6" xfId="714" xr:uid="{00000000-0005-0000-0000-000019430000}"/>
    <cellStyle name="Curren - Style6 2" xfId="715" xr:uid="{00000000-0005-0000-0000-00001A430000}"/>
    <cellStyle name="Currency" xfId="2" builtinId="4"/>
    <cellStyle name="Currency (0)" xfId="21465" xr:uid="{00000000-0005-0000-0000-00001C430000}"/>
    <cellStyle name="Currency (2)" xfId="21466" xr:uid="{00000000-0005-0000-0000-00001D430000}"/>
    <cellStyle name="Currency .00" xfId="21467" xr:uid="{00000000-0005-0000-0000-00001E430000}"/>
    <cellStyle name="Currency [0] 2" xfId="21468" xr:uid="{00000000-0005-0000-0000-00001F430000}"/>
    <cellStyle name="Currency [0] 2 2" xfId="21469" xr:uid="{00000000-0005-0000-0000-000020430000}"/>
    <cellStyle name="Currency [0] 2 2 2" xfId="21470" xr:uid="{00000000-0005-0000-0000-000021430000}"/>
    <cellStyle name="Currency [0] 2 3" xfId="21471" xr:uid="{00000000-0005-0000-0000-000022430000}"/>
    <cellStyle name="Currency [0] 2 3 2" xfId="21472" xr:uid="{00000000-0005-0000-0000-000023430000}"/>
    <cellStyle name="Currency [0] 2 4" xfId="21473" xr:uid="{00000000-0005-0000-0000-000024430000}"/>
    <cellStyle name="Currency [0] 2 4 2" xfId="21474" xr:uid="{00000000-0005-0000-0000-000025430000}"/>
    <cellStyle name="Currency [0] 2 5" xfId="21475" xr:uid="{00000000-0005-0000-0000-000026430000}"/>
    <cellStyle name="Currency [0] 2 5 2" xfId="21476" xr:uid="{00000000-0005-0000-0000-000027430000}"/>
    <cellStyle name="Currency [0] 2 6" xfId="21477" xr:uid="{00000000-0005-0000-0000-000028430000}"/>
    <cellStyle name="Currency [0] 2 6 2" xfId="21478" xr:uid="{00000000-0005-0000-0000-000029430000}"/>
    <cellStyle name="Currency [0] 2 7" xfId="21479" xr:uid="{00000000-0005-0000-0000-00002A430000}"/>
    <cellStyle name="Currency [0] 2 7 2" xfId="21480" xr:uid="{00000000-0005-0000-0000-00002B430000}"/>
    <cellStyle name="Currency [0] 2 8" xfId="21481" xr:uid="{00000000-0005-0000-0000-00002C430000}"/>
    <cellStyle name="Currency [0] 2 8 2" xfId="21482" xr:uid="{00000000-0005-0000-0000-00002D430000}"/>
    <cellStyle name="Currency [0] 2 9" xfId="21483" xr:uid="{00000000-0005-0000-0000-00002E430000}"/>
    <cellStyle name="Currency [00]" xfId="3726" xr:uid="{00000000-0005-0000-0000-00002F430000}"/>
    <cellStyle name="Currency [1]" xfId="21484" xr:uid="{00000000-0005-0000-0000-000030430000}"/>
    <cellStyle name="Currency [1] 2" xfId="21485" xr:uid="{00000000-0005-0000-0000-000031430000}"/>
    <cellStyle name="Currency [2]" xfId="21486" xr:uid="{00000000-0005-0000-0000-000032430000}"/>
    <cellStyle name="Currency [2] 2" xfId="21487" xr:uid="{00000000-0005-0000-0000-000033430000}"/>
    <cellStyle name="Currency [3 space]" xfId="21488" xr:uid="{00000000-0005-0000-0000-000034430000}"/>
    <cellStyle name="Currency [3]" xfId="21489" xr:uid="{00000000-0005-0000-0000-000035430000}"/>
    <cellStyle name="Currency [3] 10" xfId="21490" xr:uid="{00000000-0005-0000-0000-000036430000}"/>
    <cellStyle name="Currency [3] 2" xfId="21491" xr:uid="{00000000-0005-0000-0000-000037430000}"/>
    <cellStyle name="Currency [3] 3" xfId="21492" xr:uid="{00000000-0005-0000-0000-000038430000}"/>
    <cellStyle name="Currency [3] 4" xfId="21493" xr:uid="{00000000-0005-0000-0000-000039430000}"/>
    <cellStyle name="Currency [3] 5" xfId="21494" xr:uid="{00000000-0005-0000-0000-00003A430000}"/>
    <cellStyle name="Currency [3] 6" xfId="21495" xr:uid="{00000000-0005-0000-0000-00003B430000}"/>
    <cellStyle name="Currency [3] 7" xfId="21496" xr:uid="{00000000-0005-0000-0000-00003C430000}"/>
    <cellStyle name="Currency [3] 8" xfId="21497" xr:uid="{00000000-0005-0000-0000-00003D430000}"/>
    <cellStyle name="Currency [3] 9" xfId="21498" xr:uid="{00000000-0005-0000-0000-00003E430000}"/>
    <cellStyle name="Currency [4]" xfId="21499" xr:uid="{00000000-0005-0000-0000-00003F430000}"/>
    <cellStyle name="Currency [4] 2" xfId="21500" xr:uid="{00000000-0005-0000-0000-000040430000}"/>
    <cellStyle name="Currency [4] 2 2" xfId="21501" xr:uid="{00000000-0005-0000-0000-000041430000}"/>
    <cellStyle name="Currency [4] 3" xfId="21502" xr:uid="{00000000-0005-0000-0000-000042430000}"/>
    <cellStyle name="Currency 10" xfId="179" xr:uid="{00000000-0005-0000-0000-000043430000}"/>
    <cellStyle name="Currency 10 2" xfId="3727" xr:uid="{00000000-0005-0000-0000-000044430000}"/>
    <cellStyle name="Currency 10 2 2" xfId="21503" xr:uid="{00000000-0005-0000-0000-000045430000}"/>
    <cellStyle name="Currency 10 2 2 2" xfId="21504" xr:uid="{00000000-0005-0000-0000-000046430000}"/>
    <cellStyle name="Currency 10 2 2 2 2" xfId="21505" xr:uid="{00000000-0005-0000-0000-000047430000}"/>
    <cellStyle name="Currency 10 2 2 2 2 2" xfId="21506" xr:uid="{00000000-0005-0000-0000-000048430000}"/>
    <cellStyle name="Currency 10 2 2 2 2 2 2" xfId="21507" xr:uid="{00000000-0005-0000-0000-000049430000}"/>
    <cellStyle name="Currency 10 2 2 2 2 3" xfId="21508" xr:uid="{00000000-0005-0000-0000-00004A430000}"/>
    <cellStyle name="Currency 10 2 2 2 2 4" xfId="21509" xr:uid="{00000000-0005-0000-0000-00004B430000}"/>
    <cellStyle name="Currency 10 2 2 2 3" xfId="21510" xr:uid="{00000000-0005-0000-0000-00004C430000}"/>
    <cellStyle name="Currency 10 2 2 2 3 2" xfId="21511" xr:uid="{00000000-0005-0000-0000-00004D430000}"/>
    <cellStyle name="Currency 10 2 2 2 4" xfId="21512" xr:uid="{00000000-0005-0000-0000-00004E430000}"/>
    <cellStyle name="Currency 10 2 2 2 5" xfId="21513" xr:uid="{00000000-0005-0000-0000-00004F430000}"/>
    <cellStyle name="Currency 10 2 2 3" xfId="21514" xr:uid="{00000000-0005-0000-0000-000050430000}"/>
    <cellStyle name="Currency 10 2 2 3 2" xfId="21515" xr:uid="{00000000-0005-0000-0000-000051430000}"/>
    <cellStyle name="Currency 10 2 2 3 2 2" xfId="21516" xr:uid="{00000000-0005-0000-0000-000052430000}"/>
    <cellStyle name="Currency 10 2 2 3 3" xfId="21517" xr:uid="{00000000-0005-0000-0000-000053430000}"/>
    <cellStyle name="Currency 10 2 2 3 4" xfId="21518" xr:uid="{00000000-0005-0000-0000-000054430000}"/>
    <cellStyle name="Currency 10 2 2 4" xfId="21519" xr:uid="{00000000-0005-0000-0000-000055430000}"/>
    <cellStyle name="Currency 10 2 2 4 2" xfId="21520" xr:uid="{00000000-0005-0000-0000-000056430000}"/>
    <cellStyle name="Currency 10 2 2 5" xfId="21521" xr:uid="{00000000-0005-0000-0000-000057430000}"/>
    <cellStyle name="Currency 10 2 2 6" xfId="21522" xr:uid="{00000000-0005-0000-0000-000058430000}"/>
    <cellStyle name="Currency 10 2 3" xfId="21523" xr:uid="{00000000-0005-0000-0000-000059430000}"/>
    <cellStyle name="Currency 10 2 4" xfId="21524" xr:uid="{00000000-0005-0000-0000-00005A430000}"/>
    <cellStyle name="Currency 10 2 4 2" xfId="21525" xr:uid="{00000000-0005-0000-0000-00005B430000}"/>
    <cellStyle name="Currency 10 2 4 2 2" xfId="21526" xr:uid="{00000000-0005-0000-0000-00005C430000}"/>
    <cellStyle name="Currency 10 2 4 2 2 2" xfId="21527" xr:uid="{00000000-0005-0000-0000-00005D430000}"/>
    <cellStyle name="Currency 10 2 4 2 3" xfId="21528" xr:uid="{00000000-0005-0000-0000-00005E430000}"/>
    <cellStyle name="Currency 10 2 4 2 4" xfId="21529" xr:uid="{00000000-0005-0000-0000-00005F430000}"/>
    <cellStyle name="Currency 10 2 4 3" xfId="21530" xr:uid="{00000000-0005-0000-0000-000060430000}"/>
    <cellStyle name="Currency 10 2 4 3 2" xfId="21531" xr:uid="{00000000-0005-0000-0000-000061430000}"/>
    <cellStyle name="Currency 10 2 4 4" xfId="21532" xr:uid="{00000000-0005-0000-0000-000062430000}"/>
    <cellStyle name="Currency 10 2 4 5" xfId="21533" xr:uid="{00000000-0005-0000-0000-000063430000}"/>
    <cellStyle name="Currency 10 2 5" xfId="21534" xr:uid="{00000000-0005-0000-0000-000064430000}"/>
    <cellStyle name="Currency 10 2 5 2" xfId="21535" xr:uid="{00000000-0005-0000-0000-000065430000}"/>
    <cellStyle name="Currency 10 2 5 2 2" xfId="21536" xr:uid="{00000000-0005-0000-0000-000066430000}"/>
    <cellStyle name="Currency 10 2 5 3" xfId="21537" xr:uid="{00000000-0005-0000-0000-000067430000}"/>
    <cellStyle name="Currency 10 2 5 4" xfId="21538" xr:uid="{00000000-0005-0000-0000-000068430000}"/>
    <cellStyle name="Currency 10 2 6" xfId="21539" xr:uid="{00000000-0005-0000-0000-000069430000}"/>
    <cellStyle name="Currency 10 2 6 2" xfId="21540" xr:uid="{00000000-0005-0000-0000-00006A430000}"/>
    <cellStyle name="Currency 10 2 7" xfId="21541" xr:uid="{00000000-0005-0000-0000-00006B430000}"/>
    <cellStyle name="Currency 10 2 8" xfId="21542" xr:uid="{00000000-0005-0000-0000-00006C430000}"/>
    <cellStyle name="Currency 10 3" xfId="7351" xr:uid="{00000000-0005-0000-0000-00006D430000}"/>
    <cellStyle name="Currency 10 3 2" xfId="21543" xr:uid="{00000000-0005-0000-0000-00006E430000}"/>
    <cellStyle name="Currency 10 3 2 2" xfId="21544" xr:uid="{00000000-0005-0000-0000-00006F430000}"/>
    <cellStyle name="Currency 10 3 2 2 2" xfId="21545" xr:uid="{00000000-0005-0000-0000-000070430000}"/>
    <cellStyle name="Currency 10 3 2 2 2 2" xfId="21546" xr:uid="{00000000-0005-0000-0000-000071430000}"/>
    <cellStyle name="Currency 10 3 2 2 3" xfId="21547" xr:uid="{00000000-0005-0000-0000-000072430000}"/>
    <cellStyle name="Currency 10 3 2 2 4" xfId="21548" xr:uid="{00000000-0005-0000-0000-000073430000}"/>
    <cellStyle name="Currency 10 3 2 3" xfId="21549" xr:uid="{00000000-0005-0000-0000-000074430000}"/>
    <cellStyle name="Currency 10 3 2 3 2" xfId="21550" xr:uid="{00000000-0005-0000-0000-000075430000}"/>
    <cellStyle name="Currency 10 3 2 4" xfId="21551" xr:uid="{00000000-0005-0000-0000-000076430000}"/>
    <cellStyle name="Currency 10 3 2 5" xfId="21552" xr:uid="{00000000-0005-0000-0000-000077430000}"/>
    <cellStyle name="Currency 10 3 3" xfId="21553" xr:uid="{00000000-0005-0000-0000-000078430000}"/>
    <cellStyle name="Currency 10 3 3 2" xfId="21554" xr:uid="{00000000-0005-0000-0000-000079430000}"/>
    <cellStyle name="Currency 10 3 3 2 2" xfId="21555" xr:uid="{00000000-0005-0000-0000-00007A430000}"/>
    <cellStyle name="Currency 10 3 3 3" xfId="21556" xr:uid="{00000000-0005-0000-0000-00007B430000}"/>
    <cellStyle name="Currency 10 3 3 4" xfId="21557" xr:uid="{00000000-0005-0000-0000-00007C430000}"/>
    <cellStyle name="Currency 10 3 4" xfId="21558" xr:uid="{00000000-0005-0000-0000-00007D430000}"/>
    <cellStyle name="Currency 10 3 4 2" xfId="21559" xr:uid="{00000000-0005-0000-0000-00007E430000}"/>
    <cellStyle name="Currency 10 3 5" xfId="21560" xr:uid="{00000000-0005-0000-0000-00007F430000}"/>
    <cellStyle name="Currency 10 3 6" xfId="21561" xr:uid="{00000000-0005-0000-0000-000080430000}"/>
    <cellStyle name="Currency 10 4" xfId="21562" xr:uid="{00000000-0005-0000-0000-000081430000}"/>
    <cellStyle name="Currency 10 4 2" xfId="21563" xr:uid="{00000000-0005-0000-0000-000082430000}"/>
    <cellStyle name="Currency 10 4 2 2" xfId="21564" xr:uid="{00000000-0005-0000-0000-000083430000}"/>
    <cellStyle name="Currency 10 4 2 2 2" xfId="21565" xr:uid="{00000000-0005-0000-0000-000084430000}"/>
    <cellStyle name="Currency 10 4 2 3" xfId="21566" xr:uid="{00000000-0005-0000-0000-000085430000}"/>
    <cellStyle name="Currency 10 4 2 4" xfId="21567" xr:uid="{00000000-0005-0000-0000-000086430000}"/>
    <cellStyle name="Currency 10 4 3" xfId="21568" xr:uid="{00000000-0005-0000-0000-000087430000}"/>
    <cellStyle name="Currency 10 4 3 2" xfId="21569" xr:uid="{00000000-0005-0000-0000-000088430000}"/>
    <cellStyle name="Currency 10 4 4" xfId="21570" xr:uid="{00000000-0005-0000-0000-000089430000}"/>
    <cellStyle name="Currency 10 4 5" xfId="21571" xr:uid="{00000000-0005-0000-0000-00008A430000}"/>
    <cellStyle name="Currency 10 5" xfId="21572" xr:uid="{00000000-0005-0000-0000-00008B430000}"/>
    <cellStyle name="Currency 10 5 2" xfId="21573" xr:uid="{00000000-0005-0000-0000-00008C430000}"/>
    <cellStyle name="Currency 10 5 2 2" xfId="21574" xr:uid="{00000000-0005-0000-0000-00008D430000}"/>
    <cellStyle name="Currency 10 5 3" xfId="21575" xr:uid="{00000000-0005-0000-0000-00008E430000}"/>
    <cellStyle name="Currency 10 5 4" xfId="21576" xr:uid="{00000000-0005-0000-0000-00008F430000}"/>
    <cellStyle name="Currency 10 6" xfId="21577" xr:uid="{00000000-0005-0000-0000-000090430000}"/>
    <cellStyle name="Currency 10 6 2" xfId="21578" xr:uid="{00000000-0005-0000-0000-000091430000}"/>
    <cellStyle name="Currency 10 7" xfId="21579" xr:uid="{00000000-0005-0000-0000-000092430000}"/>
    <cellStyle name="Currency 10 8" xfId="21580" xr:uid="{00000000-0005-0000-0000-000093430000}"/>
    <cellStyle name="Currency 10 9" xfId="21581" xr:uid="{00000000-0005-0000-0000-000094430000}"/>
    <cellStyle name="Currency 11" xfId="180" xr:uid="{00000000-0005-0000-0000-000095430000}"/>
    <cellStyle name="Currency 11 2" xfId="3728" xr:uid="{00000000-0005-0000-0000-000096430000}"/>
    <cellStyle name="Currency 11 3" xfId="21582" xr:uid="{00000000-0005-0000-0000-000097430000}"/>
    <cellStyle name="Currency 11 3 2" xfId="21583" xr:uid="{00000000-0005-0000-0000-000098430000}"/>
    <cellStyle name="Currency 11 3 3" xfId="21584" xr:uid="{00000000-0005-0000-0000-000099430000}"/>
    <cellStyle name="Currency 11 4" xfId="21585" xr:uid="{00000000-0005-0000-0000-00009A430000}"/>
    <cellStyle name="Currency 12" xfId="3729" xr:uid="{00000000-0005-0000-0000-00009B430000}"/>
    <cellStyle name="Currency 12 10" xfId="21586" xr:uid="{00000000-0005-0000-0000-00009C430000}"/>
    <cellStyle name="Currency 12 11" xfId="21587" xr:uid="{00000000-0005-0000-0000-00009D430000}"/>
    <cellStyle name="Currency 12 11 2" xfId="21588" xr:uid="{00000000-0005-0000-0000-00009E430000}"/>
    <cellStyle name="Currency 12 11 2 2" xfId="21589" xr:uid="{00000000-0005-0000-0000-00009F430000}"/>
    <cellStyle name="Currency 12 11 2 2 2" xfId="21590" xr:uid="{00000000-0005-0000-0000-0000A0430000}"/>
    <cellStyle name="Currency 12 11 2 3" xfId="21591" xr:uid="{00000000-0005-0000-0000-0000A1430000}"/>
    <cellStyle name="Currency 12 11 2 4" xfId="21592" xr:uid="{00000000-0005-0000-0000-0000A2430000}"/>
    <cellStyle name="Currency 12 11 3" xfId="21593" xr:uid="{00000000-0005-0000-0000-0000A3430000}"/>
    <cellStyle name="Currency 12 11 3 2" xfId="21594" xr:uid="{00000000-0005-0000-0000-0000A4430000}"/>
    <cellStyle name="Currency 12 11 4" xfId="21595" xr:uid="{00000000-0005-0000-0000-0000A5430000}"/>
    <cellStyle name="Currency 12 11 5" xfId="21596" xr:uid="{00000000-0005-0000-0000-0000A6430000}"/>
    <cellStyle name="Currency 12 12" xfId="21597" xr:uid="{00000000-0005-0000-0000-0000A7430000}"/>
    <cellStyle name="Currency 12 12 2" xfId="21598" xr:uid="{00000000-0005-0000-0000-0000A8430000}"/>
    <cellStyle name="Currency 12 12 2 2" xfId="21599" xr:uid="{00000000-0005-0000-0000-0000A9430000}"/>
    <cellStyle name="Currency 12 12 3" xfId="21600" xr:uid="{00000000-0005-0000-0000-0000AA430000}"/>
    <cellStyle name="Currency 12 12 4" xfId="21601" xr:uid="{00000000-0005-0000-0000-0000AB430000}"/>
    <cellStyle name="Currency 12 13" xfId="21602" xr:uid="{00000000-0005-0000-0000-0000AC430000}"/>
    <cellStyle name="Currency 12 13 2" xfId="21603" xr:uid="{00000000-0005-0000-0000-0000AD430000}"/>
    <cellStyle name="Currency 12 14" xfId="21604" xr:uid="{00000000-0005-0000-0000-0000AE430000}"/>
    <cellStyle name="Currency 12 15" xfId="21605" xr:uid="{00000000-0005-0000-0000-0000AF430000}"/>
    <cellStyle name="Currency 12 2" xfId="3730" xr:uid="{00000000-0005-0000-0000-0000B0430000}"/>
    <cellStyle name="Currency 12 2 2" xfId="21606" xr:uid="{00000000-0005-0000-0000-0000B1430000}"/>
    <cellStyle name="Currency 12 3" xfId="21607" xr:uid="{00000000-0005-0000-0000-0000B2430000}"/>
    <cellStyle name="Currency 12 3 2" xfId="21608" xr:uid="{00000000-0005-0000-0000-0000B3430000}"/>
    <cellStyle name="Currency 12 4" xfId="21609" xr:uid="{00000000-0005-0000-0000-0000B4430000}"/>
    <cellStyle name="Currency 12 4 2" xfId="21610" xr:uid="{00000000-0005-0000-0000-0000B5430000}"/>
    <cellStyle name="Currency 12 5" xfId="21611" xr:uid="{00000000-0005-0000-0000-0000B6430000}"/>
    <cellStyle name="Currency 12 5 2" xfId="21612" xr:uid="{00000000-0005-0000-0000-0000B7430000}"/>
    <cellStyle name="Currency 12 6" xfId="21613" xr:uid="{00000000-0005-0000-0000-0000B8430000}"/>
    <cellStyle name="Currency 12 6 2" xfId="21614" xr:uid="{00000000-0005-0000-0000-0000B9430000}"/>
    <cellStyle name="Currency 12 7" xfId="21615" xr:uid="{00000000-0005-0000-0000-0000BA430000}"/>
    <cellStyle name="Currency 12 7 2" xfId="21616" xr:uid="{00000000-0005-0000-0000-0000BB430000}"/>
    <cellStyle name="Currency 12 8" xfId="21617" xr:uid="{00000000-0005-0000-0000-0000BC430000}"/>
    <cellStyle name="Currency 12 8 2" xfId="21618" xr:uid="{00000000-0005-0000-0000-0000BD430000}"/>
    <cellStyle name="Currency 12 9" xfId="21619" xr:uid="{00000000-0005-0000-0000-0000BE430000}"/>
    <cellStyle name="Currency 13" xfId="3731" xr:uid="{00000000-0005-0000-0000-0000BF430000}"/>
    <cellStyle name="Currency 13 2" xfId="21620" xr:uid="{00000000-0005-0000-0000-0000C0430000}"/>
    <cellStyle name="Currency 13 2 2" xfId="21621" xr:uid="{00000000-0005-0000-0000-0000C1430000}"/>
    <cellStyle name="Currency 13 3" xfId="21622" xr:uid="{00000000-0005-0000-0000-0000C2430000}"/>
    <cellStyle name="Currency 13 3 2" xfId="21623" xr:uid="{00000000-0005-0000-0000-0000C3430000}"/>
    <cellStyle name="Currency 13 4" xfId="21624" xr:uid="{00000000-0005-0000-0000-0000C4430000}"/>
    <cellStyle name="Currency 13 4 2" xfId="21625" xr:uid="{00000000-0005-0000-0000-0000C5430000}"/>
    <cellStyle name="Currency 13 5" xfId="21626" xr:uid="{00000000-0005-0000-0000-0000C6430000}"/>
    <cellStyle name="Currency 13 5 2" xfId="21627" xr:uid="{00000000-0005-0000-0000-0000C7430000}"/>
    <cellStyle name="Currency 13 6" xfId="21628" xr:uid="{00000000-0005-0000-0000-0000C8430000}"/>
    <cellStyle name="Currency 13 6 2" xfId="21629" xr:uid="{00000000-0005-0000-0000-0000C9430000}"/>
    <cellStyle name="Currency 13 7" xfId="21630" xr:uid="{00000000-0005-0000-0000-0000CA430000}"/>
    <cellStyle name="Currency 13 7 2" xfId="21631" xr:uid="{00000000-0005-0000-0000-0000CB430000}"/>
    <cellStyle name="Currency 13 8" xfId="21632" xr:uid="{00000000-0005-0000-0000-0000CC430000}"/>
    <cellStyle name="Currency 13 8 2" xfId="21633" xr:uid="{00000000-0005-0000-0000-0000CD430000}"/>
    <cellStyle name="Currency 13 9" xfId="21634" xr:uid="{00000000-0005-0000-0000-0000CE430000}"/>
    <cellStyle name="Currency 14" xfId="716" xr:uid="{00000000-0005-0000-0000-0000CF430000}"/>
    <cellStyle name="Currency 15" xfId="3732" xr:uid="{00000000-0005-0000-0000-0000D0430000}"/>
    <cellStyle name="Currency 16" xfId="3733" xr:uid="{00000000-0005-0000-0000-0000D1430000}"/>
    <cellStyle name="Currency 17" xfId="3734" xr:uid="{00000000-0005-0000-0000-0000D2430000}"/>
    <cellStyle name="Currency 18" xfId="3735" xr:uid="{00000000-0005-0000-0000-0000D3430000}"/>
    <cellStyle name="Currency 19" xfId="3736" xr:uid="{00000000-0005-0000-0000-0000D4430000}"/>
    <cellStyle name="Currency 2" xfId="181" xr:uid="{00000000-0005-0000-0000-0000D5430000}"/>
    <cellStyle name="Currency 2 2" xfId="182" xr:uid="{00000000-0005-0000-0000-0000D6430000}"/>
    <cellStyle name="Currency 2 2 2" xfId="183" xr:uid="{00000000-0005-0000-0000-0000D7430000}"/>
    <cellStyle name="Currency 2 2 3" xfId="184" xr:uid="{00000000-0005-0000-0000-0000D8430000}"/>
    <cellStyle name="Currency 2 2 4" xfId="185" xr:uid="{00000000-0005-0000-0000-0000D9430000}"/>
    <cellStyle name="Currency 2 2 5" xfId="3737" xr:uid="{00000000-0005-0000-0000-0000DA430000}"/>
    <cellStyle name="Currency 2 3" xfId="186" xr:uid="{00000000-0005-0000-0000-0000DB430000}"/>
    <cellStyle name="Currency 2 3 2" xfId="187" xr:uid="{00000000-0005-0000-0000-0000DC430000}"/>
    <cellStyle name="Currency 2 3 2 2" xfId="21635" xr:uid="{00000000-0005-0000-0000-0000DD430000}"/>
    <cellStyle name="Currency 2 3 2 2 2" xfId="21636" xr:uid="{00000000-0005-0000-0000-0000DE430000}"/>
    <cellStyle name="Currency 2 3 2 2 2 2" xfId="21637" xr:uid="{00000000-0005-0000-0000-0000DF430000}"/>
    <cellStyle name="Currency 2 3 2 2 2 2 2" xfId="21638" xr:uid="{00000000-0005-0000-0000-0000E0430000}"/>
    <cellStyle name="Currency 2 3 2 2 2 2 2 2" xfId="21639" xr:uid="{00000000-0005-0000-0000-0000E1430000}"/>
    <cellStyle name="Currency 2 3 2 2 2 2 3" xfId="21640" xr:uid="{00000000-0005-0000-0000-0000E2430000}"/>
    <cellStyle name="Currency 2 3 2 2 2 2 4" xfId="21641" xr:uid="{00000000-0005-0000-0000-0000E3430000}"/>
    <cellStyle name="Currency 2 3 2 2 2 3" xfId="21642" xr:uid="{00000000-0005-0000-0000-0000E4430000}"/>
    <cellStyle name="Currency 2 3 2 2 2 3 2" xfId="21643" xr:uid="{00000000-0005-0000-0000-0000E5430000}"/>
    <cellStyle name="Currency 2 3 2 2 2 4" xfId="21644" xr:uid="{00000000-0005-0000-0000-0000E6430000}"/>
    <cellStyle name="Currency 2 3 2 2 2 5" xfId="21645" xr:uid="{00000000-0005-0000-0000-0000E7430000}"/>
    <cellStyle name="Currency 2 3 2 2 3" xfId="21646" xr:uid="{00000000-0005-0000-0000-0000E8430000}"/>
    <cellStyle name="Currency 2 3 2 2 3 2" xfId="21647" xr:uid="{00000000-0005-0000-0000-0000E9430000}"/>
    <cellStyle name="Currency 2 3 2 2 3 2 2" xfId="21648" xr:uid="{00000000-0005-0000-0000-0000EA430000}"/>
    <cellStyle name="Currency 2 3 2 2 3 3" xfId="21649" xr:uid="{00000000-0005-0000-0000-0000EB430000}"/>
    <cellStyle name="Currency 2 3 2 2 3 4" xfId="21650" xr:uid="{00000000-0005-0000-0000-0000EC430000}"/>
    <cellStyle name="Currency 2 3 2 2 4" xfId="21651" xr:uid="{00000000-0005-0000-0000-0000ED430000}"/>
    <cellStyle name="Currency 2 3 2 2 4 2" xfId="21652" xr:uid="{00000000-0005-0000-0000-0000EE430000}"/>
    <cellStyle name="Currency 2 3 2 2 5" xfId="21653" xr:uid="{00000000-0005-0000-0000-0000EF430000}"/>
    <cellStyle name="Currency 2 3 2 2 6" xfId="21654" xr:uid="{00000000-0005-0000-0000-0000F0430000}"/>
    <cellStyle name="Currency 2 3 2 3" xfId="21655" xr:uid="{00000000-0005-0000-0000-0000F1430000}"/>
    <cellStyle name="Currency 2 3 2 4" xfId="21656" xr:uid="{00000000-0005-0000-0000-0000F2430000}"/>
    <cellStyle name="Currency 2 3 2 4 2" xfId="21657" xr:uid="{00000000-0005-0000-0000-0000F3430000}"/>
    <cellStyle name="Currency 2 3 2 4 2 2" xfId="21658" xr:uid="{00000000-0005-0000-0000-0000F4430000}"/>
    <cellStyle name="Currency 2 3 2 4 2 2 2" xfId="21659" xr:uid="{00000000-0005-0000-0000-0000F5430000}"/>
    <cellStyle name="Currency 2 3 2 4 2 3" xfId="21660" xr:uid="{00000000-0005-0000-0000-0000F6430000}"/>
    <cellStyle name="Currency 2 3 2 4 2 4" xfId="21661" xr:uid="{00000000-0005-0000-0000-0000F7430000}"/>
    <cellStyle name="Currency 2 3 2 4 3" xfId="21662" xr:uid="{00000000-0005-0000-0000-0000F8430000}"/>
    <cellStyle name="Currency 2 3 2 4 3 2" xfId="21663" xr:uid="{00000000-0005-0000-0000-0000F9430000}"/>
    <cellStyle name="Currency 2 3 2 4 4" xfId="21664" xr:uid="{00000000-0005-0000-0000-0000FA430000}"/>
    <cellStyle name="Currency 2 3 2 4 5" xfId="21665" xr:uid="{00000000-0005-0000-0000-0000FB430000}"/>
    <cellStyle name="Currency 2 3 2 5" xfId="21666" xr:uid="{00000000-0005-0000-0000-0000FC430000}"/>
    <cellStyle name="Currency 2 3 2 5 2" xfId="21667" xr:uid="{00000000-0005-0000-0000-0000FD430000}"/>
    <cellStyle name="Currency 2 3 2 5 2 2" xfId="21668" xr:uid="{00000000-0005-0000-0000-0000FE430000}"/>
    <cellStyle name="Currency 2 3 2 5 3" xfId="21669" xr:uid="{00000000-0005-0000-0000-0000FF430000}"/>
    <cellStyle name="Currency 2 3 2 5 4" xfId="21670" xr:uid="{00000000-0005-0000-0000-000000440000}"/>
    <cellStyle name="Currency 2 3 2 6" xfId="21671" xr:uid="{00000000-0005-0000-0000-000001440000}"/>
    <cellStyle name="Currency 2 3 2 6 2" xfId="21672" xr:uid="{00000000-0005-0000-0000-000002440000}"/>
    <cellStyle name="Currency 2 3 2 7" xfId="21673" xr:uid="{00000000-0005-0000-0000-000003440000}"/>
    <cellStyle name="Currency 2 3 2 8" xfId="21674" xr:uid="{00000000-0005-0000-0000-000004440000}"/>
    <cellStyle name="Currency 2 3 3" xfId="188" xr:uid="{00000000-0005-0000-0000-000005440000}"/>
    <cellStyle name="Currency 2 3 3 2" xfId="21675" xr:uid="{00000000-0005-0000-0000-000006440000}"/>
    <cellStyle name="Currency 2 3 3 2 2" xfId="21676" xr:uid="{00000000-0005-0000-0000-000007440000}"/>
    <cellStyle name="Currency 2 3 3 2 2 2" xfId="21677" xr:uid="{00000000-0005-0000-0000-000008440000}"/>
    <cellStyle name="Currency 2 3 3 2 2 2 2" xfId="21678" xr:uid="{00000000-0005-0000-0000-000009440000}"/>
    <cellStyle name="Currency 2 3 3 2 2 3" xfId="21679" xr:uid="{00000000-0005-0000-0000-00000A440000}"/>
    <cellStyle name="Currency 2 3 3 2 2 4" xfId="21680" xr:uid="{00000000-0005-0000-0000-00000B440000}"/>
    <cellStyle name="Currency 2 3 3 2 3" xfId="21681" xr:uid="{00000000-0005-0000-0000-00000C440000}"/>
    <cellStyle name="Currency 2 3 3 2 3 2" xfId="21682" xr:uid="{00000000-0005-0000-0000-00000D440000}"/>
    <cellStyle name="Currency 2 3 3 2 4" xfId="21683" xr:uid="{00000000-0005-0000-0000-00000E440000}"/>
    <cellStyle name="Currency 2 3 3 2 5" xfId="21684" xr:uid="{00000000-0005-0000-0000-00000F440000}"/>
    <cellStyle name="Currency 2 3 3 3" xfId="21685" xr:uid="{00000000-0005-0000-0000-000010440000}"/>
    <cellStyle name="Currency 2 3 3 3 2" xfId="21686" xr:uid="{00000000-0005-0000-0000-000011440000}"/>
    <cellStyle name="Currency 2 3 3 3 2 2" xfId="21687" xr:uid="{00000000-0005-0000-0000-000012440000}"/>
    <cellStyle name="Currency 2 3 3 3 3" xfId="21688" xr:uid="{00000000-0005-0000-0000-000013440000}"/>
    <cellStyle name="Currency 2 3 3 3 4" xfId="21689" xr:uid="{00000000-0005-0000-0000-000014440000}"/>
    <cellStyle name="Currency 2 3 3 4" xfId="21690" xr:uid="{00000000-0005-0000-0000-000015440000}"/>
    <cellStyle name="Currency 2 3 3 4 2" xfId="21691" xr:uid="{00000000-0005-0000-0000-000016440000}"/>
    <cellStyle name="Currency 2 3 3 5" xfId="21692" xr:uid="{00000000-0005-0000-0000-000017440000}"/>
    <cellStyle name="Currency 2 3 3 6" xfId="21693" xr:uid="{00000000-0005-0000-0000-000018440000}"/>
    <cellStyle name="Currency 2 3 4" xfId="21694" xr:uid="{00000000-0005-0000-0000-000019440000}"/>
    <cellStyle name="Currency 2 3 4 2" xfId="21695" xr:uid="{00000000-0005-0000-0000-00001A440000}"/>
    <cellStyle name="Currency 2 3 4 2 2" xfId="21696" xr:uid="{00000000-0005-0000-0000-00001B440000}"/>
    <cellStyle name="Currency 2 3 4 2 2 2" xfId="21697" xr:uid="{00000000-0005-0000-0000-00001C440000}"/>
    <cellStyle name="Currency 2 3 4 2 3" xfId="21698" xr:uid="{00000000-0005-0000-0000-00001D440000}"/>
    <cellStyle name="Currency 2 3 4 2 4" xfId="21699" xr:uid="{00000000-0005-0000-0000-00001E440000}"/>
    <cellStyle name="Currency 2 3 4 3" xfId="21700" xr:uid="{00000000-0005-0000-0000-00001F440000}"/>
    <cellStyle name="Currency 2 3 4 3 2" xfId="21701" xr:uid="{00000000-0005-0000-0000-000020440000}"/>
    <cellStyle name="Currency 2 3 4 4" xfId="21702" xr:uid="{00000000-0005-0000-0000-000021440000}"/>
    <cellStyle name="Currency 2 3 4 5" xfId="21703" xr:uid="{00000000-0005-0000-0000-000022440000}"/>
    <cellStyle name="Currency 2 3 5" xfId="21704" xr:uid="{00000000-0005-0000-0000-000023440000}"/>
    <cellStyle name="Currency 2 3 5 2" xfId="21705" xr:uid="{00000000-0005-0000-0000-000024440000}"/>
    <cellStyle name="Currency 2 3 5 2 2" xfId="21706" xr:uid="{00000000-0005-0000-0000-000025440000}"/>
    <cellStyle name="Currency 2 3 5 3" xfId="21707" xr:uid="{00000000-0005-0000-0000-000026440000}"/>
    <cellStyle name="Currency 2 3 5 4" xfId="21708" xr:uid="{00000000-0005-0000-0000-000027440000}"/>
    <cellStyle name="Currency 2 3 6" xfId="21709" xr:uid="{00000000-0005-0000-0000-000028440000}"/>
    <cellStyle name="Currency 2 3 6 2" xfId="21710" xr:uid="{00000000-0005-0000-0000-000029440000}"/>
    <cellStyle name="Currency 2 3 7" xfId="21711" xr:uid="{00000000-0005-0000-0000-00002A440000}"/>
    <cellStyle name="Currency 2 3 8" xfId="21712" xr:uid="{00000000-0005-0000-0000-00002B440000}"/>
    <cellStyle name="Currency 2 3 9" xfId="21713" xr:uid="{00000000-0005-0000-0000-00002C440000}"/>
    <cellStyle name="Currency 2 4" xfId="189" xr:uid="{00000000-0005-0000-0000-00002D440000}"/>
    <cellStyle name="Currency 2 4 2" xfId="190" xr:uid="{00000000-0005-0000-0000-00002E440000}"/>
    <cellStyle name="Currency 2 4 2 2" xfId="21714" xr:uid="{00000000-0005-0000-0000-00002F440000}"/>
    <cellStyle name="Currency 2 4 2 2 2" xfId="21715" xr:uid="{00000000-0005-0000-0000-000030440000}"/>
    <cellStyle name="Currency 2 4 2 2 2 2" xfId="21716" xr:uid="{00000000-0005-0000-0000-000031440000}"/>
    <cellStyle name="Currency 2 4 2 2 2 2 2" xfId="21717" xr:uid="{00000000-0005-0000-0000-000032440000}"/>
    <cellStyle name="Currency 2 4 2 2 2 2 2 2" xfId="21718" xr:uid="{00000000-0005-0000-0000-000033440000}"/>
    <cellStyle name="Currency 2 4 2 2 2 2 3" xfId="21719" xr:uid="{00000000-0005-0000-0000-000034440000}"/>
    <cellStyle name="Currency 2 4 2 2 2 2 4" xfId="21720" xr:uid="{00000000-0005-0000-0000-000035440000}"/>
    <cellStyle name="Currency 2 4 2 2 2 3" xfId="21721" xr:uid="{00000000-0005-0000-0000-000036440000}"/>
    <cellStyle name="Currency 2 4 2 2 2 3 2" xfId="21722" xr:uid="{00000000-0005-0000-0000-000037440000}"/>
    <cellStyle name="Currency 2 4 2 2 2 4" xfId="21723" xr:uid="{00000000-0005-0000-0000-000038440000}"/>
    <cellStyle name="Currency 2 4 2 2 2 5" xfId="21724" xr:uid="{00000000-0005-0000-0000-000039440000}"/>
    <cellStyle name="Currency 2 4 2 2 3" xfId="21725" xr:uid="{00000000-0005-0000-0000-00003A440000}"/>
    <cellStyle name="Currency 2 4 2 2 3 2" xfId="21726" xr:uid="{00000000-0005-0000-0000-00003B440000}"/>
    <cellStyle name="Currency 2 4 2 2 3 2 2" xfId="21727" xr:uid="{00000000-0005-0000-0000-00003C440000}"/>
    <cellStyle name="Currency 2 4 2 2 3 3" xfId="21728" xr:uid="{00000000-0005-0000-0000-00003D440000}"/>
    <cellStyle name="Currency 2 4 2 2 3 4" xfId="21729" xr:uid="{00000000-0005-0000-0000-00003E440000}"/>
    <cellStyle name="Currency 2 4 2 2 4" xfId="21730" xr:uid="{00000000-0005-0000-0000-00003F440000}"/>
    <cellStyle name="Currency 2 4 2 2 4 2" xfId="21731" xr:uid="{00000000-0005-0000-0000-000040440000}"/>
    <cellStyle name="Currency 2 4 2 2 5" xfId="21732" xr:uid="{00000000-0005-0000-0000-000041440000}"/>
    <cellStyle name="Currency 2 4 2 2 6" xfId="21733" xr:uid="{00000000-0005-0000-0000-000042440000}"/>
    <cellStyle name="Currency 2 4 2 3" xfId="21734" xr:uid="{00000000-0005-0000-0000-000043440000}"/>
    <cellStyle name="Currency 2 4 2 3 2" xfId="21735" xr:uid="{00000000-0005-0000-0000-000044440000}"/>
    <cellStyle name="Currency 2 4 2 3 2 2" xfId="21736" xr:uid="{00000000-0005-0000-0000-000045440000}"/>
    <cellStyle name="Currency 2 4 2 3 2 2 2" xfId="21737" xr:uid="{00000000-0005-0000-0000-000046440000}"/>
    <cellStyle name="Currency 2 4 2 3 2 3" xfId="21738" xr:uid="{00000000-0005-0000-0000-000047440000}"/>
    <cellStyle name="Currency 2 4 2 3 2 4" xfId="21739" xr:uid="{00000000-0005-0000-0000-000048440000}"/>
    <cellStyle name="Currency 2 4 2 3 3" xfId="21740" xr:uid="{00000000-0005-0000-0000-000049440000}"/>
    <cellStyle name="Currency 2 4 2 3 3 2" xfId="21741" xr:uid="{00000000-0005-0000-0000-00004A440000}"/>
    <cellStyle name="Currency 2 4 2 3 4" xfId="21742" xr:uid="{00000000-0005-0000-0000-00004B440000}"/>
    <cellStyle name="Currency 2 4 2 3 5" xfId="21743" xr:uid="{00000000-0005-0000-0000-00004C440000}"/>
    <cellStyle name="Currency 2 4 2 4" xfId="21744" xr:uid="{00000000-0005-0000-0000-00004D440000}"/>
    <cellStyle name="Currency 2 4 2 4 2" xfId="21745" xr:uid="{00000000-0005-0000-0000-00004E440000}"/>
    <cellStyle name="Currency 2 4 2 4 2 2" xfId="21746" xr:uid="{00000000-0005-0000-0000-00004F440000}"/>
    <cellStyle name="Currency 2 4 2 4 3" xfId="21747" xr:uid="{00000000-0005-0000-0000-000050440000}"/>
    <cellStyle name="Currency 2 4 2 4 4" xfId="21748" xr:uid="{00000000-0005-0000-0000-000051440000}"/>
    <cellStyle name="Currency 2 4 2 5" xfId="21749" xr:uid="{00000000-0005-0000-0000-000052440000}"/>
    <cellStyle name="Currency 2 4 2 5 2" xfId="21750" xr:uid="{00000000-0005-0000-0000-000053440000}"/>
    <cellStyle name="Currency 2 4 2 6" xfId="21751" xr:uid="{00000000-0005-0000-0000-000054440000}"/>
    <cellStyle name="Currency 2 4 2 7" xfId="21752" xr:uid="{00000000-0005-0000-0000-000055440000}"/>
    <cellStyle name="Currency 2 4 3" xfId="21753" xr:uid="{00000000-0005-0000-0000-000056440000}"/>
    <cellStyle name="Currency 2 4 3 2" xfId="21754" xr:uid="{00000000-0005-0000-0000-000057440000}"/>
    <cellStyle name="Currency 2 4 3 2 2" xfId="21755" xr:uid="{00000000-0005-0000-0000-000058440000}"/>
    <cellStyle name="Currency 2 4 3 2 2 2" xfId="21756" xr:uid="{00000000-0005-0000-0000-000059440000}"/>
    <cellStyle name="Currency 2 4 3 2 2 2 2" xfId="21757" xr:uid="{00000000-0005-0000-0000-00005A440000}"/>
    <cellStyle name="Currency 2 4 3 2 2 3" xfId="21758" xr:uid="{00000000-0005-0000-0000-00005B440000}"/>
    <cellStyle name="Currency 2 4 3 2 2 4" xfId="21759" xr:uid="{00000000-0005-0000-0000-00005C440000}"/>
    <cellStyle name="Currency 2 4 3 2 3" xfId="21760" xr:uid="{00000000-0005-0000-0000-00005D440000}"/>
    <cellStyle name="Currency 2 4 3 2 3 2" xfId="21761" xr:uid="{00000000-0005-0000-0000-00005E440000}"/>
    <cellStyle name="Currency 2 4 3 2 4" xfId="21762" xr:uid="{00000000-0005-0000-0000-00005F440000}"/>
    <cellStyle name="Currency 2 4 3 2 5" xfId="21763" xr:uid="{00000000-0005-0000-0000-000060440000}"/>
    <cellStyle name="Currency 2 4 3 3" xfId="21764" xr:uid="{00000000-0005-0000-0000-000061440000}"/>
    <cellStyle name="Currency 2 4 3 3 2" xfId="21765" xr:uid="{00000000-0005-0000-0000-000062440000}"/>
    <cellStyle name="Currency 2 4 3 3 2 2" xfId="21766" xr:uid="{00000000-0005-0000-0000-000063440000}"/>
    <cellStyle name="Currency 2 4 3 3 3" xfId="21767" xr:uid="{00000000-0005-0000-0000-000064440000}"/>
    <cellStyle name="Currency 2 4 3 3 4" xfId="21768" xr:uid="{00000000-0005-0000-0000-000065440000}"/>
    <cellStyle name="Currency 2 4 3 4" xfId="21769" xr:uid="{00000000-0005-0000-0000-000066440000}"/>
    <cellStyle name="Currency 2 4 3 4 2" xfId="21770" xr:uid="{00000000-0005-0000-0000-000067440000}"/>
    <cellStyle name="Currency 2 4 3 5" xfId="21771" xr:uid="{00000000-0005-0000-0000-000068440000}"/>
    <cellStyle name="Currency 2 4 3 6" xfId="21772" xr:uid="{00000000-0005-0000-0000-000069440000}"/>
    <cellStyle name="Currency 2 4 4" xfId="21773" xr:uid="{00000000-0005-0000-0000-00006A440000}"/>
    <cellStyle name="Currency 2 4 4 2" xfId="21774" xr:uid="{00000000-0005-0000-0000-00006B440000}"/>
    <cellStyle name="Currency 2 4 4 2 2" xfId="21775" xr:uid="{00000000-0005-0000-0000-00006C440000}"/>
    <cellStyle name="Currency 2 4 4 2 2 2" xfId="21776" xr:uid="{00000000-0005-0000-0000-00006D440000}"/>
    <cellStyle name="Currency 2 4 4 2 3" xfId="21777" xr:uid="{00000000-0005-0000-0000-00006E440000}"/>
    <cellStyle name="Currency 2 4 4 2 4" xfId="21778" xr:uid="{00000000-0005-0000-0000-00006F440000}"/>
    <cellStyle name="Currency 2 4 4 3" xfId="21779" xr:uid="{00000000-0005-0000-0000-000070440000}"/>
    <cellStyle name="Currency 2 4 4 3 2" xfId="21780" xr:uid="{00000000-0005-0000-0000-000071440000}"/>
    <cellStyle name="Currency 2 4 4 4" xfId="21781" xr:uid="{00000000-0005-0000-0000-000072440000}"/>
    <cellStyle name="Currency 2 4 4 5" xfId="21782" xr:uid="{00000000-0005-0000-0000-000073440000}"/>
    <cellStyle name="Currency 2 4 5" xfId="21783" xr:uid="{00000000-0005-0000-0000-000074440000}"/>
    <cellStyle name="Currency 2 4 5 2" xfId="21784" xr:uid="{00000000-0005-0000-0000-000075440000}"/>
    <cellStyle name="Currency 2 4 5 2 2" xfId="21785" xr:uid="{00000000-0005-0000-0000-000076440000}"/>
    <cellStyle name="Currency 2 4 5 3" xfId="21786" xr:uid="{00000000-0005-0000-0000-000077440000}"/>
    <cellStyle name="Currency 2 4 5 4" xfId="21787" xr:uid="{00000000-0005-0000-0000-000078440000}"/>
    <cellStyle name="Currency 2 4 6" xfId="21788" xr:uid="{00000000-0005-0000-0000-000079440000}"/>
    <cellStyle name="Currency 2 4 6 2" xfId="21789" xr:uid="{00000000-0005-0000-0000-00007A440000}"/>
    <cellStyle name="Currency 2 4 7" xfId="21790" xr:uid="{00000000-0005-0000-0000-00007B440000}"/>
    <cellStyle name="Currency 2 4 8" xfId="21791" xr:uid="{00000000-0005-0000-0000-00007C440000}"/>
    <cellStyle name="Currency 2 4 9" xfId="21792" xr:uid="{00000000-0005-0000-0000-00007D440000}"/>
    <cellStyle name="Currency 2 5" xfId="191" xr:uid="{00000000-0005-0000-0000-00007E440000}"/>
    <cellStyle name="Currency 2 5 2" xfId="192" xr:uid="{00000000-0005-0000-0000-00007F440000}"/>
    <cellStyle name="Currency 2 5 2 2" xfId="21793" xr:uid="{00000000-0005-0000-0000-000080440000}"/>
    <cellStyle name="Currency 2 5 2 2 2" xfId="21794" xr:uid="{00000000-0005-0000-0000-000081440000}"/>
    <cellStyle name="Currency 2 5 2 2 2 2" xfId="21795" xr:uid="{00000000-0005-0000-0000-000082440000}"/>
    <cellStyle name="Currency 2 5 2 2 2 2 2" xfId="21796" xr:uid="{00000000-0005-0000-0000-000083440000}"/>
    <cellStyle name="Currency 2 5 2 2 2 2 2 2" xfId="21797" xr:uid="{00000000-0005-0000-0000-000084440000}"/>
    <cellStyle name="Currency 2 5 2 2 2 2 3" xfId="21798" xr:uid="{00000000-0005-0000-0000-000085440000}"/>
    <cellStyle name="Currency 2 5 2 2 2 2 4" xfId="21799" xr:uid="{00000000-0005-0000-0000-000086440000}"/>
    <cellStyle name="Currency 2 5 2 2 2 3" xfId="21800" xr:uid="{00000000-0005-0000-0000-000087440000}"/>
    <cellStyle name="Currency 2 5 2 2 2 3 2" xfId="21801" xr:uid="{00000000-0005-0000-0000-000088440000}"/>
    <cellStyle name="Currency 2 5 2 2 2 4" xfId="21802" xr:uid="{00000000-0005-0000-0000-000089440000}"/>
    <cellStyle name="Currency 2 5 2 2 2 5" xfId="21803" xr:uid="{00000000-0005-0000-0000-00008A440000}"/>
    <cellStyle name="Currency 2 5 2 2 3" xfId="21804" xr:uid="{00000000-0005-0000-0000-00008B440000}"/>
    <cellStyle name="Currency 2 5 2 2 3 2" xfId="21805" xr:uid="{00000000-0005-0000-0000-00008C440000}"/>
    <cellStyle name="Currency 2 5 2 2 3 2 2" xfId="21806" xr:uid="{00000000-0005-0000-0000-00008D440000}"/>
    <cellStyle name="Currency 2 5 2 2 3 3" xfId="21807" xr:uid="{00000000-0005-0000-0000-00008E440000}"/>
    <cellStyle name="Currency 2 5 2 2 3 4" xfId="21808" xr:uid="{00000000-0005-0000-0000-00008F440000}"/>
    <cellStyle name="Currency 2 5 2 2 4" xfId="21809" xr:uid="{00000000-0005-0000-0000-000090440000}"/>
    <cellStyle name="Currency 2 5 2 2 4 2" xfId="21810" xr:uid="{00000000-0005-0000-0000-000091440000}"/>
    <cellStyle name="Currency 2 5 2 2 5" xfId="21811" xr:uid="{00000000-0005-0000-0000-000092440000}"/>
    <cellStyle name="Currency 2 5 2 2 6" xfId="21812" xr:uid="{00000000-0005-0000-0000-000093440000}"/>
    <cellStyle name="Currency 2 5 2 3" xfId="21813" xr:uid="{00000000-0005-0000-0000-000094440000}"/>
    <cellStyle name="Currency 2 5 2 3 2" xfId="21814" xr:uid="{00000000-0005-0000-0000-000095440000}"/>
    <cellStyle name="Currency 2 5 2 3 2 2" xfId="21815" xr:uid="{00000000-0005-0000-0000-000096440000}"/>
    <cellStyle name="Currency 2 5 2 3 2 2 2" xfId="21816" xr:uid="{00000000-0005-0000-0000-000097440000}"/>
    <cellStyle name="Currency 2 5 2 3 2 3" xfId="21817" xr:uid="{00000000-0005-0000-0000-000098440000}"/>
    <cellStyle name="Currency 2 5 2 3 2 4" xfId="21818" xr:uid="{00000000-0005-0000-0000-000099440000}"/>
    <cellStyle name="Currency 2 5 2 3 3" xfId="21819" xr:uid="{00000000-0005-0000-0000-00009A440000}"/>
    <cellStyle name="Currency 2 5 2 3 3 2" xfId="21820" xr:uid="{00000000-0005-0000-0000-00009B440000}"/>
    <cellStyle name="Currency 2 5 2 3 4" xfId="21821" xr:uid="{00000000-0005-0000-0000-00009C440000}"/>
    <cellStyle name="Currency 2 5 2 3 5" xfId="21822" xr:uid="{00000000-0005-0000-0000-00009D440000}"/>
    <cellStyle name="Currency 2 5 2 4" xfId="21823" xr:uid="{00000000-0005-0000-0000-00009E440000}"/>
    <cellStyle name="Currency 2 5 2 4 2" xfId="21824" xr:uid="{00000000-0005-0000-0000-00009F440000}"/>
    <cellStyle name="Currency 2 5 2 4 2 2" xfId="21825" xr:uid="{00000000-0005-0000-0000-0000A0440000}"/>
    <cellStyle name="Currency 2 5 2 4 3" xfId="21826" xr:uid="{00000000-0005-0000-0000-0000A1440000}"/>
    <cellStyle name="Currency 2 5 2 4 4" xfId="21827" xr:uid="{00000000-0005-0000-0000-0000A2440000}"/>
    <cellStyle name="Currency 2 5 2 5" xfId="21828" xr:uid="{00000000-0005-0000-0000-0000A3440000}"/>
    <cellStyle name="Currency 2 5 2 5 2" xfId="21829" xr:uid="{00000000-0005-0000-0000-0000A4440000}"/>
    <cellStyle name="Currency 2 5 2 6" xfId="21830" xr:uid="{00000000-0005-0000-0000-0000A5440000}"/>
    <cellStyle name="Currency 2 5 2 7" xfId="21831" xr:uid="{00000000-0005-0000-0000-0000A6440000}"/>
    <cellStyle name="Currency 2 5 3" xfId="7352" xr:uid="{00000000-0005-0000-0000-0000A7440000}"/>
    <cellStyle name="Currency 2 5 3 2" xfId="21832" xr:uid="{00000000-0005-0000-0000-0000A8440000}"/>
    <cellStyle name="Currency 2 5 3 2 2" xfId="21833" xr:uid="{00000000-0005-0000-0000-0000A9440000}"/>
    <cellStyle name="Currency 2 5 3 2 2 2" xfId="21834" xr:uid="{00000000-0005-0000-0000-0000AA440000}"/>
    <cellStyle name="Currency 2 5 3 2 2 2 2" xfId="21835" xr:uid="{00000000-0005-0000-0000-0000AB440000}"/>
    <cellStyle name="Currency 2 5 3 2 2 3" xfId="21836" xr:uid="{00000000-0005-0000-0000-0000AC440000}"/>
    <cellStyle name="Currency 2 5 3 2 2 4" xfId="21837" xr:uid="{00000000-0005-0000-0000-0000AD440000}"/>
    <cellStyle name="Currency 2 5 3 2 3" xfId="21838" xr:uid="{00000000-0005-0000-0000-0000AE440000}"/>
    <cellStyle name="Currency 2 5 3 2 3 2" xfId="21839" xr:uid="{00000000-0005-0000-0000-0000AF440000}"/>
    <cellStyle name="Currency 2 5 3 2 4" xfId="21840" xr:uid="{00000000-0005-0000-0000-0000B0440000}"/>
    <cellStyle name="Currency 2 5 3 2 5" xfId="21841" xr:uid="{00000000-0005-0000-0000-0000B1440000}"/>
    <cellStyle name="Currency 2 5 3 3" xfId="21842" xr:uid="{00000000-0005-0000-0000-0000B2440000}"/>
    <cellStyle name="Currency 2 5 3 3 2" xfId="21843" xr:uid="{00000000-0005-0000-0000-0000B3440000}"/>
    <cellStyle name="Currency 2 5 3 3 2 2" xfId="21844" xr:uid="{00000000-0005-0000-0000-0000B4440000}"/>
    <cellStyle name="Currency 2 5 3 3 3" xfId="21845" xr:uid="{00000000-0005-0000-0000-0000B5440000}"/>
    <cellStyle name="Currency 2 5 3 3 4" xfId="21846" xr:uid="{00000000-0005-0000-0000-0000B6440000}"/>
    <cellStyle name="Currency 2 5 3 4" xfId="21847" xr:uid="{00000000-0005-0000-0000-0000B7440000}"/>
    <cellStyle name="Currency 2 5 3 4 2" xfId="21848" xr:uid="{00000000-0005-0000-0000-0000B8440000}"/>
    <cellStyle name="Currency 2 5 3 5" xfId="21849" xr:uid="{00000000-0005-0000-0000-0000B9440000}"/>
    <cellStyle name="Currency 2 5 3 6" xfId="21850" xr:uid="{00000000-0005-0000-0000-0000BA440000}"/>
    <cellStyle name="Currency 2 5 4" xfId="21851" xr:uid="{00000000-0005-0000-0000-0000BB440000}"/>
    <cellStyle name="Currency 2 5 4 2" xfId="21852" xr:uid="{00000000-0005-0000-0000-0000BC440000}"/>
    <cellStyle name="Currency 2 5 4 2 2" xfId="21853" xr:uid="{00000000-0005-0000-0000-0000BD440000}"/>
    <cellStyle name="Currency 2 5 4 2 2 2" xfId="21854" xr:uid="{00000000-0005-0000-0000-0000BE440000}"/>
    <cellStyle name="Currency 2 5 4 2 3" xfId="21855" xr:uid="{00000000-0005-0000-0000-0000BF440000}"/>
    <cellStyle name="Currency 2 5 4 2 4" xfId="21856" xr:uid="{00000000-0005-0000-0000-0000C0440000}"/>
    <cellStyle name="Currency 2 5 4 3" xfId="21857" xr:uid="{00000000-0005-0000-0000-0000C1440000}"/>
    <cellStyle name="Currency 2 5 4 3 2" xfId="21858" xr:uid="{00000000-0005-0000-0000-0000C2440000}"/>
    <cellStyle name="Currency 2 5 4 4" xfId="21859" xr:uid="{00000000-0005-0000-0000-0000C3440000}"/>
    <cellStyle name="Currency 2 5 4 5" xfId="21860" xr:uid="{00000000-0005-0000-0000-0000C4440000}"/>
    <cellStyle name="Currency 2 5 5" xfId="21861" xr:uid="{00000000-0005-0000-0000-0000C5440000}"/>
    <cellStyle name="Currency 2 5 5 2" xfId="21862" xr:uid="{00000000-0005-0000-0000-0000C6440000}"/>
    <cellStyle name="Currency 2 5 5 2 2" xfId="21863" xr:uid="{00000000-0005-0000-0000-0000C7440000}"/>
    <cellStyle name="Currency 2 5 5 3" xfId="21864" xr:uid="{00000000-0005-0000-0000-0000C8440000}"/>
    <cellStyle name="Currency 2 5 5 4" xfId="21865" xr:uid="{00000000-0005-0000-0000-0000C9440000}"/>
    <cellStyle name="Currency 2 5 6" xfId="21866" xr:uid="{00000000-0005-0000-0000-0000CA440000}"/>
    <cellStyle name="Currency 2 5 6 2" xfId="21867" xr:uid="{00000000-0005-0000-0000-0000CB440000}"/>
    <cellStyle name="Currency 2 5 7" xfId="21868" xr:uid="{00000000-0005-0000-0000-0000CC440000}"/>
    <cellStyle name="Currency 2 5 8" xfId="21869" xr:uid="{00000000-0005-0000-0000-0000CD440000}"/>
    <cellStyle name="Currency 2 5 9" xfId="21870" xr:uid="{00000000-0005-0000-0000-0000CE440000}"/>
    <cellStyle name="Currency 2 6" xfId="717" xr:uid="{00000000-0005-0000-0000-0000CF440000}"/>
    <cellStyle name="Currency 2 6 2" xfId="21871" xr:uid="{00000000-0005-0000-0000-0000D0440000}"/>
    <cellStyle name="Currency 2 6 2 2" xfId="21872" xr:uid="{00000000-0005-0000-0000-0000D1440000}"/>
    <cellStyle name="Currency 2 6 2 2 2" xfId="21873" xr:uid="{00000000-0005-0000-0000-0000D2440000}"/>
    <cellStyle name="Currency 2 6 2 2 2 2" xfId="21874" xr:uid="{00000000-0005-0000-0000-0000D3440000}"/>
    <cellStyle name="Currency 2 6 2 2 2 2 2" xfId="21875" xr:uid="{00000000-0005-0000-0000-0000D4440000}"/>
    <cellStyle name="Currency 2 6 2 2 2 2 2 2" xfId="21876" xr:uid="{00000000-0005-0000-0000-0000D5440000}"/>
    <cellStyle name="Currency 2 6 2 2 2 2 3" xfId="21877" xr:uid="{00000000-0005-0000-0000-0000D6440000}"/>
    <cellStyle name="Currency 2 6 2 2 2 2 4" xfId="21878" xr:uid="{00000000-0005-0000-0000-0000D7440000}"/>
    <cellStyle name="Currency 2 6 2 2 2 3" xfId="21879" xr:uid="{00000000-0005-0000-0000-0000D8440000}"/>
    <cellStyle name="Currency 2 6 2 2 2 3 2" xfId="21880" xr:uid="{00000000-0005-0000-0000-0000D9440000}"/>
    <cellStyle name="Currency 2 6 2 2 2 4" xfId="21881" xr:uid="{00000000-0005-0000-0000-0000DA440000}"/>
    <cellStyle name="Currency 2 6 2 2 2 5" xfId="21882" xr:uid="{00000000-0005-0000-0000-0000DB440000}"/>
    <cellStyle name="Currency 2 6 2 2 3" xfId="21883" xr:uid="{00000000-0005-0000-0000-0000DC440000}"/>
    <cellStyle name="Currency 2 6 2 2 3 2" xfId="21884" xr:uid="{00000000-0005-0000-0000-0000DD440000}"/>
    <cellStyle name="Currency 2 6 2 2 3 2 2" xfId="21885" xr:uid="{00000000-0005-0000-0000-0000DE440000}"/>
    <cellStyle name="Currency 2 6 2 2 3 3" xfId="21886" xr:uid="{00000000-0005-0000-0000-0000DF440000}"/>
    <cellStyle name="Currency 2 6 2 2 3 4" xfId="21887" xr:uid="{00000000-0005-0000-0000-0000E0440000}"/>
    <cellStyle name="Currency 2 6 2 2 4" xfId="21888" xr:uid="{00000000-0005-0000-0000-0000E1440000}"/>
    <cellStyle name="Currency 2 6 2 2 4 2" xfId="21889" xr:uid="{00000000-0005-0000-0000-0000E2440000}"/>
    <cellStyle name="Currency 2 6 2 2 5" xfId="21890" xr:uid="{00000000-0005-0000-0000-0000E3440000}"/>
    <cellStyle name="Currency 2 6 2 2 6" xfId="21891" xr:uid="{00000000-0005-0000-0000-0000E4440000}"/>
    <cellStyle name="Currency 2 6 2 3" xfId="21892" xr:uid="{00000000-0005-0000-0000-0000E5440000}"/>
    <cellStyle name="Currency 2 6 2 3 2" xfId="21893" xr:uid="{00000000-0005-0000-0000-0000E6440000}"/>
    <cellStyle name="Currency 2 6 2 3 2 2" xfId="21894" xr:uid="{00000000-0005-0000-0000-0000E7440000}"/>
    <cellStyle name="Currency 2 6 2 3 2 2 2" xfId="21895" xr:uid="{00000000-0005-0000-0000-0000E8440000}"/>
    <cellStyle name="Currency 2 6 2 3 2 3" xfId="21896" xr:uid="{00000000-0005-0000-0000-0000E9440000}"/>
    <cellStyle name="Currency 2 6 2 3 2 4" xfId="21897" xr:uid="{00000000-0005-0000-0000-0000EA440000}"/>
    <cellStyle name="Currency 2 6 2 3 3" xfId="21898" xr:uid="{00000000-0005-0000-0000-0000EB440000}"/>
    <cellStyle name="Currency 2 6 2 3 3 2" xfId="21899" xr:uid="{00000000-0005-0000-0000-0000EC440000}"/>
    <cellStyle name="Currency 2 6 2 3 4" xfId="21900" xr:uid="{00000000-0005-0000-0000-0000ED440000}"/>
    <cellStyle name="Currency 2 6 2 3 5" xfId="21901" xr:uid="{00000000-0005-0000-0000-0000EE440000}"/>
    <cellStyle name="Currency 2 6 2 4" xfId="21902" xr:uid="{00000000-0005-0000-0000-0000EF440000}"/>
    <cellStyle name="Currency 2 6 2 4 2" xfId="21903" xr:uid="{00000000-0005-0000-0000-0000F0440000}"/>
    <cellStyle name="Currency 2 6 2 4 2 2" xfId="21904" xr:uid="{00000000-0005-0000-0000-0000F1440000}"/>
    <cellStyle name="Currency 2 6 2 4 3" xfId="21905" xr:uid="{00000000-0005-0000-0000-0000F2440000}"/>
    <cellStyle name="Currency 2 6 2 4 4" xfId="21906" xr:uid="{00000000-0005-0000-0000-0000F3440000}"/>
    <cellStyle name="Currency 2 6 2 5" xfId="21907" xr:uid="{00000000-0005-0000-0000-0000F4440000}"/>
    <cellStyle name="Currency 2 6 2 5 2" xfId="21908" xr:uid="{00000000-0005-0000-0000-0000F5440000}"/>
    <cellStyle name="Currency 2 6 2 6" xfId="21909" xr:uid="{00000000-0005-0000-0000-0000F6440000}"/>
    <cellStyle name="Currency 2 6 2 7" xfId="21910" xr:uid="{00000000-0005-0000-0000-0000F7440000}"/>
    <cellStyle name="Currency 2 6 3" xfId="21911" xr:uid="{00000000-0005-0000-0000-0000F8440000}"/>
    <cellStyle name="Currency 2 6 3 2" xfId="21912" xr:uid="{00000000-0005-0000-0000-0000F9440000}"/>
    <cellStyle name="Currency 2 6 3 2 2" xfId="21913" xr:uid="{00000000-0005-0000-0000-0000FA440000}"/>
    <cellStyle name="Currency 2 6 3 2 2 2" xfId="21914" xr:uid="{00000000-0005-0000-0000-0000FB440000}"/>
    <cellStyle name="Currency 2 6 3 2 2 2 2" xfId="21915" xr:uid="{00000000-0005-0000-0000-0000FC440000}"/>
    <cellStyle name="Currency 2 6 3 2 2 3" xfId="21916" xr:uid="{00000000-0005-0000-0000-0000FD440000}"/>
    <cellStyle name="Currency 2 6 3 2 2 4" xfId="21917" xr:uid="{00000000-0005-0000-0000-0000FE440000}"/>
    <cellStyle name="Currency 2 6 3 2 3" xfId="21918" xr:uid="{00000000-0005-0000-0000-0000FF440000}"/>
    <cellStyle name="Currency 2 6 3 2 3 2" xfId="21919" xr:uid="{00000000-0005-0000-0000-000000450000}"/>
    <cellStyle name="Currency 2 6 3 2 4" xfId="21920" xr:uid="{00000000-0005-0000-0000-000001450000}"/>
    <cellStyle name="Currency 2 6 3 2 5" xfId="21921" xr:uid="{00000000-0005-0000-0000-000002450000}"/>
    <cellStyle name="Currency 2 6 3 3" xfId="21922" xr:uid="{00000000-0005-0000-0000-000003450000}"/>
    <cellStyle name="Currency 2 6 3 3 2" xfId="21923" xr:uid="{00000000-0005-0000-0000-000004450000}"/>
    <cellStyle name="Currency 2 6 3 3 2 2" xfId="21924" xr:uid="{00000000-0005-0000-0000-000005450000}"/>
    <cellStyle name="Currency 2 6 3 3 3" xfId="21925" xr:uid="{00000000-0005-0000-0000-000006450000}"/>
    <cellStyle name="Currency 2 6 3 3 4" xfId="21926" xr:uid="{00000000-0005-0000-0000-000007450000}"/>
    <cellStyle name="Currency 2 6 3 4" xfId="21927" xr:uid="{00000000-0005-0000-0000-000008450000}"/>
    <cellStyle name="Currency 2 6 3 4 2" xfId="21928" xr:uid="{00000000-0005-0000-0000-000009450000}"/>
    <cellStyle name="Currency 2 6 3 5" xfId="21929" xr:uid="{00000000-0005-0000-0000-00000A450000}"/>
    <cellStyle name="Currency 2 6 3 6" xfId="21930" xr:uid="{00000000-0005-0000-0000-00000B450000}"/>
    <cellStyle name="Currency 2 6 4" xfId="21931" xr:uid="{00000000-0005-0000-0000-00000C450000}"/>
    <cellStyle name="Currency 2 6 4 2" xfId="21932" xr:uid="{00000000-0005-0000-0000-00000D450000}"/>
    <cellStyle name="Currency 2 6 4 2 2" xfId="21933" xr:uid="{00000000-0005-0000-0000-00000E450000}"/>
    <cellStyle name="Currency 2 6 4 2 2 2" xfId="21934" xr:uid="{00000000-0005-0000-0000-00000F450000}"/>
    <cellStyle name="Currency 2 6 4 2 3" xfId="21935" xr:uid="{00000000-0005-0000-0000-000010450000}"/>
    <cellStyle name="Currency 2 6 4 2 4" xfId="21936" xr:uid="{00000000-0005-0000-0000-000011450000}"/>
    <cellStyle name="Currency 2 6 4 3" xfId="21937" xr:uid="{00000000-0005-0000-0000-000012450000}"/>
    <cellStyle name="Currency 2 6 4 3 2" xfId="21938" xr:uid="{00000000-0005-0000-0000-000013450000}"/>
    <cellStyle name="Currency 2 6 4 4" xfId="21939" xr:uid="{00000000-0005-0000-0000-000014450000}"/>
    <cellStyle name="Currency 2 6 4 5" xfId="21940" xr:uid="{00000000-0005-0000-0000-000015450000}"/>
    <cellStyle name="Currency 2 6 5" xfId="21941" xr:uid="{00000000-0005-0000-0000-000016450000}"/>
    <cellStyle name="Currency 2 6 5 2" xfId="21942" xr:uid="{00000000-0005-0000-0000-000017450000}"/>
    <cellStyle name="Currency 2 6 5 2 2" xfId="21943" xr:uid="{00000000-0005-0000-0000-000018450000}"/>
    <cellStyle name="Currency 2 6 5 3" xfId="21944" xr:uid="{00000000-0005-0000-0000-000019450000}"/>
    <cellStyle name="Currency 2 6 5 4" xfId="21945" xr:uid="{00000000-0005-0000-0000-00001A450000}"/>
    <cellStyle name="Currency 2 6 6" xfId="21946" xr:uid="{00000000-0005-0000-0000-00001B450000}"/>
    <cellStyle name="Currency 2 6 6 2" xfId="21947" xr:uid="{00000000-0005-0000-0000-00001C450000}"/>
    <cellStyle name="Currency 2 6 7" xfId="21948" xr:uid="{00000000-0005-0000-0000-00001D450000}"/>
    <cellStyle name="Currency 2 6 8" xfId="21949" xr:uid="{00000000-0005-0000-0000-00001E450000}"/>
    <cellStyle name="Currency 2 6 9" xfId="21950" xr:uid="{00000000-0005-0000-0000-00001F450000}"/>
    <cellStyle name="Currency 2 7" xfId="21951" xr:uid="{00000000-0005-0000-0000-000020450000}"/>
    <cellStyle name="Currency 20" xfId="3738" xr:uid="{00000000-0005-0000-0000-000021450000}"/>
    <cellStyle name="Currency 21" xfId="3739" xr:uid="{00000000-0005-0000-0000-000022450000}"/>
    <cellStyle name="Currency 22" xfId="21952" xr:uid="{00000000-0005-0000-0000-000023450000}"/>
    <cellStyle name="Currency 23" xfId="21953" xr:uid="{00000000-0005-0000-0000-000024450000}"/>
    <cellStyle name="Currency 24" xfId="21954" xr:uid="{00000000-0005-0000-0000-000025450000}"/>
    <cellStyle name="Currency 25" xfId="21955" xr:uid="{00000000-0005-0000-0000-000026450000}"/>
    <cellStyle name="Currency 26" xfId="21956" xr:uid="{00000000-0005-0000-0000-000027450000}"/>
    <cellStyle name="Currency 27" xfId="21957" xr:uid="{00000000-0005-0000-0000-000028450000}"/>
    <cellStyle name="Currency 28" xfId="21958" xr:uid="{00000000-0005-0000-0000-000029450000}"/>
    <cellStyle name="Currency 29" xfId="21959" xr:uid="{00000000-0005-0000-0000-00002A450000}"/>
    <cellStyle name="Currency 29 2" xfId="21960" xr:uid="{00000000-0005-0000-0000-00002B450000}"/>
    <cellStyle name="Currency 29 2 2" xfId="21961" xr:uid="{00000000-0005-0000-0000-00002C450000}"/>
    <cellStyle name="Currency 29 2 2 2" xfId="21962" xr:uid="{00000000-0005-0000-0000-00002D450000}"/>
    <cellStyle name="Currency 29 2 3" xfId="21963" xr:uid="{00000000-0005-0000-0000-00002E450000}"/>
    <cellStyle name="Currency 29 2 4" xfId="21964" xr:uid="{00000000-0005-0000-0000-00002F450000}"/>
    <cellStyle name="Currency 29 3" xfId="21965" xr:uid="{00000000-0005-0000-0000-000030450000}"/>
    <cellStyle name="Currency 29 3 2" xfId="21966" xr:uid="{00000000-0005-0000-0000-000031450000}"/>
    <cellStyle name="Currency 29 4" xfId="21967" xr:uid="{00000000-0005-0000-0000-000032450000}"/>
    <cellStyle name="Currency 29 5" xfId="21968" xr:uid="{00000000-0005-0000-0000-000033450000}"/>
    <cellStyle name="Currency 3" xfId="193" xr:uid="{00000000-0005-0000-0000-000034450000}"/>
    <cellStyle name="Currency 3 2" xfId="194" xr:uid="{00000000-0005-0000-0000-000035450000}"/>
    <cellStyle name="Currency 3 2 2" xfId="3740" xr:uid="{00000000-0005-0000-0000-000036450000}"/>
    <cellStyle name="Currency 3 2 3" xfId="3741" xr:uid="{00000000-0005-0000-0000-000037450000}"/>
    <cellStyle name="Currency 3 3" xfId="195" xr:uid="{00000000-0005-0000-0000-000038450000}"/>
    <cellStyle name="Currency 3 4" xfId="196" xr:uid="{00000000-0005-0000-0000-000039450000}"/>
    <cellStyle name="Currency 3 5" xfId="3742" xr:uid="{00000000-0005-0000-0000-00003A450000}"/>
    <cellStyle name="Currency 30" xfId="21969" xr:uid="{00000000-0005-0000-0000-00003B450000}"/>
    <cellStyle name="Currency 30 2" xfId="21970" xr:uid="{00000000-0005-0000-0000-00003C450000}"/>
    <cellStyle name="Currency 30 2 2" xfId="21971" xr:uid="{00000000-0005-0000-0000-00003D450000}"/>
    <cellStyle name="Currency 30 2 2 2" xfId="21972" xr:uid="{00000000-0005-0000-0000-00003E450000}"/>
    <cellStyle name="Currency 30 2 3" xfId="21973" xr:uid="{00000000-0005-0000-0000-00003F450000}"/>
    <cellStyle name="Currency 30 2 4" xfId="21974" xr:uid="{00000000-0005-0000-0000-000040450000}"/>
    <cellStyle name="Currency 30 3" xfId="21975" xr:uid="{00000000-0005-0000-0000-000041450000}"/>
    <cellStyle name="Currency 30 3 2" xfId="21976" xr:uid="{00000000-0005-0000-0000-000042450000}"/>
    <cellStyle name="Currency 30 4" xfId="21977" xr:uid="{00000000-0005-0000-0000-000043450000}"/>
    <cellStyle name="Currency 30 5" xfId="21978" xr:uid="{00000000-0005-0000-0000-000044450000}"/>
    <cellStyle name="Currency 31" xfId="21979" xr:uid="{00000000-0005-0000-0000-000045450000}"/>
    <cellStyle name="Currency 31 2" xfId="21980" xr:uid="{00000000-0005-0000-0000-000046450000}"/>
    <cellStyle name="Currency 31 2 2" xfId="21981" xr:uid="{00000000-0005-0000-0000-000047450000}"/>
    <cellStyle name="Currency 31 2 2 2" xfId="21982" xr:uid="{00000000-0005-0000-0000-000048450000}"/>
    <cellStyle name="Currency 31 2 3" xfId="21983" xr:uid="{00000000-0005-0000-0000-000049450000}"/>
    <cellStyle name="Currency 31 2 4" xfId="21984" xr:uid="{00000000-0005-0000-0000-00004A450000}"/>
    <cellStyle name="Currency 31 3" xfId="21985" xr:uid="{00000000-0005-0000-0000-00004B450000}"/>
    <cellStyle name="Currency 31 3 2" xfId="21986" xr:uid="{00000000-0005-0000-0000-00004C450000}"/>
    <cellStyle name="Currency 31 4" xfId="21987" xr:uid="{00000000-0005-0000-0000-00004D450000}"/>
    <cellStyle name="Currency 31 5" xfId="21988" xr:uid="{00000000-0005-0000-0000-00004E450000}"/>
    <cellStyle name="Currency 32" xfId="21989" xr:uid="{00000000-0005-0000-0000-00004F450000}"/>
    <cellStyle name="Currency 32 2" xfId="21990" xr:uid="{00000000-0005-0000-0000-000050450000}"/>
    <cellStyle name="Currency 32 2 2" xfId="21991" xr:uid="{00000000-0005-0000-0000-000051450000}"/>
    <cellStyle name="Currency 32 2 2 2" xfId="21992" xr:uid="{00000000-0005-0000-0000-000052450000}"/>
    <cellStyle name="Currency 32 2 3" xfId="21993" xr:uid="{00000000-0005-0000-0000-000053450000}"/>
    <cellStyle name="Currency 32 2 4" xfId="21994" xr:uid="{00000000-0005-0000-0000-000054450000}"/>
    <cellStyle name="Currency 32 3" xfId="21995" xr:uid="{00000000-0005-0000-0000-000055450000}"/>
    <cellStyle name="Currency 32 3 2" xfId="21996" xr:uid="{00000000-0005-0000-0000-000056450000}"/>
    <cellStyle name="Currency 32 4" xfId="21997" xr:uid="{00000000-0005-0000-0000-000057450000}"/>
    <cellStyle name="Currency 32 5" xfId="21998" xr:uid="{00000000-0005-0000-0000-000058450000}"/>
    <cellStyle name="Currency 33" xfId="21999" xr:uid="{00000000-0005-0000-0000-000059450000}"/>
    <cellStyle name="Currency 34" xfId="22000" xr:uid="{00000000-0005-0000-0000-00005A450000}"/>
    <cellStyle name="Currency 35" xfId="22001" xr:uid="{00000000-0005-0000-0000-00005B450000}"/>
    <cellStyle name="Currency 35 2" xfId="22002" xr:uid="{00000000-0005-0000-0000-00005C450000}"/>
    <cellStyle name="Currency 35 2 2" xfId="22003" xr:uid="{00000000-0005-0000-0000-00005D450000}"/>
    <cellStyle name="Currency 35 2 2 2" xfId="22004" xr:uid="{00000000-0005-0000-0000-00005E450000}"/>
    <cellStyle name="Currency 35 2 3" xfId="22005" xr:uid="{00000000-0005-0000-0000-00005F450000}"/>
    <cellStyle name="Currency 35 2 4" xfId="22006" xr:uid="{00000000-0005-0000-0000-000060450000}"/>
    <cellStyle name="Currency 35 3" xfId="22007" xr:uid="{00000000-0005-0000-0000-000061450000}"/>
    <cellStyle name="Currency 35 3 2" xfId="22008" xr:uid="{00000000-0005-0000-0000-000062450000}"/>
    <cellStyle name="Currency 35 4" xfId="22009" xr:uid="{00000000-0005-0000-0000-000063450000}"/>
    <cellStyle name="Currency 35 5" xfId="22010" xr:uid="{00000000-0005-0000-0000-000064450000}"/>
    <cellStyle name="Currency 36" xfId="22011" xr:uid="{00000000-0005-0000-0000-000065450000}"/>
    <cellStyle name="Currency 36 2" xfId="22012" xr:uid="{00000000-0005-0000-0000-000066450000}"/>
    <cellStyle name="Currency 36 2 2" xfId="22013" xr:uid="{00000000-0005-0000-0000-000067450000}"/>
    <cellStyle name="Currency 36 2 2 2" xfId="22014" xr:uid="{00000000-0005-0000-0000-000068450000}"/>
    <cellStyle name="Currency 36 2 3" xfId="22015" xr:uid="{00000000-0005-0000-0000-000069450000}"/>
    <cellStyle name="Currency 36 2 4" xfId="22016" xr:uid="{00000000-0005-0000-0000-00006A450000}"/>
    <cellStyle name="Currency 36 3" xfId="22017" xr:uid="{00000000-0005-0000-0000-00006B450000}"/>
    <cellStyle name="Currency 36 3 2" xfId="22018" xr:uid="{00000000-0005-0000-0000-00006C450000}"/>
    <cellStyle name="Currency 36 4" xfId="22019" xr:uid="{00000000-0005-0000-0000-00006D450000}"/>
    <cellStyle name="Currency 36 5" xfId="22020" xr:uid="{00000000-0005-0000-0000-00006E450000}"/>
    <cellStyle name="Currency 37" xfId="22021" xr:uid="{00000000-0005-0000-0000-00006F450000}"/>
    <cellStyle name="Currency 37 2" xfId="22022" xr:uid="{00000000-0005-0000-0000-000070450000}"/>
    <cellStyle name="Currency 37 2 2" xfId="22023" xr:uid="{00000000-0005-0000-0000-000071450000}"/>
    <cellStyle name="Currency 37 2 2 2" xfId="22024" xr:uid="{00000000-0005-0000-0000-000072450000}"/>
    <cellStyle name="Currency 37 2 3" xfId="22025" xr:uid="{00000000-0005-0000-0000-000073450000}"/>
    <cellStyle name="Currency 37 2 4" xfId="22026" xr:uid="{00000000-0005-0000-0000-000074450000}"/>
    <cellStyle name="Currency 37 3" xfId="22027" xr:uid="{00000000-0005-0000-0000-000075450000}"/>
    <cellStyle name="Currency 37 3 2" xfId="22028" xr:uid="{00000000-0005-0000-0000-000076450000}"/>
    <cellStyle name="Currency 37 4" xfId="22029" xr:uid="{00000000-0005-0000-0000-000077450000}"/>
    <cellStyle name="Currency 37 5" xfId="22030" xr:uid="{00000000-0005-0000-0000-000078450000}"/>
    <cellStyle name="Currency 38" xfId="22031" xr:uid="{00000000-0005-0000-0000-000079450000}"/>
    <cellStyle name="Currency 39" xfId="22032" xr:uid="{00000000-0005-0000-0000-00007A450000}"/>
    <cellStyle name="Currency 4" xfId="197" xr:uid="{00000000-0005-0000-0000-00007B450000}"/>
    <cellStyle name="Currency 4 10" xfId="22033" xr:uid="{00000000-0005-0000-0000-00007C450000}"/>
    <cellStyle name="Currency 4 10 2" xfId="22034" xr:uid="{00000000-0005-0000-0000-00007D450000}"/>
    <cellStyle name="Currency 4 11" xfId="22035" xr:uid="{00000000-0005-0000-0000-00007E450000}"/>
    <cellStyle name="Currency 4 12" xfId="22036" xr:uid="{00000000-0005-0000-0000-00007F450000}"/>
    <cellStyle name="Currency 4 13" xfId="22037" xr:uid="{00000000-0005-0000-0000-000080450000}"/>
    <cellStyle name="Currency 4 2" xfId="198" xr:uid="{00000000-0005-0000-0000-000081450000}"/>
    <cellStyle name="Currency 4 2 10" xfId="22038" xr:uid="{00000000-0005-0000-0000-000082450000}"/>
    <cellStyle name="Currency 4 2 10 2" xfId="22039" xr:uid="{00000000-0005-0000-0000-000083450000}"/>
    <cellStyle name="Currency 4 2 10 2 2" xfId="22040" xr:uid="{00000000-0005-0000-0000-000084450000}"/>
    <cellStyle name="Currency 4 2 10 2 2 2" xfId="22041" xr:uid="{00000000-0005-0000-0000-000085450000}"/>
    <cellStyle name="Currency 4 2 10 2 3" xfId="22042" xr:uid="{00000000-0005-0000-0000-000086450000}"/>
    <cellStyle name="Currency 4 2 10 2 4" xfId="22043" xr:uid="{00000000-0005-0000-0000-000087450000}"/>
    <cellStyle name="Currency 4 2 10 3" xfId="22044" xr:uid="{00000000-0005-0000-0000-000088450000}"/>
    <cellStyle name="Currency 4 2 10 3 2" xfId="22045" xr:uid="{00000000-0005-0000-0000-000089450000}"/>
    <cellStyle name="Currency 4 2 10 4" xfId="22046" xr:uid="{00000000-0005-0000-0000-00008A450000}"/>
    <cellStyle name="Currency 4 2 10 5" xfId="22047" xr:uid="{00000000-0005-0000-0000-00008B450000}"/>
    <cellStyle name="Currency 4 2 11" xfId="22048" xr:uid="{00000000-0005-0000-0000-00008C450000}"/>
    <cellStyle name="Currency 4 2 11 2" xfId="22049" xr:uid="{00000000-0005-0000-0000-00008D450000}"/>
    <cellStyle name="Currency 4 2 11 2 2" xfId="22050" xr:uid="{00000000-0005-0000-0000-00008E450000}"/>
    <cellStyle name="Currency 4 2 11 3" xfId="22051" xr:uid="{00000000-0005-0000-0000-00008F450000}"/>
    <cellStyle name="Currency 4 2 11 4" xfId="22052" xr:uid="{00000000-0005-0000-0000-000090450000}"/>
    <cellStyle name="Currency 4 2 12" xfId="22053" xr:uid="{00000000-0005-0000-0000-000091450000}"/>
    <cellStyle name="Currency 4 2 12 2" xfId="22054" xr:uid="{00000000-0005-0000-0000-000092450000}"/>
    <cellStyle name="Currency 4 2 13" xfId="22055" xr:uid="{00000000-0005-0000-0000-000093450000}"/>
    <cellStyle name="Currency 4 2 14" xfId="22056" xr:uid="{00000000-0005-0000-0000-000094450000}"/>
    <cellStyle name="Currency 4 2 15" xfId="22057" xr:uid="{00000000-0005-0000-0000-000095450000}"/>
    <cellStyle name="Currency 4 2 2" xfId="199" xr:uid="{00000000-0005-0000-0000-000096450000}"/>
    <cellStyle name="Currency 4 2 2 10" xfId="22058" xr:uid="{00000000-0005-0000-0000-000097450000}"/>
    <cellStyle name="Currency 4 2 2 10 2" xfId="22059" xr:uid="{00000000-0005-0000-0000-000098450000}"/>
    <cellStyle name="Currency 4 2 2 10 2 2" xfId="22060" xr:uid="{00000000-0005-0000-0000-000099450000}"/>
    <cellStyle name="Currency 4 2 2 10 3" xfId="22061" xr:uid="{00000000-0005-0000-0000-00009A450000}"/>
    <cellStyle name="Currency 4 2 2 10 4" xfId="22062" xr:uid="{00000000-0005-0000-0000-00009B450000}"/>
    <cellStyle name="Currency 4 2 2 11" xfId="22063" xr:uid="{00000000-0005-0000-0000-00009C450000}"/>
    <cellStyle name="Currency 4 2 2 11 2" xfId="22064" xr:uid="{00000000-0005-0000-0000-00009D450000}"/>
    <cellStyle name="Currency 4 2 2 12" xfId="22065" xr:uid="{00000000-0005-0000-0000-00009E450000}"/>
    <cellStyle name="Currency 4 2 2 13" xfId="22066" xr:uid="{00000000-0005-0000-0000-00009F450000}"/>
    <cellStyle name="Currency 4 2 2 14" xfId="22067" xr:uid="{00000000-0005-0000-0000-0000A0450000}"/>
    <cellStyle name="Currency 4 2 2 2" xfId="200" xr:uid="{00000000-0005-0000-0000-0000A1450000}"/>
    <cellStyle name="Currency 4 2 2 2 2" xfId="201" xr:uid="{00000000-0005-0000-0000-0000A2450000}"/>
    <cellStyle name="Currency 4 2 2 2 2 2" xfId="22068" xr:uid="{00000000-0005-0000-0000-0000A3450000}"/>
    <cellStyle name="Currency 4 2 2 2 2 2 2" xfId="22069" xr:uid="{00000000-0005-0000-0000-0000A4450000}"/>
    <cellStyle name="Currency 4 2 2 2 2 2 2 2" xfId="22070" xr:uid="{00000000-0005-0000-0000-0000A5450000}"/>
    <cellStyle name="Currency 4 2 2 2 2 2 2 2 2" xfId="22071" xr:uid="{00000000-0005-0000-0000-0000A6450000}"/>
    <cellStyle name="Currency 4 2 2 2 2 2 2 2 2 2" xfId="22072" xr:uid="{00000000-0005-0000-0000-0000A7450000}"/>
    <cellStyle name="Currency 4 2 2 2 2 2 2 2 3" xfId="22073" xr:uid="{00000000-0005-0000-0000-0000A8450000}"/>
    <cellStyle name="Currency 4 2 2 2 2 2 2 2 4" xfId="22074" xr:uid="{00000000-0005-0000-0000-0000A9450000}"/>
    <cellStyle name="Currency 4 2 2 2 2 2 2 3" xfId="22075" xr:uid="{00000000-0005-0000-0000-0000AA450000}"/>
    <cellStyle name="Currency 4 2 2 2 2 2 2 3 2" xfId="22076" xr:uid="{00000000-0005-0000-0000-0000AB450000}"/>
    <cellStyle name="Currency 4 2 2 2 2 2 2 4" xfId="22077" xr:uid="{00000000-0005-0000-0000-0000AC450000}"/>
    <cellStyle name="Currency 4 2 2 2 2 2 2 5" xfId="22078" xr:uid="{00000000-0005-0000-0000-0000AD450000}"/>
    <cellStyle name="Currency 4 2 2 2 2 2 3" xfId="22079" xr:uid="{00000000-0005-0000-0000-0000AE450000}"/>
    <cellStyle name="Currency 4 2 2 2 2 2 3 2" xfId="22080" xr:uid="{00000000-0005-0000-0000-0000AF450000}"/>
    <cellStyle name="Currency 4 2 2 2 2 2 3 2 2" xfId="22081" xr:uid="{00000000-0005-0000-0000-0000B0450000}"/>
    <cellStyle name="Currency 4 2 2 2 2 2 3 3" xfId="22082" xr:uid="{00000000-0005-0000-0000-0000B1450000}"/>
    <cellStyle name="Currency 4 2 2 2 2 2 3 4" xfId="22083" xr:uid="{00000000-0005-0000-0000-0000B2450000}"/>
    <cellStyle name="Currency 4 2 2 2 2 2 4" xfId="22084" xr:uid="{00000000-0005-0000-0000-0000B3450000}"/>
    <cellStyle name="Currency 4 2 2 2 2 2 4 2" xfId="22085" xr:uid="{00000000-0005-0000-0000-0000B4450000}"/>
    <cellStyle name="Currency 4 2 2 2 2 2 5" xfId="22086" xr:uid="{00000000-0005-0000-0000-0000B5450000}"/>
    <cellStyle name="Currency 4 2 2 2 2 2 6" xfId="22087" xr:uid="{00000000-0005-0000-0000-0000B6450000}"/>
    <cellStyle name="Currency 4 2 2 2 2 3" xfId="22088" xr:uid="{00000000-0005-0000-0000-0000B7450000}"/>
    <cellStyle name="Currency 4 2 2 2 2 3 2" xfId="22089" xr:uid="{00000000-0005-0000-0000-0000B8450000}"/>
    <cellStyle name="Currency 4 2 2 2 2 3 2 2" xfId="22090" xr:uid="{00000000-0005-0000-0000-0000B9450000}"/>
    <cellStyle name="Currency 4 2 2 2 2 3 2 2 2" xfId="22091" xr:uid="{00000000-0005-0000-0000-0000BA450000}"/>
    <cellStyle name="Currency 4 2 2 2 2 3 2 3" xfId="22092" xr:uid="{00000000-0005-0000-0000-0000BB450000}"/>
    <cellStyle name="Currency 4 2 2 2 2 3 2 4" xfId="22093" xr:uid="{00000000-0005-0000-0000-0000BC450000}"/>
    <cellStyle name="Currency 4 2 2 2 2 3 3" xfId="22094" xr:uid="{00000000-0005-0000-0000-0000BD450000}"/>
    <cellStyle name="Currency 4 2 2 2 2 3 3 2" xfId="22095" xr:uid="{00000000-0005-0000-0000-0000BE450000}"/>
    <cellStyle name="Currency 4 2 2 2 2 3 4" xfId="22096" xr:uid="{00000000-0005-0000-0000-0000BF450000}"/>
    <cellStyle name="Currency 4 2 2 2 2 3 5" xfId="22097" xr:uid="{00000000-0005-0000-0000-0000C0450000}"/>
    <cellStyle name="Currency 4 2 2 2 2 4" xfId="22098" xr:uid="{00000000-0005-0000-0000-0000C1450000}"/>
    <cellStyle name="Currency 4 2 2 2 2 4 2" xfId="22099" xr:uid="{00000000-0005-0000-0000-0000C2450000}"/>
    <cellStyle name="Currency 4 2 2 2 2 4 2 2" xfId="22100" xr:uid="{00000000-0005-0000-0000-0000C3450000}"/>
    <cellStyle name="Currency 4 2 2 2 2 4 3" xfId="22101" xr:uid="{00000000-0005-0000-0000-0000C4450000}"/>
    <cellStyle name="Currency 4 2 2 2 2 4 4" xfId="22102" xr:uid="{00000000-0005-0000-0000-0000C5450000}"/>
    <cellStyle name="Currency 4 2 2 2 2 5" xfId="22103" xr:uid="{00000000-0005-0000-0000-0000C6450000}"/>
    <cellStyle name="Currency 4 2 2 2 2 5 2" xfId="22104" xr:uid="{00000000-0005-0000-0000-0000C7450000}"/>
    <cellStyle name="Currency 4 2 2 2 2 6" xfId="22105" xr:uid="{00000000-0005-0000-0000-0000C8450000}"/>
    <cellStyle name="Currency 4 2 2 2 2 7" xfId="22106" xr:uid="{00000000-0005-0000-0000-0000C9450000}"/>
    <cellStyle name="Currency 4 2 2 2 3" xfId="7353" xr:uid="{00000000-0005-0000-0000-0000CA450000}"/>
    <cellStyle name="Currency 4 2 2 2 3 2" xfId="22107" xr:uid="{00000000-0005-0000-0000-0000CB450000}"/>
    <cellStyle name="Currency 4 2 2 2 3 2 2" xfId="22108" xr:uid="{00000000-0005-0000-0000-0000CC450000}"/>
    <cellStyle name="Currency 4 2 2 2 3 2 2 2" xfId="22109" xr:uid="{00000000-0005-0000-0000-0000CD450000}"/>
    <cellStyle name="Currency 4 2 2 2 3 2 2 2 2" xfId="22110" xr:uid="{00000000-0005-0000-0000-0000CE450000}"/>
    <cellStyle name="Currency 4 2 2 2 3 2 2 3" xfId="22111" xr:uid="{00000000-0005-0000-0000-0000CF450000}"/>
    <cellStyle name="Currency 4 2 2 2 3 2 2 4" xfId="22112" xr:uid="{00000000-0005-0000-0000-0000D0450000}"/>
    <cellStyle name="Currency 4 2 2 2 3 2 3" xfId="22113" xr:uid="{00000000-0005-0000-0000-0000D1450000}"/>
    <cellStyle name="Currency 4 2 2 2 3 2 3 2" xfId="22114" xr:uid="{00000000-0005-0000-0000-0000D2450000}"/>
    <cellStyle name="Currency 4 2 2 2 3 2 4" xfId="22115" xr:uid="{00000000-0005-0000-0000-0000D3450000}"/>
    <cellStyle name="Currency 4 2 2 2 3 2 5" xfId="22116" xr:uid="{00000000-0005-0000-0000-0000D4450000}"/>
    <cellStyle name="Currency 4 2 2 2 3 3" xfId="22117" xr:uid="{00000000-0005-0000-0000-0000D5450000}"/>
    <cellStyle name="Currency 4 2 2 2 3 3 2" xfId="22118" xr:uid="{00000000-0005-0000-0000-0000D6450000}"/>
    <cellStyle name="Currency 4 2 2 2 3 3 2 2" xfId="22119" xr:uid="{00000000-0005-0000-0000-0000D7450000}"/>
    <cellStyle name="Currency 4 2 2 2 3 3 3" xfId="22120" xr:uid="{00000000-0005-0000-0000-0000D8450000}"/>
    <cellStyle name="Currency 4 2 2 2 3 3 4" xfId="22121" xr:uid="{00000000-0005-0000-0000-0000D9450000}"/>
    <cellStyle name="Currency 4 2 2 2 3 4" xfId="22122" xr:uid="{00000000-0005-0000-0000-0000DA450000}"/>
    <cellStyle name="Currency 4 2 2 2 3 4 2" xfId="22123" xr:uid="{00000000-0005-0000-0000-0000DB450000}"/>
    <cellStyle name="Currency 4 2 2 2 3 5" xfId="22124" xr:uid="{00000000-0005-0000-0000-0000DC450000}"/>
    <cellStyle name="Currency 4 2 2 2 3 6" xfId="22125" xr:uid="{00000000-0005-0000-0000-0000DD450000}"/>
    <cellStyle name="Currency 4 2 2 2 4" xfId="22126" xr:uid="{00000000-0005-0000-0000-0000DE450000}"/>
    <cellStyle name="Currency 4 2 2 2 4 2" xfId="22127" xr:uid="{00000000-0005-0000-0000-0000DF450000}"/>
    <cellStyle name="Currency 4 2 2 2 4 2 2" xfId="22128" xr:uid="{00000000-0005-0000-0000-0000E0450000}"/>
    <cellStyle name="Currency 4 2 2 2 4 2 2 2" xfId="22129" xr:uid="{00000000-0005-0000-0000-0000E1450000}"/>
    <cellStyle name="Currency 4 2 2 2 4 2 3" xfId="22130" xr:uid="{00000000-0005-0000-0000-0000E2450000}"/>
    <cellStyle name="Currency 4 2 2 2 4 2 4" xfId="22131" xr:uid="{00000000-0005-0000-0000-0000E3450000}"/>
    <cellStyle name="Currency 4 2 2 2 4 3" xfId="22132" xr:uid="{00000000-0005-0000-0000-0000E4450000}"/>
    <cellStyle name="Currency 4 2 2 2 4 3 2" xfId="22133" xr:uid="{00000000-0005-0000-0000-0000E5450000}"/>
    <cellStyle name="Currency 4 2 2 2 4 4" xfId="22134" xr:uid="{00000000-0005-0000-0000-0000E6450000}"/>
    <cellStyle name="Currency 4 2 2 2 4 5" xfId="22135" xr:uid="{00000000-0005-0000-0000-0000E7450000}"/>
    <cellStyle name="Currency 4 2 2 2 5" xfId="22136" xr:uid="{00000000-0005-0000-0000-0000E8450000}"/>
    <cellStyle name="Currency 4 2 2 2 5 2" xfId="22137" xr:uid="{00000000-0005-0000-0000-0000E9450000}"/>
    <cellStyle name="Currency 4 2 2 2 5 2 2" xfId="22138" xr:uid="{00000000-0005-0000-0000-0000EA450000}"/>
    <cellStyle name="Currency 4 2 2 2 5 3" xfId="22139" xr:uid="{00000000-0005-0000-0000-0000EB450000}"/>
    <cellStyle name="Currency 4 2 2 2 5 4" xfId="22140" xr:uid="{00000000-0005-0000-0000-0000EC450000}"/>
    <cellStyle name="Currency 4 2 2 2 6" xfId="22141" xr:uid="{00000000-0005-0000-0000-0000ED450000}"/>
    <cellStyle name="Currency 4 2 2 2 6 2" xfId="22142" xr:uid="{00000000-0005-0000-0000-0000EE450000}"/>
    <cellStyle name="Currency 4 2 2 2 7" xfId="22143" xr:uid="{00000000-0005-0000-0000-0000EF450000}"/>
    <cellStyle name="Currency 4 2 2 2 7 2" xfId="22144" xr:uid="{00000000-0005-0000-0000-0000F0450000}"/>
    <cellStyle name="Currency 4 2 2 2 8" xfId="22145" xr:uid="{00000000-0005-0000-0000-0000F1450000}"/>
    <cellStyle name="Currency 4 2 2 2 9" xfId="22146" xr:uid="{00000000-0005-0000-0000-0000F2450000}"/>
    <cellStyle name="Currency 4 2 2 3" xfId="202" xr:uid="{00000000-0005-0000-0000-0000F3450000}"/>
    <cellStyle name="Currency 4 2 2 3 2" xfId="22147" xr:uid="{00000000-0005-0000-0000-0000F4450000}"/>
    <cellStyle name="Currency 4 2 2 3 2 2" xfId="22148" xr:uid="{00000000-0005-0000-0000-0000F5450000}"/>
    <cellStyle name="Currency 4 2 2 3 2 2 2" xfId="22149" xr:uid="{00000000-0005-0000-0000-0000F6450000}"/>
    <cellStyle name="Currency 4 2 2 3 2 2 2 2" xfId="22150" xr:uid="{00000000-0005-0000-0000-0000F7450000}"/>
    <cellStyle name="Currency 4 2 2 3 2 2 2 2 2" xfId="22151" xr:uid="{00000000-0005-0000-0000-0000F8450000}"/>
    <cellStyle name="Currency 4 2 2 3 2 2 2 2 2 2" xfId="22152" xr:uid="{00000000-0005-0000-0000-0000F9450000}"/>
    <cellStyle name="Currency 4 2 2 3 2 2 2 2 3" xfId="22153" xr:uid="{00000000-0005-0000-0000-0000FA450000}"/>
    <cellStyle name="Currency 4 2 2 3 2 2 2 2 4" xfId="22154" xr:uid="{00000000-0005-0000-0000-0000FB450000}"/>
    <cellStyle name="Currency 4 2 2 3 2 2 2 3" xfId="22155" xr:uid="{00000000-0005-0000-0000-0000FC450000}"/>
    <cellStyle name="Currency 4 2 2 3 2 2 2 3 2" xfId="22156" xr:uid="{00000000-0005-0000-0000-0000FD450000}"/>
    <cellStyle name="Currency 4 2 2 3 2 2 2 4" xfId="22157" xr:uid="{00000000-0005-0000-0000-0000FE450000}"/>
    <cellStyle name="Currency 4 2 2 3 2 2 2 5" xfId="22158" xr:uid="{00000000-0005-0000-0000-0000FF450000}"/>
    <cellStyle name="Currency 4 2 2 3 2 2 3" xfId="22159" xr:uid="{00000000-0005-0000-0000-000000460000}"/>
    <cellStyle name="Currency 4 2 2 3 2 2 3 2" xfId="22160" xr:uid="{00000000-0005-0000-0000-000001460000}"/>
    <cellStyle name="Currency 4 2 2 3 2 2 3 2 2" xfId="22161" xr:uid="{00000000-0005-0000-0000-000002460000}"/>
    <cellStyle name="Currency 4 2 2 3 2 2 3 3" xfId="22162" xr:uid="{00000000-0005-0000-0000-000003460000}"/>
    <cellStyle name="Currency 4 2 2 3 2 2 3 4" xfId="22163" xr:uid="{00000000-0005-0000-0000-000004460000}"/>
    <cellStyle name="Currency 4 2 2 3 2 2 4" xfId="22164" xr:uid="{00000000-0005-0000-0000-000005460000}"/>
    <cellStyle name="Currency 4 2 2 3 2 2 4 2" xfId="22165" xr:uid="{00000000-0005-0000-0000-000006460000}"/>
    <cellStyle name="Currency 4 2 2 3 2 2 5" xfId="22166" xr:uid="{00000000-0005-0000-0000-000007460000}"/>
    <cellStyle name="Currency 4 2 2 3 2 2 6" xfId="22167" xr:uid="{00000000-0005-0000-0000-000008460000}"/>
    <cellStyle name="Currency 4 2 2 3 2 3" xfId="22168" xr:uid="{00000000-0005-0000-0000-000009460000}"/>
    <cellStyle name="Currency 4 2 2 3 2 3 2" xfId="22169" xr:uid="{00000000-0005-0000-0000-00000A460000}"/>
    <cellStyle name="Currency 4 2 2 3 2 3 2 2" xfId="22170" xr:uid="{00000000-0005-0000-0000-00000B460000}"/>
    <cellStyle name="Currency 4 2 2 3 2 3 2 2 2" xfId="22171" xr:uid="{00000000-0005-0000-0000-00000C460000}"/>
    <cellStyle name="Currency 4 2 2 3 2 3 2 3" xfId="22172" xr:uid="{00000000-0005-0000-0000-00000D460000}"/>
    <cellStyle name="Currency 4 2 2 3 2 3 2 4" xfId="22173" xr:uid="{00000000-0005-0000-0000-00000E460000}"/>
    <cellStyle name="Currency 4 2 2 3 2 3 3" xfId="22174" xr:uid="{00000000-0005-0000-0000-00000F460000}"/>
    <cellStyle name="Currency 4 2 2 3 2 3 3 2" xfId="22175" xr:uid="{00000000-0005-0000-0000-000010460000}"/>
    <cellStyle name="Currency 4 2 2 3 2 3 4" xfId="22176" xr:uid="{00000000-0005-0000-0000-000011460000}"/>
    <cellStyle name="Currency 4 2 2 3 2 3 5" xfId="22177" xr:uid="{00000000-0005-0000-0000-000012460000}"/>
    <cellStyle name="Currency 4 2 2 3 2 4" xfId="22178" xr:uid="{00000000-0005-0000-0000-000013460000}"/>
    <cellStyle name="Currency 4 2 2 3 2 4 2" xfId="22179" xr:uid="{00000000-0005-0000-0000-000014460000}"/>
    <cellStyle name="Currency 4 2 2 3 2 4 2 2" xfId="22180" xr:uid="{00000000-0005-0000-0000-000015460000}"/>
    <cellStyle name="Currency 4 2 2 3 2 4 3" xfId="22181" xr:uid="{00000000-0005-0000-0000-000016460000}"/>
    <cellStyle name="Currency 4 2 2 3 2 4 4" xfId="22182" xr:uid="{00000000-0005-0000-0000-000017460000}"/>
    <cellStyle name="Currency 4 2 2 3 2 5" xfId="22183" xr:uid="{00000000-0005-0000-0000-000018460000}"/>
    <cellStyle name="Currency 4 2 2 3 2 5 2" xfId="22184" xr:uid="{00000000-0005-0000-0000-000019460000}"/>
    <cellStyle name="Currency 4 2 2 3 2 6" xfId="22185" xr:uid="{00000000-0005-0000-0000-00001A460000}"/>
    <cellStyle name="Currency 4 2 2 3 2 7" xfId="22186" xr:uid="{00000000-0005-0000-0000-00001B460000}"/>
    <cellStyle name="Currency 4 2 2 3 3" xfId="22187" xr:uid="{00000000-0005-0000-0000-00001C460000}"/>
    <cellStyle name="Currency 4 2 2 3 3 2" xfId="22188" xr:uid="{00000000-0005-0000-0000-00001D460000}"/>
    <cellStyle name="Currency 4 2 2 3 3 2 2" xfId="22189" xr:uid="{00000000-0005-0000-0000-00001E460000}"/>
    <cellStyle name="Currency 4 2 2 3 3 2 2 2" xfId="22190" xr:uid="{00000000-0005-0000-0000-00001F460000}"/>
    <cellStyle name="Currency 4 2 2 3 3 2 2 2 2" xfId="22191" xr:uid="{00000000-0005-0000-0000-000020460000}"/>
    <cellStyle name="Currency 4 2 2 3 3 2 2 3" xfId="22192" xr:uid="{00000000-0005-0000-0000-000021460000}"/>
    <cellStyle name="Currency 4 2 2 3 3 2 2 4" xfId="22193" xr:uid="{00000000-0005-0000-0000-000022460000}"/>
    <cellStyle name="Currency 4 2 2 3 3 2 3" xfId="22194" xr:uid="{00000000-0005-0000-0000-000023460000}"/>
    <cellStyle name="Currency 4 2 2 3 3 2 3 2" xfId="22195" xr:uid="{00000000-0005-0000-0000-000024460000}"/>
    <cellStyle name="Currency 4 2 2 3 3 2 4" xfId="22196" xr:uid="{00000000-0005-0000-0000-000025460000}"/>
    <cellStyle name="Currency 4 2 2 3 3 2 5" xfId="22197" xr:uid="{00000000-0005-0000-0000-000026460000}"/>
    <cellStyle name="Currency 4 2 2 3 3 3" xfId="22198" xr:uid="{00000000-0005-0000-0000-000027460000}"/>
    <cellStyle name="Currency 4 2 2 3 3 3 2" xfId="22199" xr:uid="{00000000-0005-0000-0000-000028460000}"/>
    <cellStyle name="Currency 4 2 2 3 3 3 2 2" xfId="22200" xr:uid="{00000000-0005-0000-0000-000029460000}"/>
    <cellStyle name="Currency 4 2 2 3 3 3 3" xfId="22201" xr:uid="{00000000-0005-0000-0000-00002A460000}"/>
    <cellStyle name="Currency 4 2 2 3 3 3 4" xfId="22202" xr:uid="{00000000-0005-0000-0000-00002B460000}"/>
    <cellStyle name="Currency 4 2 2 3 3 4" xfId="22203" xr:uid="{00000000-0005-0000-0000-00002C460000}"/>
    <cellStyle name="Currency 4 2 2 3 3 4 2" xfId="22204" xr:uid="{00000000-0005-0000-0000-00002D460000}"/>
    <cellStyle name="Currency 4 2 2 3 3 5" xfId="22205" xr:uid="{00000000-0005-0000-0000-00002E460000}"/>
    <cellStyle name="Currency 4 2 2 3 3 6" xfId="22206" xr:uid="{00000000-0005-0000-0000-00002F460000}"/>
    <cellStyle name="Currency 4 2 2 3 4" xfId="22207" xr:uid="{00000000-0005-0000-0000-000030460000}"/>
    <cellStyle name="Currency 4 2 2 3 4 2" xfId="22208" xr:uid="{00000000-0005-0000-0000-000031460000}"/>
    <cellStyle name="Currency 4 2 2 3 4 2 2" xfId="22209" xr:uid="{00000000-0005-0000-0000-000032460000}"/>
    <cellStyle name="Currency 4 2 2 3 4 2 2 2" xfId="22210" xr:uid="{00000000-0005-0000-0000-000033460000}"/>
    <cellStyle name="Currency 4 2 2 3 4 2 3" xfId="22211" xr:uid="{00000000-0005-0000-0000-000034460000}"/>
    <cellStyle name="Currency 4 2 2 3 4 2 4" xfId="22212" xr:uid="{00000000-0005-0000-0000-000035460000}"/>
    <cellStyle name="Currency 4 2 2 3 4 3" xfId="22213" xr:uid="{00000000-0005-0000-0000-000036460000}"/>
    <cellStyle name="Currency 4 2 2 3 4 3 2" xfId="22214" xr:uid="{00000000-0005-0000-0000-000037460000}"/>
    <cellStyle name="Currency 4 2 2 3 4 4" xfId="22215" xr:uid="{00000000-0005-0000-0000-000038460000}"/>
    <cellStyle name="Currency 4 2 2 3 4 5" xfId="22216" xr:uid="{00000000-0005-0000-0000-000039460000}"/>
    <cellStyle name="Currency 4 2 2 3 5" xfId="22217" xr:uid="{00000000-0005-0000-0000-00003A460000}"/>
    <cellStyle name="Currency 4 2 2 3 5 2" xfId="22218" xr:uid="{00000000-0005-0000-0000-00003B460000}"/>
    <cellStyle name="Currency 4 2 2 3 5 2 2" xfId="22219" xr:uid="{00000000-0005-0000-0000-00003C460000}"/>
    <cellStyle name="Currency 4 2 2 3 5 3" xfId="22220" xr:uid="{00000000-0005-0000-0000-00003D460000}"/>
    <cellStyle name="Currency 4 2 2 3 5 4" xfId="22221" xr:uid="{00000000-0005-0000-0000-00003E460000}"/>
    <cellStyle name="Currency 4 2 2 3 6" xfId="22222" xr:uid="{00000000-0005-0000-0000-00003F460000}"/>
    <cellStyle name="Currency 4 2 2 3 6 2" xfId="22223" xr:uid="{00000000-0005-0000-0000-000040460000}"/>
    <cellStyle name="Currency 4 2 2 3 7" xfId="22224" xr:uid="{00000000-0005-0000-0000-000041460000}"/>
    <cellStyle name="Currency 4 2 2 3 8" xfId="22225" xr:uid="{00000000-0005-0000-0000-000042460000}"/>
    <cellStyle name="Currency 4 2 2 3 9" xfId="22226" xr:uid="{00000000-0005-0000-0000-000043460000}"/>
    <cellStyle name="Currency 4 2 2 4" xfId="718" xr:uid="{00000000-0005-0000-0000-000044460000}"/>
    <cellStyle name="Currency 4 2 2 4 2" xfId="22227" xr:uid="{00000000-0005-0000-0000-000045460000}"/>
    <cellStyle name="Currency 4 2 2 4 2 2" xfId="22228" xr:uid="{00000000-0005-0000-0000-000046460000}"/>
    <cellStyle name="Currency 4 2 2 4 2 2 2" xfId="22229" xr:uid="{00000000-0005-0000-0000-000047460000}"/>
    <cellStyle name="Currency 4 2 2 4 2 2 2 2" xfId="22230" xr:uid="{00000000-0005-0000-0000-000048460000}"/>
    <cellStyle name="Currency 4 2 2 4 2 2 2 2 2" xfId="22231" xr:uid="{00000000-0005-0000-0000-000049460000}"/>
    <cellStyle name="Currency 4 2 2 4 2 2 2 2 2 2" xfId="22232" xr:uid="{00000000-0005-0000-0000-00004A460000}"/>
    <cellStyle name="Currency 4 2 2 4 2 2 2 2 3" xfId="22233" xr:uid="{00000000-0005-0000-0000-00004B460000}"/>
    <cellStyle name="Currency 4 2 2 4 2 2 2 2 4" xfId="22234" xr:uid="{00000000-0005-0000-0000-00004C460000}"/>
    <cellStyle name="Currency 4 2 2 4 2 2 2 3" xfId="22235" xr:uid="{00000000-0005-0000-0000-00004D460000}"/>
    <cellStyle name="Currency 4 2 2 4 2 2 2 3 2" xfId="22236" xr:uid="{00000000-0005-0000-0000-00004E460000}"/>
    <cellStyle name="Currency 4 2 2 4 2 2 2 4" xfId="22237" xr:uid="{00000000-0005-0000-0000-00004F460000}"/>
    <cellStyle name="Currency 4 2 2 4 2 2 2 5" xfId="22238" xr:uid="{00000000-0005-0000-0000-000050460000}"/>
    <cellStyle name="Currency 4 2 2 4 2 2 3" xfId="22239" xr:uid="{00000000-0005-0000-0000-000051460000}"/>
    <cellStyle name="Currency 4 2 2 4 2 2 3 2" xfId="22240" xr:uid="{00000000-0005-0000-0000-000052460000}"/>
    <cellStyle name="Currency 4 2 2 4 2 2 3 2 2" xfId="22241" xr:uid="{00000000-0005-0000-0000-000053460000}"/>
    <cellStyle name="Currency 4 2 2 4 2 2 3 3" xfId="22242" xr:uid="{00000000-0005-0000-0000-000054460000}"/>
    <cellStyle name="Currency 4 2 2 4 2 2 3 4" xfId="22243" xr:uid="{00000000-0005-0000-0000-000055460000}"/>
    <cellStyle name="Currency 4 2 2 4 2 2 4" xfId="22244" xr:uid="{00000000-0005-0000-0000-000056460000}"/>
    <cellStyle name="Currency 4 2 2 4 2 2 4 2" xfId="22245" xr:uid="{00000000-0005-0000-0000-000057460000}"/>
    <cellStyle name="Currency 4 2 2 4 2 2 5" xfId="22246" xr:uid="{00000000-0005-0000-0000-000058460000}"/>
    <cellStyle name="Currency 4 2 2 4 2 2 6" xfId="22247" xr:uid="{00000000-0005-0000-0000-000059460000}"/>
    <cellStyle name="Currency 4 2 2 4 2 3" xfId="22248" xr:uid="{00000000-0005-0000-0000-00005A460000}"/>
    <cellStyle name="Currency 4 2 2 4 2 3 2" xfId="22249" xr:uid="{00000000-0005-0000-0000-00005B460000}"/>
    <cellStyle name="Currency 4 2 2 4 2 3 2 2" xfId="22250" xr:uid="{00000000-0005-0000-0000-00005C460000}"/>
    <cellStyle name="Currency 4 2 2 4 2 3 2 2 2" xfId="22251" xr:uid="{00000000-0005-0000-0000-00005D460000}"/>
    <cellStyle name="Currency 4 2 2 4 2 3 2 3" xfId="22252" xr:uid="{00000000-0005-0000-0000-00005E460000}"/>
    <cellStyle name="Currency 4 2 2 4 2 3 2 4" xfId="22253" xr:uid="{00000000-0005-0000-0000-00005F460000}"/>
    <cellStyle name="Currency 4 2 2 4 2 3 3" xfId="22254" xr:uid="{00000000-0005-0000-0000-000060460000}"/>
    <cellStyle name="Currency 4 2 2 4 2 3 3 2" xfId="22255" xr:uid="{00000000-0005-0000-0000-000061460000}"/>
    <cellStyle name="Currency 4 2 2 4 2 3 4" xfId="22256" xr:uid="{00000000-0005-0000-0000-000062460000}"/>
    <cellStyle name="Currency 4 2 2 4 2 3 5" xfId="22257" xr:uid="{00000000-0005-0000-0000-000063460000}"/>
    <cellStyle name="Currency 4 2 2 4 2 4" xfId="22258" xr:uid="{00000000-0005-0000-0000-000064460000}"/>
    <cellStyle name="Currency 4 2 2 4 2 4 2" xfId="22259" xr:uid="{00000000-0005-0000-0000-000065460000}"/>
    <cellStyle name="Currency 4 2 2 4 2 4 2 2" xfId="22260" xr:uid="{00000000-0005-0000-0000-000066460000}"/>
    <cellStyle name="Currency 4 2 2 4 2 4 3" xfId="22261" xr:uid="{00000000-0005-0000-0000-000067460000}"/>
    <cellStyle name="Currency 4 2 2 4 2 4 4" xfId="22262" xr:uid="{00000000-0005-0000-0000-000068460000}"/>
    <cellStyle name="Currency 4 2 2 4 2 5" xfId="22263" xr:uid="{00000000-0005-0000-0000-000069460000}"/>
    <cellStyle name="Currency 4 2 2 4 2 5 2" xfId="22264" xr:uid="{00000000-0005-0000-0000-00006A460000}"/>
    <cellStyle name="Currency 4 2 2 4 2 6" xfId="22265" xr:uid="{00000000-0005-0000-0000-00006B460000}"/>
    <cellStyle name="Currency 4 2 2 4 2 7" xfId="22266" xr:uid="{00000000-0005-0000-0000-00006C460000}"/>
    <cellStyle name="Currency 4 2 2 4 3" xfId="22267" xr:uid="{00000000-0005-0000-0000-00006D460000}"/>
    <cellStyle name="Currency 4 2 2 4 3 2" xfId="22268" xr:uid="{00000000-0005-0000-0000-00006E460000}"/>
    <cellStyle name="Currency 4 2 2 4 3 2 2" xfId="22269" xr:uid="{00000000-0005-0000-0000-00006F460000}"/>
    <cellStyle name="Currency 4 2 2 4 3 2 2 2" xfId="22270" xr:uid="{00000000-0005-0000-0000-000070460000}"/>
    <cellStyle name="Currency 4 2 2 4 3 2 2 2 2" xfId="22271" xr:uid="{00000000-0005-0000-0000-000071460000}"/>
    <cellStyle name="Currency 4 2 2 4 3 2 2 3" xfId="22272" xr:uid="{00000000-0005-0000-0000-000072460000}"/>
    <cellStyle name="Currency 4 2 2 4 3 2 2 4" xfId="22273" xr:uid="{00000000-0005-0000-0000-000073460000}"/>
    <cellStyle name="Currency 4 2 2 4 3 2 3" xfId="22274" xr:uid="{00000000-0005-0000-0000-000074460000}"/>
    <cellStyle name="Currency 4 2 2 4 3 2 3 2" xfId="22275" xr:uid="{00000000-0005-0000-0000-000075460000}"/>
    <cellStyle name="Currency 4 2 2 4 3 2 4" xfId="22276" xr:uid="{00000000-0005-0000-0000-000076460000}"/>
    <cellStyle name="Currency 4 2 2 4 3 2 5" xfId="22277" xr:uid="{00000000-0005-0000-0000-000077460000}"/>
    <cellStyle name="Currency 4 2 2 4 3 3" xfId="22278" xr:uid="{00000000-0005-0000-0000-000078460000}"/>
    <cellStyle name="Currency 4 2 2 4 3 3 2" xfId="22279" xr:uid="{00000000-0005-0000-0000-000079460000}"/>
    <cellStyle name="Currency 4 2 2 4 3 3 2 2" xfId="22280" xr:uid="{00000000-0005-0000-0000-00007A460000}"/>
    <cellStyle name="Currency 4 2 2 4 3 3 3" xfId="22281" xr:uid="{00000000-0005-0000-0000-00007B460000}"/>
    <cellStyle name="Currency 4 2 2 4 3 3 4" xfId="22282" xr:uid="{00000000-0005-0000-0000-00007C460000}"/>
    <cellStyle name="Currency 4 2 2 4 3 4" xfId="22283" xr:uid="{00000000-0005-0000-0000-00007D460000}"/>
    <cellStyle name="Currency 4 2 2 4 3 4 2" xfId="22284" xr:uid="{00000000-0005-0000-0000-00007E460000}"/>
    <cellStyle name="Currency 4 2 2 4 3 5" xfId="22285" xr:uid="{00000000-0005-0000-0000-00007F460000}"/>
    <cellStyle name="Currency 4 2 2 4 3 6" xfId="22286" xr:uid="{00000000-0005-0000-0000-000080460000}"/>
    <cellStyle name="Currency 4 2 2 4 4" xfId="22287" xr:uid="{00000000-0005-0000-0000-000081460000}"/>
    <cellStyle name="Currency 4 2 2 4 4 2" xfId="22288" xr:uid="{00000000-0005-0000-0000-000082460000}"/>
    <cellStyle name="Currency 4 2 2 4 4 2 2" xfId="22289" xr:uid="{00000000-0005-0000-0000-000083460000}"/>
    <cellStyle name="Currency 4 2 2 4 4 2 2 2" xfId="22290" xr:uid="{00000000-0005-0000-0000-000084460000}"/>
    <cellStyle name="Currency 4 2 2 4 4 2 3" xfId="22291" xr:uid="{00000000-0005-0000-0000-000085460000}"/>
    <cellStyle name="Currency 4 2 2 4 4 2 4" xfId="22292" xr:uid="{00000000-0005-0000-0000-000086460000}"/>
    <cellStyle name="Currency 4 2 2 4 4 3" xfId="22293" xr:uid="{00000000-0005-0000-0000-000087460000}"/>
    <cellStyle name="Currency 4 2 2 4 4 3 2" xfId="22294" xr:uid="{00000000-0005-0000-0000-000088460000}"/>
    <cellStyle name="Currency 4 2 2 4 4 4" xfId="22295" xr:uid="{00000000-0005-0000-0000-000089460000}"/>
    <cellStyle name="Currency 4 2 2 4 4 5" xfId="22296" xr:uid="{00000000-0005-0000-0000-00008A460000}"/>
    <cellStyle name="Currency 4 2 2 4 5" xfId="22297" xr:uid="{00000000-0005-0000-0000-00008B460000}"/>
    <cellStyle name="Currency 4 2 2 4 5 2" xfId="22298" xr:uid="{00000000-0005-0000-0000-00008C460000}"/>
    <cellStyle name="Currency 4 2 2 4 5 2 2" xfId="22299" xr:uid="{00000000-0005-0000-0000-00008D460000}"/>
    <cellStyle name="Currency 4 2 2 4 5 3" xfId="22300" xr:uid="{00000000-0005-0000-0000-00008E460000}"/>
    <cellStyle name="Currency 4 2 2 4 5 4" xfId="22301" xr:uid="{00000000-0005-0000-0000-00008F460000}"/>
    <cellStyle name="Currency 4 2 2 4 6" xfId="22302" xr:uid="{00000000-0005-0000-0000-000090460000}"/>
    <cellStyle name="Currency 4 2 2 4 6 2" xfId="22303" xr:uid="{00000000-0005-0000-0000-000091460000}"/>
    <cellStyle name="Currency 4 2 2 4 7" xfId="22304" xr:uid="{00000000-0005-0000-0000-000092460000}"/>
    <cellStyle name="Currency 4 2 2 4 8" xfId="22305" xr:uid="{00000000-0005-0000-0000-000093460000}"/>
    <cellStyle name="Currency 4 2 2 4 9" xfId="22306" xr:uid="{00000000-0005-0000-0000-000094460000}"/>
    <cellStyle name="Currency 4 2 2 5" xfId="719" xr:uid="{00000000-0005-0000-0000-000095460000}"/>
    <cellStyle name="Currency 4 2 2 5 2" xfId="22307" xr:uid="{00000000-0005-0000-0000-000096460000}"/>
    <cellStyle name="Currency 4 2 2 5 2 2" xfId="22308" xr:uid="{00000000-0005-0000-0000-000097460000}"/>
    <cellStyle name="Currency 4 2 2 5 2 2 2" xfId="22309" xr:uid="{00000000-0005-0000-0000-000098460000}"/>
    <cellStyle name="Currency 4 2 2 5 2 2 2 2" xfId="22310" xr:uid="{00000000-0005-0000-0000-000099460000}"/>
    <cellStyle name="Currency 4 2 2 5 2 2 2 2 2" xfId="22311" xr:uid="{00000000-0005-0000-0000-00009A460000}"/>
    <cellStyle name="Currency 4 2 2 5 2 2 2 2 2 2" xfId="22312" xr:uid="{00000000-0005-0000-0000-00009B460000}"/>
    <cellStyle name="Currency 4 2 2 5 2 2 2 2 3" xfId="22313" xr:uid="{00000000-0005-0000-0000-00009C460000}"/>
    <cellStyle name="Currency 4 2 2 5 2 2 2 2 4" xfId="22314" xr:uid="{00000000-0005-0000-0000-00009D460000}"/>
    <cellStyle name="Currency 4 2 2 5 2 2 2 3" xfId="22315" xr:uid="{00000000-0005-0000-0000-00009E460000}"/>
    <cellStyle name="Currency 4 2 2 5 2 2 2 3 2" xfId="22316" xr:uid="{00000000-0005-0000-0000-00009F460000}"/>
    <cellStyle name="Currency 4 2 2 5 2 2 2 4" xfId="22317" xr:uid="{00000000-0005-0000-0000-0000A0460000}"/>
    <cellStyle name="Currency 4 2 2 5 2 2 2 5" xfId="22318" xr:uid="{00000000-0005-0000-0000-0000A1460000}"/>
    <cellStyle name="Currency 4 2 2 5 2 2 3" xfId="22319" xr:uid="{00000000-0005-0000-0000-0000A2460000}"/>
    <cellStyle name="Currency 4 2 2 5 2 2 3 2" xfId="22320" xr:uid="{00000000-0005-0000-0000-0000A3460000}"/>
    <cellStyle name="Currency 4 2 2 5 2 2 3 2 2" xfId="22321" xr:uid="{00000000-0005-0000-0000-0000A4460000}"/>
    <cellStyle name="Currency 4 2 2 5 2 2 3 3" xfId="22322" xr:uid="{00000000-0005-0000-0000-0000A5460000}"/>
    <cellStyle name="Currency 4 2 2 5 2 2 3 4" xfId="22323" xr:uid="{00000000-0005-0000-0000-0000A6460000}"/>
    <cellStyle name="Currency 4 2 2 5 2 2 4" xfId="22324" xr:uid="{00000000-0005-0000-0000-0000A7460000}"/>
    <cellStyle name="Currency 4 2 2 5 2 2 4 2" xfId="22325" xr:uid="{00000000-0005-0000-0000-0000A8460000}"/>
    <cellStyle name="Currency 4 2 2 5 2 2 5" xfId="22326" xr:uid="{00000000-0005-0000-0000-0000A9460000}"/>
    <cellStyle name="Currency 4 2 2 5 2 2 6" xfId="22327" xr:uid="{00000000-0005-0000-0000-0000AA460000}"/>
    <cellStyle name="Currency 4 2 2 5 2 3" xfId="22328" xr:uid="{00000000-0005-0000-0000-0000AB460000}"/>
    <cellStyle name="Currency 4 2 2 5 2 3 2" xfId="22329" xr:uid="{00000000-0005-0000-0000-0000AC460000}"/>
    <cellStyle name="Currency 4 2 2 5 2 3 2 2" xfId="22330" xr:uid="{00000000-0005-0000-0000-0000AD460000}"/>
    <cellStyle name="Currency 4 2 2 5 2 3 2 2 2" xfId="22331" xr:uid="{00000000-0005-0000-0000-0000AE460000}"/>
    <cellStyle name="Currency 4 2 2 5 2 3 2 3" xfId="22332" xr:uid="{00000000-0005-0000-0000-0000AF460000}"/>
    <cellStyle name="Currency 4 2 2 5 2 3 2 4" xfId="22333" xr:uid="{00000000-0005-0000-0000-0000B0460000}"/>
    <cellStyle name="Currency 4 2 2 5 2 3 3" xfId="22334" xr:uid="{00000000-0005-0000-0000-0000B1460000}"/>
    <cellStyle name="Currency 4 2 2 5 2 3 3 2" xfId="22335" xr:uid="{00000000-0005-0000-0000-0000B2460000}"/>
    <cellStyle name="Currency 4 2 2 5 2 3 4" xfId="22336" xr:uid="{00000000-0005-0000-0000-0000B3460000}"/>
    <cellStyle name="Currency 4 2 2 5 2 3 5" xfId="22337" xr:uid="{00000000-0005-0000-0000-0000B4460000}"/>
    <cellStyle name="Currency 4 2 2 5 2 4" xfId="22338" xr:uid="{00000000-0005-0000-0000-0000B5460000}"/>
    <cellStyle name="Currency 4 2 2 5 2 4 2" xfId="22339" xr:uid="{00000000-0005-0000-0000-0000B6460000}"/>
    <cellStyle name="Currency 4 2 2 5 2 4 2 2" xfId="22340" xr:uid="{00000000-0005-0000-0000-0000B7460000}"/>
    <cellStyle name="Currency 4 2 2 5 2 4 3" xfId="22341" xr:uid="{00000000-0005-0000-0000-0000B8460000}"/>
    <cellStyle name="Currency 4 2 2 5 2 4 4" xfId="22342" xr:uid="{00000000-0005-0000-0000-0000B9460000}"/>
    <cellStyle name="Currency 4 2 2 5 2 5" xfId="22343" xr:uid="{00000000-0005-0000-0000-0000BA460000}"/>
    <cellStyle name="Currency 4 2 2 5 2 5 2" xfId="22344" xr:uid="{00000000-0005-0000-0000-0000BB460000}"/>
    <cellStyle name="Currency 4 2 2 5 2 6" xfId="22345" xr:uid="{00000000-0005-0000-0000-0000BC460000}"/>
    <cellStyle name="Currency 4 2 2 5 2 7" xfId="22346" xr:uid="{00000000-0005-0000-0000-0000BD460000}"/>
    <cellStyle name="Currency 4 2 2 5 3" xfId="22347" xr:uid="{00000000-0005-0000-0000-0000BE460000}"/>
    <cellStyle name="Currency 4 2 2 5 3 2" xfId="22348" xr:uid="{00000000-0005-0000-0000-0000BF460000}"/>
    <cellStyle name="Currency 4 2 2 5 3 2 2" xfId="22349" xr:uid="{00000000-0005-0000-0000-0000C0460000}"/>
    <cellStyle name="Currency 4 2 2 5 3 2 2 2" xfId="22350" xr:uid="{00000000-0005-0000-0000-0000C1460000}"/>
    <cellStyle name="Currency 4 2 2 5 3 2 2 2 2" xfId="22351" xr:uid="{00000000-0005-0000-0000-0000C2460000}"/>
    <cellStyle name="Currency 4 2 2 5 3 2 2 3" xfId="22352" xr:uid="{00000000-0005-0000-0000-0000C3460000}"/>
    <cellStyle name="Currency 4 2 2 5 3 2 2 4" xfId="22353" xr:uid="{00000000-0005-0000-0000-0000C4460000}"/>
    <cellStyle name="Currency 4 2 2 5 3 2 3" xfId="22354" xr:uid="{00000000-0005-0000-0000-0000C5460000}"/>
    <cellStyle name="Currency 4 2 2 5 3 2 3 2" xfId="22355" xr:uid="{00000000-0005-0000-0000-0000C6460000}"/>
    <cellStyle name="Currency 4 2 2 5 3 2 4" xfId="22356" xr:uid="{00000000-0005-0000-0000-0000C7460000}"/>
    <cellStyle name="Currency 4 2 2 5 3 2 5" xfId="22357" xr:uid="{00000000-0005-0000-0000-0000C8460000}"/>
    <cellStyle name="Currency 4 2 2 5 3 3" xfId="22358" xr:uid="{00000000-0005-0000-0000-0000C9460000}"/>
    <cellStyle name="Currency 4 2 2 5 3 3 2" xfId="22359" xr:uid="{00000000-0005-0000-0000-0000CA460000}"/>
    <cellStyle name="Currency 4 2 2 5 3 3 2 2" xfId="22360" xr:uid="{00000000-0005-0000-0000-0000CB460000}"/>
    <cellStyle name="Currency 4 2 2 5 3 3 3" xfId="22361" xr:uid="{00000000-0005-0000-0000-0000CC460000}"/>
    <cellStyle name="Currency 4 2 2 5 3 3 4" xfId="22362" xr:uid="{00000000-0005-0000-0000-0000CD460000}"/>
    <cellStyle name="Currency 4 2 2 5 3 4" xfId="22363" xr:uid="{00000000-0005-0000-0000-0000CE460000}"/>
    <cellStyle name="Currency 4 2 2 5 3 4 2" xfId="22364" xr:uid="{00000000-0005-0000-0000-0000CF460000}"/>
    <cellStyle name="Currency 4 2 2 5 3 5" xfId="22365" xr:uid="{00000000-0005-0000-0000-0000D0460000}"/>
    <cellStyle name="Currency 4 2 2 5 3 6" xfId="22366" xr:uid="{00000000-0005-0000-0000-0000D1460000}"/>
    <cellStyle name="Currency 4 2 2 5 4" xfId="22367" xr:uid="{00000000-0005-0000-0000-0000D2460000}"/>
    <cellStyle name="Currency 4 2 2 5 4 2" xfId="22368" xr:uid="{00000000-0005-0000-0000-0000D3460000}"/>
    <cellStyle name="Currency 4 2 2 5 4 2 2" xfId="22369" xr:uid="{00000000-0005-0000-0000-0000D4460000}"/>
    <cellStyle name="Currency 4 2 2 5 4 2 2 2" xfId="22370" xr:uid="{00000000-0005-0000-0000-0000D5460000}"/>
    <cellStyle name="Currency 4 2 2 5 4 2 3" xfId="22371" xr:uid="{00000000-0005-0000-0000-0000D6460000}"/>
    <cellStyle name="Currency 4 2 2 5 4 2 4" xfId="22372" xr:uid="{00000000-0005-0000-0000-0000D7460000}"/>
    <cellStyle name="Currency 4 2 2 5 4 3" xfId="22373" xr:uid="{00000000-0005-0000-0000-0000D8460000}"/>
    <cellStyle name="Currency 4 2 2 5 4 3 2" xfId="22374" xr:uid="{00000000-0005-0000-0000-0000D9460000}"/>
    <cellStyle name="Currency 4 2 2 5 4 4" xfId="22375" xr:uid="{00000000-0005-0000-0000-0000DA460000}"/>
    <cellStyle name="Currency 4 2 2 5 4 5" xfId="22376" xr:uid="{00000000-0005-0000-0000-0000DB460000}"/>
    <cellStyle name="Currency 4 2 2 5 5" xfId="22377" xr:uid="{00000000-0005-0000-0000-0000DC460000}"/>
    <cellStyle name="Currency 4 2 2 5 5 2" xfId="22378" xr:uid="{00000000-0005-0000-0000-0000DD460000}"/>
    <cellStyle name="Currency 4 2 2 5 5 2 2" xfId="22379" xr:uid="{00000000-0005-0000-0000-0000DE460000}"/>
    <cellStyle name="Currency 4 2 2 5 5 3" xfId="22380" xr:uid="{00000000-0005-0000-0000-0000DF460000}"/>
    <cellStyle name="Currency 4 2 2 5 5 4" xfId="22381" xr:uid="{00000000-0005-0000-0000-0000E0460000}"/>
    <cellStyle name="Currency 4 2 2 5 6" xfId="22382" xr:uid="{00000000-0005-0000-0000-0000E1460000}"/>
    <cellStyle name="Currency 4 2 2 5 6 2" xfId="22383" xr:uid="{00000000-0005-0000-0000-0000E2460000}"/>
    <cellStyle name="Currency 4 2 2 5 7" xfId="22384" xr:uid="{00000000-0005-0000-0000-0000E3460000}"/>
    <cellStyle name="Currency 4 2 2 5 8" xfId="22385" xr:uid="{00000000-0005-0000-0000-0000E4460000}"/>
    <cellStyle name="Currency 4 2 2 5 9" xfId="22386" xr:uid="{00000000-0005-0000-0000-0000E5460000}"/>
    <cellStyle name="Currency 4 2 2 6" xfId="720" xr:uid="{00000000-0005-0000-0000-0000E6460000}"/>
    <cellStyle name="Currency 4 2 2 6 2" xfId="22387" xr:uid="{00000000-0005-0000-0000-0000E7460000}"/>
    <cellStyle name="Currency 4 2 2 6 2 2" xfId="22388" xr:uid="{00000000-0005-0000-0000-0000E8460000}"/>
    <cellStyle name="Currency 4 2 2 6 2 2 2" xfId="22389" xr:uid="{00000000-0005-0000-0000-0000E9460000}"/>
    <cellStyle name="Currency 4 2 2 6 2 2 2 2" xfId="22390" xr:uid="{00000000-0005-0000-0000-0000EA460000}"/>
    <cellStyle name="Currency 4 2 2 6 2 2 2 2 2" xfId="22391" xr:uid="{00000000-0005-0000-0000-0000EB460000}"/>
    <cellStyle name="Currency 4 2 2 6 2 2 2 2 2 2" xfId="22392" xr:uid="{00000000-0005-0000-0000-0000EC460000}"/>
    <cellStyle name="Currency 4 2 2 6 2 2 2 2 3" xfId="22393" xr:uid="{00000000-0005-0000-0000-0000ED460000}"/>
    <cellStyle name="Currency 4 2 2 6 2 2 2 2 4" xfId="22394" xr:uid="{00000000-0005-0000-0000-0000EE460000}"/>
    <cellStyle name="Currency 4 2 2 6 2 2 2 3" xfId="22395" xr:uid="{00000000-0005-0000-0000-0000EF460000}"/>
    <cellStyle name="Currency 4 2 2 6 2 2 2 3 2" xfId="22396" xr:uid="{00000000-0005-0000-0000-0000F0460000}"/>
    <cellStyle name="Currency 4 2 2 6 2 2 2 4" xfId="22397" xr:uid="{00000000-0005-0000-0000-0000F1460000}"/>
    <cellStyle name="Currency 4 2 2 6 2 2 2 5" xfId="22398" xr:uid="{00000000-0005-0000-0000-0000F2460000}"/>
    <cellStyle name="Currency 4 2 2 6 2 2 3" xfId="22399" xr:uid="{00000000-0005-0000-0000-0000F3460000}"/>
    <cellStyle name="Currency 4 2 2 6 2 2 3 2" xfId="22400" xr:uid="{00000000-0005-0000-0000-0000F4460000}"/>
    <cellStyle name="Currency 4 2 2 6 2 2 3 2 2" xfId="22401" xr:uid="{00000000-0005-0000-0000-0000F5460000}"/>
    <cellStyle name="Currency 4 2 2 6 2 2 3 3" xfId="22402" xr:uid="{00000000-0005-0000-0000-0000F6460000}"/>
    <cellStyle name="Currency 4 2 2 6 2 2 3 4" xfId="22403" xr:uid="{00000000-0005-0000-0000-0000F7460000}"/>
    <cellStyle name="Currency 4 2 2 6 2 2 4" xfId="22404" xr:uid="{00000000-0005-0000-0000-0000F8460000}"/>
    <cellStyle name="Currency 4 2 2 6 2 2 4 2" xfId="22405" xr:uid="{00000000-0005-0000-0000-0000F9460000}"/>
    <cellStyle name="Currency 4 2 2 6 2 2 5" xfId="22406" xr:uid="{00000000-0005-0000-0000-0000FA460000}"/>
    <cellStyle name="Currency 4 2 2 6 2 2 6" xfId="22407" xr:uid="{00000000-0005-0000-0000-0000FB460000}"/>
    <cellStyle name="Currency 4 2 2 6 2 3" xfId="22408" xr:uid="{00000000-0005-0000-0000-0000FC460000}"/>
    <cellStyle name="Currency 4 2 2 6 2 3 2" xfId="22409" xr:uid="{00000000-0005-0000-0000-0000FD460000}"/>
    <cellStyle name="Currency 4 2 2 6 2 3 2 2" xfId="22410" xr:uid="{00000000-0005-0000-0000-0000FE460000}"/>
    <cellStyle name="Currency 4 2 2 6 2 3 2 2 2" xfId="22411" xr:uid="{00000000-0005-0000-0000-0000FF460000}"/>
    <cellStyle name="Currency 4 2 2 6 2 3 2 3" xfId="22412" xr:uid="{00000000-0005-0000-0000-000000470000}"/>
    <cellStyle name="Currency 4 2 2 6 2 3 2 4" xfId="22413" xr:uid="{00000000-0005-0000-0000-000001470000}"/>
    <cellStyle name="Currency 4 2 2 6 2 3 3" xfId="22414" xr:uid="{00000000-0005-0000-0000-000002470000}"/>
    <cellStyle name="Currency 4 2 2 6 2 3 3 2" xfId="22415" xr:uid="{00000000-0005-0000-0000-000003470000}"/>
    <cellStyle name="Currency 4 2 2 6 2 3 4" xfId="22416" xr:uid="{00000000-0005-0000-0000-000004470000}"/>
    <cellStyle name="Currency 4 2 2 6 2 3 5" xfId="22417" xr:uid="{00000000-0005-0000-0000-000005470000}"/>
    <cellStyle name="Currency 4 2 2 6 2 4" xfId="22418" xr:uid="{00000000-0005-0000-0000-000006470000}"/>
    <cellStyle name="Currency 4 2 2 6 2 4 2" xfId="22419" xr:uid="{00000000-0005-0000-0000-000007470000}"/>
    <cellStyle name="Currency 4 2 2 6 2 4 2 2" xfId="22420" xr:uid="{00000000-0005-0000-0000-000008470000}"/>
    <cellStyle name="Currency 4 2 2 6 2 4 3" xfId="22421" xr:uid="{00000000-0005-0000-0000-000009470000}"/>
    <cellStyle name="Currency 4 2 2 6 2 4 4" xfId="22422" xr:uid="{00000000-0005-0000-0000-00000A470000}"/>
    <cellStyle name="Currency 4 2 2 6 2 5" xfId="22423" xr:uid="{00000000-0005-0000-0000-00000B470000}"/>
    <cellStyle name="Currency 4 2 2 6 2 5 2" xfId="22424" xr:uid="{00000000-0005-0000-0000-00000C470000}"/>
    <cellStyle name="Currency 4 2 2 6 2 6" xfId="22425" xr:uid="{00000000-0005-0000-0000-00000D470000}"/>
    <cellStyle name="Currency 4 2 2 6 2 7" xfId="22426" xr:uid="{00000000-0005-0000-0000-00000E470000}"/>
    <cellStyle name="Currency 4 2 2 6 3" xfId="22427" xr:uid="{00000000-0005-0000-0000-00000F470000}"/>
    <cellStyle name="Currency 4 2 2 6 3 2" xfId="22428" xr:uid="{00000000-0005-0000-0000-000010470000}"/>
    <cellStyle name="Currency 4 2 2 6 3 2 2" xfId="22429" xr:uid="{00000000-0005-0000-0000-000011470000}"/>
    <cellStyle name="Currency 4 2 2 6 3 2 2 2" xfId="22430" xr:uid="{00000000-0005-0000-0000-000012470000}"/>
    <cellStyle name="Currency 4 2 2 6 3 2 2 2 2" xfId="22431" xr:uid="{00000000-0005-0000-0000-000013470000}"/>
    <cellStyle name="Currency 4 2 2 6 3 2 2 3" xfId="22432" xr:uid="{00000000-0005-0000-0000-000014470000}"/>
    <cellStyle name="Currency 4 2 2 6 3 2 2 4" xfId="22433" xr:uid="{00000000-0005-0000-0000-000015470000}"/>
    <cellStyle name="Currency 4 2 2 6 3 2 3" xfId="22434" xr:uid="{00000000-0005-0000-0000-000016470000}"/>
    <cellStyle name="Currency 4 2 2 6 3 2 3 2" xfId="22435" xr:uid="{00000000-0005-0000-0000-000017470000}"/>
    <cellStyle name="Currency 4 2 2 6 3 2 4" xfId="22436" xr:uid="{00000000-0005-0000-0000-000018470000}"/>
    <cellStyle name="Currency 4 2 2 6 3 2 5" xfId="22437" xr:uid="{00000000-0005-0000-0000-000019470000}"/>
    <cellStyle name="Currency 4 2 2 6 3 3" xfId="22438" xr:uid="{00000000-0005-0000-0000-00001A470000}"/>
    <cellStyle name="Currency 4 2 2 6 3 3 2" xfId="22439" xr:uid="{00000000-0005-0000-0000-00001B470000}"/>
    <cellStyle name="Currency 4 2 2 6 3 3 2 2" xfId="22440" xr:uid="{00000000-0005-0000-0000-00001C470000}"/>
    <cellStyle name="Currency 4 2 2 6 3 3 3" xfId="22441" xr:uid="{00000000-0005-0000-0000-00001D470000}"/>
    <cellStyle name="Currency 4 2 2 6 3 3 4" xfId="22442" xr:uid="{00000000-0005-0000-0000-00001E470000}"/>
    <cellStyle name="Currency 4 2 2 6 3 4" xfId="22443" xr:uid="{00000000-0005-0000-0000-00001F470000}"/>
    <cellStyle name="Currency 4 2 2 6 3 4 2" xfId="22444" xr:uid="{00000000-0005-0000-0000-000020470000}"/>
    <cellStyle name="Currency 4 2 2 6 3 5" xfId="22445" xr:uid="{00000000-0005-0000-0000-000021470000}"/>
    <cellStyle name="Currency 4 2 2 6 3 6" xfId="22446" xr:uid="{00000000-0005-0000-0000-000022470000}"/>
    <cellStyle name="Currency 4 2 2 6 4" xfId="22447" xr:uid="{00000000-0005-0000-0000-000023470000}"/>
    <cellStyle name="Currency 4 2 2 6 4 2" xfId="22448" xr:uid="{00000000-0005-0000-0000-000024470000}"/>
    <cellStyle name="Currency 4 2 2 6 4 2 2" xfId="22449" xr:uid="{00000000-0005-0000-0000-000025470000}"/>
    <cellStyle name="Currency 4 2 2 6 4 2 2 2" xfId="22450" xr:uid="{00000000-0005-0000-0000-000026470000}"/>
    <cellStyle name="Currency 4 2 2 6 4 2 3" xfId="22451" xr:uid="{00000000-0005-0000-0000-000027470000}"/>
    <cellStyle name="Currency 4 2 2 6 4 2 4" xfId="22452" xr:uid="{00000000-0005-0000-0000-000028470000}"/>
    <cellStyle name="Currency 4 2 2 6 4 3" xfId="22453" xr:uid="{00000000-0005-0000-0000-000029470000}"/>
    <cellStyle name="Currency 4 2 2 6 4 3 2" xfId="22454" xr:uid="{00000000-0005-0000-0000-00002A470000}"/>
    <cellStyle name="Currency 4 2 2 6 4 4" xfId="22455" xr:uid="{00000000-0005-0000-0000-00002B470000}"/>
    <cellStyle name="Currency 4 2 2 6 4 5" xfId="22456" xr:uid="{00000000-0005-0000-0000-00002C470000}"/>
    <cellStyle name="Currency 4 2 2 6 5" xfId="22457" xr:uid="{00000000-0005-0000-0000-00002D470000}"/>
    <cellStyle name="Currency 4 2 2 6 5 2" xfId="22458" xr:uid="{00000000-0005-0000-0000-00002E470000}"/>
    <cellStyle name="Currency 4 2 2 6 5 2 2" xfId="22459" xr:uid="{00000000-0005-0000-0000-00002F470000}"/>
    <cellStyle name="Currency 4 2 2 6 5 3" xfId="22460" xr:uid="{00000000-0005-0000-0000-000030470000}"/>
    <cellStyle name="Currency 4 2 2 6 5 4" xfId="22461" xr:uid="{00000000-0005-0000-0000-000031470000}"/>
    <cellStyle name="Currency 4 2 2 6 6" xfId="22462" xr:uid="{00000000-0005-0000-0000-000032470000}"/>
    <cellStyle name="Currency 4 2 2 6 6 2" xfId="22463" xr:uid="{00000000-0005-0000-0000-000033470000}"/>
    <cellStyle name="Currency 4 2 2 6 7" xfId="22464" xr:uid="{00000000-0005-0000-0000-000034470000}"/>
    <cellStyle name="Currency 4 2 2 6 8" xfId="22465" xr:uid="{00000000-0005-0000-0000-000035470000}"/>
    <cellStyle name="Currency 4 2 2 6 9" xfId="22466" xr:uid="{00000000-0005-0000-0000-000036470000}"/>
    <cellStyle name="Currency 4 2 2 7" xfId="22467" xr:uid="{00000000-0005-0000-0000-000037470000}"/>
    <cellStyle name="Currency 4 2 2 7 2" xfId="22468" xr:uid="{00000000-0005-0000-0000-000038470000}"/>
    <cellStyle name="Currency 4 2 2 7 2 2" xfId="22469" xr:uid="{00000000-0005-0000-0000-000039470000}"/>
    <cellStyle name="Currency 4 2 2 7 2 2 2" xfId="22470" xr:uid="{00000000-0005-0000-0000-00003A470000}"/>
    <cellStyle name="Currency 4 2 2 7 2 2 2 2" xfId="22471" xr:uid="{00000000-0005-0000-0000-00003B470000}"/>
    <cellStyle name="Currency 4 2 2 7 2 2 2 2 2" xfId="22472" xr:uid="{00000000-0005-0000-0000-00003C470000}"/>
    <cellStyle name="Currency 4 2 2 7 2 2 2 3" xfId="22473" xr:uid="{00000000-0005-0000-0000-00003D470000}"/>
    <cellStyle name="Currency 4 2 2 7 2 2 2 4" xfId="22474" xr:uid="{00000000-0005-0000-0000-00003E470000}"/>
    <cellStyle name="Currency 4 2 2 7 2 2 3" xfId="22475" xr:uid="{00000000-0005-0000-0000-00003F470000}"/>
    <cellStyle name="Currency 4 2 2 7 2 2 3 2" xfId="22476" xr:uid="{00000000-0005-0000-0000-000040470000}"/>
    <cellStyle name="Currency 4 2 2 7 2 2 4" xfId="22477" xr:uid="{00000000-0005-0000-0000-000041470000}"/>
    <cellStyle name="Currency 4 2 2 7 2 2 5" xfId="22478" xr:uid="{00000000-0005-0000-0000-000042470000}"/>
    <cellStyle name="Currency 4 2 2 7 2 3" xfId="22479" xr:uid="{00000000-0005-0000-0000-000043470000}"/>
    <cellStyle name="Currency 4 2 2 7 2 3 2" xfId="22480" xr:uid="{00000000-0005-0000-0000-000044470000}"/>
    <cellStyle name="Currency 4 2 2 7 2 3 2 2" xfId="22481" xr:uid="{00000000-0005-0000-0000-000045470000}"/>
    <cellStyle name="Currency 4 2 2 7 2 3 3" xfId="22482" xr:uid="{00000000-0005-0000-0000-000046470000}"/>
    <cellStyle name="Currency 4 2 2 7 2 3 4" xfId="22483" xr:uid="{00000000-0005-0000-0000-000047470000}"/>
    <cellStyle name="Currency 4 2 2 7 2 4" xfId="22484" xr:uid="{00000000-0005-0000-0000-000048470000}"/>
    <cellStyle name="Currency 4 2 2 7 2 4 2" xfId="22485" xr:uid="{00000000-0005-0000-0000-000049470000}"/>
    <cellStyle name="Currency 4 2 2 7 2 5" xfId="22486" xr:uid="{00000000-0005-0000-0000-00004A470000}"/>
    <cellStyle name="Currency 4 2 2 7 2 6" xfId="22487" xr:uid="{00000000-0005-0000-0000-00004B470000}"/>
    <cellStyle name="Currency 4 2 2 7 3" xfId="22488" xr:uid="{00000000-0005-0000-0000-00004C470000}"/>
    <cellStyle name="Currency 4 2 2 7 3 2" xfId="22489" xr:uid="{00000000-0005-0000-0000-00004D470000}"/>
    <cellStyle name="Currency 4 2 2 7 3 2 2" xfId="22490" xr:uid="{00000000-0005-0000-0000-00004E470000}"/>
    <cellStyle name="Currency 4 2 2 7 3 2 2 2" xfId="22491" xr:uid="{00000000-0005-0000-0000-00004F470000}"/>
    <cellStyle name="Currency 4 2 2 7 3 2 3" xfId="22492" xr:uid="{00000000-0005-0000-0000-000050470000}"/>
    <cellStyle name="Currency 4 2 2 7 3 2 4" xfId="22493" xr:uid="{00000000-0005-0000-0000-000051470000}"/>
    <cellStyle name="Currency 4 2 2 7 3 3" xfId="22494" xr:uid="{00000000-0005-0000-0000-000052470000}"/>
    <cellStyle name="Currency 4 2 2 7 3 3 2" xfId="22495" xr:uid="{00000000-0005-0000-0000-000053470000}"/>
    <cellStyle name="Currency 4 2 2 7 3 4" xfId="22496" xr:uid="{00000000-0005-0000-0000-000054470000}"/>
    <cellStyle name="Currency 4 2 2 7 3 5" xfId="22497" xr:uid="{00000000-0005-0000-0000-000055470000}"/>
    <cellStyle name="Currency 4 2 2 7 4" xfId="22498" xr:uid="{00000000-0005-0000-0000-000056470000}"/>
    <cellStyle name="Currency 4 2 2 7 4 2" xfId="22499" xr:uid="{00000000-0005-0000-0000-000057470000}"/>
    <cellStyle name="Currency 4 2 2 7 4 2 2" xfId="22500" xr:uid="{00000000-0005-0000-0000-000058470000}"/>
    <cellStyle name="Currency 4 2 2 7 4 3" xfId="22501" xr:uid="{00000000-0005-0000-0000-000059470000}"/>
    <cellStyle name="Currency 4 2 2 7 4 4" xfId="22502" xr:uid="{00000000-0005-0000-0000-00005A470000}"/>
    <cellStyle name="Currency 4 2 2 7 5" xfId="22503" xr:uid="{00000000-0005-0000-0000-00005B470000}"/>
    <cellStyle name="Currency 4 2 2 7 5 2" xfId="22504" xr:uid="{00000000-0005-0000-0000-00005C470000}"/>
    <cellStyle name="Currency 4 2 2 7 6" xfId="22505" xr:uid="{00000000-0005-0000-0000-00005D470000}"/>
    <cellStyle name="Currency 4 2 2 7 7" xfId="22506" xr:uid="{00000000-0005-0000-0000-00005E470000}"/>
    <cellStyle name="Currency 4 2 2 8" xfId="22507" xr:uid="{00000000-0005-0000-0000-00005F470000}"/>
    <cellStyle name="Currency 4 2 2 8 2" xfId="22508" xr:uid="{00000000-0005-0000-0000-000060470000}"/>
    <cellStyle name="Currency 4 2 2 8 2 2" xfId="22509" xr:uid="{00000000-0005-0000-0000-000061470000}"/>
    <cellStyle name="Currency 4 2 2 8 2 2 2" xfId="22510" xr:uid="{00000000-0005-0000-0000-000062470000}"/>
    <cellStyle name="Currency 4 2 2 8 2 2 2 2" xfId="22511" xr:uid="{00000000-0005-0000-0000-000063470000}"/>
    <cellStyle name="Currency 4 2 2 8 2 2 3" xfId="22512" xr:uid="{00000000-0005-0000-0000-000064470000}"/>
    <cellStyle name="Currency 4 2 2 8 2 2 4" xfId="22513" xr:uid="{00000000-0005-0000-0000-000065470000}"/>
    <cellStyle name="Currency 4 2 2 8 2 3" xfId="22514" xr:uid="{00000000-0005-0000-0000-000066470000}"/>
    <cellStyle name="Currency 4 2 2 8 2 3 2" xfId="22515" xr:uid="{00000000-0005-0000-0000-000067470000}"/>
    <cellStyle name="Currency 4 2 2 8 2 4" xfId="22516" xr:uid="{00000000-0005-0000-0000-000068470000}"/>
    <cellStyle name="Currency 4 2 2 8 2 5" xfId="22517" xr:uid="{00000000-0005-0000-0000-000069470000}"/>
    <cellStyle name="Currency 4 2 2 8 3" xfId="22518" xr:uid="{00000000-0005-0000-0000-00006A470000}"/>
    <cellStyle name="Currency 4 2 2 8 3 2" xfId="22519" xr:uid="{00000000-0005-0000-0000-00006B470000}"/>
    <cellStyle name="Currency 4 2 2 8 3 2 2" xfId="22520" xr:uid="{00000000-0005-0000-0000-00006C470000}"/>
    <cellStyle name="Currency 4 2 2 8 3 3" xfId="22521" xr:uid="{00000000-0005-0000-0000-00006D470000}"/>
    <cellStyle name="Currency 4 2 2 8 3 4" xfId="22522" xr:uid="{00000000-0005-0000-0000-00006E470000}"/>
    <cellStyle name="Currency 4 2 2 8 4" xfId="22523" xr:uid="{00000000-0005-0000-0000-00006F470000}"/>
    <cellStyle name="Currency 4 2 2 8 4 2" xfId="22524" xr:uid="{00000000-0005-0000-0000-000070470000}"/>
    <cellStyle name="Currency 4 2 2 8 5" xfId="22525" xr:uid="{00000000-0005-0000-0000-000071470000}"/>
    <cellStyle name="Currency 4 2 2 8 6" xfId="22526" xr:uid="{00000000-0005-0000-0000-000072470000}"/>
    <cellStyle name="Currency 4 2 2 9" xfId="22527" xr:uid="{00000000-0005-0000-0000-000073470000}"/>
    <cellStyle name="Currency 4 2 2 9 2" xfId="22528" xr:uid="{00000000-0005-0000-0000-000074470000}"/>
    <cellStyle name="Currency 4 2 2 9 2 2" xfId="22529" xr:uid="{00000000-0005-0000-0000-000075470000}"/>
    <cellStyle name="Currency 4 2 2 9 2 2 2" xfId="22530" xr:uid="{00000000-0005-0000-0000-000076470000}"/>
    <cellStyle name="Currency 4 2 2 9 2 3" xfId="22531" xr:uid="{00000000-0005-0000-0000-000077470000}"/>
    <cellStyle name="Currency 4 2 2 9 2 4" xfId="22532" xr:uid="{00000000-0005-0000-0000-000078470000}"/>
    <cellStyle name="Currency 4 2 2 9 3" xfId="22533" xr:uid="{00000000-0005-0000-0000-000079470000}"/>
    <cellStyle name="Currency 4 2 2 9 3 2" xfId="22534" xr:uid="{00000000-0005-0000-0000-00007A470000}"/>
    <cellStyle name="Currency 4 2 2 9 4" xfId="22535" xr:uid="{00000000-0005-0000-0000-00007B470000}"/>
    <cellStyle name="Currency 4 2 2 9 5" xfId="22536" xr:uid="{00000000-0005-0000-0000-00007C470000}"/>
    <cellStyle name="Currency 4 2 3" xfId="203" xr:uid="{00000000-0005-0000-0000-00007D470000}"/>
    <cellStyle name="Currency 4 2 3 2" xfId="204" xr:uid="{00000000-0005-0000-0000-00007E470000}"/>
    <cellStyle name="Currency 4 2 3 2 2" xfId="22537" xr:uid="{00000000-0005-0000-0000-00007F470000}"/>
    <cellStyle name="Currency 4 2 3 2 2 2" xfId="22538" xr:uid="{00000000-0005-0000-0000-000080470000}"/>
    <cellStyle name="Currency 4 2 3 2 2 2 2" xfId="22539" xr:uid="{00000000-0005-0000-0000-000081470000}"/>
    <cellStyle name="Currency 4 2 3 2 2 2 2 2" xfId="22540" xr:uid="{00000000-0005-0000-0000-000082470000}"/>
    <cellStyle name="Currency 4 2 3 2 2 2 2 2 2" xfId="22541" xr:uid="{00000000-0005-0000-0000-000083470000}"/>
    <cellStyle name="Currency 4 2 3 2 2 2 2 3" xfId="22542" xr:uid="{00000000-0005-0000-0000-000084470000}"/>
    <cellStyle name="Currency 4 2 3 2 2 2 2 4" xfId="22543" xr:uid="{00000000-0005-0000-0000-000085470000}"/>
    <cellStyle name="Currency 4 2 3 2 2 2 3" xfId="22544" xr:uid="{00000000-0005-0000-0000-000086470000}"/>
    <cellStyle name="Currency 4 2 3 2 2 2 3 2" xfId="22545" xr:uid="{00000000-0005-0000-0000-000087470000}"/>
    <cellStyle name="Currency 4 2 3 2 2 2 4" xfId="22546" xr:uid="{00000000-0005-0000-0000-000088470000}"/>
    <cellStyle name="Currency 4 2 3 2 2 2 5" xfId="22547" xr:uid="{00000000-0005-0000-0000-000089470000}"/>
    <cellStyle name="Currency 4 2 3 2 2 3" xfId="22548" xr:uid="{00000000-0005-0000-0000-00008A470000}"/>
    <cellStyle name="Currency 4 2 3 2 2 3 2" xfId="22549" xr:uid="{00000000-0005-0000-0000-00008B470000}"/>
    <cellStyle name="Currency 4 2 3 2 2 3 2 2" xfId="22550" xr:uid="{00000000-0005-0000-0000-00008C470000}"/>
    <cellStyle name="Currency 4 2 3 2 2 3 3" xfId="22551" xr:uid="{00000000-0005-0000-0000-00008D470000}"/>
    <cellStyle name="Currency 4 2 3 2 2 3 4" xfId="22552" xr:uid="{00000000-0005-0000-0000-00008E470000}"/>
    <cellStyle name="Currency 4 2 3 2 2 4" xfId="22553" xr:uid="{00000000-0005-0000-0000-00008F470000}"/>
    <cellStyle name="Currency 4 2 3 2 2 4 2" xfId="22554" xr:uid="{00000000-0005-0000-0000-000090470000}"/>
    <cellStyle name="Currency 4 2 3 2 2 5" xfId="22555" xr:uid="{00000000-0005-0000-0000-000091470000}"/>
    <cellStyle name="Currency 4 2 3 2 2 6" xfId="22556" xr:uid="{00000000-0005-0000-0000-000092470000}"/>
    <cellStyle name="Currency 4 2 3 2 3" xfId="22557" xr:uid="{00000000-0005-0000-0000-000093470000}"/>
    <cellStyle name="Currency 4 2 3 2 3 2" xfId="22558" xr:uid="{00000000-0005-0000-0000-000094470000}"/>
    <cellStyle name="Currency 4 2 3 2 3 2 2" xfId="22559" xr:uid="{00000000-0005-0000-0000-000095470000}"/>
    <cellStyle name="Currency 4 2 3 2 3 2 2 2" xfId="22560" xr:uid="{00000000-0005-0000-0000-000096470000}"/>
    <cellStyle name="Currency 4 2 3 2 3 2 3" xfId="22561" xr:uid="{00000000-0005-0000-0000-000097470000}"/>
    <cellStyle name="Currency 4 2 3 2 3 2 4" xfId="22562" xr:uid="{00000000-0005-0000-0000-000098470000}"/>
    <cellStyle name="Currency 4 2 3 2 3 3" xfId="22563" xr:uid="{00000000-0005-0000-0000-000099470000}"/>
    <cellStyle name="Currency 4 2 3 2 3 3 2" xfId="22564" xr:uid="{00000000-0005-0000-0000-00009A470000}"/>
    <cellStyle name="Currency 4 2 3 2 3 4" xfId="22565" xr:uid="{00000000-0005-0000-0000-00009B470000}"/>
    <cellStyle name="Currency 4 2 3 2 3 5" xfId="22566" xr:uid="{00000000-0005-0000-0000-00009C470000}"/>
    <cellStyle name="Currency 4 2 3 2 4" xfId="22567" xr:uid="{00000000-0005-0000-0000-00009D470000}"/>
    <cellStyle name="Currency 4 2 3 2 4 2" xfId="22568" xr:uid="{00000000-0005-0000-0000-00009E470000}"/>
    <cellStyle name="Currency 4 2 3 2 4 2 2" xfId="22569" xr:uid="{00000000-0005-0000-0000-00009F470000}"/>
    <cellStyle name="Currency 4 2 3 2 4 3" xfId="22570" xr:uid="{00000000-0005-0000-0000-0000A0470000}"/>
    <cellStyle name="Currency 4 2 3 2 4 4" xfId="22571" xr:uid="{00000000-0005-0000-0000-0000A1470000}"/>
    <cellStyle name="Currency 4 2 3 2 5" xfId="22572" xr:uid="{00000000-0005-0000-0000-0000A2470000}"/>
    <cellStyle name="Currency 4 2 3 2 5 2" xfId="22573" xr:uid="{00000000-0005-0000-0000-0000A3470000}"/>
    <cellStyle name="Currency 4 2 3 2 6" xfId="22574" xr:uid="{00000000-0005-0000-0000-0000A4470000}"/>
    <cellStyle name="Currency 4 2 3 2 7" xfId="22575" xr:uid="{00000000-0005-0000-0000-0000A5470000}"/>
    <cellStyle name="Currency 4 2 3 3" xfId="205" xr:uid="{00000000-0005-0000-0000-0000A6470000}"/>
    <cellStyle name="Currency 4 2 3 3 2" xfId="22576" xr:uid="{00000000-0005-0000-0000-0000A7470000}"/>
    <cellStyle name="Currency 4 2 3 3 2 2" xfId="22577" xr:uid="{00000000-0005-0000-0000-0000A8470000}"/>
    <cellStyle name="Currency 4 2 3 3 2 2 2" xfId="22578" xr:uid="{00000000-0005-0000-0000-0000A9470000}"/>
    <cellStyle name="Currency 4 2 3 3 2 2 2 2" xfId="22579" xr:uid="{00000000-0005-0000-0000-0000AA470000}"/>
    <cellStyle name="Currency 4 2 3 3 2 2 3" xfId="22580" xr:uid="{00000000-0005-0000-0000-0000AB470000}"/>
    <cellStyle name="Currency 4 2 3 3 2 2 4" xfId="22581" xr:uid="{00000000-0005-0000-0000-0000AC470000}"/>
    <cellStyle name="Currency 4 2 3 3 2 3" xfId="22582" xr:uid="{00000000-0005-0000-0000-0000AD470000}"/>
    <cellStyle name="Currency 4 2 3 3 2 3 2" xfId="22583" xr:uid="{00000000-0005-0000-0000-0000AE470000}"/>
    <cellStyle name="Currency 4 2 3 3 2 4" xfId="22584" xr:uid="{00000000-0005-0000-0000-0000AF470000}"/>
    <cellStyle name="Currency 4 2 3 3 2 5" xfId="22585" xr:uid="{00000000-0005-0000-0000-0000B0470000}"/>
    <cellStyle name="Currency 4 2 3 3 3" xfId="22586" xr:uid="{00000000-0005-0000-0000-0000B1470000}"/>
    <cellStyle name="Currency 4 2 3 3 3 2" xfId="22587" xr:uid="{00000000-0005-0000-0000-0000B2470000}"/>
    <cellStyle name="Currency 4 2 3 3 3 2 2" xfId="22588" xr:uid="{00000000-0005-0000-0000-0000B3470000}"/>
    <cellStyle name="Currency 4 2 3 3 3 3" xfId="22589" xr:uid="{00000000-0005-0000-0000-0000B4470000}"/>
    <cellStyle name="Currency 4 2 3 3 3 4" xfId="22590" xr:uid="{00000000-0005-0000-0000-0000B5470000}"/>
    <cellStyle name="Currency 4 2 3 3 4" xfId="22591" xr:uid="{00000000-0005-0000-0000-0000B6470000}"/>
    <cellStyle name="Currency 4 2 3 3 4 2" xfId="22592" xr:uid="{00000000-0005-0000-0000-0000B7470000}"/>
    <cellStyle name="Currency 4 2 3 3 5" xfId="22593" xr:uid="{00000000-0005-0000-0000-0000B8470000}"/>
    <cellStyle name="Currency 4 2 3 3 6" xfId="22594" xr:uid="{00000000-0005-0000-0000-0000B9470000}"/>
    <cellStyle name="Currency 4 2 3 4" xfId="7354" xr:uid="{00000000-0005-0000-0000-0000BA470000}"/>
    <cellStyle name="Currency 4 2 3 4 2" xfId="22595" xr:uid="{00000000-0005-0000-0000-0000BB470000}"/>
    <cellStyle name="Currency 4 2 3 4 2 2" xfId="22596" xr:uid="{00000000-0005-0000-0000-0000BC470000}"/>
    <cellStyle name="Currency 4 2 3 4 2 2 2" xfId="22597" xr:uid="{00000000-0005-0000-0000-0000BD470000}"/>
    <cellStyle name="Currency 4 2 3 4 2 3" xfId="22598" xr:uid="{00000000-0005-0000-0000-0000BE470000}"/>
    <cellStyle name="Currency 4 2 3 4 2 4" xfId="22599" xr:uid="{00000000-0005-0000-0000-0000BF470000}"/>
    <cellStyle name="Currency 4 2 3 4 3" xfId="22600" xr:uid="{00000000-0005-0000-0000-0000C0470000}"/>
    <cellStyle name="Currency 4 2 3 4 3 2" xfId="22601" xr:uid="{00000000-0005-0000-0000-0000C1470000}"/>
    <cellStyle name="Currency 4 2 3 4 4" xfId="22602" xr:uid="{00000000-0005-0000-0000-0000C2470000}"/>
    <cellStyle name="Currency 4 2 3 4 5" xfId="22603" xr:uid="{00000000-0005-0000-0000-0000C3470000}"/>
    <cellStyle name="Currency 4 2 3 5" xfId="22604" xr:uid="{00000000-0005-0000-0000-0000C4470000}"/>
    <cellStyle name="Currency 4 2 3 5 2" xfId="22605" xr:uid="{00000000-0005-0000-0000-0000C5470000}"/>
    <cellStyle name="Currency 4 2 3 5 2 2" xfId="22606" xr:uid="{00000000-0005-0000-0000-0000C6470000}"/>
    <cellStyle name="Currency 4 2 3 5 3" xfId="22607" xr:uid="{00000000-0005-0000-0000-0000C7470000}"/>
    <cellStyle name="Currency 4 2 3 5 4" xfId="22608" xr:uid="{00000000-0005-0000-0000-0000C8470000}"/>
    <cellStyle name="Currency 4 2 3 6" xfId="22609" xr:uid="{00000000-0005-0000-0000-0000C9470000}"/>
    <cellStyle name="Currency 4 2 3 6 2" xfId="22610" xr:uid="{00000000-0005-0000-0000-0000CA470000}"/>
    <cellStyle name="Currency 4 2 3 7" xfId="22611" xr:uid="{00000000-0005-0000-0000-0000CB470000}"/>
    <cellStyle name="Currency 4 2 3 8" xfId="22612" xr:uid="{00000000-0005-0000-0000-0000CC470000}"/>
    <cellStyle name="Currency 4 2 3 9" xfId="22613" xr:uid="{00000000-0005-0000-0000-0000CD470000}"/>
    <cellStyle name="Currency 4 2 4" xfId="206" xr:uid="{00000000-0005-0000-0000-0000CE470000}"/>
    <cellStyle name="Currency 4 2 4 2" xfId="22614" xr:uid="{00000000-0005-0000-0000-0000CF470000}"/>
    <cellStyle name="Currency 4 2 4 2 2" xfId="22615" xr:uid="{00000000-0005-0000-0000-0000D0470000}"/>
    <cellStyle name="Currency 4 2 4 2 2 2" xfId="22616" xr:uid="{00000000-0005-0000-0000-0000D1470000}"/>
    <cellStyle name="Currency 4 2 4 2 2 2 2" xfId="22617" xr:uid="{00000000-0005-0000-0000-0000D2470000}"/>
    <cellStyle name="Currency 4 2 4 2 2 2 2 2" xfId="22618" xr:uid="{00000000-0005-0000-0000-0000D3470000}"/>
    <cellStyle name="Currency 4 2 4 2 2 2 2 2 2" xfId="22619" xr:uid="{00000000-0005-0000-0000-0000D4470000}"/>
    <cellStyle name="Currency 4 2 4 2 2 2 2 3" xfId="22620" xr:uid="{00000000-0005-0000-0000-0000D5470000}"/>
    <cellStyle name="Currency 4 2 4 2 2 2 2 4" xfId="22621" xr:uid="{00000000-0005-0000-0000-0000D6470000}"/>
    <cellStyle name="Currency 4 2 4 2 2 2 3" xfId="22622" xr:uid="{00000000-0005-0000-0000-0000D7470000}"/>
    <cellStyle name="Currency 4 2 4 2 2 2 3 2" xfId="22623" xr:uid="{00000000-0005-0000-0000-0000D8470000}"/>
    <cellStyle name="Currency 4 2 4 2 2 2 4" xfId="22624" xr:uid="{00000000-0005-0000-0000-0000D9470000}"/>
    <cellStyle name="Currency 4 2 4 2 2 2 5" xfId="22625" xr:uid="{00000000-0005-0000-0000-0000DA470000}"/>
    <cellStyle name="Currency 4 2 4 2 2 3" xfId="22626" xr:uid="{00000000-0005-0000-0000-0000DB470000}"/>
    <cellStyle name="Currency 4 2 4 2 2 3 2" xfId="22627" xr:uid="{00000000-0005-0000-0000-0000DC470000}"/>
    <cellStyle name="Currency 4 2 4 2 2 3 2 2" xfId="22628" xr:uid="{00000000-0005-0000-0000-0000DD470000}"/>
    <cellStyle name="Currency 4 2 4 2 2 3 3" xfId="22629" xr:uid="{00000000-0005-0000-0000-0000DE470000}"/>
    <cellStyle name="Currency 4 2 4 2 2 3 4" xfId="22630" xr:uid="{00000000-0005-0000-0000-0000DF470000}"/>
    <cellStyle name="Currency 4 2 4 2 2 4" xfId="22631" xr:uid="{00000000-0005-0000-0000-0000E0470000}"/>
    <cellStyle name="Currency 4 2 4 2 2 4 2" xfId="22632" xr:uid="{00000000-0005-0000-0000-0000E1470000}"/>
    <cellStyle name="Currency 4 2 4 2 2 5" xfId="22633" xr:uid="{00000000-0005-0000-0000-0000E2470000}"/>
    <cellStyle name="Currency 4 2 4 2 2 6" xfId="22634" xr:uid="{00000000-0005-0000-0000-0000E3470000}"/>
    <cellStyle name="Currency 4 2 4 2 3" xfId="22635" xr:uid="{00000000-0005-0000-0000-0000E4470000}"/>
    <cellStyle name="Currency 4 2 4 2 3 2" xfId="22636" xr:uid="{00000000-0005-0000-0000-0000E5470000}"/>
    <cellStyle name="Currency 4 2 4 2 3 2 2" xfId="22637" xr:uid="{00000000-0005-0000-0000-0000E6470000}"/>
    <cellStyle name="Currency 4 2 4 2 3 2 2 2" xfId="22638" xr:uid="{00000000-0005-0000-0000-0000E7470000}"/>
    <cellStyle name="Currency 4 2 4 2 3 2 3" xfId="22639" xr:uid="{00000000-0005-0000-0000-0000E8470000}"/>
    <cellStyle name="Currency 4 2 4 2 3 2 4" xfId="22640" xr:uid="{00000000-0005-0000-0000-0000E9470000}"/>
    <cellStyle name="Currency 4 2 4 2 3 3" xfId="22641" xr:uid="{00000000-0005-0000-0000-0000EA470000}"/>
    <cellStyle name="Currency 4 2 4 2 3 3 2" xfId="22642" xr:uid="{00000000-0005-0000-0000-0000EB470000}"/>
    <cellStyle name="Currency 4 2 4 2 3 4" xfId="22643" xr:uid="{00000000-0005-0000-0000-0000EC470000}"/>
    <cellStyle name="Currency 4 2 4 2 3 5" xfId="22644" xr:uid="{00000000-0005-0000-0000-0000ED470000}"/>
    <cellStyle name="Currency 4 2 4 2 4" xfId="22645" xr:uid="{00000000-0005-0000-0000-0000EE470000}"/>
    <cellStyle name="Currency 4 2 4 2 4 2" xfId="22646" xr:uid="{00000000-0005-0000-0000-0000EF470000}"/>
    <cellStyle name="Currency 4 2 4 2 4 2 2" xfId="22647" xr:uid="{00000000-0005-0000-0000-0000F0470000}"/>
    <cellStyle name="Currency 4 2 4 2 4 3" xfId="22648" xr:uid="{00000000-0005-0000-0000-0000F1470000}"/>
    <cellStyle name="Currency 4 2 4 2 4 4" xfId="22649" xr:uid="{00000000-0005-0000-0000-0000F2470000}"/>
    <cellStyle name="Currency 4 2 4 2 5" xfId="22650" xr:uid="{00000000-0005-0000-0000-0000F3470000}"/>
    <cellStyle name="Currency 4 2 4 2 5 2" xfId="22651" xr:uid="{00000000-0005-0000-0000-0000F4470000}"/>
    <cellStyle name="Currency 4 2 4 2 6" xfId="22652" xr:uid="{00000000-0005-0000-0000-0000F5470000}"/>
    <cellStyle name="Currency 4 2 4 2 7" xfId="22653" xr:uid="{00000000-0005-0000-0000-0000F6470000}"/>
    <cellStyle name="Currency 4 2 4 3" xfId="22654" xr:uid="{00000000-0005-0000-0000-0000F7470000}"/>
    <cellStyle name="Currency 4 2 4 3 2" xfId="22655" xr:uid="{00000000-0005-0000-0000-0000F8470000}"/>
    <cellStyle name="Currency 4 2 4 3 2 2" xfId="22656" xr:uid="{00000000-0005-0000-0000-0000F9470000}"/>
    <cellStyle name="Currency 4 2 4 3 2 2 2" xfId="22657" xr:uid="{00000000-0005-0000-0000-0000FA470000}"/>
    <cellStyle name="Currency 4 2 4 3 2 2 2 2" xfId="22658" xr:uid="{00000000-0005-0000-0000-0000FB470000}"/>
    <cellStyle name="Currency 4 2 4 3 2 2 3" xfId="22659" xr:uid="{00000000-0005-0000-0000-0000FC470000}"/>
    <cellStyle name="Currency 4 2 4 3 2 2 4" xfId="22660" xr:uid="{00000000-0005-0000-0000-0000FD470000}"/>
    <cellStyle name="Currency 4 2 4 3 2 3" xfId="22661" xr:uid="{00000000-0005-0000-0000-0000FE470000}"/>
    <cellStyle name="Currency 4 2 4 3 2 3 2" xfId="22662" xr:uid="{00000000-0005-0000-0000-0000FF470000}"/>
    <cellStyle name="Currency 4 2 4 3 2 4" xfId="22663" xr:uid="{00000000-0005-0000-0000-000000480000}"/>
    <cellStyle name="Currency 4 2 4 3 2 5" xfId="22664" xr:uid="{00000000-0005-0000-0000-000001480000}"/>
    <cellStyle name="Currency 4 2 4 3 3" xfId="22665" xr:uid="{00000000-0005-0000-0000-000002480000}"/>
    <cellStyle name="Currency 4 2 4 3 3 2" xfId="22666" xr:uid="{00000000-0005-0000-0000-000003480000}"/>
    <cellStyle name="Currency 4 2 4 3 3 2 2" xfId="22667" xr:uid="{00000000-0005-0000-0000-000004480000}"/>
    <cellStyle name="Currency 4 2 4 3 3 3" xfId="22668" xr:uid="{00000000-0005-0000-0000-000005480000}"/>
    <cellStyle name="Currency 4 2 4 3 3 4" xfId="22669" xr:uid="{00000000-0005-0000-0000-000006480000}"/>
    <cellStyle name="Currency 4 2 4 3 4" xfId="22670" xr:uid="{00000000-0005-0000-0000-000007480000}"/>
    <cellStyle name="Currency 4 2 4 3 4 2" xfId="22671" xr:uid="{00000000-0005-0000-0000-000008480000}"/>
    <cellStyle name="Currency 4 2 4 3 5" xfId="22672" xr:uid="{00000000-0005-0000-0000-000009480000}"/>
    <cellStyle name="Currency 4 2 4 3 6" xfId="22673" xr:uid="{00000000-0005-0000-0000-00000A480000}"/>
    <cellStyle name="Currency 4 2 4 4" xfId="22674" xr:uid="{00000000-0005-0000-0000-00000B480000}"/>
    <cellStyle name="Currency 4 2 4 4 2" xfId="22675" xr:uid="{00000000-0005-0000-0000-00000C480000}"/>
    <cellStyle name="Currency 4 2 4 4 2 2" xfId="22676" xr:uid="{00000000-0005-0000-0000-00000D480000}"/>
    <cellStyle name="Currency 4 2 4 4 2 2 2" xfId="22677" xr:uid="{00000000-0005-0000-0000-00000E480000}"/>
    <cellStyle name="Currency 4 2 4 4 2 3" xfId="22678" xr:uid="{00000000-0005-0000-0000-00000F480000}"/>
    <cellStyle name="Currency 4 2 4 4 2 4" xfId="22679" xr:uid="{00000000-0005-0000-0000-000010480000}"/>
    <cellStyle name="Currency 4 2 4 4 3" xfId="22680" xr:uid="{00000000-0005-0000-0000-000011480000}"/>
    <cellStyle name="Currency 4 2 4 4 3 2" xfId="22681" xr:uid="{00000000-0005-0000-0000-000012480000}"/>
    <cellStyle name="Currency 4 2 4 4 4" xfId="22682" xr:uid="{00000000-0005-0000-0000-000013480000}"/>
    <cellStyle name="Currency 4 2 4 4 5" xfId="22683" xr:uid="{00000000-0005-0000-0000-000014480000}"/>
    <cellStyle name="Currency 4 2 4 5" xfId="22684" xr:uid="{00000000-0005-0000-0000-000015480000}"/>
    <cellStyle name="Currency 4 2 4 5 2" xfId="22685" xr:uid="{00000000-0005-0000-0000-000016480000}"/>
    <cellStyle name="Currency 4 2 4 5 2 2" xfId="22686" xr:uid="{00000000-0005-0000-0000-000017480000}"/>
    <cellStyle name="Currency 4 2 4 5 3" xfId="22687" xr:uid="{00000000-0005-0000-0000-000018480000}"/>
    <cellStyle name="Currency 4 2 4 5 4" xfId="22688" xr:uid="{00000000-0005-0000-0000-000019480000}"/>
    <cellStyle name="Currency 4 2 4 6" xfId="22689" xr:uid="{00000000-0005-0000-0000-00001A480000}"/>
    <cellStyle name="Currency 4 2 4 6 2" xfId="22690" xr:uid="{00000000-0005-0000-0000-00001B480000}"/>
    <cellStyle name="Currency 4 2 4 7" xfId="22691" xr:uid="{00000000-0005-0000-0000-00001C480000}"/>
    <cellStyle name="Currency 4 2 4 8" xfId="22692" xr:uid="{00000000-0005-0000-0000-00001D480000}"/>
    <cellStyle name="Currency 4 2 4 9" xfId="22693" xr:uid="{00000000-0005-0000-0000-00001E480000}"/>
    <cellStyle name="Currency 4 2 5" xfId="207" xr:uid="{00000000-0005-0000-0000-00001F480000}"/>
    <cellStyle name="Currency 4 2 5 2" xfId="22694" xr:uid="{00000000-0005-0000-0000-000020480000}"/>
    <cellStyle name="Currency 4 2 5 2 2" xfId="22695" xr:uid="{00000000-0005-0000-0000-000021480000}"/>
    <cellStyle name="Currency 4 2 5 2 2 2" xfId="22696" xr:uid="{00000000-0005-0000-0000-000022480000}"/>
    <cellStyle name="Currency 4 2 5 2 2 2 2" xfId="22697" xr:uid="{00000000-0005-0000-0000-000023480000}"/>
    <cellStyle name="Currency 4 2 5 2 2 2 2 2" xfId="22698" xr:uid="{00000000-0005-0000-0000-000024480000}"/>
    <cellStyle name="Currency 4 2 5 2 2 2 2 2 2" xfId="22699" xr:uid="{00000000-0005-0000-0000-000025480000}"/>
    <cellStyle name="Currency 4 2 5 2 2 2 2 3" xfId="22700" xr:uid="{00000000-0005-0000-0000-000026480000}"/>
    <cellStyle name="Currency 4 2 5 2 2 2 2 4" xfId="22701" xr:uid="{00000000-0005-0000-0000-000027480000}"/>
    <cellStyle name="Currency 4 2 5 2 2 2 3" xfId="22702" xr:uid="{00000000-0005-0000-0000-000028480000}"/>
    <cellStyle name="Currency 4 2 5 2 2 2 3 2" xfId="22703" xr:uid="{00000000-0005-0000-0000-000029480000}"/>
    <cellStyle name="Currency 4 2 5 2 2 2 4" xfId="22704" xr:uid="{00000000-0005-0000-0000-00002A480000}"/>
    <cellStyle name="Currency 4 2 5 2 2 2 5" xfId="22705" xr:uid="{00000000-0005-0000-0000-00002B480000}"/>
    <cellStyle name="Currency 4 2 5 2 2 3" xfId="22706" xr:uid="{00000000-0005-0000-0000-00002C480000}"/>
    <cellStyle name="Currency 4 2 5 2 2 3 2" xfId="22707" xr:uid="{00000000-0005-0000-0000-00002D480000}"/>
    <cellStyle name="Currency 4 2 5 2 2 3 2 2" xfId="22708" xr:uid="{00000000-0005-0000-0000-00002E480000}"/>
    <cellStyle name="Currency 4 2 5 2 2 3 3" xfId="22709" xr:uid="{00000000-0005-0000-0000-00002F480000}"/>
    <cellStyle name="Currency 4 2 5 2 2 3 4" xfId="22710" xr:uid="{00000000-0005-0000-0000-000030480000}"/>
    <cellStyle name="Currency 4 2 5 2 2 4" xfId="22711" xr:uid="{00000000-0005-0000-0000-000031480000}"/>
    <cellStyle name="Currency 4 2 5 2 2 4 2" xfId="22712" xr:uid="{00000000-0005-0000-0000-000032480000}"/>
    <cellStyle name="Currency 4 2 5 2 2 5" xfId="22713" xr:uid="{00000000-0005-0000-0000-000033480000}"/>
    <cellStyle name="Currency 4 2 5 2 2 6" xfId="22714" xr:uid="{00000000-0005-0000-0000-000034480000}"/>
    <cellStyle name="Currency 4 2 5 2 3" xfId="22715" xr:uid="{00000000-0005-0000-0000-000035480000}"/>
    <cellStyle name="Currency 4 2 5 2 3 2" xfId="22716" xr:uid="{00000000-0005-0000-0000-000036480000}"/>
    <cellStyle name="Currency 4 2 5 2 3 2 2" xfId="22717" xr:uid="{00000000-0005-0000-0000-000037480000}"/>
    <cellStyle name="Currency 4 2 5 2 3 2 2 2" xfId="22718" xr:uid="{00000000-0005-0000-0000-000038480000}"/>
    <cellStyle name="Currency 4 2 5 2 3 2 3" xfId="22719" xr:uid="{00000000-0005-0000-0000-000039480000}"/>
    <cellStyle name="Currency 4 2 5 2 3 2 4" xfId="22720" xr:uid="{00000000-0005-0000-0000-00003A480000}"/>
    <cellStyle name="Currency 4 2 5 2 3 3" xfId="22721" xr:uid="{00000000-0005-0000-0000-00003B480000}"/>
    <cellStyle name="Currency 4 2 5 2 3 3 2" xfId="22722" xr:uid="{00000000-0005-0000-0000-00003C480000}"/>
    <cellStyle name="Currency 4 2 5 2 3 4" xfId="22723" xr:uid="{00000000-0005-0000-0000-00003D480000}"/>
    <cellStyle name="Currency 4 2 5 2 3 5" xfId="22724" xr:uid="{00000000-0005-0000-0000-00003E480000}"/>
    <cellStyle name="Currency 4 2 5 2 4" xfId="22725" xr:uid="{00000000-0005-0000-0000-00003F480000}"/>
    <cellStyle name="Currency 4 2 5 2 4 2" xfId="22726" xr:uid="{00000000-0005-0000-0000-000040480000}"/>
    <cellStyle name="Currency 4 2 5 2 4 2 2" xfId="22727" xr:uid="{00000000-0005-0000-0000-000041480000}"/>
    <cellStyle name="Currency 4 2 5 2 4 3" xfId="22728" xr:uid="{00000000-0005-0000-0000-000042480000}"/>
    <cellStyle name="Currency 4 2 5 2 4 4" xfId="22729" xr:uid="{00000000-0005-0000-0000-000043480000}"/>
    <cellStyle name="Currency 4 2 5 2 5" xfId="22730" xr:uid="{00000000-0005-0000-0000-000044480000}"/>
    <cellStyle name="Currency 4 2 5 2 5 2" xfId="22731" xr:uid="{00000000-0005-0000-0000-000045480000}"/>
    <cellStyle name="Currency 4 2 5 2 6" xfId="22732" xr:uid="{00000000-0005-0000-0000-000046480000}"/>
    <cellStyle name="Currency 4 2 5 2 7" xfId="22733" xr:uid="{00000000-0005-0000-0000-000047480000}"/>
    <cellStyle name="Currency 4 2 5 3" xfId="22734" xr:uid="{00000000-0005-0000-0000-000048480000}"/>
    <cellStyle name="Currency 4 2 5 3 2" xfId="22735" xr:uid="{00000000-0005-0000-0000-000049480000}"/>
    <cellStyle name="Currency 4 2 5 3 2 2" xfId="22736" xr:uid="{00000000-0005-0000-0000-00004A480000}"/>
    <cellStyle name="Currency 4 2 5 3 2 2 2" xfId="22737" xr:uid="{00000000-0005-0000-0000-00004B480000}"/>
    <cellStyle name="Currency 4 2 5 3 2 2 2 2" xfId="22738" xr:uid="{00000000-0005-0000-0000-00004C480000}"/>
    <cellStyle name="Currency 4 2 5 3 2 2 3" xfId="22739" xr:uid="{00000000-0005-0000-0000-00004D480000}"/>
    <cellStyle name="Currency 4 2 5 3 2 2 4" xfId="22740" xr:uid="{00000000-0005-0000-0000-00004E480000}"/>
    <cellStyle name="Currency 4 2 5 3 2 3" xfId="22741" xr:uid="{00000000-0005-0000-0000-00004F480000}"/>
    <cellStyle name="Currency 4 2 5 3 2 3 2" xfId="22742" xr:uid="{00000000-0005-0000-0000-000050480000}"/>
    <cellStyle name="Currency 4 2 5 3 2 4" xfId="22743" xr:uid="{00000000-0005-0000-0000-000051480000}"/>
    <cellStyle name="Currency 4 2 5 3 2 5" xfId="22744" xr:uid="{00000000-0005-0000-0000-000052480000}"/>
    <cellStyle name="Currency 4 2 5 3 3" xfId="22745" xr:uid="{00000000-0005-0000-0000-000053480000}"/>
    <cellStyle name="Currency 4 2 5 3 3 2" xfId="22746" xr:uid="{00000000-0005-0000-0000-000054480000}"/>
    <cellStyle name="Currency 4 2 5 3 3 2 2" xfId="22747" xr:uid="{00000000-0005-0000-0000-000055480000}"/>
    <cellStyle name="Currency 4 2 5 3 3 3" xfId="22748" xr:uid="{00000000-0005-0000-0000-000056480000}"/>
    <cellStyle name="Currency 4 2 5 3 3 4" xfId="22749" xr:uid="{00000000-0005-0000-0000-000057480000}"/>
    <cellStyle name="Currency 4 2 5 3 4" xfId="22750" xr:uid="{00000000-0005-0000-0000-000058480000}"/>
    <cellStyle name="Currency 4 2 5 3 4 2" xfId="22751" xr:uid="{00000000-0005-0000-0000-000059480000}"/>
    <cellStyle name="Currency 4 2 5 3 5" xfId="22752" xr:uid="{00000000-0005-0000-0000-00005A480000}"/>
    <cellStyle name="Currency 4 2 5 3 6" xfId="22753" xr:uid="{00000000-0005-0000-0000-00005B480000}"/>
    <cellStyle name="Currency 4 2 5 4" xfId="22754" xr:uid="{00000000-0005-0000-0000-00005C480000}"/>
    <cellStyle name="Currency 4 2 5 4 2" xfId="22755" xr:uid="{00000000-0005-0000-0000-00005D480000}"/>
    <cellStyle name="Currency 4 2 5 4 2 2" xfId="22756" xr:uid="{00000000-0005-0000-0000-00005E480000}"/>
    <cellStyle name="Currency 4 2 5 4 2 2 2" xfId="22757" xr:uid="{00000000-0005-0000-0000-00005F480000}"/>
    <cellStyle name="Currency 4 2 5 4 2 3" xfId="22758" xr:uid="{00000000-0005-0000-0000-000060480000}"/>
    <cellStyle name="Currency 4 2 5 4 2 4" xfId="22759" xr:uid="{00000000-0005-0000-0000-000061480000}"/>
    <cellStyle name="Currency 4 2 5 4 3" xfId="22760" xr:uid="{00000000-0005-0000-0000-000062480000}"/>
    <cellStyle name="Currency 4 2 5 4 3 2" xfId="22761" xr:uid="{00000000-0005-0000-0000-000063480000}"/>
    <cellStyle name="Currency 4 2 5 4 4" xfId="22762" xr:uid="{00000000-0005-0000-0000-000064480000}"/>
    <cellStyle name="Currency 4 2 5 4 5" xfId="22763" xr:uid="{00000000-0005-0000-0000-000065480000}"/>
    <cellStyle name="Currency 4 2 5 5" xfId="22764" xr:uid="{00000000-0005-0000-0000-000066480000}"/>
    <cellStyle name="Currency 4 2 5 5 2" xfId="22765" xr:uid="{00000000-0005-0000-0000-000067480000}"/>
    <cellStyle name="Currency 4 2 5 5 2 2" xfId="22766" xr:uid="{00000000-0005-0000-0000-000068480000}"/>
    <cellStyle name="Currency 4 2 5 5 3" xfId="22767" xr:uid="{00000000-0005-0000-0000-000069480000}"/>
    <cellStyle name="Currency 4 2 5 5 4" xfId="22768" xr:uid="{00000000-0005-0000-0000-00006A480000}"/>
    <cellStyle name="Currency 4 2 5 6" xfId="22769" xr:uid="{00000000-0005-0000-0000-00006B480000}"/>
    <cellStyle name="Currency 4 2 5 6 2" xfId="22770" xr:uid="{00000000-0005-0000-0000-00006C480000}"/>
    <cellStyle name="Currency 4 2 5 7" xfId="22771" xr:uid="{00000000-0005-0000-0000-00006D480000}"/>
    <cellStyle name="Currency 4 2 5 8" xfId="22772" xr:uid="{00000000-0005-0000-0000-00006E480000}"/>
    <cellStyle name="Currency 4 2 5 9" xfId="22773" xr:uid="{00000000-0005-0000-0000-00006F480000}"/>
    <cellStyle name="Currency 4 2 6" xfId="721" xr:uid="{00000000-0005-0000-0000-000070480000}"/>
    <cellStyle name="Currency 4 2 6 2" xfId="22774" xr:uid="{00000000-0005-0000-0000-000071480000}"/>
    <cellStyle name="Currency 4 2 6 2 2" xfId="22775" xr:uid="{00000000-0005-0000-0000-000072480000}"/>
    <cellStyle name="Currency 4 2 6 2 2 2" xfId="22776" xr:uid="{00000000-0005-0000-0000-000073480000}"/>
    <cellStyle name="Currency 4 2 6 2 2 2 2" xfId="22777" xr:uid="{00000000-0005-0000-0000-000074480000}"/>
    <cellStyle name="Currency 4 2 6 2 2 2 2 2" xfId="22778" xr:uid="{00000000-0005-0000-0000-000075480000}"/>
    <cellStyle name="Currency 4 2 6 2 2 2 2 2 2" xfId="22779" xr:uid="{00000000-0005-0000-0000-000076480000}"/>
    <cellStyle name="Currency 4 2 6 2 2 2 2 3" xfId="22780" xr:uid="{00000000-0005-0000-0000-000077480000}"/>
    <cellStyle name="Currency 4 2 6 2 2 2 2 4" xfId="22781" xr:uid="{00000000-0005-0000-0000-000078480000}"/>
    <cellStyle name="Currency 4 2 6 2 2 2 3" xfId="22782" xr:uid="{00000000-0005-0000-0000-000079480000}"/>
    <cellStyle name="Currency 4 2 6 2 2 2 3 2" xfId="22783" xr:uid="{00000000-0005-0000-0000-00007A480000}"/>
    <cellStyle name="Currency 4 2 6 2 2 2 4" xfId="22784" xr:uid="{00000000-0005-0000-0000-00007B480000}"/>
    <cellStyle name="Currency 4 2 6 2 2 2 5" xfId="22785" xr:uid="{00000000-0005-0000-0000-00007C480000}"/>
    <cellStyle name="Currency 4 2 6 2 2 3" xfId="22786" xr:uid="{00000000-0005-0000-0000-00007D480000}"/>
    <cellStyle name="Currency 4 2 6 2 2 3 2" xfId="22787" xr:uid="{00000000-0005-0000-0000-00007E480000}"/>
    <cellStyle name="Currency 4 2 6 2 2 3 2 2" xfId="22788" xr:uid="{00000000-0005-0000-0000-00007F480000}"/>
    <cellStyle name="Currency 4 2 6 2 2 3 3" xfId="22789" xr:uid="{00000000-0005-0000-0000-000080480000}"/>
    <cellStyle name="Currency 4 2 6 2 2 3 4" xfId="22790" xr:uid="{00000000-0005-0000-0000-000081480000}"/>
    <cellStyle name="Currency 4 2 6 2 2 4" xfId="22791" xr:uid="{00000000-0005-0000-0000-000082480000}"/>
    <cellStyle name="Currency 4 2 6 2 2 4 2" xfId="22792" xr:uid="{00000000-0005-0000-0000-000083480000}"/>
    <cellStyle name="Currency 4 2 6 2 2 5" xfId="22793" xr:uid="{00000000-0005-0000-0000-000084480000}"/>
    <cellStyle name="Currency 4 2 6 2 2 6" xfId="22794" xr:uid="{00000000-0005-0000-0000-000085480000}"/>
    <cellStyle name="Currency 4 2 6 2 3" xfId="22795" xr:uid="{00000000-0005-0000-0000-000086480000}"/>
    <cellStyle name="Currency 4 2 6 2 3 2" xfId="22796" xr:uid="{00000000-0005-0000-0000-000087480000}"/>
    <cellStyle name="Currency 4 2 6 2 3 2 2" xfId="22797" xr:uid="{00000000-0005-0000-0000-000088480000}"/>
    <cellStyle name="Currency 4 2 6 2 3 2 2 2" xfId="22798" xr:uid="{00000000-0005-0000-0000-000089480000}"/>
    <cellStyle name="Currency 4 2 6 2 3 2 3" xfId="22799" xr:uid="{00000000-0005-0000-0000-00008A480000}"/>
    <cellStyle name="Currency 4 2 6 2 3 2 4" xfId="22800" xr:uid="{00000000-0005-0000-0000-00008B480000}"/>
    <cellStyle name="Currency 4 2 6 2 3 3" xfId="22801" xr:uid="{00000000-0005-0000-0000-00008C480000}"/>
    <cellStyle name="Currency 4 2 6 2 3 3 2" xfId="22802" xr:uid="{00000000-0005-0000-0000-00008D480000}"/>
    <cellStyle name="Currency 4 2 6 2 3 4" xfId="22803" xr:uid="{00000000-0005-0000-0000-00008E480000}"/>
    <cellStyle name="Currency 4 2 6 2 3 5" xfId="22804" xr:uid="{00000000-0005-0000-0000-00008F480000}"/>
    <cellStyle name="Currency 4 2 6 2 4" xfId="22805" xr:uid="{00000000-0005-0000-0000-000090480000}"/>
    <cellStyle name="Currency 4 2 6 2 4 2" xfId="22806" xr:uid="{00000000-0005-0000-0000-000091480000}"/>
    <cellStyle name="Currency 4 2 6 2 4 2 2" xfId="22807" xr:uid="{00000000-0005-0000-0000-000092480000}"/>
    <cellStyle name="Currency 4 2 6 2 4 3" xfId="22808" xr:uid="{00000000-0005-0000-0000-000093480000}"/>
    <cellStyle name="Currency 4 2 6 2 4 4" xfId="22809" xr:uid="{00000000-0005-0000-0000-000094480000}"/>
    <cellStyle name="Currency 4 2 6 2 5" xfId="22810" xr:uid="{00000000-0005-0000-0000-000095480000}"/>
    <cellStyle name="Currency 4 2 6 2 5 2" xfId="22811" xr:uid="{00000000-0005-0000-0000-000096480000}"/>
    <cellStyle name="Currency 4 2 6 2 6" xfId="22812" xr:uid="{00000000-0005-0000-0000-000097480000}"/>
    <cellStyle name="Currency 4 2 6 2 7" xfId="22813" xr:uid="{00000000-0005-0000-0000-000098480000}"/>
    <cellStyle name="Currency 4 2 6 3" xfId="22814" xr:uid="{00000000-0005-0000-0000-000099480000}"/>
    <cellStyle name="Currency 4 2 6 3 2" xfId="22815" xr:uid="{00000000-0005-0000-0000-00009A480000}"/>
    <cellStyle name="Currency 4 2 6 3 2 2" xfId="22816" xr:uid="{00000000-0005-0000-0000-00009B480000}"/>
    <cellStyle name="Currency 4 2 6 3 2 2 2" xfId="22817" xr:uid="{00000000-0005-0000-0000-00009C480000}"/>
    <cellStyle name="Currency 4 2 6 3 2 2 2 2" xfId="22818" xr:uid="{00000000-0005-0000-0000-00009D480000}"/>
    <cellStyle name="Currency 4 2 6 3 2 2 3" xfId="22819" xr:uid="{00000000-0005-0000-0000-00009E480000}"/>
    <cellStyle name="Currency 4 2 6 3 2 2 4" xfId="22820" xr:uid="{00000000-0005-0000-0000-00009F480000}"/>
    <cellStyle name="Currency 4 2 6 3 2 3" xfId="22821" xr:uid="{00000000-0005-0000-0000-0000A0480000}"/>
    <cellStyle name="Currency 4 2 6 3 2 3 2" xfId="22822" xr:uid="{00000000-0005-0000-0000-0000A1480000}"/>
    <cellStyle name="Currency 4 2 6 3 2 4" xfId="22823" xr:uid="{00000000-0005-0000-0000-0000A2480000}"/>
    <cellStyle name="Currency 4 2 6 3 2 5" xfId="22824" xr:uid="{00000000-0005-0000-0000-0000A3480000}"/>
    <cellStyle name="Currency 4 2 6 3 3" xfId="22825" xr:uid="{00000000-0005-0000-0000-0000A4480000}"/>
    <cellStyle name="Currency 4 2 6 3 3 2" xfId="22826" xr:uid="{00000000-0005-0000-0000-0000A5480000}"/>
    <cellStyle name="Currency 4 2 6 3 3 2 2" xfId="22827" xr:uid="{00000000-0005-0000-0000-0000A6480000}"/>
    <cellStyle name="Currency 4 2 6 3 3 3" xfId="22828" xr:uid="{00000000-0005-0000-0000-0000A7480000}"/>
    <cellStyle name="Currency 4 2 6 3 3 4" xfId="22829" xr:uid="{00000000-0005-0000-0000-0000A8480000}"/>
    <cellStyle name="Currency 4 2 6 3 4" xfId="22830" xr:uid="{00000000-0005-0000-0000-0000A9480000}"/>
    <cellStyle name="Currency 4 2 6 3 4 2" xfId="22831" xr:uid="{00000000-0005-0000-0000-0000AA480000}"/>
    <cellStyle name="Currency 4 2 6 3 5" xfId="22832" xr:uid="{00000000-0005-0000-0000-0000AB480000}"/>
    <cellStyle name="Currency 4 2 6 3 6" xfId="22833" xr:uid="{00000000-0005-0000-0000-0000AC480000}"/>
    <cellStyle name="Currency 4 2 6 4" xfId="22834" xr:uid="{00000000-0005-0000-0000-0000AD480000}"/>
    <cellStyle name="Currency 4 2 6 4 2" xfId="22835" xr:uid="{00000000-0005-0000-0000-0000AE480000}"/>
    <cellStyle name="Currency 4 2 6 4 2 2" xfId="22836" xr:uid="{00000000-0005-0000-0000-0000AF480000}"/>
    <cellStyle name="Currency 4 2 6 4 2 2 2" xfId="22837" xr:uid="{00000000-0005-0000-0000-0000B0480000}"/>
    <cellStyle name="Currency 4 2 6 4 2 3" xfId="22838" xr:uid="{00000000-0005-0000-0000-0000B1480000}"/>
    <cellStyle name="Currency 4 2 6 4 2 4" xfId="22839" xr:uid="{00000000-0005-0000-0000-0000B2480000}"/>
    <cellStyle name="Currency 4 2 6 4 3" xfId="22840" xr:uid="{00000000-0005-0000-0000-0000B3480000}"/>
    <cellStyle name="Currency 4 2 6 4 3 2" xfId="22841" xr:uid="{00000000-0005-0000-0000-0000B4480000}"/>
    <cellStyle name="Currency 4 2 6 4 4" xfId="22842" xr:uid="{00000000-0005-0000-0000-0000B5480000}"/>
    <cellStyle name="Currency 4 2 6 4 5" xfId="22843" xr:uid="{00000000-0005-0000-0000-0000B6480000}"/>
    <cellStyle name="Currency 4 2 6 5" xfId="22844" xr:uid="{00000000-0005-0000-0000-0000B7480000}"/>
    <cellStyle name="Currency 4 2 6 5 2" xfId="22845" xr:uid="{00000000-0005-0000-0000-0000B8480000}"/>
    <cellStyle name="Currency 4 2 6 5 2 2" xfId="22846" xr:uid="{00000000-0005-0000-0000-0000B9480000}"/>
    <cellStyle name="Currency 4 2 6 5 3" xfId="22847" xr:uid="{00000000-0005-0000-0000-0000BA480000}"/>
    <cellStyle name="Currency 4 2 6 5 4" xfId="22848" xr:uid="{00000000-0005-0000-0000-0000BB480000}"/>
    <cellStyle name="Currency 4 2 6 6" xfId="22849" xr:uid="{00000000-0005-0000-0000-0000BC480000}"/>
    <cellStyle name="Currency 4 2 6 6 2" xfId="22850" xr:uid="{00000000-0005-0000-0000-0000BD480000}"/>
    <cellStyle name="Currency 4 2 6 7" xfId="22851" xr:uid="{00000000-0005-0000-0000-0000BE480000}"/>
    <cellStyle name="Currency 4 2 6 8" xfId="22852" xr:uid="{00000000-0005-0000-0000-0000BF480000}"/>
    <cellStyle name="Currency 4 2 6 9" xfId="22853" xr:uid="{00000000-0005-0000-0000-0000C0480000}"/>
    <cellStyle name="Currency 4 2 7" xfId="722" xr:uid="{00000000-0005-0000-0000-0000C1480000}"/>
    <cellStyle name="Currency 4 2 7 2" xfId="22854" xr:uid="{00000000-0005-0000-0000-0000C2480000}"/>
    <cellStyle name="Currency 4 2 7 2 2" xfId="22855" xr:uid="{00000000-0005-0000-0000-0000C3480000}"/>
    <cellStyle name="Currency 4 2 7 2 2 2" xfId="22856" xr:uid="{00000000-0005-0000-0000-0000C4480000}"/>
    <cellStyle name="Currency 4 2 7 2 2 2 2" xfId="22857" xr:uid="{00000000-0005-0000-0000-0000C5480000}"/>
    <cellStyle name="Currency 4 2 7 2 2 2 2 2" xfId="22858" xr:uid="{00000000-0005-0000-0000-0000C6480000}"/>
    <cellStyle name="Currency 4 2 7 2 2 2 2 2 2" xfId="22859" xr:uid="{00000000-0005-0000-0000-0000C7480000}"/>
    <cellStyle name="Currency 4 2 7 2 2 2 2 3" xfId="22860" xr:uid="{00000000-0005-0000-0000-0000C8480000}"/>
    <cellStyle name="Currency 4 2 7 2 2 2 2 4" xfId="22861" xr:uid="{00000000-0005-0000-0000-0000C9480000}"/>
    <cellStyle name="Currency 4 2 7 2 2 2 3" xfId="22862" xr:uid="{00000000-0005-0000-0000-0000CA480000}"/>
    <cellStyle name="Currency 4 2 7 2 2 2 3 2" xfId="22863" xr:uid="{00000000-0005-0000-0000-0000CB480000}"/>
    <cellStyle name="Currency 4 2 7 2 2 2 4" xfId="22864" xr:uid="{00000000-0005-0000-0000-0000CC480000}"/>
    <cellStyle name="Currency 4 2 7 2 2 2 5" xfId="22865" xr:uid="{00000000-0005-0000-0000-0000CD480000}"/>
    <cellStyle name="Currency 4 2 7 2 2 3" xfId="22866" xr:uid="{00000000-0005-0000-0000-0000CE480000}"/>
    <cellStyle name="Currency 4 2 7 2 2 3 2" xfId="22867" xr:uid="{00000000-0005-0000-0000-0000CF480000}"/>
    <cellStyle name="Currency 4 2 7 2 2 3 2 2" xfId="22868" xr:uid="{00000000-0005-0000-0000-0000D0480000}"/>
    <cellStyle name="Currency 4 2 7 2 2 3 3" xfId="22869" xr:uid="{00000000-0005-0000-0000-0000D1480000}"/>
    <cellStyle name="Currency 4 2 7 2 2 3 4" xfId="22870" xr:uid="{00000000-0005-0000-0000-0000D2480000}"/>
    <cellStyle name="Currency 4 2 7 2 2 4" xfId="22871" xr:uid="{00000000-0005-0000-0000-0000D3480000}"/>
    <cellStyle name="Currency 4 2 7 2 2 4 2" xfId="22872" xr:uid="{00000000-0005-0000-0000-0000D4480000}"/>
    <cellStyle name="Currency 4 2 7 2 2 5" xfId="22873" xr:uid="{00000000-0005-0000-0000-0000D5480000}"/>
    <cellStyle name="Currency 4 2 7 2 2 6" xfId="22874" xr:uid="{00000000-0005-0000-0000-0000D6480000}"/>
    <cellStyle name="Currency 4 2 7 2 3" xfId="22875" xr:uid="{00000000-0005-0000-0000-0000D7480000}"/>
    <cellStyle name="Currency 4 2 7 2 3 2" xfId="22876" xr:uid="{00000000-0005-0000-0000-0000D8480000}"/>
    <cellStyle name="Currency 4 2 7 2 3 2 2" xfId="22877" xr:uid="{00000000-0005-0000-0000-0000D9480000}"/>
    <cellStyle name="Currency 4 2 7 2 3 2 2 2" xfId="22878" xr:uid="{00000000-0005-0000-0000-0000DA480000}"/>
    <cellStyle name="Currency 4 2 7 2 3 2 3" xfId="22879" xr:uid="{00000000-0005-0000-0000-0000DB480000}"/>
    <cellStyle name="Currency 4 2 7 2 3 2 4" xfId="22880" xr:uid="{00000000-0005-0000-0000-0000DC480000}"/>
    <cellStyle name="Currency 4 2 7 2 3 3" xfId="22881" xr:uid="{00000000-0005-0000-0000-0000DD480000}"/>
    <cellStyle name="Currency 4 2 7 2 3 3 2" xfId="22882" xr:uid="{00000000-0005-0000-0000-0000DE480000}"/>
    <cellStyle name="Currency 4 2 7 2 3 4" xfId="22883" xr:uid="{00000000-0005-0000-0000-0000DF480000}"/>
    <cellStyle name="Currency 4 2 7 2 3 5" xfId="22884" xr:uid="{00000000-0005-0000-0000-0000E0480000}"/>
    <cellStyle name="Currency 4 2 7 2 4" xfId="22885" xr:uid="{00000000-0005-0000-0000-0000E1480000}"/>
    <cellStyle name="Currency 4 2 7 2 4 2" xfId="22886" xr:uid="{00000000-0005-0000-0000-0000E2480000}"/>
    <cellStyle name="Currency 4 2 7 2 4 2 2" xfId="22887" xr:uid="{00000000-0005-0000-0000-0000E3480000}"/>
    <cellStyle name="Currency 4 2 7 2 4 3" xfId="22888" xr:uid="{00000000-0005-0000-0000-0000E4480000}"/>
    <cellStyle name="Currency 4 2 7 2 4 4" xfId="22889" xr:uid="{00000000-0005-0000-0000-0000E5480000}"/>
    <cellStyle name="Currency 4 2 7 2 5" xfId="22890" xr:uid="{00000000-0005-0000-0000-0000E6480000}"/>
    <cellStyle name="Currency 4 2 7 2 5 2" xfId="22891" xr:uid="{00000000-0005-0000-0000-0000E7480000}"/>
    <cellStyle name="Currency 4 2 7 2 6" xfId="22892" xr:uid="{00000000-0005-0000-0000-0000E8480000}"/>
    <cellStyle name="Currency 4 2 7 2 7" xfId="22893" xr:uid="{00000000-0005-0000-0000-0000E9480000}"/>
    <cellStyle name="Currency 4 2 7 3" xfId="22894" xr:uid="{00000000-0005-0000-0000-0000EA480000}"/>
    <cellStyle name="Currency 4 2 7 3 2" xfId="22895" xr:uid="{00000000-0005-0000-0000-0000EB480000}"/>
    <cellStyle name="Currency 4 2 7 3 2 2" xfId="22896" xr:uid="{00000000-0005-0000-0000-0000EC480000}"/>
    <cellStyle name="Currency 4 2 7 3 2 2 2" xfId="22897" xr:uid="{00000000-0005-0000-0000-0000ED480000}"/>
    <cellStyle name="Currency 4 2 7 3 2 2 2 2" xfId="22898" xr:uid="{00000000-0005-0000-0000-0000EE480000}"/>
    <cellStyle name="Currency 4 2 7 3 2 2 3" xfId="22899" xr:uid="{00000000-0005-0000-0000-0000EF480000}"/>
    <cellStyle name="Currency 4 2 7 3 2 2 4" xfId="22900" xr:uid="{00000000-0005-0000-0000-0000F0480000}"/>
    <cellStyle name="Currency 4 2 7 3 2 3" xfId="22901" xr:uid="{00000000-0005-0000-0000-0000F1480000}"/>
    <cellStyle name="Currency 4 2 7 3 2 3 2" xfId="22902" xr:uid="{00000000-0005-0000-0000-0000F2480000}"/>
    <cellStyle name="Currency 4 2 7 3 2 4" xfId="22903" xr:uid="{00000000-0005-0000-0000-0000F3480000}"/>
    <cellStyle name="Currency 4 2 7 3 2 5" xfId="22904" xr:uid="{00000000-0005-0000-0000-0000F4480000}"/>
    <cellStyle name="Currency 4 2 7 3 3" xfId="22905" xr:uid="{00000000-0005-0000-0000-0000F5480000}"/>
    <cellStyle name="Currency 4 2 7 3 3 2" xfId="22906" xr:uid="{00000000-0005-0000-0000-0000F6480000}"/>
    <cellStyle name="Currency 4 2 7 3 3 2 2" xfId="22907" xr:uid="{00000000-0005-0000-0000-0000F7480000}"/>
    <cellStyle name="Currency 4 2 7 3 3 3" xfId="22908" xr:uid="{00000000-0005-0000-0000-0000F8480000}"/>
    <cellStyle name="Currency 4 2 7 3 3 4" xfId="22909" xr:uid="{00000000-0005-0000-0000-0000F9480000}"/>
    <cellStyle name="Currency 4 2 7 3 4" xfId="22910" xr:uid="{00000000-0005-0000-0000-0000FA480000}"/>
    <cellStyle name="Currency 4 2 7 3 4 2" xfId="22911" xr:uid="{00000000-0005-0000-0000-0000FB480000}"/>
    <cellStyle name="Currency 4 2 7 3 5" xfId="22912" xr:uid="{00000000-0005-0000-0000-0000FC480000}"/>
    <cellStyle name="Currency 4 2 7 3 6" xfId="22913" xr:uid="{00000000-0005-0000-0000-0000FD480000}"/>
    <cellStyle name="Currency 4 2 7 4" xfId="22914" xr:uid="{00000000-0005-0000-0000-0000FE480000}"/>
    <cellStyle name="Currency 4 2 7 4 2" xfId="22915" xr:uid="{00000000-0005-0000-0000-0000FF480000}"/>
    <cellStyle name="Currency 4 2 7 4 2 2" xfId="22916" xr:uid="{00000000-0005-0000-0000-000000490000}"/>
    <cellStyle name="Currency 4 2 7 4 2 2 2" xfId="22917" xr:uid="{00000000-0005-0000-0000-000001490000}"/>
    <cellStyle name="Currency 4 2 7 4 2 3" xfId="22918" xr:uid="{00000000-0005-0000-0000-000002490000}"/>
    <cellStyle name="Currency 4 2 7 4 2 4" xfId="22919" xr:uid="{00000000-0005-0000-0000-000003490000}"/>
    <cellStyle name="Currency 4 2 7 4 3" xfId="22920" xr:uid="{00000000-0005-0000-0000-000004490000}"/>
    <cellStyle name="Currency 4 2 7 4 3 2" xfId="22921" xr:uid="{00000000-0005-0000-0000-000005490000}"/>
    <cellStyle name="Currency 4 2 7 4 4" xfId="22922" xr:uid="{00000000-0005-0000-0000-000006490000}"/>
    <cellStyle name="Currency 4 2 7 4 5" xfId="22923" xr:uid="{00000000-0005-0000-0000-000007490000}"/>
    <cellStyle name="Currency 4 2 7 5" xfId="22924" xr:uid="{00000000-0005-0000-0000-000008490000}"/>
    <cellStyle name="Currency 4 2 7 5 2" xfId="22925" xr:uid="{00000000-0005-0000-0000-000009490000}"/>
    <cellStyle name="Currency 4 2 7 5 2 2" xfId="22926" xr:uid="{00000000-0005-0000-0000-00000A490000}"/>
    <cellStyle name="Currency 4 2 7 5 3" xfId="22927" xr:uid="{00000000-0005-0000-0000-00000B490000}"/>
    <cellStyle name="Currency 4 2 7 5 4" xfId="22928" xr:uid="{00000000-0005-0000-0000-00000C490000}"/>
    <cellStyle name="Currency 4 2 7 6" xfId="22929" xr:uid="{00000000-0005-0000-0000-00000D490000}"/>
    <cellStyle name="Currency 4 2 7 6 2" xfId="22930" xr:uid="{00000000-0005-0000-0000-00000E490000}"/>
    <cellStyle name="Currency 4 2 7 7" xfId="22931" xr:uid="{00000000-0005-0000-0000-00000F490000}"/>
    <cellStyle name="Currency 4 2 7 8" xfId="22932" xr:uid="{00000000-0005-0000-0000-000010490000}"/>
    <cellStyle name="Currency 4 2 7 9" xfId="22933" xr:uid="{00000000-0005-0000-0000-000011490000}"/>
    <cellStyle name="Currency 4 2 8" xfId="22934" xr:uid="{00000000-0005-0000-0000-000012490000}"/>
    <cellStyle name="Currency 4 2 8 2" xfId="22935" xr:uid="{00000000-0005-0000-0000-000013490000}"/>
    <cellStyle name="Currency 4 2 8 2 2" xfId="22936" xr:uid="{00000000-0005-0000-0000-000014490000}"/>
    <cellStyle name="Currency 4 2 8 2 2 2" xfId="22937" xr:uid="{00000000-0005-0000-0000-000015490000}"/>
    <cellStyle name="Currency 4 2 8 2 2 2 2" xfId="22938" xr:uid="{00000000-0005-0000-0000-000016490000}"/>
    <cellStyle name="Currency 4 2 8 2 2 2 2 2" xfId="22939" xr:uid="{00000000-0005-0000-0000-000017490000}"/>
    <cellStyle name="Currency 4 2 8 2 2 2 3" xfId="22940" xr:uid="{00000000-0005-0000-0000-000018490000}"/>
    <cellStyle name="Currency 4 2 8 2 2 2 4" xfId="22941" xr:uid="{00000000-0005-0000-0000-000019490000}"/>
    <cellStyle name="Currency 4 2 8 2 2 3" xfId="22942" xr:uid="{00000000-0005-0000-0000-00001A490000}"/>
    <cellStyle name="Currency 4 2 8 2 2 3 2" xfId="22943" xr:uid="{00000000-0005-0000-0000-00001B490000}"/>
    <cellStyle name="Currency 4 2 8 2 2 4" xfId="22944" xr:uid="{00000000-0005-0000-0000-00001C490000}"/>
    <cellStyle name="Currency 4 2 8 2 2 5" xfId="22945" xr:uid="{00000000-0005-0000-0000-00001D490000}"/>
    <cellStyle name="Currency 4 2 8 2 3" xfId="22946" xr:uid="{00000000-0005-0000-0000-00001E490000}"/>
    <cellStyle name="Currency 4 2 8 2 3 2" xfId="22947" xr:uid="{00000000-0005-0000-0000-00001F490000}"/>
    <cellStyle name="Currency 4 2 8 2 3 2 2" xfId="22948" xr:uid="{00000000-0005-0000-0000-000020490000}"/>
    <cellStyle name="Currency 4 2 8 2 3 3" xfId="22949" xr:uid="{00000000-0005-0000-0000-000021490000}"/>
    <cellStyle name="Currency 4 2 8 2 3 4" xfId="22950" xr:uid="{00000000-0005-0000-0000-000022490000}"/>
    <cellStyle name="Currency 4 2 8 2 4" xfId="22951" xr:uid="{00000000-0005-0000-0000-000023490000}"/>
    <cellStyle name="Currency 4 2 8 2 4 2" xfId="22952" xr:uid="{00000000-0005-0000-0000-000024490000}"/>
    <cellStyle name="Currency 4 2 8 2 5" xfId="22953" xr:uid="{00000000-0005-0000-0000-000025490000}"/>
    <cellStyle name="Currency 4 2 8 2 6" xfId="22954" xr:uid="{00000000-0005-0000-0000-000026490000}"/>
    <cellStyle name="Currency 4 2 8 3" xfId="22955" xr:uid="{00000000-0005-0000-0000-000027490000}"/>
    <cellStyle name="Currency 4 2 8 3 2" xfId="22956" xr:uid="{00000000-0005-0000-0000-000028490000}"/>
    <cellStyle name="Currency 4 2 8 3 2 2" xfId="22957" xr:uid="{00000000-0005-0000-0000-000029490000}"/>
    <cellStyle name="Currency 4 2 8 3 2 2 2" xfId="22958" xr:uid="{00000000-0005-0000-0000-00002A490000}"/>
    <cellStyle name="Currency 4 2 8 3 2 3" xfId="22959" xr:uid="{00000000-0005-0000-0000-00002B490000}"/>
    <cellStyle name="Currency 4 2 8 3 2 4" xfId="22960" xr:uid="{00000000-0005-0000-0000-00002C490000}"/>
    <cellStyle name="Currency 4 2 8 3 3" xfId="22961" xr:uid="{00000000-0005-0000-0000-00002D490000}"/>
    <cellStyle name="Currency 4 2 8 3 3 2" xfId="22962" xr:uid="{00000000-0005-0000-0000-00002E490000}"/>
    <cellStyle name="Currency 4 2 8 3 4" xfId="22963" xr:uid="{00000000-0005-0000-0000-00002F490000}"/>
    <cellStyle name="Currency 4 2 8 3 5" xfId="22964" xr:uid="{00000000-0005-0000-0000-000030490000}"/>
    <cellStyle name="Currency 4 2 8 4" xfId="22965" xr:uid="{00000000-0005-0000-0000-000031490000}"/>
    <cellStyle name="Currency 4 2 8 4 2" xfId="22966" xr:uid="{00000000-0005-0000-0000-000032490000}"/>
    <cellStyle name="Currency 4 2 8 4 2 2" xfId="22967" xr:uid="{00000000-0005-0000-0000-000033490000}"/>
    <cellStyle name="Currency 4 2 8 4 3" xfId="22968" xr:uid="{00000000-0005-0000-0000-000034490000}"/>
    <cellStyle name="Currency 4 2 8 4 4" xfId="22969" xr:uid="{00000000-0005-0000-0000-000035490000}"/>
    <cellStyle name="Currency 4 2 8 5" xfId="22970" xr:uid="{00000000-0005-0000-0000-000036490000}"/>
    <cellStyle name="Currency 4 2 8 5 2" xfId="22971" xr:uid="{00000000-0005-0000-0000-000037490000}"/>
    <cellStyle name="Currency 4 2 8 6" xfId="22972" xr:uid="{00000000-0005-0000-0000-000038490000}"/>
    <cellStyle name="Currency 4 2 8 7" xfId="22973" xr:uid="{00000000-0005-0000-0000-000039490000}"/>
    <cellStyle name="Currency 4 2 9" xfId="22974" xr:uid="{00000000-0005-0000-0000-00003A490000}"/>
    <cellStyle name="Currency 4 2 9 2" xfId="22975" xr:uid="{00000000-0005-0000-0000-00003B490000}"/>
    <cellStyle name="Currency 4 2 9 2 2" xfId="22976" xr:uid="{00000000-0005-0000-0000-00003C490000}"/>
    <cellStyle name="Currency 4 2 9 2 2 2" xfId="22977" xr:uid="{00000000-0005-0000-0000-00003D490000}"/>
    <cellStyle name="Currency 4 2 9 2 2 2 2" xfId="22978" xr:uid="{00000000-0005-0000-0000-00003E490000}"/>
    <cellStyle name="Currency 4 2 9 2 2 3" xfId="22979" xr:uid="{00000000-0005-0000-0000-00003F490000}"/>
    <cellStyle name="Currency 4 2 9 2 2 4" xfId="22980" xr:uid="{00000000-0005-0000-0000-000040490000}"/>
    <cellStyle name="Currency 4 2 9 2 3" xfId="22981" xr:uid="{00000000-0005-0000-0000-000041490000}"/>
    <cellStyle name="Currency 4 2 9 2 3 2" xfId="22982" xr:uid="{00000000-0005-0000-0000-000042490000}"/>
    <cellStyle name="Currency 4 2 9 2 4" xfId="22983" xr:uid="{00000000-0005-0000-0000-000043490000}"/>
    <cellStyle name="Currency 4 2 9 2 5" xfId="22984" xr:uid="{00000000-0005-0000-0000-000044490000}"/>
    <cellStyle name="Currency 4 2 9 3" xfId="22985" xr:uid="{00000000-0005-0000-0000-000045490000}"/>
    <cellStyle name="Currency 4 2 9 3 2" xfId="22986" xr:uid="{00000000-0005-0000-0000-000046490000}"/>
    <cellStyle name="Currency 4 2 9 3 2 2" xfId="22987" xr:uid="{00000000-0005-0000-0000-000047490000}"/>
    <cellStyle name="Currency 4 2 9 3 3" xfId="22988" xr:uid="{00000000-0005-0000-0000-000048490000}"/>
    <cellStyle name="Currency 4 2 9 3 4" xfId="22989" xr:uid="{00000000-0005-0000-0000-000049490000}"/>
    <cellStyle name="Currency 4 2 9 4" xfId="22990" xr:uid="{00000000-0005-0000-0000-00004A490000}"/>
    <cellStyle name="Currency 4 2 9 4 2" xfId="22991" xr:uid="{00000000-0005-0000-0000-00004B490000}"/>
    <cellStyle name="Currency 4 2 9 5" xfId="22992" xr:uid="{00000000-0005-0000-0000-00004C490000}"/>
    <cellStyle name="Currency 4 2 9 6" xfId="22993" xr:uid="{00000000-0005-0000-0000-00004D490000}"/>
    <cellStyle name="Currency 4 3" xfId="208" xr:uid="{00000000-0005-0000-0000-00004E490000}"/>
    <cellStyle name="Currency 4 3 10" xfId="22994" xr:uid="{00000000-0005-0000-0000-00004F490000}"/>
    <cellStyle name="Currency 4 3 10 2" xfId="22995" xr:uid="{00000000-0005-0000-0000-000050490000}"/>
    <cellStyle name="Currency 4 3 10 2 2" xfId="22996" xr:uid="{00000000-0005-0000-0000-000051490000}"/>
    <cellStyle name="Currency 4 3 10 3" xfId="22997" xr:uid="{00000000-0005-0000-0000-000052490000}"/>
    <cellStyle name="Currency 4 3 10 4" xfId="22998" xr:uid="{00000000-0005-0000-0000-000053490000}"/>
    <cellStyle name="Currency 4 3 11" xfId="22999" xr:uid="{00000000-0005-0000-0000-000054490000}"/>
    <cellStyle name="Currency 4 3 11 2" xfId="23000" xr:uid="{00000000-0005-0000-0000-000055490000}"/>
    <cellStyle name="Currency 4 3 12" xfId="23001" xr:uid="{00000000-0005-0000-0000-000056490000}"/>
    <cellStyle name="Currency 4 3 13" xfId="23002" xr:uid="{00000000-0005-0000-0000-000057490000}"/>
    <cellStyle name="Currency 4 3 14" xfId="23003" xr:uid="{00000000-0005-0000-0000-000058490000}"/>
    <cellStyle name="Currency 4 3 2" xfId="209" xr:uid="{00000000-0005-0000-0000-000059490000}"/>
    <cellStyle name="Currency 4 3 2 2" xfId="7355" xr:uid="{00000000-0005-0000-0000-00005A490000}"/>
    <cellStyle name="Currency 4 3 2 2 2" xfId="23004" xr:uid="{00000000-0005-0000-0000-00005B490000}"/>
    <cellStyle name="Currency 4 3 2 2 2 2" xfId="23005" xr:uid="{00000000-0005-0000-0000-00005C490000}"/>
    <cellStyle name="Currency 4 3 2 2 2 2 2" xfId="23006" xr:uid="{00000000-0005-0000-0000-00005D490000}"/>
    <cellStyle name="Currency 4 3 2 2 2 2 2 2" xfId="23007" xr:uid="{00000000-0005-0000-0000-00005E490000}"/>
    <cellStyle name="Currency 4 3 2 2 2 2 2 2 2" xfId="23008" xr:uid="{00000000-0005-0000-0000-00005F490000}"/>
    <cellStyle name="Currency 4 3 2 2 2 2 2 3" xfId="23009" xr:uid="{00000000-0005-0000-0000-000060490000}"/>
    <cellStyle name="Currency 4 3 2 2 2 2 2 4" xfId="23010" xr:uid="{00000000-0005-0000-0000-000061490000}"/>
    <cellStyle name="Currency 4 3 2 2 2 2 3" xfId="23011" xr:uid="{00000000-0005-0000-0000-000062490000}"/>
    <cellStyle name="Currency 4 3 2 2 2 2 3 2" xfId="23012" xr:uid="{00000000-0005-0000-0000-000063490000}"/>
    <cellStyle name="Currency 4 3 2 2 2 2 4" xfId="23013" xr:uid="{00000000-0005-0000-0000-000064490000}"/>
    <cellStyle name="Currency 4 3 2 2 2 2 5" xfId="23014" xr:uid="{00000000-0005-0000-0000-000065490000}"/>
    <cellStyle name="Currency 4 3 2 2 2 3" xfId="23015" xr:uid="{00000000-0005-0000-0000-000066490000}"/>
    <cellStyle name="Currency 4 3 2 2 2 3 2" xfId="23016" xr:uid="{00000000-0005-0000-0000-000067490000}"/>
    <cellStyle name="Currency 4 3 2 2 2 3 2 2" xfId="23017" xr:uid="{00000000-0005-0000-0000-000068490000}"/>
    <cellStyle name="Currency 4 3 2 2 2 3 3" xfId="23018" xr:uid="{00000000-0005-0000-0000-000069490000}"/>
    <cellStyle name="Currency 4 3 2 2 2 3 4" xfId="23019" xr:uid="{00000000-0005-0000-0000-00006A490000}"/>
    <cellStyle name="Currency 4 3 2 2 2 4" xfId="23020" xr:uid="{00000000-0005-0000-0000-00006B490000}"/>
    <cellStyle name="Currency 4 3 2 2 2 4 2" xfId="23021" xr:uid="{00000000-0005-0000-0000-00006C490000}"/>
    <cellStyle name="Currency 4 3 2 2 2 5" xfId="23022" xr:uid="{00000000-0005-0000-0000-00006D490000}"/>
    <cellStyle name="Currency 4 3 2 2 2 6" xfId="23023" xr:uid="{00000000-0005-0000-0000-00006E490000}"/>
    <cellStyle name="Currency 4 3 2 2 3" xfId="23024" xr:uid="{00000000-0005-0000-0000-00006F490000}"/>
    <cellStyle name="Currency 4 3 2 2 3 2" xfId="23025" xr:uid="{00000000-0005-0000-0000-000070490000}"/>
    <cellStyle name="Currency 4 3 2 2 3 2 2" xfId="23026" xr:uid="{00000000-0005-0000-0000-000071490000}"/>
    <cellStyle name="Currency 4 3 2 2 3 2 2 2" xfId="23027" xr:uid="{00000000-0005-0000-0000-000072490000}"/>
    <cellStyle name="Currency 4 3 2 2 3 2 3" xfId="23028" xr:uid="{00000000-0005-0000-0000-000073490000}"/>
    <cellStyle name="Currency 4 3 2 2 3 2 4" xfId="23029" xr:uid="{00000000-0005-0000-0000-000074490000}"/>
    <cellStyle name="Currency 4 3 2 2 3 3" xfId="23030" xr:uid="{00000000-0005-0000-0000-000075490000}"/>
    <cellStyle name="Currency 4 3 2 2 3 3 2" xfId="23031" xr:uid="{00000000-0005-0000-0000-000076490000}"/>
    <cellStyle name="Currency 4 3 2 2 3 4" xfId="23032" xr:uid="{00000000-0005-0000-0000-000077490000}"/>
    <cellStyle name="Currency 4 3 2 2 3 5" xfId="23033" xr:uid="{00000000-0005-0000-0000-000078490000}"/>
    <cellStyle name="Currency 4 3 2 2 4" xfId="23034" xr:uid="{00000000-0005-0000-0000-000079490000}"/>
    <cellStyle name="Currency 4 3 2 2 4 2" xfId="23035" xr:uid="{00000000-0005-0000-0000-00007A490000}"/>
    <cellStyle name="Currency 4 3 2 2 4 2 2" xfId="23036" xr:uid="{00000000-0005-0000-0000-00007B490000}"/>
    <cellStyle name="Currency 4 3 2 2 4 3" xfId="23037" xr:uid="{00000000-0005-0000-0000-00007C490000}"/>
    <cellStyle name="Currency 4 3 2 2 4 4" xfId="23038" xr:uid="{00000000-0005-0000-0000-00007D490000}"/>
    <cellStyle name="Currency 4 3 2 2 5" xfId="23039" xr:uid="{00000000-0005-0000-0000-00007E490000}"/>
    <cellStyle name="Currency 4 3 2 2 5 2" xfId="23040" xr:uid="{00000000-0005-0000-0000-00007F490000}"/>
    <cellStyle name="Currency 4 3 2 2 6" xfId="23041" xr:uid="{00000000-0005-0000-0000-000080490000}"/>
    <cellStyle name="Currency 4 3 2 2 7" xfId="23042" xr:uid="{00000000-0005-0000-0000-000081490000}"/>
    <cellStyle name="Currency 4 3 2 3" xfId="23043" xr:uid="{00000000-0005-0000-0000-000082490000}"/>
    <cellStyle name="Currency 4 3 2 3 2" xfId="23044" xr:uid="{00000000-0005-0000-0000-000083490000}"/>
    <cellStyle name="Currency 4 3 2 3 2 2" xfId="23045" xr:uid="{00000000-0005-0000-0000-000084490000}"/>
    <cellStyle name="Currency 4 3 2 3 2 2 2" xfId="23046" xr:uid="{00000000-0005-0000-0000-000085490000}"/>
    <cellStyle name="Currency 4 3 2 3 2 2 2 2" xfId="23047" xr:uid="{00000000-0005-0000-0000-000086490000}"/>
    <cellStyle name="Currency 4 3 2 3 2 2 3" xfId="23048" xr:uid="{00000000-0005-0000-0000-000087490000}"/>
    <cellStyle name="Currency 4 3 2 3 2 2 4" xfId="23049" xr:uid="{00000000-0005-0000-0000-000088490000}"/>
    <cellStyle name="Currency 4 3 2 3 2 3" xfId="23050" xr:uid="{00000000-0005-0000-0000-000089490000}"/>
    <cellStyle name="Currency 4 3 2 3 2 3 2" xfId="23051" xr:uid="{00000000-0005-0000-0000-00008A490000}"/>
    <cellStyle name="Currency 4 3 2 3 2 4" xfId="23052" xr:uid="{00000000-0005-0000-0000-00008B490000}"/>
    <cellStyle name="Currency 4 3 2 3 2 5" xfId="23053" xr:uid="{00000000-0005-0000-0000-00008C490000}"/>
    <cellStyle name="Currency 4 3 2 3 3" xfId="23054" xr:uid="{00000000-0005-0000-0000-00008D490000}"/>
    <cellStyle name="Currency 4 3 2 3 3 2" xfId="23055" xr:uid="{00000000-0005-0000-0000-00008E490000}"/>
    <cellStyle name="Currency 4 3 2 3 3 2 2" xfId="23056" xr:uid="{00000000-0005-0000-0000-00008F490000}"/>
    <cellStyle name="Currency 4 3 2 3 3 3" xfId="23057" xr:uid="{00000000-0005-0000-0000-000090490000}"/>
    <cellStyle name="Currency 4 3 2 3 3 4" xfId="23058" xr:uid="{00000000-0005-0000-0000-000091490000}"/>
    <cellStyle name="Currency 4 3 2 3 4" xfId="23059" xr:uid="{00000000-0005-0000-0000-000092490000}"/>
    <cellStyle name="Currency 4 3 2 3 4 2" xfId="23060" xr:uid="{00000000-0005-0000-0000-000093490000}"/>
    <cellStyle name="Currency 4 3 2 3 5" xfId="23061" xr:uid="{00000000-0005-0000-0000-000094490000}"/>
    <cellStyle name="Currency 4 3 2 3 6" xfId="23062" xr:uid="{00000000-0005-0000-0000-000095490000}"/>
    <cellStyle name="Currency 4 3 2 4" xfId="23063" xr:uid="{00000000-0005-0000-0000-000096490000}"/>
    <cellStyle name="Currency 4 3 2 4 2" xfId="23064" xr:uid="{00000000-0005-0000-0000-000097490000}"/>
    <cellStyle name="Currency 4 3 2 4 2 2" xfId="23065" xr:uid="{00000000-0005-0000-0000-000098490000}"/>
    <cellStyle name="Currency 4 3 2 4 2 2 2" xfId="23066" xr:uid="{00000000-0005-0000-0000-000099490000}"/>
    <cellStyle name="Currency 4 3 2 4 2 3" xfId="23067" xr:uid="{00000000-0005-0000-0000-00009A490000}"/>
    <cellStyle name="Currency 4 3 2 4 2 4" xfId="23068" xr:uid="{00000000-0005-0000-0000-00009B490000}"/>
    <cellStyle name="Currency 4 3 2 4 3" xfId="23069" xr:uid="{00000000-0005-0000-0000-00009C490000}"/>
    <cellStyle name="Currency 4 3 2 4 3 2" xfId="23070" xr:uid="{00000000-0005-0000-0000-00009D490000}"/>
    <cellStyle name="Currency 4 3 2 4 4" xfId="23071" xr:uid="{00000000-0005-0000-0000-00009E490000}"/>
    <cellStyle name="Currency 4 3 2 4 5" xfId="23072" xr:uid="{00000000-0005-0000-0000-00009F490000}"/>
    <cellStyle name="Currency 4 3 2 5" xfId="23073" xr:uid="{00000000-0005-0000-0000-0000A0490000}"/>
    <cellStyle name="Currency 4 3 2 5 2" xfId="23074" xr:uid="{00000000-0005-0000-0000-0000A1490000}"/>
    <cellStyle name="Currency 4 3 2 5 2 2" xfId="23075" xr:uid="{00000000-0005-0000-0000-0000A2490000}"/>
    <cellStyle name="Currency 4 3 2 5 3" xfId="23076" xr:uid="{00000000-0005-0000-0000-0000A3490000}"/>
    <cellStyle name="Currency 4 3 2 5 4" xfId="23077" xr:uid="{00000000-0005-0000-0000-0000A4490000}"/>
    <cellStyle name="Currency 4 3 2 6" xfId="23078" xr:uid="{00000000-0005-0000-0000-0000A5490000}"/>
    <cellStyle name="Currency 4 3 2 6 2" xfId="23079" xr:uid="{00000000-0005-0000-0000-0000A6490000}"/>
    <cellStyle name="Currency 4 3 2 7" xfId="23080" xr:uid="{00000000-0005-0000-0000-0000A7490000}"/>
    <cellStyle name="Currency 4 3 2 8" xfId="23081" xr:uid="{00000000-0005-0000-0000-0000A8490000}"/>
    <cellStyle name="Currency 4 3 2 9" xfId="23082" xr:uid="{00000000-0005-0000-0000-0000A9490000}"/>
    <cellStyle name="Currency 4 3 3" xfId="210" xr:uid="{00000000-0005-0000-0000-0000AA490000}"/>
    <cellStyle name="Currency 4 3 3 2" xfId="23083" xr:uid="{00000000-0005-0000-0000-0000AB490000}"/>
    <cellStyle name="Currency 4 3 3 2 2" xfId="23084" xr:uid="{00000000-0005-0000-0000-0000AC490000}"/>
    <cellStyle name="Currency 4 3 3 2 2 2" xfId="23085" xr:uid="{00000000-0005-0000-0000-0000AD490000}"/>
    <cellStyle name="Currency 4 3 3 2 2 2 2" xfId="23086" xr:uid="{00000000-0005-0000-0000-0000AE490000}"/>
    <cellStyle name="Currency 4 3 3 2 2 2 2 2" xfId="23087" xr:uid="{00000000-0005-0000-0000-0000AF490000}"/>
    <cellStyle name="Currency 4 3 3 2 2 2 2 2 2" xfId="23088" xr:uid="{00000000-0005-0000-0000-0000B0490000}"/>
    <cellStyle name="Currency 4 3 3 2 2 2 2 3" xfId="23089" xr:uid="{00000000-0005-0000-0000-0000B1490000}"/>
    <cellStyle name="Currency 4 3 3 2 2 2 2 4" xfId="23090" xr:uid="{00000000-0005-0000-0000-0000B2490000}"/>
    <cellStyle name="Currency 4 3 3 2 2 2 3" xfId="23091" xr:uid="{00000000-0005-0000-0000-0000B3490000}"/>
    <cellStyle name="Currency 4 3 3 2 2 2 3 2" xfId="23092" xr:uid="{00000000-0005-0000-0000-0000B4490000}"/>
    <cellStyle name="Currency 4 3 3 2 2 2 4" xfId="23093" xr:uid="{00000000-0005-0000-0000-0000B5490000}"/>
    <cellStyle name="Currency 4 3 3 2 2 2 5" xfId="23094" xr:uid="{00000000-0005-0000-0000-0000B6490000}"/>
    <cellStyle name="Currency 4 3 3 2 2 3" xfId="23095" xr:uid="{00000000-0005-0000-0000-0000B7490000}"/>
    <cellStyle name="Currency 4 3 3 2 2 3 2" xfId="23096" xr:uid="{00000000-0005-0000-0000-0000B8490000}"/>
    <cellStyle name="Currency 4 3 3 2 2 3 2 2" xfId="23097" xr:uid="{00000000-0005-0000-0000-0000B9490000}"/>
    <cellStyle name="Currency 4 3 3 2 2 3 3" xfId="23098" xr:uid="{00000000-0005-0000-0000-0000BA490000}"/>
    <cellStyle name="Currency 4 3 3 2 2 3 4" xfId="23099" xr:uid="{00000000-0005-0000-0000-0000BB490000}"/>
    <cellStyle name="Currency 4 3 3 2 2 4" xfId="23100" xr:uid="{00000000-0005-0000-0000-0000BC490000}"/>
    <cellStyle name="Currency 4 3 3 2 2 4 2" xfId="23101" xr:uid="{00000000-0005-0000-0000-0000BD490000}"/>
    <cellStyle name="Currency 4 3 3 2 2 5" xfId="23102" xr:uid="{00000000-0005-0000-0000-0000BE490000}"/>
    <cellStyle name="Currency 4 3 3 2 2 6" xfId="23103" xr:uid="{00000000-0005-0000-0000-0000BF490000}"/>
    <cellStyle name="Currency 4 3 3 2 3" xfId="23104" xr:uid="{00000000-0005-0000-0000-0000C0490000}"/>
    <cellStyle name="Currency 4 3 3 2 3 2" xfId="23105" xr:uid="{00000000-0005-0000-0000-0000C1490000}"/>
    <cellStyle name="Currency 4 3 3 2 3 2 2" xfId="23106" xr:uid="{00000000-0005-0000-0000-0000C2490000}"/>
    <cellStyle name="Currency 4 3 3 2 3 2 2 2" xfId="23107" xr:uid="{00000000-0005-0000-0000-0000C3490000}"/>
    <cellStyle name="Currency 4 3 3 2 3 2 3" xfId="23108" xr:uid="{00000000-0005-0000-0000-0000C4490000}"/>
    <cellStyle name="Currency 4 3 3 2 3 2 4" xfId="23109" xr:uid="{00000000-0005-0000-0000-0000C5490000}"/>
    <cellStyle name="Currency 4 3 3 2 3 3" xfId="23110" xr:uid="{00000000-0005-0000-0000-0000C6490000}"/>
    <cellStyle name="Currency 4 3 3 2 3 3 2" xfId="23111" xr:uid="{00000000-0005-0000-0000-0000C7490000}"/>
    <cellStyle name="Currency 4 3 3 2 3 4" xfId="23112" xr:uid="{00000000-0005-0000-0000-0000C8490000}"/>
    <cellStyle name="Currency 4 3 3 2 3 5" xfId="23113" xr:uid="{00000000-0005-0000-0000-0000C9490000}"/>
    <cellStyle name="Currency 4 3 3 2 4" xfId="23114" xr:uid="{00000000-0005-0000-0000-0000CA490000}"/>
    <cellStyle name="Currency 4 3 3 2 4 2" xfId="23115" xr:uid="{00000000-0005-0000-0000-0000CB490000}"/>
    <cellStyle name="Currency 4 3 3 2 4 2 2" xfId="23116" xr:uid="{00000000-0005-0000-0000-0000CC490000}"/>
    <cellStyle name="Currency 4 3 3 2 4 3" xfId="23117" xr:uid="{00000000-0005-0000-0000-0000CD490000}"/>
    <cellStyle name="Currency 4 3 3 2 4 4" xfId="23118" xr:uid="{00000000-0005-0000-0000-0000CE490000}"/>
    <cellStyle name="Currency 4 3 3 2 5" xfId="23119" xr:uid="{00000000-0005-0000-0000-0000CF490000}"/>
    <cellStyle name="Currency 4 3 3 2 5 2" xfId="23120" xr:uid="{00000000-0005-0000-0000-0000D0490000}"/>
    <cellStyle name="Currency 4 3 3 2 6" xfId="23121" xr:uid="{00000000-0005-0000-0000-0000D1490000}"/>
    <cellStyle name="Currency 4 3 3 2 7" xfId="23122" xr:uid="{00000000-0005-0000-0000-0000D2490000}"/>
    <cellStyle name="Currency 4 3 3 3" xfId="23123" xr:uid="{00000000-0005-0000-0000-0000D3490000}"/>
    <cellStyle name="Currency 4 3 3 3 2" xfId="23124" xr:uid="{00000000-0005-0000-0000-0000D4490000}"/>
    <cellStyle name="Currency 4 3 3 3 2 2" xfId="23125" xr:uid="{00000000-0005-0000-0000-0000D5490000}"/>
    <cellStyle name="Currency 4 3 3 3 2 2 2" xfId="23126" xr:uid="{00000000-0005-0000-0000-0000D6490000}"/>
    <cellStyle name="Currency 4 3 3 3 2 2 2 2" xfId="23127" xr:uid="{00000000-0005-0000-0000-0000D7490000}"/>
    <cellStyle name="Currency 4 3 3 3 2 2 3" xfId="23128" xr:uid="{00000000-0005-0000-0000-0000D8490000}"/>
    <cellStyle name="Currency 4 3 3 3 2 2 4" xfId="23129" xr:uid="{00000000-0005-0000-0000-0000D9490000}"/>
    <cellStyle name="Currency 4 3 3 3 2 3" xfId="23130" xr:uid="{00000000-0005-0000-0000-0000DA490000}"/>
    <cellStyle name="Currency 4 3 3 3 2 3 2" xfId="23131" xr:uid="{00000000-0005-0000-0000-0000DB490000}"/>
    <cellStyle name="Currency 4 3 3 3 2 4" xfId="23132" xr:uid="{00000000-0005-0000-0000-0000DC490000}"/>
    <cellStyle name="Currency 4 3 3 3 2 5" xfId="23133" xr:uid="{00000000-0005-0000-0000-0000DD490000}"/>
    <cellStyle name="Currency 4 3 3 3 3" xfId="23134" xr:uid="{00000000-0005-0000-0000-0000DE490000}"/>
    <cellStyle name="Currency 4 3 3 3 3 2" xfId="23135" xr:uid="{00000000-0005-0000-0000-0000DF490000}"/>
    <cellStyle name="Currency 4 3 3 3 3 2 2" xfId="23136" xr:uid="{00000000-0005-0000-0000-0000E0490000}"/>
    <cellStyle name="Currency 4 3 3 3 3 3" xfId="23137" xr:uid="{00000000-0005-0000-0000-0000E1490000}"/>
    <cellStyle name="Currency 4 3 3 3 3 4" xfId="23138" xr:uid="{00000000-0005-0000-0000-0000E2490000}"/>
    <cellStyle name="Currency 4 3 3 3 4" xfId="23139" xr:uid="{00000000-0005-0000-0000-0000E3490000}"/>
    <cellStyle name="Currency 4 3 3 3 4 2" xfId="23140" xr:uid="{00000000-0005-0000-0000-0000E4490000}"/>
    <cellStyle name="Currency 4 3 3 3 5" xfId="23141" xr:uid="{00000000-0005-0000-0000-0000E5490000}"/>
    <cellStyle name="Currency 4 3 3 3 6" xfId="23142" xr:uid="{00000000-0005-0000-0000-0000E6490000}"/>
    <cellStyle name="Currency 4 3 3 4" xfId="23143" xr:uid="{00000000-0005-0000-0000-0000E7490000}"/>
    <cellStyle name="Currency 4 3 3 4 2" xfId="23144" xr:uid="{00000000-0005-0000-0000-0000E8490000}"/>
    <cellStyle name="Currency 4 3 3 4 2 2" xfId="23145" xr:uid="{00000000-0005-0000-0000-0000E9490000}"/>
    <cellStyle name="Currency 4 3 3 4 2 2 2" xfId="23146" xr:uid="{00000000-0005-0000-0000-0000EA490000}"/>
    <cellStyle name="Currency 4 3 3 4 2 3" xfId="23147" xr:uid="{00000000-0005-0000-0000-0000EB490000}"/>
    <cellStyle name="Currency 4 3 3 4 2 4" xfId="23148" xr:uid="{00000000-0005-0000-0000-0000EC490000}"/>
    <cellStyle name="Currency 4 3 3 4 3" xfId="23149" xr:uid="{00000000-0005-0000-0000-0000ED490000}"/>
    <cellStyle name="Currency 4 3 3 4 3 2" xfId="23150" xr:uid="{00000000-0005-0000-0000-0000EE490000}"/>
    <cellStyle name="Currency 4 3 3 4 4" xfId="23151" xr:uid="{00000000-0005-0000-0000-0000EF490000}"/>
    <cellStyle name="Currency 4 3 3 4 5" xfId="23152" xr:uid="{00000000-0005-0000-0000-0000F0490000}"/>
    <cellStyle name="Currency 4 3 3 5" xfId="23153" xr:uid="{00000000-0005-0000-0000-0000F1490000}"/>
    <cellStyle name="Currency 4 3 3 5 2" xfId="23154" xr:uid="{00000000-0005-0000-0000-0000F2490000}"/>
    <cellStyle name="Currency 4 3 3 5 2 2" xfId="23155" xr:uid="{00000000-0005-0000-0000-0000F3490000}"/>
    <cellStyle name="Currency 4 3 3 5 3" xfId="23156" xr:uid="{00000000-0005-0000-0000-0000F4490000}"/>
    <cellStyle name="Currency 4 3 3 5 4" xfId="23157" xr:uid="{00000000-0005-0000-0000-0000F5490000}"/>
    <cellStyle name="Currency 4 3 3 6" xfId="23158" xr:uid="{00000000-0005-0000-0000-0000F6490000}"/>
    <cellStyle name="Currency 4 3 3 6 2" xfId="23159" xr:uid="{00000000-0005-0000-0000-0000F7490000}"/>
    <cellStyle name="Currency 4 3 3 7" xfId="23160" xr:uid="{00000000-0005-0000-0000-0000F8490000}"/>
    <cellStyle name="Currency 4 3 3 8" xfId="23161" xr:uid="{00000000-0005-0000-0000-0000F9490000}"/>
    <cellStyle name="Currency 4 3 3 9" xfId="23162" xr:uid="{00000000-0005-0000-0000-0000FA490000}"/>
    <cellStyle name="Currency 4 3 4" xfId="723" xr:uid="{00000000-0005-0000-0000-0000FB490000}"/>
    <cellStyle name="Currency 4 3 4 2" xfId="23163" xr:uid="{00000000-0005-0000-0000-0000FC490000}"/>
    <cellStyle name="Currency 4 3 4 2 2" xfId="23164" xr:uid="{00000000-0005-0000-0000-0000FD490000}"/>
    <cellStyle name="Currency 4 3 4 2 2 2" xfId="23165" xr:uid="{00000000-0005-0000-0000-0000FE490000}"/>
    <cellStyle name="Currency 4 3 4 2 2 2 2" xfId="23166" xr:uid="{00000000-0005-0000-0000-0000FF490000}"/>
    <cellStyle name="Currency 4 3 4 2 2 2 2 2" xfId="23167" xr:uid="{00000000-0005-0000-0000-0000004A0000}"/>
    <cellStyle name="Currency 4 3 4 2 2 2 2 2 2" xfId="23168" xr:uid="{00000000-0005-0000-0000-0000014A0000}"/>
    <cellStyle name="Currency 4 3 4 2 2 2 2 3" xfId="23169" xr:uid="{00000000-0005-0000-0000-0000024A0000}"/>
    <cellStyle name="Currency 4 3 4 2 2 2 2 4" xfId="23170" xr:uid="{00000000-0005-0000-0000-0000034A0000}"/>
    <cellStyle name="Currency 4 3 4 2 2 2 3" xfId="23171" xr:uid="{00000000-0005-0000-0000-0000044A0000}"/>
    <cellStyle name="Currency 4 3 4 2 2 2 3 2" xfId="23172" xr:uid="{00000000-0005-0000-0000-0000054A0000}"/>
    <cellStyle name="Currency 4 3 4 2 2 2 4" xfId="23173" xr:uid="{00000000-0005-0000-0000-0000064A0000}"/>
    <cellStyle name="Currency 4 3 4 2 2 2 5" xfId="23174" xr:uid="{00000000-0005-0000-0000-0000074A0000}"/>
    <cellStyle name="Currency 4 3 4 2 2 3" xfId="23175" xr:uid="{00000000-0005-0000-0000-0000084A0000}"/>
    <cellStyle name="Currency 4 3 4 2 2 3 2" xfId="23176" xr:uid="{00000000-0005-0000-0000-0000094A0000}"/>
    <cellStyle name="Currency 4 3 4 2 2 3 2 2" xfId="23177" xr:uid="{00000000-0005-0000-0000-00000A4A0000}"/>
    <cellStyle name="Currency 4 3 4 2 2 3 3" xfId="23178" xr:uid="{00000000-0005-0000-0000-00000B4A0000}"/>
    <cellStyle name="Currency 4 3 4 2 2 3 4" xfId="23179" xr:uid="{00000000-0005-0000-0000-00000C4A0000}"/>
    <cellStyle name="Currency 4 3 4 2 2 4" xfId="23180" xr:uid="{00000000-0005-0000-0000-00000D4A0000}"/>
    <cellStyle name="Currency 4 3 4 2 2 4 2" xfId="23181" xr:uid="{00000000-0005-0000-0000-00000E4A0000}"/>
    <cellStyle name="Currency 4 3 4 2 2 5" xfId="23182" xr:uid="{00000000-0005-0000-0000-00000F4A0000}"/>
    <cellStyle name="Currency 4 3 4 2 2 6" xfId="23183" xr:uid="{00000000-0005-0000-0000-0000104A0000}"/>
    <cellStyle name="Currency 4 3 4 2 3" xfId="23184" xr:uid="{00000000-0005-0000-0000-0000114A0000}"/>
    <cellStyle name="Currency 4 3 4 2 3 2" xfId="23185" xr:uid="{00000000-0005-0000-0000-0000124A0000}"/>
    <cellStyle name="Currency 4 3 4 2 3 2 2" xfId="23186" xr:uid="{00000000-0005-0000-0000-0000134A0000}"/>
    <cellStyle name="Currency 4 3 4 2 3 2 2 2" xfId="23187" xr:uid="{00000000-0005-0000-0000-0000144A0000}"/>
    <cellStyle name="Currency 4 3 4 2 3 2 3" xfId="23188" xr:uid="{00000000-0005-0000-0000-0000154A0000}"/>
    <cellStyle name="Currency 4 3 4 2 3 2 4" xfId="23189" xr:uid="{00000000-0005-0000-0000-0000164A0000}"/>
    <cellStyle name="Currency 4 3 4 2 3 3" xfId="23190" xr:uid="{00000000-0005-0000-0000-0000174A0000}"/>
    <cellStyle name="Currency 4 3 4 2 3 3 2" xfId="23191" xr:uid="{00000000-0005-0000-0000-0000184A0000}"/>
    <cellStyle name="Currency 4 3 4 2 3 4" xfId="23192" xr:uid="{00000000-0005-0000-0000-0000194A0000}"/>
    <cellStyle name="Currency 4 3 4 2 3 5" xfId="23193" xr:uid="{00000000-0005-0000-0000-00001A4A0000}"/>
    <cellStyle name="Currency 4 3 4 2 4" xfId="23194" xr:uid="{00000000-0005-0000-0000-00001B4A0000}"/>
    <cellStyle name="Currency 4 3 4 2 4 2" xfId="23195" xr:uid="{00000000-0005-0000-0000-00001C4A0000}"/>
    <cellStyle name="Currency 4 3 4 2 4 2 2" xfId="23196" xr:uid="{00000000-0005-0000-0000-00001D4A0000}"/>
    <cellStyle name="Currency 4 3 4 2 4 3" xfId="23197" xr:uid="{00000000-0005-0000-0000-00001E4A0000}"/>
    <cellStyle name="Currency 4 3 4 2 4 4" xfId="23198" xr:uid="{00000000-0005-0000-0000-00001F4A0000}"/>
    <cellStyle name="Currency 4 3 4 2 5" xfId="23199" xr:uid="{00000000-0005-0000-0000-0000204A0000}"/>
    <cellStyle name="Currency 4 3 4 2 5 2" xfId="23200" xr:uid="{00000000-0005-0000-0000-0000214A0000}"/>
    <cellStyle name="Currency 4 3 4 2 6" xfId="23201" xr:uid="{00000000-0005-0000-0000-0000224A0000}"/>
    <cellStyle name="Currency 4 3 4 2 7" xfId="23202" xr:uid="{00000000-0005-0000-0000-0000234A0000}"/>
    <cellStyle name="Currency 4 3 4 3" xfId="23203" xr:uid="{00000000-0005-0000-0000-0000244A0000}"/>
    <cellStyle name="Currency 4 3 4 3 2" xfId="23204" xr:uid="{00000000-0005-0000-0000-0000254A0000}"/>
    <cellStyle name="Currency 4 3 4 3 2 2" xfId="23205" xr:uid="{00000000-0005-0000-0000-0000264A0000}"/>
    <cellStyle name="Currency 4 3 4 3 2 2 2" xfId="23206" xr:uid="{00000000-0005-0000-0000-0000274A0000}"/>
    <cellStyle name="Currency 4 3 4 3 2 2 2 2" xfId="23207" xr:uid="{00000000-0005-0000-0000-0000284A0000}"/>
    <cellStyle name="Currency 4 3 4 3 2 2 3" xfId="23208" xr:uid="{00000000-0005-0000-0000-0000294A0000}"/>
    <cellStyle name="Currency 4 3 4 3 2 2 4" xfId="23209" xr:uid="{00000000-0005-0000-0000-00002A4A0000}"/>
    <cellStyle name="Currency 4 3 4 3 2 3" xfId="23210" xr:uid="{00000000-0005-0000-0000-00002B4A0000}"/>
    <cellStyle name="Currency 4 3 4 3 2 3 2" xfId="23211" xr:uid="{00000000-0005-0000-0000-00002C4A0000}"/>
    <cellStyle name="Currency 4 3 4 3 2 4" xfId="23212" xr:uid="{00000000-0005-0000-0000-00002D4A0000}"/>
    <cellStyle name="Currency 4 3 4 3 2 5" xfId="23213" xr:uid="{00000000-0005-0000-0000-00002E4A0000}"/>
    <cellStyle name="Currency 4 3 4 3 3" xfId="23214" xr:uid="{00000000-0005-0000-0000-00002F4A0000}"/>
    <cellStyle name="Currency 4 3 4 3 3 2" xfId="23215" xr:uid="{00000000-0005-0000-0000-0000304A0000}"/>
    <cellStyle name="Currency 4 3 4 3 3 2 2" xfId="23216" xr:uid="{00000000-0005-0000-0000-0000314A0000}"/>
    <cellStyle name="Currency 4 3 4 3 3 3" xfId="23217" xr:uid="{00000000-0005-0000-0000-0000324A0000}"/>
    <cellStyle name="Currency 4 3 4 3 3 4" xfId="23218" xr:uid="{00000000-0005-0000-0000-0000334A0000}"/>
    <cellStyle name="Currency 4 3 4 3 4" xfId="23219" xr:uid="{00000000-0005-0000-0000-0000344A0000}"/>
    <cellStyle name="Currency 4 3 4 3 4 2" xfId="23220" xr:uid="{00000000-0005-0000-0000-0000354A0000}"/>
    <cellStyle name="Currency 4 3 4 3 5" xfId="23221" xr:uid="{00000000-0005-0000-0000-0000364A0000}"/>
    <cellStyle name="Currency 4 3 4 3 6" xfId="23222" xr:uid="{00000000-0005-0000-0000-0000374A0000}"/>
    <cellStyle name="Currency 4 3 4 4" xfId="23223" xr:uid="{00000000-0005-0000-0000-0000384A0000}"/>
    <cellStyle name="Currency 4 3 4 4 2" xfId="23224" xr:uid="{00000000-0005-0000-0000-0000394A0000}"/>
    <cellStyle name="Currency 4 3 4 4 2 2" xfId="23225" xr:uid="{00000000-0005-0000-0000-00003A4A0000}"/>
    <cellStyle name="Currency 4 3 4 4 2 2 2" xfId="23226" xr:uid="{00000000-0005-0000-0000-00003B4A0000}"/>
    <cellStyle name="Currency 4 3 4 4 2 3" xfId="23227" xr:uid="{00000000-0005-0000-0000-00003C4A0000}"/>
    <cellStyle name="Currency 4 3 4 4 2 4" xfId="23228" xr:uid="{00000000-0005-0000-0000-00003D4A0000}"/>
    <cellStyle name="Currency 4 3 4 4 3" xfId="23229" xr:uid="{00000000-0005-0000-0000-00003E4A0000}"/>
    <cellStyle name="Currency 4 3 4 4 3 2" xfId="23230" xr:uid="{00000000-0005-0000-0000-00003F4A0000}"/>
    <cellStyle name="Currency 4 3 4 4 4" xfId="23231" xr:uid="{00000000-0005-0000-0000-0000404A0000}"/>
    <cellStyle name="Currency 4 3 4 4 5" xfId="23232" xr:uid="{00000000-0005-0000-0000-0000414A0000}"/>
    <cellStyle name="Currency 4 3 4 5" xfId="23233" xr:uid="{00000000-0005-0000-0000-0000424A0000}"/>
    <cellStyle name="Currency 4 3 4 5 2" xfId="23234" xr:uid="{00000000-0005-0000-0000-0000434A0000}"/>
    <cellStyle name="Currency 4 3 4 5 2 2" xfId="23235" xr:uid="{00000000-0005-0000-0000-0000444A0000}"/>
    <cellStyle name="Currency 4 3 4 5 3" xfId="23236" xr:uid="{00000000-0005-0000-0000-0000454A0000}"/>
    <cellStyle name="Currency 4 3 4 5 4" xfId="23237" xr:uid="{00000000-0005-0000-0000-0000464A0000}"/>
    <cellStyle name="Currency 4 3 4 6" xfId="23238" xr:uid="{00000000-0005-0000-0000-0000474A0000}"/>
    <cellStyle name="Currency 4 3 4 6 2" xfId="23239" xr:uid="{00000000-0005-0000-0000-0000484A0000}"/>
    <cellStyle name="Currency 4 3 4 7" xfId="23240" xr:uid="{00000000-0005-0000-0000-0000494A0000}"/>
    <cellStyle name="Currency 4 3 4 8" xfId="23241" xr:uid="{00000000-0005-0000-0000-00004A4A0000}"/>
    <cellStyle name="Currency 4 3 4 9" xfId="23242" xr:uid="{00000000-0005-0000-0000-00004B4A0000}"/>
    <cellStyle name="Currency 4 3 5" xfId="724" xr:uid="{00000000-0005-0000-0000-00004C4A0000}"/>
    <cellStyle name="Currency 4 3 5 2" xfId="23243" xr:uid="{00000000-0005-0000-0000-00004D4A0000}"/>
    <cellStyle name="Currency 4 3 5 2 2" xfId="23244" xr:uid="{00000000-0005-0000-0000-00004E4A0000}"/>
    <cellStyle name="Currency 4 3 5 2 2 2" xfId="23245" xr:uid="{00000000-0005-0000-0000-00004F4A0000}"/>
    <cellStyle name="Currency 4 3 5 2 2 2 2" xfId="23246" xr:uid="{00000000-0005-0000-0000-0000504A0000}"/>
    <cellStyle name="Currency 4 3 5 2 2 2 2 2" xfId="23247" xr:uid="{00000000-0005-0000-0000-0000514A0000}"/>
    <cellStyle name="Currency 4 3 5 2 2 2 2 2 2" xfId="23248" xr:uid="{00000000-0005-0000-0000-0000524A0000}"/>
    <cellStyle name="Currency 4 3 5 2 2 2 2 3" xfId="23249" xr:uid="{00000000-0005-0000-0000-0000534A0000}"/>
    <cellStyle name="Currency 4 3 5 2 2 2 2 4" xfId="23250" xr:uid="{00000000-0005-0000-0000-0000544A0000}"/>
    <cellStyle name="Currency 4 3 5 2 2 2 3" xfId="23251" xr:uid="{00000000-0005-0000-0000-0000554A0000}"/>
    <cellStyle name="Currency 4 3 5 2 2 2 3 2" xfId="23252" xr:uid="{00000000-0005-0000-0000-0000564A0000}"/>
    <cellStyle name="Currency 4 3 5 2 2 2 4" xfId="23253" xr:uid="{00000000-0005-0000-0000-0000574A0000}"/>
    <cellStyle name="Currency 4 3 5 2 2 2 5" xfId="23254" xr:uid="{00000000-0005-0000-0000-0000584A0000}"/>
    <cellStyle name="Currency 4 3 5 2 2 3" xfId="23255" xr:uid="{00000000-0005-0000-0000-0000594A0000}"/>
    <cellStyle name="Currency 4 3 5 2 2 3 2" xfId="23256" xr:uid="{00000000-0005-0000-0000-00005A4A0000}"/>
    <cellStyle name="Currency 4 3 5 2 2 3 2 2" xfId="23257" xr:uid="{00000000-0005-0000-0000-00005B4A0000}"/>
    <cellStyle name="Currency 4 3 5 2 2 3 3" xfId="23258" xr:uid="{00000000-0005-0000-0000-00005C4A0000}"/>
    <cellStyle name="Currency 4 3 5 2 2 3 4" xfId="23259" xr:uid="{00000000-0005-0000-0000-00005D4A0000}"/>
    <cellStyle name="Currency 4 3 5 2 2 4" xfId="23260" xr:uid="{00000000-0005-0000-0000-00005E4A0000}"/>
    <cellStyle name="Currency 4 3 5 2 2 4 2" xfId="23261" xr:uid="{00000000-0005-0000-0000-00005F4A0000}"/>
    <cellStyle name="Currency 4 3 5 2 2 5" xfId="23262" xr:uid="{00000000-0005-0000-0000-0000604A0000}"/>
    <cellStyle name="Currency 4 3 5 2 2 6" xfId="23263" xr:uid="{00000000-0005-0000-0000-0000614A0000}"/>
    <cellStyle name="Currency 4 3 5 2 3" xfId="23264" xr:uid="{00000000-0005-0000-0000-0000624A0000}"/>
    <cellStyle name="Currency 4 3 5 2 3 2" xfId="23265" xr:uid="{00000000-0005-0000-0000-0000634A0000}"/>
    <cellStyle name="Currency 4 3 5 2 3 2 2" xfId="23266" xr:uid="{00000000-0005-0000-0000-0000644A0000}"/>
    <cellStyle name="Currency 4 3 5 2 3 2 2 2" xfId="23267" xr:uid="{00000000-0005-0000-0000-0000654A0000}"/>
    <cellStyle name="Currency 4 3 5 2 3 2 3" xfId="23268" xr:uid="{00000000-0005-0000-0000-0000664A0000}"/>
    <cellStyle name="Currency 4 3 5 2 3 2 4" xfId="23269" xr:uid="{00000000-0005-0000-0000-0000674A0000}"/>
    <cellStyle name="Currency 4 3 5 2 3 3" xfId="23270" xr:uid="{00000000-0005-0000-0000-0000684A0000}"/>
    <cellStyle name="Currency 4 3 5 2 3 3 2" xfId="23271" xr:uid="{00000000-0005-0000-0000-0000694A0000}"/>
    <cellStyle name="Currency 4 3 5 2 3 4" xfId="23272" xr:uid="{00000000-0005-0000-0000-00006A4A0000}"/>
    <cellStyle name="Currency 4 3 5 2 3 5" xfId="23273" xr:uid="{00000000-0005-0000-0000-00006B4A0000}"/>
    <cellStyle name="Currency 4 3 5 2 4" xfId="23274" xr:uid="{00000000-0005-0000-0000-00006C4A0000}"/>
    <cellStyle name="Currency 4 3 5 2 4 2" xfId="23275" xr:uid="{00000000-0005-0000-0000-00006D4A0000}"/>
    <cellStyle name="Currency 4 3 5 2 4 2 2" xfId="23276" xr:uid="{00000000-0005-0000-0000-00006E4A0000}"/>
    <cellStyle name="Currency 4 3 5 2 4 3" xfId="23277" xr:uid="{00000000-0005-0000-0000-00006F4A0000}"/>
    <cellStyle name="Currency 4 3 5 2 4 4" xfId="23278" xr:uid="{00000000-0005-0000-0000-0000704A0000}"/>
    <cellStyle name="Currency 4 3 5 2 5" xfId="23279" xr:uid="{00000000-0005-0000-0000-0000714A0000}"/>
    <cellStyle name="Currency 4 3 5 2 5 2" xfId="23280" xr:uid="{00000000-0005-0000-0000-0000724A0000}"/>
    <cellStyle name="Currency 4 3 5 2 6" xfId="23281" xr:uid="{00000000-0005-0000-0000-0000734A0000}"/>
    <cellStyle name="Currency 4 3 5 2 7" xfId="23282" xr:uid="{00000000-0005-0000-0000-0000744A0000}"/>
    <cellStyle name="Currency 4 3 5 3" xfId="23283" xr:uid="{00000000-0005-0000-0000-0000754A0000}"/>
    <cellStyle name="Currency 4 3 5 3 2" xfId="23284" xr:uid="{00000000-0005-0000-0000-0000764A0000}"/>
    <cellStyle name="Currency 4 3 5 3 2 2" xfId="23285" xr:uid="{00000000-0005-0000-0000-0000774A0000}"/>
    <cellStyle name="Currency 4 3 5 3 2 2 2" xfId="23286" xr:uid="{00000000-0005-0000-0000-0000784A0000}"/>
    <cellStyle name="Currency 4 3 5 3 2 2 2 2" xfId="23287" xr:uid="{00000000-0005-0000-0000-0000794A0000}"/>
    <cellStyle name="Currency 4 3 5 3 2 2 3" xfId="23288" xr:uid="{00000000-0005-0000-0000-00007A4A0000}"/>
    <cellStyle name="Currency 4 3 5 3 2 2 4" xfId="23289" xr:uid="{00000000-0005-0000-0000-00007B4A0000}"/>
    <cellStyle name="Currency 4 3 5 3 2 3" xfId="23290" xr:uid="{00000000-0005-0000-0000-00007C4A0000}"/>
    <cellStyle name="Currency 4 3 5 3 2 3 2" xfId="23291" xr:uid="{00000000-0005-0000-0000-00007D4A0000}"/>
    <cellStyle name="Currency 4 3 5 3 2 4" xfId="23292" xr:uid="{00000000-0005-0000-0000-00007E4A0000}"/>
    <cellStyle name="Currency 4 3 5 3 2 5" xfId="23293" xr:uid="{00000000-0005-0000-0000-00007F4A0000}"/>
    <cellStyle name="Currency 4 3 5 3 3" xfId="23294" xr:uid="{00000000-0005-0000-0000-0000804A0000}"/>
    <cellStyle name="Currency 4 3 5 3 3 2" xfId="23295" xr:uid="{00000000-0005-0000-0000-0000814A0000}"/>
    <cellStyle name="Currency 4 3 5 3 3 2 2" xfId="23296" xr:uid="{00000000-0005-0000-0000-0000824A0000}"/>
    <cellStyle name="Currency 4 3 5 3 3 3" xfId="23297" xr:uid="{00000000-0005-0000-0000-0000834A0000}"/>
    <cellStyle name="Currency 4 3 5 3 3 4" xfId="23298" xr:uid="{00000000-0005-0000-0000-0000844A0000}"/>
    <cellStyle name="Currency 4 3 5 3 4" xfId="23299" xr:uid="{00000000-0005-0000-0000-0000854A0000}"/>
    <cellStyle name="Currency 4 3 5 3 4 2" xfId="23300" xr:uid="{00000000-0005-0000-0000-0000864A0000}"/>
    <cellStyle name="Currency 4 3 5 3 5" xfId="23301" xr:uid="{00000000-0005-0000-0000-0000874A0000}"/>
    <cellStyle name="Currency 4 3 5 3 6" xfId="23302" xr:uid="{00000000-0005-0000-0000-0000884A0000}"/>
    <cellStyle name="Currency 4 3 5 4" xfId="23303" xr:uid="{00000000-0005-0000-0000-0000894A0000}"/>
    <cellStyle name="Currency 4 3 5 4 2" xfId="23304" xr:uid="{00000000-0005-0000-0000-00008A4A0000}"/>
    <cellStyle name="Currency 4 3 5 4 2 2" xfId="23305" xr:uid="{00000000-0005-0000-0000-00008B4A0000}"/>
    <cellStyle name="Currency 4 3 5 4 2 2 2" xfId="23306" xr:uid="{00000000-0005-0000-0000-00008C4A0000}"/>
    <cellStyle name="Currency 4 3 5 4 2 3" xfId="23307" xr:uid="{00000000-0005-0000-0000-00008D4A0000}"/>
    <cellStyle name="Currency 4 3 5 4 2 4" xfId="23308" xr:uid="{00000000-0005-0000-0000-00008E4A0000}"/>
    <cellStyle name="Currency 4 3 5 4 3" xfId="23309" xr:uid="{00000000-0005-0000-0000-00008F4A0000}"/>
    <cellStyle name="Currency 4 3 5 4 3 2" xfId="23310" xr:uid="{00000000-0005-0000-0000-0000904A0000}"/>
    <cellStyle name="Currency 4 3 5 4 4" xfId="23311" xr:uid="{00000000-0005-0000-0000-0000914A0000}"/>
    <cellStyle name="Currency 4 3 5 4 5" xfId="23312" xr:uid="{00000000-0005-0000-0000-0000924A0000}"/>
    <cellStyle name="Currency 4 3 5 5" xfId="23313" xr:uid="{00000000-0005-0000-0000-0000934A0000}"/>
    <cellStyle name="Currency 4 3 5 5 2" xfId="23314" xr:uid="{00000000-0005-0000-0000-0000944A0000}"/>
    <cellStyle name="Currency 4 3 5 5 2 2" xfId="23315" xr:uid="{00000000-0005-0000-0000-0000954A0000}"/>
    <cellStyle name="Currency 4 3 5 5 3" xfId="23316" xr:uid="{00000000-0005-0000-0000-0000964A0000}"/>
    <cellStyle name="Currency 4 3 5 5 4" xfId="23317" xr:uid="{00000000-0005-0000-0000-0000974A0000}"/>
    <cellStyle name="Currency 4 3 5 6" xfId="23318" xr:uid="{00000000-0005-0000-0000-0000984A0000}"/>
    <cellStyle name="Currency 4 3 5 6 2" xfId="23319" xr:uid="{00000000-0005-0000-0000-0000994A0000}"/>
    <cellStyle name="Currency 4 3 5 7" xfId="23320" xr:uid="{00000000-0005-0000-0000-00009A4A0000}"/>
    <cellStyle name="Currency 4 3 5 8" xfId="23321" xr:uid="{00000000-0005-0000-0000-00009B4A0000}"/>
    <cellStyle name="Currency 4 3 5 9" xfId="23322" xr:uid="{00000000-0005-0000-0000-00009C4A0000}"/>
    <cellStyle name="Currency 4 3 6" xfId="725" xr:uid="{00000000-0005-0000-0000-00009D4A0000}"/>
    <cellStyle name="Currency 4 3 6 2" xfId="23323" xr:uid="{00000000-0005-0000-0000-00009E4A0000}"/>
    <cellStyle name="Currency 4 3 6 2 2" xfId="23324" xr:uid="{00000000-0005-0000-0000-00009F4A0000}"/>
    <cellStyle name="Currency 4 3 6 2 2 2" xfId="23325" xr:uid="{00000000-0005-0000-0000-0000A04A0000}"/>
    <cellStyle name="Currency 4 3 6 2 2 2 2" xfId="23326" xr:uid="{00000000-0005-0000-0000-0000A14A0000}"/>
    <cellStyle name="Currency 4 3 6 2 2 2 2 2" xfId="23327" xr:uid="{00000000-0005-0000-0000-0000A24A0000}"/>
    <cellStyle name="Currency 4 3 6 2 2 2 2 2 2" xfId="23328" xr:uid="{00000000-0005-0000-0000-0000A34A0000}"/>
    <cellStyle name="Currency 4 3 6 2 2 2 2 3" xfId="23329" xr:uid="{00000000-0005-0000-0000-0000A44A0000}"/>
    <cellStyle name="Currency 4 3 6 2 2 2 2 4" xfId="23330" xr:uid="{00000000-0005-0000-0000-0000A54A0000}"/>
    <cellStyle name="Currency 4 3 6 2 2 2 3" xfId="23331" xr:uid="{00000000-0005-0000-0000-0000A64A0000}"/>
    <cellStyle name="Currency 4 3 6 2 2 2 3 2" xfId="23332" xr:uid="{00000000-0005-0000-0000-0000A74A0000}"/>
    <cellStyle name="Currency 4 3 6 2 2 2 4" xfId="23333" xr:uid="{00000000-0005-0000-0000-0000A84A0000}"/>
    <cellStyle name="Currency 4 3 6 2 2 2 5" xfId="23334" xr:uid="{00000000-0005-0000-0000-0000A94A0000}"/>
    <cellStyle name="Currency 4 3 6 2 2 3" xfId="23335" xr:uid="{00000000-0005-0000-0000-0000AA4A0000}"/>
    <cellStyle name="Currency 4 3 6 2 2 3 2" xfId="23336" xr:uid="{00000000-0005-0000-0000-0000AB4A0000}"/>
    <cellStyle name="Currency 4 3 6 2 2 3 2 2" xfId="23337" xr:uid="{00000000-0005-0000-0000-0000AC4A0000}"/>
    <cellStyle name="Currency 4 3 6 2 2 3 3" xfId="23338" xr:uid="{00000000-0005-0000-0000-0000AD4A0000}"/>
    <cellStyle name="Currency 4 3 6 2 2 3 4" xfId="23339" xr:uid="{00000000-0005-0000-0000-0000AE4A0000}"/>
    <cellStyle name="Currency 4 3 6 2 2 4" xfId="23340" xr:uid="{00000000-0005-0000-0000-0000AF4A0000}"/>
    <cellStyle name="Currency 4 3 6 2 2 4 2" xfId="23341" xr:uid="{00000000-0005-0000-0000-0000B04A0000}"/>
    <cellStyle name="Currency 4 3 6 2 2 5" xfId="23342" xr:uid="{00000000-0005-0000-0000-0000B14A0000}"/>
    <cellStyle name="Currency 4 3 6 2 2 6" xfId="23343" xr:uid="{00000000-0005-0000-0000-0000B24A0000}"/>
    <cellStyle name="Currency 4 3 6 2 3" xfId="23344" xr:uid="{00000000-0005-0000-0000-0000B34A0000}"/>
    <cellStyle name="Currency 4 3 6 2 3 2" xfId="23345" xr:uid="{00000000-0005-0000-0000-0000B44A0000}"/>
    <cellStyle name="Currency 4 3 6 2 3 2 2" xfId="23346" xr:uid="{00000000-0005-0000-0000-0000B54A0000}"/>
    <cellStyle name="Currency 4 3 6 2 3 2 2 2" xfId="23347" xr:uid="{00000000-0005-0000-0000-0000B64A0000}"/>
    <cellStyle name="Currency 4 3 6 2 3 2 3" xfId="23348" xr:uid="{00000000-0005-0000-0000-0000B74A0000}"/>
    <cellStyle name="Currency 4 3 6 2 3 2 4" xfId="23349" xr:uid="{00000000-0005-0000-0000-0000B84A0000}"/>
    <cellStyle name="Currency 4 3 6 2 3 3" xfId="23350" xr:uid="{00000000-0005-0000-0000-0000B94A0000}"/>
    <cellStyle name="Currency 4 3 6 2 3 3 2" xfId="23351" xr:uid="{00000000-0005-0000-0000-0000BA4A0000}"/>
    <cellStyle name="Currency 4 3 6 2 3 4" xfId="23352" xr:uid="{00000000-0005-0000-0000-0000BB4A0000}"/>
    <cellStyle name="Currency 4 3 6 2 3 5" xfId="23353" xr:uid="{00000000-0005-0000-0000-0000BC4A0000}"/>
    <cellStyle name="Currency 4 3 6 2 4" xfId="23354" xr:uid="{00000000-0005-0000-0000-0000BD4A0000}"/>
    <cellStyle name="Currency 4 3 6 2 4 2" xfId="23355" xr:uid="{00000000-0005-0000-0000-0000BE4A0000}"/>
    <cellStyle name="Currency 4 3 6 2 4 2 2" xfId="23356" xr:uid="{00000000-0005-0000-0000-0000BF4A0000}"/>
    <cellStyle name="Currency 4 3 6 2 4 3" xfId="23357" xr:uid="{00000000-0005-0000-0000-0000C04A0000}"/>
    <cellStyle name="Currency 4 3 6 2 4 4" xfId="23358" xr:uid="{00000000-0005-0000-0000-0000C14A0000}"/>
    <cellStyle name="Currency 4 3 6 2 5" xfId="23359" xr:uid="{00000000-0005-0000-0000-0000C24A0000}"/>
    <cellStyle name="Currency 4 3 6 2 5 2" xfId="23360" xr:uid="{00000000-0005-0000-0000-0000C34A0000}"/>
    <cellStyle name="Currency 4 3 6 2 6" xfId="23361" xr:uid="{00000000-0005-0000-0000-0000C44A0000}"/>
    <cellStyle name="Currency 4 3 6 2 7" xfId="23362" xr:uid="{00000000-0005-0000-0000-0000C54A0000}"/>
    <cellStyle name="Currency 4 3 6 3" xfId="23363" xr:uid="{00000000-0005-0000-0000-0000C64A0000}"/>
    <cellStyle name="Currency 4 3 6 3 2" xfId="23364" xr:uid="{00000000-0005-0000-0000-0000C74A0000}"/>
    <cellStyle name="Currency 4 3 6 3 2 2" xfId="23365" xr:uid="{00000000-0005-0000-0000-0000C84A0000}"/>
    <cellStyle name="Currency 4 3 6 3 2 2 2" xfId="23366" xr:uid="{00000000-0005-0000-0000-0000C94A0000}"/>
    <cellStyle name="Currency 4 3 6 3 2 2 2 2" xfId="23367" xr:uid="{00000000-0005-0000-0000-0000CA4A0000}"/>
    <cellStyle name="Currency 4 3 6 3 2 2 3" xfId="23368" xr:uid="{00000000-0005-0000-0000-0000CB4A0000}"/>
    <cellStyle name="Currency 4 3 6 3 2 2 4" xfId="23369" xr:uid="{00000000-0005-0000-0000-0000CC4A0000}"/>
    <cellStyle name="Currency 4 3 6 3 2 3" xfId="23370" xr:uid="{00000000-0005-0000-0000-0000CD4A0000}"/>
    <cellStyle name="Currency 4 3 6 3 2 3 2" xfId="23371" xr:uid="{00000000-0005-0000-0000-0000CE4A0000}"/>
    <cellStyle name="Currency 4 3 6 3 2 4" xfId="23372" xr:uid="{00000000-0005-0000-0000-0000CF4A0000}"/>
    <cellStyle name="Currency 4 3 6 3 2 5" xfId="23373" xr:uid="{00000000-0005-0000-0000-0000D04A0000}"/>
    <cellStyle name="Currency 4 3 6 3 3" xfId="23374" xr:uid="{00000000-0005-0000-0000-0000D14A0000}"/>
    <cellStyle name="Currency 4 3 6 3 3 2" xfId="23375" xr:uid="{00000000-0005-0000-0000-0000D24A0000}"/>
    <cellStyle name="Currency 4 3 6 3 3 2 2" xfId="23376" xr:uid="{00000000-0005-0000-0000-0000D34A0000}"/>
    <cellStyle name="Currency 4 3 6 3 3 3" xfId="23377" xr:uid="{00000000-0005-0000-0000-0000D44A0000}"/>
    <cellStyle name="Currency 4 3 6 3 3 4" xfId="23378" xr:uid="{00000000-0005-0000-0000-0000D54A0000}"/>
    <cellStyle name="Currency 4 3 6 3 4" xfId="23379" xr:uid="{00000000-0005-0000-0000-0000D64A0000}"/>
    <cellStyle name="Currency 4 3 6 3 4 2" xfId="23380" xr:uid="{00000000-0005-0000-0000-0000D74A0000}"/>
    <cellStyle name="Currency 4 3 6 3 5" xfId="23381" xr:uid="{00000000-0005-0000-0000-0000D84A0000}"/>
    <cellStyle name="Currency 4 3 6 3 6" xfId="23382" xr:uid="{00000000-0005-0000-0000-0000D94A0000}"/>
    <cellStyle name="Currency 4 3 6 4" xfId="23383" xr:uid="{00000000-0005-0000-0000-0000DA4A0000}"/>
    <cellStyle name="Currency 4 3 6 4 2" xfId="23384" xr:uid="{00000000-0005-0000-0000-0000DB4A0000}"/>
    <cellStyle name="Currency 4 3 6 4 2 2" xfId="23385" xr:uid="{00000000-0005-0000-0000-0000DC4A0000}"/>
    <cellStyle name="Currency 4 3 6 4 2 2 2" xfId="23386" xr:uid="{00000000-0005-0000-0000-0000DD4A0000}"/>
    <cellStyle name="Currency 4 3 6 4 2 3" xfId="23387" xr:uid="{00000000-0005-0000-0000-0000DE4A0000}"/>
    <cellStyle name="Currency 4 3 6 4 2 4" xfId="23388" xr:uid="{00000000-0005-0000-0000-0000DF4A0000}"/>
    <cellStyle name="Currency 4 3 6 4 3" xfId="23389" xr:uid="{00000000-0005-0000-0000-0000E04A0000}"/>
    <cellStyle name="Currency 4 3 6 4 3 2" xfId="23390" xr:uid="{00000000-0005-0000-0000-0000E14A0000}"/>
    <cellStyle name="Currency 4 3 6 4 4" xfId="23391" xr:uid="{00000000-0005-0000-0000-0000E24A0000}"/>
    <cellStyle name="Currency 4 3 6 4 5" xfId="23392" xr:uid="{00000000-0005-0000-0000-0000E34A0000}"/>
    <cellStyle name="Currency 4 3 6 5" xfId="23393" xr:uid="{00000000-0005-0000-0000-0000E44A0000}"/>
    <cellStyle name="Currency 4 3 6 5 2" xfId="23394" xr:uid="{00000000-0005-0000-0000-0000E54A0000}"/>
    <cellStyle name="Currency 4 3 6 5 2 2" xfId="23395" xr:uid="{00000000-0005-0000-0000-0000E64A0000}"/>
    <cellStyle name="Currency 4 3 6 5 3" xfId="23396" xr:uid="{00000000-0005-0000-0000-0000E74A0000}"/>
    <cellStyle name="Currency 4 3 6 5 4" xfId="23397" xr:uid="{00000000-0005-0000-0000-0000E84A0000}"/>
    <cellStyle name="Currency 4 3 6 6" xfId="23398" xr:uid="{00000000-0005-0000-0000-0000E94A0000}"/>
    <cellStyle name="Currency 4 3 6 6 2" xfId="23399" xr:uid="{00000000-0005-0000-0000-0000EA4A0000}"/>
    <cellStyle name="Currency 4 3 6 7" xfId="23400" xr:uid="{00000000-0005-0000-0000-0000EB4A0000}"/>
    <cellStyle name="Currency 4 3 6 8" xfId="23401" xr:uid="{00000000-0005-0000-0000-0000EC4A0000}"/>
    <cellStyle name="Currency 4 3 6 9" xfId="23402" xr:uid="{00000000-0005-0000-0000-0000ED4A0000}"/>
    <cellStyle name="Currency 4 3 7" xfId="23403" xr:uid="{00000000-0005-0000-0000-0000EE4A0000}"/>
    <cellStyle name="Currency 4 3 7 2" xfId="23404" xr:uid="{00000000-0005-0000-0000-0000EF4A0000}"/>
    <cellStyle name="Currency 4 3 7 2 2" xfId="23405" xr:uid="{00000000-0005-0000-0000-0000F04A0000}"/>
    <cellStyle name="Currency 4 3 7 2 2 2" xfId="23406" xr:uid="{00000000-0005-0000-0000-0000F14A0000}"/>
    <cellStyle name="Currency 4 3 7 2 2 2 2" xfId="23407" xr:uid="{00000000-0005-0000-0000-0000F24A0000}"/>
    <cellStyle name="Currency 4 3 7 2 2 2 2 2" xfId="23408" xr:uid="{00000000-0005-0000-0000-0000F34A0000}"/>
    <cellStyle name="Currency 4 3 7 2 2 2 3" xfId="23409" xr:uid="{00000000-0005-0000-0000-0000F44A0000}"/>
    <cellStyle name="Currency 4 3 7 2 2 2 4" xfId="23410" xr:uid="{00000000-0005-0000-0000-0000F54A0000}"/>
    <cellStyle name="Currency 4 3 7 2 2 3" xfId="23411" xr:uid="{00000000-0005-0000-0000-0000F64A0000}"/>
    <cellStyle name="Currency 4 3 7 2 2 3 2" xfId="23412" xr:uid="{00000000-0005-0000-0000-0000F74A0000}"/>
    <cellStyle name="Currency 4 3 7 2 2 4" xfId="23413" xr:uid="{00000000-0005-0000-0000-0000F84A0000}"/>
    <cellStyle name="Currency 4 3 7 2 2 5" xfId="23414" xr:uid="{00000000-0005-0000-0000-0000F94A0000}"/>
    <cellStyle name="Currency 4 3 7 2 3" xfId="23415" xr:uid="{00000000-0005-0000-0000-0000FA4A0000}"/>
    <cellStyle name="Currency 4 3 7 2 3 2" xfId="23416" xr:uid="{00000000-0005-0000-0000-0000FB4A0000}"/>
    <cellStyle name="Currency 4 3 7 2 3 2 2" xfId="23417" xr:uid="{00000000-0005-0000-0000-0000FC4A0000}"/>
    <cellStyle name="Currency 4 3 7 2 3 3" xfId="23418" xr:uid="{00000000-0005-0000-0000-0000FD4A0000}"/>
    <cellStyle name="Currency 4 3 7 2 3 4" xfId="23419" xr:uid="{00000000-0005-0000-0000-0000FE4A0000}"/>
    <cellStyle name="Currency 4 3 7 2 4" xfId="23420" xr:uid="{00000000-0005-0000-0000-0000FF4A0000}"/>
    <cellStyle name="Currency 4 3 7 2 4 2" xfId="23421" xr:uid="{00000000-0005-0000-0000-0000004B0000}"/>
    <cellStyle name="Currency 4 3 7 2 5" xfId="23422" xr:uid="{00000000-0005-0000-0000-0000014B0000}"/>
    <cellStyle name="Currency 4 3 7 2 6" xfId="23423" xr:uid="{00000000-0005-0000-0000-0000024B0000}"/>
    <cellStyle name="Currency 4 3 7 3" xfId="23424" xr:uid="{00000000-0005-0000-0000-0000034B0000}"/>
    <cellStyle name="Currency 4 3 7 3 2" xfId="23425" xr:uid="{00000000-0005-0000-0000-0000044B0000}"/>
    <cellStyle name="Currency 4 3 7 3 2 2" xfId="23426" xr:uid="{00000000-0005-0000-0000-0000054B0000}"/>
    <cellStyle name="Currency 4 3 7 3 2 2 2" xfId="23427" xr:uid="{00000000-0005-0000-0000-0000064B0000}"/>
    <cellStyle name="Currency 4 3 7 3 2 3" xfId="23428" xr:uid="{00000000-0005-0000-0000-0000074B0000}"/>
    <cellStyle name="Currency 4 3 7 3 2 4" xfId="23429" xr:uid="{00000000-0005-0000-0000-0000084B0000}"/>
    <cellStyle name="Currency 4 3 7 3 3" xfId="23430" xr:uid="{00000000-0005-0000-0000-0000094B0000}"/>
    <cellStyle name="Currency 4 3 7 3 3 2" xfId="23431" xr:uid="{00000000-0005-0000-0000-00000A4B0000}"/>
    <cellStyle name="Currency 4 3 7 3 4" xfId="23432" xr:uid="{00000000-0005-0000-0000-00000B4B0000}"/>
    <cellStyle name="Currency 4 3 7 3 5" xfId="23433" xr:uid="{00000000-0005-0000-0000-00000C4B0000}"/>
    <cellStyle name="Currency 4 3 7 4" xfId="23434" xr:uid="{00000000-0005-0000-0000-00000D4B0000}"/>
    <cellStyle name="Currency 4 3 7 4 2" xfId="23435" xr:uid="{00000000-0005-0000-0000-00000E4B0000}"/>
    <cellStyle name="Currency 4 3 7 4 2 2" xfId="23436" xr:uid="{00000000-0005-0000-0000-00000F4B0000}"/>
    <cellStyle name="Currency 4 3 7 4 3" xfId="23437" xr:uid="{00000000-0005-0000-0000-0000104B0000}"/>
    <cellStyle name="Currency 4 3 7 4 4" xfId="23438" xr:uid="{00000000-0005-0000-0000-0000114B0000}"/>
    <cellStyle name="Currency 4 3 7 5" xfId="23439" xr:uid="{00000000-0005-0000-0000-0000124B0000}"/>
    <cellStyle name="Currency 4 3 7 5 2" xfId="23440" xr:uid="{00000000-0005-0000-0000-0000134B0000}"/>
    <cellStyle name="Currency 4 3 7 6" xfId="23441" xr:uid="{00000000-0005-0000-0000-0000144B0000}"/>
    <cellStyle name="Currency 4 3 7 7" xfId="23442" xr:uid="{00000000-0005-0000-0000-0000154B0000}"/>
    <cellStyle name="Currency 4 3 8" xfId="23443" xr:uid="{00000000-0005-0000-0000-0000164B0000}"/>
    <cellStyle name="Currency 4 3 8 2" xfId="23444" xr:uid="{00000000-0005-0000-0000-0000174B0000}"/>
    <cellStyle name="Currency 4 3 8 2 2" xfId="23445" xr:uid="{00000000-0005-0000-0000-0000184B0000}"/>
    <cellStyle name="Currency 4 3 8 2 2 2" xfId="23446" xr:uid="{00000000-0005-0000-0000-0000194B0000}"/>
    <cellStyle name="Currency 4 3 8 2 2 2 2" xfId="23447" xr:uid="{00000000-0005-0000-0000-00001A4B0000}"/>
    <cellStyle name="Currency 4 3 8 2 2 3" xfId="23448" xr:uid="{00000000-0005-0000-0000-00001B4B0000}"/>
    <cellStyle name="Currency 4 3 8 2 2 4" xfId="23449" xr:uid="{00000000-0005-0000-0000-00001C4B0000}"/>
    <cellStyle name="Currency 4 3 8 2 3" xfId="23450" xr:uid="{00000000-0005-0000-0000-00001D4B0000}"/>
    <cellStyle name="Currency 4 3 8 2 3 2" xfId="23451" xr:uid="{00000000-0005-0000-0000-00001E4B0000}"/>
    <cellStyle name="Currency 4 3 8 2 4" xfId="23452" xr:uid="{00000000-0005-0000-0000-00001F4B0000}"/>
    <cellStyle name="Currency 4 3 8 2 5" xfId="23453" xr:uid="{00000000-0005-0000-0000-0000204B0000}"/>
    <cellStyle name="Currency 4 3 8 3" xfId="23454" xr:uid="{00000000-0005-0000-0000-0000214B0000}"/>
    <cellStyle name="Currency 4 3 8 3 2" xfId="23455" xr:uid="{00000000-0005-0000-0000-0000224B0000}"/>
    <cellStyle name="Currency 4 3 8 3 2 2" xfId="23456" xr:uid="{00000000-0005-0000-0000-0000234B0000}"/>
    <cellStyle name="Currency 4 3 8 3 3" xfId="23457" xr:uid="{00000000-0005-0000-0000-0000244B0000}"/>
    <cellStyle name="Currency 4 3 8 3 4" xfId="23458" xr:uid="{00000000-0005-0000-0000-0000254B0000}"/>
    <cellStyle name="Currency 4 3 8 4" xfId="23459" xr:uid="{00000000-0005-0000-0000-0000264B0000}"/>
    <cellStyle name="Currency 4 3 8 4 2" xfId="23460" xr:uid="{00000000-0005-0000-0000-0000274B0000}"/>
    <cellStyle name="Currency 4 3 8 5" xfId="23461" xr:uid="{00000000-0005-0000-0000-0000284B0000}"/>
    <cellStyle name="Currency 4 3 8 6" xfId="23462" xr:uid="{00000000-0005-0000-0000-0000294B0000}"/>
    <cellStyle name="Currency 4 3 9" xfId="23463" xr:uid="{00000000-0005-0000-0000-00002A4B0000}"/>
    <cellStyle name="Currency 4 3 9 2" xfId="23464" xr:uid="{00000000-0005-0000-0000-00002B4B0000}"/>
    <cellStyle name="Currency 4 3 9 2 2" xfId="23465" xr:uid="{00000000-0005-0000-0000-00002C4B0000}"/>
    <cellStyle name="Currency 4 3 9 2 2 2" xfId="23466" xr:uid="{00000000-0005-0000-0000-00002D4B0000}"/>
    <cellStyle name="Currency 4 3 9 2 3" xfId="23467" xr:uid="{00000000-0005-0000-0000-00002E4B0000}"/>
    <cellStyle name="Currency 4 3 9 2 4" xfId="23468" xr:uid="{00000000-0005-0000-0000-00002F4B0000}"/>
    <cellStyle name="Currency 4 3 9 3" xfId="23469" xr:uid="{00000000-0005-0000-0000-0000304B0000}"/>
    <cellStyle name="Currency 4 3 9 3 2" xfId="23470" xr:uid="{00000000-0005-0000-0000-0000314B0000}"/>
    <cellStyle name="Currency 4 3 9 4" xfId="23471" xr:uid="{00000000-0005-0000-0000-0000324B0000}"/>
    <cellStyle name="Currency 4 3 9 5" xfId="23472" xr:uid="{00000000-0005-0000-0000-0000334B0000}"/>
    <cellStyle name="Currency 4 4" xfId="211" xr:uid="{00000000-0005-0000-0000-0000344B0000}"/>
    <cellStyle name="Currency 4 4 2" xfId="212" xr:uid="{00000000-0005-0000-0000-0000354B0000}"/>
    <cellStyle name="Currency 4 4 2 2" xfId="23473" xr:uid="{00000000-0005-0000-0000-0000364B0000}"/>
    <cellStyle name="Currency 4 4 2 2 2" xfId="23474" xr:uid="{00000000-0005-0000-0000-0000374B0000}"/>
    <cellStyle name="Currency 4 4 2 2 2 2" xfId="23475" xr:uid="{00000000-0005-0000-0000-0000384B0000}"/>
    <cellStyle name="Currency 4 4 2 2 2 2 2" xfId="23476" xr:uid="{00000000-0005-0000-0000-0000394B0000}"/>
    <cellStyle name="Currency 4 4 2 2 2 2 2 2" xfId="23477" xr:uid="{00000000-0005-0000-0000-00003A4B0000}"/>
    <cellStyle name="Currency 4 4 2 2 2 2 3" xfId="23478" xr:uid="{00000000-0005-0000-0000-00003B4B0000}"/>
    <cellStyle name="Currency 4 4 2 2 2 2 4" xfId="23479" xr:uid="{00000000-0005-0000-0000-00003C4B0000}"/>
    <cellStyle name="Currency 4 4 2 2 2 3" xfId="23480" xr:uid="{00000000-0005-0000-0000-00003D4B0000}"/>
    <cellStyle name="Currency 4 4 2 2 2 3 2" xfId="23481" xr:uid="{00000000-0005-0000-0000-00003E4B0000}"/>
    <cellStyle name="Currency 4 4 2 2 2 4" xfId="23482" xr:uid="{00000000-0005-0000-0000-00003F4B0000}"/>
    <cellStyle name="Currency 4 4 2 2 2 5" xfId="23483" xr:uid="{00000000-0005-0000-0000-0000404B0000}"/>
    <cellStyle name="Currency 4 4 2 2 3" xfId="23484" xr:uid="{00000000-0005-0000-0000-0000414B0000}"/>
    <cellStyle name="Currency 4 4 2 2 3 2" xfId="23485" xr:uid="{00000000-0005-0000-0000-0000424B0000}"/>
    <cellStyle name="Currency 4 4 2 2 3 2 2" xfId="23486" xr:uid="{00000000-0005-0000-0000-0000434B0000}"/>
    <cellStyle name="Currency 4 4 2 2 3 3" xfId="23487" xr:uid="{00000000-0005-0000-0000-0000444B0000}"/>
    <cellStyle name="Currency 4 4 2 2 3 4" xfId="23488" xr:uid="{00000000-0005-0000-0000-0000454B0000}"/>
    <cellStyle name="Currency 4 4 2 2 4" xfId="23489" xr:uid="{00000000-0005-0000-0000-0000464B0000}"/>
    <cellStyle name="Currency 4 4 2 2 4 2" xfId="23490" xr:uid="{00000000-0005-0000-0000-0000474B0000}"/>
    <cellStyle name="Currency 4 4 2 2 5" xfId="23491" xr:uid="{00000000-0005-0000-0000-0000484B0000}"/>
    <cellStyle name="Currency 4 4 2 2 6" xfId="23492" xr:uid="{00000000-0005-0000-0000-0000494B0000}"/>
    <cellStyle name="Currency 4 4 2 3" xfId="23493" xr:uid="{00000000-0005-0000-0000-00004A4B0000}"/>
    <cellStyle name="Currency 4 4 2 3 2" xfId="23494" xr:uid="{00000000-0005-0000-0000-00004B4B0000}"/>
    <cellStyle name="Currency 4 4 2 3 2 2" xfId="23495" xr:uid="{00000000-0005-0000-0000-00004C4B0000}"/>
    <cellStyle name="Currency 4 4 2 3 2 2 2" xfId="23496" xr:uid="{00000000-0005-0000-0000-00004D4B0000}"/>
    <cellStyle name="Currency 4 4 2 3 2 3" xfId="23497" xr:uid="{00000000-0005-0000-0000-00004E4B0000}"/>
    <cellStyle name="Currency 4 4 2 3 2 4" xfId="23498" xr:uid="{00000000-0005-0000-0000-00004F4B0000}"/>
    <cellStyle name="Currency 4 4 2 3 3" xfId="23499" xr:uid="{00000000-0005-0000-0000-0000504B0000}"/>
    <cellStyle name="Currency 4 4 2 3 3 2" xfId="23500" xr:uid="{00000000-0005-0000-0000-0000514B0000}"/>
    <cellStyle name="Currency 4 4 2 3 4" xfId="23501" xr:uid="{00000000-0005-0000-0000-0000524B0000}"/>
    <cellStyle name="Currency 4 4 2 3 5" xfId="23502" xr:uid="{00000000-0005-0000-0000-0000534B0000}"/>
    <cellStyle name="Currency 4 4 2 4" xfId="23503" xr:uid="{00000000-0005-0000-0000-0000544B0000}"/>
    <cellStyle name="Currency 4 4 2 4 2" xfId="23504" xr:uid="{00000000-0005-0000-0000-0000554B0000}"/>
    <cellStyle name="Currency 4 4 2 4 2 2" xfId="23505" xr:uid="{00000000-0005-0000-0000-0000564B0000}"/>
    <cellStyle name="Currency 4 4 2 4 3" xfId="23506" xr:uid="{00000000-0005-0000-0000-0000574B0000}"/>
    <cellStyle name="Currency 4 4 2 4 4" xfId="23507" xr:uid="{00000000-0005-0000-0000-0000584B0000}"/>
    <cellStyle name="Currency 4 4 2 5" xfId="23508" xr:uid="{00000000-0005-0000-0000-0000594B0000}"/>
    <cellStyle name="Currency 4 4 2 5 2" xfId="23509" xr:uid="{00000000-0005-0000-0000-00005A4B0000}"/>
    <cellStyle name="Currency 4 4 2 6" xfId="23510" xr:uid="{00000000-0005-0000-0000-00005B4B0000}"/>
    <cellStyle name="Currency 4 4 2 7" xfId="23511" xr:uid="{00000000-0005-0000-0000-00005C4B0000}"/>
    <cellStyle name="Currency 4 4 3" xfId="7356" xr:uid="{00000000-0005-0000-0000-00005D4B0000}"/>
    <cellStyle name="Currency 4 4 3 2" xfId="23512" xr:uid="{00000000-0005-0000-0000-00005E4B0000}"/>
    <cellStyle name="Currency 4 4 3 2 2" xfId="23513" xr:uid="{00000000-0005-0000-0000-00005F4B0000}"/>
    <cellStyle name="Currency 4 4 3 2 2 2" xfId="23514" xr:uid="{00000000-0005-0000-0000-0000604B0000}"/>
    <cellStyle name="Currency 4 4 3 2 2 2 2" xfId="23515" xr:uid="{00000000-0005-0000-0000-0000614B0000}"/>
    <cellStyle name="Currency 4 4 3 2 2 3" xfId="23516" xr:uid="{00000000-0005-0000-0000-0000624B0000}"/>
    <cellStyle name="Currency 4 4 3 2 2 4" xfId="23517" xr:uid="{00000000-0005-0000-0000-0000634B0000}"/>
    <cellStyle name="Currency 4 4 3 2 3" xfId="23518" xr:uid="{00000000-0005-0000-0000-0000644B0000}"/>
    <cellStyle name="Currency 4 4 3 2 3 2" xfId="23519" xr:uid="{00000000-0005-0000-0000-0000654B0000}"/>
    <cellStyle name="Currency 4 4 3 2 4" xfId="23520" xr:uid="{00000000-0005-0000-0000-0000664B0000}"/>
    <cellStyle name="Currency 4 4 3 2 5" xfId="23521" xr:uid="{00000000-0005-0000-0000-0000674B0000}"/>
    <cellStyle name="Currency 4 4 3 3" xfId="23522" xr:uid="{00000000-0005-0000-0000-0000684B0000}"/>
    <cellStyle name="Currency 4 4 3 3 2" xfId="23523" xr:uid="{00000000-0005-0000-0000-0000694B0000}"/>
    <cellStyle name="Currency 4 4 3 3 2 2" xfId="23524" xr:uid="{00000000-0005-0000-0000-00006A4B0000}"/>
    <cellStyle name="Currency 4 4 3 3 3" xfId="23525" xr:uid="{00000000-0005-0000-0000-00006B4B0000}"/>
    <cellStyle name="Currency 4 4 3 3 4" xfId="23526" xr:uid="{00000000-0005-0000-0000-00006C4B0000}"/>
    <cellStyle name="Currency 4 4 3 4" xfId="23527" xr:uid="{00000000-0005-0000-0000-00006D4B0000}"/>
    <cellStyle name="Currency 4 4 3 4 2" xfId="23528" xr:uid="{00000000-0005-0000-0000-00006E4B0000}"/>
    <cellStyle name="Currency 4 4 3 5" xfId="23529" xr:uid="{00000000-0005-0000-0000-00006F4B0000}"/>
    <cellStyle name="Currency 4 4 3 6" xfId="23530" xr:uid="{00000000-0005-0000-0000-0000704B0000}"/>
    <cellStyle name="Currency 4 4 4" xfId="23531" xr:uid="{00000000-0005-0000-0000-0000714B0000}"/>
    <cellStyle name="Currency 4 4 4 2" xfId="23532" xr:uid="{00000000-0005-0000-0000-0000724B0000}"/>
    <cellStyle name="Currency 4 4 4 2 2" xfId="23533" xr:uid="{00000000-0005-0000-0000-0000734B0000}"/>
    <cellStyle name="Currency 4 4 4 2 2 2" xfId="23534" xr:uid="{00000000-0005-0000-0000-0000744B0000}"/>
    <cellStyle name="Currency 4 4 4 2 3" xfId="23535" xr:uid="{00000000-0005-0000-0000-0000754B0000}"/>
    <cellStyle name="Currency 4 4 4 2 4" xfId="23536" xr:uid="{00000000-0005-0000-0000-0000764B0000}"/>
    <cellStyle name="Currency 4 4 4 3" xfId="23537" xr:uid="{00000000-0005-0000-0000-0000774B0000}"/>
    <cellStyle name="Currency 4 4 4 3 2" xfId="23538" xr:uid="{00000000-0005-0000-0000-0000784B0000}"/>
    <cellStyle name="Currency 4 4 4 4" xfId="23539" xr:uid="{00000000-0005-0000-0000-0000794B0000}"/>
    <cellStyle name="Currency 4 4 4 5" xfId="23540" xr:uid="{00000000-0005-0000-0000-00007A4B0000}"/>
    <cellStyle name="Currency 4 4 5" xfId="23541" xr:uid="{00000000-0005-0000-0000-00007B4B0000}"/>
    <cellStyle name="Currency 4 4 5 2" xfId="23542" xr:uid="{00000000-0005-0000-0000-00007C4B0000}"/>
    <cellStyle name="Currency 4 4 5 2 2" xfId="23543" xr:uid="{00000000-0005-0000-0000-00007D4B0000}"/>
    <cellStyle name="Currency 4 4 5 3" xfId="23544" xr:uid="{00000000-0005-0000-0000-00007E4B0000}"/>
    <cellStyle name="Currency 4 4 5 4" xfId="23545" xr:uid="{00000000-0005-0000-0000-00007F4B0000}"/>
    <cellStyle name="Currency 4 4 6" xfId="23546" xr:uid="{00000000-0005-0000-0000-0000804B0000}"/>
    <cellStyle name="Currency 4 4 6 2" xfId="23547" xr:uid="{00000000-0005-0000-0000-0000814B0000}"/>
    <cellStyle name="Currency 4 4 7" xfId="23548" xr:uid="{00000000-0005-0000-0000-0000824B0000}"/>
    <cellStyle name="Currency 4 4 8" xfId="23549" xr:uid="{00000000-0005-0000-0000-0000834B0000}"/>
    <cellStyle name="Currency 4 4 9" xfId="23550" xr:uid="{00000000-0005-0000-0000-0000844B0000}"/>
    <cellStyle name="Currency 4 5" xfId="213" xr:uid="{00000000-0005-0000-0000-0000854B0000}"/>
    <cellStyle name="Currency 4 6" xfId="3743" xr:uid="{00000000-0005-0000-0000-0000864B0000}"/>
    <cellStyle name="Currency 4 6 2" xfId="23551" xr:uid="{00000000-0005-0000-0000-0000874B0000}"/>
    <cellStyle name="Currency 4 6 2 2" xfId="23552" xr:uid="{00000000-0005-0000-0000-0000884B0000}"/>
    <cellStyle name="Currency 4 6 2 2 2" xfId="23553" xr:uid="{00000000-0005-0000-0000-0000894B0000}"/>
    <cellStyle name="Currency 4 6 2 2 2 2" xfId="23554" xr:uid="{00000000-0005-0000-0000-00008A4B0000}"/>
    <cellStyle name="Currency 4 6 2 2 2 2 2" xfId="23555" xr:uid="{00000000-0005-0000-0000-00008B4B0000}"/>
    <cellStyle name="Currency 4 6 2 2 2 3" xfId="23556" xr:uid="{00000000-0005-0000-0000-00008C4B0000}"/>
    <cellStyle name="Currency 4 6 2 2 2 4" xfId="23557" xr:uid="{00000000-0005-0000-0000-00008D4B0000}"/>
    <cellStyle name="Currency 4 6 2 2 3" xfId="23558" xr:uid="{00000000-0005-0000-0000-00008E4B0000}"/>
    <cellStyle name="Currency 4 6 2 2 3 2" xfId="23559" xr:uid="{00000000-0005-0000-0000-00008F4B0000}"/>
    <cellStyle name="Currency 4 6 2 2 4" xfId="23560" xr:uid="{00000000-0005-0000-0000-0000904B0000}"/>
    <cellStyle name="Currency 4 6 2 2 5" xfId="23561" xr:uid="{00000000-0005-0000-0000-0000914B0000}"/>
    <cellStyle name="Currency 4 6 2 3" xfId="23562" xr:uid="{00000000-0005-0000-0000-0000924B0000}"/>
    <cellStyle name="Currency 4 6 2 3 2" xfId="23563" xr:uid="{00000000-0005-0000-0000-0000934B0000}"/>
    <cellStyle name="Currency 4 6 2 3 2 2" xfId="23564" xr:uid="{00000000-0005-0000-0000-0000944B0000}"/>
    <cellStyle name="Currency 4 6 2 3 3" xfId="23565" xr:uid="{00000000-0005-0000-0000-0000954B0000}"/>
    <cellStyle name="Currency 4 6 2 3 4" xfId="23566" xr:uid="{00000000-0005-0000-0000-0000964B0000}"/>
    <cellStyle name="Currency 4 6 2 4" xfId="23567" xr:uid="{00000000-0005-0000-0000-0000974B0000}"/>
    <cellStyle name="Currency 4 6 2 4 2" xfId="23568" xr:uid="{00000000-0005-0000-0000-0000984B0000}"/>
    <cellStyle name="Currency 4 6 2 5" xfId="23569" xr:uid="{00000000-0005-0000-0000-0000994B0000}"/>
    <cellStyle name="Currency 4 6 2 6" xfId="23570" xr:uid="{00000000-0005-0000-0000-00009A4B0000}"/>
    <cellStyle name="Currency 4 6 3" xfId="23571" xr:uid="{00000000-0005-0000-0000-00009B4B0000}"/>
    <cellStyle name="Currency 4 6 3 2" xfId="23572" xr:uid="{00000000-0005-0000-0000-00009C4B0000}"/>
    <cellStyle name="Currency 4 6 3 2 2" xfId="23573" xr:uid="{00000000-0005-0000-0000-00009D4B0000}"/>
    <cellStyle name="Currency 4 6 3 2 2 2" xfId="23574" xr:uid="{00000000-0005-0000-0000-00009E4B0000}"/>
    <cellStyle name="Currency 4 6 3 2 3" xfId="23575" xr:uid="{00000000-0005-0000-0000-00009F4B0000}"/>
    <cellStyle name="Currency 4 6 3 2 4" xfId="23576" xr:uid="{00000000-0005-0000-0000-0000A04B0000}"/>
    <cellStyle name="Currency 4 6 3 3" xfId="23577" xr:uid="{00000000-0005-0000-0000-0000A14B0000}"/>
    <cellStyle name="Currency 4 6 3 3 2" xfId="23578" xr:uid="{00000000-0005-0000-0000-0000A24B0000}"/>
    <cellStyle name="Currency 4 6 3 4" xfId="23579" xr:uid="{00000000-0005-0000-0000-0000A34B0000}"/>
    <cellStyle name="Currency 4 6 3 5" xfId="23580" xr:uid="{00000000-0005-0000-0000-0000A44B0000}"/>
    <cellStyle name="Currency 4 6 4" xfId="23581" xr:uid="{00000000-0005-0000-0000-0000A54B0000}"/>
    <cellStyle name="Currency 4 6 4 2" xfId="23582" xr:uid="{00000000-0005-0000-0000-0000A64B0000}"/>
    <cellStyle name="Currency 4 6 4 2 2" xfId="23583" xr:uid="{00000000-0005-0000-0000-0000A74B0000}"/>
    <cellStyle name="Currency 4 6 4 3" xfId="23584" xr:uid="{00000000-0005-0000-0000-0000A84B0000}"/>
    <cellStyle name="Currency 4 6 4 4" xfId="23585" xr:uid="{00000000-0005-0000-0000-0000A94B0000}"/>
    <cellStyle name="Currency 4 6 5" xfId="23586" xr:uid="{00000000-0005-0000-0000-0000AA4B0000}"/>
    <cellStyle name="Currency 4 6 5 2" xfId="23587" xr:uid="{00000000-0005-0000-0000-0000AB4B0000}"/>
    <cellStyle name="Currency 4 6 6" xfId="23588" xr:uid="{00000000-0005-0000-0000-0000AC4B0000}"/>
    <cellStyle name="Currency 4 6 7" xfId="23589" xr:uid="{00000000-0005-0000-0000-0000AD4B0000}"/>
    <cellStyle name="Currency 4 7" xfId="3744" xr:uid="{00000000-0005-0000-0000-0000AE4B0000}"/>
    <cellStyle name="Currency 4 7 2" xfId="23590" xr:uid="{00000000-0005-0000-0000-0000AF4B0000}"/>
    <cellStyle name="Currency 4 7 2 2" xfId="23591" xr:uid="{00000000-0005-0000-0000-0000B04B0000}"/>
    <cellStyle name="Currency 4 7 2 2 2" xfId="23592" xr:uid="{00000000-0005-0000-0000-0000B14B0000}"/>
    <cellStyle name="Currency 4 7 2 2 2 2" xfId="23593" xr:uid="{00000000-0005-0000-0000-0000B24B0000}"/>
    <cellStyle name="Currency 4 7 2 2 3" xfId="23594" xr:uid="{00000000-0005-0000-0000-0000B34B0000}"/>
    <cellStyle name="Currency 4 7 2 2 4" xfId="23595" xr:uid="{00000000-0005-0000-0000-0000B44B0000}"/>
    <cellStyle name="Currency 4 7 2 3" xfId="23596" xr:uid="{00000000-0005-0000-0000-0000B54B0000}"/>
    <cellStyle name="Currency 4 7 2 3 2" xfId="23597" xr:uid="{00000000-0005-0000-0000-0000B64B0000}"/>
    <cellStyle name="Currency 4 7 2 4" xfId="23598" xr:uid="{00000000-0005-0000-0000-0000B74B0000}"/>
    <cellStyle name="Currency 4 7 2 5" xfId="23599" xr:uid="{00000000-0005-0000-0000-0000B84B0000}"/>
    <cellStyle name="Currency 4 7 3" xfId="23600" xr:uid="{00000000-0005-0000-0000-0000B94B0000}"/>
    <cellStyle name="Currency 4 7 3 2" xfId="23601" xr:uid="{00000000-0005-0000-0000-0000BA4B0000}"/>
    <cellStyle name="Currency 4 7 3 2 2" xfId="23602" xr:uid="{00000000-0005-0000-0000-0000BB4B0000}"/>
    <cellStyle name="Currency 4 7 3 3" xfId="23603" xr:uid="{00000000-0005-0000-0000-0000BC4B0000}"/>
    <cellStyle name="Currency 4 7 3 4" xfId="23604" xr:uid="{00000000-0005-0000-0000-0000BD4B0000}"/>
    <cellStyle name="Currency 4 7 4" xfId="23605" xr:uid="{00000000-0005-0000-0000-0000BE4B0000}"/>
    <cellStyle name="Currency 4 7 4 2" xfId="23606" xr:uid="{00000000-0005-0000-0000-0000BF4B0000}"/>
    <cellStyle name="Currency 4 7 5" xfId="23607" xr:uid="{00000000-0005-0000-0000-0000C04B0000}"/>
    <cellStyle name="Currency 4 7 6" xfId="23608" xr:uid="{00000000-0005-0000-0000-0000C14B0000}"/>
    <cellStyle name="Currency 4 8" xfId="3745" xr:uid="{00000000-0005-0000-0000-0000C24B0000}"/>
    <cellStyle name="Currency 4 8 2" xfId="23609" xr:uid="{00000000-0005-0000-0000-0000C34B0000}"/>
    <cellStyle name="Currency 4 8 2 2" xfId="23610" xr:uid="{00000000-0005-0000-0000-0000C44B0000}"/>
    <cellStyle name="Currency 4 8 2 2 2" xfId="23611" xr:uid="{00000000-0005-0000-0000-0000C54B0000}"/>
    <cellStyle name="Currency 4 8 2 3" xfId="23612" xr:uid="{00000000-0005-0000-0000-0000C64B0000}"/>
    <cellStyle name="Currency 4 8 2 4" xfId="23613" xr:uid="{00000000-0005-0000-0000-0000C74B0000}"/>
    <cellStyle name="Currency 4 8 3" xfId="23614" xr:uid="{00000000-0005-0000-0000-0000C84B0000}"/>
    <cellStyle name="Currency 4 8 3 2" xfId="23615" xr:uid="{00000000-0005-0000-0000-0000C94B0000}"/>
    <cellStyle name="Currency 4 8 4" xfId="23616" xr:uid="{00000000-0005-0000-0000-0000CA4B0000}"/>
    <cellStyle name="Currency 4 8 5" xfId="23617" xr:uid="{00000000-0005-0000-0000-0000CB4B0000}"/>
    <cellStyle name="Currency 4 9" xfId="23618" xr:uid="{00000000-0005-0000-0000-0000CC4B0000}"/>
    <cellStyle name="Currency 4 9 2" xfId="23619" xr:uid="{00000000-0005-0000-0000-0000CD4B0000}"/>
    <cellStyle name="Currency 4 9 2 2" xfId="23620" xr:uid="{00000000-0005-0000-0000-0000CE4B0000}"/>
    <cellStyle name="Currency 4 9 3" xfId="23621" xr:uid="{00000000-0005-0000-0000-0000CF4B0000}"/>
    <cellStyle name="Currency 4 9 4" xfId="23622" xr:uid="{00000000-0005-0000-0000-0000D04B0000}"/>
    <cellStyle name="Currency 40" xfId="23623" xr:uid="{00000000-0005-0000-0000-0000D14B0000}"/>
    <cellStyle name="Currency 41" xfId="23624" xr:uid="{00000000-0005-0000-0000-0000D24B0000}"/>
    <cellStyle name="Currency 41 2" xfId="23625" xr:uid="{00000000-0005-0000-0000-0000D34B0000}"/>
    <cellStyle name="Currency 41 2 2" xfId="23626" xr:uid="{00000000-0005-0000-0000-0000D44B0000}"/>
    <cellStyle name="Currency 41 3" xfId="23627" xr:uid="{00000000-0005-0000-0000-0000D54B0000}"/>
    <cellStyle name="Currency 41 4" xfId="23628" xr:uid="{00000000-0005-0000-0000-0000D64B0000}"/>
    <cellStyle name="Currency 42" xfId="23629" xr:uid="{00000000-0005-0000-0000-0000D74B0000}"/>
    <cellStyle name="Currency 42 2" xfId="23630" xr:uid="{00000000-0005-0000-0000-0000D84B0000}"/>
    <cellStyle name="Currency 42 2 2" xfId="23631" xr:uid="{00000000-0005-0000-0000-0000D94B0000}"/>
    <cellStyle name="Currency 42 3" xfId="23632" xr:uid="{00000000-0005-0000-0000-0000DA4B0000}"/>
    <cellStyle name="Currency 42 4" xfId="23633" xr:uid="{00000000-0005-0000-0000-0000DB4B0000}"/>
    <cellStyle name="Currency 43" xfId="23634" xr:uid="{00000000-0005-0000-0000-0000DC4B0000}"/>
    <cellStyle name="Currency 44" xfId="23635" xr:uid="{00000000-0005-0000-0000-0000DD4B0000}"/>
    <cellStyle name="Currency 45" xfId="23636" xr:uid="{00000000-0005-0000-0000-0000DE4B0000}"/>
    <cellStyle name="Currency 46" xfId="23637" xr:uid="{00000000-0005-0000-0000-0000DF4B0000}"/>
    <cellStyle name="Currency 46 2" xfId="23638" xr:uid="{00000000-0005-0000-0000-0000E04B0000}"/>
    <cellStyle name="Currency 46 2 2" xfId="23639" xr:uid="{00000000-0005-0000-0000-0000E14B0000}"/>
    <cellStyle name="Currency 46 3" xfId="23640" xr:uid="{00000000-0005-0000-0000-0000E24B0000}"/>
    <cellStyle name="Currency 47" xfId="23641" xr:uid="{00000000-0005-0000-0000-0000E34B0000}"/>
    <cellStyle name="Currency 47 2" xfId="23642" xr:uid="{00000000-0005-0000-0000-0000E44B0000}"/>
    <cellStyle name="Currency 47 3" xfId="23643" xr:uid="{00000000-0005-0000-0000-0000E54B0000}"/>
    <cellStyle name="Currency 48" xfId="23644" xr:uid="{00000000-0005-0000-0000-0000E64B0000}"/>
    <cellStyle name="Currency 49" xfId="23645" xr:uid="{00000000-0005-0000-0000-0000E74B0000}"/>
    <cellStyle name="Currency 5" xfId="214" xr:uid="{00000000-0005-0000-0000-0000E84B0000}"/>
    <cellStyle name="Currency 5 10" xfId="23646" xr:uid="{00000000-0005-0000-0000-0000E94B0000}"/>
    <cellStyle name="Currency 5 11" xfId="23647" xr:uid="{00000000-0005-0000-0000-0000EA4B0000}"/>
    <cellStyle name="Currency 5 12" xfId="23648" xr:uid="{00000000-0005-0000-0000-0000EB4B0000}"/>
    <cellStyle name="Currency 5 2" xfId="215" xr:uid="{00000000-0005-0000-0000-0000EC4B0000}"/>
    <cellStyle name="Currency 5 2 10" xfId="23649" xr:uid="{00000000-0005-0000-0000-0000ED4B0000}"/>
    <cellStyle name="Currency 5 2 2" xfId="216" xr:uid="{00000000-0005-0000-0000-0000EE4B0000}"/>
    <cellStyle name="Currency 5 2 2 2" xfId="217" xr:uid="{00000000-0005-0000-0000-0000EF4B0000}"/>
    <cellStyle name="Currency 5 2 2 2 2" xfId="23650" xr:uid="{00000000-0005-0000-0000-0000F04B0000}"/>
    <cellStyle name="Currency 5 2 2 2 2 2" xfId="23651" xr:uid="{00000000-0005-0000-0000-0000F14B0000}"/>
    <cellStyle name="Currency 5 2 2 2 2 2 2" xfId="23652" xr:uid="{00000000-0005-0000-0000-0000F24B0000}"/>
    <cellStyle name="Currency 5 2 2 2 2 2 2 2" xfId="23653" xr:uid="{00000000-0005-0000-0000-0000F34B0000}"/>
    <cellStyle name="Currency 5 2 2 2 2 2 2 2 2" xfId="23654" xr:uid="{00000000-0005-0000-0000-0000F44B0000}"/>
    <cellStyle name="Currency 5 2 2 2 2 2 2 3" xfId="23655" xr:uid="{00000000-0005-0000-0000-0000F54B0000}"/>
    <cellStyle name="Currency 5 2 2 2 2 2 2 4" xfId="23656" xr:uid="{00000000-0005-0000-0000-0000F64B0000}"/>
    <cellStyle name="Currency 5 2 2 2 2 2 3" xfId="23657" xr:uid="{00000000-0005-0000-0000-0000F74B0000}"/>
    <cellStyle name="Currency 5 2 2 2 2 2 3 2" xfId="23658" xr:uid="{00000000-0005-0000-0000-0000F84B0000}"/>
    <cellStyle name="Currency 5 2 2 2 2 2 4" xfId="23659" xr:uid="{00000000-0005-0000-0000-0000F94B0000}"/>
    <cellStyle name="Currency 5 2 2 2 2 2 5" xfId="23660" xr:uid="{00000000-0005-0000-0000-0000FA4B0000}"/>
    <cellStyle name="Currency 5 2 2 2 2 3" xfId="23661" xr:uid="{00000000-0005-0000-0000-0000FB4B0000}"/>
    <cellStyle name="Currency 5 2 2 2 2 3 2" xfId="23662" xr:uid="{00000000-0005-0000-0000-0000FC4B0000}"/>
    <cellStyle name="Currency 5 2 2 2 2 3 2 2" xfId="23663" xr:uid="{00000000-0005-0000-0000-0000FD4B0000}"/>
    <cellStyle name="Currency 5 2 2 2 2 3 3" xfId="23664" xr:uid="{00000000-0005-0000-0000-0000FE4B0000}"/>
    <cellStyle name="Currency 5 2 2 2 2 3 4" xfId="23665" xr:uid="{00000000-0005-0000-0000-0000FF4B0000}"/>
    <cellStyle name="Currency 5 2 2 2 2 4" xfId="23666" xr:uid="{00000000-0005-0000-0000-0000004C0000}"/>
    <cellStyle name="Currency 5 2 2 2 2 4 2" xfId="23667" xr:uid="{00000000-0005-0000-0000-0000014C0000}"/>
    <cellStyle name="Currency 5 2 2 2 2 5" xfId="23668" xr:uid="{00000000-0005-0000-0000-0000024C0000}"/>
    <cellStyle name="Currency 5 2 2 2 2 6" xfId="23669" xr:uid="{00000000-0005-0000-0000-0000034C0000}"/>
    <cellStyle name="Currency 5 2 2 2 3" xfId="23670" xr:uid="{00000000-0005-0000-0000-0000044C0000}"/>
    <cellStyle name="Currency 5 2 2 2 3 2" xfId="23671" xr:uid="{00000000-0005-0000-0000-0000054C0000}"/>
    <cellStyle name="Currency 5 2 2 2 3 2 2" xfId="23672" xr:uid="{00000000-0005-0000-0000-0000064C0000}"/>
    <cellStyle name="Currency 5 2 2 2 3 2 2 2" xfId="23673" xr:uid="{00000000-0005-0000-0000-0000074C0000}"/>
    <cellStyle name="Currency 5 2 2 2 3 2 3" xfId="23674" xr:uid="{00000000-0005-0000-0000-0000084C0000}"/>
    <cellStyle name="Currency 5 2 2 2 3 2 4" xfId="23675" xr:uid="{00000000-0005-0000-0000-0000094C0000}"/>
    <cellStyle name="Currency 5 2 2 2 3 3" xfId="23676" xr:uid="{00000000-0005-0000-0000-00000A4C0000}"/>
    <cellStyle name="Currency 5 2 2 2 3 3 2" xfId="23677" xr:uid="{00000000-0005-0000-0000-00000B4C0000}"/>
    <cellStyle name="Currency 5 2 2 2 3 4" xfId="23678" xr:uid="{00000000-0005-0000-0000-00000C4C0000}"/>
    <cellStyle name="Currency 5 2 2 2 3 5" xfId="23679" xr:uid="{00000000-0005-0000-0000-00000D4C0000}"/>
    <cellStyle name="Currency 5 2 2 2 4" xfId="23680" xr:uid="{00000000-0005-0000-0000-00000E4C0000}"/>
    <cellStyle name="Currency 5 2 2 2 4 2" xfId="23681" xr:uid="{00000000-0005-0000-0000-00000F4C0000}"/>
    <cellStyle name="Currency 5 2 2 2 4 2 2" xfId="23682" xr:uid="{00000000-0005-0000-0000-0000104C0000}"/>
    <cellStyle name="Currency 5 2 2 2 4 3" xfId="23683" xr:uid="{00000000-0005-0000-0000-0000114C0000}"/>
    <cellStyle name="Currency 5 2 2 2 4 4" xfId="23684" xr:uid="{00000000-0005-0000-0000-0000124C0000}"/>
    <cellStyle name="Currency 5 2 2 2 5" xfId="23685" xr:uid="{00000000-0005-0000-0000-0000134C0000}"/>
    <cellStyle name="Currency 5 2 2 2 5 2" xfId="23686" xr:uid="{00000000-0005-0000-0000-0000144C0000}"/>
    <cellStyle name="Currency 5 2 2 2 6" xfId="23687" xr:uid="{00000000-0005-0000-0000-0000154C0000}"/>
    <cellStyle name="Currency 5 2 2 2 7" xfId="23688" xr:uid="{00000000-0005-0000-0000-0000164C0000}"/>
    <cellStyle name="Currency 5 2 2 3" xfId="23689" xr:uid="{00000000-0005-0000-0000-0000174C0000}"/>
    <cellStyle name="Currency 5 2 2 3 2" xfId="23690" xr:uid="{00000000-0005-0000-0000-0000184C0000}"/>
    <cellStyle name="Currency 5 2 2 3 2 2" xfId="23691" xr:uid="{00000000-0005-0000-0000-0000194C0000}"/>
    <cellStyle name="Currency 5 2 2 3 2 2 2" xfId="23692" xr:uid="{00000000-0005-0000-0000-00001A4C0000}"/>
    <cellStyle name="Currency 5 2 2 3 2 2 2 2" xfId="23693" xr:uid="{00000000-0005-0000-0000-00001B4C0000}"/>
    <cellStyle name="Currency 5 2 2 3 2 2 3" xfId="23694" xr:uid="{00000000-0005-0000-0000-00001C4C0000}"/>
    <cellStyle name="Currency 5 2 2 3 2 2 4" xfId="23695" xr:uid="{00000000-0005-0000-0000-00001D4C0000}"/>
    <cellStyle name="Currency 5 2 2 3 2 3" xfId="23696" xr:uid="{00000000-0005-0000-0000-00001E4C0000}"/>
    <cellStyle name="Currency 5 2 2 3 2 3 2" xfId="23697" xr:uid="{00000000-0005-0000-0000-00001F4C0000}"/>
    <cellStyle name="Currency 5 2 2 3 2 4" xfId="23698" xr:uid="{00000000-0005-0000-0000-0000204C0000}"/>
    <cellStyle name="Currency 5 2 2 3 2 5" xfId="23699" xr:uid="{00000000-0005-0000-0000-0000214C0000}"/>
    <cellStyle name="Currency 5 2 2 3 3" xfId="23700" xr:uid="{00000000-0005-0000-0000-0000224C0000}"/>
    <cellStyle name="Currency 5 2 2 3 3 2" xfId="23701" xr:uid="{00000000-0005-0000-0000-0000234C0000}"/>
    <cellStyle name="Currency 5 2 2 3 3 2 2" xfId="23702" xr:uid="{00000000-0005-0000-0000-0000244C0000}"/>
    <cellStyle name="Currency 5 2 2 3 3 3" xfId="23703" xr:uid="{00000000-0005-0000-0000-0000254C0000}"/>
    <cellStyle name="Currency 5 2 2 3 3 4" xfId="23704" xr:uid="{00000000-0005-0000-0000-0000264C0000}"/>
    <cellStyle name="Currency 5 2 2 3 4" xfId="23705" xr:uid="{00000000-0005-0000-0000-0000274C0000}"/>
    <cellStyle name="Currency 5 2 2 3 4 2" xfId="23706" xr:uid="{00000000-0005-0000-0000-0000284C0000}"/>
    <cellStyle name="Currency 5 2 2 3 5" xfId="23707" xr:uid="{00000000-0005-0000-0000-0000294C0000}"/>
    <cellStyle name="Currency 5 2 2 3 6" xfId="23708" xr:uid="{00000000-0005-0000-0000-00002A4C0000}"/>
    <cellStyle name="Currency 5 2 2 4" xfId="23709" xr:uid="{00000000-0005-0000-0000-00002B4C0000}"/>
    <cellStyle name="Currency 5 2 2 4 2" xfId="23710" xr:uid="{00000000-0005-0000-0000-00002C4C0000}"/>
    <cellStyle name="Currency 5 2 2 4 2 2" xfId="23711" xr:uid="{00000000-0005-0000-0000-00002D4C0000}"/>
    <cellStyle name="Currency 5 2 2 4 2 2 2" xfId="23712" xr:uid="{00000000-0005-0000-0000-00002E4C0000}"/>
    <cellStyle name="Currency 5 2 2 4 2 3" xfId="23713" xr:uid="{00000000-0005-0000-0000-00002F4C0000}"/>
    <cellStyle name="Currency 5 2 2 4 2 4" xfId="23714" xr:uid="{00000000-0005-0000-0000-0000304C0000}"/>
    <cellStyle name="Currency 5 2 2 4 3" xfId="23715" xr:uid="{00000000-0005-0000-0000-0000314C0000}"/>
    <cellStyle name="Currency 5 2 2 4 3 2" xfId="23716" xr:uid="{00000000-0005-0000-0000-0000324C0000}"/>
    <cellStyle name="Currency 5 2 2 4 4" xfId="23717" xr:uid="{00000000-0005-0000-0000-0000334C0000}"/>
    <cellStyle name="Currency 5 2 2 4 5" xfId="23718" xr:uid="{00000000-0005-0000-0000-0000344C0000}"/>
    <cellStyle name="Currency 5 2 2 5" xfId="23719" xr:uid="{00000000-0005-0000-0000-0000354C0000}"/>
    <cellStyle name="Currency 5 2 2 5 2" xfId="23720" xr:uid="{00000000-0005-0000-0000-0000364C0000}"/>
    <cellStyle name="Currency 5 2 2 5 2 2" xfId="23721" xr:uid="{00000000-0005-0000-0000-0000374C0000}"/>
    <cellStyle name="Currency 5 2 2 5 3" xfId="23722" xr:uid="{00000000-0005-0000-0000-0000384C0000}"/>
    <cellStyle name="Currency 5 2 2 5 4" xfId="23723" xr:uid="{00000000-0005-0000-0000-0000394C0000}"/>
    <cellStyle name="Currency 5 2 2 6" xfId="23724" xr:uid="{00000000-0005-0000-0000-00003A4C0000}"/>
    <cellStyle name="Currency 5 2 2 6 2" xfId="23725" xr:uid="{00000000-0005-0000-0000-00003B4C0000}"/>
    <cellStyle name="Currency 5 2 2 7" xfId="23726" xr:uid="{00000000-0005-0000-0000-00003C4C0000}"/>
    <cellStyle name="Currency 5 2 2 8" xfId="23727" xr:uid="{00000000-0005-0000-0000-00003D4C0000}"/>
    <cellStyle name="Currency 5 2 2 9" xfId="23728" xr:uid="{00000000-0005-0000-0000-00003E4C0000}"/>
    <cellStyle name="Currency 5 2 3" xfId="218" xr:uid="{00000000-0005-0000-0000-00003F4C0000}"/>
    <cellStyle name="Currency 5 2 3 2" xfId="219" xr:uid="{00000000-0005-0000-0000-0000404C0000}"/>
    <cellStyle name="Currency 5 2 3 2 2" xfId="23729" xr:uid="{00000000-0005-0000-0000-0000414C0000}"/>
    <cellStyle name="Currency 5 2 3 2 2 2" xfId="23730" xr:uid="{00000000-0005-0000-0000-0000424C0000}"/>
    <cellStyle name="Currency 5 2 3 2 2 2 2" xfId="23731" xr:uid="{00000000-0005-0000-0000-0000434C0000}"/>
    <cellStyle name="Currency 5 2 3 2 2 2 2 2" xfId="23732" xr:uid="{00000000-0005-0000-0000-0000444C0000}"/>
    <cellStyle name="Currency 5 2 3 2 2 2 3" xfId="23733" xr:uid="{00000000-0005-0000-0000-0000454C0000}"/>
    <cellStyle name="Currency 5 2 3 2 2 2 4" xfId="23734" xr:uid="{00000000-0005-0000-0000-0000464C0000}"/>
    <cellStyle name="Currency 5 2 3 2 2 3" xfId="23735" xr:uid="{00000000-0005-0000-0000-0000474C0000}"/>
    <cellStyle name="Currency 5 2 3 2 2 3 2" xfId="23736" xr:uid="{00000000-0005-0000-0000-0000484C0000}"/>
    <cellStyle name="Currency 5 2 3 2 2 4" xfId="23737" xr:uid="{00000000-0005-0000-0000-0000494C0000}"/>
    <cellStyle name="Currency 5 2 3 2 2 5" xfId="23738" xr:uid="{00000000-0005-0000-0000-00004A4C0000}"/>
    <cellStyle name="Currency 5 2 3 2 3" xfId="23739" xr:uid="{00000000-0005-0000-0000-00004B4C0000}"/>
    <cellStyle name="Currency 5 2 3 2 3 2" xfId="23740" xr:uid="{00000000-0005-0000-0000-00004C4C0000}"/>
    <cellStyle name="Currency 5 2 3 2 3 2 2" xfId="23741" xr:uid="{00000000-0005-0000-0000-00004D4C0000}"/>
    <cellStyle name="Currency 5 2 3 2 3 3" xfId="23742" xr:uid="{00000000-0005-0000-0000-00004E4C0000}"/>
    <cellStyle name="Currency 5 2 3 2 3 4" xfId="23743" xr:uid="{00000000-0005-0000-0000-00004F4C0000}"/>
    <cellStyle name="Currency 5 2 3 2 4" xfId="23744" xr:uid="{00000000-0005-0000-0000-0000504C0000}"/>
    <cellStyle name="Currency 5 2 3 2 4 2" xfId="23745" xr:uid="{00000000-0005-0000-0000-0000514C0000}"/>
    <cellStyle name="Currency 5 2 3 2 5" xfId="23746" xr:uid="{00000000-0005-0000-0000-0000524C0000}"/>
    <cellStyle name="Currency 5 2 3 2 6" xfId="23747" xr:uid="{00000000-0005-0000-0000-0000534C0000}"/>
    <cellStyle name="Currency 5 2 3 3" xfId="23748" xr:uid="{00000000-0005-0000-0000-0000544C0000}"/>
    <cellStyle name="Currency 5 2 3 3 2" xfId="23749" xr:uid="{00000000-0005-0000-0000-0000554C0000}"/>
    <cellStyle name="Currency 5 2 3 3 2 2" xfId="23750" xr:uid="{00000000-0005-0000-0000-0000564C0000}"/>
    <cellStyle name="Currency 5 2 3 3 2 2 2" xfId="23751" xr:uid="{00000000-0005-0000-0000-0000574C0000}"/>
    <cellStyle name="Currency 5 2 3 3 2 3" xfId="23752" xr:uid="{00000000-0005-0000-0000-0000584C0000}"/>
    <cellStyle name="Currency 5 2 3 3 2 4" xfId="23753" xr:uid="{00000000-0005-0000-0000-0000594C0000}"/>
    <cellStyle name="Currency 5 2 3 3 3" xfId="23754" xr:uid="{00000000-0005-0000-0000-00005A4C0000}"/>
    <cellStyle name="Currency 5 2 3 3 3 2" xfId="23755" xr:uid="{00000000-0005-0000-0000-00005B4C0000}"/>
    <cellStyle name="Currency 5 2 3 3 4" xfId="23756" xr:uid="{00000000-0005-0000-0000-00005C4C0000}"/>
    <cellStyle name="Currency 5 2 3 3 5" xfId="23757" xr:uid="{00000000-0005-0000-0000-00005D4C0000}"/>
    <cellStyle name="Currency 5 2 3 4" xfId="23758" xr:uid="{00000000-0005-0000-0000-00005E4C0000}"/>
    <cellStyle name="Currency 5 2 3 4 2" xfId="23759" xr:uid="{00000000-0005-0000-0000-00005F4C0000}"/>
    <cellStyle name="Currency 5 2 3 4 2 2" xfId="23760" xr:uid="{00000000-0005-0000-0000-0000604C0000}"/>
    <cellStyle name="Currency 5 2 3 4 3" xfId="23761" xr:uid="{00000000-0005-0000-0000-0000614C0000}"/>
    <cellStyle name="Currency 5 2 3 4 4" xfId="23762" xr:uid="{00000000-0005-0000-0000-0000624C0000}"/>
    <cellStyle name="Currency 5 2 3 5" xfId="23763" xr:uid="{00000000-0005-0000-0000-0000634C0000}"/>
    <cellStyle name="Currency 5 2 3 5 2" xfId="23764" xr:uid="{00000000-0005-0000-0000-0000644C0000}"/>
    <cellStyle name="Currency 5 2 3 6" xfId="23765" xr:uid="{00000000-0005-0000-0000-0000654C0000}"/>
    <cellStyle name="Currency 5 2 3 7" xfId="23766" xr:uid="{00000000-0005-0000-0000-0000664C0000}"/>
    <cellStyle name="Currency 5 2 4" xfId="220" xr:uid="{00000000-0005-0000-0000-0000674C0000}"/>
    <cellStyle name="Currency 5 2 4 2" xfId="23767" xr:uid="{00000000-0005-0000-0000-0000684C0000}"/>
    <cellStyle name="Currency 5 2 4 2 2" xfId="23768" xr:uid="{00000000-0005-0000-0000-0000694C0000}"/>
    <cellStyle name="Currency 5 2 4 2 2 2" xfId="23769" xr:uid="{00000000-0005-0000-0000-00006A4C0000}"/>
    <cellStyle name="Currency 5 2 4 2 2 2 2" xfId="23770" xr:uid="{00000000-0005-0000-0000-00006B4C0000}"/>
    <cellStyle name="Currency 5 2 4 2 2 3" xfId="23771" xr:uid="{00000000-0005-0000-0000-00006C4C0000}"/>
    <cellStyle name="Currency 5 2 4 2 2 4" xfId="23772" xr:uid="{00000000-0005-0000-0000-00006D4C0000}"/>
    <cellStyle name="Currency 5 2 4 2 3" xfId="23773" xr:uid="{00000000-0005-0000-0000-00006E4C0000}"/>
    <cellStyle name="Currency 5 2 4 2 3 2" xfId="23774" xr:uid="{00000000-0005-0000-0000-00006F4C0000}"/>
    <cellStyle name="Currency 5 2 4 2 4" xfId="23775" xr:uid="{00000000-0005-0000-0000-0000704C0000}"/>
    <cellStyle name="Currency 5 2 4 2 5" xfId="23776" xr:uid="{00000000-0005-0000-0000-0000714C0000}"/>
    <cellStyle name="Currency 5 2 4 3" xfId="23777" xr:uid="{00000000-0005-0000-0000-0000724C0000}"/>
    <cellStyle name="Currency 5 2 4 3 2" xfId="23778" xr:uid="{00000000-0005-0000-0000-0000734C0000}"/>
    <cellStyle name="Currency 5 2 4 3 2 2" xfId="23779" xr:uid="{00000000-0005-0000-0000-0000744C0000}"/>
    <cellStyle name="Currency 5 2 4 3 3" xfId="23780" xr:uid="{00000000-0005-0000-0000-0000754C0000}"/>
    <cellStyle name="Currency 5 2 4 3 4" xfId="23781" xr:uid="{00000000-0005-0000-0000-0000764C0000}"/>
    <cellStyle name="Currency 5 2 4 4" xfId="23782" xr:uid="{00000000-0005-0000-0000-0000774C0000}"/>
    <cellStyle name="Currency 5 2 4 4 2" xfId="23783" xr:uid="{00000000-0005-0000-0000-0000784C0000}"/>
    <cellStyle name="Currency 5 2 4 5" xfId="23784" xr:uid="{00000000-0005-0000-0000-0000794C0000}"/>
    <cellStyle name="Currency 5 2 4 6" xfId="23785" xr:uid="{00000000-0005-0000-0000-00007A4C0000}"/>
    <cellStyle name="Currency 5 2 5" xfId="23786" xr:uid="{00000000-0005-0000-0000-00007B4C0000}"/>
    <cellStyle name="Currency 5 2 5 2" xfId="23787" xr:uid="{00000000-0005-0000-0000-00007C4C0000}"/>
    <cellStyle name="Currency 5 2 5 2 2" xfId="23788" xr:uid="{00000000-0005-0000-0000-00007D4C0000}"/>
    <cellStyle name="Currency 5 2 5 2 2 2" xfId="23789" xr:uid="{00000000-0005-0000-0000-00007E4C0000}"/>
    <cellStyle name="Currency 5 2 5 2 3" xfId="23790" xr:uid="{00000000-0005-0000-0000-00007F4C0000}"/>
    <cellStyle name="Currency 5 2 5 2 4" xfId="23791" xr:uid="{00000000-0005-0000-0000-0000804C0000}"/>
    <cellStyle name="Currency 5 2 5 3" xfId="23792" xr:uid="{00000000-0005-0000-0000-0000814C0000}"/>
    <cellStyle name="Currency 5 2 5 3 2" xfId="23793" xr:uid="{00000000-0005-0000-0000-0000824C0000}"/>
    <cellStyle name="Currency 5 2 5 4" xfId="23794" xr:uid="{00000000-0005-0000-0000-0000834C0000}"/>
    <cellStyle name="Currency 5 2 5 5" xfId="23795" xr:uid="{00000000-0005-0000-0000-0000844C0000}"/>
    <cellStyle name="Currency 5 2 6" xfId="23796" xr:uid="{00000000-0005-0000-0000-0000854C0000}"/>
    <cellStyle name="Currency 5 2 6 2" xfId="23797" xr:uid="{00000000-0005-0000-0000-0000864C0000}"/>
    <cellStyle name="Currency 5 2 6 2 2" xfId="23798" xr:uid="{00000000-0005-0000-0000-0000874C0000}"/>
    <cellStyle name="Currency 5 2 6 3" xfId="23799" xr:uid="{00000000-0005-0000-0000-0000884C0000}"/>
    <cellStyle name="Currency 5 2 6 4" xfId="23800" xr:uid="{00000000-0005-0000-0000-0000894C0000}"/>
    <cellStyle name="Currency 5 2 7" xfId="23801" xr:uid="{00000000-0005-0000-0000-00008A4C0000}"/>
    <cellStyle name="Currency 5 2 7 2" xfId="23802" xr:uid="{00000000-0005-0000-0000-00008B4C0000}"/>
    <cellStyle name="Currency 5 2 8" xfId="23803" xr:uid="{00000000-0005-0000-0000-00008C4C0000}"/>
    <cellStyle name="Currency 5 2 9" xfId="23804" xr:uid="{00000000-0005-0000-0000-00008D4C0000}"/>
    <cellStyle name="Currency 5 3" xfId="221" xr:uid="{00000000-0005-0000-0000-00008E4C0000}"/>
    <cellStyle name="Currency 5 3 2" xfId="222" xr:uid="{00000000-0005-0000-0000-00008F4C0000}"/>
    <cellStyle name="Currency 5 3 2 2" xfId="23805" xr:uid="{00000000-0005-0000-0000-0000904C0000}"/>
    <cellStyle name="Currency 5 3 2 2 2" xfId="23806" xr:uid="{00000000-0005-0000-0000-0000914C0000}"/>
    <cellStyle name="Currency 5 3 2 2 2 2" xfId="23807" xr:uid="{00000000-0005-0000-0000-0000924C0000}"/>
    <cellStyle name="Currency 5 3 2 2 2 2 2" xfId="23808" xr:uid="{00000000-0005-0000-0000-0000934C0000}"/>
    <cellStyle name="Currency 5 3 2 2 2 2 2 2" xfId="23809" xr:uid="{00000000-0005-0000-0000-0000944C0000}"/>
    <cellStyle name="Currency 5 3 2 2 2 2 3" xfId="23810" xr:uid="{00000000-0005-0000-0000-0000954C0000}"/>
    <cellStyle name="Currency 5 3 2 2 2 2 4" xfId="23811" xr:uid="{00000000-0005-0000-0000-0000964C0000}"/>
    <cellStyle name="Currency 5 3 2 2 2 3" xfId="23812" xr:uid="{00000000-0005-0000-0000-0000974C0000}"/>
    <cellStyle name="Currency 5 3 2 2 2 3 2" xfId="23813" xr:uid="{00000000-0005-0000-0000-0000984C0000}"/>
    <cellStyle name="Currency 5 3 2 2 2 4" xfId="23814" xr:uid="{00000000-0005-0000-0000-0000994C0000}"/>
    <cellStyle name="Currency 5 3 2 2 2 5" xfId="23815" xr:uid="{00000000-0005-0000-0000-00009A4C0000}"/>
    <cellStyle name="Currency 5 3 2 2 3" xfId="23816" xr:uid="{00000000-0005-0000-0000-00009B4C0000}"/>
    <cellStyle name="Currency 5 3 2 2 3 2" xfId="23817" xr:uid="{00000000-0005-0000-0000-00009C4C0000}"/>
    <cellStyle name="Currency 5 3 2 2 3 2 2" xfId="23818" xr:uid="{00000000-0005-0000-0000-00009D4C0000}"/>
    <cellStyle name="Currency 5 3 2 2 3 3" xfId="23819" xr:uid="{00000000-0005-0000-0000-00009E4C0000}"/>
    <cellStyle name="Currency 5 3 2 2 3 4" xfId="23820" xr:uid="{00000000-0005-0000-0000-00009F4C0000}"/>
    <cellStyle name="Currency 5 3 2 2 4" xfId="23821" xr:uid="{00000000-0005-0000-0000-0000A04C0000}"/>
    <cellStyle name="Currency 5 3 2 2 4 2" xfId="23822" xr:uid="{00000000-0005-0000-0000-0000A14C0000}"/>
    <cellStyle name="Currency 5 3 2 2 5" xfId="23823" xr:uid="{00000000-0005-0000-0000-0000A24C0000}"/>
    <cellStyle name="Currency 5 3 2 2 6" xfId="23824" xr:uid="{00000000-0005-0000-0000-0000A34C0000}"/>
    <cellStyle name="Currency 5 3 2 3" xfId="23825" xr:uid="{00000000-0005-0000-0000-0000A44C0000}"/>
    <cellStyle name="Currency 5 3 2 3 2" xfId="23826" xr:uid="{00000000-0005-0000-0000-0000A54C0000}"/>
    <cellStyle name="Currency 5 3 2 3 2 2" xfId="23827" xr:uid="{00000000-0005-0000-0000-0000A64C0000}"/>
    <cellStyle name="Currency 5 3 2 3 2 2 2" xfId="23828" xr:uid="{00000000-0005-0000-0000-0000A74C0000}"/>
    <cellStyle name="Currency 5 3 2 3 2 3" xfId="23829" xr:uid="{00000000-0005-0000-0000-0000A84C0000}"/>
    <cellStyle name="Currency 5 3 2 3 2 4" xfId="23830" xr:uid="{00000000-0005-0000-0000-0000A94C0000}"/>
    <cellStyle name="Currency 5 3 2 3 3" xfId="23831" xr:uid="{00000000-0005-0000-0000-0000AA4C0000}"/>
    <cellStyle name="Currency 5 3 2 3 3 2" xfId="23832" xr:uid="{00000000-0005-0000-0000-0000AB4C0000}"/>
    <cellStyle name="Currency 5 3 2 3 4" xfId="23833" xr:uid="{00000000-0005-0000-0000-0000AC4C0000}"/>
    <cellStyle name="Currency 5 3 2 3 5" xfId="23834" xr:uid="{00000000-0005-0000-0000-0000AD4C0000}"/>
    <cellStyle name="Currency 5 3 2 4" xfId="23835" xr:uid="{00000000-0005-0000-0000-0000AE4C0000}"/>
    <cellStyle name="Currency 5 3 2 4 2" xfId="23836" xr:uid="{00000000-0005-0000-0000-0000AF4C0000}"/>
    <cellStyle name="Currency 5 3 2 4 2 2" xfId="23837" xr:uid="{00000000-0005-0000-0000-0000B04C0000}"/>
    <cellStyle name="Currency 5 3 2 4 3" xfId="23838" xr:uid="{00000000-0005-0000-0000-0000B14C0000}"/>
    <cellStyle name="Currency 5 3 2 4 4" xfId="23839" xr:uid="{00000000-0005-0000-0000-0000B24C0000}"/>
    <cellStyle name="Currency 5 3 2 5" xfId="23840" xr:uid="{00000000-0005-0000-0000-0000B34C0000}"/>
    <cellStyle name="Currency 5 3 2 5 2" xfId="23841" xr:uid="{00000000-0005-0000-0000-0000B44C0000}"/>
    <cellStyle name="Currency 5 3 2 6" xfId="23842" xr:uid="{00000000-0005-0000-0000-0000B54C0000}"/>
    <cellStyle name="Currency 5 3 2 7" xfId="23843" xr:uid="{00000000-0005-0000-0000-0000B64C0000}"/>
    <cellStyle name="Currency 5 3 3" xfId="23844" xr:uid="{00000000-0005-0000-0000-0000B74C0000}"/>
    <cellStyle name="Currency 5 3 3 2" xfId="23845" xr:uid="{00000000-0005-0000-0000-0000B84C0000}"/>
    <cellStyle name="Currency 5 3 3 2 2" xfId="23846" xr:uid="{00000000-0005-0000-0000-0000B94C0000}"/>
    <cellStyle name="Currency 5 3 3 2 2 2" xfId="23847" xr:uid="{00000000-0005-0000-0000-0000BA4C0000}"/>
    <cellStyle name="Currency 5 3 3 2 2 2 2" xfId="23848" xr:uid="{00000000-0005-0000-0000-0000BB4C0000}"/>
    <cellStyle name="Currency 5 3 3 2 2 3" xfId="23849" xr:uid="{00000000-0005-0000-0000-0000BC4C0000}"/>
    <cellStyle name="Currency 5 3 3 2 2 4" xfId="23850" xr:uid="{00000000-0005-0000-0000-0000BD4C0000}"/>
    <cellStyle name="Currency 5 3 3 2 3" xfId="23851" xr:uid="{00000000-0005-0000-0000-0000BE4C0000}"/>
    <cellStyle name="Currency 5 3 3 2 3 2" xfId="23852" xr:uid="{00000000-0005-0000-0000-0000BF4C0000}"/>
    <cellStyle name="Currency 5 3 3 2 4" xfId="23853" xr:uid="{00000000-0005-0000-0000-0000C04C0000}"/>
    <cellStyle name="Currency 5 3 3 2 5" xfId="23854" xr:uid="{00000000-0005-0000-0000-0000C14C0000}"/>
    <cellStyle name="Currency 5 3 3 3" xfId="23855" xr:uid="{00000000-0005-0000-0000-0000C24C0000}"/>
    <cellStyle name="Currency 5 3 3 3 2" xfId="23856" xr:uid="{00000000-0005-0000-0000-0000C34C0000}"/>
    <cellStyle name="Currency 5 3 3 3 2 2" xfId="23857" xr:uid="{00000000-0005-0000-0000-0000C44C0000}"/>
    <cellStyle name="Currency 5 3 3 3 3" xfId="23858" xr:uid="{00000000-0005-0000-0000-0000C54C0000}"/>
    <cellStyle name="Currency 5 3 3 3 4" xfId="23859" xr:uid="{00000000-0005-0000-0000-0000C64C0000}"/>
    <cellStyle name="Currency 5 3 3 4" xfId="23860" xr:uid="{00000000-0005-0000-0000-0000C74C0000}"/>
    <cellStyle name="Currency 5 3 3 4 2" xfId="23861" xr:uid="{00000000-0005-0000-0000-0000C84C0000}"/>
    <cellStyle name="Currency 5 3 3 5" xfId="23862" xr:uid="{00000000-0005-0000-0000-0000C94C0000}"/>
    <cellStyle name="Currency 5 3 3 6" xfId="23863" xr:uid="{00000000-0005-0000-0000-0000CA4C0000}"/>
    <cellStyle name="Currency 5 3 4" xfId="23864" xr:uid="{00000000-0005-0000-0000-0000CB4C0000}"/>
    <cellStyle name="Currency 5 3 4 2" xfId="23865" xr:uid="{00000000-0005-0000-0000-0000CC4C0000}"/>
    <cellStyle name="Currency 5 3 4 2 2" xfId="23866" xr:uid="{00000000-0005-0000-0000-0000CD4C0000}"/>
    <cellStyle name="Currency 5 3 4 2 2 2" xfId="23867" xr:uid="{00000000-0005-0000-0000-0000CE4C0000}"/>
    <cellStyle name="Currency 5 3 4 2 3" xfId="23868" xr:uid="{00000000-0005-0000-0000-0000CF4C0000}"/>
    <cellStyle name="Currency 5 3 4 2 4" xfId="23869" xr:uid="{00000000-0005-0000-0000-0000D04C0000}"/>
    <cellStyle name="Currency 5 3 4 3" xfId="23870" xr:uid="{00000000-0005-0000-0000-0000D14C0000}"/>
    <cellStyle name="Currency 5 3 4 3 2" xfId="23871" xr:uid="{00000000-0005-0000-0000-0000D24C0000}"/>
    <cellStyle name="Currency 5 3 4 4" xfId="23872" xr:uid="{00000000-0005-0000-0000-0000D34C0000}"/>
    <cellStyle name="Currency 5 3 4 5" xfId="23873" xr:uid="{00000000-0005-0000-0000-0000D44C0000}"/>
    <cellStyle name="Currency 5 3 5" xfId="23874" xr:uid="{00000000-0005-0000-0000-0000D54C0000}"/>
    <cellStyle name="Currency 5 3 5 2" xfId="23875" xr:uid="{00000000-0005-0000-0000-0000D64C0000}"/>
    <cellStyle name="Currency 5 3 5 2 2" xfId="23876" xr:uid="{00000000-0005-0000-0000-0000D74C0000}"/>
    <cellStyle name="Currency 5 3 5 3" xfId="23877" xr:uid="{00000000-0005-0000-0000-0000D84C0000}"/>
    <cellStyle name="Currency 5 3 5 4" xfId="23878" xr:uid="{00000000-0005-0000-0000-0000D94C0000}"/>
    <cellStyle name="Currency 5 3 6" xfId="23879" xr:uid="{00000000-0005-0000-0000-0000DA4C0000}"/>
    <cellStyle name="Currency 5 3 6 2" xfId="23880" xr:uid="{00000000-0005-0000-0000-0000DB4C0000}"/>
    <cellStyle name="Currency 5 3 7" xfId="23881" xr:uid="{00000000-0005-0000-0000-0000DC4C0000}"/>
    <cellStyle name="Currency 5 3 8" xfId="23882" xr:uid="{00000000-0005-0000-0000-0000DD4C0000}"/>
    <cellStyle name="Currency 5 3 9" xfId="23883" xr:uid="{00000000-0005-0000-0000-0000DE4C0000}"/>
    <cellStyle name="Currency 5 4" xfId="223" xr:uid="{00000000-0005-0000-0000-0000DF4C0000}"/>
    <cellStyle name="Currency 5 5" xfId="224" xr:uid="{00000000-0005-0000-0000-0000E04C0000}"/>
    <cellStyle name="Currency 5 5 2" xfId="23884" xr:uid="{00000000-0005-0000-0000-0000E14C0000}"/>
    <cellStyle name="Currency 5 5 2 2" xfId="23885" xr:uid="{00000000-0005-0000-0000-0000E24C0000}"/>
    <cellStyle name="Currency 5 5 2 2 2" xfId="23886" xr:uid="{00000000-0005-0000-0000-0000E34C0000}"/>
    <cellStyle name="Currency 5 5 2 2 2 2" xfId="23887" xr:uid="{00000000-0005-0000-0000-0000E44C0000}"/>
    <cellStyle name="Currency 5 5 2 2 2 2 2" xfId="23888" xr:uid="{00000000-0005-0000-0000-0000E54C0000}"/>
    <cellStyle name="Currency 5 5 2 2 2 3" xfId="23889" xr:uid="{00000000-0005-0000-0000-0000E64C0000}"/>
    <cellStyle name="Currency 5 5 2 2 2 4" xfId="23890" xr:uid="{00000000-0005-0000-0000-0000E74C0000}"/>
    <cellStyle name="Currency 5 5 2 2 3" xfId="23891" xr:uid="{00000000-0005-0000-0000-0000E84C0000}"/>
    <cellStyle name="Currency 5 5 2 2 3 2" xfId="23892" xr:uid="{00000000-0005-0000-0000-0000E94C0000}"/>
    <cellStyle name="Currency 5 5 2 2 4" xfId="23893" xr:uid="{00000000-0005-0000-0000-0000EA4C0000}"/>
    <cellStyle name="Currency 5 5 2 2 5" xfId="23894" xr:uid="{00000000-0005-0000-0000-0000EB4C0000}"/>
    <cellStyle name="Currency 5 5 2 3" xfId="23895" xr:uid="{00000000-0005-0000-0000-0000EC4C0000}"/>
    <cellStyle name="Currency 5 5 2 3 2" xfId="23896" xr:uid="{00000000-0005-0000-0000-0000ED4C0000}"/>
    <cellStyle name="Currency 5 5 2 3 2 2" xfId="23897" xr:uid="{00000000-0005-0000-0000-0000EE4C0000}"/>
    <cellStyle name="Currency 5 5 2 3 3" xfId="23898" xr:uid="{00000000-0005-0000-0000-0000EF4C0000}"/>
    <cellStyle name="Currency 5 5 2 3 4" xfId="23899" xr:uid="{00000000-0005-0000-0000-0000F04C0000}"/>
    <cellStyle name="Currency 5 5 2 4" xfId="23900" xr:uid="{00000000-0005-0000-0000-0000F14C0000}"/>
    <cellStyle name="Currency 5 5 2 4 2" xfId="23901" xr:uid="{00000000-0005-0000-0000-0000F24C0000}"/>
    <cellStyle name="Currency 5 5 2 5" xfId="23902" xr:uid="{00000000-0005-0000-0000-0000F34C0000}"/>
    <cellStyle name="Currency 5 5 2 6" xfId="23903" xr:uid="{00000000-0005-0000-0000-0000F44C0000}"/>
    <cellStyle name="Currency 5 5 3" xfId="23904" xr:uid="{00000000-0005-0000-0000-0000F54C0000}"/>
    <cellStyle name="Currency 5 5 3 2" xfId="23905" xr:uid="{00000000-0005-0000-0000-0000F64C0000}"/>
    <cellStyle name="Currency 5 5 3 2 2" xfId="23906" xr:uid="{00000000-0005-0000-0000-0000F74C0000}"/>
    <cellStyle name="Currency 5 5 3 2 2 2" xfId="23907" xr:uid="{00000000-0005-0000-0000-0000F84C0000}"/>
    <cellStyle name="Currency 5 5 3 2 3" xfId="23908" xr:uid="{00000000-0005-0000-0000-0000F94C0000}"/>
    <cellStyle name="Currency 5 5 3 2 4" xfId="23909" xr:uid="{00000000-0005-0000-0000-0000FA4C0000}"/>
    <cellStyle name="Currency 5 5 3 3" xfId="23910" xr:uid="{00000000-0005-0000-0000-0000FB4C0000}"/>
    <cellStyle name="Currency 5 5 3 3 2" xfId="23911" xr:uid="{00000000-0005-0000-0000-0000FC4C0000}"/>
    <cellStyle name="Currency 5 5 3 4" xfId="23912" xr:uid="{00000000-0005-0000-0000-0000FD4C0000}"/>
    <cellStyle name="Currency 5 5 3 5" xfId="23913" xr:uid="{00000000-0005-0000-0000-0000FE4C0000}"/>
    <cellStyle name="Currency 5 5 4" xfId="23914" xr:uid="{00000000-0005-0000-0000-0000FF4C0000}"/>
    <cellStyle name="Currency 5 5 4 2" xfId="23915" xr:uid="{00000000-0005-0000-0000-0000004D0000}"/>
    <cellStyle name="Currency 5 5 4 2 2" xfId="23916" xr:uid="{00000000-0005-0000-0000-0000014D0000}"/>
    <cellStyle name="Currency 5 5 4 3" xfId="23917" xr:uid="{00000000-0005-0000-0000-0000024D0000}"/>
    <cellStyle name="Currency 5 5 4 4" xfId="23918" xr:uid="{00000000-0005-0000-0000-0000034D0000}"/>
    <cellStyle name="Currency 5 5 5" xfId="23919" xr:uid="{00000000-0005-0000-0000-0000044D0000}"/>
    <cellStyle name="Currency 5 5 5 2" xfId="23920" xr:uid="{00000000-0005-0000-0000-0000054D0000}"/>
    <cellStyle name="Currency 5 5 6" xfId="23921" xr:uid="{00000000-0005-0000-0000-0000064D0000}"/>
    <cellStyle name="Currency 5 5 7" xfId="23922" xr:uid="{00000000-0005-0000-0000-0000074D0000}"/>
    <cellStyle name="Currency 5 6" xfId="225" xr:uid="{00000000-0005-0000-0000-0000084D0000}"/>
    <cellStyle name="Currency 5 6 2" xfId="23923" xr:uid="{00000000-0005-0000-0000-0000094D0000}"/>
    <cellStyle name="Currency 5 6 2 2" xfId="23924" xr:uid="{00000000-0005-0000-0000-00000A4D0000}"/>
    <cellStyle name="Currency 5 6 2 2 2" xfId="23925" xr:uid="{00000000-0005-0000-0000-00000B4D0000}"/>
    <cellStyle name="Currency 5 6 2 2 2 2" xfId="23926" xr:uid="{00000000-0005-0000-0000-00000C4D0000}"/>
    <cellStyle name="Currency 5 6 2 2 3" xfId="23927" xr:uid="{00000000-0005-0000-0000-00000D4D0000}"/>
    <cellStyle name="Currency 5 6 2 2 4" xfId="23928" xr:uid="{00000000-0005-0000-0000-00000E4D0000}"/>
    <cellStyle name="Currency 5 6 2 3" xfId="23929" xr:uid="{00000000-0005-0000-0000-00000F4D0000}"/>
    <cellStyle name="Currency 5 6 2 3 2" xfId="23930" xr:uid="{00000000-0005-0000-0000-0000104D0000}"/>
    <cellStyle name="Currency 5 6 2 4" xfId="23931" xr:uid="{00000000-0005-0000-0000-0000114D0000}"/>
    <cellStyle name="Currency 5 6 2 5" xfId="23932" xr:uid="{00000000-0005-0000-0000-0000124D0000}"/>
    <cellStyle name="Currency 5 6 3" xfId="23933" xr:uid="{00000000-0005-0000-0000-0000134D0000}"/>
    <cellStyle name="Currency 5 6 3 2" xfId="23934" xr:uid="{00000000-0005-0000-0000-0000144D0000}"/>
    <cellStyle name="Currency 5 6 3 2 2" xfId="23935" xr:uid="{00000000-0005-0000-0000-0000154D0000}"/>
    <cellStyle name="Currency 5 6 3 3" xfId="23936" xr:uid="{00000000-0005-0000-0000-0000164D0000}"/>
    <cellStyle name="Currency 5 6 3 4" xfId="23937" xr:uid="{00000000-0005-0000-0000-0000174D0000}"/>
    <cellStyle name="Currency 5 6 4" xfId="23938" xr:uid="{00000000-0005-0000-0000-0000184D0000}"/>
    <cellStyle name="Currency 5 6 4 2" xfId="23939" xr:uid="{00000000-0005-0000-0000-0000194D0000}"/>
    <cellStyle name="Currency 5 6 5" xfId="23940" xr:uid="{00000000-0005-0000-0000-00001A4D0000}"/>
    <cellStyle name="Currency 5 6 6" xfId="23941" xr:uid="{00000000-0005-0000-0000-00001B4D0000}"/>
    <cellStyle name="Currency 5 7" xfId="3746" xr:uid="{00000000-0005-0000-0000-00001C4D0000}"/>
    <cellStyle name="Currency 5 7 2" xfId="23942" xr:uid="{00000000-0005-0000-0000-00001D4D0000}"/>
    <cellStyle name="Currency 5 7 2 2" xfId="23943" xr:uid="{00000000-0005-0000-0000-00001E4D0000}"/>
    <cellStyle name="Currency 5 7 2 2 2" xfId="23944" xr:uid="{00000000-0005-0000-0000-00001F4D0000}"/>
    <cellStyle name="Currency 5 7 2 3" xfId="23945" xr:uid="{00000000-0005-0000-0000-0000204D0000}"/>
    <cellStyle name="Currency 5 7 2 4" xfId="23946" xr:uid="{00000000-0005-0000-0000-0000214D0000}"/>
    <cellStyle name="Currency 5 7 3" xfId="23947" xr:uid="{00000000-0005-0000-0000-0000224D0000}"/>
    <cellStyle name="Currency 5 7 3 2" xfId="23948" xr:uid="{00000000-0005-0000-0000-0000234D0000}"/>
    <cellStyle name="Currency 5 7 4" xfId="23949" xr:uid="{00000000-0005-0000-0000-0000244D0000}"/>
    <cellStyle name="Currency 5 7 5" xfId="23950" xr:uid="{00000000-0005-0000-0000-0000254D0000}"/>
    <cellStyle name="Currency 5 8" xfId="3747" xr:uid="{00000000-0005-0000-0000-0000264D0000}"/>
    <cellStyle name="Currency 5 8 2" xfId="23951" xr:uid="{00000000-0005-0000-0000-0000274D0000}"/>
    <cellStyle name="Currency 5 8 2 2" xfId="23952" xr:uid="{00000000-0005-0000-0000-0000284D0000}"/>
    <cellStyle name="Currency 5 8 3" xfId="23953" xr:uid="{00000000-0005-0000-0000-0000294D0000}"/>
    <cellStyle name="Currency 5 8 4" xfId="23954" xr:uid="{00000000-0005-0000-0000-00002A4D0000}"/>
    <cellStyle name="Currency 5 9" xfId="23955" xr:uid="{00000000-0005-0000-0000-00002B4D0000}"/>
    <cellStyle name="Currency 5 9 2" xfId="23956" xr:uid="{00000000-0005-0000-0000-00002C4D0000}"/>
    <cellStyle name="Currency 50" xfId="23957" xr:uid="{00000000-0005-0000-0000-00002D4D0000}"/>
    <cellStyle name="Currency 51" xfId="23958" xr:uid="{00000000-0005-0000-0000-00002E4D0000}"/>
    <cellStyle name="Currency 52" xfId="23959" xr:uid="{00000000-0005-0000-0000-00002F4D0000}"/>
    <cellStyle name="Currency 53" xfId="23960" xr:uid="{00000000-0005-0000-0000-0000304D0000}"/>
    <cellStyle name="Currency 54" xfId="23961" xr:uid="{00000000-0005-0000-0000-0000314D0000}"/>
    <cellStyle name="Currency 55" xfId="23962" xr:uid="{00000000-0005-0000-0000-0000324D0000}"/>
    <cellStyle name="Currency 56" xfId="23963" xr:uid="{00000000-0005-0000-0000-0000334D0000}"/>
    <cellStyle name="Currency 57" xfId="23964" xr:uid="{00000000-0005-0000-0000-0000344D0000}"/>
    <cellStyle name="Currency 58" xfId="23965" xr:uid="{00000000-0005-0000-0000-0000354D0000}"/>
    <cellStyle name="Currency 59" xfId="23966" xr:uid="{00000000-0005-0000-0000-0000364D0000}"/>
    <cellStyle name="Currency 59 2" xfId="23967" xr:uid="{00000000-0005-0000-0000-0000374D0000}"/>
    <cellStyle name="Currency 6" xfId="226" xr:uid="{00000000-0005-0000-0000-0000384D0000}"/>
    <cellStyle name="Currency 6 2" xfId="227" xr:uid="{00000000-0005-0000-0000-0000394D0000}"/>
    <cellStyle name="Currency 6 2 2" xfId="23968" xr:uid="{00000000-0005-0000-0000-00003A4D0000}"/>
    <cellStyle name="Currency 6 2 2 2" xfId="23969" xr:uid="{00000000-0005-0000-0000-00003B4D0000}"/>
    <cellStyle name="Currency 6 2 2 2 2" xfId="23970" xr:uid="{00000000-0005-0000-0000-00003C4D0000}"/>
    <cellStyle name="Currency 6 2 2 2 2 2" xfId="23971" xr:uid="{00000000-0005-0000-0000-00003D4D0000}"/>
    <cellStyle name="Currency 6 2 2 2 2 2 2" xfId="23972" xr:uid="{00000000-0005-0000-0000-00003E4D0000}"/>
    <cellStyle name="Currency 6 2 2 2 2 3" xfId="23973" xr:uid="{00000000-0005-0000-0000-00003F4D0000}"/>
    <cellStyle name="Currency 6 2 2 2 2 4" xfId="23974" xr:uid="{00000000-0005-0000-0000-0000404D0000}"/>
    <cellStyle name="Currency 6 2 2 2 3" xfId="23975" xr:uid="{00000000-0005-0000-0000-0000414D0000}"/>
    <cellStyle name="Currency 6 2 2 2 3 2" xfId="23976" xr:uid="{00000000-0005-0000-0000-0000424D0000}"/>
    <cellStyle name="Currency 6 2 2 2 4" xfId="23977" xr:uid="{00000000-0005-0000-0000-0000434D0000}"/>
    <cellStyle name="Currency 6 2 2 2 5" xfId="23978" xr:uid="{00000000-0005-0000-0000-0000444D0000}"/>
    <cellStyle name="Currency 6 2 2 3" xfId="23979" xr:uid="{00000000-0005-0000-0000-0000454D0000}"/>
    <cellStyle name="Currency 6 2 2 3 2" xfId="23980" xr:uid="{00000000-0005-0000-0000-0000464D0000}"/>
    <cellStyle name="Currency 6 2 2 3 2 2" xfId="23981" xr:uid="{00000000-0005-0000-0000-0000474D0000}"/>
    <cellStyle name="Currency 6 2 2 3 3" xfId="23982" xr:uid="{00000000-0005-0000-0000-0000484D0000}"/>
    <cellStyle name="Currency 6 2 2 3 4" xfId="23983" xr:uid="{00000000-0005-0000-0000-0000494D0000}"/>
    <cellStyle name="Currency 6 2 2 4" xfId="23984" xr:uid="{00000000-0005-0000-0000-00004A4D0000}"/>
    <cellStyle name="Currency 6 2 2 4 2" xfId="23985" xr:uid="{00000000-0005-0000-0000-00004B4D0000}"/>
    <cellStyle name="Currency 6 2 2 5" xfId="23986" xr:uid="{00000000-0005-0000-0000-00004C4D0000}"/>
    <cellStyle name="Currency 6 2 2 6" xfId="23987" xr:uid="{00000000-0005-0000-0000-00004D4D0000}"/>
    <cellStyle name="Currency 6 2 3" xfId="23988" xr:uid="{00000000-0005-0000-0000-00004E4D0000}"/>
    <cellStyle name="Currency 6 2 4" xfId="23989" xr:uid="{00000000-0005-0000-0000-00004F4D0000}"/>
    <cellStyle name="Currency 6 2 4 2" xfId="23990" xr:uid="{00000000-0005-0000-0000-0000504D0000}"/>
    <cellStyle name="Currency 6 2 4 2 2" xfId="23991" xr:uid="{00000000-0005-0000-0000-0000514D0000}"/>
    <cellStyle name="Currency 6 2 4 2 2 2" xfId="23992" xr:uid="{00000000-0005-0000-0000-0000524D0000}"/>
    <cellStyle name="Currency 6 2 4 2 3" xfId="23993" xr:uid="{00000000-0005-0000-0000-0000534D0000}"/>
    <cellStyle name="Currency 6 2 4 2 4" xfId="23994" xr:uid="{00000000-0005-0000-0000-0000544D0000}"/>
    <cellStyle name="Currency 6 2 4 3" xfId="23995" xr:uid="{00000000-0005-0000-0000-0000554D0000}"/>
    <cellStyle name="Currency 6 2 4 3 2" xfId="23996" xr:uid="{00000000-0005-0000-0000-0000564D0000}"/>
    <cellStyle name="Currency 6 2 4 4" xfId="23997" xr:uid="{00000000-0005-0000-0000-0000574D0000}"/>
    <cellStyle name="Currency 6 2 4 5" xfId="23998" xr:uid="{00000000-0005-0000-0000-0000584D0000}"/>
    <cellStyle name="Currency 6 2 5" xfId="23999" xr:uid="{00000000-0005-0000-0000-0000594D0000}"/>
    <cellStyle name="Currency 6 2 5 2" xfId="24000" xr:uid="{00000000-0005-0000-0000-00005A4D0000}"/>
    <cellStyle name="Currency 6 2 5 2 2" xfId="24001" xr:uid="{00000000-0005-0000-0000-00005B4D0000}"/>
    <cellStyle name="Currency 6 2 5 3" xfId="24002" xr:uid="{00000000-0005-0000-0000-00005C4D0000}"/>
    <cellStyle name="Currency 6 2 5 4" xfId="24003" xr:uid="{00000000-0005-0000-0000-00005D4D0000}"/>
    <cellStyle name="Currency 6 2 6" xfId="24004" xr:uid="{00000000-0005-0000-0000-00005E4D0000}"/>
    <cellStyle name="Currency 6 2 6 2" xfId="24005" xr:uid="{00000000-0005-0000-0000-00005F4D0000}"/>
    <cellStyle name="Currency 6 2 7" xfId="24006" xr:uid="{00000000-0005-0000-0000-0000604D0000}"/>
    <cellStyle name="Currency 6 2 8" xfId="24007" xr:uid="{00000000-0005-0000-0000-0000614D0000}"/>
    <cellStyle name="Currency 6 3" xfId="228" xr:uid="{00000000-0005-0000-0000-0000624D0000}"/>
    <cellStyle name="Currency 6 3 2" xfId="24008" xr:uid="{00000000-0005-0000-0000-0000634D0000}"/>
    <cellStyle name="Currency 6 3 2 2" xfId="24009" xr:uid="{00000000-0005-0000-0000-0000644D0000}"/>
    <cellStyle name="Currency 6 3 2 2 2" xfId="24010" xr:uid="{00000000-0005-0000-0000-0000654D0000}"/>
    <cellStyle name="Currency 6 3 2 2 2 2" xfId="24011" xr:uid="{00000000-0005-0000-0000-0000664D0000}"/>
    <cellStyle name="Currency 6 3 2 2 3" xfId="24012" xr:uid="{00000000-0005-0000-0000-0000674D0000}"/>
    <cellStyle name="Currency 6 3 2 2 4" xfId="24013" xr:uid="{00000000-0005-0000-0000-0000684D0000}"/>
    <cellStyle name="Currency 6 3 2 3" xfId="24014" xr:uid="{00000000-0005-0000-0000-0000694D0000}"/>
    <cellStyle name="Currency 6 3 2 3 2" xfId="24015" xr:uid="{00000000-0005-0000-0000-00006A4D0000}"/>
    <cellStyle name="Currency 6 3 2 4" xfId="24016" xr:uid="{00000000-0005-0000-0000-00006B4D0000}"/>
    <cellStyle name="Currency 6 3 2 5" xfId="24017" xr:uid="{00000000-0005-0000-0000-00006C4D0000}"/>
    <cellStyle name="Currency 6 3 3" xfId="24018" xr:uid="{00000000-0005-0000-0000-00006D4D0000}"/>
    <cellStyle name="Currency 6 3 3 2" xfId="24019" xr:uid="{00000000-0005-0000-0000-00006E4D0000}"/>
    <cellStyle name="Currency 6 3 3 2 2" xfId="24020" xr:uid="{00000000-0005-0000-0000-00006F4D0000}"/>
    <cellStyle name="Currency 6 3 3 3" xfId="24021" xr:uid="{00000000-0005-0000-0000-0000704D0000}"/>
    <cellStyle name="Currency 6 3 3 4" xfId="24022" xr:uid="{00000000-0005-0000-0000-0000714D0000}"/>
    <cellStyle name="Currency 6 3 4" xfId="24023" xr:uid="{00000000-0005-0000-0000-0000724D0000}"/>
    <cellStyle name="Currency 6 3 4 2" xfId="24024" xr:uid="{00000000-0005-0000-0000-0000734D0000}"/>
    <cellStyle name="Currency 6 3 5" xfId="24025" xr:uid="{00000000-0005-0000-0000-0000744D0000}"/>
    <cellStyle name="Currency 6 3 6" xfId="24026" xr:uid="{00000000-0005-0000-0000-0000754D0000}"/>
    <cellStyle name="Currency 6 4" xfId="229" xr:uid="{00000000-0005-0000-0000-0000764D0000}"/>
    <cellStyle name="Currency 6 4 2" xfId="24027" xr:uid="{00000000-0005-0000-0000-0000774D0000}"/>
    <cellStyle name="Currency 6 4 2 2" xfId="24028" xr:uid="{00000000-0005-0000-0000-0000784D0000}"/>
    <cellStyle name="Currency 6 4 2 2 2" xfId="24029" xr:uid="{00000000-0005-0000-0000-0000794D0000}"/>
    <cellStyle name="Currency 6 4 2 3" xfId="24030" xr:uid="{00000000-0005-0000-0000-00007A4D0000}"/>
    <cellStyle name="Currency 6 4 2 4" xfId="24031" xr:uid="{00000000-0005-0000-0000-00007B4D0000}"/>
    <cellStyle name="Currency 6 4 3" xfId="24032" xr:uid="{00000000-0005-0000-0000-00007C4D0000}"/>
    <cellStyle name="Currency 6 4 3 2" xfId="24033" xr:uid="{00000000-0005-0000-0000-00007D4D0000}"/>
    <cellStyle name="Currency 6 4 4" xfId="24034" xr:uid="{00000000-0005-0000-0000-00007E4D0000}"/>
    <cellStyle name="Currency 6 4 5" xfId="24035" xr:uid="{00000000-0005-0000-0000-00007F4D0000}"/>
    <cellStyle name="Currency 6 5" xfId="905" xr:uid="{00000000-0005-0000-0000-0000804D0000}"/>
    <cellStyle name="Currency 6 5 2" xfId="24036" xr:uid="{00000000-0005-0000-0000-0000814D0000}"/>
    <cellStyle name="Currency 6 5 2 2" xfId="24037" xr:uid="{00000000-0005-0000-0000-0000824D0000}"/>
    <cellStyle name="Currency 6 5 3" xfId="24038" xr:uid="{00000000-0005-0000-0000-0000834D0000}"/>
    <cellStyle name="Currency 6 5 4" xfId="24039" xr:uid="{00000000-0005-0000-0000-0000844D0000}"/>
    <cellStyle name="Currency 6 5 5" xfId="37959" xr:uid="{6B0E2D0D-5CD5-4D38-AD6F-288358DE762C}"/>
    <cellStyle name="Currency 6 6" xfId="3748" xr:uid="{00000000-0005-0000-0000-0000854D0000}"/>
    <cellStyle name="Currency 6 6 2" xfId="24040" xr:uid="{00000000-0005-0000-0000-0000864D0000}"/>
    <cellStyle name="Currency 6 7" xfId="3749" xr:uid="{00000000-0005-0000-0000-0000874D0000}"/>
    <cellStyle name="Currency 6 8" xfId="3750" xr:uid="{00000000-0005-0000-0000-0000884D0000}"/>
    <cellStyle name="Currency 6 9" xfId="24041" xr:uid="{00000000-0005-0000-0000-0000894D0000}"/>
    <cellStyle name="Currency 60" xfId="24042" xr:uid="{00000000-0005-0000-0000-00008A4D0000}"/>
    <cellStyle name="Currency 61" xfId="24043" xr:uid="{00000000-0005-0000-0000-00008B4D0000}"/>
    <cellStyle name="Currency 62" xfId="24044" xr:uid="{00000000-0005-0000-0000-00008C4D0000}"/>
    <cellStyle name="Currency 62 2" xfId="24045" xr:uid="{00000000-0005-0000-0000-00008D4D0000}"/>
    <cellStyle name="Currency 63" xfId="37963" xr:uid="{5D84D8A5-9A5E-4919-99CC-4353B7815EA9}"/>
    <cellStyle name="Currency 7" xfId="230" xr:uid="{00000000-0005-0000-0000-00008E4D0000}"/>
    <cellStyle name="Currency 7 2" xfId="231" xr:uid="{00000000-0005-0000-0000-00008F4D0000}"/>
    <cellStyle name="Currency 7 2 2" xfId="24046" xr:uid="{00000000-0005-0000-0000-0000904D0000}"/>
    <cellStyle name="Currency 7 2 2 2" xfId="24047" xr:uid="{00000000-0005-0000-0000-0000914D0000}"/>
    <cellStyle name="Currency 7 2 2 2 2" xfId="24048" xr:uid="{00000000-0005-0000-0000-0000924D0000}"/>
    <cellStyle name="Currency 7 2 2 2 2 2" xfId="24049" xr:uid="{00000000-0005-0000-0000-0000934D0000}"/>
    <cellStyle name="Currency 7 2 2 2 2 2 2" xfId="24050" xr:uid="{00000000-0005-0000-0000-0000944D0000}"/>
    <cellStyle name="Currency 7 2 2 2 2 3" xfId="24051" xr:uid="{00000000-0005-0000-0000-0000954D0000}"/>
    <cellStyle name="Currency 7 2 2 2 2 4" xfId="24052" xr:uid="{00000000-0005-0000-0000-0000964D0000}"/>
    <cellStyle name="Currency 7 2 2 2 3" xfId="24053" xr:uid="{00000000-0005-0000-0000-0000974D0000}"/>
    <cellStyle name="Currency 7 2 2 2 3 2" xfId="24054" xr:uid="{00000000-0005-0000-0000-0000984D0000}"/>
    <cellStyle name="Currency 7 2 2 2 4" xfId="24055" xr:uid="{00000000-0005-0000-0000-0000994D0000}"/>
    <cellStyle name="Currency 7 2 2 2 5" xfId="24056" xr:uid="{00000000-0005-0000-0000-00009A4D0000}"/>
    <cellStyle name="Currency 7 2 2 3" xfId="24057" xr:uid="{00000000-0005-0000-0000-00009B4D0000}"/>
    <cellStyle name="Currency 7 2 2 3 2" xfId="24058" xr:uid="{00000000-0005-0000-0000-00009C4D0000}"/>
    <cellStyle name="Currency 7 2 2 3 2 2" xfId="24059" xr:uid="{00000000-0005-0000-0000-00009D4D0000}"/>
    <cellStyle name="Currency 7 2 2 3 3" xfId="24060" xr:uid="{00000000-0005-0000-0000-00009E4D0000}"/>
    <cellStyle name="Currency 7 2 2 3 4" xfId="24061" xr:uid="{00000000-0005-0000-0000-00009F4D0000}"/>
    <cellStyle name="Currency 7 2 2 4" xfId="24062" xr:uid="{00000000-0005-0000-0000-0000A04D0000}"/>
    <cellStyle name="Currency 7 2 2 4 2" xfId="24063" xr:uid="{00000000-0005-0000-0000-0000A14D0000}"/>
    <cellStyle name="Currency 7 2 2 5" xfId="24064" xr:uid="{00000000-0005-0000-0000-0000A24D0000}"/>
    <cellStyle name="Currency 7 2 2 6" xfId="24065" xr:uid="{00000000-0005-0000-0000-0000A34D0000}"/>
    <cellStyle name="Currency 7 2 3" xfId="24066" xr:uid="{00000000-0005-0000-0000-0000A44D0000}"/>
    <cellStyle name="Currency 7 2 4" xfId="24067" xr:uid="{00000000-0005-0000-0000-0000A54D0000}"/>
    <cellStyle name="Currency 7 2 4 2" xfId="24068" xr:uid="{00000000-0005-0000-0000-0000A64D0000}"/>
    <cellStyle name="Currency 7 2 4 2 2" xfId="24069" xr:uid="{00000000-0005-0000-0000-0000A74D0000}"/>
    <cellStyle name="Currency 7 2 4 2 2 2" xfId="24070" xr:uid="{00000000-0005-0000-0000-0000A84D0000}"/>
    <cellStyle name="Currency 7 2 4 2 3" xfId="24071" xr:uid="{00000000-0005-0000-0000-0000A94D0000}"/>
    <cellStyle name="Currency 7 2 4 2 4" xfId="24072" xr:uid="{00000000-0005-0000-0000-0000AA4D0000}"/>
    <cellStyle name="Currency 7 2 4 3" xfId="24073" xr:uid="{00000000-0005-0000-0000-0000AB4D0000}"/>
    <cellStyle name="Currency 7 2 4 3 2" xfId="24074" xr:uid="{00000000-0005-0000-0000-0000AC4D0000}"/>
    <cellStyle name="Currency 7 2 4 4" xfId="24075" xr:uid="{00000000-0005-0000-0000-0000AD4D0000}"/>
    <cellStyle name="Currency 7 2 4 5" xfId="24076" xr:uid="{00000000-0005-0000-0000-0000AE4D0000}"/>
    <cellStyle name="Currency 7 2 5" xfId="24077" xr:uid="{00000000-0005-0000-0000-0000AF4D0000}"/>
    <cellStyle name="Currency 7 2 5 2" xfId="24078" xr:uid="{00000000-0005-0000-0000-0000B04D0000}"/>
    <cellStyle name="Currency 7 2 5 2 2" xfId="24079" xr:uid="{00000000-0005-0000-0000-0000B14D0000}"/>
    <cellStyle name="Currency 7 2 5 3" xfId="24080" xr:uid="{00000000-0005-0000-0000-0000B24D0000}"/>
    <cellStyle name="Currency 7 2 5 4" xfId="24081" xr:uid="{00000000-0005-0000-0000-0000B34D0000}"/>
    <cellStyle name="Currency 7 2 6" xfId="24082" xr:uid="{00000000-0005-0000-0000-0000B44D0000}"/>
    <cellStyle name="Currency 7 2 6 2" xfId="24083" xr:uid="{00000000-0005-0000-0000-0000B54D0000}"/>
    <cellStyle name="Currency 7 2 7" xfId="24084" xr:uid="{00000000-0005-0000-0000-0000B64D0000}"/>
    <cellStyle name="Currency 7 2 8" xfId="24085" xr:uid="{00000000-0005-0000-0000-0000B74D0000}"/>
    <cellStyle name="Currency 7 3" xfId="232" xr:uid="{00000000-0005-0000-0000-0000B84D0000}"/>
    <cellStyle name="Currency 7 3 2" xfId="233" xr:uid="{00000000-0005-0000-0000-0000B94D0000}"/>
    <cellStyle name="Currency 7 3 2 2" xfId="24086" xr:uid="{00000000-0005-0000-0000-0000BA4D0000}"/>
    <cellStyle name="Currency 7 3 2 2 2" xfId="24087" xr:uid="{00000000-0005-0000-0000-0000BB4D0000}"/>
    <cellStyle name="Currency 7 3 2 2 2 2" xfId="24088" xr:uid="{00000000-0005-0000-0000-0000BC4D0000}"/>
    <cellStyle name="Currency 7 3 2 2 3" xfId="24089" xr:uid="{00000000-0005-0000-0000-0000BD4D0000}"/>
    <cellStyle name="Currency 7 3 2 2 4" xfId="24090" xr:uid="{00000000-0005-0000-0000-0000BE4D0000}"/>
    <cellStyle name="Currency 7 3 2 3" xfId="24091" xr:uid="{00000000-0005-0000-0000-0000BF4D0000}"/>
    <cellStyle name="Currency 7 3 2 3 2" xfId="24092" xr:uid="{00000000-0005-0000-0000-0000C04D0000}"/>
    <cellStyle name="Currency 7 3 2 4" xfId="24093" xr:uid="{00000000-0005-0000-0000-0000C14D0000}"/>
    <cellStyle name="Currency 7 3 2 5" xfId="24094" xr:uid="{00000000-0005-0000-0000-0000C24D0000}"/>
    <cellStyle name="Currency 7 3 3" xfId="234" xr:uid="{00000000-0005-0000-0000-0000C34D0000}"/>
    <cellStyle name="Currency 7 3 3 2" xfId="7358" xr:uid="{00000000-0005-0000-0000-0000C44D0000}"/>
    <cellStyle name="Currency 7 3 3 2 2" xfId="24095" xr:uid="{00000000-0005-0000-0000-0000C54D0000}"/>
    <cellStyle name="Currency 7 3 3 3" xfId="24096" xr:uid="{00000000-0005-0000-0000-0000C64D0000}"/>
    <cellStyle name="Currency 7 3 3 4" xfId="24097" xr:uid="{00000000-0005-0000-0000-0000C74D0000}"/>
    <cellStyle name="Currency 7 3 4" xfId="235" xr:uid="{00000000-0005-0000-0000-0000C84D0000}"/>
    <cellStyle name="Currency 7 3 4 2" xfId="7359" xr:uid="{00000000-0005-0000-0000-0000C94D0000}"/>
    <cellStyle name="Currency 7 3 5" xfId="7357" xr:uid="{00000000-0005-0000-0000-0000CA4D0000}"/>
    <cellStyle name="Currency 7 3 6" xfId="24098" xr:uid="{00000000-0005-0000-0000-0000CB4D0000}"/>
    <cellStyle name="Currency 7 4" xfId="236" xr:uid="{00000000-0005-0000-0000-0000CC4D0000}"/>
    <cellStyle name="Currency 7 4 2" xfId="7360" xr:uid="{00000000-0005-0000-0000-0000CD4D0000}"/>
    <cellStyle name="Currency 7 4 2 2" xfId="24099" xr:uid="{00000000-0005-0000-0000-0000CE4D0000}"/>
    <cellStyle name="Currency 7 4 2 2 2" xfId="24100" xr:uid="{00000000-0005-0000-0000-0000CF4D0000}"/>
    <cellStyle name="Currency 7 4 2 3" xfId="24101" xr:uid="{00000000-0005-0000-0000-0000D04D0000}"/>
    <cellStyle name="Currency 7 4 2 4" xfId="24102" xr:uid="{00000000-0005-0000-0000-0000D14D0000}"/>
    <cellStyle name="Currency 7 4 3" xfId="24103" xr:uid="{00000000-0005-0000-0000-0000D24D0000}"/>
    <cellStyle name="Currency 7 4 3 2" xfId="24104" xr:uid="{00000000-0005-0000-0000-0000D34D0000}"/>
    <cellStyle name="Currency 7 4 4" xfId="24105" xr:uid="{00000000-0005-0000-0000-0000D44D0000}"/>
    <cellStyle name="Currency 7 4 5" xfId="24106" xr:uid="{00000000-0005-0000-0000-0000D54D0000}"/>
    <cellStyle name="Currency 7 5" xfId="237" xr:uid="{00000000-0005-0000-0000-0000D64D0000}"/>
    <cellStyle name="Currency 7 5 2" xfId="7361" xr:uid="{00000000-0005-0000-0000-0000D74D0000}"/>
    <cellStyle name="Currency 7 5 2 2" xfId="24107" xr:uid="{00000000-0005-0000-0000-0000D84D0000}"/>
    <cellStyle name="Currency 7 5 3" xfId="24108" xr:uid="{00000000-0005-0000-0000-0000D94D0000}"/>
    <cellStyle name="Currency 7 5 4" xfId="24109" xr:uid="{00000000-0005-0000-0000-0000DA4D0000}"/>
    <cellStyle name="Currency 7 6" xfId="238" xr:uid="{00000000-0005-0000-0000-0000DB4D0000}"/>
    <cellStyle name="Currency 7 6 2" xfId="7362" xr:uid="{00000000-0005-0000-0000-0000DC4D0000}"/>
    <cellStyle name="Currency 7 7" xfId="3751" xr:uid="{00000000-0005-0000-0000-0000DD4D0000}"/>
    <cellStyle name="Currency 7 8" xfId="3752" xr:uid="{00000000-0005-0000-0000-0000DE4D0000}"/>
    <cellStyle name="Currency 7 9" xfId="24110" xr:uid="{00000000-0005-0000-0000-0000DF4D0000}"/>
    <cellStyle name="Currency 8" xfId="239" xr:uid="{00000000-0005-0000-0000-0000E04D0000}"/>
    <cellStyle name="Currency 8 2" xfId="240" xr:uid="{00000000-0005-0000-0000-0000E14D0000}"/>
    <cellStyle name="Currency 8 2 2" xfId="241" xr:uid="{00000000-0005-0000-0000-0000E24D0000}"/>
    <cellStyle name="Currency 8 2 2 2" xfId="24111" xr:uid="{00000000-0005-0000-0000-0000E34D0000}"/>
    <cellStyle name="Currency 8 2 2 2 2" xfId="24112" xr:uid="{00000000-0005-0000-0000-0000E44D0000}"/>
    <cellStyle name="Currency 8 2 2 2 2 2" xfId="24113" xr:uid="{00000000-0005-0000-0000-0000E54D0000}"/>
    <cellStyle name="Currency 8 2 2 2 2 2 2" xfId="24114" xr:uid="{00000000-0005-0000-0000-0000E64D0000}"/>
    <cellStyle name="Currency 8 2 2 2 2 3" xfId="24115" xr:uid="{00000000-0005-0000-0000-0000E74D0000}"/>
    <cellStyle name="Currency 8 2 2 2 2 4" xfId="24116" xr:uid="{00000000-0005-0000-0000-0000E84D0000}"/>
    <cellStyle name="Currency 8 2 2 2 3" xfId="24117" xr:uid="{00000000-0005-0000-0000-0000E94D0000}"/>
    <cellStyle name="Currency 8 2 2 2 3 2" xfId="24118" xr:uid="{00000000-0005-0000-0000-0000EA4D0000}"/>
    <cellStyle name="Currency 8 2 2 2 4" xfId="24119" xr:uid="{00000000-0005-0000-0000-0000EB4D0000}"/>
    <cellStyle name="Currency 8 2 2 2 5" xfId="24120" xr:uid="{00000000-0005-0000-0000-0000EC4D0000}"/>
    <cellStyle name="Currency 8 2 2 3" xfId="24121" xr:uid="{00000000-0005-0000-0000-0000ED4D0000}"/>
    <cellStyle name="Currency 8 2 2 3 2" xfId="24122" xr:uid="{00000000-0005-0000-0000-0000EE4D0000}"/>
    <cellStyle name="Currency 8 2 2 3 2 2" xfId="24123" xr:uid="{00000000-0005-0000-0000-0000EF4D0000}"/>
    <cellStyle name="Currency 8 2 2 3 3" xfId="24124" xr:uid="{00000000-0005-0000-0000-0000F04D0000}"/>
    <cellStyle name="Currency 8 2 2 3 4" xfId="24125" xr:uid="{00000000-0005-0000-0000-0000F14D0000}"/>
    <cellStyle name="Currency 8 2 2 4" xfId="24126" xr:uid="{00000000-0005-0000-0000-0000F24D0000}"/>
    <cellStyle name="Currency 8 2 2 4 2" xfId="24127" xr:uid="{00000000-0005-0000-0000-0000F34D0000}"/>
    <cellStyle name="Currency 8 2 2 5" xfId="24128" xr:uid="{00000000-0005-0000-0000-0000F44D0000}"/>
    <cellStyle name="Currency 8 2 2 6" xfId="24129" xr:uid="{00000000-0005-0000-0000-0000F54D0000}"/>
    <cellStyle name="Currency 8 2 3" xfId="242" xr:uid="{00000000-0005-0000-0000-0000F64D0000}"/>
    <cellStyle name="Currency 8 2 4" xfId="24130" xr:uid="{00000000-0005-0000-0000-0000F74D0000}"/>
    <cellStyle name="Currency 8 2 4 2" xfId="24131" xr:uid="{00000000-0005-0000-0000-0000F84D0000}"/>
    <cellStyle name="Currency 8 2 4 2 2" xfId="24132" xr:uid="{00000000-0005-0000-0000-0000F94D0000}"/>
    <cellStyle name="Currency 8 2 4 2 2 2" xfId="24133" xr:uid="{00000000-0005-0000-0000-0000FA4D0000}"/>
    <cellStyle name="Currency 8 2 4 2 3" xfId="24134" xr:uid="{00000000-0005-0000-0000-0000FB4D0000}"/>
    <cellStyle name="Currency 8 2 4 2 4" xfId="24135" xr:uid="{00000000-0005-0000-0000-0000FC4D0000}"/>
    <cellStyle name="Currency 8 2 4 3" xfId="24136" xr:uid="{00000000-0005-0000-0000-0000FD4D0000}"/>
    <cellStyle name="Currency 8 2 4 3 2" xfId="24137" xr:uid="{00000000-0005-0000-0000-0000FE4D0000}"/>
    <cellStyle name="Currency 8 2 4 4" xfId="24138" xr:uid="{00000000-0005-0000-0000-0000FF4D0000}"/>
    <cellStyle name="Currency 8 2 4 5" xfId="24139" xr:uid="{00000000-0005-0000-0000-0000004E0000}"/>
    <cellStyle name="Currency 8 2 5" xfId="24140" xr:uid="{00000000-0005-0000-0000-0000014E0000}"/>
    <cellStyle name="Currency 8 2 5 2" xfId="24141" xr:uid="{00000000-0005-0000-0000-0000024E0000}"/>
    <cellStyle name="Currency 8 2 5 2 2" xfId="24142" xr:uid="{00000000-0005-0000-0000-0000034E0000}"/>
    <cellStyle name="Currency 8 2 5 3" xfId="24143" xr:uid="{00000000-0005-0000-0000-0000044E0000}"/>
    <cellStyle name="Currency 8 2 5 4" xfId="24144" xr:uid="{00000000-0005-0000-0000-0000054E0000}"/>
    <cellStyle name="Currency 8 2 6" xfId="24145" xr:uid="{00000000-0005-0000-0000-0000064E0000}"/>
    <cellStyle name="Currency 8 2 6 2" xfId="24146" xr:uid="{00000000-0005-0000-0000-0000074E0000}"/>
    <cellStyle name="Currency 8 2 7" xfId="24147" xr:uid="{00000000-0005-0000-0000-0000084E0000}"/>
    <cellStyle name="Currency 8 2 8" xfId="24148" xr:uid="{00000000-0005-0000-0000-0000094E0000}"/>
    <cellStyle name="Currency 8 3" xfId="243" xr:uid="{00000000-0005-0000-0000-00000A4E0000}"/>
    <cellStyle name="Currency 8 3 2" xfId="24149" xr:uid="{00000000-0005-0000-0000-00000B4E0000}"/>
    <cellStyle name="Currency 8 3 2 2" xfId="24150" xr:uid="{00000000-0005-0000-0000-00000C4E0000}"/>
    <cellStyle name="Currency 8 3 2 2 2" xfId="24151" xr:uid="{00000000-0005-0000-0000-00000D4E0000}"/>
    <cellStyle name="Currency 8 3 2 2 2 2" xfId="24152" xr:uid="{00000000-0005-0000-0000-00000E4E0000}"/>
    <cellStyle name="Currency 8 3 2 2 3" xfId="24153" xr:uid="{00000000-0005-0000-0000-00000F4E0000}"/>
    <cellStyle name="Currency 8 3 2 2 4" xfId="24154" xr:uid="{00000000-0005-0000-0000-0000104E0000}"/>
    <cellStyle name="Currency 8 3 2 3" xfId="24155" xr:uid="{00000000-0005-0000-0000-0000114E0000}"/>
    <cellStyle name="Currency 8 3 2 3 2" xfId="24156" xr:uid="{00000000-0005-0000-0000-0000124E0000}"/>
    <cellStyle name="Currency 8 3 2 4" xfId="24157" xr:uid="{00000000-0005-0000-0000-0000134E0000}"/>
    <cellStyle name="Currency 8 3 2 5" xfId="24158" xr:uid="{00000000-0005-0000-0000-0000144E0000}"/>
    <cellStyle name="Currency 8 3 3" xfId="24159" xr:uid="{00000000-0005-0000-0000-0000154E0000}"/>
    <cellStyle name="Currency 8 3 3 2" xfId="24160" xr:uid="{00000000-0005-0000-0000-0000164E0000}"/>
    <cellStyle name="Currency 8 3 3 2 2" xfId="24161" xr:uid="{00000000-0005-0000-0000-0000174E0000}"/>
    <cellStyle name="Currency 8 3 3 3" xfId="24162" xr:uid="{00000000-0005-0000-0000-0000184E0000}"/>
    <cellStyle name="Currency 8 3 3 4" xfId="24163" xr:uid="{00000000-0005-0000-0000-0000194E0000}"/>
    <cellStyle name="Currency 8 3 4" xfId="24164" xr:uid="{00000000-0005-0000-0000-00001A4E0000}"/>
    <cellStyle name="Currency 8 3 4 2" xfId="24165" xr:uid="{00000000-0005-0000-0000-00001B4E0000}"/>
    <cellStyle name="Currency 8 3 5" xfId="24166" xr:uid="{00000000-0005-0000-0000-00001C4E0000}"/>
    <cellStyle name="Currency 8 3 6" xfId="24167" xr:uid="{00000000-0005-0000-0000-00001D4E0000}"/>
    <cellStyle name="Currency 8 4" xfId="3753" xr:uid="{00000000-0005-0000-0000-00001E4E0000}"/>
    <cellStyle name="Currency 8 4 2" xfId="24168" xr:uid="{00000000-0005-0000-0000-00001F4E0000}"/>
    <cellStyle name="Currency 8 4 2 2" xfId="24169" xr:uid="{00000000-0005-0000-0000-0000204E0000}"/>
    <cellStyle name="Currency 8 4 2 2 2" xfId="24170" xr:uid="{00000000-0005-0000-0000-0000214E0000}"/>
    <cellStyle name="Currency 8 4 2 3" xfId="24171" xr:uid="{00000000-0005-0000-0000-0000224E0000}"/>
    <cellStyle name="Currency 8 4 2 4" xfId="24172" xr:uid="{00000000-0005-0000-0000-0000234E0000}"/>
    <cellStyle name="Currency 8 4 3" xfId="24173" xr:uid="{00000000-0005-0000-0000-0000244E0000}"/>
    <cellStyle name="Currency 8 4 3 2" xfId="24174" xr:uid="{00000000-0005-0000-0000-0000254E0000}"/>
    <cellStyle name="Currency 8 4 4" xfId="24175" xr:uid="{00000000-0005-0000-0000-0000264E0000}"/>
    <cellStyle name="Currency 8 4 5" xfId="24176" xr:uid="{00000000-0005-0000-0000-0000274E0000}"/>
    <cellStyle name="Currency 8 5" xfId="3754" xr:uid="{00000000-0005-0000-0000-0000284E0000}"/>
    <cellStyle name="Currency 8 5 2" xfId="24177" xr:uid="{00000000-0005-0000-0000-0000294E0000}"/>
    <cellStyle name="Currency 8 5 2 2" xfId="24178" xr:uid="{00000000-0005-0000-0000-00002A4E0000}"/>
    <cellStyle name="Currency 8 5 3" xfId="24179" xr:uid="{00000000-0005-0000-0000-00002B4E0000}"/>
    <cellStyle name="Currency 8 5 4" xfId="24180" xr:uid="{00000000-0005-0000-0000-00002C4E0000}"/>
    <cellStyle name="Currency 8 6" xfId="3755" xr:uid="{00000000-0005-0000-0000-00002D4E0000}"/>
    <cellStyle name="Currency 8 6 2" xfId="24181" xr:uid="{00000000-0005-0000-0000-00002E4E0000}"/>
    <cellStyle name="Currency 8 7" xfId="3756" xr:uid="{00000000-0005-0000-0000-00002F4E0000}"/>
    <cellStyle name="Currency 8 8" xfId="3757" xr:uid="{00000000-0005-0000-0000-0000304E0000}"/>
    <cellStyle name="Currency 8 9" xfId="24182" xr:uid="{00000000-0005-0000-0000-0000314E0000}"/>
    <cellStyle name="Currency 9" xfId="244" xr:uid="{00000000-0005-0000-0000-0000324E0000}"/>
    <cellStyle name="Currency 9 2" xfId="3758" xr:uid="{00000000-0005-0000-0000-0000334E0000}"/>
    <cellStyle name="Currency 9 2 2" xfId="24183" xr:uid="{00000000-0005-0000-0000-0000344E0000}"/>
    <cellStyle name="Currency 9 2 2 2" xfId="24184" xr:uid="{00000000-0005-0000-0000-0000354E0000}"/>
    <cellStyle name="Currency 9 2 2 2 2" xfId="24185" xr:uid="{00000000-0005-0000-0000-0000364E0000}"/>
    <cellStyle name="Currency 9 2 2 2 2 2" xfId="24186" xr:uid="{00000000-0005-0000-0000-0000374E0000}"/>
    <cellStyle name="Currency 9 2 2 2 2 2 2" xfId="24187" xr:uid="{00000000-0005-0000-0000-0000384E0000}"/>
    <cellStyle name="Currency 9 2 2 2 2 3" xfId="24188" xr:uid="{00000000-0005-0000-0000-0000394E0000}"/>
    <cellStyle name="Currency 9 2 2 2 2 4" xfId="24189" xr:uid="{00000000-0005-0000-0000-00003A4E0000}"/>
    <cellStyle name="Currency 9 2 2 2 3" xfId="24190" xr:uid="{00000000-0005-0000-0000-00003B4E0000}"/>
    <cellStyle name="Currency 9 2 2 2 3 2" xfId="24191" xr:uid="{00000000-0005-0000-0000-00003C4E0000}"/>
    <cellStyle name="Currency 9 2 2 2 4" xfId="24192" xr:uid="{00000000-0005-0000-0000-00003D4E0000}"/>
    <cellStyle name="Currency 9 2 2 2 5" xfId="24193" xr:uid="{00000000-0005-0000-0000-00003E4E0000}"/>
    <cellStyle name="Currency 9 2 2 3" xfId="24194" xr:uid="{00000000-0005-0000-0000-00003F4E0000}"/>
    <cellStyle name="Currency 9 2 2 3 2" xfId="24195" xr:uid="{00000000-0005-0000-0000-0000404E0000}"/>
    <cellStyle name="Currency 9 2 2 3 2 2" xfId="24196" xr:uid="{00000000-0005-0000-0000-0000414E0000}"/>
    <cellStyle name="Currency 9 2 2 3 3" xfId="24197" xr:uid="{00000000-0005-0000-0000-0000424E0000}"/>
    <cellStyle name="Currency 9 2 2 3 4" xfId="24198" xr:uid="{00000000-0005-0000-0000-0000434E0000}"/>
    <cellStyle name="Currency 9 2 2 4" xfId="24199" xr:uid="{00000000-0005-0000-0000-0000444E0000}"/>
    <cellStyle name="Currency 9 2 2 4 2" xfId="24200" xr:uid="{00000000-0005-0000-0000-0000454E0000}"/>
    <cellStyle name="Currency 9 2 2 5" xfId="24201" xr:uid="{00000000-0005-0000-0000-0000464E0000}"/>
    <cellStyle name="Currency 9 2 2 6" xfId="24202" xr:uid="{00000000-0005-0000-0000-0000474E0000}"/>
    <cellStyle name="Currency 9 2 3" xfId="24203" xr:uid="{00000000-0005-0000-0000-0000484E0000}"/>
    <cellStyle name="Currency 9 2 4" xfId="24204" xr:uid="{00000000-0005-0000-0000-0000494E0000}"/>
    <cellStyle name="Currency 9 2 4 2" xfId="24205" xr:uid="{00000000-0005-0000-0000-00004A4E0000}"/>
    <cellStyle name="Currency 9 2 4 2 2" xfId="24206" xr:uid="{00000000-0005-0000-0000-00004B4E0000}"/>
    <cellStyle name="Currency 9 2 4 2 2 2" xfId="24207" xr:uid="{00000000-0005-0000-0000-00004C4E0000}"/>
    <cellStyle name="Currency 9 2 4 2 3" xfId="24208" xr:uid="{00000000-0005-0000-0000-00004D4E0000}"/>
    <cellStyle name="Currency 9 2 4 2 4" xfId="24209" xr:uid="{00000000-0005-0000-0000-00004E4E0000}"/>
    <cellStyle name="Currency 9 2 4 3" xfId="24210" xr:uid="{00000000-0005-0000-0000-00004F4E0000}"/>
    <cellStyle name="Currency 9 2 4 3 2" xfId="24211" xr:uid="{00000000-0005-0000-0000-0000504E0000}"/>
    <cellStyle name="Currency 9 2 4 4" xfId="24212" xr:uid="{00000000-0005-0000-0000-0000514E0000}"/>
    <cellStyle name="Currency 9 2 4 5" xfId="24213" xr:uid="{00000000-0005-0000-0000-0000524E0000}"/>
    <cellStyle name="Currency 9 2 5" xfId="24214" xr:uid="{00000000-0005-0000-0000-0000534E0000}"/>
    <cellStyle name="Currency 9 2 5 2" xfId="24215" xr:uid="{00000000-0005-0000-0000-0000544E0000}"/>
    <cellStyle name="Currency 9 2 5 2 2" xfId="24216" xr:uid="{00000000-0005-0000-0000-0000554E0000}"/>
    <cellStyle name="Currency 9 2 5 3" xfId="24217" xr:uid="{00000000-0005-0000-0000-0000564E0000}"/>
    <cellStyle name="Currency 9 2 5 4" xfId="24218" xr:uid="{00000000-0005-0000-0000-0000574E0000}"/>
    <cellStyle name="Currency 9 2 6" xfId="24219" xr:uid="{00000000-0005-0000-0000-0000584E0000}"/>
    <cellStyle name="Currency 9 2 6 2" xfId="24220" xr:uid="{00000000-0005-0000-0000-0000594E0000}"/>
    <cellStyle name="Currency 9 2 7" xfId="24221" xr:uid="{00000000-0005-0000-0000-00005A4E0000}"/>
    <cellStyle name="Currency 9 2 8" xfId="24222" xr:uid="{00000000-0005-0000-0000-00005B4E0000}"/>
    <cellStyle name="Currency 9 3" xfId="3759" xr:uid="{00000000-0005-0000-0000-00005C4E0000}"/>
    <cellStyle name="Currency 9 3 2" xfId="24223" xr:uid="{00000000-0005-0000-0000-00005D4E0000}"/>
    <cellStyle name="Currency 9 3 2 2" xfId="24224" xr:uid="{00000000-0005-0000-0000-00005E4E0000}"/>
    <cellStyle name="Currency 9 3 2 2 2" xfId="24225" xr:uid="{00000000-0005-0000-0000-00005F4E0000}"/>
    <cellStyle name="Currency 9 3 2 2 2 2" xfId="24226" xr:uid="{00000000-0005-0000-0000-0000604E0000}"/>
    <cellStyle name="Currency 9 3 2 2 3" xfId="24227" xr:uid="{00000000-0005-0000-0000-0000614E0000}"/>
    <cellStyle name="Currency 9 3 2 2 4" xfId="24228" xr:uid="{00000000-0005-0000-0000-0000624E0000}"/>
    <cellStyle name="Currency 9 3 2 3" xfId="24229" xr:uid="{00000000-0005-0000-0000-0000634E0000}"/>
    <cellStyle name="Currency 9 3 2 3 2" xfId="24230" xr:uid="{00000000-0005-0000-0000-0000644E0000}"/>
    <cellStyle name="Currency 9 3 2 4" xfId="24231" xr:uid="{00000000-0005-0000-0000-0000654E0000}"/>
    <cellStyle name="Currency 9 3 2 5" xfId="24232" xr:uid="{00000000-0005-0000-0000-0000664E0000}"/>
    <cellStyle name="Currency 9 3 3" xfId="24233" xr:uid="{00000000-0005-0000-0000-0000674E0000}"/>
    <cellStyle name="Currency 9 3 3 2" xfId="24234" xr:uid="{00000000-0005-0000-0000-0000684E0000}"/>
    <cellStyle name="Currency 9 3 3 2 2" xfId="24235" xr:uid="{00000000-0005-0000-0000-0000694E0000}"/>
    <cellStyle name="Currency 9 3 3 3" xfId="24236" xr:uid="{00000000-0005-0000-0000-00006A4E0000}"/>
    <cellStyle name="Currency 9 3 3 4" xfId="24237" xr:uid="{00000000-0005-0000-0000-00006B4E0000}"/>
    <cellStyle name="Currency 9 3 4" xfId="24238" xr:uid="{00000000-0005-0000-0000-00006C4E0000}"/>
    <cellStyle name="Currency 9 3 4 2" xfId="24239" xr:uid="{00000000-0005-0000-0000-00006D4E0000}"/>
    <cellStyle name="Currency 9 3 5" xfId="24240" xr:uid="{00000000-0005-0000-0000-00006E4E0000}"/>
    <cellStyle name="Currency 9 3 6" xfId="24241" xr:uid="{00000000-0005-0000-0000-00006F4E0000}"/>
    <cellStyle name="Currency 9 4" xfId="3760" xr:uid="{00000000-0005-0000-0000-0000704E0000}"/>
    <cellStyle name="Currency 9 4 2" xfId="24242" xr:uid="{00000000-0005-0000-0000-0000714E0000}"/>
    <cellStyle name="Currency 9 4 2 2" xfId="24243" xr:uid="{00000000-0005-0000-0000-0000724E0000}"/>
    <cellStyle name="Currency 9 4 2 2 2" xfId="24244" xr:uid="{00000000-0005-0000-0000-0000734E0000}"/>
    <cellStyle name="Currency 9 4 2 3" xfId="24245" xr:uid="{00000000-0005-0000-0000-0000744E0000}"/>
    <cellStyle name="Currency 9 4 2 4" xfId="24246" xr:uid="{00000000-0005-0000-0000-0000754E0000}"/>
    <cellStyle name="Currency 9 4 3" xfId="24247" xr:uid="{00000000-0005-0000-0000-0000764E0000}"/>
    <cellStyle name="Currency 9 4 3 2" xfId="24248" xr:uid="{00000000-0005-0000-0000-0000774E0000}"/>
    <cellStyle name="Currency 9 4 4" xfId="24249" xr:uid="{00000000-0005-0000-0000-0000784E0000}"/>
    <cellStyle name="Currency 9 4 5" xfId="24250" xr:uid="{00000000-0005-0000-0000-0000794E0000}"/>
    <cellStyle name="Currency 9 5" xfId="3761" xr:uid="{00000000-0005-0000-0000-00007A4E0000}"/>
    <cellStyle name="Currency 9 5 2" xfId="24251" xr:uid="{00000000-0005-0000-0000-00007B4E0000}"/>
    <cellStyle name="Currency 9 5 2 2" xfId="24252" xr:uid="{00000000-0005-0000-0000-00007C4E0000}"/>
    <cellStyle name="Currency 9 5 3" xfId="24253" xr:uid="{00000000-0005-0000-0000-00007D4E0000}"/>
    <cellStyle name="Currency 9 5 4" xfId="24254" xr:uid="{00000000-0005-0000-0000-00007E4E0000}"/>
    <cellStyle name="Currency 9 6" xfId="3762" xr:uid="{00000000-0005-0000-0000-00007F4E0000}"/>
    <cellStyle name="Currency 9 6 2" xfId="24255" xr:uid="{00000000-0005-0000-0000-0000804E0000}"/>
    <cellStyle name="Currency 9 7" xfId="3763" xr:uid="{00000000-0005-0000-0000-0000814E0000}"/>
    <cellStyle name="Currency 9 8" xfId="24256" xr:uid="{00000000-0005-0000-0000-0000824E0000}"/>
    <cellStyle name="Currency 9 9" xfId="24257" xr:uid="{00000000-0005-0000-0000-0000834E0000}"/>
    <cellStyle name="Currency0" xfId="726" xr:uid="{00000000-0005-0000-0000-0000844E0000}"/>
    <cellStyle name="Currency0 2" xfId="727" xr:uid="{00000000-0005-0000-0000-0000854E0000}"/>
    <cellStyle name="Currency0 2 2" xfId="24258" xr:uid="{00000000-0005-0000-0000-0000864E0000}"/>
    <cellStyle name="Currency0 3" xfId="3764" xr:uid="{00000000-0005-0000-0000-0000874E0000}"/>
    <cellStyle name="Currency0 4" xfId="3765" xr:uid="{00000000-0005-0000-0000-0000884E0000}"/>
    <cellStyle name="Currency0 5" xfId="3766" xr:uid="{00000000-0005-0000-0000-0000894E0000}"/>
    <cellStyle name="Data" xfId="245" xr:uid="{00000000-0005-0000-0000-00008A4E0000}"/>
    <cellStyle name="data input" xfId="24259" xr:uid="{00000000-0005-0000-0000-00008B4E0000}"/>
    <cellStyle name="Date" xfId="728" xr:uid="{00000000-0005-0000-0000-00008C4E0000}"/>
    <cellStyle name="Date 10" xfId="3767" xr:uid="{00000000-0005-0000-0000-00008D4E0000}"/>
    <cellStyle name="Date 10 2" xfId="3768" xr:uid="{00000000-0005-0000-0000-00008E4E0000}"/>
    <cellStyle name="Date 11" xfId="3769" xr:uid="{00000000-0005-0000-0000-00008F4E0000}"/>
    <cellStyle name="Date 11 2" xfId="3770" xr:uid="{00000000-0005-0000-0000-0000904E0000}"/>
    <cellStyle name="Date 12" xfId="3771" xr:uid="{00000000-0005-0000-0000-0000914E0000}"/>
    <cellStyle name="Date 12 2" xfId="3772" xr:uid="{00000000-0005-0000-0000-0000924E0000}"/>
    <cellStyle name="Date 13" xfId="3773" xr:uid="{00000000-0005-0000-0000-0000934E0000}"/>
    <cellStyle name="Date 13 2" xfId="3774" xr:uid="{00000000-0005-0000-0000-0000944E0000}"/>
    <cellStyle name="Date 14" xfId="3775" xr:uid="{00000000-0005-0000-0000-0000954E0000}"/>
    <cellStyle name="Date 14 2" xfId="3776" xr:uid="{00000000-0005-0000-0000-0000964E0000}"/>
    <cellStyle name="Date 15" xfId="3777" xr:uid="{00000000-0005-0000-0000-0000974E0000}"/>
    <cellStyle name="Date 15 2" xfId="3778" xr:uid="{00000000-0005-0000-0000-0000984E0000}"/>
    <cellStyle name="Date 16" xfId="3779" xr:uid="{00000000-0005-0000-0000-0000994E0000}"/>
    <cellStyle name="Date 16 2" xfId="3780" xr:uid="{00000000-0005-0000-0000-00009A4E0000}"/>
    <cellStyle name="Date 17" xfId="3781" xr:uid="{00000000-0005-0000-0000-00009B4E0000}"/>
    <cellStyle name="Date 17 2" xfId="3782" xr:uid="{00000000-0005-0000-0000-00009C4E0000}"/>
    <cellStyle name="Date 2" xfId="729" xr:uid="{00000000-0005-0000-0000-00009D4E0000}"/>
    <cellStyle name="Date 2 2" xfId="3783" xr:uid="{00000000-0005-0000-0000-00009E4E0000}"/>
    <cellStyle name="Date 2 3" xfId="3784" xr:uid="{00000000-0005-0000-0000-00009F4E0000}"/>
    <cellStyle name="Date 2 4" xfId="3785" xr:uid="{00000000-0005-0000-0000-0000A04E0000}"/>
    <cellStyle name="Date 2 5" xfId="3786" xr:uid="{00000000-0005-0000-0000-0000A14E0000}"/>
    <cellStyle name="Date 2 6" xfId="3787" xr:uid="{00000000-0005-0000-0000-0000A24E0000}"/>
    <cellStyle name="Date 3" xfId="3788" xr:uid="{00000000-0005-0000-0000-0000A34E0000}"/>
    <cellStyle name="Date 3 2" xfId="3789" xr:uid="{00000000-0005-0000-0000-0000A44E0000}"/>
    <cellStyle name="Date 3 3" xfId="24260" xr:uid="{00000000-0005-0000-0000-0000A54E0000}"/>
    <cellStyle name="Date 4" xfId="3790" xr:uid="{00000000-0005-0000-0000-0000A64E0000}"/>
    <cellStyle name="Date 4 2" xfId="3791" xr:uid="{00000000-0005-0000-0000-0000A74E0000}"/>
    <cellStyle name="Date 5" xfId="3792" xr:uid="{00000000-0005-0000-0000-0000A84E0000}"/>
    <cellStyle name="Date 5 2" xfId="3793" xr:uid="{00000000-0005-0000-0000-0000A94E0000}"/>
    <cellStyle name="Date 6" xfId="3794" xr:uid="{00000000-0005-0000-0000-0000AA4E0000}"/>
    <cellStyle name="Date 6 2" xfId="3795" xr:uid="{00000000-0005-0000-0000-0000AB4E0000}"/>
    <cellStyle name="Date 7" xfId="3796" xr:uid="{00000000-0005-0000-0000-0000AC4E0000}"/>
    <cellStyle name="Date 7 2" xfId="3797" xr:uid="{00000000-0005-0000-0000-0000AD4E0000}"/>
    <cellStyle name="Date 8" xfId="3798" xr:uid="{00000000-0005-0000-0000-0000AE4E0000}"/>
    <cellStyle name="Date 8 2" xfId="3799" xr:uid="{00000000-0005-0000-0000-0000AF4E0000}"/>
    <cellStyle name="Date 9" xfId="3800" xr:uid="{00000000-0005-0000-0000-0000B04E0000}"/>
    <cellStyle name="Date 9 2" xfId="3801" xr:uid="{00000000-0005-0000-0000-0000B14E0000}"/>
    <cellStyle name="Date long" xfId="24261" xr:uid="{00000000-0005-0000-0000-0000B24E0000}"/>
    <cellStyle name="Date Short" xfId="3802" xr:uid="{00000000-0005-0000-0000-0000B34E0000}"/>
    <cellStyle name="Date_00001 ELS 03-31-10" xfId="3803" xr:uid="{00000000-0005-0000-0000-0000B44E0000}"/>
    <cellStyle name="Decimal 4" xfId="24262" xr:uid="{00000000-0005-0000-0000-0000B54E0000}"/>
    <cellStyle name="DOWNFOOT" xfId="24263" xr:uid="{00000000-0005-0000-0000-0000B64E0000}"/>
    <cellStyle name="dth/day" xfId="24264" xr:uid="{00000000-0005-0000-0000-0000B74E0000}"/>
    <cellStyle name="dth/day 10" xfId="24265" xr:uid="{00000000-0005-0000-0000-0000B84E0000}"/>
    <cellStyle name="dth/day 2" xfId="24266" xr:uid="{00000000-0005-0000-0000-0000B94E0000}"/>
    <cellStyle name="dth/day 3" xfId="24267" xr:uid="{00000000-0005-0000-0000-0000BA4E0000}"/>
    <cellStyle name="dth/day 4" xfId="24268" xr:uid="{00000000-0005-0000-0000-0000BB4E0000}"/>
    <cellStyle name="dth/day 5" xfId="24269" xr:uid="{00000000-0005-0000-0000-0000BC4E0000}"/>
    <cellStyle name="dth/day 6" xfId="24270" xr:uid="{00000000-0005-0000-0000-0000BD4E0000}"/>
    <cellStyle name="dth/day 7" xfId="24271" xr:uid="{00000000-0005-0000-0000-0000BE4E0000}"/>
    <cellStyle name="dth/day 8" xfId="24272" xr:uid="{00000000-0005-0000-0000-0000BF4E0000}"/>
    <cellStyle name="dth/day 9" xfId="24273" xr:uid="{00000000-0005-0000-0000-0000C04E0000}"/>
    <cellStyle name="Enter Currency (0)" xfId="3804" xr:uid="{00000000-0005-0000-0000-0000C14E0000}"/>
    <cellStyle name="Enter Currency (2)" xfId="3805" xr:uid="{00000000-0005-0000-0000-0000C24E0000}"/>
    <cellStyle name="Enter Units (0)" xfId="3806" xr:uid="{00000000-0005-0000-0000-0000C34E0000}"/>
    <cellStyle name="Enter Units (1)" xfId="3807" xr:uid="{00000000-0005-0000-0000-0000C44E0000}"/>
    <cellStyle name="Enter Units (2)" xfId="3808" xr:uid="{00000000-0005-0000-0000-0000C54E0000}"/>
    <cellStyle name="Entered" xfId="24274" xr:uid="{00000000-0005-0000-0000-0000C64E0000}"/>
    <cellStyle name="ERRORS" xfId="246" xr:uid="{00000000-0005-0000-0000-0000C74E0000}"/>
    <cellStyle name="ERRORS 2" xfId="3809" xr:uid="{00000000-0005-0000-0000-0000C84E0000}"/>
    <cellStyle name="Euro" xfId="730" xr:uid="{00000000-0005-0000-0000-0000C94E0000}"/>
    <cellStyle name="Euro 10" xfId="3810" xr:uid="{00000000-0005-0000-0000-0000CA4E0000}"/>
    <cellStyle name="Euro 11" xfId="3811" xr:uid="{00000000-0005-0000-0000-0000CB4E0000}"/>
    <cellStyle name="Euro 12" xfId="3812" xr:uid="{00000000-0005-0000-0000-0000CC4E0000}"/>
    <cellStyle name="Euro 13" xfId="3813" xr:uid="{00000000-0005-0000-0000-0000CD4E0000}"/>
    <cellStyle name="Euro 2" xfId="3814" xr:uid="{00000000-0005-0000-0000-0000CE4E0000}"/>
    <cellStyle name="Euro 2 2" xfId="3815" xr:uid="{00000000-0005-0000-0000-0000CF4E0000}"/>
    <cellStyle name="Euro 3" xfId="3816" xr:uid="{00000000-0005-0000-0000-0000D04E0000}"/>
    <cellStyle name="Euro 4" xfId="3817" xr:uid="{00000000-0005-0000-0000-0000D14E0000}"/>
    <cellStyle name="Euro 5" xfId="3818" xr:uid="{00000000-0005-0000-0000-0000D24E0000}"/>
    <cellStyle name="Euro 6" xfId="3819" xr:uid="{00000000-0005-0000-0000-0000D34E0000}"/>
    <cellStyle name="Euro 7" xfId="3820" xr:uid="{00000000-0005-0000-0000-0000D44E0000}"/>
    <cellStyle name="Euro 8" xfId="3821" xr:uid="{00000000-0005-0000-0000-0000D54E0000}"/>
    <cellStyle name="Euro 9" xfId="3822" xr:uid="{00000000-0005-0000-0000-0000D64E0000}"/>
    <cellStyle name="Euro billion" xfId="24275" xr:uid="{00000000-0005-0000-0000-0000D74E0000}"/>
    <cellStyle name="Euro million" xfId="24276" xr:uid="{00000000-0005-0000-0000-0000D84E0000}"/>
    <cellStyle name="Euro thousand" xfId="24277" xr:uid="{00000000-0005-0000-0000-0000D94E0000}"/>
    <cellStyle name="Euro_20070823 OM TARGETS &amp; CTA Allocated by Company as of 9 4 07" xfId="24278" xr:uid="{00000000-0005-0000-0000-0000DA4E0000}"/>
    <cellStyle name="Explanatory Text 10" xfId="3823" xr:uid="{00000000-0005-0000-0000-0000DB4E0000}"/>
    <cellStyle name="Explanatory Text 10 2" xfId="3824" xr:uid="{00000000-0005-0000-0000-0000DC4E0000}"/>
    <cellStyle name="Explanatory Text 11" xfId="3825" xr:uid="{00000000-0005-0000-0000-0000DD4E0000}"/>
    <cellStyle name="Explanatory Text 12" xfId="24279" xr:uid="{00000000-0005-0000-0000-0000DE4E0000}"/>
    <cellStyle name="Explanatory Text 2" xfId="247" xr:uid="{00000000-0005-0000-0000-0000DF4E0000}"/>
    <cellStyle name="Explanatory Text 2 2" xfId="3826" xr:uid="{00000000-0005-0000-0000-0000E04E0000}"/>
    <cellStyle name="Explanatory Text 2 2 2" xfId="24280" xr:uid="{00000000-0005-0000-0000-0000E14E0000}"/>
    <cellStyle name="Explanatory Text 2 3" xfId="3827" xr:uid="{00000000-0005-0000-0000-0000E24E0000}"/>
    <cellStyle name="Explanatory Text 3" xfId="3828" xr:uid="{00000000-0005-0000-0000-0000E34E0000}"/>
    <cellStyle name="Explanatory Text 3 2" xfId="3829" xr:uid="{00000000-0005-0000-0000-0000E44E0000}"/>
    <cellStyle name="Explanatory Text 4" xfId="3830" xr:uid="{00000000-0005-0000-0000-0000E54E0000}"/>
    <cellStyle name="Explanatory Text 4 2" xfId="3831" xr:uid="{00000000-0005-0000-0000-0000E64E0000}"/>
    <cellStyle name="Explanatory Text 5" xfId="3832" xr:uid="{00000000-0005-0000-0000-0000E74E0000}"/>
    <cellStyle name="Explanatory Text 5 2" xfId="3833" xr:uid="{00000000-0005-0000-0000-0000E84E0000}"/>
    <cellStyle name="Explanatory Text 6" xfId="3834" xr:uid="{00000000-0005-0000-0000-0000E94E0000}"/>
    <cellStyle name="Explanatory Text 6 2" xfId="3835" xr:uid="{00000000-0005-0000-0000-0000EA4E0000}"/>
    <cellStyle name="Explanatory Text 7" xfId="3836" xr:uid="{00000000-0005-0000-0000-0000EB4E0000}"/>
    <cellStyle name="Explanatory Text 7 2" xfId="3837" xr:uid="{00000000-0005-0000-0000-0000EC4E0000}"/>
    <cellStyle name="Explanatory Text 8" xfId="3838" xr:uid="{00000000-0005-0000-0000-0000ED4E0000}"/>
    <cellStyle name="Explanatory Text 8 2" xfId="3839" xr:uid="{00000000-0005-0000-0000-0000EE4E0000}"/>
    <cellStyle name="Explanatory Text 9" xfId="3840" xr:uid="{00000000-0005-0000-0000-0000EF4E0000}"/>
    <cellStyle name="Explanatory Text 9 2" xfId="3841" xr:uid="{00000000-0005-0000-0000-0000F04E0000}"/>
    <cellStyle name="ExtRef_Date" xfId="3842" xr:uid="{00000000-0005-0000-0000-0000F14E0000}"/>
    <cellStyle name="Ezres [0]_Munka1" xfId="24281" xr:uid="{00000000-0005-0000-0000-0000F24E0000}"/>
    <cellStyle name="Ezres_Munka1" xfId="24282" xr:uid="{00000000-0005-0000-0000-0000F34E0000}"/>
    <cellStyle name="F2" xfId="3843" xr:uid="{00000000-0005-0000-0000-0000F44E0000}"/>
    <cellStyle name="F3" xfId="3844" xr:uid="{00000000-0005-0000-0000-0000F54E0000}"/>
    <cellStyle name="F4" xfId="3845" xr:uid="{00000000-0005-0000-0000-0000F64E0000}"/>
    <cellStyle name="F5" xfId="3846" xr:uid="{00000000-0005-0000-0000-0000F74E0000}"/>
    <cellStyle name="F6" xfId="3847" xr:uid="{00000000-0005-0000-0000-0000F84E0000}"/>
    <cellStyle name="F7_state taxes" xfId="3848" xr:uid="{00000000-0005-0000-0000-0000F94E0000}"/>
    <cellStyle name="F8_state taxes" xfId="3849" xr:uid="{00000000-0005-0000-0000-0000FA4E0000}"/>
    <cellStyle name="Fixed" xfId="731" xr:uid="{00000000-0005-0000-0000-0000FB4E0000}"/>
    <cellStyle name="Fixed 0" xfId="24283" xr:uid="{00000000-0005-0000-0000-0000FC4E0000}"/>
    <cellStyle name="Fixed 0.0000" xfId="24284" xr:uid="{00000000-0005-0000-0000-0000FD4E0000}"/>
    <cellStyle name="Fixed 10" xfId="24285" xr:uid="{00000000-0005-0000-0000-0000FE4E0000}"/>
    <cellStyle name="Fixed 11" xfId="24286" xr:uid="{00000000-0005-0000-0000-0000FF4E0000}"/>
    <cellStyle name="Fixed 12" xfId="24287" xr:uid="{00000000-0005-0000-0000-0000004F0000}"/>
    <cellStyle name="Fixed 13" xfId="24288" xr:uid="{00000000-0005-0000-0000-0000014F0000}"/>
    <cellStyle name="Fixed 14" xfId="24289" xr:uid="{00000000-0005-0000-0000-0000024F0000}"/>
    <cellStyle name="Fixed 15" xfId="24290" xr:uid="{00000000-0005-0000-0000-0000034F0000}"/>
    <cellStyle name="Fixed 16" xfId="24291" xr:uid="{00000000-0005-0000-0000-0000044F0000}"/>
    <cellStyle name="Fixed 17" xfId="24292" xr:uid="{00000000-0005-0000-0000-0000054F0000}"/>
    <cellStyle name="Fixed 18" xfId="24293" xr:uid="{00000000-0005-0000-0000-0000064F0000}"/>
    <cellStyle name="Fixed 19" xfId="24294" xr:uid="{00000000-0005-0000-0000-0000074F0000}"/>
    <cellStyle name="Fixed 2" xfId="732" xr:uid="{00000000-0005-0000-0000-0000084F0000}"/>
    <cellStyle name="Fixed 2 2" xfId="24295" xr:uid="{00000000-0005-0000-0000-0000094F0000}"/>
    <cellStyle name="Fixed 20" xfId="24296" xr:uid="{00000000-0005-0000-0000-00000A4F0000}"/>
    <cellStyle name="Fixed 21" xfId="24297" xr:uid="{00000000-0005-0000-0000-00000B4F0000}"/>
    <cellStyle name="Fixed 22" xfId="24298" xr:uid="{00000000-0005-0000-0000-00000C4F0000}"/>
    <cellStyle name="Fixed 23" xfId="24299" xr:uid="{00000000-0005-0000-0000-00000D4F0000}"/>
    <cellStyle name="Fixed 24" xfId="24300" xr:uid="{00000000-0005-0000-0000-00000E4F0000}"/>
    <cellStyle name="Fixed 25" xfId="24301" xr:uid="{00000000-0005-0000-0000-00000F4F0000}"/>
    <cellStyle name="Fixed 26" xfId="24302" xr:uid="{00000000-0005-0000-0000-0000104F0000}"/>
    <cellStyle name="Fixed 27" xfId="24303" xr:uid="{00000000-0005-0000-0000-0000114F0000}"/>
    <cellStyle name="Fixed 28" xfId="24304" xr:uid="{00000000-0005-0000-0000-0000124F0000}"/>
    <cellStyle name="Fixed 29" xfId="24305" xr:uid="{00000000-0005-0000-0000-0000134F0000}"/>
    <cellStyle name="Fixed 3" xfId="3850" xr:uid="{00000000-0005-0000-0000-0000144F0000}"/>
    <cellStyle name="Fixed 30" xfId="24306" xr:uid="{00000000-0005-0000-0000-0000154F0000}"/>
    <cellStyle name="Fixed 31" xfId="24307" xr:uid="{00000000-0005-0000-0000-0000164F0000}"/>
    <cellStyle name="Fixed 32" xfId="24308" xr:uid="{00000000-0005-0000-0000-0000174F0000}"/>
    <cellStyle name="Fixed 33" xfId="24309" xr:uid="{00000000-0005-0000-0000-0000184F0000}"/>
    <cellStyle name="Fixed 34" xfId="24310" xr:uid="{00000000-0005-0000-0000-0000194F0000}"/>
    <cellStyle name="Fixed 35" xfId="24311" xr:uid="{00000000-0005-0000-0000-00001A4F0000}"/>
    <cellStyle name="Fixed 36" xfId="24312" xr:uid="{00000000-0005-0000-0000-00001B4F0000}"/>
    <cellStyle name="Fixed 37" xfId="24313" xr:uid="{00000000-0005-0000-0000-00001C4F0000}"/>
    <cellStyle name="Fixed 38" xfId="24314" xr:uid="{00000000-0005-0000-0000-00001D4F0000}"/>
    <cellStyle name="Fixed 39" xfId="24315" xr:uid="{00000000-0005-0000-0000-00001E4F0000}"/>
    <cellStyle name="Fixed 4" xfId="3851" xr:uid="{00000000-0005-0000-0000-00001F4F0000}"/>
    <cellStyle name="Fixed 5" xfId="3852" xr:uid="{00000000-0005-0000-0000-0000204F0000}"/>
    <cellStyle name="Fixed 6" xfId="24316" xr:uid="{00000000-0005-0000-0000-0000214F0000}"/>
    <cellStyle name="Fixed 7" xfId="24317" xr:uid="{00000000-0005-0000-0000-0000224F0000}"/>
    <cellStyle name="Fixed 8" xfId="24318" xr:uid="{00000000-0005-0000-0000-0000234F0000}"/>
    <cellStyle name="Fixed 9" xfId="24319" xr:uid="{00000000-0005-0000-0000-0000244F0000}"/>
    <cellStyle name="Followed Hyperlink" xfId="24320" xr:uid="{00000000-0005-0000-0000-0000254F0000}"/>
    <cellStyle name="GBP" xfId="24321" xr:uid="{00000000-0005-0000-0000-0000264F0000}"/>
    <cellStyle name="GBP billion" xfId="24322" xr:uid="{00000000-0005-0000-0000-0000274F0000}"/>
    <cellStyle name="GBP million" xfId="24323" xr:uid="{00000000-0005-0000-0000-0000284F0000}"/>
    <cellStyle name="GBP thousand" xfId="24324" xr:uid="{00000000-0005-0000-0000-0000294F0000}"/>
    <cellStyle name="Good 10" xfId="3853" xr:uid="{00000000-0005-0000-0000-00002A4F0000}"/>
    <cellStyle name="Good 10 2" xfId="3854" xr:uid="{00000000-0005-0000-0000-00002B4F0000}"/>
    <cellStyle name="Good 11" xfId="3855" xr:uid="{00000000-0005-0000-0000-00002C4F0000}"/>
    <cellStyle name="Good 12" xfId="24325" xr:uid="{00000000-0005-0000-0000-00002D4F0000}"/>
    <cellStyle name="Good 2" xfId="248" xr:uid="{00000000-0005-0000-0000-00002E4F0000}"/>
    <cellStyle name="Good 2 2" xfId="3856" xr:uid="{00000000-0005-0000-0000-00002F4F0000}"/>
    <cellStyle name="Good 2 2 2" xfId="24326" xr:uid="{00000000-0005-0000-0000-0000304F0000}"/>
    <cellStyle name="Good 2 3" xfId="3857" xr:uid="{00000000-0005-0000-0000-0000314F0000}"/>
    <cellStyle name="Good 3" xfId="3858" xr:uid="{00000000-0005-0000-0000-0000324F0000}"/>
    <cellStyle name="Good 3 2" xfId="3859" xr:uid="{00000000-0005-0000-0000-0000334F0000}"/>
    <cellStyle name="Good 4" xfId="3860" xr:uid="{00000000-0005-0000-0000-0000344F0000}"/>
    <cellStyle name="Good 4 2" xfId="3861" xr:uid="{00000000-0005-0000-0000-0000354F0000}"/>
    <cellStyle name="Good 5" xfId="3862" xr:uid="{00000000-0005-0000-0000-0000364F0000}"/>
    <cellStyle name="Good 5 2" xfId="3863" xr:uid="{00000000-0005-0000-0000-0000374F0000}"/>
    <cellStyle name="Good 6" xfId="3864" xr:uid="{00000000-0005-0000-0000-0000384F0000}"/>
    <cellStyle name="Good 6 2" xfId="3865" xr:uid="{00000000-0005-0000-0000-0000394F0000}"/>
    <cellStyle name="Good 7" xfId="3866" xr:uid="{00000000-0005-0000-0000-00003A4F0000}"/>
    <cellStyle name="Good 7 2" xfId="3867" xr:uid="{00000000-0005-0000-0000-00003B4F0000}"/>
    <cellStyle name="Good 8" xfId="3868" xr:uid="{00000000-0005-0000-0000-00003C4F0000}"/>
    <cellStyle name="Good 8 2" xfId="3869" xr:uid="{00000000-0005-0000-0000-00003D4F0000}"/>
    <cellStyle name="Good 9" xfId="3870" xr:uid="{00000000-0005-0000-0000-00003E4F0000}"/>
    <cellStyle name="Good 9 2" xfId="3871" xr:uid="{00000000-0005-0000-0000-00003F4F0000}"/>
    <cellStyle name="Grey" xfId="3872" xr:uid="{00000000-0005-0000-0000-0000404F0000}"/>
    <cellStyle name="Grey 2" xfId="3873" xr:uid="{00000000-0005-0000-0000-0000414F0000}"/>
    <cellStyle name="Grey 3" xfId="3874" xr:uid="{00000000-0005-0000-0000-0000424F0000}"/>
    <cellStyle name="Grey 4" xfId="3875" xr:uid="{00000000-0005-0000-0000-0000434F0000}"/>
    <cellStyle name="Grey 5" xfId="3876" xr:uid="{00000000-0005-0000-0000-0000444F0000}"/>
    <cellStyle name="hard no." xfId="24327" xr:uid="{00000000-0005-0000-0000-0000454F0000}"/>
    <cellStyle name="Header1" xfId="3877" xr:uid="{00000000-0005-0000-0000-0000464F0000}"/>
    <cellStyle name="Header1 2" xfId="3878" xr:uid="{00000000-0005-0000-0000-0000474F0000}"/>
    <cellStyle name="Header2" xfId="3879" xr:uid="{00000000-0005-0000-0000-0000484F0000}"/>
    <cellStyle name="Header2 2" xfId="3880" xr:uid="{00000000-0005-0000-0000-0000494F0000}"/>
    <cellStyle name="Heading 1 10" xfId="3881" xr:uid="{00000000-0005-0000-0000-00004A4F0000}"/>
    <cellStyle name="Heading 1 10 2" xfId="3882" xr:uid="{00000000-0005-0000-0000-00004B4F0000}"/>
    <cellStyle name="Heading 1 11" xfId="3883" xr:uid="{00000000-0005-0000-0000-00004C4F0000}"/>
    <cellStyle name="Heading 1 11 2" xfId="3884" xr:uid="{00000000-0005-0000-0000-00004D4F0000}"/>
    <cellStyle name="Heading 1 12" xfId="3885" xr:uid="{00000000-0005-0000-0000-00004E4F0000}"/>
    <cellStyle name="Heading 1 13" xfId="3886" xr:uid="{00000000-0005-0000-0000-00004F4F0000}"/>
    <cellStyle name="Heading 1 2" xfId="249" xr:uid="{00000000-0005-0000-0000-0000504F0000}"/>
    <cellStyle name="Heading 1 2 2" xfId="3887" xr:uid="{00000000-0005-0000-0000-0000514F0000}"/>
    <cellStyle name="Heading 1 2 2 2" xfId="3888" xr:uid="{00000000-0005-0000-0000-0000524F0000}"/>
    <cellStyle name="Heading 1 2 3" xfId="3889" xr:uid="{00000000-0005-0000-0000-0000534F0000}"/>
    <cellStyle name="Heading 1 2 3 2" xfId="3890" xr:uid="{00000000-0005-0000-0000-0000544F0000}"/>
    <cellStyle name="Heading 1 2_FERC versus US GAAP differences - GSE MECO and Nantucket" xfId="24328" xr:uid="{00000000-0005-0000-0000-0000554F0000}"/>
    <cellStyle name="Heading 1 3" xfId="3891" xr:uid="{00000000-0005-0000-0000-0000564F0000}"/>
    <cellStyle name="Heading 1 3 2" xfId="3892" xr:uid="{00000000-0005-0000-0000-0000574F0000}"/>
    <cellStyle name="Heading 1 4" xfId="3893" xr:uid="{00000000-0005-0000-0000-0000584F0000}"/>
    <cellStyle name="Heading 1 4 2" xfId="3894" xr:uid="{00000000-0005-0000-0000-0000594F0000}"/>
    <cellStyle name="Heading 1 5" xfId="3895" xr:uid="{00000000-0005-0000-0000-00005A4F0000}"/>
    <cellStyle name="Heading 1 5 2" xfId="3896" xr:uid="{00000000-0005-0000-0000-00005B4F0000}"/>
    <cellStyle name="Heading 1 6" xfId="3897" xr:uid="{00000000-0005-0000-0000-00005C4F0000}"/>
    <cellStyle name="Heading 1 6 2" xfId="3898" xr:uid="{00000000-0005-0000-0000-00005D4F0000}"/>
    <cellStyle name="Heading 1 7" xfId="3899" xr:uid="{00000000-0005-0000-0000-00005E4F0000}"/>
    <cellStyle name="Heading 1 7 2" xfId="3900" xr:uid="{00000000-0005-0000-0000-00005F4F0000}"/>
    <cellStyle name="Heading 1 8" xfId="3901" xr:uid="{00000000-0005-0000-0000-0000604F0000}"/>
    <cellStyle name="Heading 1 8 2" xfId="3902" xr:uid="{00000000-0005-0000-0000-0000614F0000}"/>
    <cellStyle name="Heading 1 9" xfId="3903" xr:uid="{00000000-0005-0000-0000-0000624F0000}"/>
    <cellStyle name="Heading 1 9 2" xfId="3904" xr:uid="{00000000-0005-0000-0000-0000634F0000}"/>
    <cellStyle name="Heading 2 10" xfId="3905" xr:uid="{00000000-0005-0000-0000-0000644F0000}"/>
    <cellStyle name="Heading 2 10 2" xfId="3906" xr:uid="{00000000-0005-0000-0000-0000654F0000}"/>
    <cellStyle name="Heading 2 11" xfId="3907" xr:uid="{00000000-0005-0000-0000-0000664F0000}"/>
    <cellStyle name="Heading 2 11 2" xfId="3908" xr:uid="{00000000-0005-0000-0000-0000674F0000}"/>
    <cellStyle name="Heading 2 12" xfId="3909" xr:uid="{00000000-0005-0000-0000-0000684F0000}"/>
    <cellStyle name="Heading 2 13" xfId="3910" xr:uid="{00000000-0005-0000-0000-0000694F0000}"/>
    <cellStyle name="Heading 2 2" xfId="250" xr:uid="{00000000-0005-0000-0000-00006A4F0000}"/>
    <cellStyle name="Heading 2 2 2" xfId="3911" xr:uid="{00000000-0005-0000-0000-00006B4F0000}"/>
    <cellStyle name="Heading 2 2 2 2" xfId="3912" xr:uid="{00000000-0005-0000-0000-00006C4F0000}"/>
    <cellStyle name="Heading 2 2 3" xfId="3913" xr:uid="{00000000-0005-0000-0000-00006D4F0000}"/>
    <cellStyle name="Heading 2 2 3 2" xfId="3914" xr:uid="{00000000-0005-0000-0000-00006E4F0000}"/>
    <cellStyle name="Heading 2 2_FERC versus US GAAP differences - GSE MECO and Nantucket" xfId="24329" xr:uid="{00000000-0005-0000-0000-00006F4F0000}"/>
    <cellStyle name="Heading 2 3" xfId="3915" xr:uid="{00000000-0005-0000-0000-0000704F0000}"/>
    <cellStyle name="Heading 2 3 2" xfId="3916" xr:uid="{00000000-0005-0000-0000-0000714F0000}"/>
    <cellStyle name="Heading 2 4" xfId="3917" xr:uid="{00000000-0005-0000-0000-0000724F0000}"/>
    <cellStyle name="Heading 2 4 2" xfId="3918" xr:uid="{00000000-0005-0000-0000-0000734F0000}"/>
    <cellStyle name="Heading 2 5" xfId="3919" xr:uid="{00000000-0005-0000-0000-0000744F0000}"/>
    <cellStyle name="Heading 2 5 2" xfId="3920" xr:uid="{00000000-0005-0000-0000-0000754F0000}"/>
    <cellStyle name="Heading 2 6" xfId="3921" xr:uid="{00000000-0005-0000-0000-0000764F0000}"/>
    <cellStyle name="Heading 2 6 2" xfId="3922" xr:uid="{00000000-0005-0000-0000-0000774F0000}"/>
    <cellStyle name="Heading 2 7" xfId="3923" xr:uid="{00000000-0005-0000-0000-0000784F0000}"/>
    <cellStyle name="Heading 2 7 2" xfId="3924" xr:uid="{00000000-0005-0000-0000-0000794F0000}"/>
    <cellStyle name="Heading 2 8" xfId="3925" xr:uid="{00000000-0005-0000-0000-00007A4F0000}"/>
    <cellStyle name="Heading 2 8 2" xfId="3926" xr:uid="{00000000-0005-0000-0000-00007B4F0000}"/>
    <cellStyle name="Heading 2 9" xfId="3927" xr:uid="{00000000-0005-0000-0000-00007C4F0000}"/>
    <cellStyle name="Heading 2 9 2" xfId="3928" xr:uid="{00000000-0005-0000-0000-00007D4F0000}"/>
    <cellStyle name="Heading 3 10" xfId="3929" xr:uid="{00000000-0005-0000-0000-00007E4F0000}"/>
    <cellStyle name="Heading 3 10 2" xfId="3930" xr:uid="{00000000-0005-0000-0000-00007F4F0000}"/>
    <cellStyle name="Heading 3 11" xfId="3931" xr:uid="{00000000-0005-0000-0000-0000804F0000}"/>
    <cellStyle name="Heading 3 11 2" xfId="3932" xr:uid="{00000000-0005-0000-0000-0000814F0000}"/>
    <cellStyle name="Heading 3 12" xfId="3933" xr:uid="{00000000-0005-0000-0000-0000824F0000}"/>
    <cellStyle name="Heading 3 13" xfId="3934" xr:uid="{00000000-0005-0000-0000-0000834F0000}"/>
    <cellStyle name="Heading 3 2" xfId="251" xr:uid="{00000000-0005-0000-0000-0000844F0000}"/>
    <cellStyle name="Heading 3 2 2" xfId="3935" xr:uid="{00000000-0005-0000-0000-0000854F0000}"/>
    <cellStyle name="Heading 3 2 2 2" xfId="3936" xr:uid="{00000000-0005-0000-0000-0000864F0000}"/>
    <cellStyle name="Heading 3 2 3" xfId="3937" xr:uid="{00000000-0005-0000-0000-0000874F0000}"/>
    <cellStyle name="Heading 3 2 3 2" xfId="3938" xr:uid="{00000000-0005-0000-0000-0000884F0000}"/>
    <cellStyle name="Heading 3 2_FERC versus US GAAP differences - GSE MECO and Nantucket" xfId="24330" xr:uid="{00000000-0005-0000-0000-0000894F0000}"/>
    <cellStyle name="Heading 3 3" xfId="3939" xr:uid="{00000000-0005-0000-0000-00008A4F0000}"/>
    <cellStyle name="Heading 3 3 2" xfId="3940" xr:uid="{00000000-0005-0000-0000-00008B4F0000}"/>
    <cellStyle name="Heading 3 4" xfId="3941" xr:uid="{00000000-0005-0000-0000-00008C4F0000}"/>
    <cellStyle name="Heading 3 4 2" xfId="3942" xr:uid="{00000000-0005-0000-0000-00008D4F0000}"/>
    <cellStyle name="Heading 3 5" xfId="3943" xr:uid="{00000000-0005-0000-0000-00008E4F0000}"/>
    <cellStyle name="Heading 3 5 2" xfId="3944" xr:uid="{00000000-0005-0000-0000-00008F4F0000}"/>
    <cellStyle name="Heading 3 6" xfId="3945" xr:uid="{00000000-0005-0000-0000-0000904F0000}"/>
    <cellStyle name="Heading 3 6 2" xfId="3946" xr:uid="{00000000-0005-0000-0000-0000914F0000}"/>
    <cellStyle name="Heading 3 7" xfId="3947" xr:uid="{00000000-0005-0000-0000-0000924F0000}"/>
    <cellStyle name="Heading 3 7 2" xfId="3948" xr:uid="{00000000-0005-0000-0000-0000934F0000}"/>
    <cellStyle name="Heading 3 8" xfId="3949" xr:uid="{00000000-0005-0000-0000-0000944F0000}"/>
    <cellStyle name="Heading 3 8 2" xfId="3950" xr:uid="{00000000-0005-0000-0000-0000954F0000}"/>
    <cellStyle name="Heading 3 9" xfId="3951" xr:uid="{00000000-0005-0000-0000-0000964F0000}"/>
    <cellStyle name="Heading 3 9 2" xfId="3952" xr:uid="{00000000-0005-0000-0000-0000974F0000}"/>
    <cellStyle name="Heading 4 10" xfId="3953" xr:uid="{00000000-0005-0000-0000-0000984F0000}"/>
    <cellStyle name="Heading 4 10 2" xfId="3954" xr:uid="{00000000-0005-0000-0000-0000994F0000}"/>
    <cellStyle name="Heading 4 11" xfId="3955" xr:uid="{00000000-0005-0000-0000-00009A4F0000}"/>
    <cellStyle name="Heading 4 11 2" xfId="3956" xr:uid="{00000000-0005-0000-0000-00009B4F0000}"/>
    <cellStyle name="Heading 4 12" xfId="3957" xr:uid="{00000000-0005-0000-0000-00009C4F0000}"/>
    <cellStyle name="Heading 4 13" xfId="3958" xr:uid="{00000000-0005-0000-0000-00009D4F0000}"/>
    <cellStyle name="Heading 4 2" xfId="252" xr:uid="{00000000-0005-0000-0000-00009E4F0000}"/>
    <cellStyle name="Heading 4 2 2" xfId="3959" xr:uid="{00000000-0005-0000-0000-00009F4F0000}"/>
    <cellStyle name="Heading 4 2 2 2" xfId="3960" xr:uid="{00000000-0005-0000-0000-0000A04F0000}"/>
    <cellStyle name="Heading 4 2 3" xfId="3961" xr:uid="{00000000-0005-0000-0000-0000A14F0000}"/>
    <cellStyle name="Heading 4 2 3 2" xfId="3962" xr:uid="{00000000-0005-0000-0000-0000A24F0000}"/>
    <cellStyle name="Heading 4 3" xfId="3963" xr:uid="{00000000-0005-0000-0000-0000A34F0000}"/>
    <cellStyle name="Heading 4 3 2" xfId="3964" xr:uid="{00000000-0005-0000-0000-0000A44F0000}"/>
    <cellStyle name="Heading 4 4" xfId="3965" xr:uid="{00000000-0005-0000-0000-0000A54F0000}"/>
    <cellStyle name="Heading 4 4 2" xfId="3966" xr:uid="{00000000-0005-0000-0000-0000A64F0000}"/>
    <cellStyle name="Heading 4 5" xfId="3967" xr:uid="{00000000-0005-0000-0000-0000A74F0000}"/>
    <cellStyle name="Heading 4 5 2" xfId="3968" xr:uid="{00000000-0005-0000-0000-0000A84F0000}"/>
    <cellStyle name="Heading 4 6" xfId="3969" xr:uid="{00000000-0005-0000-0000-0000A94F0000}"/>
    <cellStyle name="Heading 4 6 2" xfId="3970" xr:uid="{00000000-0005-0000-0000-0000AA4F0000}"/>
    <cellStyle name="Heading 4 7" xfId="3971" xr:uid="{00000000-0005-0000-0000-0000AB4F0000}"/>
    <cellStyle name="Heading 4 7 2" xfId="3972" xr:uid="{00000000-0005-0000-0000-0000AC4F0000}"/>
    <cellStyle name="Heading 4 8" xfId="3973" xr:uid="{00000000-0005-0000-0000-0000AD4F0000}"/>
    <cellStyle name="Heading 4 8 2" xfId="3974" xr:uid="{00000000-0005-0000-0000-0000AE4F0000}"/>
    <cellStyle name="Heading 4 9" xfId="3975" xr:uid="{00000000-0005-0000-0000-0000AF4F0000}"/>
    <cellStyle name="Heading 4 9 2" xfId="3976" xr:uid="{00000000-0005-0000-0000-0000B04F0000}"/>
    <cellStyle name="Hidden" xfId="3977" xr:uid="{00000000-0005-0000-0000-0000B14F0000}"/>
    <cellStyle name="Hidden 2" xfId="3978" xr:uid="{00000000-0005-0000-0000-0000B24F0000}"/>
    <cellStyle name="Hidden 3" xfId="3979" xr:uid="{00000000-0005-0000-0000-0000B34F0000}"/>
    <cellStyle name="Hidden 4" xfId="3980" xr:uid="{00000000-0005-0000-0000-0000B44F0000}"/>
    <cellStyle name="Hidden 5" xfId="3981" xr:uid="{00000000-0005-0000-0000-0000B54F0000}"/>
    <cellStyle name="Hyperlink 2" xfId="733" xr:uid="{00000000-0005-0000-0000-0000B64F0000}"/>
    <cellStyle name="Hyperlink 2 2" xfId="734" xr:uid="{00000000-0005-0000-0000-0000B74F0000}"/>
    <cellStyle name="Hyperlink 2 3" xfId="24331" xr:uid="{00000000-0005-0000-0000-0000B84F0000}"/>
    <cellStyle name="Hyperlink 3" xfId="3982" xr:uid="{00000000-0005-0000-0000-0000B94F0000}"/>
    <cellStyle name="Hyperlink 4" xfId="24332" xr:uid="{00000000-0005-0000-0000-0000BA4F0000}"/>
    <cellStyle name="Input [yellow]" xfId="3983" xr:uid="{00000000-0005-0000-0000-0000BB4F0000}"/>
    <cellStyle name="Input [yellow] 2" xfId="3984" xr:uid="{00000000-0005-0000-0000-0000BC4F0000}"/>
    <cellStyle name="Input [yellow] 3" xfId="3985" xr:uid="{00000000-0005-0000-0000-0000BD4F0000}"/>
    <cellStyle name="Input [yellow] 4" xfId="3986" xr:uid="{00000000-0005-0000-0000-0000BE4F0000}"/>
    <cellStyle name="Input [yellow] 5" xfId="3987" xr:uid="{00000000-0005-0000-0000-0000BF4F0000}"/>
    <cellStyle name="Input 10" xfId="3988" xr:uid="{00000000-0005-0000-0000-0000C04F0000}"/>
    <cellStyle name="Input 10 2" xfId="3989" xr:uid="{00000000-0005-0000-0000-0000C14F0000}"/>
    <cellStyle name="Input 11" xfId="3990" xr:uid="{00000000-0005-0000-0000-0000C24F0000}"/>
    <cellStyle name="Input 11 2" xfId="3991" xr:uid="{00000000-0005-0000-0000-0000C34F0000}"/>
    <cellStyle name="Input 12" xfId="3992" xr:uid="{00000000-0005-0000-0000-0000C44F0000}"/>
    <cellStyle name="Input 13" xfId="3993" xr:uid="{00000000-0005-0000-0000-0000C54F0000}"/>
    <cellStyle name="Input 13 2" xfId="3994" xr:uid="{00000000-0005-0000-0000-0000C64F0000}"/>
    <cellStyle name="Input 14" xfId="3995" xr:uid="{00000000-0005-0000-0000-0000C74F0000}"/>
    <cellStyle name="Input 15" xfId="3996" xr:uid="{00000000-0005-0000-0000-0000C84F0000}"/>
    <cellStyle name="Input 16" xfId="3997" xr:uid="{00000000-0005-0000-0000-0000C94F0000}"/>
    <cellStyle name="Input 17" xfId="3998" xr:uid="{00000000-0005-0000-0000-0000CA4F0000}"/>
    <cellStyle name="Input 18" xfId="3999" xr:uid="{00000000-0005-0000-0000-0000CB4F0000}"/>
    <cellStyle name="Input 19" xfId="4000" xr:uid="{00000000-0005-0000-0000-0000CC4F0000}"/>
    <cellStyle name="Input 2" xfId="253" xr:uid="{00000000-0005-0000-0000-0000CD4F0000}"/>
    <cellStyle name="Input 2 2" xfId="4001" xr:uid="{00000000-0005-0000-0000-0000CE4F0000}"/>
    <cellStyle name="Input 2 2 2" xfId="4002" xr:uid="{00000000-0005-0000-0000-0000CF4F0000}"/>
    <cellStyle name="Input 2 3" xfId="4003" xr:uid="{00000000-0005-0000-0000-0000D04F0000}"/>
    <cellStyle name="Input 2 3 2" xfId="4004" xr:uid="{00000000-0005-0000-0000-0000D14F0000}"/>
    <cellStyle name="Input 2_FERC versus US GAAP differences - GSE MECO and Nantucket" xfId="24333" xr:uid="{00000000-0005-0000-0000-0000D24F0000}"/>
    <cellStyle name="Input 20" xfId="24334" xr:uid="{00000000-0005-0000-0000-0000D34F0000}"/>
    <cellStyle name="Input 21" xfId="24335" xr:uid="{00000000-0005-0000-0000-0000D44F0000}"/>
    <cellStyle name="Input 22" xfId="24336" xr:uid="{00000000-0005-0000-0000-0000D54F0000}"/>
    <cellStyle name="Input 23" xfId="24337" xr:uid="{00000000-0005-0000-0000-0000D64F0000}"/>
    <cellStyle name="Input 24" xfId="24338" xr:uid="{00000000-0005-0000-0000-0000D74F0000}"/>
    <cellStyle name="Input 25" xfId="24339" xr:uid="{00000000-0005-0000-0000-0000D84F0000}"/>
    <cellStyle name="Input 26" xfId="24340" xr:uid="{00000000-0005-0000-0000-0000D94F0000}"/>
    <cellStyle name="Input 27" xfId="24341" xr:uid="{00000000-0005-0000-0000-0000DA4F0000}"/>
    <cellStyle name="Input 28" xfId="24342" xr:uid="{00000000-0005-0000-0000-0000DB4F0000}"/>
    <cellStyle name="Input 29" xfId="24343" xr:uid="{00000000-0005-0000-0000-0000DC4F0000}"/>
    <cellStyle name="Input 3" xfId="4005" xr:uid="{00000000-0005-0000-0000-0000DD4F0000}"/>
    <cellStyle name="Input 3 2" xfId="4006" xr:uid="{00000000-0005-0000-0000-0000DE4F0000}"/>
    <cellStyle name="Input 3 2 2" xfId="4007" xr:uid="{00000000-0005-0000-0000-0000DF4F0000}"/>
    <cellStyle name="Input 3 3" xfId="4008" xr:uid="{00000000-0005-0000-0000-0000E04F0000}"/>
    <cellStyle name="Input 30" xfId="24344" xr:uid="{00000000-0005-0000-0000-0000E14F0000}"/>
    <cellStyle name="Input 31" xfId="24345" xr:uid="{00000000-0005-0000-0000-0000E24F0000}"/>
    <cellStyle name="Input 32" xfId="24346" xr:uid="{00000000-0005-0000-0000-0000E34F0000}"/>
    <cellStyle name="Input 4" xfId="4009" xr:uid="{00000000-0005-0000-0000-0000E44F0000}"/>
    <cellStyle name="Input 4 2" xfId="4010" xr:uid="{00000000-0005-0000-0000-0000E54F0000}"/>
    <cellStyle name="Input 4 2 2" xfId="4011" xr:uid="{00000000-0005-0000-0000-0000E64F0000}"/>
    <cellStyle name="Input 4 3" xfId="4012" xr:uid="{00000000-0005-0000-0000-0000E74F0000}"/>
    <cellStyle name="Input 5" xfId="4013" xr:uid="{00000000-0005-0000-0000-0000E84F0000}"/>
    <cellStyle name="Input 5 2" xfId="4014" xr:uid="{00000000-0005-0000-0000-0000E94F0000}"/>
    <cellStyle name="Input 5 2 2" xfId="4015" xr:uid="{00000000-0005-0000-0000-0000EA4F0000}"/>
    <cellStyle name="Input 5 3" xfId="4016" xr:uid="{00000000-0005-0000-0000-0000EB4F0000}"/>
    <cellStyle name="Input 6" xfId="4017" xr:uid="{00000000-0005-0000-0000-0000EC4F0000}"/>
    <cellStyle name="Input 6 2" xfId="4018" xr:uid="{00000000-0005-0000-0000-0000ED4F0000}"/>
    <cellStyle name="Input 6 2 2" xfId="4019" xr:uid="{00000000-0005-0000-0000-0000EE4F0000}"/>
    <cellStyle name="Input 6 3" xfId="4020" xr:uid="{00000000-0005-0000-0000-0000EF4F0000}"/>
    <cellStyle name="Input 7" xfId="4021" xr:uid="{00000000-0005-0000-0000-0000F04F0000}"/>
    <cellStyle name="Input 7 2" xfId="4022" xr:uid="{00000000-0005-0000-0000-0000F14F0000}"/>
    <cellStyle name="Input 8" xfId="4023" xr:uid="{00000000-0005-0000-0000-0000F24F0000}"/>
    <cellStyle name="Input 8 2" xfId="4024" xr:uid="{00000000-0005-0000-0000-0000F34F0000}"/>
    <cellStyle name="Input 9" xfId="4025" xr:uid="{00000000-0005-0000-0000-0000F44F0000}"/>
    <cellStyle name="Input 9 2" xfId="4026" xr:uid="{00000000-0005-0000-0000-0000F54F0000}"/>
    <cellStyle name="Input Cells" xfId="735" xr:uid="{00000000-0005-0000-0000-0000F64F0000}"/>
    <cellStyle name="Input Cells Percent" xfId="736" xr:uid="{00000000-0005-0000-0000-0000F74F0000}"/>
    <cellStyle name="Input Cells_ACCOUNTALLOC" xfId="737" xr:uid="{00000000-0005-0000-0000-0000F84F0000}"/>
    <cellStyle name="left" xfId="24347" xr:uid="{00000000-0005-0000-0000-0000F94F0000}"/>
    <cellStyle name="Left:" xfId="24348" xr:uid="{00000000-0005-0000-0000-0000FA4F0000}"/>
    <cellStyle name="Left: 10" xfId="24349" xr:uid="{00000000-0005-0000-0000-0000FB4F0000}"/>
    <cellStyle name="Left: 2" xfId="24350" xr:uid="{00000000-0005-0000-0000-0000FC4F0000}"/>
    <cellStyle name="Left: 3" xfId="24351" xr:uid="{00000000-0005-0000-0000-0000FD4F0000}"/>
    <cellStyle name="Left: 4" xfId="24352" xr:uid="{00000000-0005-0000-0000-0000FE4F0000}"/>
    <cellStyle name="Left: 5" xfId="24353" xr:uid="{00000000-0005-0000-0000-0000FF4F0000}"/>
    <cellStyle name="Left: 6" xfId="24354" xr:uid="{00000000-0005-0000-0000-000000500000}"/>
    <cellStyle name="Left: 7" xfId="24355" xr:uid="{00000000-0005-0000-0000-000001500000}"/>
    <cellStyle name="Left: 8" xfId="24356" xr:uid="{00000000-0005-0000-0000-000002500000}"/>
    <cellStyle name="Left: 9" xfId="24357" xr:uid="{00000000-0005-0000-0000-000003500000}"/>
    <cellStyle name="Lines" xfId="738" xr:uid="{00000000-0005-0000-0000-000004500000}"/>
    <cellStyle name="Lines 2" xfId="4027" xr:uid="{00000000-0005-0000-0000-000005500000}"/>
    <cellStyle name="Lines 2 2" xfId="4028" xr:uid="{00000000-0005-0000-0000-000006500000}"/>
    <cellStyle name="Lines 3" xfId="4029" xr:uid="{00000000-0005-0000-0000-000007500000}"/>
    <cellStyle name="Lines 4" xfId="4030" xr:uid="{00000000-0005-0000-0000-000008500000}"/>
    <cellStyle name="Lines 5" xfId="4031" xr:uid="{00000000-0005-0000-0000-000009500000}"/>
    <cellStyle name="Lines 6" xfId="4032" xr:uid="{00000000-0005-0000-0000-00000A500000}"/>
    <cellStyle name="Lines_Final New way Fas 143 entry March 2012 mail" xfId="24358" xr:uid="{00000000-0005-0000-0000-00000B500000}"/>
    <cellStyle name="Link Currency (0)" xfId="4033" xr:uid="{00000000-0005-0000-0000-00000C500000}"/>
    <cellStyle name="Link Currency (2)" xfId="4034" xr:uid="{00000000-0005-0000-0000-00000D500000}"/>
    <cellStyle name="Link Units (0)" xfId="4035" xr:uid="{00000000-0005-0000-0000-00000E500000}"/>
    <cellStyle name="Link Units (1)" xfId="4036" xr:uid="{00000000-0005-0000-0000-00000F500000}"/>
    <cellStyle name="Link Units (2)" xfId="4037" xr:uid="{00000000-0005-0000-0000-000010500000}"/>
    <cellStyle name="LINKED" xfId="739" xr:uid="{00000000-0005-0000-0000-000011500000}"/>
    <cellStyle name="Linked Cell 10" xfId="4038" xr:uid="{00000000-0005-0000-0000-000012500000}"/>
    <cellStyle name="Linked Cell 10 2" xfId="4039" xr:uid="{00000000-0005-0000-0000-000013500000}"/>
    <cellStyle name="Linked Cell 11" xfId="4040" xr:uid="{00000000-0005-0000-0000-000014500000}"/>
    <cellStyle name="Linked Cell 12" xfId="24359" xr:uid="{00000000-0005-0000-0000-000015500000}"/>
    <cellStyle name="Linked Cell 2" xfId="254" xr:uid="{00000000-0005-0000-0000-000016500000}"/>
    <cellStyle name="Linked Cell 2 2" xfId="4041" xr:uid="{00000000-0005-0000-0000-000017500000}"/>
    <cellStyle name="Linked Cell 2 2 2" xfId="24360" xr:uid="{00000000-0005-0000-0000-000018500000}"/>
    <cellStyle name="Linked Cell 2 3" xfId="4042" xr:uid="{00000000-0005-0000-0000-000019500000}"/>
    <cellStyle name="Linked Cell 2_FERC versus US GAAP differences - GSE MECO and Nantucket" xfId="24361" xr:uid="{00000000-0005-0000-0000-00001A500000}"/>
    <cellStyle name="Linked Cell 3" xfId="4043" xr:uid="{00000000-0005-0000-0000-00001B500000}"/>
    <cellStyle name="Linked Cell 3 2" xfId="4044" xr:uid="{00000000-0005-0000-0000-00001C500000}"/>
    <cellStyle name="Linked Cell 4" xfId="4045" xr:uid="{00000000-0005-0000-0000-00001D500000}"/>
    <cellStyle name="Linked Cell 4 2" xfId="4046" xr:uid="{00000000-0005-0000-0000-00001E500000}"/>
    <cellStyle name="Linked Cell 5" xfId="4047" xr:uid="{00000000-0005-0000-0000-00001F500000}"/>
    <cellStyle name="Linked Cell 5 2" xfId="4048" xr:uid="{00000000-0005-0000-0000-000020500000}"/>
    <cellStyle name="Linked Cell 6" xfId="4049" xr:uid="{00000000-0005-0000-0000-000021500000}"/>
    <cellStyle name="Linked Cell 6 2" xfId="4050" xr:uid="{00000000-0005-0000-0000-000022500000}"/>
    <cellStyle name="Linked Cell 7" xfId="4051" xr:uid="{00000000-0005-0000-0000-000023500000}"/>
    <cellStyle name="Linked Cell 7 2" xfId="4052" xr:uid="{00000000-0005-0000-0000-000024500000}"/>
    <cellStyle name="Linked Cell 8" xfId="4053" xr:uid="{00000000-0005-0000-0000-000025500000}"/>
    <cellStyle name="Linked Cell 8 2" xfId="4054" xr:uid="{00000000-0005-0000-0000-000026500000}"/>
    <cellStyle name="Linked Cell 9" xfId="4055" xr:uid="{00000000-0005-0000-0000-000027500000}"/>
    <cellStyle name="Linked Cell 9 2" xfId="4056" xr:uid="{00000000-0005-0000-0000-000028500000}"/>
    <cellStyle name="M2" xfId="24362" xr:uid="{00000000-0005-0000-0000-000029500000}"/>
    <cellStyle name="M2 10" xfId="24363" xr:uid="{00000000-0005-0000-0000-00002A500000}"/>
    <cellStyle name="M2 2" xfId="24364" xr:uid="{00000000-0005-0000-0000-00002B500000}"/>
    <cellStyle name="M2 3" xfId="24365" xr:uid="{00000000-0005-0000-0000-00002C500000}"/>
    <cellStyle name="M2 4" xfId="24366" xr:uid="{00000000-0005-0000-0000-00002D500000}"/>
    <cellStyle name="M2 5" xfId="24367" xr:uid="{00000000-0005-0000-0000-00002E500000}"/>
    <cellStyle name="M2 6" xfId="24368" xr:uid="{00000000-0005-0000-0000-00002F500000}"/>
    <cellStyle name="M2 7" xfId="24369" xr:uid="{00000000-0005-0000-0000-000030500000}"/>
    <cellStyle name="M2 8" xfId="24370" xr:uid="{00000000-0005-0000-0000-000031500000}"/>
    <cellStyle name="M2 9" xfId="24371" xr:uid="{00000000-0005-0000-0000-000032500000}"/>
    <cellStyle name="M3" xfId="24372" xr:uid="{00000000-0005-0000-0000-000033500000}"/>
    <cellStyle name="M3 10" xfId="24373" xr:uid="{00000000-0005-0000-0000-000034500000}"/>
    <cellStyle name="M3 2" xfId="24374" xr:uid="{00000000-0005-0000-0000-000035500000}"/>
    <cellStyle name="M3 3" xfId="24375" xr:uid="{00000000-0005-0000-0000-000036500000}"/>
    <cellStyle name="M3 4" xfId="24376" xr:uid="{00000000-0005-0000-0000-000037500000}"/>
    <cellStyle name="M3 5" xfId="24377" xr:uid="{00000000-0005-0000-0000-000038500000}"/>
    <cellStyle name="M3 6" xfId="24378" xr:uid="{00000000-0005-0000-0000-000039500000}"/>
    <cellStyle name="M3 7" xfId="24379" xr:uid="{00000000-0005-0000-0000-00003A500000}"/>
    <cellStyle name="M3 8" xfId="24380" xr:uid="{00000000-0005-0000-0000-00003B500000}"/>
    <cellStyle name="M3 9" xfId="24381" xr:uid="{00000000-0005-0000-0000-00003C500000}"/>
    <cellStyle name="MacroHeader" xfId="255" xr:uid="{00000000-0005-0000-0000-00003D500000}"/>
    <cellStyle name="MacroHeader 2" xfId="4057" xr:uid="{00000000-0005-0000-0000-00003E500000}"/>
    <cellStyle name="Main Title" xfId="4058" xr:uid="{00000000-0005-0000-0000-00003F500000}"/>
    <cellStyle name="Main Title 2" xfId="4059" xr:uid="{00000000-0005-0000-0000-000040500000}"/>
    <cellStyle name="MAN06" xfId="4060" xr:uid="{00000000-0005-0000-0000-000041500000}"/>
    <cellStyle name="Millares_repenerconsomarzobis" xfId="256" xr:uid="{00000000-0005-0000-0000-000042500000}"/>
    <cellStyle name="Milliers [0]_laroux" xfId="24382" xr:uid="{00000000-0005-0000-0000-000043500000}"/>
    <cellStyle name="Milliers_laroux" xfId="24383" xr:uid="{00000000-0005-0000-0000-000044500000}"/>
    <cellStyle name="million" xfId="24384" xr:uid="{00000000-0005-0000-0000-000045500000}"/>
    <cellStyle name="Monétaire [0]_laroux" xfId="24385" xr:uid="{00000000-0005-0000-0000-000046500000}"/>
    <cellStyle name="Monétaire_laroux" xfId="24386" xr:uid="{00000000-0005-0000-0000-000047500000}"/>
    <cellStyle name="Neutral 10" xfId="4061" xr:uid="{00000000-0005-0000-0000-000048500000}"/>
    <cellStyle name="Neutral 10 2" xfId="4062" xr:uid="{00000000-0005-0000-0000-000049500000}"/>
    <cellStyle name="Neutral 11" xfId="4063" xr:uid="{00000000-0005-0000-0000-00004A500000}"/>
    <cellStyle name="Neutral 12" xfId="24387" xr:uid="{00000000-0005-0000-0000-00004B500000}"/>
    <cellStyle name="Neutral 2" xfId="257" xr:uid="{00000000-0005-0000-0000-00004C500000}"/>
    <cellStyle name="Neutral 2 2" xfId="4064" xr:uid="{00000000-0005-0000-0000-00004D500000}"/>
    <cellStyle name="Neutral 2 2 2" xfId="24388" xr:uid="{00000000-0005-0000-0000-00004E500000}"/>
    <cellStyle name="Neutral 2 3" xfId="4065" xr:uid="{00000000-0005-0000-0000-00004F500000}"/>
    <cellStyle name="Neutral 3" xfId="4066" xr:uid="{00000000-0005-0000-0000-000050500000}"/>
    <cellStyle name="Neutral 3 2" xfId="4067" xr:uid="{00000000-0005-0000-0000-000051500000}"/>
    <cellStyle name="Neutral 4" xfId="4068" xr:uid="{00000000-0005-0000-0000-000052500000}"/>
    <cellStyle name="Neutral 4 2" xfId="4069" xr:uid="{00000000-0005-0000-0000-000053500000}"/>
    <cellStyle name="Neutral 5" xfId="4070" xr:uid="{00000000-0005-0000-0000-000054500000}"/>
    <cellStyle name="Neutral 5 2" xfId="4071" xr:uid="{00000000-0005-0000-0000-000055500000}"/>
    <cellStyle name="Neutral 6" xfId="4072" xr:uid="{00000000-0005-0000-0000-000056500000}"/>
    <cellStyle name="Neutral 6 2" xfId="4073" xr:uid="{00000000-0005-0000-0000-000057500000}"/>
    <cellStyle name="Neutral 7" xfId="4074" xr:uid="{00000000-0005-0000-0000-000058500000}"/>
    <cellStyle name="Neutral 7 2" xfId="4075" xr:uid="{00000000-0005-0000-0000-000059500000}"/>
    <cellStyle name="Neutral 8" xfId="4076" xr:uid="{00000000-0005-0000-0000-00005A500000}"/>
    <cellStyle name="Neutral 8 2" xfId="4077" xr:uid="{00000000-0005-0000-0000-00005B500000}"/>
    <cellStyle name="Neutral 9" xfId="4078" xr:uid="{00000000-0005-0000-0000-00005C500000}"/>
    <cellStyle name="Neutral 9 2" xfId="4079" xr:uid="{00000000-0005-0000-0000-00005D500000}"/>
    <cellStyle name="no dec" xfId="4080" xr:uid="{00000000-0005-0000-0000-00005E500000}"/>
    <cellStyle name="Normal" xfId="0" builtinId="0"/>
    <cellStyle name="Normal - Style1" xfId="4081" xr:uid="{00000000-0005-0000-0000-000060500000}"/>
    <cellStyle name="Normal - Style1 10" xfId="4082" xr:uid="{00000000-0005-0000-0000-000061500000}"/>
    <cellStyle name="Normal - Style1 11" xfId="4083" xr:uid="{00000000-0005-0000-0000-000062500000}"/>
    <cellStyle name="Normal - Style1 12" xfId="4084" xr:uid="{00000000-0005-0000-0000-000063500000}"/>
    <cellStyle name="Normal - Style1 13" xfId="4085" xr:uid="{00000000-0005-0000-0000-000064500000}"/>
    <cellStyle name="Normal - Style1 14" xfId="4086" xr:uid="{00000000-0005-0000-0000-000065500000}"/>
    <cellStyle name="Normal - Style1 15" xfId="4087" xr:uid="{00000000-0005-0000-0000-000066500000}"/>
    <cellStyle name="Normal - Style1 16" xfId="4088" xr:uid="{00000000-0005-0000-0000-000067500000}"/>
    <cellStyle name="Normal - Style1 17" xfId="4089" xr:uid="{00000000-0005-0000-0000-000068500000}"/>
    <cellStyle name="Normal - Style1 18" xfId="4090" xr:uid="{00000000-0005-0000-0000-000069500000}"/>
    <cellStyle name="Normal - Style1 19" xfId="4091" xr:uid="{00000000-0005-0000-0000-00006A500000}"/>
    <cellStyle name="Normal - Style1 2" xfId="4092" xr:uid="{00000000-0005-0000-0000-00006B500000}"/>
    <cellStyle name="Normal - Style1 2 2" xfId="4093" xr:uid="{00000000-0005-0000-0000-00006C500000}"/>
    <cellStyle name="Normal - Style1 20" xfId="4094" xr:uid="{00000000-0005-0000-0000-00006D500000}"/>
    <cellStyle name="Normal - Style1 21" xfId="4095" xr:uid="{00000000-0005-0000-0000-00006E500000}"/>
    <cellStyle name="Normal - Style1 22" xfId="4096" xr:uid="{00000000-0005-0000-0000-00006F500000}"/>
    <cellStyle name="Normal - Style1 23" xfId="4097" xr:uid="{00000000-0005-0000-0000-000070500000}"/>
    <cellStyle name="Normal - Style1 24" xfId="4098" xr:uid="{00000000-0005-0000-0000-000071500000}"/>
    <cellStyle name="Normal - Style1 3" xfId="4099" xr:uid="{00000000-0005-0000-0000-000072500000}"/>
    <cellStyle name="Normal - Style1 4" xfId="4100" xr:uid="{00000000-0005-0000-0000-000073500000}"/>
    <cellStyle name="Normal - Style1 5" xfId="4101" xr:uid="{00000000-0005-0000-0000-000074500000}"/>
    <cellStyle name="Normal - Style1 6" xfId="4102" xr:uid="{00000000-0005-0000-0000-000075500000}"/>
    <cellStyle name="Normal - Style1 6 2" xfId="4103" xr:uid="{00000000-0005-0000-0000-000076500000}"/>
    <cellStyle name="Normal - Style1 7" xfId="4104" xr:uid="{00000000-0005-0000-0000-000077500000}"/>
    <cellStyle name="Normal - Style1 8" xfId="4105" xr:uid="{00000000-0005-0000-0000-000078500000}"/>
    <cellStyle name="Normal - Style1 9" xfId="4106" xr:uid="{00000000-0005-0000-0000-000079500000}"/>
    <cellStyle name="Normal - Style1_CLS-TES-KS_12-28-10" xfId="4107" xr:uid="{00000000-0005-0000-0000-00007A500000}"/>
    <cellStyle name="Normal - Style2" xfId="24389" xr:uid="{00000000-0005-0000-0000-00007B500000}"/>
    <cellStyle name="Normal 10" xfId="258" xr:uid="{00000000-0005-0000-0000-00007C500000}"/>
    <cellStyle name="Normal 10 10" xfId="24390" xr:uid="{00000000-0005-0000-0000-00007D500000}"/>
    <cellStyle name="Normal 10 11" xfId="24391" xr:uid="{00000000-0005-0000-0000-00007E500000}"/>
    <cellStyle name="Normal 10 11 2" xfId="24392" xr:uid="{00000000-0005-0000-0000-00007F500000}"/>
    <cellStyle name="Normal 10 11 2 2" xfId="24393" xr:uid="{00000000-0005-0000-0000-000080500000}"/>
    <cellStyle name="Normal 10 11 3" xfId="24394" xr:uid="{00000000-0005-0000-0000-000081500000}"/>
    <cellStyle name="Normal 10 11 4" xfId="24395" xr:uid="{00000000-0005-0000-0000-000082500000}"/>
    <cellStyle name="Normal 10 12" xfId="24396" xr:uid="{00000000-0005-0000-0000-000083500000}"/>
    <cellStyle name="Normal 10 12 2" xfId="24397" xr:uid="{00000000-0005-0000-0000-000084500000}"/>
    <cellStyle name="Normal 10 13" xfId="24398" xr:uid="{00000000-0005-0000-0000-000085500000}"/>
    <cellStyle name="Normal 10 14" xfId="24399" xr:uid="{00000000-0005-0000-0000-000086500000}"/>
    <cellStyle name="Normal 10 15" xfId="24400" xr:uid="{00000000-0005-0000-0000-000087500000}"/>
    <cellStyle name="Normal 10 2" xfId="259" xr:uid="{00000000-0005-0000-0000-000088500000}"/>
    <cellStyle name="Normal 10 2 10" xfId="24401" xr:uid="{00000000-0005-0000-0000-000089500000}"/>
    <cellStyle name="Normal 10 2 11" xfId="24402" xr:uid="{00000000-0005-0000-0000-00008A500000}"/>
    <cellStyle name="Normal 10 2 2" xfId="260" xr:uid="{00000000-0005-0000-0000-00008B500000}"/>
    <cellStyle name="Normal 10 2 2 10" xfId="24403" xr:uid="{00000000-0005-0000-0000-00008C500000}"/>
    <cellStyle name="Normal 10 2 2 2" xfId="740" xr:uid="{00000000-0005-0000-0000-00008D500000}"/>
    <cellStyle name="Normal 10 2 2 2 2" xfId="24404" xr:uid="{00000000-0005-0000-0000-00008E500000}"/>
    <cellStyle name="Normal 10 2 2 2 2 2" xfId="24405" xr:uid="{00000000-0005-0000-0000-00008F500000}"/>
    <cellStyle name="Normal 10 2 2 2 2 2 2" xfId="24406" xr:uid="{00000000-0005-0000-0000-000090500000}"/>
    <cellStyle name="Normal 10 2 2 2 2 2 2 2" xfId="24407" xr:uid="{00000000-0005-0000-0000-000091500000}"/>
    <cellStyle name="Normal 10 2 2 2 2 2 2 2 2" xfId="24408" xr:uid="{00000000-0005-0000-0000-000092500000}"/>
    <cellStyle name="Normal 10 2 2 2 2 2 2 2 2 2" xfId="24409" xr:uid="{00000000-0005-0000-0000-000093500000}"/>
    <cellStyle name="Normal 10 2 2 2 2 2 2 2 3" xfId="24410" xr:uid="{00000000-0005-0000-0000-000094500000}"/>
    <cellStyle name="Normal 10 2 2 2 2 2 2 2 4" xfId="24411" xr:uid="{00000000-0005-0000-0000-000095500000}"/>
    <cellStyle name="Normal 10 2 2 2 2 2 2 3" xfId="24412" xr:uid="{00000000-0005-0000-0000-000096500000}"/>
    <cellStyle name="Normal 10 2 2 2 2 2 2 3 2" xfId="24413" xr:uid="{00000000-0005-0000-0000-000097500000}"/>
    <cellStyle name="Normal 10 2 2 2 2 2 2 4" xfId="24414" xr:uid="{00000000-0005-0000-0000-000098500000}"/>
    <cellStyle name="Normal 10 2 2 2 2 2 2 5" xfId="24415" xr:uid="{00000000-0005-0000-0000-000099500000}"/>
    <cellStyle name="Normal 10 2 2 2 2 2 3" xfId="24416" xr:uid="{00000000-0005-0000-0000-00009A500000}"/>
    <cellStyle name="Normal 10 2 2 2 2 2 3 2" xfId="24417" xr:uid="{00000000-0005-0000-0000-00009B500000}"/>
    <cellStyle name="Normal 10 2 2 2 2 2 3 2 2" xfId="24418" xr:uid="{00000000-0005-0000-0000-00009C500000}"/>
    <cellStyle name="Normal 10 2 2 2 2 2 3 3" xfId="24419" xr:uid="{00000000-0005-0000-0000-00009D500000}"/>
    <cellStyle name="Normal 10 2 2 2 2 2 3 4" xfId="24420" xr:uid="{00000000-0005-0000-0000-00009E500000}"/>
    <cellStyle name="Normal 10 2 2 2 2 2 4" xfId="24421" xr:uid="{00000000-0005-0000-0000-00009F500000}"/>
    <cellStyle name="Normal 10 2 2 2 2 2 4 2" xfId="24422" xr:uid="{00000000-0005-0000-0000-0000A0500000}"/>
    <cellStyle name="Normal 10 2 2 2 2 2 5" xfId="24423" xr:uid="{00000000-0005-0000-0000-0000A1500000}"/>
    <cellStyle name="Normal 10 2 2 2 2 2 6" xfId="24424" xr:uid="{00000000-0005-0000-0000-0000A2500000}"/>
    <cellStyle name="Normal 10 2 2 2 2 3" xfId="24425" xr:uid="{00000000-0005-0000-0000-0000A3500000}"/>
    <cellStyle name="Normal 10 2 2 2 2 3 2" xfId="24426" xr:uid="{00000000-0005-0000-0000-0000A4500000}"/>
    <cellStyle name="Normal 10 2 2 2 2 3 2 2" xfId="24427" xr:uid="{00000000-0005-0000-0000-0000A5500000}"/>
    <cellStyle name="Normal 10 2 2 2 2 3 2 2 2" xfId="24428" xr:uid="{00000000-0005-0000-0000-0000A6500000}"/>
    <cellStyle name="Normal 10 2 2 2 2 3 2 3" xfId="24429" xr:uid="{00000000-0005-0000-0000-0000A7500000}"/>
    <cellStyle name="Normal 10 2 2 2 2 3 2 4" xfId="24430" xr:uid="{00000000-0005-0000-0000-0000A8500000}"/>
    <cellStyle name="Normal 10 2 2 2 2 3 3" xfId="24431" xr:uid="{00000000-0005-0000-0000-0000A9500000}"/>
    <cellStyle name="Normal 10 2 2 2 2 3 3 2" xfId="24432" xr:uid="{00000000-0005-0000-0000-0000AA500000}"/>
    <cellStyle name="Normal 10 2 2 2 2 3 4" xfId="24433" xr:uid="{00000000-0005-0000-0000-0000AB500000}"/>
    <cellStyle name="Normal 10 2 2 2 2 3 5" xfId="24434" xr:uid="{00000000-0005-0000-0000-0000AC500000}"/>
    <cellStyle name="Normal 10 2 2 2 2 4" xfId="24435" xr:uid="{00000000-0005-0000-0000-0000AD500000}"/>
    <cellStyle name="Normal 10 2 2 2 2 4 2" xfId="24436" xr:uid="{00000000-0005-0000-0000-0000AE500000}"/>
    <cellStyle name="Normal 10 2 2 2 2 4 2 2" xfId="24437" xr:uid="{00000000-0005-0000-0000-0000AF500000}"/>
    <cellStyle name="Normal 10 2 2 2 2 4 3" xfId="24438" xr:uid="{00000000-0005-0000-0000-0000B0500000}"/>
    <cellStyle name="Normal 10 2 2 2 2 4 4" xfId="24439" xr:uid="{00000000-0005-0000-0000-0000B1500000}"/>
    <cellStyle name="Normal 10 2 2 2 2 5" xfId="24440" xr:uid="{00000000-0005-0000-0000-0000B2500000}"/>
    <cellStyle name="Normal 10 2 2 2 2 5 2" xfId="24441" xr:uid="{00000000-0005-0000-0000-0000B3500000}"/>
    <cellStyle name="Normal 10 2 2 2 2 6" xfId="24442" xr:uid="{00000000-0005-0000-0000-0000B4500000}"/>
    <cellStyle name="Normal 10 2 2 2 2 7" xfId="24443" xr:uid="{00000000-0005-0000-0000-0000B5500000}"/>
    <cellStyle name="Normal 10 2 2 2 3" xfId="24444" xr:uid="{00000000-0005-0000-0000-0000B6500000}"/>
    <cellStyle name="Normal 10 2 2 2 3 2" xfId="24445" xr:uid="{00000000-0005-0000-0000-0000B7500000}"/>
    <cellStyle name="Normal 10 2 2 2 3 2 2" xfId="24446" xr:uid="{00000000-0005-0000-0000-0000B8500000}"/>
    <cellStyle name="Normal 10 2 2 2 3 2 2 2" xfId="24447" xr:uid="{00000000-0005-0000-0000-0000B9500000}"/>
    <cellStyle name="Normal 10 2 2 2 3 2 2 2 2" xfId="24448" xr:uid="{00000000-0005-0000-0000-0000BA500000}"/>
    <cellStyle name="Normal 10 2 2 2 3 2 2 3" xfId="24449" xr:uid="{00000000-0005-0000-0000-0000BB500000}"/>
    <cellStyle name="Normal 10 2 2 2 3 2 2 4" xfId="24450" xr:uid="{00000000-0005-0000-0000-0000BC500000}"/>
    <cellStyle name="Normal 10 2 2 2 3 2 3" xfId="24451" xr:uid="{00000000-0005-0000-0000-0000BD500000}"/>
    <cellStyle name="Normal 10 2 2 2 3 2 3 2" xfId="24452" xr:uid="{00000000-0005-0000-0000-0000BE500000}"/>
    <cellStyle name="Normal 10 2 2 2 3 2 4" xfId="24453" xr:uid="{00000000-0005-0000-0000-0000BF500000}"/>
    <cellStyle name="Normal 10 2 2 2 3 2 5" xfId="24454" xr:uid="{00000000-0005-0000-0000-0000C0500000}"/>
    <cellStyle name="Normal 10 2 2 2 3 3" xfId="24455" xr:uid="{00000000-0005-0000-0000-0000C1500000}"/>
    <cellStyle name="Normal 10 2 2 2 3 3 2" xfId="24456" xr:uid="{00000000-0005-0000-0000-0000C2500000}"/>
    <cellStyle name="Normal 10 2 2 2 3 3 2 2" xfId="24457" xr:uid="{00000000-0005-0000-0000-0000C3500000}"/>
    <cellStyle name="Normal 10 2 2 2 3 3 3" xfId="24458" xr:uid="{00000000-0005-0000-0000-0000C4500000}"/>
    <cellStyle name="Normal 10 2 2 2 3 3 4" xfId="24459" xr:uid="{00000000-0005-0000-0000-0000C5500000}"/>
    <cellStyle name="Normal 10 2 2 2 3 4" xfId="24460" xr:uid="{00000000-0005-0000-0000-0000C6500000}"/>
    <cellStyle name="Normal 10 2 2 2 3 4 2" xfId="24461" xr:uid="{00000000-0005-0000-0000-0000C7500000}"/>
    <cellStyle name="Normal 10 2 2 2 3 5" xfId="24462" xr:uid="{00000000-0005-0000-0000-0000C8500000}"/>
    <cellStyle name="Normal 10 2 2 2 3 6" xfId="24463" xr:uid="{00000000-0005-0000-0000-0000C9500000}"/>
    <cellStyle name="Normal 10 2 2 2 4" xfId="24464" xr:uid="{00000000-0005-0000-0000-0000CA500000}"/>
    <cellStyle name="Normal 10 2 2 2 4 2" xfId="24465" xr:uid="{00000000-0005-0000-0000-0000CB500000}"/>
    <cellStyle name="Normal 10 2 2 2 4 2 2" xfId="24466" xr:uid="{00000000-0005-0000-0000-0000CC500000}"/>
    <cellStyle name="Normal 10 2 2 2 4 2 2 2" xfId="24467" xr:uid="{00000000-0005-0000-0000-0000CD500000}"/>
    <cellStyle name="Normal 10 2 2 2 4 2 3" xfId="24468" xr:uid="{00000000-0005-0000-0000-0000CE500000}"/>
    <cellStyle name="Normal 10 2 2 2 4 2 4" xfId="24469" xr:uid="{00000000-0005-0000-0000-0000CF500000}"/>
    <cellStyle name="Normal 10 2 2 2 4 3" xfId="24470" xr:uid="{00000000-0005-0000-0000-0000D0500000}"/>
    <cellStyle name="Normal 10 2 2 2 4 3 2" xfId="24471" xr:uid="{00000000-0005-0000-0000-0000D1500000}"/>
    <cellStyle name="Normal 10 2 2 2 4 4" xfId="24472" xr:uid="{00000000-0005-0000-0000-0000D2500000}"/>
    <cellStyle name="Normal 10 2 2 2 4 5" xfId="24473" xr:uid="{00000000-0005-0000-0000-0000D3500000}"/>
    <cellStyle name="Normal 10 2 2 2 5" xfId="24474" xr:uid="{00000000-0005-0000-0000-0000D4500000}"/>
    <cellStyle name="Normal 10 2 2 2 5 2" xfId="24475" xr:uid="{00000000-0005-0000-0000-0000D5500000}"/>
    <cellStyle name="Normal 10 2 2 2 5 2 2" xfId="24476" xr:uid="{00000000-0005-0000-0000-0000D6500000}"/>
    <cellStyle name="Normal 10 2 2 2 5 3" xfId="24477" xr:uid="{00000000-0005-0000-0000-0000D7500000}"/>
    <cellStyle name="Normal 10 2 2 2 5 4" xfId="24478" xr:uid="{00000000-0005-0000-0000-0000D8500000}"/>
    <cellStyle name="Normal 10 2 2 2 6" xfId="24479" xr:uid="{00000000-0005-0000-0000-0000D9500000}"/>
    <cellStyle name="Normal 10 2 2 2 6 2" xfId="24480" xr:uid="{00000000-0005-0000-0000-0000DA500000}"/>
    <cellStyle name="Normal 10 2 2 2 7" xfId="24481" xr:uid="{00000000-0005-0000-0000-0000DB500000}"/>
    <cellStyle name="Normal 10 2 2 2 8" xfId="24482" xr:uid="{00000000-0005-0000-0000-0000DC500000}"/>
    <cellStyle name="Normal 10 2 2 2 9" xfId="24483" xr:uid="{00000000-0005-0000-0000-0000DD500000}"/>
    <cellStyle name="Normal 10 2 2 3" xfId="24484" xr:uid="{00000000-0005-0000-0000-0000DE500000}"/>
    <cellStyle name="Normal 10 2 2 3 2" xfId="24485" xr:uid="{00000000-0005-0000-0000-0000DF500000}"/>
    <cellStyle name="Normal 10 2 2 3 2 2" xfId="24486" xr:uid="{00000000-0005-0000-0000-0000E0500000}"/>
    <cellStyle name="Normal 10 2 2 3 2 2 2" xfId="24487" xr:uid="{00000000-0005-0000-0000-0000E1500000}"/>
    <cellStyle name="Normal 10 2 2 3 2 2 2 2" xfId="24488" xr:uid="{00000000-0005-0000-0000-0000E2500000}"/>
    <cellStyle name="Normal 10 2 2 3 2 2 2 2 2" xfId="24489" xr:uid="{00000000-0005-0000-0000-0000E3500000}"/>
    <cellStyle name="Normal 10 2 2 3 2 2 2 3" xfId="24490" xr:uid="{00000000-0005-0000-0000-0000E4500000}"/>
    <cellStyle name="Normal 10 2 2 3 2 2 2 4" xfId="24491" xr:uid="{00000000-0005-0000-0000-0000E5500000}"/>
    <cellStyle name="Normal 10 2 2 3 2 2 3" xfId="24492" xr:uid="{00000000-0005-0000-0000-0000E6500000}"/>
    <cellStyle name="Normal 10 2 2 3 2 2 3 2" xfId="24493" xr:uid="{00000000-0005-0000-0000-0000E7500000}"/>
    <cellStyle name="Normal 10 2 2 3 2 2 4" xfId="24494" xr:uid="{00000000-0005-0000-0000-0000E8500000}"/>
    <cellStyle name="Normal 10 2 2 3 2 2 5" xfId="24495" xr:uid="{00000000-0005-0000-0000-0000E9500000}"/>
    <cellStyle name="Normal 10 2 2 3 2 3" xfId="24496" xr:uid="{00000000-0005-0000-0000-0000EA500000}"/>
    <cellStyle name="Normal 10 2 2 3 2 3 2" xfId="24497" xr:uid="{00000000-0005-0000-0000-0000EB500000}"/>
    <cellStyle name="Normal 10 2 2 3 2 3 2 2" xfId="24498" xr:uid="{00000000-0005-0000-0000-0000EC500000}"/>
    <cellStyle name="Normal 10 2 2 3 2 3 3" xfId="24499" xr:uid="{00000000-0005-0000-0000-0000ED500000}"/>
    <cellStyle name="Normal 10 2 2 3 2 3 4" xfId="24500" xr:uid="{00000000-0005-0000-0000-0000EE500000}"/>
    <cellStyle name="Normal 10 2 2 3 2 4" xfId="24501" xr:uid="{00000000-0005-0000-0000-0000EF500000}"/>
    <cellStyle name="Normal 10 2 2 3 2 4 2" xfId="24502" xr:uid="{00000000-0005-0000-0000-0000F0500000}"/>
    <cellStyle name="Normal 10 2 2 3 2 5" xfId="24503" xr:uid="{00000000-0005-0000-0000-0000F1500000}"/>
    <cellStyle name="Normal 10 2 2 3 2 6" xfId="24504" xr:uid="{00000000-0005-0000-0000-0000F2500000}"/>
    <cellStyle name="Normal 10 2 2 3 3" xfId="24505" xr:uid="{00000000-0005-0000-0000-0000F3500000}"/>
    <cellStyle name="Normal 10 2 2 3 3 2" xfId="24506" xr:uid="{00000000-0005-0000-0000-0000F4500000}"/>
    <cellStyle name="Normal 10 2 2 3 3 2 2" xfId="24507" xr:uid="{00000000-0005-0000-0000-0000F5500000}"/>
    <cellStyle name="Normal 10 2 2 3 3 2 2 2" xfId="24508" xr:uid="{00000000-0005-0000-0000-0000F6500000}"/>
    <cellStyle name="Normal 10 2 2 3 3 2 3" xfId="24509" xr:uid="{00000000-0005-0000-0000-0000F7500000}"/>
    <cellStyle name="Normal 10 2 2 3 3 2 4" xfId="24510" xr:uid="{00000000-0005-0000-0000-0000F8500000}"/>
    <cellStyle name="Normal 10 2 2 3 3 3" xfId="24511" xr:uid="{00000000-0005-0000-0000-0000F9500000}"/>
    <cellStyle name="Normal 10 2 2 3 3 3 2" xfId="24512" xr:uid="{00000000-0005-0000-0000-0000FA500000}"/>
    <cellStyle name="Normal 10 2 2 3 3 4" xfId="24513" xr:uid="{00000000-0005-0000-0000-0000FB500000}"/>
    <cellStyle name="Normal 10 2 2 3 3 5" xfId="24514" xr:uid="{00000000-0005-0000-0000-0000FC500000}"/>
    <cellStyle name="Normal 10 2 2 3 4" xfId="24515" xr:uid="{00000000-0005-0000-0000-0000FD500000}"/>
    <cellStyle name="Normal 10 2 2 3 4 2" xfId="24516" xr:uid="{00000000-0005-0000-0000-0000FE500000}"/>
    <cellStyle name="Normal 10 2 2 3 4 2 2" xfId="24517" xr:uid="{00000000-0005-0000-0000-0000FF500000}"/>
    <cellStyle name="Normal 10 2 2 3 4 3" xfId="24518" xr:uid="{00000000-0005-0000-0000-000000510000}"/>
    <cellStyle name="Normal 10 2 2 3 4 4" xfId="24519" xr:uid="{00000000-0005-0000-0000-000001510000}"/>
    <cellStyle name="Normal 10 2 2 3 5" xfId="24520" xr:uid="{00000000-0005-0000-0000-000002510000}"/>
    <cellStyle name="Normal 10 2 2 3 5 2" xfId="24521" xr:uid="{00000000-0005-0000-0000-000003510000}"/>
    <cellStyle name="Normal 10 2 2 3 6" xfId="24522" xr:uid="{00000000-0005-0000-0000-000004510000}"/>
    <cellStyle name="Normal 10 2 2 3 7" xfId="24523" xr:uid="{00000000-0005-0000-0000-000005510000}"/>
    <cellStyle name="Normal 10 2 2 4" xfId="24524" xr:uid="{00000000-0005-0000-0000-000006510000}"/>
    <cellStyle name="Normal 10 2 2 4 2" xfId="24525" xr:uid="{00000000-0005-0000-0000-000007510000}"/>
    <cellStyle name="Normal 10 2 2 4 2 2" xfId="24526" xr:uid="{00000000-0005-0000-0000-000008510000}"/>
    <cellStyle name="Normal 10 2 2 4 2 2 2" xfId="24527" xr:uid="{00000000-0005-0000-0000-000009510000}"/>
    <cellStyle name="Normal 10 2 2 4 2 2 2 2" xfId="24528" xr:uid="{00000000-0005-0000-0000-00000A510000}"/>
    <cellStyle name="Normal 10 2 2 4 2 2 3" xfId="24529" xr:uid="{00000000-0005-0000-0000-00000B510000}"/>
    <cellStyle name="Normal 10 2 2 4 2 2 4" xfId="24530" xr:uid="{00000000-0005-0000-0000-00000C510000}"/>
    <cellStyle name="Normal 10 2 2 4 2 3" xfId="24531" xr:uid="{00000000-0005-0000-0000-00000D510000}"/>
    <cellStyle name="Normal 10 2 2 4 2 3 2" xfId="24532" xr:uid="{00000000-0005-0000-0000-00000E510000}"/>
    <cellStyle name="Normal 10 2 2 4 2 4" xfId="24533" xr:uid="{00000000-0005-0000-0000-00000F510000}"/>
    <cellStyle name="Normal 10 2 2 4 2 5" xfId="24534" xr:uid="{00000000-0005-0000-0000-000010510000}"/>
    <cellStyle name="Normal 10 2 2 4 3" xfId="24535" xr:uid="{00000000-0005-0000-0000-000011510000}"/>
    <cellStyle name="Normal 10 2 2 4 3 2" xfId="24536" xr:uid="{00000000-0005-0000-0000-000012510000}"/>
    <cellStyle name="Normal 10 2 2 4 3 2 2" xfId="24537" xr:uid="{00000000-0005-0000-0000-000013510000}"/>
    <cellStyle name="Normal 10 2 2 4 3 3" xfId="24538" xr:uid="{00000000-0005-0000-0000-000014510000}"/>
    <cellStyle name="Normal 10 2 2 4 3 4" xfId="24539" xr:uid="{00000000-0005-0000-0000-000015510000}"/>
    <cellStyle name="Normal 10 2 2 4 4" xfId="24540" xr:uid="{00000000-0005-0000-0000-000016510000}"/>
    <cellStyle name="Normal 10 2 2 4 4 2" xfId="24541" xr:uid="{00000000-0005-0000-0000-000017510000}"/>
    <cellStyle name="Normal 10 2 2 4 5" xfId="24542" xr:uid="{00000000-0005-0000-0000-000018510000}"/>
    <cellStyle name="Normal 10 2 2 4 6" xfId="24543" xr:uid="{00000000-0005-0000-0000-000019510000}"/>
    <cellStyle name="Normal 10 2 2 5" xfId="24544" xr:uid="{00000000-0005-0000-0000-00001A510000}"/>
    <cellStyle name="Normal 10 2 2 5 2" xfId="24545" xr:uid="{00000000-0005-0000-0000-00001B510000}"/>
    <cellStyle name="Normal 10 2 2 5 2 2" xfId="24546" xr:uid="{00000000-0005-0000-0000-00001C510000}"/>
    <cellStyle name="Normal 10 2 2 5 2 2 2" xfId="24547" xr:uid="{00000000-0005-0000-0000-00001D510000}"/>
    <cellStyle name="Normal 10 2 2 5 2 3" xfId="24548" xr:uid="{00000000-0005-0000-0000-00001E510000}"/>
    <cellStyle name="Normal 10 2 2 5 2 4" xfId="24549" xr:uid="{00000000-0005-0000-0000-00001F510000}"/>
    <cellStyle name="Normal 10 2 2 5 3" xfId="24550" xr:uid="{00000000-0005-0000-0000-000020510000}"/>
    <cellStyle name="Normal 10 2 2 5 3 2" xfId="24551" xr:uid="{00000000-0005-0000-0000-000021510000}"/>
    <cellStyle name="Normal 10 2 2 5 4" xfId="24552" xr:uid="{00000000-0005-0000-0000-000022510000}"/>
    <cellStyle name="Normal 10 2 2 5 5" xfId="24553" xr:uid="{00000000-0005-0000-0000-000023510000}"/>
    <cellStyle name="Normal 10 2 2 6" xfId="24554" xr:uid="{00000000-0005-0000-0000-000024510000}"/>
    <cellStyle name="Normal 10 2 2 6 2" xfId="24555" xr:uid="{00000000-0005-0000-0000-000025510000}"/>
    <cellStyle name="Normal 10 2 2 6 2 2" xfId="24556" xr:uid="{00000000-0005-0000-0000-000026510000}"/>
    <cellStyle name="Normal 10 2 2 6 3" xfId="24557" xr:uid="{00000000-0005-0000-0000-000027510000}"/>
    <cellStyle name="Normal 10 2 2 6 4" xfId="24558" xr:uid="{00000000-0005-0000-0000-000028510000}"/>
    <cellStyle name="Normal 10 2 2 7" xfId="24559" xr:uid="{00000000-0005-0000-0000-000029510000}"/>
    <cellStyle name="Normal 10 2 2 7 2" xfId="24560" xr:uid="{00000000-0005-0000-0000-00002A510000}"/>
    <cellStyle name="Normal 10 2 2 8" xfId="24561" xr:uid="{00000000-0005-0000-0000-00002B510000}"/>
    <cellStyle name="Normal 10 2 2 8 2" xfId="24562" xr:uid="{00000000-0005-0000-0000-00002C510000}"/>
    <cellStyle name="Normal 10 2 2 9" xfId="24563" xr:uid="{00000000-0005-0000-0000-00002D510000}"/>
    <cellStyle name="Normal 10 2 3" xfId="261" xr:uid="{00000000-0005-0000-0000-00002E510000}"/>
    <cellStyle name="Normal 10 2 3 2" xfId="24564" xr:uid="{00000000-0005-0000-0000-00002F510000}"/>
    <cellStyle name="Normal 10 2 3 2 2" xfId="24565" xr:uid="{00000000-0005-0000-0000-000030510000}"/>
    <cellStyle name="Normal 10 2 3 2 2 2" xfId="24566" xr:uid="{00000000-0005-0000-0000-000031510000}"/>
    <cellStyle name="Normal 10 2 3 2 2 2 2" xfId="24567" xr:uid="{00000000-0005-0000-0000-000032510000}"/>
    <cellStyle name="Normal 10 2 3 2 2 2 2 2" xfId="24568" xr:uid="{00000000-0005-0000-0000-000033510000}"/>
    <cellStyle name="Normal 10 2 3 2 2 2 2 2 2" xfId="24569" xr:uid="{00000000-0005-0000-0000-000034510000}"/>
    <cellStyle name="Normal 10 2 3 2 2 2 2 3" xfId="24570" xr:uid="{00000000-0005-0000-0000-000035510000}"/>
    <cellStyle name="Normal 10 2 3 2 2 2 2 4" xfId="24571" xr:uid="{00000000-0005-0000-0000-000036510000}"/>
    <cellStyle name="Normal 10 2 3 2 2 2 3" xfId="24572" xr:uid="{00000000-0005-0000-0000-000037510000}"/>
    <cellStyle name="Normal 10 2 3 2 2 2 3 2" xfId="24573" xr:uid="{00000000-0005-0000-0000-000038510000}"/>
    <cellStyle name="Normal 10 2 3 2 2 2 4" xfId="24574" xr:uid="{00000000-0005-0000-0000-000039510000}"/>
    <cellStyle name="Normal 10 2 3 2 2 2 5" xfId="24575" xr:uid="{00000000-0005-0000-0000-00003A510000}"/>
    <cellStyle name="Normal 10 2 3 2 2 3" xfId="24576" xr:uid="{00000000-0005-0000-0000-00003B510000}"/>
    <cellStyle name="Normal 10 2 3 2 2 3 2" xfId="24577" xr:uid="{00000000-0005-0000-0000-00003C510000}"/>
    <cellStyle name="Normal 10 2 3 2 2 3 2 2" xfId="24578" xr:uid="{00000000-0005-0000-0000-00003D510000}"/>
    <cellStyle name="Normal 10 2 3 2 2 3 3" xfId="24579" xr:uid="{00000000-0005-0000-0000-00003E510000}"/>
    <cellStyle name="Normal 10 2 3 2 2 3 4" xfId="24580" xr:uid="{00000000-0005-0000-0000-00003F510000}"/>
    <cellStyle name="Normal 10 2 3 2 2 4" xfId="24581" xr:uid="{00000000-0005-0000-0000-000040510000}"/>
    <cellStyle name="Normal 10 2 3 2 2 4 2" xfId="24582" xr:uid="{00000000-0005-0000-0000-000041510000}"/>
    <cellStyle name="Normal 10 2 3 2 2 5" xfId="24583" xr:uid="{00000000-0005-0000-0000-000042510000}"/>
    <cellStyle name="Normal 10 2 3 2 2 6" xfId="24584" xr:uid="{00000000-0005-0000-0000-000043510000}"/>
    <cellStyle name="Normal 10 2 3 2 3" xfId="24585" xr:uid="{00000000-0005-0000-0000-000044510000}"/>
    <cellStyle name="Normal 10 2 3 2 3 2" xfId="24586" xr:uid="{00000000-0005-0000-0000-000045510000}"/>
    <cellStyle name="Normal 10 2 3 2 3 2 2" xfId="24587" xr:uid="{00000000-0005-0000-0000-000046510000}"/>
    <cellStyle name="Normal 10 2 3 2 3 2 2 2" xfId="24588" xr:uid="{00000000-0005-0000-0000-000047510000}"/>
    <cellStyle name="Normal 10 2 3 2 3 2 3" xfId="24589" xr:uid="{00000000-0005-0000-0000-000048510000}"/>
    <cellStyle name="Normal 10 2 3 2 3 2 4" xfId="24590" xr:uid="{00000000-0005-0000-0000-000049510000}"/>
    <cellStyle name="Normal 10 2 3 2 3 3" xfId="24591" xr:uid="{00000000-0005-0000-0000-00004A510000}"/>
    <cellStyle name="Normal 10 2 3 2 3 3 2" xfId="24592" xr:uid="{00000000-0005-0000-0000-00004B510000}"/>
    <cellStyle name="Normal 10 2 3 2 3 4" xfId="24593" xr:uid="{00000000-0005-0000-0000-00004C510000}"/>
    <cellStyle name="Normal 10 2 3 2 3 5" xfId="24594" xr:uid="{00000000-0005-0000-0000-00004D510000}"/>
    <cellStyle name="Normal 10 2 3 2 4" xfId="24595" xr:uid="{00000000-0005-0000-0000-00004E510000}"/>
    <cellStyle name="Normal 10 2 3 2 4 2" xfId="24596" xr:uid="{00000000-0005-0000-0000-00004F510000}"/>
    <cellStyle name="Normal 10 2 3 2 4 2 2" xfId="24597" xr:uid="{00000000-0005-0000-0000-000050510000}"/>
    <cellStyle name="Normal 10 2 3 2 4 3" xfId="24598" xr:uid="{00000000-0005-0000-0000-000051510000}"/>
    <cellStyle name="Normal 10 2 3 2 4 4" xfId="24599" xr:uid="{00000000-0005-0000-0000-000052510000}"/>
    <cellStyle name="Normal 10 2 3 2 5" xfId="24600" xr:uid="{00000000-0005-0000-0000-000053510000}"/>
    <cellStyle name="Normal 10 2 3 2 5 2" xfId="24601" xr:uid="{00000000-0005-0000-0000-000054510000}"/>
    <cellStyle name="Normal 10 2 3 2 6" xfId="24602" xr:uid="{00000000-0005-0000-0000-000055510000}"/>
    <cellStyle name="Normal 10 2 3 2 7" xfId="24603" xr:uid="{00000000-0005-0000-0000-000056510000}"/>
    <cellStyle name="Normal 10 2 3 3" xfId="24604" xr:uid="{00000000-0005-0000-0000-000057510000}"/>
    <cellStyle name="Normal 10 2 3 3 2" xfId="24605" xr:uid="{00000000-0005-0000-0000-000058510000}"/>
    <cellStyle name="Normal 10 2 3 3 2 2" xfId="24606" xr:uid="{00000000-0005-0000-0000-000059510000}"/>
    <cellStyle name="Normal 10 2 3 3 2 2 2" xfId="24607" xr:uid="{00000000-0005-0000-0000-00005A510000}"/>
    <cellStyle name="Normal 10 2 3 3 2 2 2 2" xfId="24608" xr:uid="{00000000-0005-0000-0000-00005B510000}"/>
    <cellStyle name="Normal 10 2 3 3 2 2 3" xfId="24609" xr:uid="{00000000-0005-0000-0000-00005C510000}"/>
    <cellStyle name="Normal 10 2 3 3 2 2 4" xfId="24610" xr:uid="{00000000-0005-0000-0000-00005D510000}"/>
    <cellStyle name="Normal 10 2 3 3 2 3" xfId="24611" xr:uid="{00000000-0005-0000-0000-00005E510000}"/>
    <cellStyle name="Normal 10 2 3 3 2 3 2" xfId="24612" xr:uid="{00000000-0005-0000-0000-00005F510000}"/>
    <cellStyle name="Normal 10 2 3 3 2 4" xfId="24613" xr:uid="{00000000-0005-0000-0000-000060510000}"/>
    <cellStyle name="Normal 10 2 3 3 2 5" xfId="24614" xr:uid="{00000000-0005-0000-0000-000061510000}"/>
    <cellStyle name="Normal 10 2 3 3 3" xfId="24615" xr:uid="{00000000-0005-0000-0000-000062510000}"/>
    <cellStyle name="Normal 10 2 3 3 3 2" xfId="24616" xr:uid="{00000000-0005-0000-0000-000063510000}"/>
    <cellStyle name="Normal 10 2 3 3 3 2 2" xfId="24617" xr:uid="{00000000-0005-0000-0000-000064510000}"/>
    <cellStyle name="Normal 10 2 3 3 3 3" xfId="24618" xr:uid="{00000000-0005-0000-0000-000065510000}"/>
    <cellStyle name="Normal 10 2 3 3 3 4" xfId="24619" xr:uid="{00000000-0005-0000-0000-000066510000}"/>
    <cellStyle name="Normal 10 2 3 3 4" xfId="24620" xr:uid="{00000000-0005-0000-0000-000067510000}"/>
    <cellStyle name="Normal 10 2 3 3 4 2" xfId="24621" xr:uid="{00000000-0005-0000-0000-000068510000}"/>
    <cellStyle name="Normal 10 2 3 3 5" xfId="24622" xr:uid="{00000000-0005-0000-0000-000069510000}"/>
    <cellStyle name="Normal 10 2 3 3 6" xfId="24623" xr:uid="{00000000-0005-0000-0000-00006A510000}"/>
    <cellStyle name="Normal 10 2 3 4" xfId="24624" xr:uid="{00000000-0005-0000-0000-00006B510000}"/>
    <cellStyle name="Normal 10 2 3 4 2" xfId="24625" xr:uid="{00000000-0005-0000-0000-00006C510000}"/>
    <cellStyle name="Normal 10 2 3 4 2 2" xfId="24626" xr:uid="{00000000-0005-0000-0000-00006D510000}"/>
    <cellStyle name="Normal 10 2 3 4 2 2 2" xfId="24627" xr:uid="{00000000-0005-0000-0000-00006E510000}"/>
    <cellStyle name="Normal 10 2 3 4 2 3" xfId="24628" xr:uid="{00000000-0005-0000-0000-00006F510000}"/>
    <cellStyle name="Normal 10 2 3 4 2 4" xfId="24629" xr:uid="{00000000-0005-0000-0000-000070510000}"/>
    <cellStyle name="Normal 10 2 3 4 3" xfId="24630" xr:uid="{00000000-0005-0000-0000-000071510000}"/>
    <cellStyle name="Normal 10 2 3 4 3 2" xfId="24631" xr:uid="{00000000-0005-0000-0000-000072510000}"/>
    <cellStyle name="Normal 10 2 3 4 4" xfId="24632" xr:uid="{00000000-0005-0000-0000-000073510000}"/>
    <cellStyle name="Normal 10 2 3 4 5" xfId="24633" xr:uid="{00000000-0005-0000-0000-000074510000}"/>
    <cellStyle name="Normal 10 2 3 5" xfId="24634" xr:uid="{00000000-0005-0000-0000-000075510000}"/>
    <cellStyle name="Normal 10 2 3 5 2" xfId="24635" xr:uid="{00000000-0005-0000-0000-000076510000}"/>
    <cellStyle name="Normal 10 2 3 5 2 2" xfId="24636" xr:uid="{00000000-0005-0000-0000-000077510000}"/>
    <cellStyle name="Normal 10 2 3 5 3" xfId="24637" xr:uid="{00000000-0005-0000-0000-000078510000}"/>
    <cellStyle name="Normal 10 2 3 5 4" xfId="24638" xr:uid="{00000000-0005-0000-0000-000079510000}"/>
    <cellStyle name="Normal 10 2 3 6" xfId="24639" xr:uid="{00000000-0005-0000-0000-00007A510000}"/>
    <cellStyle name="Normal 10 2 3 6 2" xfId="24640" xr:uid="{00000000-0005-0000-0000-00007B510000}"/>
    <cellStyle name="Normal 10 2 3 7" xfId="24641" xr:uid="{00000000-0005-0000-0000-00007C510000}"/>
    <cellStyle name="Normal 10 2 3 8" xfId="24642" xr:uid="{00000000-0005-0000-0000-00007D510000}"/>
    <cellStyle name="Normal 10 2 3 9" xfId="24643" xr:uid="{00000000-0005-0000-0000-00007E510000}"/>
    <cellStyle name="Normal 10 2 4" xfId="4108" xr:uid="{00000000-0005-0000-0000-00007F510000}"/>
    <cellStyle name="Normal 10 2 4 2" xfId="24644" xr:uid="{00000000-0005-0000-0000-000080510000}"/>
    <cellStyle name="Normal 10 2 4 2 2" xfId="24645" xr:uid="{00000000-0005-0000-0000-000081510000}"/>
    <cellStyle name="Normal 10 2 4 2 2 2" xfId="24646" xr:uid="{00000000-0005-0000-0000-000082510000}"/>
    <cellStyle name="Normal 10 2 4 2 2 2 2" xfId="24647" xr:uid="{00000000-0005-0000-0000-000083510000}"/>
    <cellStyle name="Normal 10 2 4 2 2 2 2 2" xfId="24648" xr:uid="{00000000-0005-0000-0000-000084510000}"/>
    <cellStyle name="Normal 10 2 4 2 2 2 3" xfId="24649" xr:uid="{00000000-0005-0000-0000-000085510000}"/>
    <cellStyle name="Normal 10 2 4 2 2 2 4" xfId="24650" xr:uid="{00000000-0005-0000-0000-000086510000}"/>
    <cellStyle name="Normal 10 2 4 2 2 3" xfId="24651" xr:uid="{00000000-0005-0000-0000-000087510000}"/>
    <cellStyle name="Normal 10 2 4 2 2 3 2" xfId="24652" xr:uid="{00000000-0005-0000-0000-000088510000}"/>
    <cellStyle name="Normal 10 2 4 2 2 4" xfId="24653" xr:uid="{00000000-0005-0000-0000-000089510000}"/>
    <cellStyle name="Normal 10 2 4 2 2 5" xfId="24654" xr:uid="{00000000-0005-0000-0000-00008A510000}"/>
    <cellStyle name="Normal 10 2 4 2 3" xfId="24655" xr:uid="{00000000-0005-0000-0000-00008B510000}"/>
    <cellStyle name="Normal 10 2 4 2 3 2" xfId="24656" xr:uid="{00000000-0005-0000-0000-00008C510000}"/>
    <cellStyle name="Normal 10 2 4 2 3 2 2" xfId="24657" xr:uid="{00000000-0005-0000-0000-00008D510000}"/>
    <cellStyle name="Normal 10 2 4 2 3 3" xfId="24658" xr:uid="{00000000-0005-0000-0000-00008E510000}"/>
    <cellStyle name="Normal 10 2 4 2 3 4" xfId="24659" xr:uid="{00000000-0005-0000-0000-00008F510000}"/>
    <cellStyle name="Normal 10 2 4 2 4" xfId="24660" xr:uid="{00000000-0005-0000-0000-000090510000}"/>
    <cellStyle name="Normal 10 2 4 2 4 2" xfId="24661" xr:uid="{00000000-0005-0000-0000-000091510000}"/>
    <cellStyle name="Normal 10 2 4 2 5" xfId="24662" xr:uid="{00000000-0005-0000-0000-000092510000}"/>
    <cellStyle name="Normal 10 2 4 2 6" xfId="24663" xr:uid="{00000000-0005-0000-0000-000093510000}"/>
    <cellStyle name="Normal 10 2 4 3" xfId="24664" xr:uid="{00000000-0005-0000-0000-000094510000}"/>
    <cellStyle name="Normal 10 2 4 3 2" xfId="24665" xr:uid="{00000000-0005-0000-0000-000095510000}"/>
    <cellStyle name="Normal 10 2 4 3 2 2" xfId="24666" xr:uid="{00000000-0005-0000-0000-000096510000}"/>
    <cellStyle name="Normal 10 2 4 3 2 2 2" xfId="24667" xr:uid="{00000000-0005-0000-0000-000097510000}"/>
    <cellStyle name="Normal 10 2 4 3 2 3" xfId="24668" xr:uid="{00000000-0005-0000-0000-000098510000}"/>
    <cellStyle name="Normal 10 2 4 3 2 4" xfId="24669" xr:uid="{00000000-0005-0000-0000-000099510000}"/>
    <cellStyle name="Normal 10 2 4 3 3" xfId="24670" xr:uid="{00000000-0005-0000-0000-00009A510000}"/>
    <cellStyle name="Normal 10 2 4 3 3 2" xfId="24671" xr:uid="{00000000-0005-0000-0000-00009B510000}"/>
    <cellStyle name="Normal 10 2 4 3 4" xfId="24672" xr:uid="{00000000-0005-0000-0000-00009C510000}"/>
    <cellStyle name="Normal 10 2 4 3 5" xfId="24673" xr:uid="{00000000-0005-0000-0000-00009D510000}"/>
    <cellStyle name="Normal 10 2 4 4" xfId="24674" xr:uid="{00000000-0005-0000-0000-00009E510000}"/>
    <cellStyle name="Normal 10 2 4 4 2" xfId="24675" xr:uid="{00000000-0005-0000-0000-00009F510000}"/>
    <cellStyle name="Normal 10 2 4 4 2 2" xfId="24676" xr:uid="{00000000-0005-0000-0000-0000A0510000}"/>
    <cellStyle name="Normal 10 2 4 4 3" xfId="24677" xr:uid="{00000000-0005-0000-0000-0000A1510000}"/>
    <cellStyle name="Normal 10 2 4 4 4" xfId="24678" xr:uid="{00000000-0005-0000-0000-0000A2510000}"/>
    <cellStyle name="Normal 10 2 4 5" xfId="24679" xr:uid="{00000000-0005-0000-0000-0000A3510000}"/>
    <cellStyle name="Normal 10 2 4 5 2" xfId="24680" xr:uid="{00000000-0005-0000-0000-0000A4510000}"/>
    <cellStyle name="Normal 10 2 4 6" xfId="24681" xr:uid="{00000000-0005-0000-0000-0000A5510000}"/>
    <cellStyle name="Normal 10 2 4 7" xfId="24682" xr:uid="{00000000-0005-0000-0000-0000A6510000}"/>
    <cellStyle name="Normal 10 2 5" xfId="4109" xr:uid="{00000000-0005-0000-0000-0000A7510000}"/>
    <cellStyle name="Normal 10 2 5 2" xfId="24683" xr:uid="{00000000-0005-0000-0000-0000A8510000}"/>
    <cellStyle name="Normal 10 2 5 2 2" xfId="24684" xr:uid="{00000000-0005-0000-0000-0000A9510000}"/>
    <cellStyle name="Normal 10 2 5 2 2 2" xfId="24685" xr:uid="{00000000-0005-0000-0000-0000AA510000}"/>
    <cellStyle name="Normal 10 2 5 2 2 2 2" xfId="24686" xr:uid="{00000000-0005-0000-0000-0000AB510000}"/>
    <cellStyle name="Normal 10 2 5 2 2 3" xfId="24687" xr:uid="{00000000-0005-0000-0000-0000AC510000}"/>
    <cellStyle name="Normal 10 2 5 2 2 4" xfId="24688" xr:uid="{00000000-0005-0000-0000-0000AD510000}"/>
    <cellStyle name="Normal 10 2 5 2 3" xfId="24689" xr:uid="{00000000-0005-0000-0000-0000AE510000}"/>
    <cellStyle name="Normal 10 2 5 2 3 2" xfId="24690" xr:uid="{00000000-0005-0000-0000-0000AF510000}"/>
    <cellStyle name="Normal 10 2 5 2 4" xfId="24691" xr:uid="{00000000-0005-0000-0000-0000B0510000}"/>
    <cellStyle name="Normal 10 2 5 2 5" xfId="24692" xr:uid="{00000000-0005-0000-0000-0000B1510000}"/>
    <cellStyle name="Normal 10 2 5 3" xfId="24693" xr:uid="{00000000-0005-0000-0000-0000B2510000}"/>
    <cellStyle name="Normal 10 2 5 3 2" xfId="24694" xr:uid="{00000000-0005-0000-0000-0000B3510000}"/>
    <cellStyle name="Normal 10 2 5 3 2 2" xfId="24695" xr:uid="{00000000-0005-0000-0000-0000B4510000}"/>
    <cellStyle name="Normal 10 2 5 3 3" xfId="24696" xr:uid="{00000000-0005-0000-0000-0000B5510000}"/>
    <cellStyle name="Normal 10 2 5 3 4" xfId="24697" xr:uid="{00000000-0005-0000-0000-0000B6510000}"/>
    <cellStyle name="Normal 10 2 5 4" xfId="24698" xr:uid="{00000000-0005-0000-0000-0000B7510000}"/>
    <cellStyle name="Normal 10 2 5 4 2" xfId="24699" xr:uid="{00000000-0005-0000-0000-0000B8510000}"/>
    <cellStyle name="Normal 10 2 5 5" xfId="24700" xr:uid="{00000000-0005-0000-0000-0000B9510000}"/>
    <cellStyle name="Normal 10 2 5 6" xfId="24701" xr:uid="{00000000-0005-0000-0000-0000BA510000}"/>
    <cellStyle name="Normal 10 2 6" xfId="4110" xr:uid="{00000000-0005-0000-0000-0000BB510000}"/>
    <cellStyle name="Normal 10 2 6 2" xfId="24702" xr:uid="{00000000-0005-0000-0000-0000BC510000}"/>
    <cellStyle name="Normal 10 2 6 2 2" xfId="24703" xr:uid="{00000000-0005-0000-0000-0000BD510000}"/>
    <cellStyle name="Normal 10 2 6 2 2 2" xfId="24704" xr:uid="{00000000-0005-0000-0000-0000BE510000}"/>
    <cellStyle name="Normal 10 2 6 2 3" xfId="24705" xr:uid="{00000000-0005-0000-0000-0000BF510000}"/>
    <cellStyle name="Normal 10 2 6 2 4" xfId="24706" xr:uid="{00000000-0005-0000-0000-0000C0510000}"/>
    <cellStyle name="Normal 10 2 6 3" xfId="24707" xr:uid="{00000000-0005-0000-0000-0000C1510000}"/>
    <cellStyle name="Normal 10 2 6 3 2" xfId="24708" xr:uid="{00000000-0005-0000-0000-0000C2510000}"/>
    <cellStyle name="Normal 10 2 6 4" xfId="24709" xr:uid="{00000000-0005-0000-0000-0000C3510000}"/>
    <cellStyle name="Normal 10 2 6 5" xfId="24710" xr:uid="{00000000-0005-0000-0000-0000C4510000}"/>
    <cellStyle name="Normal 10 2 7" xfId="4111" xr:uid="{00000000-0005-0000-0000-0000C5510000}"/>
    <cellStyle name="Normal 10 2 7 2" xfId="24711" xr:uid="{00000000-0005-0000-0000-0000C6510000}"/>
    <cellStyle name="Normal 10 2 7 2 2" xfId="24712" xr:uid="{00000000-0005-0000-0000-0000C7510000}"/>
    <cellStyle name="Normal 10 2 7 3" xfId="24713" xr:uid="{00000000-0005-0000-0000-0000C8510000}"/>
    <cellStyle name="Normal 10 2 7 4" xfId="24714" xr:uid="{00000000-0005-0000-0000-0000C9510000}"/>
    <cellStyle name="Normal 10 2 8" xfId="24715" xr:uid="{00000000-0005-0000-0000-0000CA510000}"/>
    <cellStyle name="Normal 10 2 8 2" xfId="24716" xr:uid="{00000000-0005-0000-0000-0000CB510000}"/>
    <cellStyle name="Normal 10 2 9" xfId="24717" xr:uid="{00000000-0005-0000-0000-0000CC510000}"/>
    <cellStyle name="Normal 10 3" xfId="262" xr:uid="{00000000-0005-0000-0000-0000CD510000}"/>
    <cellStyle name="Normal 10 3 10" xfId="24718" xr:uid="{00000000-0005-0000-0000-0000CE510000}"/>
    <cellStyle name="Normal 10 3 2" xfId="741" xr:uid="{00000000-0005-0000-0000-0000CF510000}"/>
    <cellStyle name="Normal 10 3 2 2" xfId="24719" xr:uid="{00000000-0005-0000-0000-0000D0510000}"/>
    <cellStyle name="Normal 10 3 2 2 2" xfId="24720" xr:uid="{00000000-0005-0000-0000-0000D1510000}"/>
    <cellStyle name="Normal 10 3 2 2 2 2" xfId="24721" xr:uid="{00000000-0005-0000-0000-0000D2510000}"/>
    <cellStyle name="Normal 10 3 2 2 2 2 2" xfId="24722" xr:uid="{00000000-0005-0000-0000-0000D3510000}"/>
    <cellStyle name="Normal 10 3 2 2 2 2 2 2" xfId="24723" xr:uid="{00000000-0005-0000-0000-0000D4510000}"/>
    <cellStyle name="Normal 10 3 2 2 2 2 2 2 2" xfId="24724" xr:uid="{00000000-0005-0000-0000-0000D5510000}"/>
    <cellStyle name="Normal 10 3 2 2 2 2 2 3" xfId="24725" xr:uid="{00000000-0005-0000-0000-0000D6510000}"/>
    <cellStyle name="Normal 10 3 2 2 2 2 2 4" xfId="24726" xr:uid="{00000000-0005-0000-0000-0000D7510000}"/>
    <cellStyle name="Normal 10 3 2 2 2 2 3" xfId="24727" xr:uid="{00000000-0005-0000-0000-0000D8510000}"/>
    <cellStyle name="Normal 10 3 2 2 2 2 3 2" xfId="24728" xr:uid="{00000000-0005-0000-0000-0000D9510000}"/>
    <cellStyle name="Normal 10 3 2 2 2 2 4" xfId="24729" xr:uid="{00000000-0005-0000-0000-0000DA510000}"/>
    <cellStyle name="Normal 10 3 2 2 2 2 5" xfId="24730" xr:uid="{00000000-0005-0000-0000-0000DB510000}"/>
    <cellStyle name="Normal 10 3 2 2 2 3" xfId="24731" xr:uid="{00000000-0005-0000-0000-0000DC510000}"/>
    <cellStyle name="Normal 10 3 2 2 2 3 2" xfId="24732" xr:uid="{00000000-0005-0000-0000-0000DD510000}"/>
    <cellStyle name="Normal 10 3 2 2 2 3 2 2" xfId="24733" xr:uid="{00000000-0005-0000-0000-0000DE510000}"/>
    <cellStyle name="Normal 10 3 2 2 2 3 3" xfId="24734" xr:uid="{00000000-0005-0000-0000-0000DF510000}"/>
    <cellStyle name="Normal 10 3 2 2 2 3 4" xfId="24735" xr:uid="{00000000-0005-0000-0000-0000E0510000}"/>
    <cellStyle name="Normal 10 3 2 2 2 4" xfId="24736" xr:uid="{00000000-0005-0000-0000-0000E1510000}"/>
    <cellStyle name="Normal 10 3 2 2 2 4 2" xfId="24737" xr:uid="{00000000-0005-0000-0000-0000E2510000}"/>
    <cellStyle name="Normal 10 3 2 2 2 5" xfId="24738" xr:uid="{00000000-0005-0000-0000-0000E3510000}"/>
    <cellStyle name="Normal 10 3 2 2 2 6" xfId="24739" xr:uid="{00000000-0005-0000-0000-0000E4510000}"/>
    <cellStyle name="Normal 10 3 2 2 3" xfId="24740" xr:uid="{00000000-0005-0000-0000-0000E5510000}"/>
    <cellStyle name="Normal 10 3 2 2 3 2" xfId="24741" xr:uid="{00000000-0005-0000-0000-0000E6510000}"/>
    <cellStyle name="Normal 10 3 2 2 3 2 2" xfId="24742" xr:uid="{00000000-0005-0000-0000-0000E7510000}"/>
    <cellStyle name="Normal 10 3 2 2 3 2 2 2" xfId="24743" xr:uid="{00000000-0005-0000-0000-0000E8510000}"/>
    <cellStyle name="Normal 10 3 2 2 3 2 3" xfId="24744" xr:uid="{00000000-0005-0000-0000-0000E9510000}"/>
    <cellStyle name="Normal 10 3 2 2 3 2 4" xfId="24745" xr:uid="{00000000-0005-0000-0000-0000EA510000}"/>
    <cellStyle name="Normal 10 3 2 2 3 3" xfId="24746" xr:uid="{00000000-0005-0000-0000-0000EB510000}"/>
    <cellStyle name="Normal 10 3 2 2 3 3 2" xfId="24747" xr:uid="{00000000-0005-0000-0000-0000EC510000}"/>
    <cellStyle name="Normal 10 3 2 2 3 4" xfId="24748" xr:uid="{00000000-0005-0000-0000-0000ED510000}"/>
    <cellStyle name="Normal 10 3 2 2 3 5" xfId="24749" xr:uid="{00000000-0005-0000-0000-0000EE510000}"/>
    <cellStyle name="Normal 10 3 2 2 4" xfId="24750" xr:uid="{00000000-0005-0000-0000-0000EF510000}"/>
    <cellStyle name="Normal 10 3 2 2 4 2" xfId="24751" xr:uid="{00000000-0005-0000-0000-0000F0510000}"/>
    <cellStyle name="Normal 10 3 2 2 4 2 2" xfId="24752" xr:uid="{00000000-0005-0000-0000-0000F1510000}"/>
    <cellStyle name="Normal 10 3 2 2 4 3" xfId="24753" xr:uid="{00000000-0005-0000-0000-0000F2510000}"/>
    <cellStyle name="Normal 10 3 2 2 4 4" xfId="24754" xr:uid="{00000000-0005-0000-0000-0000F3510000}"/>
    <cellStyle name="Normal 10 3 2 2 5" xfId="24755" xr:uid="{00000000-0005-0000-0000-0000F4510000}"/>
    <cellStyle name="Normal 10 3 2 2 5 2" xfId="24756" xr:uid="{00000000-0005-0000-0000-0000F5510000}"/>
    <cellStyle name="Normal 10 3 2 2 6" xfId="24757" xr:uid="{00000000-0005-0000-0000-0000F6510000}"/>
    <cellStyle name="Normal 10 3 2 2 7" xfId="24758" xr:uid="{00000000-0005-0000-0000-0000F7510000}"/>
    <cellStyle name="Normal 10 3 2 3" xfId="24759" xr:uid="{00000000-0005-0000-0000-0000F8510000}"/>
    <cellStyle name="Normal 10 3 2 3 2" xfId="24760" xr:uid="{00000000-0005-0000-0000-0000F9510000}"/>
    <cellStyle name="Normal 10 3 2 3 2 2" xfId="24761" xr:uid="{00000000-0005-0000-0000-0000FA510000}"/>
    <cellStyle name="Normal 10 3 2 3 2 2 2" xfId="24762" xr:uid="{00000000-0005-0000-0000-0000FB510000}"/>
    <cellStyle name="Normal 10 3 2 3 2 2 2 2" xfId="24763" xr:uid="{00000000-0005-0000-0000-0000FC510000}"/>
    <cellStyle name="Normal 10 3 2 3 2 2 3" xfId="24764" xr:uid="{00000000-0005-0000-0000-0000FD510000}"/>
    <cellStyle name="Normal 10 3 2 3 2 2 4" xfId="24765" xr:uid="{00000000-0005-0000-0000-0000FE510000}"/>
    <cellStyle name="Normal 10 3 2 3 2 3" xfId="24766" xr:uid="{00000000-0005-0000-0000-0000FF510000}"/>
    <cellStyle name="Normal 10 3 2 3 2 3 2" xfId="24767" xr:uid="{00000000-0005-0000-0000-000000520000}"/>
    <cellStyle name="Normal 10 3 2 3 2 4" xfId="24768" xr:uid="{00000000-0005-0000-0000-000001520000}"/>
    <cellStyle name="Normal 10 3 2 3 2 5" xfId="24769" xr:uid="{00000000-0005-0000-0000-000002520000}"/>
    <cellStyle name="Normal 10 3 2 3 3" xfId="24770" xr:uid="{00000000-0005-0000-0000-000003520000}"/>
    <cellStyle name="Normal 10 3 2 3 3 2" xfId="24771" xr:uid="{00000000-0005-0000-0000-000004520000}"/>
    <cellStyle name="Normal 10 3 2 3 3 2 2" xfId="24772" xr:uid="{00000000-0005-0000-0000-000005520000}"/>
    <cellStyle name="Normal 10 3 2 3 3 3" xfId="24773" xr:uid="{00000000-0005-0000-0000-000006520000}"/>
    <cellStyle name="Normal 10 3 2 3 3 4" xfId="24774" xr:uid="{00000000-0005-0000-0000-000007520000}"/>
    <cellStyle name="Normal 10 3 2 3 4" xfId="24775" xr:uid="{00000000-0005-0000-0000-000008520000}"/>
    <cellStyle name="Normal 10 3 2 3 4 2" xfId="24776" xr:uid="{00000000-0005-0000-0000-000009520000}"/>
    <cellStyle name="Normal 10 3 2 3 5" xfId="24777" xr:uid="{00000000-0005-0000-0000-00000A520000}"/>
    <cellStyle name="Normal 10 3 2 3 6" xfId="24778" xr:uid="{00000000-0005-0000-0000-00000B520000}"/>
    <cellStyle name="Normal 10 3 2 4" xfId="24779" xr:uid="{00000000-0005-0000-0000-00000C520000}"/>
    <cellStyle name="Normal 10 3 2 4 2" xfId="24780" xr:uid="{00000000-0005-0000-0000-00000D520000}"/>
    <cellStyle name="Normal 10 3 2 4 2 2" xfId="24781" xr:uid="{00000000-0005-0000-0000-00000E520000}"/>
    <cellStyle name="Normal 10 3 2 4 2 2 2" xfId="24782" xr:uid="{00000000-0005-0000-0000-00000F520000}"/>
    <cellStyle name="Normal 10 3 2 4 2 3" xfId="24783" xr:uid="{00000000-0005-0000-0000-000010520000}"/>
    <cellStyle name="Normal 10 3 2 4 2 4" xfId="24784" xr:uid="{00000000-0005-0000-0000-000011520000}"/>
    <cellStyle name="Normal 10 3 2 4 3" xfId="24785" xr:uid="{00000000-0005-0000-0000-000012520000}"/>
    <cellStyle name="Normal 10 3 2 4 3 2" xfId="24786" xr:uid="{00000000-0005-0000-0000-000013520000}"/>
    <cellStyle name="Normal 10 3 2 4 4" xfId="24787" xr:uid="{00000000-0005-0000-0000-000014520000}"/>
    <cellStyle name="Normal 10 3 2 4 5" xfId="24788" xr:uid="{00000000-0005-0000-0000-000015520000}"/>
    <cellStyle name="Normal 10 3 2 5" xfId="24789" xr:uid="{00000000-0005-0000-0000-000016520000}"/>
    <cellStyle name="Normal 10 3 2 5 2" xfId="24790" xr:uid="{00000000-0005-0000-0000-000017520000}"/>
    <cellStyle name="Normal 10 3 2 5 2 2" xfId="24791" xr:uid="{00000000-0005-0000-0000-000018520000}"/>
    <cellStyle name="Normal 10 3 2 5 3" xfId="24792" xr:uid="{00000000-0005-0000-0000-000019520000}"/>
    <cellStyle name="Normal 10 3 2 5 4" xfId="24793" xr:uid="{00000000-0005-0000-0000-00001A520000}"/>
    <cellStyle name="Normal 10 3 2 6" xfId="24794" xr:uid="{00000000-0005-0000-0000-00001B520000}"/>
    <cellStyle name="Normal 10 3 2 6 2" xfId="24795" xr:uid="{00000000-0005-0000-0000-00001C520000}"/>
    <cellStyle name="Normal 10 3 2 7" xfId="24796" xr:uid="{00000000-0005-0000-0000-00001D520000}"/>
    <cellStyle name="Normal 10 3 2 8" xfId="24797" xr:uid="{00000000-0005-0000-0000-00001E520000}"/>
    <cellStyle name="Normal 10 3 2 9" xfId="24798" xr:uid="{00000000-0005-0000-0000-00001F520000}"/>
    <cellStyle name="Normal 10 3 3" xfId="24799" xr:uid="{00000000-0005-0000-0000-000020520000}"/>
    <cellStyle name="Normal 10 3 3 2" xfId="24800" xr:uid="{00000000-0005-0000-0000-000021520000}"/>
    <cellStyle name="Normal 10 3 3 2 2" xfId="24801" xr:uid="{00000000-0005-0000-0000-000022520000}"/>
    <cellStyle name="Normal 10 3 3 2 2 2" xfId="24802" xr:uid="{00000000-0005-0000-0000-000023520000}"/>
    <cellStyle name="Normal 10 3 3 2 2 2 2" xfId="24803" xr:uid="{00000000-0005-0000-0000-000024520000}"/>
    <cellStyle name="Normal 10 3 3 2 2 2 2 2" xfId="24804" xr:uid="{00000000-0005-0000-0000-000025520000}"/>
    <cellStyle name="Normal 10 3 3 2 2 2 3" xfId="24805" xr:uid="{00000000-0005-0000-0000-000026520000}"/>
    <cellStyle name="Normal 10 3 3 2 2 2 4" xfId="24806" xr:uid="{00000000-0005-0000-0000-000027520000}"/>
    <cellStyle name="Normal 10 3 3 2 2 3" xfId="24807" xr:uid="{00000000-0005-0000-0000-000028520000}"/>
    <cellStyle name="Normal 10 3 3 2 2 3 2" xfId="24808" xr:uid="{00000000-0005-0000-0000-000029520000}"/>
    <cellStyle name="Normal 10 3 3 2 2 4" xfId="24809" xr:uid="{00000000-0005-0000-0000-00002A520000}"/>
    <cellStyle name="Normal 10 3 3 2 2 5" xfId="24810" xr:uid="{00000000-0005-0000-0000-00002B520000}"/>
    <cellStyle name="Normal 10 3 3 2 3" xfId="24811" xr:uid="{00000000-0005-0000-0000-00002C520000}"/>
    <cellStyle name="Normal 10 3 3 2 3 2" xfId="24812" xr:uid="{00000000-0005-0000-0000-00002D520000}"/>
    <cellStyle name="Normal 10 3 3 2 3 2 2" xfId="24813" xr:uid="{00000000-0005-0000-0000-00002E520000}"/>
    <cellStyle name="Normal 10 3 3 2 3 3" xfId="24814" xr:uid="{00000000-0005-0000-0000-00002F520000}"/>
    <cellStyle name="Normal 10 3 3 2 3 4" xfId="24815" xr:uid="{00000000-0005-0000-0000-000030520000}"/>
    <cellStyle name="Normal 10 3 3 2 4" xfId="24816" xr:uid="{00000000-0005-0000-0000-000031520000}"/>
    <cellStyle name="Normal 10 3 3 2 4 2" xfId="24817" xr:uid="{00000000-0005-0000-0000-000032520000}"/>
    <cellStyle name="Normal 10 3 3 2 5" xfId="24818" xr:uid="{00000000-0005-0000-0000-000033520000}"/>
    <cellStyle name="Normal 10 3 3 2 6" xfId="24819" xr:uid="{00000000-0005-0000-0000-000034520000}"/>
    <cellStyle name="Normal 10 3 3 3" xfId="24820" xr:uid="{00000000-0005-0000-0000-000035520000}"/>
    <cellStyle name="Normal 10 3 3 3 2" xfId="24821" xr:uid="{00000000-0005-0000-0000-000036520000}"/>
    <cellStyle name="Normal 10 3 3 3 2 2" xfId="24822" xr:uid="{00000000-0005-0000-0000-000037520000}"/>
    <cellStyle name="Normal 10 3 3 3 2 2 2" xfId="24823" xr:uid="{00000000-0005-0000-0000-000038520000}"/>
    <cellStyle name="Normal 10 3 3 3 2 3" xfId="24824" xr:uid="{00000000-0005-0000-0000-000039520000}"/>
    <cellStyle name="Normal 10 3 3 3 2 4" xfId="24825" xr:uid="{00000000-0005-0000-0000-00003A520000}"/>
    <cellStyle name="Normal 10 3 3 3 3" xfId="24826" xr:uid="{00000000-0005-0000-0000-00003B520000}"/>
    <cellStyle name="Normal 10 3 3 3 3 2" xfId="24827" xr:uid="{00000000-0005-0000-0000-00003C520000}"/>
    <cellStyle name="Normal 10 3 3 3 4" xfId="24828" xr:uid="{00000000-0005-0000-0000-00003D520000}"/>
    <cellStyle name="Normal 10 3 3 3 5" xfId="24829" xr:uid="{00000000-0005-0000-0000-00003E520000}"/>
    <cellStyle name="Normal 10 3 3 4" xfId="24830" xr:uid="{00000000-0005-0000-0000-00003F520000}"/>
    <cellStyle name="Normal 10 3 3 4 2" xfId="24831" xr:uid="{00000000-0005-0000-0000-000040520000}"/>
    <cellStyle name="Normal 10 3 3 4 2 2" xfId="24832" xr:uid="{00000000-0005-0000-0000-000041520000}"/>
    <cellStyle name="Normal 10 3 3 4 3" xfId="24833" xr:uid="{00000000-0005-0000-0000-000042520000}"/>
    <cellStyle name="Normal 10 3 3 4 4" xfId="24834" xr:uid="{00000000-0005-0000-0000-000043520000}"/>
    <cellStyle name="Normal 10 3 3 5" xfId="24835" xr:uid="{00000000-0005-0000-0000-000044520000}"/>
    <cellStyle name="Normal 10 3 3 5 2" xfId="24836" xr:uid="{00000000-0005-0000-0000-000045520000}"/>
    <cellStyle name="Normal 10 3 3 6" xfId="24837" xr:uid="{00000000-0005-0000-0000-000046520000}"/>
    <cellStyle name="Normal 10 3 3 7" xfId="24838" xr:uid="{00000000-0005-0000-0000-000047520000}"/>
    <cellStyle name="Normal 10 3 4" xfId="24839" xr:uid="{00000000-0005-0000-0000-000048520000}"/>
    <cellStyle name="Normal 10 3 4 2" xfId="24840" xr:uid="{00000000-0005-0000-0000-000049520000}"/>
    <cellStyle name="Normal 10 3 4 2 2" xfId="24841" xr:uid="{00000000-0005-0000-0000-00004A520000}"/>
    <cellStyle name="Normal 10 3 4 2 2 2" xfId="24842" xr:uid="{00000000-0005-0000-0000-00004B520000}"/>
    <cellStyle name="Normal 10 3 4 2 2 2 2" xfId="24843" xr:uid="{00000000-0005-0000-0000-00004C520000}"/>
    <cellStyle name="Normal 10 3 4 2 2 3" xfId="24844" xr:uid="{00000000-0005-0000-0000-00004D520000}"/>
    <cellStyle name="Normal 10 3 4 2 2 4" xfId="24845" xr:uid="{00000000-0005-0000-0000-00004E520000}"/>
    <cellStyle name="Normal 10 3 4 2 3" xfId="24846" xr:uid="{00000000-0005-0000-0000-00004F520000}"/>
    <cellStyle name="Normal 10 3 4 2 3 2" xfId="24847" xr:uid="{00000000-0005-0000-0000-000050520000}"/>
    <cellStyle name="Normal 10 3 4 2 4" xfId="24848" xr:uid="{00000000-0005-0000-0000-000051520000}"/>
    <cellStyle name="Normal 10 3 4 2 5" xfId="24849" xr:uid="{00000000-0005-0000-0000-000052520000}"/>
    <cellStyle name="Normal 10 3 4 3" xfId="24850" xr:uid="{00000000-0005-0000-0000-000053520000}"/>
    <cellStyle name="Normal 10 3 4 3 2" xfId="24851" xr:uid="{00000000-0005-0000-0000-000054520000}"/>
    <cellStyle name="Normal 10 3 4 3 2 2" xfId="24852" xr:uid="{00000000-0005-0000-0000-000055520000}"/>
    <cellStyle name="Normal 10 3 4 3 3" xfId="24853" xr:uid="{00000000-0005-0000-0000-000056520000}"/>
    <cellStyle name="Normal 10 3 4 3 4" xfId="24854" xr:uid="{00000000-0005-0000-0000-000057520000}"/>
    <cellStyle name="Normal 10 3 4 4" xfId="24855" xr:uid="{00000000-0005-0000-0000-000058520000}"/>
    <cellStyle name="Normal 10 3 4 4 2" xfId="24856" xr:uid="{00000000-0005-0000-0000-000059520000}"/>
    <cellStyle name="Normal 10 3 4 5" xfId="24857" xr:uid="{00000000-0005-0000-0000-00005A520000}"/>
    <cellStyle name="Normal 10 3 4 6" xfId="24858" xr:uid="{00000000-0005-0000-0000-00005B520000}"/>
    <cellStyle name="Normal 10 3 5" xfId="24859" xr:uid="{00000000-0005-0000-0000-00005C520000}"/>
    <cellStyle name="Normal 10 3 5 2" xfId="24860" xr:uid="{00000000-0005-0000-0000-00005D520000}"/>
    <cellStyle name="Normal 10 3 5 2 2" xfId="24861" xr:uid="{00000000-0005-0000-0000-00005E520000}"/>
    <cellStyle name="Normal 10 3 5 2 2 2" xfId="24862" xr:uid="{00000000-0005-0000-0000-00005F520000}"/>
    <cellStyle name="Normal 10 3 5 2 3" xfId="24863" xr:uid="{00000000-0005-0000-0000-000060520000}"/>
    <cellStyle name="Normal 10 3 5 2 4" xfId="24864" xr:uid="{00000000-0005-0000-0000-000061520000}"/>
    <cellStyle name="Normal 10 3 5 3" xfId="24865" xr:uid="{00000000-0005-0000-0000-000062520000}"/>
    <cellStyle name="Normal 10 3 5 3 2" xfId="24866" xr:uid="{00000000-0005-0000-0000-000063520000}"/>
    <cellStyle name="Normal 10 3 5 4" xfId="24867" xr:uid="{00000000-0005-0000-0000-000064520000}"/>
    <cellStyle name="Normal 10 3 5 5" xfId="24868" xr:uid="{00000000-0005-0000-0000-000065520000}"/>
    <cellStyle name="Normal 10 3 6" xfId="24869" xr:uid="{00000000-0005-0000-0000-000066520000}"/>
    <cellStyle name="Normal 10 3 6 2" xfId="24870" xr:uid="{00000000-0005-0000-0000-000067520000}"/>
    <cellStyle name="Normal 10 3 6 2 2" xfId="24871" xr:uid="{00000000-0005-0000-0000-000068520000}"/>
    <cellStyle name="Normal 10 3 6 3" xfId="24872" xr:uid="{00000000-0005-0000-0000-000069520000}"/>
    <cellStyle name="Normal 10 3 6 4" xfId="24873" xr:uid="{00000000-0005-0000-0000-00006A520000}"/>
    <cellStyle name="Normal 10 3 7" xfId="24874" xr:uid="{00000000-0005-0000-0000-00006B520000}"/>
    <cellStyle name="Normal 10 3 7 2" xfId="24875" xr:uid="{00000000-0005-0000-0000-00006C520000}"/>
    <cellStyle name="Normal 10 3 8" xfId="24876" xr:uid="{00000000-0005-0000-0000-00006D520000}"/>
    <cellStyle name="Normal 10 3 9" xfId="24877" xr:uid="{00000000-0005-0000-0000-00006E520000}"/>
    <cellStyle name="Normal 10 4" xfId="263" xr:uid="{00000000-0005-0000-0000-00006F520000}"/>
    <cellStyle name="Normal 10 4 2" xfId="24878" xr:uid="{00000000-0005-0000-0000-000070520000}"/>
    <cellStyle name="Normal 10 4 2 2" xfId="24879" xr:uid="{00000000-0005-0000-0000-000071520000}"/>
    <cellStyle name="Normal 10 4 2 2 2" xfId="24880" xr:uid="{00000000-0005-0000-0000-000072520000}"/>
    <cellStyle name="Normal 10 4 2 2 2 2" xfId="24881" xr:uid="{00000000-0005-0000-0000-000073520000}"/>
    <cellStyle name="Normal 10 4 2 2 2 2 2" xfId="24882" xr:uid="{00000000-0005-0000-0000-000074520000}"/>
    <cellStyle name="Normal 10 4 2 2 2 2 2 2" xfId="24883" xr:uid="{00000000-0005-0000-0000-000075520000}"/>
    <cellStyle name="Normal 10 4 2 2 2 2 3" xfId="24884" xr:uid="{00000000-0005-0000-0000-000076520000}"/>
    <cellStyle name="Normal 10 4 2 2 2 2 4" xfId="24885" xr:uid="{00000000-0005-0000-0000-000077520000}"/>
    <cellStyle name="Normal 10 4 2 2 2 3" xfId="24886" xr:uid="{00000000-0005-0000-0000-000078520000}"/>
    <cellStyle name="Normal 10 4 2 2 2 3 2" xfId="24887" xr:uid="{00000000-0005-0000-0000-000079520000}"/>
    <cellStyle name="Normal 10 4 2 2 2 4" xfId="24888" xr:uid="{00000000-0005-0000-0000-00007A520000}"/>
    <cellStyle name="Normal 10 4 2 2 2 5" xfId="24889" xr:uid="{00000000-0005-0000-0000-00007B520000}"/>
    <cellStyle name="Normal 10 4 2 2 3" xfId="24890" xr:uid="{00000000-0005-0000-0000-00007C520000}"/>
    <cellStyle name="Normal 10 4 2 2 3 2" xfId="24891" xr:uid="{00000000-0005-0000-0000-00007D520000}"/>
    <cellStyle name="Normal 10 4 2 2 3 2 2" xfId="24892" xr:uid="{00000000-0005-0000-0000-00007E520000}"/>
    <cellStyle name="Normal 10 4 2 2 3 3" xfId="24893" xr:uid="{00000000-0005-0000-0000-00007F520000}"/>
    <cellStyle name="Normal 10 4 2 2 3 4" xfId="24894" xr:uid="{00000000-0005-0000-0000-000080520000}"/>
    <cellStyle name="Normal 10 4 2 2 4" xfId="24895" xr:uid="{00000000-0005-0000-0000-000081520000}"/>
    <cellStyle name="Normal 10 4 2 2 4 2" xfId="24896" xr:uid="{00000000-0005-0000-0000-000082520000}"/>
    <cellStyle name="Normal 10 4 2 2 5" xfId="24897" xr:uid="{00000000-0005-0000-0000-000083520000}"/>
    <cellStyle name="Normal 10 4 2 2 6" xfId="24898" xr:uid="{00000000-0005-0000-0000-000084520000}"/>
    <cellStyle name="Normal 10 4 2 3" xfId="24899" xr:uid="{00000000-0005-0000-0000-000085520000}"/>
    <cellStyle name="Normal 10 4 2 3 2" xfId="24900" xr:uid="{00000000-0005-0000-0000-000086520000}"/>
    <cellStyle name="Normal 10 4 2 3 2 2" xfId="24901" xr:uid="{00000000-0005-0000-0000-000087520000}"/>
    <cellStyle name="Normal 10 4 2 3 2 2 2" xfId="24902" xr:uid="{00000000-0005-0000-0000-000088520000}"/>
    <cellStyle name="Normal 10 4 2 3 2 3" xfId="24903" xr:uid="{00000000-0005-0000-0000-000089520000}"/>
    <cellStyle name="Normal 10 4 2 3 2 4" xfId="24904" xr:uid="{00000000-0005-0000-0000-00008A520000}"/>
    <cellStyle name="Normal 10 4 2 3 3" xfId="24905" xr:uid="{00000000-0005-0000-0000-00008B520000}"/>
    <cellStyle name="Normal 10 4 2 3 3 2" xfId="24906" xr:uid="{00000000-0005-0000-0000-00008C520000}"/>
    <cellStyle name="Normal 10 4 2 3 4" xfId="24907" xr:uid="{00000000-0005-0000-0000-00008D520000}"/>
    <cellStyle name="Normal 10 4 2 3 5" xfId="24908" xr:uid="{00000000-0005-0000-0000-00008E520000}"/>
    <cellStyle name="Normal 10 4 2 4" xfId="24909" xr:uid="{00000000-0005-0000-0000-00008F520000}"/>
    <cellStyle name="Normal 10 4 2 4 2" xfId="24910" xr:uid="{00000000-0005-0000-0000-000090520000}"/>
    <cellStyle name="Normal 10 4 2 4 2 2" xfId="24911" xr:uid="{00000000-0005-0000-0000-000091520000}"/>
    <cellStyle name="Normal 10 4 2 4 3" xfId="24912" xr:uid="{00000000-0005-0000-0000-000092520000}"/>
    <cellStyle name="Normal 10 4 2 4 4" xfId="24913" xr:uid="{00000000-0005-0000-0000-000093520000}"/>
    <cellStyle name="Normal 10 4 2 5" xfId="24914" xr:uid="{00000000-0005-0000-0000-000094520000}"/>
    <cellStyle name="Normal 10 4 2 5 2" xfId="24915" xr:uid="{00000000-0005-0000-0000-000095520000}"/>
    <cellStyle name="Normal 10 4 2 6" xfId="24916" xr:uid="{00000000-0005-0000-0000-000096520000}"/>
    <cellStyle name="Normal 10 4 2 7" xfId="24917" xr:uid="{00000000-0005-0000-0000-000097520000}"/>
    <cellStyle name="Normal 10 4 3" xfId="24918" xr:uid="{00000000-0005-0000-0000-000098520000}"/>
    <cellStyle name="Normal 10 4 3 2" xfId="24919" xr:uid="{00000000-0005-0000-0000-000099520000}"/>
    <cellStyle name="Normal 10 4 3 2 2" xfId="24920" xr:uid="{00000000-0005-0000-0000-00009A520000}"/>
    <cellStyle name="Normal 10 4 3 2 2 2" xfId="24921" xr:uid="{00000000-0005-0000-0000-00009B520000}"/>
    <cellStyle name="Normal 10 4 3 2 2 2 2" xfId="24922" xr:uid="{00000000-0005-0000-0000-00009C520000}"/>
    <cellStyle name="Normal 10 4 3 2 2 3" xfId="24923" xr:uid="{00000000-0005-0000-0000-00009D520000}"/>
    <cellStyle name="Normal 10 4 3 2 2 4" xfId="24924" xr:uid="{00000000-0005-0000-0000-00009E520000}"/>
    <cellStyle name="Normal 10 4 3 2 3" xfId="24925" xr:uid="{00000000-0005-0000-0000-00009F520000}"/>
    <cellStyle name="Normal 10 4 3 2 3 2" xfId="24926" xr:uid="{00000000-0005-0000-0000-0000A0520000}"/>
    <cellStyle name="Normal 10 4 3 2 4" xfId="24927" xr:uid="{00000000-0005-0000-0000-0000A1520000}"/>
    <cellStyle name="Normal 10 4 3 2 5" xfId="24928" xr:uid="{00000000-0005-0000-0000-0000A2520000}"/>
    <cellStyle name="Normal 10 4 3 3" xfId="24929" xr:uid="{00000000-0005-0000-0000-0000A3520000}"/>
    <cellStyle name="Normal 10 4 3 3 2" xfId="24930" xr:uid="{00000000-0005-0000-0000-0000A4520000}"/>
    <cellStyle name="Normal 10 4 3 3 2 2" xfId="24931" xr:uid="{00000000-0005-0000-0000-0000A5520000}"/>
    <cellStyle name="Normal 10 4 3 3 3" xfId="24932" xr:uid="{00000000-0005-0000-0000-0000A6520000}"/>
    <cellStyle name="Normal 10 4 3 3 4" xfId="24933" xr:uid="{00000000-0005-0000-0000-0000A7520000}"/>
    <cellStyle name="Normal 10 4 3 4" xfId="24934" xr:uid="{00000000-0005-0000-0000-0000A8520000}"/>
    <cellStyle name="Normal 10 4 3 4 2" xfId="24935" xr:uid="{00000000-0005-0000-0000-0000A9520000}"/>
    <cellStyle name="Normal 10 4 3 5" xfId="24936" xr:uid="{00000000-0005-0000-0000-0000AA520000}"/>
    <cellStyle name="Normal 10 4 3 6" xfId="24937" xr:uid="{00000000-0005-0000-0000-0000AB520000}"/>
    <cellStyle name="Normal 10 4 4" xfId="24938" xr:uid="{00000000-0005-0000-0000-0000AC520000}"/>
    <cellStyle name="Normal 10 4 4 2" xfId="24939" xr:uid="{00000000-0005-0000-0000-0000AD520000}"/>
    <cellStyle name="Normal 10 4 4 2 2" xfId="24940" xr:uid="{00000000-0005-0000-0000-0000AE520000}"/>
    <cellStyle name="Normal 10 4 4 2 2 2" xfId="24941" xr:uid="{00000000-0005-0000-0000-0000AF520000}"/>
    <cellStyle name="Normal 10 4 4 2 3" xfId="24942" xr:uid="{00000000-0005-0000-0000-0000B0520000}"/>
    <cellStyle name="Normal 10 4 4 2 4" xfId="24943" xr:uid="{00000000-0005-0000-0000-0000B1520000}"/>
    <cellStyle name="Normal 10 4 4 3" xfId="24944" xr:uid="{00000000-0005-0000-0000-0000B2520000}"/>
    <cellStyle name="Normal 10 4 4 3 2" xfId="24945" xr:uid="{00000000-0005-0000-0000-0000B3520000}"/>
    <cellStyle name="Normal 10 4 4 4" xfId="24946" xr:uid="{00000000-0005-0000-0000-0000B4520000}"/>
    <cellStyle name="Normal 10 4 4 5" xfId="24947" xr:uid="{00000000-0005-0000-0000-0000B5520000}"/>
    <cellStyle name="Normal 10 4 5" xfId="24948" xr:uid="{00000000-0005-0000-0000-0000B6520000}"/>
    <cellStyle name="Normal 10 4 5 2" xfId="24949" xr:uid="{00000000-0005-0000-0000-0000B7520000}"/>
    <cellStyle name="Normal 10 4 5 2 2" xfId="24950" xr:uid="{00000000-0005-0000-0000-0000B8520000}"/>
    <cellStyle name="Normal 10 4 5 3" xfId="24951" xr:uid="{00000000-0005-0000-0000-0000B9520000}"/>
    <cellStyle name="Normal 10 4 5 4" xfId="24952" xr:uid="{00000000-0005-0000-0000-0000BA520000}"/>
    <cellStyle name="Normal 10 4 6" xfId="24953" xr:uid="{00000000-0005-0000-0000-0000BB520000}"/>
    <cellStyle name="Normal 10 4 6 2" xfId="24954" xr:uid="{00000000-0005-0000-0000-0000BC520000}"/>
    <cellStyle name="Normal 10 4 7" xfId="24955" xr:uid="{00000000-0005-0000-0000-0000BD520000}"/>
    <cellStyle name="Normal 10 4 8" xfId="24956" xr:uid="{00000000-0005-0000-0000-0000BE520000}"/>
    <cellStyle name="Normal 10 4 9" xfId="24957" xr:uid="{00000000-0005-0000-0000-0000BF520000}"/>
    <cellStyle name="Normal 10 5" xfId="742" xr:uid="{00000000-0005-0000-0000-0000C0520000}"/>
    <cellStyle name="Normal 10 6" xfId="743" xr:uid="{00000000-0005-0000-0000-0000C1520000}"/>
    <cellStyle name="Normal 10 6 2" xfId="24958" xr:uid="{00000000-0005-0000-0000-0000C2520000}"/>
    <cellStyle name="Normal 10 6 2 2" xfId="24959" xr:uid="{00000000-0005-0000-0000-0000C3520000}"/>
    <cellStyle name="Normal 10 6 2 2 2" xfId="24960" xr:uid="{00000000-0005-0000-0000-0000C4520000}"/>
    <cellStyle name="Normal 10 6 2 2 2 2" xfId="24961" xr:uid="{00000000-0005-0000-0000-0000C5520000}"/>
    <cellStyle name="Normal 10 6 2 2 2 2 2" xfId="24962" xr:uid="{00000000-0005-0000-0000-0000C6520000}"/>
    <cellStyle name="Normal 10 6 2 2 2 2 2 2" xfId="24963" xr:uid="{00000000-0005-0000-0000-0000C7520000}"/>
    <cellStyle name="Normal 10 6 2 2 2 2 3" xfId="24964" xr:uid="{00000000-0005-0000-0000-0000C8520000}"/>
    <cellStyle name="Normal 10 6 2 2 2 2 4" xfId="24965" xr:uid="{00000000-0005-0000-0000-0000C9520000}"/>
    <cellStyle name="Normal 10 6 2 2 2 3" xfId="24966" xr:uid="{00000000-0005-0000-0000-0000CA520000}"/>
    <cellStyle name="Normal 10 6 2 2 2 3 2" xfId="24967" xr:uid="{00000000-0005-0000-0000-0000CB520000}"/>
    <cellStyle name="Normal 10 6 2 2 2 4" xfId="24968" xr:uid="{00000000-0005-0000-0000-0000CC520000}"/>
    <cellStyle name="Normal 10 6 2 2 2 5" xfId="24969" xr:uid="{00000000-0005-0000-0000-0000CD520000}"/>
    <cellStyle name="Normal 10 6 2 2 3" xfId="24970" xr:uid="{00000000-0005-0000-0000-0000CE520000}"/>
    <cellStyle name="Normal 10 6 2 2 3 2" xfId="24971" xr:uid="{00000000-0005-0000-0000-0000CF520000}"/>
    <cellStyle name="Normal 10 6 2 2 3 2 2" xfId="24972" xr:uid="{00000000-0005-0000-0000-0000D0520000}"/>
    <cellStyle name="Normal 10 6 2 2 3 3" xfId="24973" xr:uid="{00000000-0005-0000-0000-0000D1520000}"/>
    <cellStyle name="Normal 10 6 2 2 3 4" xfId="24974" xr:uid="{00000000-0005-0000-0000-0000D2520000}"/>
    <cellStyle name="Normal 10 6 2 2 4" xfId="24975" xr:uid="{00000000-0005-0000-0000-0000D3520000}"/>
    <cellStyle name="Normal 10 6 2 2 4 2" xfId="24976" xr:uid="{00000000-0005-0000-0000-0000D4520000}"/>
    <cellStyle name="Normal 10 6 2 2 5" xfId="24977" xr:uid="{00000000-0005-0000-0000-0000D5520000}"/>
    <cellStyle name="Normal 10 6 2 2 6" xfId="24978" xr:uid="{00000000-0005-0000-0000-0000D6520000}"/>
    <cellStyle name="Normal 10 6 2 3" xfId="24979" xr:uid="{00000000-0005-0000-0000-0000D7520000}"/>
    <cellStyle name="Normal 10 6 2 3 2" xfId="24980" xr:uid="{00000000-0005-0000-0000-0000D8520000}"/>
    <cellStyle name="Normal 10 6 2 3 2 2" xfId="24981" xr:uid="{00000000-0005-0000-0000-0000D9520000}"/>
    <cellStyle name="Normal 10 6 2 3 2 2 2" xfId="24982" xr:uid="{00000000-0005-0000-0000-0000DA520000}"/>
    <cellStyle name="Normal 10 6 2 3 2 3" xfId="24983" xr:uid="{00000000-0005-0000-0000-0000DB520000}"/>
    <cellStyle name="Normal 10 6 2 3 2 4" xfId="24984" xr:uid="{00000000-0005-0000-0000-0000DC520000}"/>
    <cellStyle name="Normal 10 6 2 3 3" xfId="24985" xr:uid="{00000000-0005-0000-0000-0000DD520000}"/>
    <cellStyle name="Normal 10 6 2 3 3 2" xfId="24986" xr:uid="{00000000-0005-0000-0000-0000DE520000}"/>
    <cellStyle name="Normal 10 6 2 3 4" xfId="24987" xr:uid="{00000000-0005-0000-0000-0000DF520000}"/>
    <cellStyle name="Normal 10 6 2 3 5" xfId="24988" xr:uid="{00000000-0005-0000-0000-0000E0520000}"/>
    <cellStyle name="Normal 10 6 2 4" xfId="24989" xr:uid="{00000000-0005-0000-0000-0000E1520000}"/>
    <cellStyle name="Normal 10 6 2 4 2" xfId="24990" xr:uid="{00000000-0005-0000-0000-0000E2520000}"/>
    <cellStyle name="Normal 10 6 2 4 2 2" xfId="24991" xr:uid="{00000000-0005-0000-0000-0000E3520000}"/>
    <cellStyle name="Normal 10 6 2 4 3" xfId="24992" xr:uid="{00000000-0005-0000-0000-0000E4520000}"/>
    <cellStyle name="Normal 10 6 2 4 4" xfId="24993" xr:uid="{00000000-0005-0000-0000-0000E5520000}"/>
    <cellStyle name="Normal 10 6 2 5" xfId="24994" xr:uid="{00000000-0005-0000-0000-0000E6520000}"/>
    <cellStyle name="Normal 10 6 2 5 2" xfId="24995" xr:uid="{00000000-0005-0000-0000-0000E7520000}"/>
    <cellStyle name="Normal 10 6 2 6" xfId="24996" xr:uid="{00000000-0005-0000-0000-0000E8520000}"/>
    <cellStyle name="Normal 10 6 2 7" xfId="24997" xr:uid="{00000000-0005-0000-0000-0000E9520000}"/>
    <cellStyle name="Normal 10 6 3" xfId="24998" xr:uid="{00000000-0005-0000-0000-0000EA520000}"/>
    <cellStyle name="Normal 10 6 3 2" xfId="24999" xr:uid="{00000000-0005-0000-0000-0000EB520000}"/>
    <cellStyle name="Normal 10 6 3 2 2" xfId="25000" xr:uid="{00000000-0005-0000-0000-0000EC520000}"/>
    <cellStyle name="Normal 10 6 3 2 2 2" xfId="25001" xr:uid="{00000000-0005-0000-0000-0000ED520000}"/>
    <cellStyle name="Normal 10 6 3 2 2 2 2" xfId="25002" xr:uid="{00000000-0005-0000-0000-0000EE520000}"/>
    <cellStyle name="Normal 10 6 3 2 2 3" xfId="25003" xr:uid="{00000000-0005-0000-0000-0000EF520000}"/>
    <cellStyle name="Normal 10 6 3 2 2 4" xfId="25004" xr:uid="{00000000-0005-0000-0000-0000F0520000}"/>
    <cellStyle name="Normal 10 6 3 2 3" xfId="25005" xr:uid="{00000000-0005-0000-0000-0000F1520000}"/>
    <cellStyle name="Normal 10 6 3 2 3 2" xfId="25006" xr:uid="{00000000-0005-0000-0000-0000F2520000}"/>
    <cellStyle name="Normal 10 6 3 2 4" xfId="25007" xr:uid="{00000000-0005-0000-0000-0000F3520000}"/>
    <cellStyle name="Normal 10 6 3 2 5" xfId="25008" xr:uid="{00000000-0005-0000-0000-0000F4520000}"/>
    <cellStyle name="Normal 10 6 3 3" xfId="25009" xr:uid="{00000000-0005-0000-0000-0000F5520000}"/>
    <cellStyle name="Normal 10 6 3 3 2" xfId="25010" xr:uid="{00000000-0005-0000-0000-0000F6520000}"/>
    <cellStyle name="Normal 10 6 3 3 2 2" xfId="25011" xr:uid="{00000000-0005-0000-0000-0000F7520000}"/>
    <cellStyle name="Normal 10 6 3 3 3" xfId="25012" xr:uid="{00000000-0005-0000-0000-0000F8520000}"/>
    <cellStyle name="Normal 10 6 3 3 4" xfId="25013" xr:uid="{00000000-0005-0000-0000-0000F9520000}"/>
    <cellStyle name="Normal 10 6 3 4" xfId="25014" xr:uid="{00000000-0005-0000-0000-0000FA520000}"/>
    <cellStyle name="Normal 10 6 3 4 2" xfId="25015" xr:uid="{00000000-0005-0000-0000-0000FB520000}"/>
    <cellStyle name="Normal 10 6 3 5" xfId="25016" xr:uid="{00000000-0005-0000-0000-0000FC520000}"/>
    <cellStyle name="Normal 10 6 3 6" xfId="25017" xr:uid="{00000000-0005-0000-0000-0000FD520000}"/>
    <cellStyle name="Normal 10 6 4" xfId="25018" xr:uid="{00000000-0005-0000-0000-0000FE520000}"/>
    <cellStyle name="Normal 10 6 4 2" xfId="25019" xr:uid="{00000000-0005-0000-0000-0000FF520000}"/>
    <cellStyle name="Normal 10 6 4 2 2" xfId="25020" xr:uid="{00000000-0005-0000-0000-000000530000}"/>
    <cellStyle name="Normal 10 6 4 2 2 2" xfId="25021" xr:uid="{00000000-0005-0000-0000-000001530000}"/>
    <cellStyle name="Normal 10 6 4 2 3" xfId="25022" xr:uid="{00000000-0005-0000-0000-000002530000}"/>
    <cellStyle name="Normal 10 6 4 2 4" xfId="25023" xr:uid="{00000000-0005-0000-0000-000003530000}"/>
    <cellStyle name="Normal 10 6 4 3" xfId="25024" xr:uid="{00000000-0005-0000-0000-000004530000}"/>
    <cellStyle name="Normal 10 6 4 3 2" xfId="25025" xr:uid="{00000000-0005-0000-0000-000005530000}"/>
    <cellStyle name="Normal 10 6 4 4" xfId="25026" xr:uid="{00000000-0005-0000-0000-000006530000}"/>
    <cellStyle name="Normal 10 6 4 5" xfId="25027" xr:uid="{00000000-0005-0000-0000-000007530000}"/>
    <cellStyle name="Normal 10 6 5" xfId="25028" xr:uid="{00000000-0005-0000-0000-000008530000}"/>
    <cellStyle name="Normal 10 6 5 2" xfId="25029" xr:uid="{00000000-0005-0000-0000-000009530000}"/>
    <cellStyle name="Normal 10 6 5 2 2" xfId="25030" xr:uid="{00000000-0005-0000-0000-00000A530000}"/>
    <cellStyle name="Normal 10 6 5 3" xfId="25031" xr:uid="{00000000-0005-0000-0000-00000B530000}"/>
    <cellStyle name="Normal 10 6 5 4" xfId="25032" xr:uid="{00000000-0005-0000-0000-00000C530000}"/>
    <cellStyle name="Normal 10 6 6" xfId="25033" xr:uid="{00000000-0005-0000-0000-00000D530000}"/>
    <cellStyle name="Normal 10 6 6 2" xfId="25034" xr:uid="{00000000-0005-0000-0000-00000E530000}"/>
    <cellStyle name="Normal 10 6 7" xfId="25035" xr:uid="{00000000-0005-0000-0000-00000F530000}"/>
    <cellStyle name="Normal 10 6 8" xfId="25036" xr:uid="{00000000-0005-0000-0000-000010530000}"/>
    <cellStyle name="Normal 10 6 9" xfId="25037" xr:uid="{00000000-0005-0000-0000-000011530000}"/>
    <cellStyle name="Normal 10 7" xfId="4112" xr:uid="{00000000-0005-0000-0000-000012530000}"/>
    <cellStyle name="Normal 10 7 2" xfId="25038" xr:uid="{00000000-0005-0000-0000-000013530000}"/>
    <cellStyle name="Normal 10 7 2 2" xfId="25039" xr:uid="{00000000-0005-0000-0000-000014530000}"/>
    <cellStyle name="Normal 10 7 2 2 2" xfId="25040" xr:uid="{00000000-0005-0000-0000-000015530000}"/>
    <cellStyle name="Normal 10 7 2 2 2 2" xfId="25041" xr:uid="{00000000-0005-0000-0000-000016530000}"/>
    <cellStyle name="Normal 10 7 2 2 2 2 2" xfId="25042" xr:uid="{00000000-0005-0000-0000-000017530000}"/>
    <cellStyle name="Normal 10 7 2 2 2 3" xfId="25043" xr:uid="{00000000-0005-0000-0000-000018530000}"/>
    <cellStyle name="Normal 10 7 2 2 2 4" xfId="25044" xr:uid="{00000000-0005-0000-0000-000019530000}"/>
    <cellStyle name="Normal 10 7 2 2 3" xfId="25045" xr:uid="{00000000-0005-0000-0000-00001A530000}"/>
    <cellStyle name="Normal 10 7 2 2 3 2" xfId="25046" xr:uid="{00000000-0005-0000-0000-00001B530000}"/>
    <cellStyle name="Normal 10 7 2 2 4" xfId="25047" xr:uid="{00000000-0005-0000-0000-00001C530000}"/>
    <cellStyle name="Normal 10 7 2 2 5" xfId="25048" xr:uid="{00000000-0005-0000-0000-00001D530000}"/>
    <cellStyle name="Normal 10 7 2 3" xfId="25049" xr:uid="{00000000-0005-0000-0000-00001E530000}"/>
    <cellStyle name="Normal 10 7 2 3 2" xfId="25050" xr:uid="{00000000-0005-0000-0000-00001F530000}"/>
    <cellStyle name="Normal 10 7 2 3 2 2" xfId="25051" xr:uid="{00000000-0005-0000-0000-000020530000}"/>
    <cellStyle name="Normal 10 7 2 3 3" xfId="25052" xr:uid="{00000000-0005-0000-0000-000021530000}"/>
    <cellStyle name="Normal 10 7 2 3 4" xfId="25053" xr:uid="{00000000-0005-0000-0000-000022530000}"/>
    <cellStyle name="Normal 10 7 2 4" xfId="25054" xr:uid="{00000000-0005-0000-0000-000023530000}"/>
    <cellStyle name="Normal 10 7 2 4 2" xfId="25055" xr:uid="{00000000-0005-0000-0000-000024530000}"/>
    <cellStyle name="Normal 10 7 2 5" xfId="25056" xr:uid="{00000000-0005-0000-0000-000025530000}"/>
    <cellStyle name="Normal 10 7 2 6" xfId="25057" xr:uid="{00000000-0005-0000-0000-000026530000}"/>
    <cellStyle name="Normal 10 7 3" xfId="25058" xr:uid="{00000000-0005-0000-0000-000027530000}"/>
    <cellStyle name="Normal 10 7 3 2" xfId="25059" xr:uid="{00000000-0005-0000-0000-000028530000}"/>
    <cellStyle name="Normal 10 7 3 2 2" xfId="25060" xr:uid="{00000000-0005-0000-0000-000029530000}"/>
    <cellStyle name="Normal 10 7 3 2 2 2" xfId="25061" xr:uid="{00000000-0005-0000-0000-00002A530000}"/>
    <cellStyle name="Normal 10 7 3 2 3" xfId="25062" xr:uid="{00000000-0005-0000-0000-00002B530000}"/>
    <cellStyle name="Normal 10 7 3 2 4" xfId="25063" xr:uid="{00000000-0005-0000-0000-00002C530000}"/>
    <cellStyle name="Normal 10 7 3 3" xfId="25064" xr:uid="{00000000-0005-0000-0000-00002D530000}"/>
    <cellStyle name="Normal 10 7 3 3 2" xfId="25065" xr:uid="{00000000-0005-0000-0000-00002E530000}"/>
    <cellStyle name="Normal 10 7 3 4" xfId="25066" xr:uid="{00000000-0005-0000-0000-00002F530000}"/>
    <cellStyle name="Normal 10 7 3 5" xfId="25067" xr:uid="{00000000-0005-0000-0000-000030530000}"/>
    <cellStyle name="Normal 10 7 4" xfId="25068" xr:uid="{00000000-0005-0000-0000-000031530000}"/>
    <cellStyle name="Normal 10 7 4 2" xfId="25069" xr:uid="{00000000-0005-0000-0000-000032530000}"/>
    <cellStyle name="Normal 10 7 4 2 2" xfId="25070" xr:uid="{00000000-0005-0000-0000-000033530000}"/>
    <cellStyle name="Normal 10 7 4 3" xfId="25071" xr:uid="{00000000-0005-0000-0000-000034530000}"/>
    <cellStyle name="Normal 10 7 4 4" xfId="25072" xr:uid="{00000000-0005-0000-0000-000035530000}"/>
    <cellStyle name="Normal 10 7 5" xfId="25073" xr:uid="{00000000-0005-0000-0000-000036530000}"/>
    <cellStyle name="Normal 10 7 5 2" xfId="25074" xr:uid="{00000000-0005-0000-0000-000037530000}"/>
    <cellStyle name="Normal 10 7 6" xfId="25075" xr:uid="{00000000-0005-0000-0000-000038530000}"/>
    <cellStyle name="Normal 10 7 7" xfId="25076" xr:uid="{00000000-0005-0000-0000-000039530000}"/>
    <cellStyle name="Normal 10 8" xfId="4113" xr:uid="{00000000-0005-0000-0000-00003A530000}"/>
    <cellStyle name="Normal 10 8 2" xfId="25077" xr:uid="{00000000-0005-0000-0000-00003B530000}"/>
    <cellStyle name="Normal 10 8 2 2" xfId="25078" xr:uid="{00000000-0005-0000-0000-00003C530000}"/>
    <cellStyle name="Normal 10 8 2 2 2" xfId="25079" xr:uid="{00000000-0005-0000-0000-00003D530000}"/>
    <cellStyle name="Normal 10 8 2 2 2 2" xfId="25080" xr:uid="{00000000-0005-0000-0000-00003E530000}"/>
    <cellStyle name="Normal 10 8 2 2 3" xfId="25081" xr:uid="{00000000-0005-0000-0000-00003F530000}"/>
    <cellStyle name="Normal 10 8 2 2 4" xfId="25082" xr:uid="{00000000-0005-0000-0000-000040530000}"/>
    <cellStyle name="Normal 10 8 2 3" xfId="25083" xr:uid="{00000000-0005-0000-0000-000041530000}"/>
    <cellStyle name="Normal 10 8 2 3 2" xfId="25084" xr:uid="{00000000-0005-0000-0000-000042530000}"/>
    <cellStyle name="Normal 10 8 2 4" xfId="25085" xr:uid="{00000000-0005-0000-0000-000043530000}"/>
    <cellStyle name="Normal 10 8 2 5" xfId="25086" xr:uid="{00000000-0005-0000-0000-000044530000}"/>
    <cellStyle name="Normal 10 8 3" xfId="25087" xr:uid="{00000000-0005-0000-0000-000045530000}"/>
    <cellStyle name="Normal 10 8 3 2" xfId="25088" xr:uid="{00000000-0005-0000-0000-000046530000}"/>
    <cellStyle name="Normal 10 8 3 2 2" xfId="25089" xr:uid="{00000000-0005-0000-0000-000047530000}"/>
    <cellStyle name="Normal 10 8 3 3" xfId="25090" xr:uid="{00000000-0005-0000-0000-000048530000}"/>
    <cellStyle name="Normal 10 8 3 4" xfId="25091" xr:uid="{00000000-0005-0000-0000-000049530000}"/>
    <cellStyle name="Normal 10 8 4" xfId="25092" xr:uid="{00000000-0005-0000-0000-00004A530000}"/>
    <cellStyle name="Normal 10 8 4 2" xfId="25093" xr:uid="{00000000-0005-0000-0000-00004B530000}"/>
    <cellStyle name="Normal 10 8 5" xfId="25094" xr:uid="{00000000-0005-0000-0000-00004C530000}"/>
    <cellStyle name="Normal 10 8 6" xfId="25095" xr:uid="{00000000-0005-0000-0000-00004D530000}"/>
    <cellStyle name="Normal 10 9" xfId="25096" xr:uid="{00000000-0005-0000-0000-00004E530000}"/>
    <cellStyle name="Normal 10 9 2" xfId="25097" xr:uid="{00000000-0005-0000-0000-00004F530000}"/>
    <cellStyle name="Normal 10 9 2 2" xfId="25098" xr:uid="{00000000-0005-0000-0000-000050530000}"/>
    <cellStyle name="Normal 10 9 2 2 2" xfId="25099" xr:uid="{00000000-0005-0000-0000-000051530000}"/>
    <cellStyle name="Normal 10 9 2 3" xfId="25100" xr:uid="{00000000-0005-0000-0000-000052530000}"/>
    <cellStyle name="Normal 10 9 2 4" xfId="25101" xr:uid="{00000000-0005-0000-0000-000053530000}"/>
    <cellStyle name="Normal 10 9 3" xfId="25102" xr:uid="{00000000-0005-0000-0000-000054530000}"/>
    <cellStyle name="Normal 10 9 3 2" xfId="25103" xr:uid="{00000000-0005-0000-0000-000055530000}"/>
    <cellStyle name="Normal 10 9 4" xfId="25104" xr:uid="{00000000-0005-0000-0000-000056530000}"/>
    <cellStyle name="Normal 10 9 5" xfId="25105" xr:uid="{00000000-0005-0000-0000-000057530000}"/>
    <cellStyle name="Normal 10_Energy Trading TBBS 5-5" xfId="4114" xr:uid="{00000000-0005-0000-0000-000058530000}"/>
    <cellStyle name="Normal 100" xfId="4115" xr:uid="{00000000-0005-0000-0000-000059530000}"/>
    <cellStyle name="Normal 100 2" xfId="4116" xr:uid="{00000000-0005-0000-0000-00005A530000}"/>
    <cellStyle name="Normal 100 2 2" xfId="4117" xr:uid="{00000000-0005-0000-0000-00005B530000}"/>
    <cellStyle name="Normal 101" xfId="4118" xr:uid="{00000000-0005-0000-0000-00005C530000}"/>
    <cellStyle name="Normal 101 2" xfId="4119" xr:uid="{00000000-0005-0000-0000-00005D530000}"/>
    <cellStyle name="Normal 101 2 2" xfId="4120" xr:uid="{00000000-0005-0000-0000-00005E530000}"/>
    <cellStyle name="Normal 102" xfId="4121" xr:uid="{00000000-0005-0000-0000-00005F530000}"/>
    <cellStyle name="Normal 102 2" xfId="4122" xr:uid="{00000000-0005-0000-0000-000060530000}"/>
    <cellStyle name="Normal 102 2 2" xfId="4123" xr:uid="{00000000-0005-0000-0000-000061530000}"/>
    <cellStyle name="Normal 103" xfId="4124" xr:uid="{00000000-0005-0000-0000-000062530000}"/>
    <cellStyle name="Normal 103 2" xfId="4125" xr:uid="{00000000-0005-0000-0000-000063530000}"/>
    <cellStyle name="Normal 103 2 2" xfId="4126" xr:uid="{00000000-0005-0000-0000-000064530000}"/>
    <cellStyle name="Normal 104" xfId="4127" xr:uid="{00000000-0005-0000-0000-000065530000}"/>
    <cellStyle name="Normal 104 2" xfId="4128" xr:uid="{00000000-0005-0000-0000-000066530000}"/>
    <cellStyle name="Normal 104 2 2" xfId="4129" xr:uid="{00000000-0005-0000-0000-000067530000}"/>
    <cellStyle name="Normal 105" xfId="4130" xr:uid="{00000000-0005-0000-0000-000068530000}"/>
    <cellStyle name="Normal 105 2" xfId="4131" xr:uid="{00000000-0005-0000-0000-000069530000}"/>
    <cellStyle name="Normal 105 2 2" xfId="4132" xr:uid="{00000000-0005-0000-0000-00006A530000}"/>
    <cellStyle name="Normal 106" xfId="4133" xr:uid="{00000000-0005-0000-0000-00006B530000}"/>
    <cellStyle name="Normal 106 2" xfId="4134" xr:uid="{00000000-0005-0000-0000-00006C530000}"/>
    <cellStyle name="Normal 106 2 2" xfId="4135" xr:uid="{00000000-0005-0000-0000-00006D530000}"/>
    <cellStyle name="Normal 107" xfId="4136" xr:uid="{00000000-0005-0000-0000-00006E530000}"/>
    <cellStyle name="Normal 107 2" xfId="4137" xr:uid="{00000000-0005-0000-0000-00006F530000}"/>
    <cellStyle name="Normal 107 2 2" xfId="4138" xr:uid="{00000000-0005-0000-0000-000070530000}"/>
    <cellStyle name="Normal 108" xfId="4139" xr:uid="{00000000-0005-0000-0000-000071530000}"/>
    <cellStyle name="Normal 108 2" xfId="4140" xr:uid="{00000000-0005-0000-0000-000072530000}"/>
    <cellStyle name="Normal 108 2 2" xfId="4141" xr:uid="{00000000-0005-0000-0000-000073530000}"/>
    <cellStyle name="Normal 109" xfId="25106" xr:uid="{00000000-0005-0000-0000-000074530000}"/>
    <cellStyle name="Normal 109 2" xfId="25107" xr:uid="{00000000-0005-0000-0000-000075530000}"/>
    <cellStyle name="Normal 11" xfId="264" xr:uid="{00000000-0005-0000-0000-000076530000}"/>
    <cellStyle name="Normal 11 10" xfId="4142" xr:uid="{00000000-0005-0000-0000-000077530000}"/>
    <cellStyle name="Normal 11 10 2" xfId="25108" xr:uid="{00000000-0005-0000-0000-000078530000}"/>
    <cellStyle name="Normal 11 11" xfId="4143" xr:uid="{00000000-0005-0000-0000-000079530000}"/>
    <cellStyle name="Normal 11 12" xfId="4144" xr:uid="{00000000-0005-0000-0000-00007A530000}"/>
    <cellStyle name="Normal 11 13" xfId="4145" xr:uid="{00000000-0005-0000-0000-00007B530000}"/>
    <cellStyle name="Normal 11 14" xfId="4146" xr:uid="{00000000-0005-0000-0000-00007C530000}"/>
    <cellStyle name="Normal 11 15" xfId="4147" xr:uid="{00000000-0005-0000-0000-00007D530000}"/>
    <cellStyle name="Normal 11 16" xfId="4148" xr:uid="{00000000-0005-0000-0000-00007E530000}"/>
    <cellStyle name="Normal 11 17" xfId="4149" xr:uid="{00000000-0005-0000-0000-00007F530000}"/>
    <cellStyle name="Normal 11 18" xfId="4150" xr:uid="{00000000-0005-0000-0000-000080530000}"/>
    <cellStyle name="Normal 11 19" xfId="4151" xr:uid="{00000000-0005-0000-0000-000081530000}"/>
    <cellStyle name="Normal 11 2" xfId="265" xr:uid="{00000000-0005-0000-0000-000082530000}"/>
    <cellStyle name="Normal 11 2 10" xfId="4152" xr:uid="{00000000-0005-0000-0000-000083530000}"/>
    <cellStyle name="Normal 11 2 11" xfId="4153" xr:uid="{00000000-0005-0000-0000-000084530000}"/>
    <cellStyle name="Normal 11 2 12" xfId="4154" xr:uid="{00000000-0005-0000-0000-000085530000}"/>
    <cellStyle name="Normal 11 2 13" xfId="4155" xr:uid="{00000000-0005-0000-0000-000086530000}"/>
    <cellStyle name="Normal 11 2 14" xfId="4156" xr:uid="{00000000-0005-0000-0000-000087530000}"/>
    <cellStyle name="Normal 11 2 15" xfId="4157" xr:uid="{00000000-0005-0000-0000-000088530000}"/>
    <cellStyle name="Normal 11 2 16" xfId="4158" xr:uid="{00000000-0005-0000-0000-000089530000}"/>
    <cellStyle name="Normal 11 2 17" xfId="4159" xr:uid="{00000000-0005-0000-0000-00008A530000}"/>
    <cellStyle name="Normal 11 2 18" xfId="4160" xr:uid="{00000000-0005-0000-0000-00008B530000}"/>
    <cellStyle name="Normal 11 2 19" xfId="4161" xr:uid="{00000000-0005-0000-0000-00008C530000}"/>
    <cellStyle name="Normal 11 2 2" xfId="266" xr:uid="{00000000-0005-0000-0000-00008D530000}"/>
    <cellStyle name="Normal 11 2 2 2" xfId="744" xr:uid="{00000000-0005-0000-0000-00008E530000}"/>
    <cellStyle name="Normal 11 2 2 2 2" xfId="25109" xr:uid="{00000000-0005-0000-0000-00008F530000}"/>
    <cellStyle name="Normal 11 2 2 2 2 2" xfId="25110" xr:uid="{00000000-0005-0000-0000-000090530000}"/>
    <cellStyle name="Normal 11 2 2 2 2 2 2" xfId="25111" xr:uid="{00000000-0005-0000-0000-000091530000}"/>
    <cellStyle name="Normal 11 2 2 2 2 2 2 2" xfId="25112" xr:uid="{00000000-0005-0000-0000-000092530000}"/>
    <cellStyle name="Normal 11 2 2 2 2 2 2 2 2" xfId="25113" xr:uid="{00000000-0005-0000-0000-000093530000}"/>
    <cellStyle name="Normal 11 2 2 2 2 2 2 3" xfId="25114" xr:uid="{00000000-0005-0000-0000-000094530000}"/>
    <cellStyle name="Normal 11 2 2 2 2 2 2 4" xfId="25115" xr:uid="{00000000-0005-0000-0000-000095530000}"/>
    <cellStyle name="Normal 11 2 2 2 2 2 3" xfId="25116" xr:uid="{00000000-0005-0000-0000-000096530000}"/>
    <cellStyle name="Normal 11 2 2 2 2 2 3 2" xfId="25117" xr:uid="{00000000-0005-0000-0000-000097530000}"/>
    <cellStyle name="Normal 11 2 2 2 2 2 4" xfId="25118" xr:uid="{00000000-0005-0000-0000-000098530000}"/>
    <cellStyle name="Normal 11 2 2 2 2 2 5" xfId="25119" xr:uid="{00000000-0005-0000-0000-000099530000}"/>
    <cellStyle name="Normal 11 2 2 2 2 3" xfId="25120" xr:uid="{00000000-0005-0000-0000-00009A530000}"/>
    <cellStyle name="Normal 11 2 2 2 2 3 2" xfId="25121" xr:uid="{00000000-0005-0000-0000-00009B530000}"/>
    <cellStyle name="Normal 11 2 2 2 2 3 2 2" xfId="25122" xr:uid="{00000000-0005-0000-0000-00009C530000}"/>
    <cellStyle name="Normal 11 2 2 2 2 3 3" xfId="25123" xr:uid="{00000000-0005-0000-0000-00009D530000}"/>
    <cellStyle name="Normal 11 2 2 2 2 3 4" xfId="25124" xr:uid="{00000000-0005-0000-0000-00009E530000}"/>
    <cellStyle name="Normal 11 2 2 2 2 4" xfId="25125" xr:uid="{00000000-0005-0000-0000-00009F530000}"/>
    <cellStyle name="Normal 11 2 2 2 2 4 2" xfId="25126" xr:uid="{00000000-0005-0000-0000-0000A0530000}"/>
    <cellStyle name="Normal 11 2 2 2 2 5" xfId="25127" xr:uid="{00000000-0005-0000-0000-0000A1530000}"/>
    <cellStyle name="Normal 11 2 2 2 2 6" xfId="25128" xr:uid="{00000000-0005-0000-0000-0000A2530000}"/>
    <cellStyle name="Normal 11 2 2 2 3" xfId="25129" xr:uid="{00000000-0005-0000-0000-0000A3530000}"/>
    <cellStyle name="Normal 11 2 2 2 3 2" xfId="25130" xr:uid="{00000000-0005-0000-0000-0000A4530000}"/>
    <cellStyle name="Normal 11 2 2 2 3 2 2" xfId="25131" xr:uid="{00000000-0005-0000-0000-0000A5530000}"/>
    <cellStyle name="Normal 11 2 2 2 3 2 2 2" xfId="25132" xr:uid="{00000000-0005-0000-0000-0000A6530000}"/>
    <cellStyle name="Normal 11 2 2 2 3 2 3" xfId="25133" xr:uid="{00000000-0005-0000-0000-0000A7530000}"/>
    <cellStyle name="Normal 11 2 2 2 3 2 4" xfId="25134" xr:uid="{00000000-0005-0000-0000-0000A8530000}"/>
    <cellStyle name="Normal 11 2 2 2 3 3" xfId="25135" xr:uid="{00000000-0005-0000-0000-0000A9530000}"/>
    <cellStyle name="Normal 11 2 2 2 3 3 2" xfId="25136" xr:uid="{00000000-0005-0000-0000-0000AA530000}"/>
    <cellStyle name="Normal 11 2 2 2 3 4" xfId="25137" xr:uid="{00000000-0005-0000-0000-0000AB530000}"/>
    <cellStyle name="Normal 11 2 2 2 3 5" xfId="25138" xr:uid="{00000000-0005-0000-0000-0000AC530000}"/>
    <cellStyle name="Normal 11 2 2 2 4" xfId="25139" xr:uid="{00000000-0005-0000-0000-0000AD530000}"/>
    <cellStyle name="Normal 11 2 2 2 4 2" xfId="25140" xr:uid="{00000000-0005-0000-0000-0000AE530000}"/>
    <cellStyle name="Normal 11 2 2 2 4 2 2" xfId="25141" xr:uid="{00000000-0005-0000-0000-0000AF530000}"/>
    <cellStyle name="Normal 11 2 2 2 4 3" xfId="25142" xr:uid="{00000000-0005-0000-0000-0000B0530000}"/>
    <cellStyle name="Normal 11 2 2 2 4 4" xfId="25143" xr:uid="{00000000-0005-0000-0000-0000B1530000}"/>
    <cellStyle name="Normal 11 2 2 2 5" xfId="25144" xr:uid="{00000000-0005-0000-0000-0000B2530000}"/>
    <cellStyle name="Normal 11 2 2 2 5 2" xfId="25145" xr:uid="{00000000-0005-0000-0000-0000B3530000}"/>
    <cellStyle name="Normal 11 2 2 2 6" xfId="25146" xr:uid="{00000000-0005-0000-0000-0000B4530000}"/>
    <cellStyle name="Normal 11 2 2 2 7" xfId="25147" xr:uid="{00000000-0005-0000-0000-0000B5530000}"/>
    <cellStyle name="Normal 11 2 2 3" xfId="25148" xr:uid="{00000000-0005-0000-0000-0000B6530000}"/>
    <cellStyle name="Normal 11 2 2 3 2" xfId="25149" xr:uid="{00000000-0005-0000-0000-0000B7530000}"/>
    <cellStyle name="Normal 11 2 2 3 2 2" xfId="25150" xr:uid="{00000000-0005-0000-0000-0000B8530000}"/>
    <cellStyle name="Normal 11 2 2 3 2 2 2" xfId="25151" xr:uid="{00000000-0005-0000-0000-0000B9530000}"/>
    <cellStyle name="Normal 11 2 2 3 2 2 2 2" xfId="25152" xr:uid="{00000000-0005-0000-0000-0000BA530000}"/>
    <cellStyle name="Normal 11 2 2 3 2 2 3" xfId="25153" xr:uid="{00000000-0005-0000-0000-0000BB530000}"/>
    <cellStyle name="Normal 11 2 2 3 2 2 4" xfId="25154" xr:uid="{00000000-0005-0000-0000-0000BC530000}"/>
    <cellStyle name="Normal 11 2 2 3 2 3" xfId="25155" xr:uid="{00000000-0005-0000-0000-0000BD530000}"/>
    <cellStyle name="Normal 11 2 2 3 2 3 2" xfId="25156" xr:uid="{00000000-0005-0000-0000-0000BE530000}"/>
    <cellStyle name="Normal 11 2 2 3 2 4" xfId="25157" xr:uid="{00000000-0005-0000-0000-0000BF530000}"/>
    <cellStyle name="Normal 11 2 2 3 2 5" xfId="25158" xr:uid="{00000000-0005-0000-0000-0000C0530000}"/>
    <cellStyle name="Normal 11 2 2 3 3" xfId="25159" xr:uid="{00000000-0005-0000-0000-0000C1530000}"/>
    <cellStyle name="Normal 11 2 2 3 3 2" xfId="25160" xr:uid="{00000000-0005-0000-0000-0000C2530000}"/>
    <cellStyle name="Normal 11 2 2 3 3 2 2" xfId="25161" xr:uid="{00000000-0005-0000-0000-0000C3530000}"/>
    <cellStyle name="Normal 11 2 2 3 3 3" xfId="25162" xr:uid="{00000000-0005-0000-0000-0000C4530000}"/>
    <cellStyle name="Normal 11 2 2 3 3 4" xfId="25163" xr:uid="{00000000-0005-0000-0000-0000C5530000}"/>
    <cellStyle name="Normal 11 2 2 3 4" xfId="25164" xr:uid="{00000000-0005-0000-0000-0000C6530000}"/>
    <cellStyle name="Normal 11 2 2 3 4 2" xfId="25165" xr:uid="{00000000-0005-0000-0000-0000C7530000}"/>
    <cellStyle name="Normal 11 2 2 3 5" xfId="25166" xr:uid="{00000000-0005-0000-0000-0000C8530000}"/>
    <cellStyle name="Normal 11 2 2 3 6" xfId="25167" xr:uid="{00000000-0005-0000-0000-0000C9530000}"/>
    <cellStyle name="Normal 11 2 2 4" xfId="25168" xr:uid="{00000000-0005-0000-0000-0000CA530000}"/>
    <cellStyle name="Normal 11 2 2 4 2" xfId="25169" xr:uid="{00000000-0005-0000-0000-0000CB530000}"/>
    <cellStyle name="Normal 11 2 2 4 2 2" xfId="25170" xr:uid="{00000000-0005-0000-0000-0000CC530000}"/>
    <cellStyle name="Normal 11 2 2 4 2 2 2" xfId="25171" xr:uid="{00000000-0005-0000-0000-0000CD530000}"/>
    <cellStyle name="Normal 11 2 2 4 2 3" xfId="25172" xr:uid="{00000000-0005-0000-0000-0000CE530000}"/>
    <cellStyle name="Normal 11 2 2 4 2 4" xfId="25173" xr:uid="{00000000-0005-0000-0000-0000CF530000}"/>
    <cellStyle name="Normal 11 2 2 4 3" xfId="25174" xr:uid="{00000000-0005-0000-0000-0000D0530000}"/>
    <cellStyle name="Normal 11 2 2 4 3 2" xfId="25175" xr:uid="{00000000-0005-0000-0000-0000D1530000}"/>
    <cellStyle name="Normal 11 2 2 4 4" xfId="25176" xr:uid="{00000000-0005-0000-0000-0000D2530000}"/>
    <cellStyle name="Normal 11 2 2 4 5" xfId="25177" xr:uid="{00000000-0005-0000-0000-0000D3530000}"/>
    <cellStyle name="Normal 11 2 2 5" xfId="25178" xr:uid="{00000000-0005-0000-0000-0000D4530000}"/>
    <cellStyle name="Normal 11 2 2 5 2" xfId="25179" xr:uid="{00000000-0005-0000-0000-0000D5530000}"/>
    <cellStyle name="Normal 11 2 2 5 2 2" xfId="25180" xr:uid="{00000000-0005-0000-0000-0000D6530000}"/>
    <cellStyle name="Normal 11 2 2 5 3" xfId="25181" xr:uid="{00000000-0005-0000-0000-0000D7530000}"/>
    <cellStyle name="Normal 11 2 2 5 4" xfId="25182" xr:uid="{00000000-0005-0000-0000-0000D8530000}"/>
    <cellStyle name="Normal 11 2 2 6" xfId="25183" xr:uid="{00000000-0005-0000-0000-0000D9530000}"/>
    <cellStyle name="Normal 11 2 2 6 2" xfId="25184" xr:uid="{00000000-0005-0000-0000-0000DA530000}"/>
    <cellStyle name="Normal 11 2 2 7" xfId="25185" xr:uid="{00000000-0005-0000-0000-0000DB530000}"/>
    <cellStyle name="Normal 11 2 2 8" xfId="25186" xr:uid="{00000000-0005-0000-0000-0000DC530000}"/>
    <cellStyle name="Normal 11 2 2 9" xfId="25187" xr:uid="{00000000-0005-0000-0000-0000DD530000}"/>
    <cellStyle name="Normal 11 2 20" xfId="4162" xr:uid="{00000000-0005-0000-0000-0000DE530000}"/>
    <cellStyle name="Normal 11 2 21" xfId="4163" xr:uid="{00000000-0005-0000-0000-0000DF530000}"/>
    <cellStyle name="Normal 11 2 22" xfId="4164" xr:uid="{00000000-0005-0000-0000-0000E0530000}"/>
    <cellStyle name="Normal 11 2 3" xfId="267" xr:uid="{00000000-0005-0000-0000-0000E1530000}"/>
    <cellStyle name="Normal 11 2 3 2" xfId="25188" xr:uid="{00000000-0005-0000-0000-0000E2530000}"/>
    <cellStyle name="Normal 11 2 3 2 2" xfId="25189" xr:uid="{00000000-0005-0000-0000-0000E3530000}"/>
    <cellStyle name="Normal 11 2 3 2 2 2" xfId="25190" xr:uid="{00000000-0005-0000-0000-0000E4530000}"/>
    <cellStyle name="Normal 11 2 3 2 2 2 2" xfId="25191" xr:uid="{00000000-0005-0000-0000-0000E5530000}"/>
    <cellStyle name="Normal 11 2 3 2 2 2 2 2" xfId="25192" xr:uid="{00000000-0005-0000-0000-0000E6530000}"/>
    <cellStyle name="Normal 11 2 3 2 2 2 3" xfId="25193" xr:uid="{00000000-0005-0000-0000-0000E7530000}"/>
    <cellStyle name="Normal 11 2 3 2 2 2 4" xfId="25194" xr:uid="{00000000-0005-0000-0000-0000E8530000}"/>
    <cellStyle name="Normal 11 2 3 2 2 3" xfId="25195" xr:uid="{00000000-0005-0000-0000-0000E9530000}"/>
    <cellStyle name="Normal 11 2 3 2 2 3 2" xfId="25196" xr:uid="{00000000-0005-0000-0000-0000EA530000}"/>
    <cellStyle name="Normal 11 2 3 2 2 4" xfId="25197" xr:uid="{00000000-0005-0000-0000-0000EB530000}"/>
    <cellStyle name="Normal 11 2 3 2 2 5" xfId="25198" xr:uid="{00000000-0005-0000-0000-0000EC530000}"/>
    <cellStyle name="Normal 11 2 3 2 3" xfId="25199" xr:uid="{00000000-0005-0000-0000-0000ED530000}"/>
    <cellStyle name="Normal 11 2 3 2 3 2" xfId="25200" xr:uid="{00000000-0005-0000-0000-0000EE530000}"/>
    <cellStyle name="Normal 11 2 3 2 3 2 2" xfId="25201" xr:uid="{00000000-0005-0000-0000-0000EF530000}"/>
    <cellStyle name="Normal 11 2 3 2 3 3" xfId="25202" xr:uid="{00000000-0005-0000-0000-0000F0530000}"/>
    <cellStyle name="Normal 11 2 3 2 3 4" xfId="25203" xr:uid="{00000000-0005-0000-0000-0000F1530000}"/>
    <cellStyle name="Normal 11 2 3 2 4" xfId="25204" xr:uid="{00000000-0005-0000-0000-0000F2530000}"/>
    <cellStyle name="Normal 11 2 3 2 4 2" xfId="25205" xr:uid="{00000000-0005-0000-0000-0000F3530000}"/>
    <cellStyle name="Normal 11 2 3 2 5" xfId="25206" xr:uid="{00000000-0005-0000-0000-0000F4530000}"/>
    <cellStyle name="Normal 11 2 3 2 6" xfId="25207" xr:uid="{00000000-0005-0000-0000-0000F5530000}"/>
    <cellStyle name="Normal 11 2 3 3" xfId="25208" xr:uid="{00000000-0005-0000-0000-0000F6530000}"/>
    <cellStyle name="Normal 11 2 3 3 2" xfId="25209" xr:uid="{00000000-0005-0000-0000-0000F7530000}"/>
    <cellStyle name="Normal 11 2 3 3 2 2" xfId="25210" xr:uid="{00000000-0005-0000-0000-0000F8530000}"/>
    <cellStyle name="Normal 11 2 3 3 2 2 2" xfId="25211" xr:uid="{00000000-0005-0000-0000-0000F9530000}"/>
    <cellStyle name="Normal 11 2 3 3 2 3" xfId="25212" xr:uid="{00000000-0005-0000-0000-0000FA530000}"/>
    <cellStyle name="Normal 11 2 3 3 2 4" xfId="25213" xr:uid="{00000000-0005-0000-0000-0000FB530000}"/>
    <cellStyle name="Normal 11 2 3 3 3" xfId="25214" xr:uid="{00000000-0005-0000-0000-0000FC530000}"/>
    <cellStyle name="Normal 11 2 3 3 3 2" xfId="25215" xr:uid="{00000000-0005-0000-0000-0000FD530000}"/>
    <cellStyle name="Normal 11 2 3 3 4" xfId="25216" xr:uid="{00000000-0005-0000-0000-0000FE530000}"/>
    <cellStyle name="Normal 11 2 3 3 5" xfId="25217" xr:uid="{00000000-0005-0000-0000-0000FF530000}"/>
    <cellStyle name="Normal 11 2 3 4" xfId="25218" xr:uid="{00000000-0005-0000-0000-000000540000}"/>
    <cellStyle name="Normal 11 2 3 4 2" xfId="25219" xr:uid="{00000000-0005-0000-0000-000001540000}"/>
    <cellStyle name="Normal 11 2 3 4 2 2" xfId="25220" xr:uid="{00000000-0005-0000-0000-000002540000}"/>
    <cellStyle name="Normal 11 2 3 4 3" xfId="25221" xr:uid="{00000000-0005-0000-0000-000003540000}"/>
    <cellStyle name="Normal 11 2 3 4 4" xfId="25222" xr:uid="{00000000-0005-0000-0000-000004540000}"/>
    <cellStyle name="Normal 11 2 3 5" xfId="25223" xr:uid="{00000000-0005-0000-0000-000005540000}"/>
    <cellStyle name="Normal 11 2 3 5 2" xfId="25224" xr:uid="{00000000-0005-0000-0000-000006540000}"/>
    <cellStyle name="Normal 11 2 3 6" xfId="25225" xr:uid="{00000000-0005-0000-0000-000007540000}"/>
    <cellStyle name="Normal 11 2 3 7" xfId="25226" xr:uid="{00000000-0005-0000-0000-000008540000}"/>
    <cellStyle name="Normal 11 2 4" xfId="4165" xr:uid="{00000000-0005-0000-0000-000009540000}"/>
    <cellStyle name="Normal 11 2 4 2" xfId="25227" xr:uid="{00000000-0005-0000-0000-00000A540000}"/>
    <cellStyle name="Normal 11 2 4 2 2" xfId="25228" xr:uid="{00000000-0005-0000-0000-00000B540000}"/>
    <cellStyle name="Normal 11 2 4 2 2 2" xfId="25229" xr:uid="{00000000-0005-0000-0000-00000C540000}"/>
    <cellStyle name="Normal 11 2 4 2 2 2 2" xfId="25230" xr:uid="{00000000-0005-0000-0000-00000D540000}"/>
    <cellStyle name="Normal 11 2 4 2 2 3" xfId="25231" xr:uid="{00000000-0005-0000-0000-00000E540000}"/>
    <cellStyle name="Normal 11 2 4 2 2 4" xfId="25232" xr:uid="{00000000-0005-0000-0000-00000F540000}"/>
    <cellStyle name="Normal 11 2 4 2 3" xfId="25233" xr:uid="{00000000-0005-0000-0000-000010540000}"/>
    <cellStyle name="Normal 11 2 4 2 3 2" xfId="25234" xr:uid="{00000000-0005-0000-0000-000011540000}"/>
    <cellStyle name="Normal 11 2 4 2 4" xfId="25235" xr:uid="{00000000-0005-0000-0000-000012540000}"/>
    <cellStyle name="Normal 11 2 4 2 5" xfId="25236" xr:uid="{00000000-0005-0000-0000-000013540000}"/>
    <cellStyle name="Normal 11 2 4 3" xfId="25237" xr:uid="{00000000-0005-0000-0000-000014540000}"/>
    <cellStyle name="Normal 11 2 4 3 2" xfId="25238" xr:uid="{00000000-0005-0000-0000-000015540000}"/>
    <cellStyle name="Normal 11 2 4 3 2 2" xfId="25239" xr:uid="{00000000-0005-0000-0000-000016540000}"/>
    <cellStyle name="Normal 11 2 4 3 3" xfId="25240" xr:uid="{00000000-0005-0000-0000-000017540000}"/>
    <cellStyle name="Normal 11 2 4 3 4" xfId="25241" xr:uid="{00000000-0005-0000-0000-000018540000}"/>
    <cellStyle name="Normal 11 2 4 4" xfId="25242" xr:uid="{00000000-0005-0000-0000-000019540000}"/>
    <cellStyle name="Normal 11 2 4 4 2" xfId="25243" xr:uid="{00000000-0005-0000-0000-00001A540000}"/>
    <cellStyle name="Normal 11 2 4 5" xfId="25244" xr:uid="{00000000-0005-0000-0000-00001B540000}"/>
    <cellStyle name="Normal 11 2 4 6" xfId="25245" xr:uid="{00000000-0005-0000-0000-00001C540000}"/>
    <cellStyle name="Normal 11 2 5" xfId="4166" xr:uid="{00000000-0005-0000-0000-00001D540000}"/>
    <cellStyle name="Normal 11 2 5 2" xfId="25246" xr:uid="{00000000-0005-0000-0000-00001E540000}"/>
    <cellStyle name="Normal 11 2 5 2 2" xfId="25247" xr:uid="{00000000-0005-0000-0000-00001F540000}"/>
    <cellStyle name="Normal 11 2 5 2 2 2" xfId="25248" xr:uid="{00000000-0005-0000-0000-000020540000}"/>
    <cellStyle name="Normal 11 2 5 2 3" xfId="25249" xr:uid="{00000000-0005-0000-0000-000021540000}"/>
    <cellStyle name="Normal 11 2 5 2 4" xfId="25250" xr:uid="{00000000-0005-0000-0000-000022540000}"/>
    <cellStyle name="Normal 11 2 5 3" xfId="25251" xr:uid="{00000000-0005-0000-0000-000023540000}"/>
    <cellStyle name="Normal 11 2 5 3 2" xfId="25252" xr:uid="{00000000-0005-0000-0000-000024540000}"/>
    <cellStyle name="Normal 11 2 5 4" xfId="25253" xr:uid="{00000000-0005-0000-0000-000025540000}"/>
    <cellStyle name="Normal 11 2 5 5" xfId="25254" xr:uid="{00000000-0005-0000-0000-000026540000}"/>
    <cellStyle name="Normal 11 2 6" xfId="4167" xr:uid="{00000000-0005-0000-0000-000027540000}"/>
    <cellStyle name="Normal 11 2 6 2" xfId="25255" xr:uid="{00000000-0005-0000-0000-000028540000}"/>
    <cellStyle name="Normal 11 2 6 2 2" xfId="25256" xr:uid="{00000000-0005-0000-0000-000029540000}"/>
    <cellStyle name="Normal 11 2 6 3" xfId="25257" xr:uid="{00000000-0005-0000-0000-00002A540000}"/>
    <cellStyle name="Normal 11 2 6 4" xfId="25258" xr:uid="{00000000-0005-0000-0000-00002B540000}"/>
    <cellStyle name="Normal 11 2 7" xfId="4168" xr:uid="{00000000-0005-0000-0000-00002C540000}"/>
    <cellStyle name="Normal 11 2 7 2" xfId="4169" xr:uid="{00000000-0005-0000-0000-00002D540000}"/>
    <cellStyle name="Normal 11 2 8" xfId="4170" xr:uid="{00000000-0005-0000-0000-00002E540000}"/>
    <cellStyle name="Normal 11 2 9" xfId="4171" xr:uid="{00000000-0005-0000-0000-00002F540000}"/>
    <cellStyle name="Normal 11 2_Oracle Upload" xfId="4172" xr:uid="{00000000-0005-0000-0000-000030540000}"/>
    <cellStyle name="Normal 11 20" xfId="4173" xr:uid="{00000000-0005-0000-0000-000031540000}"/>
    <cellStyle name="Normal 11 21" xfId="4174" xr:uid="{00000000-0005-0000-0000-000032540000}"/>
    <cellStyle name="Normal 11 22" xfId="4175" xr:uid="{00000000-0005-0000-0000-000033540000}"/>
    <cellStyle name="Normal 11 23" xfId="4176" xr:uid="{00000000-0005-0000-0000-000034540000}"/>
    <cellStyle name="Normal 11 24" xfId="4177" xr:uid="{00000000-0005-0000-0000-000035540000}"/>
    <cellStyle name="Normal 11 25" xfId="4178" xr:uid="{00000000-0005-0000-0000-000036540000}"/>
    <cellStyle name="Normal 11 3" xfId="268" xr:uid="{00000000-0005-0000-0000-000037540000}"/>
    <cellStyle name="Normal 11 3 2" xfId="269" xr:uid="{00000000-0005-0000-0000-000038540000}"/>
    <cellStyle name="Normal 11 3 2 2" xfId="25259" xr:uid="{00000000-0005-0000-0000-000039540000}"/>
    <cellStyle name="Normal 11 3 2 2 2" xfId="25260" xr:uid="{00000000-0005-0000-0000-00003A540000}"/>
    <cellStyle name="Normal 11 3 2 2 2 2" xfId="25261" xr:uid="{00000000-0005-0000-0000-00003B540000}"/>
    <cellStyle name="Normal 11 3 2 2 2 2 2" xfId="25262" xr:uid="{00000000-0005-0000-0000-00003C540000}"/>
    <cellStyle name="Normal 11 3 2 2 2 2 2 2" xfId="25263" xr:uid="{00000000-0005-0000-0000-00003D540000}"/>
    <cellStyle name="Normal 11 3 2 2 2 2 3" xfId="25264" xr:uid="{00000000-0005-0000-0000-00003E540000}"/>
    <cellStyle name="Normal 11 3 2 2 2 2 4" xfId="25265" xr:uid="{00000000-0005-0000-0000-00003F540000}"/>
    <cellStyle name="Normal 11 3 2 2 2 3" xfId="25266" xr:uid="{00000000-0005-0000-0000-000040540000}"/>
    <cellStyle name="Normal 11 3 2 2 2 3 2" xfId="25267" xr:uid="{00000000-0005-0000-0000-000041540000}"/>
    <cellStyle name="Normal 11 3 2 2 2 4" xfId="25268" xr:uid="{00000000-0005-0000-0000-000042540000}"/>
    <cellStyle name="Normal 11 3 2 2 2 5" xfId="25269" xr:uid="{00000000-0005-0000-0000-000043540000}"/>
    <cellStyle name="Normal 11 3 2 2 3" xfId="25270" xr:uid="{00000000-0005-0000-0000-000044540000}"/>
    <cellStyle name="Normal 11 3 2 2 3 2" xfId="25271" xr:uid="{00000000-0005-0000-0000-000045540000}"/>
    <cellStyle name="Normal 11 3 2 2 3 2 2" xfId="25272" xr:uid="{00000000-0005-0000-0000-000046540000}"/>
    <cellStyle name="Normal 11 3 2 2 3 3" xfId="25273" xr:uid="{00000000-0005-0000-0000-000047540000}"/>
    <cellStyle name="Normal 11 3 2 2 3 4" xfId="25274" xr:uid="{00000000-0005-0000-0000-000048540000}"/>
    <cellStyle name="Normal 11 3 2 2 4" xfId="25275" xr:uid="{00000000-0005-0000-0000-000049540000}"/>
    <cellStyle name="Normal 11 3 2 2 4 2" xfId="25276" xr:uid="{00000000-0005-0000-0000-00004A540000}"/>
    <cellStyle name="Normal 11 3 2 2 5" xfId="25277" xr:uid="{00000000-0005-0000-0000-00004B540000}"/>
    <cellStyle name="Normal 11 3 2 2 6" xfId="25278" xr:uid="{00000000-0005-0000-0000-00004C540000}"/>
    <cellStyle name="Normal 11 3 2 3" xfId="25279" xr:uid="{00000000-0005-0000-0000-00004D540000}"/>
    <cellStyle name="Normal 11 3 2 3 2" xfId="25280" xr:uid="{00000000-0005-0000-0000-00004E540000}"/>
    <cellStyle name="Normal 11 3 2 3 2 2" xfId="25281" xr:uid="{00000000-0005-0000-0000-00004F540000}"/>
    <cellStyle name="Normal 11 3 2 3 2 2 2" xfId="25282" xr:uid="{00000000-0005-0000-0000-000050540000}"/>
    <cellStyle name="Normal 11 3 2 3 2 3" xfId="25283" xr:uid="{00000000-0005-0000-0000-000051540000}"/>
    <cellStyle name="Normal 11 3 2 3 2 4" xfId="25284" xr:uid="{00000000-0005-0000-0000-000052540000}"/>
    <cellStyle name="Normal 11 3 2 3 3" xfId="25285" xr:uid="{00000000-0005-0000-0000-000053540000}"/>
    <cellStyle name="Normal 11 3 2 3 3 2" xfId="25286" xr:uid="{00000000-0005-0000-0000-000054540000}"/>
    <cellStyle name="Normal 11 3 2 3 4" xfId="25287" xr:uid="{00000000-0005-0000-0000-000055540000}"/>
    <cellStyle name="Normal 11 3 2 3 5" xfId="25288" xr:uid="{00000000-0005-0000-0000-000056540000}"/>
    <cellStyle name="Normal 11 3 2 4" xfId="25289" xr:uid="{00000000-0005-0000-0000-000057540000}"/>
    <cellStyle name="Normal 11 3 2 4 2" xfId="25290" xr:uid="{00000000-0005-0000-0000-000058540000}"/>
    <cellStyle name="Normal 11 3 2 4 2 2" xfId="25291" xr:uid="{00000000-0005-0000-0000-000059540000}"/>
    <cellStyle name="Normal 11 3 2 4 3" xfId="25292" xr:uid="{00000000-0005-0000-0000-00005A540000}"/>
    <cellStyle name="Normal 11 3 2 4 4" xfId="25293" xr:uid="{00000000-0005-0000-0000-00005B540000}"/>
    <cellStyle name="Normal 11 3 2 5" xfId="25294" xr:uid="{00000000-0005-0000-0000-00005C540000}"/>
    <cellStyle name="Normal 11 3 2 5 2" xfId="25295" xr:uid="{00000000-0005-0000-0000-00005D540000}"/>
    <cellStyle name="Normal 11 3 2 6" xfId="25296" xr:uid="{00000000-0005-0000-0000-00005E540000}"/>
    <cellStyle name="Normal 11 3 2 7" xfId="25297" xr:uid="{00000000-0005-0000-0000-00005F540000}"/>
    <cellStyle name="Normal 11 3 3" xfId="25298" xr:uid="{00000000-0005-0000-0000-000060540000}"/>
    <cellStyle name="Normal 11 3 3 2" xfId="25299" xr:uid="{00000000-0005-0000-0000-000061540000}"/>
    <cellStyle name="Normal 11 3 3 2 2" xfId="25300" xr:uid="{00000000-0005-0000-0000-000062540000}"/>
    <cellStyle name="Normal 11 3 3 2 2 2" xfId="25301" xr:uid="{00000000-0005-0000-0000-000063540000}"/>
    <cellStyle name="Normal 11 3 3 2 2 2 2" xfId="25302" xr:uid="{00000000-0005-0000-0000-000064540000}"/>
    <cellStyle name="Normal 11 3 3 2 2 3" xfId="25303" xr:uid="{00000000-0005-0000-0000-000065540000}"/>
    <cellStyle name="Normal 11 3 3 2 2 4" xfId="25304" xr:uid="{00000000-0005-0000-0000-000066540000}"/>
    <cellStyle name="Normal 11 3 3 2 3" xfId="25305" xr:uid="{00000000-0005-0000-0000-000067540000}"/>
    <cellStyle name="Normal 11 3 3 2 3 2" xfId="25306" xr:uid="{00000000-0005-0000-0000-000068540000}"/>
    <cellStyle name="Normal 11 3 3 2 4" xfId="25307" xr:uid="{00000000-0005-0000-0000-000069540000}"/>
    <cellStyle name="Normal 11 3 3 2 5" xfId="25308" xr:uid="{00000000-0005-0000-0000-00006A540000}"/>
    <cellStyle name="Normal 11 3 3 3" xfId="25309" xr:uid="{00000000-0005-0000-0000-00006B540000}"/>
    <cellStyle name="Normal 11 3 3 3 2" xfId="25310" xr:uid="{00000000-0005-0000-0000-00006C540000}"/>
    <cellStyle name="Normal 11 3 3 3 2 2" xfId="25311" xr:uid="{00000000-0005-0000-0000-00006D540000}"/>
    <cellStyle name="Normal 11 3 3 3 3" xfId="25312" xr:uid="{00000000-0005-0000-0000-00006E540000}"/>
    <cellStyle name="Normal 11 3 3 3 4" xfId="25313" xr:uid="{00000000-0005-0000-0000-00006F540000}"/>
    <cellStyle name="Normal 11 3 3 4" xfId="25314" xr:uid="{00000000-0005-0000-0000-000070540000}"/>
    <cellStyle name="Normal 11 3 3 4 2" xfId="25315" xr:uid="{00000000-0005-0000-0000-000071540000}"/>
    <cellStyle name="Normal 11 3 3 5" xfId="25316" xr:uid="{00000000-0005-0000-0000-000072540000}"/>
    <cellStyle name="Normal 11 3 3 6" xfId="25317" xr:uid="{00000000-0005-0000-0000-000073540000}"/>
    <cellStyle name="Normal 11 3 4" xfId="25318" xr:uid="{00000000-0005-0000-0000-000074540000}"/>
    <cellStyle name="Normal 11 3 4 2" xfId="25319" xr:uid="{00000000-0005-0000-0000-000075540000}"/>
    <cellStyle name="Normal 11 3 4 2 2" xfId="25320" xr:uid="{00000000-0005-0000-0000-000076540000}"/>
    <cellStyle name="Normal 11 3 4 2 2 2" xfId="25321" xr:uid="{00000000-0005-0000-0000-000077540000}"/>
    <cellStyle name="Normal 11 3 4 2 3" xfId="25322" xr:uid="{00000000-0005-0000-0000-000078540000}"/>
    <cellStyle name="Normal 11 3 4 2 4" xfId="25323" xr:uid="{00000000-0005-0000-0000-000079540000}"/>
    <cellStyle name="Normal 11 3 4 3" xfId="25324" xr:uid="{00000000-0005-0000-0000-00007A540000}"/>
    <cellStyle name="Normal 11 3 4 3 2" xfId="25325" xr:uid="{00000000-0005-0000-0000-00007B540000}"/>
    <cellStyle name="Normal 11 3 4 4" xfId="25326" xr:uid="{00000000-0005-0000-0000-00007C540000}"/>
    <cellStyle name="Normal 11 3 4 5" xfId="25327" xr:uid="{00000000-0005-0000-0000-00007D540000}"/>
    <cellStyle name="Normal 11 3 5" xfId="25328" xr:uid="{00000000-0005-0000-0000-00007E540000}"/>
    <cellStyle name="Normal 11 3 5 2" xfId="25329" xr:uid="{00000000-0005-0000-0000-00007F540000}"/>
    <cellStyle name="Normal 11 3 5 2 2" xfId="25330" xr:uid="{00000000-0005-0000-0000-000080540000}"/>
    <cellStyle name="Normal 11 3 5 3" xfId="25331" xr:uid="{00000000-0005-0000-0000-000081540000}"/>
    <cellStyle name="Normal 11 3 5 4" xfId="25332" xr:uid="{00000000-0005-0000-0000-000082540000}"/>
    <cellStyle name="Normal 11 3 6" xfId="25333" xr:uid="{00000000-0005-0000-0000-000083540000}"/>
    <cellStyle name="Normal 11 3 6 2" xfId="25334" xr:uid="{00000000-0005-0000-0000-000084540000}"/>
    <cellStyle name="Normal 11 3 7" xfId="25335" xr:uid="{00000000-0005-0000-0000-000085540000}"/>
    <cellStyle name="Normal 11 3 8" xfId="25336" xr:uid="{00000000-0005-0000-0000-000086540000}"/>
    <cellStyle name="Normal 11 3 9" xfId="25337" xr:uid="{00000000-0005-0000-0000-000087540000}"/>
    <cellStyle name="Normal 11 4" xfId="270" xr:uid="{00000000-0005-0000-0000-000088540000}"/>
    <cellStyle name="Normal 11 5" xfId="271" xr:uid="{00000000-0005-0000-0000-000089540000}"/>
    <cellStyle name="Normal 11 5 2" xfId="25338" xr:uid="{00000000-0005-0000-0000-00008A540000}"/>
    <cellStyle name="Normal 11 5 2 2" xfId="25339" xr:uid="{00000000-0005-0000-0000-00008B540000}"/>
    <cellStyle name="Normal 11 5 2 2 2" xfId="25340" xr:uid="{00000000-0005-0000-0000-00008C540000}"/>
    <cellStyle name="Normal 11 5 2 2 2 2" xfId="25341" xr:uid="{00000000-0005-0000-0000-00008D540000}"/>
    <cellStyle name="Normal 11 5 2 2 2 2 2" xfId="25342" xr:uid="{00000000-0005-0000-0000-00008E540000}"/>
    <cellStyle name="Normal 11 5 2 2 2 2 2 2" xfId="25343" xr:uid="{00000000-0005-0000-0000-00008F540000}"/>
    <cellStyle name="Normal 11 5 2 2 2 2 3" xfId="25344" xr:uid="{00000000-0005-0000-0000-000090540000}"/>
    <cellStyle name="Normal 11 5 2 2 2 2 4" xfId="25345" xr:uid="{00000000-0005-0000-0000-000091540000}"/>
    <cellStyle name="Normal 11 5 2 2 2 3" xfId="25346" xr:uid="{00000000-0005-0000-0000-000092540000}"/>
    <cellStyle name="Normal 11 5 2 2 2 3 2" xfId="25347" xr:uid="{00000000-0005-0000-0000-000093540000}"/>
    <cellStyle name="Normal 11 5 2 2 2 4" xfId="25348" xr:uid="{00000000-0005-0000-0000-000094540000}"/>
    <cellStyle name="Normal 11 5 2 2 2 5" xfId="25349" xr:uid="{00000000-0005-0000-0000-000095540000}"/>
    <cellStyle name="Normal 11 5 2 2 3" xfId="25350" xr:uid="{00000000-0005-0000-0000-000096540000}"/>
    <cellStyle name="Normal 11 5 2 2 3 2" xfId="25351" xr:uid="{00000000-0005-0000-0000-000097540000}"/>
    <cellStyle name="Normal 11 5 2 2 3 2 2" xfId="25352" xr:uid="{00000000-0005-0000-0000-000098540000}"/>
    <cellStyle name="Normal 11 5 2 2 3 3" xfId="25353" xr:uid="{00000000-0005-0000-0000-000099540000}"/>
    <cellStyle name="Normal 11 5 2 2 3 4" xfId="25354" xr:uid="{00000000-0005-0000-0000-00009A540000}"/>
    <cellStyle name="Normal 11 5 2 2 4" xfId="25355" xr:uid="{00000000-0005-0000-0000-00009B540000}"/>
    <cellStyle name="Normal 11 5 2 2 4 2" xfId="25356" xr:uid="{00000000-0005-0000-0000-00009C540000}"/>
    <cellStyle name="Normal 11 5 2 2 5" xfId="25357" xr:uid="{00000000-0005-0000-0000-00009D540000}"/>
    <cellStyle name="Normal 11 5 2 2 6" xfId="25358" xr:uid="{00000000-0005-0000-0000-00009E540000}"/>
    <cellStyle name="Normal 11 5 2 3" xfId="25359" xr:uid="{00000000-0005-0000-0000-00009F540000}"/>
    <cellStyle name="Normal 11 5 2 3 2" xfId="25360" xr:uid="{00000000-0005-0000-0000-0000A0540000}"/>
    <cellStyle name="Normal 11 5 2 3 2 2" xfId="25361" xr:uid="{00000000-0005-0000-0000-0000A1540000}"/>
    <cellStyle name="Normal 11 5 2 3 2 2 2" xfId="25362" xr:uid="{00000000-0005-0000-0000-0000A2540000}"/>
    <cellStyle name="Normal 11 5 2 3 2 3" xfId="25363" xr:uid="{00000000-0005-0000-0000-0000A3540000}"/>
    <cellStyle name="Normal 11 5 2 3 2 4" xfId="25364" xr:uid="{00000000-0005-0000-0000-0000A4540000}"/>
    <cellStyle name="Normal 11 5 2 3 3" xfId="25365" xr:uid="{00000000-0005-0000-0000-0000A5540000}"/>
    <cellStyle name="Normal 11 5 2 3 3 2" xfId="25366" xr:uid="{00000000-0005-0000-0000-0000A6540000}"/>
    <cellStyle name="Normal 11 5 2 3 4" xfId="25367" xr:uid="{00000000-0005-0000-0000-0000A7540000}"/>
    <cellStyle name="Normal 11 5 2 3 5" xfId="25368" xr:uid="{00000000-0005-0000-0000-0000A8540000}"/>
    <cellStyle name="Normal 11 5 2 4" xfId="25369" xr:uid="{00000000-0005-0000-0000-0000A9540000}"/>
    <cellStyle name="Normal 11 5 2 4 2" xfId="25370" xr:uid="{00000000-0005-0000-0000-0000AA540000}"/>
    <cellStyle name="Normal 11 5 2 4 2 2" xfId="25371" xr:uid="{00000000-0005-0000-0000-0000AB540000}"/>
    <cellStyle name="Normal 11 5 2 4 3" xfId="25372" xr:uid="{00000000-0005-0000-0000-0000AC540000}"/>
    <cellStyle name="Normal 11 5 2 4 4" xfId="25373" xr:uid="{00000000-0005-0000-0000-0000AD540000}"/>
    <cellStyle name="Normal 11 5 2 5" xfId="25374" xr:uid="{00000000-0005-0000-0000-0000AE540000}"/>
    <cellStyle name="Normal 11 5 2 5 2" xfId="25375" xr:uid="{00000000-0005-0000-0000-0000AF540000}"/>
    <cellStyle name="Normal 11 5 2 6" xfId="25376" xr:uid="{00000000-0005-0000-0000-0000B0540000}"/>
    <cellStyle name="Normal 11 5 2 7" xfId="25377" xr:uid="{00000000-0005-0000-0000-0000B1540000}"/>
    <cellStyle name="Normal 11 5 3" xfId="25378" xr:uid="{00000000-0005-0000-0000-0000B2540000}"/>
    <cellStyle name="Normal 11 5 3 2" xfId="25379" xr:uid="{00000000-0005-0000-0000-0000B3540000}"/>
    <cellStyle name="Normal 11 5 3 2 2" xfId="25380" xr:uid="{00000000-0005-0000-0000-0000B4540000}"/>
    <cellStyle name="Normal 11 5 3 2 2 2" xfId="25381" xr:uid="{00000000-0005-0000-0000-0000B5540000}"/>
    <cellStyle name="Normal 11 5 3 2 2 2 2" xfId="25382" xr:uid="{00000000-0005-0000-0000-0000B6540000}"/>
    <cellStyle name="Normal 11 5 3 2 2 3" xfId="25383" xr:uid="{00000000-0005-0000-0000-0000B7540000}"/>
    <cellStyle name="Normal 11 5 3 2 2 4" xfId="25384" xr:uid="{00000000-0005-0000-0000-0000B8540000}"/>
    <cellStyle name="Normal 11 5 3 2 3" xfId="25385" xr:uid="{00000000-0005-0000-0000-0000B9540000}"/>
    <cellStyle name="Normal 11 5 3 2 3 2" xfId="25386" xr:uid="{00000000-0005-0000-0000-0000BA540000}"/>
    <cellStyle name="Normal 11 5 3 2 4" xfId="25387" xr:uid="{00000000-0005-0000-0000-0000BB540000}"/>
    <cellStyle name="Normal 11 5 3 2 5" xfId="25388" xr:uid="{00000000-0005-0000-0000-0000BC540000}"/>
    <cellStyle name="Normal 11 5 3 3" xfId="25389" xr:uid="{00000000-0005-0000-0000-0000BD540000}"/>
    <cellStyle name="Normal 11 5 3 3 2" xfId="25390" xr:uid="{00000000-0005-0000-0000-0000BE540000}"/>
    <cellStyle name="Normal 11 5 3 3 2 2" xfId="25391" xr:uid="{00000000-0005-0000-0000-0000BF540000}"/>
    <cellStyle name="Normal 11 5 3 3 3" xfId="25392" xr:uid="{00000000-0005-0000-0000-0000C0540000}"/>
    <cellStyle name="Normal 11 5 3 3 4" xfId="25393" xr:uid="{00000000-0005-0000-0000-0000C1540000}"/>
    <cellStyle name="Normal 11 5 3 4" xfId="25394" xr:uid="{00000000-0005-0000-0000-0000C2540000}"/>
    <cellStyle name="Normal 11 5 3 4 2" xfId="25395" xr:uid="{00000000-0005-0000-0000-0000C3540000}"/>
    <cellStyle name="Normal 11 5 3 5" xfId="25396" xr:uid="{00000000-0005-0000-0000-0000C4540000}"/>
    <cellStyle name="Normal 11 5 3 6" xfId="25397" xr:uid="{00000000-0005-0000-0000-0000C5540000}"/>
    <cellStyle name="Normal 11 5 4" xfId="25398" xr:uid="{00000000-0005-0000-0000-0000C6540000}"/>
    <cellStyle name="Normal 11 5 4 2" xfId="25399" xr:uid="{00000000-0005-0000-0000-0000C7540000}"/>
    <cellStyle name="Normal 11 5 4 2 2" xfId="25400" xr:uid="{00000000-0005-0000-0000-0000C8540000}"/>
    <cellStyle name="Normal 11 5 4 2 2 2" xfId="25401" xr:uid="{00000000-0005-0000-0000-0000C9540000}"/>
    <cellStyle name="Normal 11 5 4 2 3" xfId="25402" xr:uid="{00000000-0005-0000-0000-0000CA540000}"/>
    <cellStyle name="Normal 11 5 4 2 4" xfId="25403" xr:uid="{00000000-0005-0000-0000-0000CB540000}"/>
    <cellStyle name="Normal 11 5 4 3" xfId="25404" xr:uid="{00000000-0005-0000-0000-0000CC540000}"/>
    <cellStyle name="Normal 11 5 4 3 2" xfId="25405" xr:uid="{00000000-0005-0000-0000-0000CD540000}"/>
    <cellStyle name="Normal 11 5 4 4" xfId="25406" xr:uid="{00000000-0005-0000-0000-0000CE540000}"/>
    <cellStyle name="Normal 11 5 4 5" xfId="25407" xr:uid="{00000000-0005-0000-0000-0000CF540000}"/>
    <cellStyle name="Normal 11 5 5" xfId="25408" xr:uid="{00000000-0005-0000-0000-0000D0540000}"/>
    <cellStyle name="Normal 11 5 5 2" xfId="25409" xr:uid="{00000000-0005-0000-0000-0000D1540000}"/>
    <cellStyle name="Normal 11 5 5 2 2" xfId="25410" xr:uid="{00000000-0005-0000-0000-0000D2540000}"/>
    <cellStyle name="Normal 11 5 5 3" xfId="25411" xr:uid="{00000000-0005-0000-0000-0000D3540000}"/>
    <cellStyle name="Normal 11 5 5 4" xfId="25412" xr:uid="{00000000-0005-0000-0000-0000D4540000}"/>
    <cellStyle name="Normal 11 5 6" xfId="25413" xr:uid="{00000000-0005-0000-0000-0000D5540000}"/>
    <cellStyle name="Normal 11 5 6 2" xfId="25414" xr:uid="{00000000-0005-0000-0000-0000D6540000}"/>
    <cellStyle name="Normal 11 5 7" xfId="25415" xr:uid="{00000000-0005-0000-0000-0000D7540000}"/>
    <cellStyle name="Normal 11 5 8" xfId="25416" xr:uid="{00000000-0005-0000-0000-0000D8540000}"/>
    <cellStyle name="Normal 11 5 9" xfId="25417" xr:uid="{00000000-0005-0000-0000-0000D9540000}"/>
    <cellStyle name="Normal 11 6" xfId="272" xr:uid="{00000000-0005-0000-0000-0000DA540000}"/>
    <cellStyle name="Normal 11 6 2" xfId="25418" xr:uid="{00000000-0005-0000-0000-0000DB540000}"/>
    <cellStyle name="Normal 11 6 2 2" xfId="25419" xr:uid="{00000000-0005-0000-0000-0000DC540000}"/>
    <cellStyle name="Normal 11 6 2 2 2" xfId="25420" xr:uid="{00000000-0005-0000-0000-0000DD540000}"/>
    <cellStyle name="Normal 11 6 2 2 2 2" xfId="25421" xr:uid="{00000000-0005-0000-0000-0000DE540000}"/>
    <cellStyle name="Normal 11 6 2 2 2 2 2" xfId="25422" xr:uid="{00000000-0005-0000-0000-0000DF540000}"/>
    <cellStyle name="Normal 11 6 2 2 2 3" xfId="25423" xr:uid="{00000000-0005-0000-0000-0000E0540000}"/>
    <cellStyle name="Normal 11 6 2 2 2 4" xfId="25424" xr:uid="{00000000-0005-0000-0000-0000E1540000}"/>
    <cellStyle name="Normal 11 6 2 2 3" xfId="25425" xr:uid="{00000000-0005-0000-0000-0000E2540000}"/>
    <cellStyle name="Normal 11 6 2 2 3 2" xfId="25426" xr:uid="{00000000-0005-0000-0000-0000E3540000}"/>
    <cellStyle name="Normal 11 6 2 2 4" xfId="25427" xr:uid="{00000000-0005-0000-0000-0000E4540000}"/>
    <cellStyle name="Normal 11 6 2 2 5" xfId="25428" xr:uid="{00000000-0005-0000-0000-0000E5540000}"/>
    <cellStyle name="Normal 11 6 2 3" xfId="25429" xr:uid="{00000000-0005-0000-0000-0000E6540000}"/>
    <cellStyle name="Normal 11 6 2 3 2" xfId="25430" xr:uid="{00000000-0005-0000-0000-0000E7540000}"/>
    <cellStyle name="Normal 11 6 2 3 2 2" xfId="25431" xr:uid="{00000000-0005-0000-0000-0000E8540000}"/>
    <cellStyle name="Normal 11 6 2 3 3" xfId="25432" xr:uid="{00000000-0005-0000-0000-0000E9540000}"/>
    <cellStyle name="Normal 11 6 2 3 4" xfId="25433" xr:uid="{00000000-0005-0000-0000-0000EA540000}"/>
    <cellStyle name="Normal 11 6 2 4" xfId="25434" xr:uid="{00000000-0005-0000-0000-0000EB540000}"/>
    <cellStyle name="Normal 11 6 2 4 2" xfId="25435" xr:uid="{00000000-0005-0000-0000-0000EC540000}"/>
    <cellStyle name="Normal 11 6 2 5" xfId="25436" xr:uid="{00000000-0005-0000-0000-0000ED540000}"/>
    <cellStyle name="Normal 11 6 2 6" xfId="25437" xr:uid="{00000000-0005-0000-0000-0000EE540000}"/>
    <cellStyle name="Normal 11 6 3" xfId="25438" xr:uid="{00000000-0005-0000-0000-0000EF540000}"/>
    <cellStyle name="Normal 11 6 3 2" xfId="25439" xr:uid="{00000000-0005-0000-0000-0000F0540000}"/>
    <cellStyle name="Normal 11 6 3 2 2" xfId="25440" xr:uid="{00000000-0005-0000-0000-0000F1540000}"/>
    <cellStyle name="Normal 11 6 3 2 2 2" xfId="25441" xr:uid="{00000000-0005-0000-0000-0000F2540000}"/>
    <cellStyle name="Normal 11 6 3 2 3" xfId="25442" xr:uid="{00000000-0005-0000-0000-0000F3540000}"/>
    <cellStyle name="Normal 11 6 3 2 4" xfId="25443" xr:uid="{00000000-0005-0000-0000-0000F4540000}"/>
    <cellStyle name="Normal 11 6 3 3" xfId="25444" xr:uid="{00000000-0005-0000-0000-0000F5540000}"/>
    <cellStyle name="Normal 11 6 3 3 2" xfId="25445" xr:uid="{00000000-0005-0000-0000-0000F6540000}"/>
    <cellStyle name="Normal 11 6 3 4" xfId="25446" xr:uid="{00000000-0005-0000-0000-0000F7540000}"/>
    <cellStyle name="Normal 11 6 3 5" xfId="25447" xr:uid="{00000000-0005-0000-0000-0000F8540000}"/>
    <cellStyle name="Normal 11 6 4" xfId="25448" xr:uid="{00000000-0005-0000-0000-0000F9540000}"/>
    <cellStyle name="Normal 11 6 4 2" xfId="25449" xr:uid="{00000000-0005-0000-0000-0000FA540000}"/>
    <cellStyle name="Normal 11 6 4 2 2" xfId="25450" xr:uid="{00000000-0005-0000-0000-0000FB540000}"/>
    <cellStyle name="Normal 11 6 4 3" xfId="25451" xr:uid="{00000000-0005-0000-0000-0000FC540000}"/>
    <cellStyle name="Normal 11 6 4 4" xfId="25452" xr:uid="{00000000-0005-0000-0000-0000FD540000}"/>
    <cellStyle name="Normal 11 6 5" xfId="25453" xr:uid="{00000000-0005-0000-0000-0000FE540000}"/>
    <cellStyle name="Normal 11 6 5 2" xfId="25454" xr:uid="{00000000-0005-0000-0000-0000FF540000}"/>
    <cellStyle name="Normal 11 6 6" xfId="25455" xr:uid="{00000000-0005-0000-0000-000000550000}"/>
    <cellStyle name="Normal 11 6 7" xfId="25456" xr:uid="{00000000-0005-0000-0000-000001550000}"/>
    <cellStyle name="Normal 11 7" xfId="4179" xr:uid="{00000000-0005-0000-0000-000002550000}"/>
    <cellStyle name="Normal 11 7 2" xfId="25457" xr:uid="{00000000-0005-0000-0000-000003550000}"/>
    <cellStyle name="Normal 11 7 2 2" xfId="25458" xr:uid="{00000000-0005-0000-0000-000004550000}"/>
    <cellStyle name="Normal 11 7 2 2 2" xfId="25459" xr:uid="{00000000-0005-0000-0000-000005550000}"/>
    <cellStyle name="Normal 11 7 2 2 2 2" xfId="25460" xr:uid="{00000000-0005-0000-0000-000006550000}"/>
    <cellStyle name="Normal 11 7 2 2 3" xfId="25461" xr:uid="{00000000-0005-0000-0000-000007550000}"/>
    <cellStyle name="Normal 11 7 2 2 4" xfId="25462" xr:uid="{00000000-0005-0000-0000-000008550000}"/>
    <cellStyle name="Normal 11 7 2 3" xfId="25463" xr:uid="{00000000-0005-0000-0000-000009550000}"/>
    <cellStyle name="Normal 11 7 2 3 2" xfId="25464" xr:uid="{00000000-0005-0000-0000-00000A550000}"/>
    <cellStyle name="Normal 11 7 2 4" xfId="25465" xr:uid="{00000000-0005-0000-0000-00000B550000}"/>
    <cellStyle name="Normal 11 7 2 5" xfId="25466" xr:uid="{00000000-0005-0000-0000-00000C550000}"/>
    <cellStyle name="Normal 11 7 3" xfId="25467" xr:uid="{00000000-0005-0000-0000-00000D550000}"/>
    <cellStyle name="Normal 11 7 3 2" xfId="25468" xr:uid="{00000000-0005-0000-0000-00000E550000}"/>
    <cellStyle name="Normal 11 7 3 2 2" xfId="25469" xr:uid="{00000000-0005-0000-0000-00000F550000}"/>
    <cellStyle name="Normal 11 7 3 3" xfId="25470" xr:uid="{00000000-0005-0000-0000-000010550000}"/>
    <cellStyle name="Normal 11 7 3 4" xfId="25471" xr:uid="{00000000-0005-0000-0000-000011550000}"/>
    <cellStyle name="Normal 11 7 4" xfId="25472" xr:uid="{00000000-0005-0000-0000-000012550000}"/>
    <cellStyle name="Normal 11 7 4 2" xfId="25473" xr:uid="{00000000-0005-0000-0000-000013550000}"/>
    <cellStyle name="Normal 11 7 5" xfId="25474" xr:uid="{00000000-0005-0000-0000-000014550000}"/>
    <cellStyle name="Normal 11 7 6" xfId="25475" xr:uid="{00000000-0005-0000-0000-000015550000}"/>
    <cellStyle name="Normal 11 8" xfId="4180" xr:uid="{00000000-0005-0000-0000-000016550000}"/>
    <cellStyle name="Normal 11 8 2" xfId="4181" xr:uid="{00000000-0005-0000-0000-000017550000}"/>
    <cellStyle name="Normal 11 8 2 2" xfId="25476" xr:uid="{00000000-0005-0000-0000-000018550000}"/>
    <cellStyle name="Normal 11 8 2 2 2" xfId="25477" xr:uid="{00000000-0005-0000-0000-000019550000}"/>
    <cellStyle name="Normal 11 8 2 3" xfId="25478" xr:uid="{00000000-0005-0000-0000-00001A550000}"/>
    <cellStyle name="Normal 11 8 2 4" xfId="25479" xr:uid="{00000000-0005-0000-0000-00001B550000}"/>
    <cellStyle name="Normal 11 8 3" xfId="25480" xr:uid="{00000000-0005-0000-0000-00001C550000}"/>
    <cellStyle name="Normal 11 8 3 2" xfId="25481" xr:uid="{00000000-0005-0000-0000-00001D550000}"/>
    <cellStyle name="Normal 11 8 4" xfId="25482" xr:uid="{00000000-0005-0000-0000-00001E550000}"/>
    <cellStyle name="Normal 11 8 5" xfId="25483" xr:uid="{00000000-0005-0000-0000-00001F550000}"/>
    <cellStyle name="Normal 11 9" xfId="4182" xr:uid="{00000000-0005-0000-0000-000020550000}"/>
    <cellStyle name="Normal 11 9 2" xfId="25484" xr:uid="{00000000-0005-0000-0000-000021550000}"/>
    <cellStyle name="Normal 11 9 2 2" xfId="25485" xr:uid="{00000000-0005-0000-0000-000022550000}"/>
    <cellStyle name="Normal 11 9 3" xfId="25486" xr:uid="{00000000-0005-0000-0000-000023550000}"/>
    <cellStyle name="Normal 11 9 4" xfId="25487" xr:uid="{00000000-0005-0000-0000-000024550000}"/>
    <cellStyle name="Normal 11_60 Keyspan Corp TBBS 6-9" xfId="4183" xr:uid="{00000000-0005-0000-0000-000025550000}"/>
    <cellStyle name="Normal 110" xfId="25488" xr:uid="{00000000-0005-0000-0000-000026550000}"/>
    <cellStyle name="Normal 110 2" xfId="25489" xr:uid="{00000000-0005-0000-0000-000027550000}"/>
    <cellStyle name="Normal 111" xfId="25490" xr:uid="{00000000-0005-0000-0000-000028550000}"/>
    <cellStyle name="Normal 112" xfId="25491" xr:uid="{00000000-0005-0000-0000-000029550000}"/>
    <cellStyle name="Normal 112 2" xfId="25492" xr:uid="{00000000-0005-0000-0000-00002A550000}"/>
    <cellStyle name="Normal 113" xfId="25493" xr:uid="{00000000-0005-0000-0000-00002B550000}"/>
    <cellStyle name="Normal 113 2" xfId="25494" xr:uid="{00000000-0005-0000-0000-00002C550000}"/>
    <cellStyle name="Normal 114" xfId="25495" xr:uid="{00000000-0005-0000-0000-00002D550000}"/>
    <cellStyle name="Normal 114 2" xfId="25496" xr:uid="{00000000-0005-0000-0000-00002E550000}"/>
    <cellStyle name="Normal 115" xfId="37951" xr:uid="{00000000-0005-0000-0000-00002F550000}"/>
    <cellStyle name="Normal 116" xfId="37952" xr:uid="{9B2DEBBC-7319-40EE-A138-1DCF2DE9BDFF}"/>
    <cellStyle name="Normal 117" xfId="37954" xr:uid="{00AE69B2-7592-44ED-90FA-87415569CF32}"/>
    <cellStyle name="Normal 118" xfId="37960" xr:uid="{45AC3886-3977-4D7A-A9E2-7C76A891F2DF}"/>
    <cellStyle name="Normal 119" xfId="37961" xr:uid="{F168D882-6C83-4EE0-8565-EDF60966F889}"/>
    <cellStyle name="Normal 12" xfId="273" xr:uid="{00000000-0005-0000-0000-000030550000}"/>
    <cellStyle name="Normal 12 10" xfId="4184" xr:uid="{00000000-0005-0000-0000-000031550000}"/>
    <cellStyle name="Normal 12 2" xfId="274" xr:uid="{00000000-0005-0000-0000-000032550000}"/>
    <cellStyle name="Normal 12 2 10" xfId="4185" xr:uid="{00000000-0005-0000-0000-000033550000}"/>
    <cellStyle name="Normal 12 2 11" xfId="4186" xr:uid="{00000000-0005-0000-0000-000034550000}"/>
    <cellStyle name="Normal 12 2 12" xfId="4187" xr:uid="{00000000-0005-0000-0000-000035550000}"/>
    <cellStyle name="Normal 12 2 13" xfId="4188" xr:uid="{00000000-0005-0000-0000-000036550000}"/>
    <cellStyle name="Normal 12 2 14" xfId="4189" xr:uid="{00000000-0005-0000-0000-000037550000}"/>
    <cellStyle name="Normal 12 2 15" xfId="4190" xr:uid="{00000000-0005-0000-0000-000038550000}"/>
    <cellStyle name="Normal 12 2 16" xfId="4191" xr:uid="{00000000-0005-0000-0000-000039550000}"/>
    <cellStyle name="Normal 12 2 17" xfId="4192" xr:uid="{00000000-0005-0000-0000-00003A550000}"/>
    <cellStyle name="Normal 12 2 18" xfId="4193" xr:uid="{00000000-0005-0000-0000-00003B550000}"/>
    <cellStyle name="Normal 12 2 19" xfId="4194" xr:uid="{00000000-0005-0000-0000-00003C550000}"/>
    <cellStyle name="Normal 12 2 2" xfId="745" xr:uid="{00000000-0005-0000-0000-00003D550000}"/>
    <cellStyle name="Normal 12 2 2 2" xfId="4195" xr:uid="{00000000-0005-0000-0000-00003E550000}"/>
    <cellStyle name="Normal 12 2 2 2 2" xfId="25497" xr:uid="{00000000-0005-0000-0000-00003F550000}"/>
    <cellStyle name="Normal 12 2 2 2 2 2" xfId="25498" xr:uid="{00000000-0005-0000-0000-000040550000}"/>
    <cellStyle name="Normal 12 2 2 2 2 2 2" xfId="25499" xr:uid="{00000000-0005-0000-0000-000041550000}"/>
    <cellStyle name="Normal 12 2 2 2 2 2 2 2" xfId="25500" xr:uid="{00000000-0005-0000-0000-000042550000}"/>
    <cellStyle name="Normal 12 2 2 2 2 2 3" xfId="25501" xr:uid="{00000000-0005-0000-0000-000043550000}"/>
    <cellStyle name="Normal 12 2 2 2 2 2 4" xfId="25502" xr:uid="{00000000-0005-0000-0000-000044550000}"/>
    <cellStyle name="Normal 12 2 2 2 2 3" xfId="25503" xr:uid="{00000000-0005-0000-0000-000045550000}"/>
    <cellStyle name="Normal 12 2 2 2 2 3 2" xfId="25504" xr:uid="{00000000-0005-0000-0000-000046550000}"/>
    <cellStyle name="Normal 12 2 2 2 2 4" xfId="25505" xr:uid="{00000000-0005-0000-0000-000047550000}"/>
    <cellStyle name="Normal 12 2 2 2 2 5" xfId="25506" xr:uid="{00000000-0005-0000-0000-000048550000}"/>
    <cellStyle name="Normal 12 2 2 2 3" xfId="25507" xr:uid="{00000000-0005-0000-0000-000049550000}"/>
    <cellStyle name="Normal 12 2 2 2 3 2" xfId="25508" xr:uid="{00000000-0005-0000-0000-00004A550000}"/>
    <cellStyle name="Normal 12 2 2 2 3 2 2" xfId="25509" xr:uid="{00000000-0005-0000-0000-00004B550000}"/>
    <cellStyle name="Normal 12 2 2 2 3 3" xfId="25510" xr:uid="{00000000-0005-0000-0000-00004C550000}"/>
    <cellStyle name="Normal 12 2 2 2 3 4" xfId="25511" xr:uid="{00000000-0005-0000-0000-00004D550000}"/>
    <cellStyle name="Normal 12 2 2 2 4" xfId="25512" xr:uid="{00000000-0005-0000-0000-00004E550000}"/>
    <cellStyle name="Normal 12 2 2 2 4 2" xfId="25513" xr:uid="{00000000-0005-0000-0000-00004F550000}"/>
    <cellStyle name="Normal 12 2 2 2 5" xfId="25514" xr:uid="{00000000-0005-0000-0000-000050550000}"/>
    <cellStyle name="Normal 12 2 2 2 6" xfId="25515" xr:uid="{00000000-0005-0000-0000-000051550000}"/>
    <cellStyle name="Normal 12 2 2 3" xfId="4196" xr:uid="{00000000-0005-0000-0000-000052550000}"/>
    <cellStyle name="Normal 12 2 2 3 2" xfId="25516" xr:uid="{00000000-0005-0000-0000-000053550000}"/>
    <cellStyle name="Normal 12 2 2 3 2 2" xfId="25517" xr:uid="{00000000-0005-0000-0000-000054550000}"/>
    <cellStyle name="Normal 12 2 2 3 2 2 2" xfId="25518" xr:uid="{00000000-0005-0000-0000-000055550000}"/>
    <cellStyle name="Normal 12 2 2 3 2 3" xfId="25519" xr:uid="{00000000-0005-0000-0000-000056550000}"/>
    <cellStyle name="Normal 12 2 2 3 2 4" xfId="25520" xr:uid="{00000000-0005-0000-0000-000057550000}"/>
    <cellStyle name="Normal 12 2 2 3 3" xfId="25521" xr:uid="{00000000-0005-0000-0000-000058550000}"/>
    <cellStyle name="Normal 12 2 2 3 3 2" xfId="25522" xr:uid="{00000000-0005-0000-0000-000059550000}"/>
    <cellStyle name="Normal 12 2 2 3 4" xfId="25523" xr:uid="{00000000-0005-0000-0000-00005A550000}"/>
    <cellStyle name="Normal 12 2 2 3 5" xfId="25524" xr:uid="{00000000-0005-0000-0000-00005B550000}"/>
    <cellStyle name="Normal 12 2 2 4" xfId="25525" xr:uid="{00000000-0005-0000-0000-00005C550000}"/>
    <cellStyle name="Normal 12 2 2 4 2" xfId="25526" xr:uid="{00000000-0005-0000-0000-00005D550000}"/>
    <cellStyle name="Normal 12 2 2 4 2 2" xfId="25527" xr:uid="{00000000-0005-0000-0000-00005E550000}"/>
    <cellStyle name="Normal 12 2 2 4 3" xfId="25528" xr:uid="{00000000-0005-0000-0000-00005F550000}"/>
    <cellStyle name="Normal 12 2 2 4 4" xfId="25529" xr:uid="{00000000-0005-0000-0000-000060550000}"/>
    <cellStyle name="Normal 12 2 2 5" xfId="25530" xr:uid="{00000000-0005-0000-0000-000061550000}"/>
    <cellStyle name="Normal 12 2 2 5 2" xfId="25531" xr:uid="{00000000-0005-0000-0000-000062550000}"/>
    <cellStyle name="Normal 12 2 2 6" xfId="25532" xr:uid="{00000000-0005-0000-0000-000063550000}"/>
    <cellStyle name="Normal 12 2 2 7" xfId="25533" xr:uid="{00000000-0005-0000-0000-000064550000}"/>
    <cellStyle name="Normal 12 2 20" xfId="4197" xr:uid="{00000000-0005-0000-0000-000065550000}"/>
    <cellStyle name="Normal 12 2 21" xfId="4198" xr:uid="{00000000-0005-0000-0000-000066550000}"/>
    <cellStyle name="Normal 12 2 22" xfId="4199" xr:uid="{00000000-0005-0000-0000-000067550000}"/>
    <cellStyle name="Normal 12 2 23" xfId="4200" xr:uid="{00000000-0005-0000-0000-000068550000}"/>
    <cellStyle name="Normal 12 2 3" xfId="4201" xr:uid="{00000000-0005-0000-0000-000069550000}"/>
    <cellStyle name="Normal 12 2 3 2" xfId="25534" xr:uid="{00000000-0005-0000-0000-00006A550000}"/>
    <cellStyle name="Normal 12 2 3 2 2" xfId="25535" xr:uid="{00000000-0005-0000-0000-00006B550000}"/>
    <cellStyle name="Normal 12 2 3 2 2 2" xfId="25536" xr:uid="{00000000-0005-0000-0000-00006C550000}"/>
    <cellStyle name="Normal 12 2 3 2 2 2 2" xfId="25537" xr:uid="{00000000-0005-0000-0000-00006D550000}"/>
    <cellStyle name="Normal 12 2 3 2 2 3" xfId="25538" xr:uid="{00000000-0005-0000-0000-00006E550000}"/>
    <cellStyle name="Normal 12 2 3 2 2 4" xfId="25539" xr:uid="{00000000-0005-0000-0000-00006F550000}"/>
    <cellStyle name="Normal 12 2 3 2 3" xfId="25540" xr:uid="{00000000-0005-0000-0000-000070550000}"/>
    <cellStyle name="Normal 12 2 3 2 3 2" xfId="25541" xr:uid="{00000000-0005-0000-0000-000071550000}"/>
    <cellStyle name="Normal 12 2 3 2 4" xfId="25542" xr:uid="{00000000-0005-0000-0000-000072550000}"/>
    <cellStyle name="Normal 12 2 3 2 5" xfId="25543" xr:uid="{00000000-0005-0000-0000-000073550000}"/>
    <cellStyle name="Normal 12 2 3 3" xfId="25544" xr:uid="{00000000-0005-0000-0000-000074550000}"/>
    <cellStyle name="Normal 12 2 3 3 2" xfId="25545" xr:uid="{00000000-0005-0000-0000-000075550000}"/>
    <cellStyle name="Normal 12 2 3 3 2 2" xfId="25546" xr:uid="{00000000-0005-0000-0000-000076550000}"/>
    <cellStyle name="Normal 12 2 3 3 3" xfId="25547" xr:uid="{00000000-0005-0000-0000-000077550000}"/>
    <cellStyle name="Normal 12 2 3 3 4" xfId="25548" xr:uid="{00000000-0005-0000-0000-000078550000}"/>
    <cellStyle name="Normal 12 2 3 4" xfId="25549" xr:uid="{00000000-0005-0000-0000-000079550000}"/>
    <cellStyle name="Normal 12 2 3 4 2" xfId="25550" xr:uid="{00000000-0005-0000-0000-00007A550000}"/>
    <cellStyle name="Normal 12 2 3 5" xfId="25551" xr:uid="{00000000-0005-0000-0000-00007B550000}"/>
    <cellStyle name="Normal 12 2 3 6" xfId="25552" xr:uid="{00000000-0005-0000-0000-00007C550000}"/>
    <cellStyle name="Normal 12 2 4" xfId="4202" xr:uid="{00000000-0005-0000-0000-00007D550000}"/>
    <cellStyle name="Normal 12 2 4 2" xfId="25553" xr:uid="{00000000-0005-0000-0000-00007E550000}"/>
    <cellStyle name="Normal 12 2 4 2 2" xfId="25554" xr:uid="{00000000-0005-0000-0000-00007F550000}"/>
    <cellStyle name="Normal 12 2 4 2 2 2" xfId="25555" xr:uid="{00000000-0005-0000-0000-000080550000}"/>
    <cellStyle name="Normal 12 2 4 2 3" xfId="25556" xr:uid="{00000000-0005-0000-0000-000081550000}"/>
    <cellStyle name="Normal 12 2 4 2 4" xfId="25557" xr:uid="{00000000-0005-0000-0000-000082550000}"/>
    <cellStyle name="Normal 12 2 4 3" xfId="25558" xr:uid="{00000000-0005-0000-0000-000083550000}"/>
    <cellStyle name="Normal 12 2 4 3 2" xfId="25559" xr:uid="{00000000-0005-0000-0000-000084550000}"/>
    <cellStyle name="Normal 12 2 4 4" xfId="25560" xr:uid="{00000000-0005-0000-0000-000085550000}"/>
    <cellStyle name="Normal 12 2 4 5" xfId="25561" xr:uid="{00000000-0005-0000-0000-000086550000}"/>
    <cellStyle name="Normal 12 2 5" xfId="4203" xr:uid="{00000000-0005-0000-0000-000087550000}"/>
    <cellStyle name="Normal 12 2 5 2" xfId="4204" xr:uid="{00000000-0005-0000-0000-000088550000}"/>
    <cellStyle name="Normal 12 2 5 2 2" xfId="25562" xr:uid="{00000000-0005-0000-0000-000089550000}"/>
    <cellStyle name="Normal 12 2 5 3" xfId="25563" xr:uid="{00000000-0005-0000-0000-00008A550000}"/>
    <cellStyle name="Normal 12 2 5 4" xfId="25564" xr:uid="{00000000-0005-0000-0000-00008B550000}"/>
    <cellStyle name="Normal 12 2 6" xfId="4205" xr:uid="{00000000-0005-0000-0000-00008C550000}"/>
    <cellStyle name="Normal 12 2 6 2" xfId="4206" xr:uid="{00000000-0005-0000-0000-00008D550000}"/>
    <cellStyle name="Normal 12 2 7" xfId="4207" xr:uid="{00000000-0005-0000-0000-00008E550000}"/>
    <cellStyle name="Normal 12 2 7 2" xfId="4208" xr:uid="{00000000-0005-0000-0000-00008F550000}"/>
    <cellStyle name="Normal 12 2 8" xfId="4209" xr:uid="{00000000-0005-0000-0000-000090550000}"/>
    <cellStyle name="Normal 12 2 9" xfId="4210" xr:uid="{00000000-0005-0000-0000-000091550000}"/>
    <cellStyle name="Normal 12 2_Oracle Upload" xfId="4211" xr:uid="{00000000-0005-0000-0000-000092550000}"/>
    <cellStyle name="Normal 12 3" xfId="275" xr:uid="{00000000-0005-0000-0000-000093550000}"/>
    <cellStyle name="Normal 12 3 2" xfId="25565" xr:uid="{00000000-0005-0000-0000-000094550000}"/>
    <cellStyle name="Normal 12 4" xfId="4212" xr:uid="{00000000-0005-0000-0000-000095550000}"/>
    <cellStyle name="Normal 12 5" xfId="4213" xr:uid="{00000000-0005-0000-0000-000096550000}"/>
    <cellStyle name="Normal 12 6" xfId="4214" xr:uid="{00000000-0005-0000-0000-000097550000}"/>
    <cellStyle name="Normal 12 7" xfId="4215" xr:uid="{00000000-0005-0000-0000-000098550000}"/>
    <cellStyle name="Normal 12 8" xfId="4216" xr:uid="{00000000-0005-0000-0000-000099550000}"/>
    <cellStyle name="Normal 12 9" xfId="4217" xr:uid="{00000000-0005-0000-0000-00009A550000}"/>
    <cellStyle name="Normal 12_00431" xfId="4218" xr:uid="{00000000-0005-0000-0000-00009B550000}"/>
    <cellStyle name="Normal 13" xfId="276" xr:uid="{00000000-0005-0000-0000-00009C550000}"/>
    <cellStyle name="Normal 13 10" xfId="4219" xr:uid="{00000000-0005-0000-0000-00009D550000}"/>
    <cellStyle name="Normal 13 11" xfId="4220" xr:uid="{00000000-0005-0000-0000-00009E550000}"/>
    <cellStyle name="Normal 13 12" xfId="4221" xr:uid="{00000000-0005-0000-0000-00009F550000}"/>
    <cellStyle name="Normal 13 13" xfId="4222" xr:uid="{00000000-0005-0000-0000-0000A0550000}"/>
    <cellStyle name="Normal 13 14" xfId="4223" xr:uid="{00000000-0005-0000-0000-0000A1550000}"/>
    <cellStyle name="Normal 13 15" xfId="4224" xr:uid="{00000000-0005-0000-0000-0000A2550000}"/>
    <cellStyle name="Normal 13 16" xfId="4225" xr:uid="{00000000-0005-0000-0000-0000A3550000}"/>
    <cellStyle name="Normal 13 17" xfId="4226" xr:uid="{00000000-0005-0000-0000-0000A4550000}"/>
    <cellStyle name="Normal 13 18" xfId="4227" xr:uid="{00000000-0005-0000-0000-0000A5550000}"/>
    <cellStyle name="Normal 13 19" xfId="4228" xr:uid="{00000000-0005-0000-0000-0000A6550000}"/>
    <cellStyle name="Normal 13 2" xfId="277" xr:uid="{00000000-0005-0000-0000-0000A7550000}"/>
    <cellStyle name="Normal 13 2 2" xfId="25566" xr:uid="{00000000-0005-0000-0000-0000A8550000}"/>
    <cellStyle name="Normal 13 2 2 2" xfId="25567" xr:uid="{00000000-0005-0000-0000-0000A9550000}"/>
    <cellStyle name="Normal 13 2 2 2 2" xfId="25568" xr:uid="{00000000-0005-0000-0000-0000AA550000}"/>
    <cellStyle name="Normal 13 2 2 2 2 2" xfId="25569" xr:uid="{00000000-0005-0000-0000-0000AB550000}"/>
    <cellStyle name="Normal 13 2 2 2 2 2 2" xfId="25570" xr:uid="{00000000-0005-0000-0000-0000AC550000}"/>
    <cellStyle name="Normal 13 2 2 2 2 2 2 2" xfId="25571" xr:uid="{00000000-0005-0000-0000-0000AD550000}"/>
    <cellStyle name="Normal 13 2 2 2 2 2 3" xfId="25572" xr:uid="{00000000-0005-0000-0000-0000AE550000}"/>
    <cellStyle name="Normal 13 2 2 2 2 2 4" xfId="25573" xr:uid="{00000000-0005-0000-0000-0000AF550000}"/>
    <cellStyle name="Normal 13 2 2 2 2 3" xfId="25574" xr:uid="{00000000-0005-0000-0000-0000B0550000}"/>
    <cellStyle name="Normal 13 2 2 2 2 3 2" xfId="25575" xr:uid="{00000000-0005-0000-0000-0000B1550000}"/>
    <cellStyle name="Normal 13 2 2 2 2 4" xfId="25576" xr:uid="{00000000-0005-0000-0000-0000B2550000}"/>
    <cellStyle name="Normal 13 2 2 2 2 5" xfId="25577" xr:uid="{00000000-0005-0000-0000-0000B3550000}"/>
    <cellStyle name="Normal 13 2 2 2 3" xfId="25578" xr:uid="{00000000-0005-0000-0000-0000B4550000}"/>
    <cellStyle name="Normal 13 2 2 2 3 2" xfId="25579" xr:uid="{00000000-0005-0000-0000-0000B5550000}"/>
    <cellStyle name="Normal 13 2 2 2 3 2 2" xfId="25580" xr:uid="{00000000-0005-0000-0000-0000B6550000}"/>
    <cellStyle name="Normal 13 2 2 2 3 3" xfId="25581" xr:uid="{00000000-0005-0000-0000-0000B7550000}"/>
    <cellStyle name="Normal 13 2 2 2 3 4" xfId="25582" xr:uid="{00000000-0005-0000-0000-0000B8550000}"/>
    <cellStyle name="Normal 13 2 2 2 4" xfId="25583" xr:uid="{00000000-0005-0000-0000-0000B9550000}"/>
    <cellStyle name="Normal 13 2 2 2 4 2" xfId="25584" xr:uid="{00000000-0005-0000-0000-0000BA550000}"/>
    <cellStyle name="Normal 13 2 2 2 5" xfId="25585" xr:uid="{00000000-0005-0000-0000-0000BB550000}"/>
    <cellStyle name="Normal 13 2 2 2 6" xfId="25586" xr:uid="{00000000-0005-0000-0000-0000BC550000}"/>
    <cellStyle name="Normal 13 2 2 3" xfId="25587" xr:uid="{00000000-0005-0000-0000-0000BD550000}"/>
    <cellStyle name="Normal 13 2 2 3 2" xfId="25588" xr:uid="{00000000-0005-0000-0000-0000BE550000}"/>
    <cellStyle name="Normal 13 2 2 3 2 2" xfId="25589" xr:uid="{00000000-0005-0000-0000-0000BF550000}"/>
    <cellStyle name="Normal 13 2 2 3 2 2 2" xfId="25590" xr:uid="{00000000-0005-0000-0000-0000C0550000}"/>
    <cellStyle name="Normal 13 2 2 3 2 3" xfId="25591" xr:uid="{00000000-0005-0000-0000-0000C1550000}"/>
    <cellStyle name="Normal 13 2 2 3 2 4" xfId="25592" xr:uid="{00000000-0005-0000-0000-0000C2550000}"/>
    <cellStyle name="Normal 13 2 2 3 3" xfId="25593" xr:uid="{00000000-0005-0000-0000-0000C3550000}"/>
    <cellStyle name="Normal 13 2 2 3 3 2" xfId="25594" xr:uid="{00000000-0005-0000-0000-0000C4550000}"/>
    <cellStyle name="Normal 13 2 2 3 4" xfId="25595" xr:uid="{00000000-0005-0000-0000-0000C5550000}"/>
    <cellStyle name="Normal 13 2 2 3 5" xfId="25596" xr:uid="{00000000-0005-0000-0000-0000C6550000}"/>
    <cellStyle name="Normal 13 2 2 4" xfId="25597" xr:uid="{00000000-0005-0000-0000-0000C7550000}"/>
    <cellStyle name="Normal 13 2 2 4 2" xfId="25598" xr:uid="{00000000-0005-0000-0000-0000C8550000}"/>
    <cellStyle name="Normal 13 2 2 4 2 2" xfId="25599" xr:uid="{00000000-0005-0000-0000-0000C9550000}"/>
    <cellStyle name="Normal 13 2 2 4 3" xfId="25600" xr:uid="{00000000-0005-0000-0000-0000CA550000}"/>
    <cellStyle name="Normal 13 2 2 4 4" xfId="25601" xr:uid="{00000000-0005-0000-0000-0000CB550000}"/>
    <cellStyle name="Normal 13 2 2 5" xfId="25602" xr:uid="{00000000-0005-0000-0000-0000CC550000}"/>
    <cellStyle name="Normal 13 2 2 5 2" xfId="25603" xr:uid="{00000000-0005-0000-0000-0000CD550000}"/>
    <cellStyle name="Normal 13 2 2 6" xfId="25604" xr:uid="{00000000-0005-0000-0000-0000CE550000}"/>
    <cellStyle name="Normal 13 2 2 7" xfId="25605" xr:uid="{00000000-0005-0000-0000-0000CF550000}"/>
    <cellStyle name="Normal 13 2 3" xfId="25606" xr:uid="{00000000-0005-0000-0000-0000D0550000}"/>
    <cellStyle name="Normal 13 2 3 2" xfId="25607" xr:uid="{00000000-0005-0000-0000-0000D1550000}"/>
    <cellStyle name="Normal 13 2 3 2 2" xfId="25608" xr:uid="{00000000-0005-0000-0000-0000D2550000}"/>
    <cellStyle name="Normal 13 2 3 2 2 2" xfId="25609" xr:uid="{00000000-0005-0000-0000-0000D3550000}"/>
    <cellStyle name="Normal 13 2 3 2 2 2 2" xfId="25610" xr:uid="{00000000-0005-0000-0000-0000D4550000}"/>
    <cellStyle name="Normal 13 2 3 2 2 3" xfId="25611" xr:uid="{00000000-0005-0000-0000-0000D5550000}"/>
    <cellStyle name="Normal 13 2 3 2 2 4" xfId="25612" xr:uid="{00000000-0005-0000-0000-0000D6550000}"/>
    <cellStyle name="Normal 13 2 3 2 3" xfId="25613" xr:uid="{00000000-0005-0000-0000-0000D7550000}"/>
    <cellStyle name="Normal 13 2 3 2 3 2" xfId="25614" xr:uid="{00000000-0005-0000-0000-0000D8550000}"/>
    <cellStyle name="Normal 13 2 3 2 4" xfId="25615" xr:uid="{00000000-0005-0000-0000-0000D9550000}"/>
    <cellStyle name="Normal 13 2 3 2 5" xfId="25616" xr:uid="{00000000-0005-0000-0000-0000DA550000}"/>
    <cellStyle name="Normal 13 2 3 3" xfId="25617" xr:uid="{00000000-0005-0000-0000-0000DB550000}"/>
    <cellStyle name="Normal 13 2 3 3 2" xfId="25618" xr:uid="{00000000-0005-0000-0000-0000DC550000}"/>
    <cellStyle name="Normal 13 2 3 3 2 2" xfId="25619" xr:uid="{00000000-0005-0000-0000-0000DD550000}"/>
    <cellStyle name="Normal 13 2 3 3 3" xfId="25620" xr:uid="{00000000-0005-0000-0000-0000DE550000}"/>
    <cellStyle name="Normal 13 2 3 3 4" xfId="25621" xr:uid="{00000000-0005-0000-0000-0000DF550000}"/>
    <cellStyle name="Normal 13 2 3 4" xfId="25622" xr:uid="{00000000-0005-0000-0000-0000E0550000}"/>
    <cellStyle name="Normal 13 2 3 4 2" xfId="25623" xr:uid="{00000000-0005-0000-0000-0000E1550000}"/>
    <cellStyle name="Normal 13 2 3 5" xfId="25624" xr:uid="{00000000-0005-0000-0000-0000E2550000}"/>
    <cellStyle name="Normal 13 2 3 6" xfId="25625" xr:uid="{00000000-0005-0000-0000-0000E3550000}"/>
    <cellStyle name="Normal 13 2 4" xfId="25626" xr:uid="{00000000-0005-0000-0000-0000E4550000}"/>
    <cellStyle name="Normal 13 2 4 2" xfId="25627" xr:uid="{00000000-0005-0000-0000-0000E5550000}"/>
    <cellStyle name="Normal 13 2 4 2 2" xfId="25628" xr:uid="{00000000-0005-0000-0000-0000E6550000}"/>
    <cellStyle name="Normal 13 2 4 2 2 2" xfId="25629" xr:uid="{00000000-0005-0000-0000-0000E7550000}"/>
    <cellStyle name="Normal 13 2 4 2 3" xfId="25630" xr:uid="{00000000-0005-0000-0000-0000E8550000}"/>
    <cellStyle name="Normal 13 2 4 2 4" xfId="25631" xr:uid="{00000000-0005-0000-0000-0000E9550000}"/>
    <cellStyle name="Normal 13 2 4 3" xfId="25632" xr:uid="{00000000-0005-0000-0000-0000EA550000}"/>
    <cellStyle name="Normal 13 2 4 3 2" xfId="25633" xr:uid="{00000000-0005-0000-0000-0000EB550000}"/>
    <cellStyle name="Normal 13 2 4 4" xfId="25634" xr:uid="{00000000-0005-0000-0000-0000EC550000}"/>
    <cellStyle name="Normal 13 2 4 5" xfId="25635" xr:uid="{00000000-0005-0000-0000-0000ED550000}"/>
    <cellStyle name="Normal 13 2 5" xfId="25636" xr:uid="{00000000-0005-0000-0000-0000EE550000}"/>
    <cellStyle name="Normal 13 2 5 2" xfId="25637" xr:uid="{00000000-0005-0000-0000-0000EF550000}"/>
    <cellStyle name="Normal 13 2 5 2 2" xfId="25638" xr:uid="{00000000-0005-0000-0000-0000F0550000}"/>
    <cellStyle name="Normal 13 2 5 3" xfId="25639" xr:uid="{00000000-0005-0000-0000-0000F1550000}"/>
    <cellStyle name="Normal 13 2 5 4" xfId="25640" xr:uid="{00000000-0005-0000-0000-0000F2550000}"/>
    <cellStyle name="Normal 13 2 6" xfId="25641" xr:uid="{00000000-0005-0000-0000-0000F3550000}"/>
    <cellStyle name="Normal 13 2 6 2" xfId="25642" xr:uid="{00000000-0005-0000-0000-0000F4550000}"/>
    <cellStyle name="Normal 13 2 7" xfId="25643" xr:uid="{00000000-0005-0000-0000-0000F5550000}"/>
    <cellStyle name="Normal 13 2 8" xfId="25644" xr:uid="{00000000-0005-0000-0000-0000F6550000}"/>
    <cellStyle name="Normal 13 2 9" xfId="25645" xr:uid="{00000000-0005-0000-0000-0000F7550000}"/>
    <cellStyle name="Normal 13 20" xfId="4229" xr:uid="{00000000-0005-0000-0000-0000F8550000}"/>
    <cellStyle name="Normal 13 21" xfId="4230" xr:uid="{00000000-0005-0000-0000-0000F9550000}"/>
    <cellStyle name="Normal 13 22" xfId="4231" xr:uid="{00000000-0005-0000-0000-0000FA550000}"/>
    <cellStyle name="Normal 13 23" xfId="4232" xr:uid="{00000000-0005-0000-0000-0000FB550000}"/>
    <cellStyle name="Normal 13 24" xfId="4233" xr:uid="{00000000-0005-0000-0000-0000FC550000}"/>
    <cellStyle name="Normal 13 25" xfId="4234" xr:uid="{00000000-0005-0000-0000-0000FD550000}"/>
    <cellStyle name="Normal 13 3" xfId="278" xr:uid="{00000000-0005-0000-0000-0000FE550000}"/>
    <cellStyle name="Normal 13 3 2" xfId="25646" xr:uid="{00000000-0005-0000-0000-0000FF550000}"/>
    <cellStyle name="Normal 13 3 2 2" xfId="25647" xr:uid="{00000000-0005-0000-0000-000000560000}"/>
    <cellStyle name="Normal 13 3 2 2 2" xfId="25648" xr:uid="{00000000-0005-0000-0000-000001560000}"/>
    <cellStyle name="Normal 13 3 2 2 2 2" xfId="25649" xr:uid="{00000000-0005-0000-0000-000002560000}"/>
    <cellStyle name="Normal 13 3 2 2 2 2 2" xfId="25650" xr:uid="{00000000-0005-0000-0000-000003560000}"/>
    <cellStyle name="Normal 13 3 2 2 2 3" xfId="25651" xr:uid="{00000000-0005-0000-0000-000004560000}"/>
    <cellStyle name="Normal 13 3 2 2 2 4" xfId="25652" xr:uid="{00000000-0005-0000-0000-000005560000}"/>
    <cellStyle name="Normal 13 3 2 2 3" xfId="25653" xr:uid="{00000000-0005-0000-0000-000006560000}"/>
    <cellStyle name="Normal 13 3 2 2 3 2" xfId="25654" xr:uid="{00000000-0005-0000-0000-000007560000}"/>
    <cellStyle name="Normal 13 3 2 2 4" xfId="25655" xr:uid="{00000000-0005-0000-0000-000008560000}"/>
    <cellStyle name="Normal 13 3 2 2 5" xfId="25656" xr:uid="{00000000-0005-0000-0000-000009560000}"/>
    <cellStyle name="Normal 13 3 2 3" xfId="25657" xr:uid="{00000000-0005-0000-0000-00000A560000}"/>
    <cellStyle name="Normal 13 3 2 3 2" xfId="25658" xr:uid="{00000000-0005-0000-0000-00000B560000}"/>
    <cellStyle name="Normal 13 3 2 3 2 2" xfId="25659" xr:uid="{00000000-0005-0000-0000-00000C560000}"/>
    <cellStyle name="Normal 13 3 2 3 3" xfId="25660" xr:uid="{00000000-0005-0000-0000-00000D560000}"/>
    <cellStyle name="Normal 13 3 2 3 4" xfId="25661" xr:uid="{00000000-0005-0000-0000-00000E560000}"/>
    <cellStyle name="Normal 13 3 2 4" xfId="25662" xr:uid="{00000000-0005-0000-0000-00000F560000}"/>
    <cellStyle name="Normal 13 3 2 4 2" xfId="25663" xr:uid="{00000000-0005-0000-0000-000010560000}"/>
    <cellStyle name="Normal 13 3 2 5" xfId="25664" xr:uid="{00000000-0005-0000-0000-000011560000}"/>
    <cellStyle name="Normal 13 3 2 6" xfId="25665" xr:uid="{00000000-0005-0000-0000-000012560000}"/>
    <cellStyle name="Normal 13 3 3" xfId="25666" xr:uid="{00000000-0005-0000-0000-000013560000}"/>
    <cellStyle name="Normal 13 3 3 2" xfId="25667" xr:uid="{00000000-0005-0000-0000-000014560000}"/>
    <cellStyle name="Normal 13 3 3 2 2" xfId="25668" xr:uid="{00000000-0005-0000-0000-000015560000}"/>
    <cellStyle name="Normal 13 3 3 2 2 2" xfId="25669" xr:uid="{00000000-0005-0000-0000-000016560000}"/>
    <cellStyle name="Normal 13 3 3 2 3" xfId="25670" xr:uid="{00000000-0005-0000-0000-000017560000}"/>
    <cellStyle name="Normal 13 3 3 2 4" xfId="25671" xr:uid="{00000000-0005-0000-0000-000018560000}"/>
    <cellStyle name="Normal 13 3 3 3" xfId="25672" xr:uid="{00000000-0005-0000-0000-000019560000}"/>
    <cellStyle name="Normal 13 3 3 3 2" xfId="25673" xr:uid="{00000000-0005-0000-0000-00001A560000}"/>
    <cellStyle name="Normal 13 3 3 4" xfId="25674" xr:uid="{00000000-0005-0000-0000-00001B560000}"/>
    <cellStyle name="Normal 13 3 3 5" xfId="25675" xr:uid="{00000000-0005-0000-0000-00001C560000}"/>
    <cellStyle name="Normal 13 3 4" xfId="25676" xr:uid="{00000000-0005-0000-0000-00001D560000}"/>
    <cellStyle name="Normal 13 3 4 2" xfId="25677" xr:uid="{00000000-0005-0000-0000-00001E560000}"/>
    <cellStyle name="Normal 13 3 4 2 2" xfId="25678" xr:uid="{00000000-0005-0000-0000-00001F560000}"/>
    <cellStyle name="Normal 13 3 4 3" xfId="25679" xr:uid="{00000000-0005-0000-0000-000020560000}"/>
    <cellStyle name="Normal 13 3 4 4" xfId="25680" xr:uid="{00000000-0005-0000-0000-000021560000}"/>
    <cellStyle name="Normal 13 3 5" xfId="25681" xr:uid="{00000000-0005-0000-0000-000022560000}"/>
    <cellStyle name="Normal 13 3 5 2" xfId="25682" xr:uid="{00000000-0005-0000-0000-000023560000}"/>
    <cellStyle name="Normal 13 3 6" xfId="25683" xr:uid="{00000000-0005-0000-0000-000024560000}"/>
    <cellStyle name="Normal 13 3 7" xfId="25684" xr:uid="{00000000-0005-0000-0000-000025560000}"/>
    <cellStyle name="Normal 13 4" xfId="4235" xr:uid="{00000000-0005-0000-0000-000026560000}"/>
    <cellStyle name="Normal 13 4 2" xfId="25685" xr:uid="{00000000-0005-0000-0000-000027560000}"/>
    <cellStyle name="Normal 13 4 2 2" xfId="25686" xr:uid="{00000000-0005-0000-0000-000028560000}"/>
    <cellStyle name="Normal 13 4 2 2 2" xfId="25687" xr:uid="{00000000-0005-0000-0000-000029560000}"/>
    <cellStyle name="Normal 13 4 2 2 2 2" xfId="25688" xr:uid="{00000000-0005-0000-0000-00002A560000}"/>
    <cellStyle name="Normal 13 4 2 2 3" xfId="25689" xr:uid="{00000000-0005-0000-0000-00002B560000}"/>
    <cellStyle name="Normal 13 4 2 2 4" xfId="25690" xr:uid="{00000000-0005-0000-0000-00002C560000}"/>
    <cellStyle name="Normal 13 4 2 3" xfId="25691" xr:uid="{00000000-0005-0000-0000-00002D560000}"/>
    <cellStyle name="Normal 13 4 2 3 2" xfId="25692" xr:uid="{00000000-0005-0000-0000-00002E560000}"/>
    <cellStyle name="Normal 13 4 2 4" xfId="25693" xr:uid="{00000000-0005-0000-0000-00002F560000}"/>
    <cellStyle name="Normal 13 4 2 5" xfId="25694" xr:uid="{00000000-0005-0000-0000-000030560000}"/>
    <cellStyle name="Normal 13 4 3" xfId="25695" xr:uid="{00000000-0005-0000-0000-000031560000}"/>
    <cellStyle name="Normal 13 4 3 2" xfId="25696" xr:uid="{00000000-0005-0000-0000-000032560000}"/>
    <cellStyle name="Normal 13 4 3 2 2" xfId="25697" xr:uid="{00000000-0005-0000-0000-000033560000}"/>
    <cellStyle name="Normal 13 4 3 3" xfId="25698" xr:uid="{00000000-0005-0000-0000-000034560000}"/>
    <cellStyle name="Normal 13 4 3 4" xfId="25699" xr:uid="{00000000-0005-0000-0000-000035560000}"/>
    <cellStyle name="Normal 13 4 4" xfId="25700" xr:uid="{00000000-0005-0000-0000-000036560000}"/>
    <cellStyle name="Normal 13 4 4 2" xfId="25701" xr:uid="{00000000-0005-0000-0000-000037560000}"/>
    <cellStyle name="Normal 13 4 5" xfId="25702" xr:uid="{00000000-0005-0000-0000-000038560000}"/>
    <cellStyle name="Normal 13 4 6" xfId="25703" xr:uid="{00000000-0005-0000-0000-000039560000}"/>
    <cellStyle name="Normal 13 5" xfId="4236" xr:uid="{00000000-0005-0000-0000-00003A560000}"/>
    <cellStyle name="Normal 13 5 2" xfId="25704" xr:uid="{00000000-0005-0000-0000-00003B560000}"/>
    <cellStyle name="Normal 13 5 2 2" xfId="25705" xr:uid="{00000000-0005-0000-0000-00003C560000}"/>
    <cellStyle name="Normal 13 5 2 2 2" xfId="25706" xr:uid="{00000000-0005-0000-0000-00003D560000}"/>
    <cellStyle name="Normal 13 5 2 3" xfId="25707" xr:uid="{00000000-0005-0000-0000-00003E560000}"/>
    <cellStyle name="Normal 13 5 2 4" xfId="25708" xr:uid="{00000000-0005-0000-0000-00003F560000}"/>
    <cellStyle name="Normal 13 5 3" xfId="25709" xr:uid="{00000000-0005-0000-0000-000040560000}"/>
    <cellStyle name="Normal 13 5 3 2" xfId="25710" xr:uid="{00000000-0005-0000-0000-000041560000}"/>
    <cellStyle name="Normal 13 5 4" xfId="25711" xr:uid="{00000000-0005-0000-0000-000042560000}"/>
    <cellStyle name="Normal 13 5 5" xfId="25712" xr:uid="{00000000-0005-0000-0000-000043560000}"/>
    <cellStyle name="Normal 13 6" xfId="4237" xr:uid="{00000000-0005-0000-0000-000044560000}"/>
    <cellStyle name="Normal 13 6 2" xfId="25713" xr:uid="{00000000-0005-0000-0000-000045560000}"/>
    <cellStyle name="Normal 13 6 2 2" xfId="25714" xr:uid="{00000000-0005-0000-0000-000046560000}"/>
    <cellStyle name="Normal 13 6 3" xfId="25715" xr:uid="{00000000-0005-0000-0000-000047560000}"/>
    <cellStyle name="Normal 13 6 4" xfId="25716" xr:uid="{00000000-0005-0000-0000-000048560000}"/>
    <cellStyle name="Normal 13 7" xfId="4238" xr:uid="{00000000-0005-0000-0000-000049560000}"/>
    <cellStyle name="Normal 13 7 2" xfId="4239" xr:uid="{00000000-0005-0000-0000-00004A560000}"/>
    <cellStyle name="Normal 13 8" xfId="4240" xr:uid="{00000000-0005-0000-0000-00004B560000}"/>
    <cellStyle name="Normal 13 9" xfId="4241" xr:uid="{00000000-0005-0000-0000-00004C560000}"/>
    <cellStyle name="Normal 13_Oracle Upload" xfId="4242" xr:uid="{00000000-0005-0000-0000-00004D560000}"/>
    <cellStyle name="Normal 14" xfId="279" xr:uid="{00000000-0005-0000-0000-00004E560000}"/>
    <cellStyle name="Normal 14 10" xfId="4243" xr:uid="{00000000-0005-0000-0000-00004F560000}"/>
    <cellStyle name="Normal 14 11" xfId="4244" xr:uid="{00000000-0005-0000-0000-000050560000}"/>
    <cellStyle name="Normal 14 12" xfId="4245" xr:uid="{00000000-0005-0000-0000-000051560000}"/>
    <cellStyle name="Normal 14 13" xfId="4246" xr:uid="{00000000-0005-0000-0000-000052560000}"/>
    <cellStyle name="Normal 14 14" xfId="4247" xr:uid="{00000000-0005-0000-0000-000053560000}"/>
    <cellStyle name="Normal 14 15" xfId="4248" xr:uid="{00000000-0005-0000-0000-000054560000}"/>
    <cellStyle name="Normal 14 16" xfId="4249" xr:uid="{00000000-0005-0000-0000-000055560000}"/>
    <cellStyle name="Normal 14 17" xfId="4250" xr:uid="{00000000-0005-0000-0000-000056560000}"/>
    <cellStyle name="Normal 14 18" xfId="4251" xr:uid="{00000000-0005-0000-0000-000057560000}"/>
    <cellStyle name="Normal 14 19" xfId="4252" xr:uid="{00000000-0005-0000-0000-000058560000}"/>
    <cellStyle name="Normal 14 2" xfId="280" xr:uid="{00000000-0005-0000-0000-000059560000}"/>
    <cellStyle name="Normal 14 2 2" xfId="25717" xr:uid="{00000000-0005-0000-0000-00005A560000}"/>
    <cellStyle name="Normal 14 2 2 2" xfId="25718" xr:uid="{00000000-0005-0000-0000-00005B560000}"/>
    <cellStyle name="Normal 14 2 2 2 2" xfId="25719" xr:uid="{00000000-0005-0000-0000-00005C560000}"/>
    <cellStyle name="Normal 14 2 2 2 2 2" xfId="25720" xr:uid="{00000000-0005-0000-0000-00005D560000}"/>
    <cellStyle name="Normal 14 2 2 2 2 2 2" xfId="25721" xr:uid="{00000000-0005-0000-0000-00005E560000}"/>
    <cellStyle name="Normal 14 2 2 2 2 2 2 2" xfId="25722" xr:uid="{00000000-0005-0000-0000-00005F560000}"/>
    <cellStyle name="Normal 14 2 2 2 2 2 3" xfId="25723" xr:uid="{00000000-0005-0000-0000-000060560000}"/>
    <cellStyle name="Normal 14 2 2 2 2 2 4" xfId="25724" xr:uid="{00000000-0005-0000-0000-000061560000}"/>
    <cellStyle name="Normal 14 2 2 2 2 3" xfId="25725" xr:uid="{00000000-0005-0000-0000-000062560000}"/>
    <cellStyle name="Normal 14 2 2 2 2 3 2" xfId="25726" xr:uid="{00000000-0005-0000-0000-000063560000}"/>
    <cellStyle name="Normal 14 2 2 2 2 4" xfId="25727" xr:uid="{00000000-0005-0000-0000-000064560000}"/>
    <cellStyle name="Normal 14 2 2 2 2 5" xfId="25728" xr:uid="{00000000-0005-0000-0000-000065560000}"/>
    <cellStyle name="Normal 14 2 2 2 3" xfId="25729" xr:uid="{00000000-0005-0000-0000-000066560000}"/>
    <cellStyle name="Normal 14 2 2 2 3 2" xfId="25730" xr:uid="{00000000-0005-0000-0000-000067560000}"/>
    <cellStyle name="Normal 14 2 2 2 3 2 2" xfId="25731" xr:uid="{00000000-0005-0000-0000-000068560000}"/>
    <cellStyle name="Normal 14 2 2 2 3 3" xfId="25732" xr:uid="{00000000-0005-0000-0000-000069560000}"/>
    <cellStyle name="Normal 14 2 2 2 3 4" xfId="25733" xr:uid="{00000000-0005-0000-0000-00006A560000}"/>
    <cellStyle name="Normal 14 2 2 2 4" xfId="25734" xr:uid="{00000000-0005-0000-0000-00006B560000}"/>
    <cellStyle name="Normal 14 2 2 2 4 2" xfId="25735" xr:uid="{00000000-0005-0000-0000-00006C560000}"/>
    <cellStyle name="Normal 14 2 2 2 5" xfId="25736" xr:uid="{00000000-0005-0000-0000-00006D560000}"/>
    <cellStyle name="Normal 14 2 2 2 6" xfId="25737" xr:uid="{00000000-0005-0000-0000-00006E560000}"/>
    <cellStyle name="Normal 14 2 2 3" xfId="25738" xr:uid="{00000000-0005-0000-0000-00006F560000}"/>
    <cellStyle name="Normal 14 2 2 4" xfId="25739" xr:uid="{00000000-0005-0000-0000-000070560000}"/>
    <cellStyle name="Normal 14 2 2 4 2" xfId="25740" xr:uid="{00000000-0005-0000-0000-000071560000}"/>
    <cellStyle name="Normal 14 2 2 4 2 2" xfId="25741" xr:uid="{00000000-0005-0000-0000-000072560000}"/>
    <cellStyle name="Normal 14 2 2 4 2 2 2" xfId="25742" xr:uid="{00000000-0005-0000-0000-000073560000}"/>
    <cellStyle name="Normal 14 2 2 4 2 3" xfId="25743" xr:uid="{00000000-0005-0000-0000-000074560000}"/>
    <cellStyle name="Normal 14 2 2 4 2 4" xfId="25744" xr:uid="{00000000-0005-0000-0000-000075560000}"/>
    <cellStyle name="Normal 14 2 2 4 3" xfId="25745" xr:uid="{00000000-0005-0000-0000-000076560000}"/>
    <cellStyle name="Normal 14 2 2 4 3 2" xfId="25746" xr:uid="{00000000-0005-0000-0000-000077560000}"/>
    <cellStyle name="Normal 14 2 2 4 4" xfId="25747" xr:uid="{00000000-0005-0000-0000-000078560000}"/>
    <cellStyle name="Normal 14 2 2 4 5" xfId="25748" xr:uid="{00000000-0005-0000-0000-000079560000}"/>
    <cellStyle name="Normal 14 2 2 5" xfId="25749" xr:uid="{00000000-0005-0000-0000-00007A560000}"/>
    <cellStyle name="Normal 14 2 2 5 2" xfId="25750" xr:uid="{00000000-0005-0000-0000-00007B560000}"/>
    <cellStyle name="Normal 14 2 2 5 2 2" xfId="25751" xr:uid="{00000000-0005-0000-0000-00007C560000}"/>
    <cellStyle name="Normal 14 2 2 5 3" xfId="25752" xr:uid="{00000000-0005-0000-0000-00007D560000}"/>
    <cellStyle name="Normal 14 2 2 5 4" xfId="25753" xr:uid="{00000000-0005-0000-0000-00007E560000}"/>
    <cellStyle name="Normal 14 2 2 6" xfId="25754" xr:uid="{00000000-0005-0000-0000-00007F560000}"/>
    <cellStyle name="Normal 14 2 2 6 2" xfId="25755" xr:uid="{00000000-0005-0000-0000-000080560000}"/>
    <cellStyle name="Normal 14 2 2 7" xfId="25756" xr:uid="{00000000-0005-0000-0000-000081560000}"/>
    <cellStyle name="Normal 14 2 2 8" xfId="25757" xr:uid="{00000000-0005-0000-0000-000082560000}"/>
    <cellStyle name="Normal 14 2 3" xfId="25758" xr:uid="{00000000-0005-0000-0000-000083560000}"/>
    <cellStyle name="Normal 14 2 3 2" xfId="25759" xr:uid="{00000000-0005-0000-0000-000084560000}"/>
    <cellStyle name="Normal 14 2 3 2 2" xfId="25760" xr:uid="{00000000-0005-0000-0000-000085560000}"/>
    <cellStyle name="Normal 14 2 3 2 2 2" xfId="25761" xr:uid="{00000000-0005-0000-0000-000086560000}"/>
    <cellStyle name="Normal 14 2 3 2 2 2 2" xfId="25762" xr:uid="{00000000-0005-0000-0000-000087560000}"/>
    <cellStyle name="Normal 14 2 3 2 2 3" xfId="25763" xr:uid="{00000000-0005-0000-0000-000088560000}"/>
    <cellStyle name="Normal 14 2 3 2 2 4" xfId="25764" xr:uid="{00000000-0005-0000-0000-000089560000}"/>
    <cellStyle name="Normal 14 2 3 2 3" xfId="25765" xr:uid="{00000000-0005-0000-0000-00008A560000}"/>
    <cellStyle name="Normal 14 2 3 2 3 2" xfId="25766" xr:uid="{00000000-0005-0000-0000-00008B560000}"/>
    <cellStyle name="Normal 14 2 3 2 4" xfId="25767" xr:uid="{00000000-0005-0000-0000-00008C560000}"/>
    <cellStyle name="Normal 14 2 3 2 5" xfId="25768" xr:uid="{00000000-0005-0000-0000-00008D560000}"/>
    <cellStyle name="Normal 14 2 3 3" xfId="25769" xr:uid="{00000000-0005-0000-0000-00008E560000}"/>
    <cellStyle name="Normal 14 2 3 3 2" xfId="25770" xr:uid="{00000000-0005-0000-0000-00008F560000}"/>
    <cellStyle name="Normal 14 2 3 3 2 2" xfId="25771" xr:uid="{00000000-0005-0000-0000-000090560000}"/>
    <cellStyle name="Normal 14 2 3 3 3" xfId="25772" xr:uid="{00000000-0005-0000-0000-000091560000}"/>
    <cellStyle name="Normal 14 2 3 3 4" xfId="25773" xr:uid="{00000000-0005-0000-0000-000092560000}"/>
    <cellStyle name="Normal 14 2 3 4" xfId="25774" xr:uid="{00000000-0005-0000-0000-000093560000}"/>
    <cellStyle name="Normal 14 2 3 4 2" xfId="25775" xr:uid="{00000000-0005-0000-0000-000094560000}"/>
    <cellStyle name="Normal 14 2 3 5" xfId="25776" xr:uid="{00000000-0005-0000-0000-000095560000}"/>
    <cellStyle name="Normal 14 2 3 6" xfId="25777" xr:uid="{00000000-0005-0000-0000-000096560000}"/>
    <cellStyle name="Normal 14 2 4" xfId="25778" xr:uid="{00000000-0005-0000-0000-000097560000}"/>
    <cellStyle name="Normal 14 2 4 2" xfId="25779" xr:uid="{00000000-0005-0000-0000-000098560000}"/>
    <cellStyle name="Normal 14 2 4 2 2" xfId="25780" xr:uid="{00000000-0005-0000-0000-000099560000}"/>
    <cellStyle name="Normal 14 2 4 2 2 2" xfId="25781" xr:uid="{00000000-0005-0000-0000-00009A560000}"/>
    <cellStyle name="Normal 14 2 4 2 3" xfId="25782" xr:uid="{00000000-0005-0000-0000-00009B560000}"/>
    <cellStyle name="Normal 14 2 4 2 4" xfId="25783" xr:uid="{00000000-0005-0000-0000-00009C560000}"/>
    <cellStyle name="Normal 14 2 4 3" xfId="25784" xr:uid="{00000000-0005-0000-0000-00009D560000}"/>
    <cellStyle name="Normal 14 2 4 3 2" xfId="25785" xr:uid="{00000000-0005-0000-0000-00009E560000}"/>
    <cellStyle name="Normal 14 2 4 4" xfId="25786" xr:uid="{00000000-0005-0000-0000-00009F560000}"/>
    <cellStyle name="Normal 14 2 4 5" xfId="25787" xr:uid="{00000000-0005-0000-0000-0000A0560000}"/>
    <cellStyle name="Normal 14 2 5" xfId="25788" xr:uid="{00000000-0005-0000-0000-0000A1560000}"/>
    <cellStyle name="Normal 14 2 5 2" xfId="25789" xr:uid="{00000000-0005-0000-0000-0000A2560000}"/>
    <cellStyle name="Normal 14 2 5 2 2" xfId="25790" xr:uid="{00000000-0005-0000-0000-0000A3560000}"/>
    <cellStyle name="Normal 14 2 5 3" xfId="25791" xr:uid="{00000000-0005-0000-0000-0000A4560000}"/>
    <cellStyle name="Normal 14 2 5 4" xfId="25792" xr:uid="{00000000-0005-0000-0000-0000A5560000}"/>
    <cellStyle name="Normal 14 2 6" xfId="25793" xr:uid="{00000000-0005-0000-0000-0000A6560000}"/>
    <cellStyle name="Normal 14 2 6 2" xfId="25794" xr:uid="{00000000-0005-0000-0000-0000A7560000}"/>
    <cellStyle name="Normal 14 2 7" xfId="25795" xr:uid="{00000000-0005-0000-0000-0000A8560000}"/>
    <cellStyle name="Normal 14 2 8" xfId="25796" xr:uid="{00000000-0005-0000-0000-0000A9560000}"/>
    <cellStyle name="Normal 14 2 9" xfId="25797" xr:uid="{00000000-0005-0000-0000-0000AA560000}"/>
    <cellStyle name="Normal 14 20" xfId="4253" xr:uid="{00000000-0005-0000-0000-0000AB560000}"/>
    <cellStyle name="Normal 14 21" xfId="4254" xr:uid="{00000000-0005-0000-0000-0000AC560000}"/>
    <cellStyle name="Normal 14 22" xfId="4255" xr:uid="{00000000-0005-0000-0000-0000AD560000}"/>
    <cellStyle name="Normal 14 23" xfId="4256" xr:uid="{00000000-0005-0000-0000-0000AE560000}"/>
    <cellStyle name="Normal 14 24" xfId="4257" xr:uid="{00000000-0005-0000-0000-0000AF560000}"/>
    <cellStyle name="Normal 14 25" xfId="4258" xr:uid="{00000000-0005-0000-0000-0000B0560000}"/>
    <cellStyle name="Normal 14 26" xfId="4259" xr:uid="{00000000-0005-0000-0000-0000B1560000}"/>
    <cellStyle name="Normal 14 3" xfId="281" xr:uid="{00000000-0005-0000-0000-0000B2560000}"/>
    <cellStyle name="Normal 14 3 2" xfId="25798" xr:uid="{00000000-0005-0000-0000-0000B3560000}"/>
    <cellStyle name="Normal 14 3 2 2" xfId="25799" xr:uid="{00000000-0005-0000-0000-0000B4560000}"/>
    <cellStyle name="Normal 14 3 2 2 2" xfId="25800" xr:uid="{00000000-0005-0000-0000-0000B5560000}"/>
    <cellStyle name="Normal 14 3 2 2 2 2" xfId="25801" xr:uid="{00000000-0005-0000-0000-0000B6560000}"/>
    <cellStyle name="Normal 14 3 2 2 2 2 2" xfId="25802" xr:uid="{00000000-0005-0000-0000-0000B7560000}"/>
    <cellStyle name="Normal 14 3 2 2 2 3" xfId="25803" xr:uid="{00000000-0005-0000-0000-0000B8560000}"/>
    <cellStyle name="Normal 14 3 2 2 2 4" xfId="25804" xr:uid="{00000000-0005-0000-0000-0000B9560000}"/>
    <cellStyle name="Normal 14 3 2 2 3" xfId="25805" xr:uid="{00000000-0005-0000-0000-0000BA560000}"/>
    <cellStyle name="Normal 14 3 2 2 3 2" xfId="25806" xr:uid="{00000000-0005-0000-0000-0000BB560000}"/>
    <cellStyle name="Normal 14 3 2 2 4" xfId="25807" xr:uid="{00000000-0005-0000-0000-0000BC560000}"/>
    <cellStyle name="Normal 14 3 2 2 5" xfId="25808" xr:uid="{00000000-0005-0000-0000-0000BD560000}"/>
    <cellStyle name="Normal 14 3 2 3" xfId="25809" xr:uid="{00000000-0005-0000-0000-0000BE560000}"/>
    <cellStyle name="Normal 14 3 2 3 2" xfId="25810" xr:uid="{00000000-0005-0000-0000-0000BF560000}"/>
    <cellStyle name="Normal 14 3 2 3 2 2" xfId="25811" xr:uid="{00000000-0005-0000-0000-0000C0560000}"/>
    <cellStyle name="Normal 14 3 2 3 3" xfId="25812" xr:uid="{00000000-0005-0000-0000-0000C1560000}"/>
    <cellStyle name="Normal 14 3 2 3 4" xfId="25813" xr:uid="{00000000-0005-0000-0000-0000C2560000}"/>
    <cellStyle name="Normal 14 3 2 4" xfId="25814" xr:uid="{00000000-0005-0000-0000-0000C3560000}"/>
    <cellStyle name="Normal 14 3 2 4 2" xfId="25815" xr:uid="{00000000-0005-0000-0000-0000C4560000}"/>
    <cellStyle name="Normal 14 3 2 5" xfId="25816" xr:uid="{00000000-0005-0000-0000-0000C5560000}"/>
    <cellStyle name="Normal 14 3 2 6" xfId="25817" xr:uid="{00000000-0005-0000-0000-0000C6560000}"/>
    <cellStyle name="Normal 14 3 3" xfId="25818" xr:uid="{00000000-0005-0000-0000-0000C7560000}"/>
    <cellStyle name="Normal 14 3 3 2" xfId="25819" xr:uid="{00000000-0005-0000-0000-0000C8560000}"/>
    <cellStyle name="Normal 14 3 3 2 2" xfId="25820" xr:uid="{00000000-0005-0000-0000-0000C9560000}"/>
    <cellStyle name="Normal 14 3 3 2 2 2" xfId="25821" xr:uid="{00000000-0005-0000-0000-0000CA560000}"/>
    <cellStyle name="Normal 14 3 3 2 3" xfId="25822" xr:uid="{00000000-0005-0000-0000-0000CB560000}"/>
    <cellStyle name="Normal 14 3 3 2 4" xfId="25823" xr:uid="{00000000-0005-0000-0000-0000CC560000}"/>
    <cellStyle name="Normal 14 3 3 3" xfId="25824" xr:uid="{00000000-0005-0000-0000-0000CD560000}"/>
    <cellStyle name="Normal 14 3 3 3 2" xfId="25825" xr:uid="{00000000-0005-0000-0000-0000CE560000}"/>
    <cellStyle name="Normal 14 3 3 4" xfId="25826" xr:uid="{00000000-0005-0000-0000-0000CF560000}"/>
    <cellStyle name="Normal 14 3 3 5" xfId="25827" xr:uid="{00000000-0005-0000-0000-0000D0560000}"/>
    <cellStyle name="Normal 14 3 4" xfId="25828" xr:uid="{00000000-0005-0000-0000-0000D1560000}"/>
    <cellStyle name="Normal 14 3 4 2" xfId="25829" xr:uid="{00000000-0005-0000-0000-0000D2560000}"/>
    <cellStyle name="Normal 14 3 4 2 2" xfId="25830" xr:uid="{00000000-0005-0000-0000-0000D3560000}"/>
    <cellStyle name="Normal 14 3 4 3" xfId="25831" xr:uid="{00000000-0005-0000-0000-0000D4560000}"/>
    <cellStyle name="Normal 14 3 4 4" xfId="25832" xr:uid="{00000000-0005-0000-0000-0000D5560000}"/>
    <cellStyle name="Normal 14 3 5" xfId="25833" xr:uid="{00000000-0005-0000-0000-0000D6560000}"/>
    <cellStyle name="Normal 14 3 5 2" xfId="25834" xr:uid="{00000000-0005-0000-0000-0000D7560000}"/>
    <cellStyle name="Normal 14 3 6" xfId="25835" xr:uid="{00000000-0005-0000-0000-0000D8560000}"/>
    <cellStyle name="Normal 14 3 7" xfId="25836" xr:uid="{00000000-0005-0000-0000-0000D9560000}"/>
    <cellStyle name="Normal 14 4" xfId="282" xr:uid="{00000000-0005-0000-0000-0000DA560000}"/>
    <cellStyle name="Normal 14 4 2" xfId="25837" xr:uid="{00000000-0005-0000-0000-0000DB560000}"/>
    <cellStyle name="Normal 14 4 2 2" xfId="25838" xr:uid="{00000000-0005-0000-0000-0000DC560000}"/>
    <cellStyle name="Normal 14 4 2 2 2" xfId="25839" xr:uid="{00000000-0005-0000-0000-0000DD560000}"/>
    <cellStyle name="Normal 14 4 2 2 2 2" xfId="25840" xr:uid="{00000000-0005-0000-0000-0000DE560000}"/>
    <cellStyle name="Normal 14 4 2 2 3" xfId="25841" xr:uid="{00000000-0005-0000-0000-0000DF560000}"/>
    <cellStyle name="Normal 14 4 2 2 4" xfId="25842" xr:uid="{00000000-0005-0000-0000-0000E0560000}"/>
    <cellStyle name="Normal 14 4 2 3" xfId="25843" xr:uid="{00000000-0005-0000-0000-0000E1560000}"/>
    <cellStyle name="Normal 14 4 2 3 2" xfId="25844" xr:uid="{00000000-0005-0000-0000-0000E2560000}"/>
    <cellStyle name="Normal 14 4 2 4" xfId="25845" xr:uid="{00000000-0005-0000-0000-0000E3560000}"/>
    <cellStyle name="Normal 14 4 2 5" xfId="25846" xr:uid="{00000000-0005-0000-0000-0000E4560000}"/>
    <cellStyle name="Normal 14 4 3" xfId="25847" xr:uid="{00000000-0005-0000-0000-0000E5560000}"/>
    <cellStyle name="Normal 14 4 3 2" xfId="25848" xr:uid="{00000000-0005-0000-0000-0000E6560000}"/>
    <cellStyle name="Normal 14 4 3 2 2" xfId="25849" xr:uid="{00000000-0005-0000-0000-0000E7560000}"/>
    <cellStyle name="Normal 14 4 3 3" xfId="25850" xr:uid="{00000000-0005-0000-0000-0000E8560000}"/>
    <cellStyle name="Normal 14 4 3 4" xfId="25851" xr:uid="{00000000-0005-0000-0000-0000E9560000}"/>
    <cellStyle name="Normal 14 4 4" xfId="25852" xr:uid="{00000000-0005-0000-0000-0000EA560000}"/>
    <cellStyle name="Normal 14 4 4 2" xfId="25853" xr:uid="{00000000-0005-0000-0000-0000EB560000}"/>
    <cellStyle name="Normal 14 4 5" xfId="25854" xr:uid="{00000000-0005-0000-0000-0000EC560000}"/>
    <cellStyle name="Normal 14 4 6" xfId="25855" xr:uid="{00000000-0005-0000-0000-0000ED560000}"/>
    <cellStyle name="Normal 14 5" xfId="283" xr:uid="{00000000-0005-0000-0000-0000EE560000}"/>
    <cellStyle name="Normal 14 5 2" xfId="25856" xr:uid="{00000000-0005-0000-0000-0000EF560000}"/>
    <cellStyle name="Normal 14 5 2 2" xfId="25857" xr:uid="{00000000-0005-0000-0000-0000F0560000}"/>
    <cellStyle name="Normal 14 5 2 2 2" xfId="25858" xr:uid="{00000000-0005-0000-0000-0000F1560000}"/>
    <cellStyle name="Normal 14 5 2 3" xfId="25859" xr:uid="{00000000-0005-0000-0000-0000F2560000}"/>
    <cellStyle name="Normal 14 5 2 4" xfId="25860" xr:uid="{00000000-0005-0000-0000-0000F3560000}"/>
    <cellStyle name="Normal 14 5 3" xfId="25861" xr:uid="{00000000-0005-0000-0000-0000F4560000}"/>
    <cellStyle name="Normal 14 5 3 2" xfId="25862" xr:uid="{00000000-0005-0000-0000-0000F5560000}"/>
    <cellStyle name="Normal 14 5 4" xfId="25863" xr:uid="{00000000-0005-0000-0000-0000F6560000}"/>
    <cellStyle name="Normal 14 5 5" xfId="25864" xr:uid="{00000000-0005-0000-0000-0000F7560000}"/>
    <cellStyle name="Normal 14 6" xfId="4260" xr:uid="{00000000-0005-0000-0000-0000F8560000}"/>
    <cellStyle name="Normal 14 6 2" xfId="25865" xr:uid="{00000000-0005-0000-0000-0000F9560000}"/>
    <cellStyle name="Normal 14 6 2 2" xfId="25866" xr:uid="{00000000-0005-0000-0000-0000FA560000}"/>
    <cellStyle name="Normal 14 6 3" xfId="25867" xr:uid="{00000000-0005-0000-0000-0000FB560000}"/>
    <cellStyle name="Normal 14 6 4" xfId="25868" xr:uid="{00000000-0005-0000-0000-0000FC560000}"/>
    <cellStyle name="Normal 14 7" xfId="4261" xr:uid="{00000000-0005-0000-0000-0000FD560000}"/>
    <cellStyle name="Normal 14 7 2" xfId="25869" xr:uid="{00000000-0005-0000-0000-0000FE560000}"/>
    <cellStyle name="Normal 14 8" xfId="4262" xr:uid="{00000000-0005-0000-0000-0000FF560000}"/>
    <cellStyle name="Normal 14 8 2" xfId="4263" xr:uid="{00000000-0005-0000-0000-000000570000}"/>
    <cellStyle name="Normal 14 9" xfId="4264" xr:uid="{00000000-0005-0000-0000-000001570000}"/>
    <cellStyle name="Normal 14_60 Keyspan Corp TBBS 6-9" xfId="4265" xr:uid="{00000000-0005-0000-0000-000002570000}"/>
    <cellStyle name="Normal 15" xfId="284" xr:uid="{00000000-0005-0000-0000-000003570000}"/>
    <cellStyle name="Normal 15 10" xfId="4266" xr:uid="{00000000-0005-0000-0000-000004570000}"/>
    <cellStyle name="Normal 15 11" xfId="4267" xr:uid="{00000000-0005-0000-0000-000005570000}"/>
    <cellStyle name="Normal 15 12" xfId="4268" xr:uid="{00000000-0005-0000-0000-000006570000}"/>
    <cellStyle name="Normal 15 13" xfId="4269" xr:uid="{00000000-0005-0000-0000-000007570000}"/>
    <cellStyle name="Normal 15 14" xfId="4270" xr:uid="{00000000-0005-0000-0000-000008570000}"/>
    <cellStyle name="Normal 15 15" xfId="4271" xr:uid="{00000000-0005-0000-0000-000009570000}"/>
    <cellStyle name="Normal 15 16" xfId="4272" xr:uid="{00000000-0005-0000-0000-00000A570000}"/>
    <cellStyle name="Normal 15 17" xfId="4273" xr:uid="{00000000-0005-0000-0000-00000B570000}"/>
    <cellStyle name="Normal 15 18" xfId="4274" xr:uid="{00000000-0005-0000-0000-00000C570000}"/>
    <cellStyle name="Normal 15 19" xfId="4275" xr:uid="{00000000-0005-0000-0000-00000D570000}"/>
    <cellStyle name="Normal 15 2" xfId="285" xr:uid="{00000000-0005-0000-0000-00000E570000}"/>
    <cellStyle name="Normal 15 2 2" xfId="286" xr:uid="{00000000-0005-0000-0000-00000F570000}"/>
    <cellStyle name="Normal 15 2 2 2" xfId="25870" xr:uid="{00000000-0005-0000-0000-000010570000}"/>
    <cellStyle name="Normal 15 2 2 2 2" xfId="25871" xr:uid="{00000000-0005-0000-0000-000011570000}"/>
    <cellStyle name="Normal 15 2 2 2 2 2" xfId="25872" xr:uid="{00000000-0005-0000-0000-000012570000}"/>
    <cellStyle name="Normal 15 2 2 2 2 2 2" xfId="25873" xr:uid="{00000000-0005-0000-0000-000013570000}"/>
    <cellStyle name="Normal 15 2 2 2 2 2 2 2" xfId="25874" xr:uid="{00000000-0005-0000-0000-000014570000}"/>
    <cellStyle name="Normal 15 2 2 2 2 2 3" xfId="25875" xr:uid="{00000000-0005-0000-0000-000015570000}"/>
    <cellStyle name="Normal 15 2 2 2 2 2 4" xfId="25876" xr:uid="{00000000-0005-0000-0000-000016570000}"/>
    <cellStyle name="Normal 15 2 2 2 2 3" xfId="25877" xr:uid="{00000000-0005-0000-0000-000017570000}"/>
    <cellStyle name="Normal 15 2 2 2 2 3 2" xfId="25878" xr:uid="{00000000-0005-0000-0000-000018570000}"/>
    <cellStyle name="Normal 15 2 2 2 2 4" xfId="25879" xr:uid="{00000000-0005-0000-0000-000019570000}"/>
    <cellStyle name="Normal 15 2 2 2 2 5" xfId="25880" xr:uid="{00000000-0005-0000-0000-00001A570000}"/>
    <cellStyle name="Normal 15 2 2 2 3" xfId="25881" xr:uid="{00000000-0005-0000-0000-00001B570000}"/>
    <cellStyle name="Normal 15 2 2 2 3 2" xfId="25882" xr:uid="{00000000-0005-0000-0000-00001C570000}"/>
    <cellStyle name="Normal 15 2 2 2 3 2 2" xfId="25883" xr:uid="{00000000-0005-0000-0000-00001D570000}"/>
    <cellStyle name="Normal 15 2 2 2 3 3" xfId="25884" xr:uid="{00000000-0005-0000-0000-00001E570000}"/>
    <cellStyle name="Normal 15 2 2 2 3 4" xfId="25885" xr:uid="{00000000-0005-0000-0000-00001F570000}"/>
    <cellStyle name="Normal 15 2 2 2 4" xfId="25886" xr:uid="{00000000-0005-0000-0000-000020570000}"/>
    <cellStyle name="Normal 15 2 2 2 4 2" xfId="25887" xr:uid="{00000000-0005-0000-0000-000021570000}"/>
    <cellStyle name="Normal 15 2 2 2 5" xfId="25888" xr:uid="{00000000-0005-0000-0000-000022570000}"/>
    <cellStyle name="Normal 15 2 2 2 6" xfId="25889" xr:uid="{00000000-0005-0000-0000-000023570000}"/>
    <cellStyle name="Normal 15 2 2 3" xfId="25890" xr:uid="{00000000-0005-0000-0000-000024570000}"/>
    <cellStyle name="Normal 15 2 2 3 2" xfId="25891" xr:uid="{00000000-0005-0000-0000-000025570000}"/>
    <cellStyle name="Normal 15 2 2 3 2 2" xfId="25892" xr:uid="{00000000-0005-0000-0000-000026570000}"/>
    <cellStyle name="Normal 15 2 2 3 2 2 2" xfId="25893" xr:uid="{00000000-0005-0000-0000-000027570000}"/>
    <cellStyle name="Normal 15 2 2 3 2 3" xfId="25894" xr:uid="{00000000-0005-0000-0000-000028570000}"/>
    <cellStyle name="Normal 15 2 2 3 2 4" xfId="25895" xr:uid="{00000000-0005-0000-0000-000029570000}"/>
    <cellStyle name="Normal 15 2 2 3 3" xfId="25896" xr:uid="{00000000-0005-0000-0000-00002A570000}"/>
    <cellStyle name="Normal 15 2 2 3 3 2" xfId="25897" xr:uid="{00000000-0005-0000-0000-00002B570000}"/>
    <cellStyle name="Normal 15 2 2 3 4" xfId="25898" xr:uid="{00000000-0005-0000-0000-00002C570000}"/>
    <cellStyle name="Normal 15 2 2 3 5" xfId="25899" xr:uid="{00000000-0005-0000-0000-00002D570000}"/>
    <cellStyle name="Normal 15 2 2 4" xfId="25900" xr:uid="{00000000-0005-0000-0000-00002E570000}"/>
    <cellStyle name="Normal 15 2 2 4 2" xfId="25901" xr:uid="{00000000-0005-0000-0000-00002F570000}"/>
    <cellStyle name="Normal 15 2 2 4 2 2" xfId="25902" xr:uid="{00000000-0005-0000-0000-000030570000}"/>
    <cellStyle name="Normal 15 2 2 4 3" xfId="25903" xr:uid="{00000000-0005-0000-0000-000031570000}"/>
    <cellStyle name="Normal 15 2 2 4 4" xfId="25904" xr:uid="{00000000-0005-0000-0000-000032570000}"/>
    <cellStyle name="Normal 15 2 2 5" xfId="25905" xr:uid="{00000000-0005-0000-0000-000033570000}"/>
    <cellStyle name="Normal 15 2 2 5 2" xfId="25906" xr:uid="{00000000-0005-0000-0000-000034570000}"/>
    <cellStyle name="Normal 15 2 2 6" xfId="25907" xr:uid="{00000000-0005-0000-0000-000035570000}"/>
    <cellStyle name="Normal 15 2 2 7" xfId="25908" xr:uid="{00000000-0005-0000-0000-000036570000}"/>
    <cellStyle name="Normal 15 2 3" xfId="25909" xr:uid="{00000000-0005-0000-0000-000037570000}"/>
    <cellStyle name="Normal 15 2 3 2" xfId="25910" xr:uid="{00000000-0005-0000-0000-000038570000}"/>
    <cellStyle name="Normal 15 2 3 2 2" xfId="25911" xr:uid="{00000000-0005-0000-0000-000039570000}"/>
    <cellStyle name="Normal 15 2 3 2 2 2" xfId="25912" xr:uid="{00000000-0005-0000-0000-00003A570000}"/>
    <cellStyle name="Normal 15 2 3 2 2 2 2" xfId="25913" xr:uid="{00000000-0005-0000-0000-00003B570000}"/>
    <cellStyle name="Normal 15 2 3 2 2 3" xfId="25914" xr:uid="{00000000-0005-0000-0000-00003C570000}"/>
    <cellStyle name="Normal 15 2 3 2 2 4" xfId="25915" xr:uid="{00000000-0005-0000-0000-00003D570000}"/>
    <cellStyle name="Normal 15 2 3 2 3" xfId="25916" xr:uid="{00000000-0005-0000-0000-00003E570000}"/>
    <cellStyle name="Normal 15 2 3 2 3 2" xfId="25917" xr:uid="{00000000-0005-0000-0000-00003F570000}"/>
    <cellStyle name="Normal 15 2 3 2 4" xfId="25918" xr:uid="{00000000-0005-0000-0000-000040570000}"/>
    <cellStyle name="Normal 15 2 3 2 5" xfId="25919" xr:uid="{00000000-0005-0000-0000-000041570000}"/>
    <cellStyle name="Normal 15 2 3 3" xfId="25920" xr:uid="{00000000-0005-0000-0000-000042570000}"/>
    <cellStyle name="Normal 15 2 3 3 2" xfId="25921" xr:uid="{00000000-0005-0000-0000-000043570000}"/>
    <cellStyle name="Normal 15 2 3 3 2 2" xfId="25922" xr:uid="{00000000-0005-0000-0000-000044570000}"/>
    <cellStyle name="Normal 15 2 3 3 3" xfId="25923" xr:uid="{00000000-0005-0000-0000-000045570000}"/>
    <cellStyle name="Normal 15 2 3 3 4" xfId="25924" xr:uid="{00000000-0005-0000-0000-000046570000}"/>
    <cellStyle name="Normal 15 2 3 4" xfId="25925" xr:uid="{00000000-0005-0000-0000-000047570000}"/>
    <cellStyle name="Normal 15 2 3 4 2" xfId="25926" xr:uid="{00000000-0005-0000-0000-000048570000}"/>
    <cellStyle name="Normal 15 2 3 5" xfId="25927" xr:uid="{00000000-0005-0000-0000-000049570000}"/>
    <cellStyle name="Normal 15 2 3 6" xfId="25928" xr:uid="{00000000-0005-0000-0000-00004A570000}"/>
    <cellStyle name="Normal 15 2 4" xfId="25929" xr:uid="{00000000-0005-0000-0000-00004B570000}"/>
    <cellStyle name="Normal 15 2 4 2" xfId="25930" xr:uid="{00000000-0005-0000-0000-00004C570000}"/>
    <cellStyle name="Normal 15 2 4 2 2" xfId="25931" xr:uid="{00000000-0005-0000-0000-00004D570000}"/>
    <cellStyle name="Normal 15 2 4 2 2 2" xfId="25932" xr:uid="{00000000-0005-0000-0000-00004E570000}"/>
    <cellStyle name="Normal 15 2 4 2 3" xfId="25933" xr:uid="{00000000-0005-0000-0000-00004F570000}"/>
    <cellStyle name="Normal 15 2 4 2 4" xfId="25934" xr:uid="{00000000-0005-0000-0000-000050570000}"/>
    <cellStyle name="Normal 15 2 4 3" xfId="25935" xr:uid="{00000000-0005-0000-0000-000051570000}"/>
    <cellStyle name="Normal 15 2 4 3 2" xfId="25936" xr:uid="{00000000-0005-0000-0000-000052570000}"/>
    <cellStyle name="Normal 15 2 4 4" xfId="25937" xr:uid="{00000000-0005-0000-0000-000053570000}"/>
    <cellStyle name="Normal 15 2 4 5" xfId="25938" xr:uid="{00000000-0005-0000-0000-000054570000}"/>
    <cellStyle name="Normal 15 2 5" xfId="25939" xr:uid="{00000000-0005-0000-0000-000055570000}"/>
    <cellStyle name="Normal 15 2 5 2" xfId="25940" xr:uid="{00000000-0005-0000-0000-000056570000}"/>
    <cellStyle name="Normal 15 2 5 2 2" xfId="25941" xr:uid="{00000000-0005-0000-0000-000057570000}"/>
    <cellStyle name="Normal 15 2 5 3" xfId="25942" xr:uid="{00000000-0005-0000-0000-000058570000}"/>
    <cellStyle name="Normal 15 2 5 4" xfId="25943" xr:uid="{00000000-0005-0000-0000-000059570000}"/>
    <cellStyle name="Normal 15 2 6" xfId="25944" xr:uid="{00000000-0005-0000-0000-00005A570000}"/>
    <cellStyle name="Normal 15 2 6 2" xfId="25945" xr:uid="{00000000-0005-0000-0000-00005B570000}"/>
    <cellStyle name="Normal 15 2 7" xfId="25946" xr:uid="{00000000-0005-0000-0000-00005C570000}"/>
    <cellStyle name="Normal 15 2 8" xfId="25947" xr:uid="{00000000-0005-0000-0000-00005D570000}"/>
    <cellStyle name="Normal 15 2 9" xfId="25948" xr:uid="{00000000-0005-0000-0000-00005E570000}"/>
    <cellStyle name="Normal 15 20" xfId="4276" xr:uid="{00000000-0005-0000-0000-00005F570000}"/>
    <cellStyle name="Normal 15 21" xfId="4277" xr:uid="{00000000-0005-0000-0000-000060570000}"/>
    <cellStyle name="Normal 15 22" xfId="4278" xr:uid="{00000000-0005-0000-0000-000061570000}"/>
    <cellStyle name="Normal 15 23" xfId="4279" xr:uid="{00000000-0005-0000-0000-000062570000}"/>
    <cellStyle name="Normal 15 24" xfId="4280" xr:uid="{00000000-0005-0000-0000-000063570000}"/>
    <cellStyle name="Normal 15 25" xfId="4281" xr:uid="{00000000-0005-0000-0000-000064570000}"/>
    <cellStyle name="Normal 15 3" xfId="287" xr:uid="{00000000-0005-0000-0000-000065570000}"/>
    <cellStyle name="Normal 15 4" xfId="288" xr:uid="{00000000-0005-0000-0000-000066570000}"/>
    <cellStyle name="Normal 15 5" xfId="4282" xr:uid="{00000000-0005-0000-0000-000067570000}"/>
    <cellStyle name="Normal 15 6" xfId="4283" xr:uid="{00000000-0005-0000-0000-000068570000}"/>
    <cellStyle name="Normal 15 7" xfId="4284" xr:uid="{00000000-0005-0000-0000-000069570000}"/>
    <cellStyle name="Normal 15 7 2" xfId="4285" xr:uid="{00000000-0005-0000-0000-00006A570000}"/>
    <cellStyle name="Normal 15 8" xfId="4286" xr:uid="{00000000-0005-0000-0000-00006B570000}"/>
    <cellStyle name="Normal 15 9" xfId="4287" xr:uid="{00000000-0005-0000-0000-00006C570000}"/>
    <cellStyle name="Normal 15_Oracle Upload" xfId="4288" xr:uid="{00000000-0005-0000-0000-00006D570000}"/>
    <cellStyle name="Normal 16" xfId="289" xr:uid="{00000000-0005-0000-0000-00006E570000}"/>
    <cellStyle name="Normal 16 2" xfId="290" xr:uid="{00000000-0005-0000-0000-00006F570000}"/>
    <cellStyle name="Normal 16 2 2" xfId="291" xr:uid="{00000000-0005-0000-0000-000070570000}"/>
    <cellStyle name="Normal 16 2 2 2" xfId="7365" xr:uid="{00000000-0005-0000-0000-000071570000}"/>
    <cellStyle name="Normal 16 2 2 2 2" xfId="25949" xr:uid="{00000000-0005-0000-0000-000072570000}"/>
    <cellStyle name="Normal 16 2 2 2 2 2" xfId="25950" xr:uid="{00000000-0005-0000-0000-000073570000}"/>
    <cellStyle name="Normal 16 2 2 2 2 2 2" xfId="25951" xr:uid="{00000000-0005-0000-0000-000074570000}"/>
    <cellStyle name="Normal 16 2 2 2 2 2 2 2" xfId="25952" xr:uid="{00000000-0005-0000-0000-000075570000}"/>
    <cellStyle name="Normal 16 2 2 2 2 2 3" xfId="25953" xr:uid="{00000000-0005-0000-0000-000076570000}"/>
    <cellStyle name="Normal 16 2 2 2 2 2 4" xfId="25954" xr:uid="{00000000-0005-0000-0000-000077570000}"/>
    <cellStyle name="Normal 16 2 2 2 2 3" xfId="25955" xr:uid="{00000000-0005-0000-0000-000078570000}"/>
    <cellStyle name="Normal 16 2 2 2 2 3 2" xfId="25956" xr:uid="{00000000-0005-0000-0000-000079570000}"/>
    <cellStyle name="Normal 16 2 2 2 2 4" xfId="25957" xr:uid="{00000000-0005-0000-0000-00007A570000}"/>
    <cellStyle name="Normal 16 2 2 2 2 5" xfId="25958" xr:uid="{00000000-0005-0000-0000-00007B570000}"/>
    <cellStyle name="Normal 16 2 2 2 3" xfId="25959" xr:uid="{00000000-0005-0000-0000-00007C570000}"/>
    <cellStyle name="Normal 16 2 2 2 3 2" xfId="25960" xr:uid="{00000000-0005-0000-0000-00007D570000}"/>
    <cellStyle name="Normal 16 2 2 2 3 2 2" xfId="25961" xr:uid="{00000000-0005-0000-0000-00007E570000}"/>
    <cellStyle name="Normal 16 2 2 2 3 3" xfId="25962" xr:uid="{00000000-0005-0000-0000-00007F570000}"/>
    <cellStyle name="Normal 16 2 2 2 3 4" xfId="25963" xr:uid="{00000000-0005-0000-0000-000080570000}"/>
    <cellStyle name="Normal 16 2 2 2 4" xfId="25964" xr:uid="{00000000-0005-0000-0000-000081570000}"/>
    <cellStyle name="Normal 16 2 2 2 4 2" xfId="25965" xr:uid="{00000000-0005-0000-0000-000082570000}"/>
    <cellStyle name="Normal 16 2 2 2 5" xfId="25966" xr:uid="{00000000-0005-0000-0000-000083570000}"/>
    <cellStyle name="Normal 16 2 2 2 6" xfId="25967" xr:uid="{00000000-0005-0000-0000-000084570000}"/>
    <cellStyle name="Normal 16 2 2 3" xfId="25968" xr:uid="{00000000-0005-0000-0000-000085570000}"/>
    <cellStyle name="Normal 16 2 2 3 2" xfId="25969" xr:uid="{00000000-0005-0000-0000-000086570000}"/>
    <cellStyle name="Normal 16 2 2 3 2 2" xfId="25970" xr:uid="{00000000-0005-0000-0000-000087570000}"/>
    <cellStyle name="Normal 16 2 2 3 2 2 2" xfId="25971" xr:uid="{00000000-0005-0000-0000-000088570000}"/>
    <cellStyle name="Normal 16 2 2 3 2 3" xfId="25972" xr:uid="{00000000-0005-0000-0000-000089570000}"/>
    <cellStyle name="Normal 16 2 2 3 2 4" xfId="25973" xr:uid="{00000000-0005-0000-0000-00008A570000}"/>
    <cellStyle name="Normal 16 2 2 3 3" xfId="25974" xr:uid="{00000000-0005-0000-0000-00008B570000}"/>
    <cellStyle name="Normal 16 2 2 3 3 2" xfId="25975" xr:uid="{00000000-0005-0000-0000-00008C570000}"/>
    <cellStyle name="Normal 16 2 2 3 4" xfId="25976" xr:uid="{00000000-0005-0000-0000-00008D570000}"/>
    <cellStyle name="Normal 16 2 2 3 5" xfId="25977" xr:uid="{00000000-0005-0000-0000-00008E570000}"/>
    <cellStyle name="Normal 16 2 2 4" xfId="25978" xr:uid="{00000000-0005-0000-0000-00008F570000}"/>
    <cellStyle name="Normal 16 2 2 4 2" xfId="25979" xr:uid="{00000000-0005-0000-0000-000090570000}"/>
    <cellStyle name="Normal 16 2 2 4 2 2" xfId="25980" xr:uid="{00000000-0005-0000-0000-000091570000}"/>
    <cellStyle name="Normal 16 2 2 4 3" xfId="25981" xr:uid="{00000000-0005-0000-0000-000092570000}"/>
    <cellStyle name="Normal 16 2 2 4 4" xfId="25982" xr:uid="{00000000-0005-0000-0000-000093570000}"/>
    <cellStyle name="Normal 16 2 2 5" xfId="25983" xr:uid="{00000000-0005-0000-0000-000094570000}"/>
    <cellStyle name="Normal 16 2 2 5 2" xfId="25984" xr:uid="{00000000-0005-0000-0000-000095570000}"/>
    <cellStyle name="Normal 16 2 2 6" xfId="25985" xr:uid="{00000000-0005-0000-0000-000096570000}"/>
    <cellStyle name="Normal 16 2 2 7" xfId="25986" xr:uid="{00000000-0005-0000-0000-000097570000}"/>
    <cellStyle name="Normal 16 2 3" xfId="292" xr:uid="{00000000-0005-0000-0000-000098570000}"/>
    <cellStyle name="Normal 16 2 3 2" xfId="7366" xr:uid="{00000000-0005-0000-0000-000099570000}"/>
    <cellStyle name="Normal 16 2 3 2 2" xfId="25987" xr:uid="{00000000-0005-0000-0000-00009A570000}"/>
    <cellStyle name="Normal 16 2 3 2 2 2" xfId="25988" xr:uid="{00000000-0005-0000-0000-00009B570000}"/>
    <cellStyle name="Normal 16 2 3 2 2 2 2" xfId="25989" xr:uid="{00000000-0005-0000-0000-00009C570000}"/>
    <cellStyle name="Normal 16 2 3 2 2 3" xfId="25990" xr:uid="{00000000-0005-0000-0000-00009D570000}"/>
    <cellStyle name="Normal 16 2 3 2 2 4" xfId="25991" xr:uid="{00000000-0005-0000-0000-00009E570000}"/>
    <cellStyle name="Normal 16 2 3 2 3" xfId="25992" xr:uid="{00000000-0005-0000-0000-00009F570000}"/>
    <cellStyle name="Normal 16 2 3 2 3 2" xfId="25993" xr:uid="{00000000-0005-0000-0000-0000A0570000}"/>
    <cellStyle name="Normal 16 2 3 2 4" xfId="25994" xr:uid="{00000000-0005-0000-0000-0000A1570000}"/>
    <cellStyle name="Normal 16 2 3 2 5" xfId="25995" xr:uid="{00000000-0005-0000-0000-0000A2570000}"/>
    <cellStyle name="Normal 16 2 3 3" xfId="25996" xr:uid="{00000000-0005-0000-0000-0000A3570000}"/>
    <cellStyle name="Normal 16 2 3 3 2" xfId="25997" xr:uid="{00000000-0005-0000-0000-0000A4570000}"/>
    <cellStyle name="Normal 16 2 3 3 2 2" xfId="25998" xr:uid="{00000000-0005-0000-0000-0000A5570000}"/>
    <cellStyle name="Normal 16 2 3 3 3" xfId="25999" xr:uid="{00000000-0005-0000-0000-0000A6570000}"/>
    <cellStyle name="Normal 16 2 3 3 4" xfId="26000" xr:uid="{00000000-0005-0000-0000-0000A7570000}"/>
    <cellStyle name="Normal 16 2 3 4" xfId="26001" xr:uid="{00000000-0005-0000-0000-0000A8570000}"/>
    <cellStyle name="Normal 16 2 3 4 2" xfId="26002" xr:uid="{00000000-0005-0000-0000-0000A9570000}"/>
    <cellStyle name="Normal 16 2 3 5" xfId="26003" xr:uid="{00000000-0005-0000-0000-0000AA570000}"/>
    <cellStyle name="Normal 16 2 3 6" xfId="26004" xr:uid="{00000000-0005-0000-0000-0000AB570000}"/>
    <cellStyle name="Normal 16 2 4" xfId="293" xr:uid="{00000000-0005-0000-0000-0000AC570000}"/>
    <cellStyle name="Normal 16 2 4 2" xfId="7367" xr:uid="{00000000-0005-0000-0000-0000AD570000}"/>
    <cellStyle name="Normal 16 2 4 2 2" xfId="26005" xr:uid="{00000000-0005-0000-0000-0000AE570000}"/>
    <cellStyle name="Normal 16 2 4 2 2 2" xfId="26006" xr:uid="{00000000-0005-0000-0000-0000AF570000}"/>
    <cellStyle name="Normal 16 2 4 2 3" xfId="26007" xr:uid="{00000000-0005-0000-0000-0000B0570000}"/>
    <cellStyle name="Normal 16 2 4 2 4" xfId="26008" xr:uid="{00000000-0005-0000-0000-0000B1570000}"/>
    <cellStyle name="Normal 16 2 4 3" xfId="26009" xr:uid="{00000000-0005-0000-0000-0000B2570000}"/>
    <cellStyle name="Normal 16 2 4 3 2" xfId="26010" xr:uid="{00000000-0005-0000-0000-0000B3570000}"/>
    <cellStyle name="Normal 16 2 4 4" xfId="26011" xr:uid="{00000000-0005-0000-0000-0000B4570000}"/>
    <cellStyle name="Normal 16 2 4 5" xfId="26012" xr:uid="{00000000-0005-0000-0000-0000B5570000}"/>
    <cellStyle name="Normal 16 2 5" xfId="294" xr:uid="{00000000-0005-0000-0000-0000B6570000}"/>
    <cellStyle name="Normal 16 2 5 2" xfId="7368" xr:uid="{00000000-0005-0000-0000-0000B7570000}"/>
    <cellStyle name="Normal 16 2 5 2 2" xfId="26013" xr:uid="{00000000-0005-0000-0000-0000B8570000}"/>
    <cellStyle name="Normal 16 2 5 3" xfId="26014" xr:uid="{00000000-0005-0000-0000-0000B9570000}"/>
    <cellStyle name="Normal 16 2 5 4" xfId="26015" xr:uid="{00000000-0005-0000-0000-0000BA570000}"/>
    <cellStyle name="Normal 16 2 6" xfId="7364" xr:uid="{00000000-0005-0000-0000-0000BB570000}"/>
    <cellStyle name="Normal 16 2 6 2" xfId="26016" xr:uid="{00000000-0005-0000-0000-0000BC570000}"/>
    <cellStyle name="Normal 16 2 7" xfId="26017" xr:uid="{00000000-0005-0000-0000-0000BD570000}"/>
    <cellStyle name="Normal 16 2 8" xfId="26018" xr:uid="{00000000-0005-0000-0000-0000BE570000}"/>
    <cellStyle name="Normal 16 2 9" xfId="26019" xr:uid="{00000000-0005-0000-0000-0000BF570000}"/>
    <cellStyle name="Normal 16 3" xfId="295" xr:uid="{00000000-0005-0000-0000-0000C0570000}"/>
    <cellStyle name="Normal 16 3 2" xfId="7369" xr:uid="{00000000-0005-0000-0000-0000C1570000}"/>
    <cellStyle name="Normal 16 4" xfId="296" xr:uid="{00000000-0005-0000-0000-0000C2570000}"/>
    <cellStyle name="Normal 16 4 2" xfId="7370" xr:uid="{00000000-0005-0000-0000-0000C3570000}"/>
    <cellStyle name="Normal 16 5" xfId="297" xr:uid="{00000000-0005-0000-0000-0000C4570000}"/>
    <cellStyle name="Normal 16 5 2" xfId="7371" xr:uid="{00000000-0005-0000-0000-0000C5570000}"/>
    <cellStyle name="Normal 16 6" xfId="298" xr:uid="{00000000-0005-0000-0000-0000C6570000}"/>
    <cellStyle name="Normal 16 6 2" xfId="7372" xr:uid="{00000000-0005-0000-0000-0000C7570000}"/>
    <cellStyle name="Normal 16 7" xfId="7363" xr:uid="{00000000-0005-0000-0000-0000C8570000}"/>
    <cellStyle name="Normal 17" xfId="299" xr:uid="{00000000-0005-0000-0000-0000C9570000}"/>
    <cellStyle name="Normal 17 10" xfId="4289" xr:uid="{00000000-0005-0000-0000-0000CA570000}"/>
    <cellStyle name="Normal 17 11" xfId="4290" xr:uid="{00000000-0005-0000-0000-0000CB570000}"/>
    <cellStyle name="Normal 17 12" xfId="4291" xr:uid="{00000000-0005-0000-0000-0000CC570000}"/>
    <cellStyle name="Normal 17 13" xfId="4292" xr:uid="{00000000-0005-0000-0000-0000CD570000}"/>
    <cellStyle name="Normal 17 14" xfId="4293" xr:uid="{00000000-0005-0000-0000-0000CE570000}"/>
    <cellStyle name="Normal 17 15" xfId="4294" xr:uid="{00000000-0005-0000-0000-0000CF570000}"/>
    <cellStyle name="Normal 17 16" xfId="4295" xr:uid="{00000000-0005-0000-0000-0000D0570000}"/>
    <cellStyle name="Normal 17 17" xfId="4296" xr:uid="{00000000-0005-0000-0000-0000D1570000}"/>
    <cellStyle name="Normal 17 18" xfId="4297" xr:uid="{00000000-0005-0000-0000-0000D2570000}"/>
    <cellStyle name="Normal 17 19" xfId="4298" xr:uid="{00000000-0005-0000-0000-0000D3570000}"/>
    <cellStyle name="Normal 17 2" xfId="300" xr:uid="{00000000-0005-0000-0000-0000D4570000}"/>
    <cellStyle name="Normal 17 2 2" xfId="301" xr:uid="{00000000-0005-0000-0000-0000D5570000}"/>
    <cellStyle name="Normal 17 2 2 2" xfId="7375" xr:uid="{00000000-0005-0000-0000-0000D6570000}"/>
    <cellStyle name="Normal 17 2 2 2 2" xfId="26020" xr:uid="{00000000-0005-0000-0000-0000D7570000}"/>
    <cellStyle name="Normal 17 2 2 2 2 2" xfId="26021" xr:uid="{00000000-0005-0000-0000-0000D8570000}"/>
    <cellStyle name="Normal 17 2 2 2 2 2 2" xfId="26022" xr:uid="{00000000-0005-0000-0000-0000D9570000}"/>
    <cellStyle name="Normal 17 2 2 2 2 2 2 2" xfId="26023" xr:uid="{00000000-0005-0000-0000-0000DA570000}"/>
    <cellStyle name="Normal 17 2 2 2 2 2 3" xfId="26024" xr:uid="{00000000-0005-0000-0000-0000DB570000}"/>
    <cellStyle name="Normal 17 2 2 2 2 2 4" xfId="26025" xr:uid="{00000000-0005-0000-0000-0000DC570000}"/>
    <cellStyle name="Normal 17 2 2 2 2 3" xfId="26026" xr:uid="{00000000-0005-0000-0000-0000DD570000}"/>
    <cellStyle name="Normal 17 2 2 2 2 3 2" xfId="26027" xr:uid="{00000000-0005-0000-0000-0000DE570000}"/>
    <cellStyle name="Normal 17 2 2 2 2 4" xfId="26028" xr:uid="{00000000-0005-0000-0000-0000DF570000}"/>
    <cellStyle name="Normal 17 2 2 2 2 5" xfId="26029" xr:uid="{00000000-0005-0000-0000-0000E0570000}"/>
    <cellStyle name="Normal 17 2 2 2 3" xfId="26030" xr:uid="{00000000-0005-0000-0000-0000E1570000}"/>
    <cellStyle name="Normal 17 2 2 2 3 2" xfId="26031" xr:uid="{00000000-0005-0000-0000-0000E2570000}"/>
    <cellStyle name="Normal 17 2 2 2 3 2 2" xfId="26032" xr:uid="{00000000-0005-0000-0000-0000E3570000}"/>
    <cellStyle name="Normal 17 2 2 2 3 3" xfId="26033" xr:uid="{00000000-0005-0000-0000-0000E4570000}"/>
    <cellStyle name="Normal 17 2 2 2 3 4" xfId="26034" xr:uid="{00000000-0005-0000-0000-0000E5570000}"/>
    <cellStyle name="Normal 17 2 2 2 4" xfId="26035" xr:uid="{00000000-0005-0000-0000-0000E6570000}"/>
    <cellStyle name="Normal 17 2 2 2 4 2" xfId="26036" xr:uid="{00000000-0005-0000-0000-0000E7570000}"/>
    <cellStyle name="Normal 17 2 2 2 5" xfId="26037" xr:uid="{00000000-0005-0000-0000-0000E8570000}"/>
    <cellStyle name="Normal 17 2 2 2 6" xfId="26038" xr:uid="{00000000-0005-0000-0000-0000E9570000}"/>
    <cellStyle name="Normal 17 2 2 3" xfId="26039" xr:uid="{00000000-0005-0000-0000-0000EA570000}"/>
    <cellStyle name="Normal 17 2 2 3 2" xfId="26040" xr:uid="{00000000-0005-0000-0000-0000EB570000}"/>
    <cellStyle name="Normal 17 2 2 3 2 2" xfId="26041" xr:uid="{00000000-0005-0000-0000-0000EC570000}"/>
    <cellStyle name="Normal 17 2 2 3 2 2 2" xfId="26042" xr:uid="{00000000-0005-0000-0000-0000ED570000}"/>
    <cellStyle name="Normal 17 2 2 3 2 3" xfId="26043" xr:uid="{00000000-0005-0000-0000-0000EE570000}"/>
    <cellStyle name="Normal 17 2 2 3 2 4" xfId="26044" xr:uid="{00000000-0005-0000-0000-0000EF570000}"/>
    <cellStyle name="Normal 17 2 2 3 3" xfId="26045" xr:uid="{00000000-0005-0000-0000-0000F0570000}"/>
    <cellStyle name="Normal 17 2 2 3 3 2" xfId="26046" xr:uid="{00000000-0005-0000-0000-0000F1570000}"/>
    <cellStyle name="Normal 17 2 2 3 4" xfId="26047" xr:uid="{00000000-0005-0000-0000-0000F2570000}"/>
    <cellStyle name="Normal 17 2 2 3 5" xfId="26048" xr:uid="{00000000-0005-0000-0000-0000F3570000}"/>
    <cellStyle name="Normal 17 2 2 4" xfId="26049" xr:uid="{00000000-0005-0000-0000-0000F4570000}"/>
    <cellStyle name="Normal 17 2 2 4 2" xfId="26050" xr:uid="{00000000-0005-0000-0000-0000F5570000}"/>
    <cellStyle name="Normal 17 2 2 4 2 2" xfId="26051" xr:uid="{00000000-0005-0000-0000-0000F6570000}"/>
    <cellStyle name="Normal 17 2 2 4 3" xfId="26052" xr:uid="{00000000-0005-0000-0000-0000F7570000}"/>
    <cellStyle name="Normal 17 2 2 4 4" xfId="26053" xr:uid="{00000000-0005-0000-0000-0000F8570000}"/>
    <cellStyle name="Normal 17 2 2 5" xfId="26054" xr:uid="{00000000-0005-0000-0000-0000F9570000}"/>
    <cellStyle name="Normal 17 2 2 5 2" xfId="26055" xr:uid="{00000000-0005-0000-0000-0000FA570000}"/>
    <cellStyle name="Normal 17 2 2 6" xfId="26056" xr:uid="{00000000-0005-0000-0000-0000FB570000}"/>
    <cellStyle name="Normal 17 2 2 7" xfId="26057" xr:uid="{00000000-0005-0000-0000-0000FC570000}"/>
    <cellStyle name="Normal 17 2 3" xfId="302" xr:uid="{00000000-0005-0000-0000-0000FD570000}"/>
    <cellStyle name="Normal 17 2 3 2" xfId="7376" xr:uid="{00000000-0005-0000-0000-0000FE570000}"/>
    <cellStyle name="Normal 17 2 3 2 2" xfId="26058" xr:uid="{00000000-0005-0000-0000-0000FF570000}"/>
    <cellStyle name="Normal 17 2 3 2 2 2" xfId="26059" xr:uid="{00000000-0005-0000-0000-000000580000}"/>
    <cellStyle name="Normal 17 2 3 2 2 2 2" xfId="26060" xr:uid="{00000000-0005-0000-0000-000001580000}"/>
    <cellStyle name="Normal 17 2 3 2 2 3" xfId="26061" xr:uid="{00000000-0005-0000-0000-000002580000}"/>
    <cellStyle name="Normal 17 2 3 2 2 4" xfId="26062" xr:uid="{00000000-0005-0000-0000-000003580000}"/>
    <cellStyle name="Normal 17 2 3 2 3" xfId="26063" xr:uid="{00000000-0005-0000-0000-000004580000}"/>
    <cellStyle name="Normal 17 2 3 2 3 2" xfId="26064" xr:uid="{00000000-0005-0000-0000-000005580000}"/>
    <cellStyle name="Normal 17 2 3 2 4" xfId="26065" xr:uid="{00000000-0005-0000-0000-000006580000}"/>
    <cellStyle name="Normal 17 2 3 2 5" xfId="26066" xr:uid="{00000000-0005-0000-0000-000007580000}"/>
    <cellStyle name="Normal 17 2 3 3" xfId="26067" xr:uid="{00000000-0005-0000-0000-000008580000}"/>
    <cellStyle name="Normal 17 2 3 3 2" xfId="26068" xr:uid="{00000000-0005-0000-0000-000009580000}"/>
    <cellStyle name="Normal 17 2 3 3 2 2" xfId="26069" xr:uid="{00000000-0005-0000-0000-00000A580000}"/>
    <cellStyle name="Normal 17 2 3 3 3" xfId="26070" xr:uid="{00000000-0005-0000-0000-00000B580000}"/>
    <cellStyle name="Normal 17 2 3 3 4" xfId="26071" xr:uid="{00000000-0005-0000-0000-00000C580000}"/>
    <cellStyle name="Normal 17 2 3 4" xfId="26072" xr:uid="{00000000-0005-0000-0000-00000D580000}"/>
    <cellStyle name="Normal 17 2 3 4 2" xfId="26073" xr:uid="{00000000-0005-0000-0000-00000E580000}"/>
    <cellStyle name="Normal 17 2 3 5" xfId="26074" xr:uid="{00000000-0005-0000-0000-00000F580000}"/>
    <cellStyle name="Normal 17 2 3 6" xfId="26075" xr:uid="{00000000-0005-0000-0000-000010580000}"/>
    <cellStyle name="Normal 17 2 4" xfId="303" xr:uid="{00000000-0005-0000-0000-000011580000}"/>
    <cellStyle name="Normal 17 2 4 2" xfId="7377" xr:uid="{00000000-0005-0000-0000-000012580000}"/>
    <cellStyle name="Normal 17 2 4 2 2" xfId="26076" xr:uid="{00000000-0005-0000-0000-000013580000}"/>
    <cellStyle name="Normal 17 2 4 2 2 2" xfId="26077" xr:uid="{00000000-0005-0000-0000-000014580000}"/>
    <cellStyle name="Normal 17 2 4 2 3" xfId="26078" xr:uid="{00000000-0005-0000-0000-000015580000}"/>
    <cellStyle name="Normal 17 2 4 2 4" xfId="26079" xr:uid="{00000000-0005-0000-0000-000016580000}"/>
    <cellStyle name="Normal 17 2 4 3" xfId="26080" xr:uid="{00000000-0005-0000-0000-000017580000}"/>
    <cellStyle name="Normal 17 2 4 3 2" xfId="26081" xr:uid="{00000000-0005-0000-0000-000018580000}"/>
    <cellStyle name="Normal 17 2 4 4" xfId="26082" xr:uid="{00000000-0005-0000-0000-000019580000}"/>
    <cellStyle name="Normal 17 2 4 5" xfId="26083" xr:uid="{00000000-0005-0000-0000-00001A580000}"/>
    <cellStyle name="Normal 17 2 5" xfId="304" xr:uid="{00000000-0005-0000-0000-00001B580000}"/>
    <cellStyle name="Normal 17 2 5 2" xfId="7378" xr:uid="{00000000-0005-0000-0000-00001C580000}"/>
    <cellStyle name="Normal 17 2 5 2 2" xfId="26084" xr:uid="{00000000-0005-0000-0000-00001D580000}"/>
    <cellStyle name="Normal 17 2 5 3" xfId="26085" xr:uid="{00000000-0005-0000-0000-00001E580000}"/>
    <cellStyle name="Normal 17 2 5 4" xfId="26086" xr:uid="{00000000-0005-0000-0000-00001F580000}"/>
    <cellStyle name="Normal 17 2 6" xfId="7374" xr:uid="{00000000-0005-0000-0000-000020580000}"/>
    <cellStyle name="Normal 17 2 6 2" xfId="26087" xr:uid="{00000000-0005-0000-0000-000021580000}"/>
    <cellStyle name="Normal 17 2 7" xfId="26088" xr:uid="{00000000-0005-0000-0000-000022580000}"/>
    <cellStyle name="Normal 17 2 8" xfId="26089" xr:uid="{00000000-0005-0000-0000-000023580000}"/>
    <cellStyle name="Normal 17 2 9" xfId="26090" xr:uid="{00000000-0005-0000-0000-000024580000}"/>
    <cellStyle name="Normal 17 20" xfId="4299" xr:uid="{00000000-0005-0000-0000-000025580000}"/>
    <cellStyle name="Normal 17 21" xfId="4300" xr:uid="{00000000-0005-0000-0000-000026580000}"/>
    <cellStyle name="Normal 17 22" xfId="4301" xr:uid="{00000000-0005-0000-0000-000027580000}"/>
    <cellStyle name="Normal 17 23" xfId="4302" xr:uid="{00000000-0005-0000-0000-000028580000}"/>
    <cellStyle name="Normal 17 24" xfId="4303" xr:uid="{00000000-0005-0000-0000-000029580000}"/>
    <cellStyle name="Normal 17 25" xfId="4304" xr:uid="{00000000-0005-0000-0000-00002A580000}"/>
    <cellStyle name="Normal 17 26" xfId="7373" xr:uid="{00000000-0005-0000-0000-00002B580000}"/>
    <cellStyle name="Normal 17 3" xfId="305" xr:uid="{00000000-0005-0000-0000-00002C580000}"/>
    <cellStyle name="Normal 17 3 2" xfId="7379" xr:uid="{00000000-0005-0000-0000-00002D580000}"/>
    <cellStyle name="Normal 17 3 2 2" xfId="26091" xr:uid="{00000000-0005-0000-0000-00002E580000}"/>
    <cellStyle name="Normal 17 3 2 2 2" xfId="26092" xr:uid="{00000000-0005-0000-0000-00002F580000}"/>
    <cellStyle name="Normal 17 3 2 2 2 2" xfId="26093" xr:uid="{00000000-0005-0000-0000-000030580000}"/>
    <cellStyle name="Normal 17 3 2 2 2 2 2" xfId="26094" xr:uid="{00000000-0005-0000-0000-000031580000}"/>
    <cellStyle name="Normal 17 3 2 2 2 3" xfId="26095" xr:uid="{00000000-0005-0000-0000-000032580000}"/>
    <cellStyle name="Normal 17 3 2 2 2 4" xfId="26096" xr:uid="{00000000-0005-0000-0000-000033580000}"/>
    <cellStyle name="Normal 17 3 2 2 3" xfId="26097" xr:uid="{00000000-0005-0000-0000-000034580000}"/>
    <cellStyle name="Normal 17 3 2 2 3 2" xfId="26098" xr:uid="{00000000-0005-0000-0000-000035580000}"/>
    <cellStyle name="Normal 17 3 2 2 4" xfId="26099" xr:uid="{00000000-0005-0000-0000-000036580000}"/>
    <cellStyle name="Normal 17 3 2 2 5" xfId="26100" xr:uid="{00000000-0005-0000-0000-000037580000}"/>
    <cellStyle name="Normal 17 3 2 3" xfId="26101" xr:uid="{00000000-0005-0000-0000-000038580000}"/>
    <cellStyle name="Normal 17 3 2 3 2" xfId="26102" xr:uid="{00000000-0005-0000-0000-000039580000}"/>
    <cellStyle name="Normal 17 3 2 3 2 2" xfId="26103" xr:uid="{00000000-0005-0000-0000-00003A580000}"/>
    <cellStyle name="Normal 17 3 2 3 3" xfId="26104" xr:uid="{00000000-0005-0000-0000-00003B580000}"/>
    <cellStyle name="Normal 17 3 2 3 4" xfId="26105" xr:uid="{00000000-0005-0000-0000-00003C580000}"/>
    <cellStyle name="Normal 17 3 2 4" xfId="26106" xr:uid="{00000000-0005-0000-0000-00003D580000}"/>
    <cellStyle name="Normal 17 3 2 4 2" xfId="26107" xr:uid="{00000000-0005-0000-0000-00003E580000}"/>
    <cellStyle name="Normal 17 3 2 5" xfId="26108" xr:uid="{00000000-0005-0000-0000-00003F580000}"/>
    <cellStyle name="Normal 17 3 2 6" xfId="26109" xr:uid="{00000000-0005-0000-0000-000040580000}"/>
    <cellStyle name="Normal 17 3 3" xfId="26110" xr:uid="{00000000-0005-0000-0000-000041580000}"/>
    <cellStyle name="Normal 17 3 4" xfId="26111" xr:uid="{00000000-0005-0000-0000-000042580000}"/>
    <cellStyle name="Normal 17 3 4 2" xfId="26112" xr:uid="{00000000-0005-0000-0000-000043580000}"/>
    <cellStyle name="Normal 17 3 4 2 2" xfId="26113" xr:uid="{00000000-0005-0000-0000-000044580000}"/>
    <cellStyle name="Normal 17 3 4 2 2 2" xfId="26114" xr:uid="{00000000-0005-0000-0000-000045580000}"/>
    <cellStyle name="Normal 17 3 4 2 3" xfId="26115" xr:uid="{00000000-0005-0000-0000-000046580000}"/>
    <cellStyle name="Normal 17 3 4 2 4" xfId="26116" xr:uid="{00000000-0005-0000-0000-000047580000}"/>
    <cellStyle name="Normal 17 3 4 3" xfId="26117" xr:uid="{00000000-0005-0000-0000-000048580000}"/>
    <cellStyle name="Normal 17 3 4 3 2" xfId="26118" xr:uid="{00000000-0005-0000-0000-000049580000}"/>
    <cellStyle name="Normal 17 3 4 4" xfId="26119" xr:uid="{00000000-0005-0000-0000-00004A580000}"/>
    <cellStyle name="Normal 17 3 4 5" xfId="26120" xr:uid="{00000000-0005-0000-0000-00004B580000}"/>
    <cellStyle name="Normal 17 3 5" xfId="26121" xr:uid="{00000000-0005-0000-0000-00004C580000}"/>
    <cellStyle name="Normal 17 3 5 2" xfId="26122" xr:uid="{00000000-0005-0000-0000-00004D580000}"/>
    <cellStyle name="Normal 17 3 5 2 2" xfId="26123" xr:uid="{00000000-0005-0000-0000-00004E580000}"/>
    <cellStyle name="Normal 17 3 5 3" xfId="26124" xr:uid="{00000000-0005-0000-0000-00004F580000}"/>
    <cellStyle name="Normal 17 3 5 4" xfId="26125" xr:uid="{00000000-0005-0000-0000-000050580000}"/>
    <cellStyle name="Normal 17 3 6" xfId="26126" xr:uid="{00000000-0005-0000-0000-000051580000}"/>
    <cellStyle name="Normal 17 3 6 2" xfId="26127" xr:uid="{00000000-0005-0000-0000-000052580000}"/>
    <cellStyle name="Normal 17 3 7" xfId="26128" xr:uid="{00000000-0005-0000-0000-000053580000}"/>
    <cellStyle name="Normal 17 3 8" xfId="26129" xr:uid="{00000000-0005-0000-0000-000054580000}"/>
    <cellStyle name="Normal 17 4" xfId="306" xr:uid="{00000000-0005-0000-0000-000055580000}"/>
    <cellStyle name="Normal 17 4 2" xfId="7380" xr:uid="{00000000-0005-0000-0000-000056580000}"/>
    <cellStyle name="Normal 17 4 2 2" xfId="26130" xr:uid="{00000000-0005-0000-0000-000057580000}"/>
    <cellStyle name="Normal 17 4 2 2 2" xfId="26131" xr:uid="{00000000-0005-0000-0000-000058580000}"/>
    <cellStyle name="Normal 17 4 2 2 2 2" xfId="26132" xr:uid="{00000000-0005-0000-0000-000059580000}"/>
    <cellStyle name="Normal 17 4 2 2 3" xfId="26133" xr:uid="{00000000-0005-0000-0000-00005A580000}"/>
    <cellStyle name="Normal 17 4 2 2 4" xfId="26134" xr:uid="{00000000-0005-0000-0000-00005B580000}"/>
    <cellStyle name="Normal 17 4 2 3" xfId="26135" xr:uid="{00000000-0005-0000-0000-00005C580000}"/>
    <cellStyle name="Normal 17 4 2 3 2" xfId="26136" xr:uid="{00000000-0005-0000-0000-00005D580000}"/>
    <cellStyle name="Normal 17 4 2 4" xfId="26137" xr:uid="{00000000-0005-0000-0000-00005E580000}"/>
    <cellStyle name="Normal 17 4 2 5" xfId="26138" xr:uid="{00000000-0005-0000-0000-00005F580000}"/>
    <cellStyle name="Normal 17 4 3" xfId="26139" xr:uid="{00000000-0005-0000-0000-000060580000}"/>
    <cellStyle name="Normal 17 4 3 2" xfId="26140" xr:uid="{00000000-0005-0000-0000-000061580000}"/>
    <cellStyle name="Normal 17 4 3 2 2" xfId="26141" xr:uid="{00000000-0005-0000-0000-000062580000}"/>
    <cellStyle name="Normal 17 4 3 3" xfId="26142" xr:uid="{00000000-0005-0000-0000-000063580000}"/>
    <cellStyle name="Normal 17 4 3 4" xfId="26143" xr:uid="{00000000-0005-0000-0000-000064580000}"/>
    <cellStyle name="Normal 17 4 4" xfId="26144" xr:uid="{00000000-0005-0000-0000-000065580000}"/>
    <cellStyle name="Normal 17 4 4 2" xfId="26145" xr:uid="{00000000-0005-0000-0000-000066580000}"/>
    <cellStyle name="Normal 17 4 5" xfId="26146" xr:uid="{00000000-0005-0000-0000-000067580000}"/>
    <cellStyle name="Normal 17 4 6" xfId="26147" xr:uid="{00000000-0005-0000-0000-000068580000}"/>
    <cellStyle name="Normal 17 5" xfId="307" xr:uid="{00000000-0005-0000-0000-000069580000}"/>
    <cellStyle name="Normal 17 5 2" xfId="7381" xr:uid="{00000000-0005-0000-0000-00006A580000}"/>
    <cellStyle name="Normal 17 5 2 2" xfId="26148" xr:uid="{00000000-0005-0000-0000-00006B580000}"/>
    <cellStyle name="Normal 17 5 2 2 2" xfId="26149" xr:uid="{00000000-0005-0000-0000-00006C580000}"/>
    <cellStyle name="Normal 17 5 2 3" xfId="26150" xr:uid="{00000000-0005-0000-0000-00006D580000}"/>
    <cellStyle name="Normal 17 5 2 4" xfId="26151" xr:uid="{00000000-0005-0000-0000-00006E580000}"/>
    <cellStyle name="Normal 17 5 3" xfId="26152" xr:uid="{00000000-0005-0000-0000-00006F580000}"/>
    <cellStyle name="Normal 17 5 3 2" xfId="26153" xr:uid="{00000000-0005-0000-0000-000070580000}"/>
    <cellStyle name="Normal 17 5 4" xfId="26154" xr:uid="{00000000-0005-0000-0000-000071580000}"/>
    <cellStyle name="Normal 17 5 5" xfId="26155" xr:uid="{00000000-0005-0000-0000-000072580000}"/>
    <cellStyle name="Normal 17 6" xfId="308" xr:uid="{00000000-0005-0000-0000-000073580000}"/>
    <cellStyle name="Normal 17 6 2" xfId="4305" xr:uid="{00000000-0005-0000-0000-000074580000}"/>
    <cellStyle name="Normal 17 6 2 2" xfId="26156" xr:uid="{00000000-0005-0000-0000-000075580000}"/>
    <cellStyle name="Normal 17 6 3" xfId="7382" xr:uid="{00000000-0005-0000-0000-000076580000}"/>
    <cellStyle name="Normal 17 6 4" xfId="26157" xr:uid="{00000000-0005-0000-0000-000077580000}"/>
    <cellStyle name="Normal 17 7" xfId="4306" xr:uid="{00000000-0005-0000-0000-000078580000}"/>
    <cellStyle name="Normal 17 7 2" xfId="26158" xr:uid="{00000000-0005-0000-0000-000079580000}"/>
    <cellStyle name="Normal 17 8" xfId="4307" xr:uid="{00000000-0005-0000-0000-00007A580000}"/>
    <cellStyle name="Normal 17 9" xfId="4308" xr:uid="{00000000-0005-0000-0000-00007B580000}"/>
    <cellStyle name="Normal 17_CLS-TES-KS_12-28-10" xfId="4309" xr:uid="{00000000-0005-0000-0000-00007C580000}"/>
    <cellStyle name="Normal 18" xfId="309" xr:uid="{00000000-0005-0000-0000-00007D580000}"/>
    <cellStyle name="Normal 18 10" xfId="26159" xr:uid="{00000000-0005-0000-0000-00007E580000}"/>
    <cellStyle name="Normal 18 2" xfId="310" xr:uid="{00000000-0005-0000-0000-00007F580000}"/>
    <cellStyle name="Normal 18 2 2" xfId="311" xr:uid="{00000000-0005-0000-0000-000080580000}"/>
    <cellStyle name="Normal 18 2 2 2" xfId="7384" xr:uid="{00000000-0005-0000-0000-000081580000}"/>
    <cellStyle name="Normal 18 2 2 2 2" xfId="26160" xr:uid="{00000000-0005-0000-0000-000082580000}"/>
    <cellStyle name="Normal 18 2 2 2 2 2" xfId="26161" xr:uid="{00000000-0005-0000-0000-000083580000}"/>
    <cellStyle name="Normal 18 2 2 2 2 2 2" xfId="26162" xr:uid="{00000000-0005-0000-0000-000084580000}"/>
    <cellStyle name="Normal 18 2 2 2 2 2 2 2" xfId="26163" xr:uid="{00000000-0005-0000-0000-000085580000}"/>
    <cellStyle name="Normal 18 2 2 2 2 2 3" xfId="26164" xr:uid="{00000000-0005-0000-0000-000086580000}"/>
    <cellStyle name="Normal 18 2 2 2 2 2 4" xfId="26165" xr:uid="{00000000-0005-0000-0000-000087580000}"/>
    <cellStyle name="Normal 18 2 2 2 2 3" xfId="26166" xr:uid="{00000000-0005-0000-0000-000088580000}"/>
    <cellStyle name="Normal 18 2 2 2 2 3 2" xfId="26167" xr:uid="{00000000-0005-0000-0000-000089580000}"/>
    <cellStyle name="Normal 18 2 2 2 2 4" xfId="26168" xr:uid="{00000000-0005-0000-0000-00008A580000}"/>
    <cellStyle name="Normal 18 2 2 2 2 5" xfId="26169" xr:uid="{00000000-0005-0000-0000-00008B580000}"/>
    <cellStyle name="Normal 18 2 2 2 3" xfId="26170" xr:uid="{00000000-0005-0000-0000-00008C580000}"/>
    <cellStyle name="Normal 18 2 2 2 3 2" xfId="26171" xr:uid="{00000000-0005-0000-0000-00008D580000}"/>
    <cellStyle name="Normal 18 2 2 2 3 2 2" xfId="26172" xr:uid="{00000000-0005-0000-0000-00008E580000}"/>
    <cellStyle name="Normal 18 2 2 2 3 3" xfId="26173" xr:uid="{00000000-0005-0000-0000-00008F580000}"/>
    <cellStyle name="Normal 18 2 2 2 3 4" xfId="26174" xr:uid="{00000000-0005-0000-0000-000090580000}"/>
    <cellStyle name="Normal 18 2 2 2 4" xfId="26175" xr:uid="{00000000-0005-0000-0000-000091580000}"/>
    <cellStyle name="Normal 18 2 2 2 4 2" xfId="26176" xr:uid="{00000000-0005-0000-0000-000092580000}"/>
    <cellStyle name="Normal 18 2 2 2 5" xfId="26177" xr:uid="{00000000-0005-0000-0000-000093580000}"/>
    <cellStyle name="Normal 18 2 2 2 6" xfId="26178" xr:uid="{00000000-0005-0000-0000-000094580000}"/>
    <cellStyle name="Normal 18 2 2 3" xfId="26179" xr:uid="{00000000-0005-0000-0000-000095580000}"/>
    <cellStyle name="Normal 18 2 2 3 2" xfId="26180" xr:uid="{00000000-0005-0000-0000-000096580000}"/>
    <cellStyle name="Normal 18 2 2 3 2 2" xfId="26181" xr:uid="{00000000-0005-0000-0000-000097580000}"/>
    <cellStyle name="Normal 18 2 2 3 2 2 2" xfId="26182" xr:uid="{00000000-0005-0000-0000-000098580000}"/>
    <cellStyle name="Normal 18 2 2 3 2 3" xfId="26183" xr:uid="{00000000-0005-0000-0000-000099580000}"/>
    <cellStyle name="Normal 18 2 2 3 2 4" xfId="26184" xr:uid="{00000000-0005-0000-0000-00009A580000}"/>
    <cellStyle name="Normal 18 2 2 3 3" xfId="26185" xr:uid="{00000000-0005-0000-0000-00009B580000}"/>
    <cellStyle name="Normal 18 2 2 3 3 2" xfId="26186" xr:uid="{00000000-0005-0000-0000-00009C580000}"/>
    <cellStyle name="Normal 18 2 2 3 4" xfId="26187" xr:uid="{00000000-0005-0000-0000-00009D580000}"/>
    <cellStyle name="Normal 18 2 2 3 5" xfId="26188" xr:uid="{00000000-0005-0000-0000-00009E580000}"/>
    <cellStyle name="Normal 18 2 2 4" xfId="26189" xr:uid="{00000000-0005-0000-0000-00009F580000}"/>
    <cellStyle name="Normal 18 2 2 4 2" xfId="26190" xr:uid="{00000000-0005-0000-0000-0000A0580000}"/>
    <cellStyle name="Normal 18 2 2 4 2 2" xfId="26191" xr:uid="{00000000-0005-0000-0000-0000A1580000}"/>
    <cellStyle name="Normal 18 2 2 4 3" xfId="26192" xr:uid="{00000000-0005-0000-0000-0000A2580000}"/>
    <cellStyle name="Normal 18 2 2 4 4" xfId="26193" xr:uid="{00000000-0005-0000-0000-0000A3580000}"/>
    <cellStyle name="Normal 18 2 2 5" xfId="26194" xr:uid="{00000000-0005-0000-0000-0000A4580000}"/>
    <cellStyle name="Normal 18 2 2 5 2" xfId="26195" xr:uid="{00000000-0005-0000-0000-0000A5580000}"/>
    <cellStyle name="Normal 18 2 2 6" xfId="26196" xr:uid="{00000000-0005-0000-0000-0000A6580000}"/>
    <cellStyle name="Normal 18 2 2 7" xfId="26197" xr:uid="{00000000-0005-0000-0000-0000A7580000}"/>
    <cellStyle name="Normal 18 2 3" xfId="312" xr:uid="{00000000-0005-0000-0000-0000A8580000}"/>
    <cellStyle name="Normal 18 2 3 2" xfId="7385" xr:uid="{00000000-0005-0000-0000-0000A9580000}"/>
    <cellStyle name="Normal 18 2 3 2 2" xfId="26198" xr:uid="{00000000-0005-0000-0000-0000AA580000}"/>
    <cellStyle name="Normal 18 2 3 2 2 2" xfId="26199" xr:uid="{00000000-0005-0000-0000-0000AB580000}"/>
    <cellStyle name="Normal 18 2 3 2 2 2 2" xfId="26200" xr:uid="{00000000-0005-0000-0000-0000AC580000}"/>
    <cellStyle name="Normal 18 2 3 2 2 3" xfId="26201" xr:uid="{00000000-0005-0000-0000-0000AD580000}"/>
    <cellStyle name="Normal 18 2 3 2 2 4" xfId="26202" xr:uid="{00000000-0005-0000-0000-0000AE580000}"/>
    <cellStyle name="Normal 18 2 3 2 3" xfId="26203" xr:uid="{00000000-0005-0000-0000-0000AF580000}"/>
    <cellStyle name="Normal 18 2 3 2 3 2" xfId="26204" xr:uid="{00000000-0005-0000-0000-0000B0580000}"/>
    <cellStyle name="Normal 18 2 3 2 4" xfId="26205" xr:uid="{00000000-0005-0000-0000-0000B1580000}"/>
    <cellStyle name="Normal 18 2 3 2 5" xfId="26206" xr:uid="{00000000-0005-0000-0000-0000B2580000}"/>
    <cellStyle name="Normal 18 2 3 3" xfId="26207" xr:uid="{00000000-0005-0000-0000-0000B3580000}"/>
    <cellStyle name="Normal 18 2 3 3 2" xfId="26208" xr:uid="{00000000-0005-0000-0000-0000B4580000}"/>
    <cellStyle name="Normal 18 2 3 3 2 2" xfId="26209" xr:uid="{00000000-0005-0000-0000-0000B5580000}"/>
    <cellStyle name="Normal 18 2 3 3 3" xfId="26210" xr:uid="{00000000-0005-0000-0000-0000B6580000}"/>
    <cellStyle name="Normal 18 2 3 3 4" xfId="26211" xr:uid="{00000000-0005-0000-0000-0000B7580000}"/>
    <cellStyle name="Normal 18 2 3 4" xfId="26212" xr:uid="{00000000-0005-0000-0000-0000B8580000}"/>
    <cellStyle name="Normal 18 2 3 4 2" xfId="26213" xr:uid="{00000000-0005-0000-0000-0000B9580000}"/>
    <cellStyle name="Normal 18 2 3 5" xfId="26214" xr:uid="{00000000-0005-0000-0000-0000BA580000}"/>
    <cellStyle name="Normal 18 2 3 6" xfId="26215" xr:uid="{00000000-0005-0000-0000-0000BB580000}"/>
    <cellStyle name="Normal 18 2 4" xfId="313" xr:uid="{00000000-0005-0000-0000-0000BC580000}"/>
    <cellStyle name="Normal 18 2 4 2" xfId="7386" xr:uid="{00000000-0005-0000-0000-0000BD580000}"/>
    <cellStyle name="Normal 18 2 4 2 2" xfId="26216" xr:uid="{00000000-0005-0000-0000-0000BE580000}"/>
    <cellStyle name="Normal 18 2 4 2 2 2" xfId="26217" xr:uid="{00000000-0005-0000-0000-0000BF580000}"/>
    <cellStyle name="Normal 18 2 4 2 3" xfId="26218" xr:uid="{00000000-0005-0000-0000-0000C0580000}"/>
    <cellStyle name="Normal 18 2 4 2 4" xfId="26219" xr:uid="{00000000-0005-0000-0000-0000C1580000}"/>
    <cellStyle name="Normal 18 2 4 3" xfId="26220" xr:uid="{00000000-0005-0000-0000-0000C2580000}"/>
    <cellStyle name="Normal 18 2 4 3 2" xfId="26221" xr:uid="{00000000-0005-0000-0000-0000C3580000}"/>
    <cellStyle name="Normal 18 2 4 4" xfId="26222" xr:uid="{00000000-0005-0000-0000-0000C4580000}"/>
    <cellStyle name="Normal 18 2 4 5" xfId="26223" xr:uid="{00000000-0005-0000-0000-0000C5580000}"/>
    <cellStyle name="Normal 18 2 5" xfId="314" xr:uid="{00000000-0005-0000-0000-0000C6580000}"/>
    <cellStyle name="Normal 18 2 5 2" xfId="7387" xr:uid="{00000000-0005-0000-0000-0000C7580000}"/>
    <cellStyle name="Normal 18 2 5 2 2" xfId="26224" xr:uid="{00000000-0005-0000-0000-0000C8580000}"/>
    <cellStyle name="Normal 18 2 5 3" xfId="26225" xr:uid="{00000000-0005-0000-0000-0000C9580000}"/>
    <cellStyle name="Normal 18 2 5 4" xfId="26226" xr:uid="{00000000-0005-0000-0000-0000CA580000}"/>
    <cellStyle name="Normal 18 2 6" xfId="7383" xr:uid="{00000000-0005-0000-0000-0000CB580000}"/>
    <cellStyle name="Normal 18 2 6 2" xfId="26227" xr:uid="{00000000-0005-0000-0000-0000CC580000}"/>
    <cellStyle name="Normal 18 2 7" xfId="26228" xr:uid="{00000000-0005-0000-0000-0000CD580000}"/>
    <cellStyle name="Normal 18 2 8" xfId="26229" xr:uid="{00000000-0005-0000-0000-0000CE580000}"/>
    <cellStyle name="Normal 18 2 9" xfId="26230" xr:uid="{00000000-0005-0000-0000-0000CF580000}"/>
    <cellStyle name="Normal 18 3" xfId="315" xr:uid="{00000000-0005-0000-0000-0000D0580000}"/>
    <cellStyle name="Normal 18 3 2" xfId="7388" xr:uid="{00000000-0005-0000-0000-0000D1580000}"/>
    <cellStyle name="Normal 18 3 2 2" xfId="26231" xr:uid="{00000000-0005-0000-0000-0000D2580000}"/>
    <cellStyle name="Normal 18 3 2 2 2" xfId="26232" xr:uid="{00000000-0005-0000-0000-0000D3580000}"/>
    <cellStyle name="Normal 18 3 2 2 2 2" xfId="26233" xr:uid="{00000000-0005-0000-0000-0000D4580000}"/>
    <cellStyle name="Normal 18 3 2 2 2 2 2" xfId="26234" xr:uid="{00000000-0005-0000-0000-0000D5580000}"/>
    <cellStyle name="Normal 18 3 2 2 2 3" xfId="26235" xr:uid="{00000000-0005-0000-0000-0000D6580000}"/>
    <cellStyle name="Normal 18 3 2 2 2 4" xfId="26236" xr:uid="{00000000-0005-0000-0000-0000D7580000}"/>
    <cellStyle name="Normal 18 3 2 2 3" xfId="26237" xr:uid="{00000000-0005-0000-0000-0000D8580000}"/>
    <cellStyle name="Normal 18 3 2 2 3 2" xfId="26238" xr:uid="{00000000-0005-0000-0000-0000D9580000}"/>
    <cellStyle name="Normal 18 3 2 2 4" xfId="26239" xr:uid="{00000000-0005-0000-0000-0000DA580000}"/>
    <cellStyle name="Normal 18 3 2 2 5" xfId="26240" xr:uid="{00000000-0005-0000-0000-0000DB580000}"/>
    <cellStyle name="Normal 18 3 2 3" xfId="26241" xr:uid="{00000000-0005-0000-0000-0000DC580000}"/>
    <cellStyle name="Normal 18 3 2 3 2" xfId="26242" xr:uid="{00000000-0005-0000-0000-0000DD580000}"/>
    <cellStyle name="Normal 18 3 2 3 2 2" xfId="26243" xr:uid="{00000000-0005-0000-0000-0000DE580000}"/>
    <cellStyle name="Normal 18 3 2 3 3" xfId="26244" xr:uid="{00000000-0005-0000-0000-0000DF580000}"/>
    <cellStyle name="Normal 18 3 2 3 4" xfId="26245" xr:uid="{00000000-0005-0000-0000-0000E0580000}"/>
    <cellStyle name="Normal 18 3 2 4" xfId="26246" xr:uid="{00000000-0005-0000-0000-0000E1580000}"/>
    <cellStyle name="Normal 18 3 2 4 2" xfId="26247" xr:uid="{00000000-0005-0000-0000-0000E2580000}"/>
    <cellStyle name="Normal 18 3 2 5" xfId="26248" xr:uid="{00000000-0005-0000-0000-0000E3580000}"/>
    <cellStyle name="Normal 18 3 2 6" xfId="26249" xr:uid="{00000000-0005-0000-0000-0000E4580000}"/>
    <cellStyle name="Normal 18 3 3" xfId="26250" xr:uid="{00000000-0005-0000-0000-0000E5580000}"/>
    <cellStyle name="Normal 18 3 3 2" xfId="26251" xr:uid="{00000000-0005-0000-0000-0000E6580000}"/>
    <cellStyle name="Normal 18 3 3 2 2" xfId="26252" xr:uid="{00000000-0005-0000-0000-0000E7580000}"/>
    <cellStyle name="Normal 18 3 3 2 2 2" xfId="26253" xr:uid="{00000000-0005-0000-0000-0000E8580000}"/>
    <cellStyle name="Normal 18 3 3 2 3" xfId="26254" xr:uid="{00000000-0005-0000-0000-0000E9580000}"/>
    <cellStyle name="Normal 18 3 3 2 4" xfId="26255" xr:uid="{00000000-0005-0000-0000-0000EA580000}"/>
    <cellStyle name="Normal 18 3 3 3" xfId="26256" xr:uid="{00000000-0005-0000-0000-0000EB580000}"/>
    <cellStyle name="Normal 18 3 3 3 2" xfId="26257" xr:uid="{00000000-0005-0000-0000-0000EC580000}"/>
    <cellStyle name="Normal 18 3 3 4" xfId="26258" xr:uid="{00000000-0005-0000-0000-0000ED580000}"/>
    <cellStyle name="Normal 18 3 3 5" xfId="26259" xr:uid="{00000000-0005-0000-0000-0000EE580000}"/>
    <cellStyle name="Normal 18 3 4" xfId="26260" xr:uid="{00000000-0005-0000-0000-0000EF580000}"/>
    <cellStyle name="Normal 18 3 4 2" xfId="26261" xr:uid="{00000000-0005-0000-0000-0000F0580000}"/>
    <cellStyle name="Normal 18 3 4 2 2" xfId="26262" xr:uid="{00000000-0005-0000-0000-0000F1580000}"/>
    <cellStyle name="Normal 18 3 4 3" xfId="26263" xr:uid="{00000000-0005-0000-0000-0000F2580000}"/>
    <cellStyle name="Normal 18 3 4 4" xfId="26264" xr:uid="{00000000-0005-0000-0000-0000F3580000}"/>
    <cellStyle name="Normal 18 3 5" xfId="26265" xr:uid="{00000000-0005-0000-0000-0000F4580000}"/>
    <cellStyle name="Normal 18 3 5 2" xfId="26266" xr:uid="{00000000-0005-0000-0000-0000F5580000}"/>
    <cellStyle name="Normal 18 3 6" xfId="26267" xr:uid="{00000000-0005-0000-0000-0000F6580000}"/>
    <cellStyle name="Normal 18 3 7" xfId="26268" xr:uid="{00000000-0005-0000-0000-0000F7580000}"/>
    <cellStyle name="Normal 18 4" xfId="316" xr:uid="{00000000-0005-0000-0000-0000F8580000}"/>
    <cellStyle name="Normal 18 4 2" xfId="7389" xr:uid="{00000000-0005-0000-0000-0000F9580000}"/>
    <cellStyle name="Normal 18 4 2 2" xfId="26269" xr:uid="{00000000-0005-0000-0000-0000FA580000}"/>
    <cellStyle name="Normal 18 4 2 2 2" xfId="26270" xr:uid="{00000000-0005-0000-0000-0000FB580000}"/>
    <cellStyle name="Normal 18 4 2 2 2 2" xfId="26271" xr:uid="{00000000-0005-0000-0000-0000FC580000}"/>
    <cellStyle name="Normal 18 4 2 2 3" xfId="26272" xr:uid="{00000000-0005-0000-0000-0000FD580000}"/>
    <cellStyle name="Normal 18 4 2 2 4" xfId="26273" xr:uid="{00000000-0005-0000-0000-0000FE580000}"/>
    <cellStyle name="Normal 18 4 2 3" xfId="26274" xr:uid="{00000000-0005-0000-0000-0000FF580000}"/>
    <cellStyle name="Normal 18 4 2 3 2" xfId="26275" xr:uid="{00000000-0005-0000-0000-000000590000}"/>
    <cellStyle name="Normal 18 4 2 4" xfId="26276" xr:uid="{00000000-0005-0000-0000-000001590000}"/>
    <cellStyle name="Normal 18 4 2 5" xfId="26277" xr:uid="{00000000-0005-0000-0000-000002590000}"/>
    <cellStyle name="Normal 18 4 3" xfId="26278" xr:uid="{00000000-0005-0000-0000-000003590000}"/>
    <cellStyle name="Normal 18 4 3 2" xfId="26279" xr:uid="{00000000-0005-0000-0000-000004590000}"/>
    <cellStyle name="Normal 18 4 3 2 2" xfId="26280" xr:uid="{00000000-0005-0000-0000-000005590000}"/>
    <cellStyle name="Normal 18 4 3 3" xfId="26281" xr:uid="{00000000-0005-0000-0000-000006590000}"/>
    <cellStyle name="Normal 18 4 3 4" xfId="26282" xr:uid="{00000000-0005-0000-0000-000007590000}"/>
    <cellStyle name="Normal 18 4 4" xfId="26283" xr:uid="{00000000-0005-0000-0000-000008590000}"/>
    <cellStyle name="Normal 18 4 4 2" xfId="26284" xr:uid="{00000000-0005-0000-0000-000009590000}"/>
    <cellStyle name="Normal 18 4 5" xfId="26285" xr:uid="{00000000-0005-0000-0000-00000A590000}"/>
    <cellStyle name="Normal 18 4 6" xfId="26286" xr:uid="{00000000-0005-0000-0000-00000B590000}"/>
    <cellStyle name="Normal 18 5" xfId="317" xr:uid="{00000000-0005-0000-0000-00000C590000}"/>
    <cellStyle name="Normal 18 5 2" xfId="7390" xr:uid="{00000000-0005-0000-0000-00000D590000}"/>
    <cellStyle name="Normal 18 5 2 2" xfId="26287" xr:uid="{00000000-0005-0000-0000-00000E590000}"/>
    <cellStyle name="Normal 18 5 2 2 2" xfId="26288" xr:uid="{00000000-0005-0000-0000-00000F590000}"/>
    <cellStyle name="Normal 18 5 2 3" xfId="26289" xr:uid="{00000000-0005-0000-0000-000010590000}"/>
    <cellStyle name="Normal 18 5 2 4" xfId="26290" xr:uid="{00000000-0005-0000-0000-000011590000}"/>
    <cellStyle name="Normal 18 5 3" xfId="26291" xr:uid="{00000000-0005-0000-0000-000012590000}"/>
    <cellStyle name="Normal 18 5 3 2" xfId="26292" xr:uid="{00000000-0005-0000-0000-000013590000}"/>
    <cellStyle name="Normal 18 5 4" xfId="26293" xr:uid="{00000000-0005-0000-0000-000014590000}"/>
    <cellStyle name="Normal 18 5 5" xfId="26294" xr:uid="{00000000-0005-0000-0000-000015590000}"/>
    <cellStyle name="Normal 18 6" xfId="318" xr:uid="{00000000-0005-0000-0000-000016590000}"/>
    <cellStyle name="Normal 18 6 2" xfId="7391" xr:uid="{00000000-0005-0000-0000-000017590000}"/>
    <cellStyle name="Normal 18 6 2 2" xfId="26295" xr:uid="{00000000-0005-0000-0000-000018590000}"/>
    <cellStyle name="Normal 18 6 3" xfId="26296" xr:uid="{00000000-0005-0000-0000-000019590000}"/>
    <cellStyle name="Normal 18 6 4" xfId="26297" xr:uid="{00000000-0005-0000-0000-00001A590000}"/>
    <cellStyle name="Normal 18 7" xfId="319" xr:uid="{00000000-0005-0000-0000-00001B590000}"/>
    <cellStyle name="Normal 18 7 2" xfId="7392" xr:uid="{00000000-0005-0000-0000-00001C590000}"/>
    <cellStyle name="Normal 18 8" xfId="26298" xr:uid="{00000000-0005-0000-0000-00001D590000}"/>
    <cellStyle name="Normal 18 9" xfId="26299" xr:uid="{00000000-0005-0000-0000-00001E590000}"/>
    <cellStyle name="Normal 19" xfId="320" xr:uid="{00000000-0005-0000-0000-00001F590000}"/>
    <cellStyle name="Normal 19 10" xfId="26300" xr:uid="{00000000-0005-0000-0000-000020590000}"/>
    <cellStyle name="Normal 19 2" xfId="321" xr:uid="{00000000-0005-0000-0000-000021590000}"/>
    <cellStyle name="Normal 19 2 2" xfId="4310" xr:uid="{00000000-0005-0000-0000-000022590000}"/>
    <cellStyle name="Normal 19 2 2 2" xfId="4311" xr:uid="{00000000-0005-0000-0000-000023590000}"/>
    <cellStyle name="Normal 19 2 2 2 2" xfId="26301" xr:uid="{00000000-0005-0000-0000-000024590000}"/>
    <cellStyle name="Normal 19 2 2 2 2 2" xfId="26302" xr:uid="{00000000-0005-0000-0000-000025590000}"/>
    <cellStyle name="Normal 19 2 2 2 2 2 2" xfId="26303" xr:uid="{00000000-0005-0000-0000-000026590000}"/>
    <cellStyle name="Normal 19 2 2 2 2 2 2 2" xfId="26304" xr:uid="{00000000-0005-0000-0000-000027590000}"/>
    <cellStyle name="Normal 19 2 2 2 2 2 3" xfId="26305" xr:uid="{00000000-0005-0000-0000-000028590000}"/>
    <cellStyle name="Normal 19 2 2 2 2 2 4" xfId="26306" xr:uid="{00000000-0005-0000-0000-000029590000}"/>
    <cellStyle name="Normal 19 2 2 2 2 3" xfId="26307" xr:uid="{00000000-0005-0000-0000-00002A590000}"/>
    <cellStyle name="Normal 19 2 2 2 2 3 2" xfId="26308" xr:uid="{00000000-0005-0000-0000-00002B590000}"/>
    <cellStyle name="Normal 19 2 2 2 2 4" xfId="26309" xr:uid="{00000000-0005-0000-0000-00002C590000}"/>
    <cellStyle name="Normal 19 2 2 2 2 5" xfId="26310" xr:uid="{00000000-0005-0000-0000-00002D590000}"/>
    <cellStyle name="Normal 19 2 2 2 3" xfId="26311" xr:uid="{00000000-0005-0000-0000-00002E590000}"/>
    <cellStyle name="Normal 19 2 2 2 3 2" xfId="26312" xr:uid="{00000000-0005-0000-0000-00002F590000}"/>
    <cellStyle name="Normal 19 2 2 2 3 2 2" xfId="26313" xr:uid="{00000000-0005-0000-0000-000030590000}"/>
    <cellStyle name="Normal 19 2 2 2 3 3" xfId="26314" xr:uid="{00000000-0005-0000-0000-000031590000}"/>
    <cellStyle name="Normal 19 2 2 2 3 4" xfId="26315" xr:uid="{00000000-0005-0000-0000-000032590000}"/>
    <cellStyle name="Normal 19 2 2 2 4" xfId="26316" xr:uid="{00000000-0005-0000-0000-000033590000}"/>
    <cellStyle name="Normal 19 2 2 2 4 2" xfId="26317" xr:uid="{00000000-0005-0000-0000-000034590000}"/>
    <cellStyle name="Normal 19 2 2 2 5" xfId="26318" xr:uid="{00000000-0005-0000-0000-000035590000}"/>
    <cellStyle name="Normal 19 2 2 2 6" xfId="26319" xr:uid="{00000000-0005-0000-0000-000036590000}"/>
    <cellStyle name="Normal 19 2 2 3" xfId="4312" xr:uid="{00000000-0005-0000-0000-000037590000}"/>
    <cellStyle name="Normal 19 2 2 3 2" xfId="26320" xr:uid="{00000000-0005-0000-0000-000038590000}"/>
    <cellStyle name="Normal 19 2 2 3 2 2" xfId="26321" xr:uid="{00000000-0005-0000-0000-000039590000}"/>
    <cellStyle name="Normal 19 2 2 3 2 2 2" xfId="26322" xr:uid="{00000000-0005-0000-0000-00003A590000}"/>
    <cellStyle name="Normal 19 2 2 3 2 3" xfId="26323" xr:uid="{00000000-0005-0000-0000-00003B590000}"/>
    <cellStyle name="Normal 19 2 2 3 2 4" xfId="26324" xr:uid="{00000000-0005-0000-0000-00003C590000}"/>
    <cellStyle name="Normal 19 2 2 3 3" xfId="26325" xr:uid="{00000000-0005-0000-0000-00003D590000}"/>
    <cellStyle name="Normal 19 2 2 3 3 2" xfId="26326" xr:uid="{00000000-0005-0000-0000-00003E590000}"/>
    <cellStyle name="Normal 19 2 2 3 4" xfId="26327" xr:uid="{00000000-0005-0000-0000-00003F590000}"/>
    <cellStyle name="Normal 19 2 2 3 5" xfId="26328" xr:uid="{00000000-0005-0000-0000-000040590000}"/>
    <cellStyle name="Normal 19 2 2 4" xfId="4313" xr:uid="{00000000-0005-0000-0000-000041590000}"/>
    <cellStyle name="Normal 19 2 2 4 2" xfId="26329" xr:uid="{00000000-0005-0000-0000-000042590000}"/>
    <cellStyle name="Normal 19 2 2 4 2 2" xfId="26330" xr:uid="{00000000-0005-0000-0000-000043590000}"/>
    <cellStyle name="Normal 19 2 2 4 3" xfId="26331" xr:uid="{00000000-0005-0000-0000-000044590000}"/>
    <cellStyle name="Normal 19 2 2 4 4" xfId="26332" xr:uid="{00000000-0005-0000-0000-000045590000}"/>
    <cellStyle name="Normal 19 2 2 5" xfId="4314" xr:uid="{00000000-0005-0000-0000-000046590000}"/>
    <cellStyle name="Normal 19 2 2 5 2" xfId="26333" xr:uid="{00000000-0005-0000-0000-000047590000}"/>
    <cellStyle name="Normal 19 2 2 6" xfId="4315" xr:uid="{00000000-0005-0000-0000-000048590000}"/>
    <cellStyle name="Normal 19 2 2 7" xfId="26334" xr:uid="{00000000-0005-0000-0000-000049590000}"/>
    <cellStyle name="Normal 19 2 3" xfId="4316" xr:uid="{00000000-0005-0000-0000-00004A590000}"/>
    <cellStyle name="Normal 19 2 3 2" xfId="26335" xr:uid="{00000000-0005-0000-0000-00004B590000}"/>
    <cellStyle name="Normal 19 2 3 2 2" xfId="26336" xr:uid="{00000000-0005-0000-0000-00004C590000}"/>
    <cellStyle name="Normal 19 2 3 2 2 2" xfId="26337" xr:uid="{00000000-0005-0000-0000-00004D590000}"/>
    <cellStyle name="Normal 19 2 3 2 2 2 2" xfId="26338" xr:uid="{00000000-0005-0000-0000-00004E590000}"/>
    <cellStyle name="Normal 19 2 3 2 2 3" xfId="26339" xr:uid="{00000000-0005-0000-0000-00004F590000}"/>
    <cellStyle name="Normal 19 2 3 2 2 4" xfId="26340" xr:uid="{00000000-0005-0000-0000-000050590000}"/>
    <cellStyle name="Normal 19 2 3 2 3" xfId="26341" xr:uid="{00000000-0005-0000-0000-000051590000}"/>
    <cellStyle name="Normal 19 2 3 2 3 2" xfId="26342" xr:uid="{00000000-0005-0000-0000-000052590000}"/>
    <cellStyle name="Normal 19 2 3 2 4" xfId="26343" xr:uid="{00000000-0005-0000-0000-000053590000}"/>
    <cellStyle name="Normal 19 2 3 2 5" xfId="26344" xr:uid="{00000000-0005-0000-0000-000054590000}"/>
    <cellStyle name="Normal 19 2 3 3" xfId="26345" xr:uid="{00000000-0005-0000-0000-000055590000}"/>
    <cellStyle name="Normal 19 2 3 3 2" xfId="26346" xr:uid="{00000000-0005-0000-0000-000056590000}"/>
    <cellStyle name="Normal 19 2 3 3 2 2" xfId="26347" xr:uid="{00000000-0005-0000-0000-000057590000}"/>
    <cellStyle name="Normal 19 2 3 3 3" xfId="26348" xr:uid="{00000000-0005-0000-0000-000058590000}"/>
    <cellStyle name="Normal 19 2 3 3 4" xfId="26349" xr:uid="{00000000-0005-0000-0000-000059590000}"/>
    <cellStyle name="Normal 19 2 3 4" xfId="26350" xr:uid="{00000000-0005-0000-0000-00005A590000}"/>
    <cellStyle name="Normal 19 2 3 4 2" xfId="26351" xr:uid="{00000000-0005-0000-0000-00005B590000}"/>
    <cellStyle name="Normal 19 2 3 5" xfId="26352" xr:uid="{00000000-0005-0000-0000-00005C590000}"/>
    <cellStyle name="Normal 19 2 3 6" xfId="26353" xr:uid="{00000000-0005-0000-0000-00005D590000}"/>
    <cellStyle name="Normal 19 2 4" xfId="4317" xr:uid="{00000000-0005-0000-0000-00005E590000}"/>
    <cellStyle name="Normal 19 2 4 2" xfId="26354" xr:uid="{00000000-0005-0000-0000-00005F590000}"/>
    <cellStyle name="Normal 19 2 4 2 2" xfId="26355" xr:uid="{00000000-0005-0000-0000-000060590000}"/>
    <cellStyle name="Normal 19 2 4 2 2 2" xfId="26356" xr:uid="{00000000-0005-0000-0000-000061590000}"/>
    <cellStyle name="Normal 19 2 4 2 3" xfId="26357" xr:uid="{00000000-0005-0000-0000-000062590000}"/>
    <cellStyle name="Normal 19 2 4 2 4" xfId="26358" xr:uid="{00000000-0005-0000-0000-000063590000}"/>
    <cellStyle name="Normal 19 2 4 3" xfId="26359" xr:uid="{00000000-0005-0000-0000-000064590000}"/>
    <cellStyle name="Normal 19 2 4 3 2" xfId="26360" xr:uid="{00000000-0005-0000-0000-000065590000}"/>
    <cellStyle name="Normal 19 2 4 4" xfId="26361" xr:uid="{00000000-0005-0000-0000-000066590000}"/>
    <cellStyle name="Normal 19 2 4 5" xfId="26362" xr:uid="{00000000-0005-0000-0000-000067590000}"/>
    <cellStyle name="Normal 19 2 5" xfId="26363" xr:uid="{00000000-0005-0000-0000-000068590000}"/>
    <cellStyle name="Normal 19 2 5 2" xfId="26364" xr:uid="{00000000-0005-0000-0000-000069590000}"/>
    <cellStyle name="Normal 19 2 5 2 2" xfId="26365" xr:uid="{00000000-0005-0000-0000-00006A590000}"/>
    <cellStyle name="Normal 19 2 5 3" xfId="26366" xr:uid="{00000000-0005-0000-0000-00006B590000}"/>
    <cellStyle name="Normal 19 2 5 4" xfId="26367" xr:uid="{00000000-0005-0000-0000-00006C590000}"/>
    <cellStyle name="Normal 19 2 6" xfId="26368" xr:uid="{00000000-0005-0000-0000-00006D590000}"/>
    <cellStyle name="Normal 19 2 6 2" xfId="26369" xr:uid="{00000000-0005-0000-0000-00006E590000}"/>
    <cellStyle name="Normal 19 2 7" xfId="26370" xr:uid="{00000000-0005-0000-0000-00006F590000}"/>
    <cellStyle name="Normal 19 2 8" xfId="26371" xr:uid="{00000000-0005-0000-0000-000070590000}"/>
    <cellStyle name="Normal 19 2 9" xfId="26372" xr:uid="{00000000-0005-0000-0000-000071590000}"/>
    <cellStyle name="Normal 19 3" xfId="322" xr:uid="{00000000-0005-0000-0000-000072590000}"/>
    <cellStyle name="Normal 19 3 2" xfId="7393" xr:uid="{00000000-0005-0000-0000-000073590000}"/>
    <cellStyle name="Normal 19 3 2 2" xfId="26373" xr:uid="{00000000-0005-0000-0000-000074590000}"/>
    <cellStyle name="Normal 19 3 2 2 2" xfId="26374" xr:uid="{00000000-0005-0000-0000-000075590000}"/>
    <cellStyle name="Normal 19 3 2 2 2 2" xfId="26375" xr:uid="{00000000-0005-0000-0000-000076590000}"/>
    <cellStyle name="Normal 19 3 2 2 2 2 2" xfId="26376" xr:uid="{00000000-0005-0000-0000-000077590000}"/>
    <cellStyle name="Normal 19 3 2 2 2 3" xfId="26377" xr:uid="{00000000-0005-0000-0000-000078590000}"/>
    <cellStyle name="Normal 19 3 2 2 2 4" xfId="26378" xr:uid="{00000000-0005-0000-0000-000079590000}"/>
    <cellStyle name="Normal 19 3 2 2 3" xfId="26379" xr:uid="{00000000-0005-0000-0000-00007A590000}"/>
    <cellStyle name="Normal 19 3 2 2 3 2" xfId="26380" xr:uid="{00000000-0005-0000-0000-00007B590000}"/>
    <cellStyle name="Normal 19 3 2 2 4" xfId="26381" xr:uid="{00000000-0005-0000-0000-00007C590000}"/>
    <cellStyle name="Normal 19 3 2 2 5" xfId="26382" xr:uid="{00000000-0005-0000-0000-00007D590000}"/>
    <cellStyle name="Normal 19 3 2 3" xfId="26383" xr:uid="{00000000-0005-0000-0000-00007E590000}"/>
    <cellStyle name="Normal 19 3 2 3 2" xfId="26384" xr:uid="{00000000-0005-0000-0000-00007F590000}"/>
    <cellStyle name="Normal 19 3 2 3 2 2" xfId="26385" xr:uid="{00000000-0005-0000-0000-000080590000}"/>
    <cellStyle name="Normal 19 3 2 3 3" xfId="26386" xr:uid="{00000000-0005-0000-0000-000081590000}"/>
    <cellStyle name="Normal 19 3 2 3 4" xfId="26387" xr:uid="{00000000-0005-0000-0000-000082590000}"/>
    <cellStyle name="Normal 19 3 2 4" xfId="26388" xr:uid="{00000000-0005-0000-0000-000083590000}"/>
    <cellStyle name="Normal 19 3 2 4 2" xfId="26389" xr:uid="{00000000-0005-0000-0000-000084590000}"/>
    <cellStyle name="Normal 19 3 2 5" xfId="26390" xr:uid="{00000000-0005-0000-0000-000085590000}"/>
    <cellStyle name="Normal 19 3 2 6" xfId="26391" xr:uid="{00000000-0005-0000-0000-000086590000}"/>
    <cellStyle name="Normal 19 3 3" xfId="26392" xr:uid="{00000000-0005-0000-0000-000087590000}"/>
    <cellStyle name="Normal 19 3 3 2" xfId="26393" xr:uid="{00000000-0005-0000-0000-000088590000}"/>
    <cellStyle name="Normal 19 3 3 2 2" xfId="26394" xr:uid="{00000000-0005-0000-0000-000089590000}"/>
    <cellStyle name="Normal 19 3 3 2 2 2" xfId="26395" xr:uid="{00000000-0005-0000-0000-00008A590000}"/>
    <cellStyle name="Normal 19 3 3 2 3" xfId="26396" xr:uid="{00000000-0005-0000-0000-00008B590000}"/>
    <cellStyle name="Normal 19 3 3 2 4" xfId="26397" xr:uid="{00000000-0005-0000-0000-00008C590000}"/>
    <cellStyle name="Normal 19 3 3 3" xfId="26398" xr:uid="{00000000-0005-0000-0000-00008D590000}"/>
    <cellStyle name="Normal 19 3 3 3 2" xfId="26399" xr:uid="{00000000-0005-0000-0000-00008E590000}"/>
    <cellStyle name="Normal 19 3 3 4" xfId="26400" xr:uid="{00000000-0005-0000-0000-00008F590000}"/>
    <cellStyle name="Normal 19 3 3 5" xfId="26401" xr:uid="{00000000-0005-0000-0000-000090590000}"/>
    <cellStyle name="Normal 19 3 4" xfId="26402" xr:uid="{00000000-0005-0000-0000-000091590000}"/>
    <cellStyle name="Normal 19 3 4 2" xfId="26403" xr:uid="{00000000-0005-0000-0000-000092590000}"/>
    <cellStyle name="Normal 19 3 4 2 2" xfId="26404" xr:uid="{00000000-0005-0000-0000-000093590000}"/>
    <cellStyle name="Normal 19 3 4 3" xfId="26405" xr:uid="{00000000-0005-0000-0000-000094590000}"/>
    <cellStyle name="Normal 19 3 4 4" xfId="26406" xr:uid="{00000000-0005-0000-0000-000095590000}"/>
    <cellStyle name="Normal 19 3 5" xfId="26407" xr:uid="{00000000-0005-0000-0000-000096590000}"/>
    <cellStyle name="Normal 19 3 5 2" xfId="26408" xr:uid="{00000000-0005-0000-0000-000097590000}"/>
    <cellStyle name="Normal 19 3 6" xfId="26409" xr:uid="{00000000-0005-0000-0000-000098590000}"/>
    <cellStyle name="Normal 19 3 7" xfId="26410" xr:uid="{00000000-0005-0000-0000-000099590000}"/>
    <cellStyle name="Normal 19 4" xfId="323" xr:uid="{00000000-0005-0000-0000-00009A590000}"/>
    <cellStyle name="Normal 19 4 2" xfId="7394" xr:uid="{00000000-0005-0000-0000-00009B590000}"/>
    <cellStyle name="Normal 19 4 2 2" xfId="26411" xr:uid="{00000000-0005-0000-0000-00009C590000}"/>
    <cellStyle name="Normal 19 4 2 2 2" xfId="26412" xr:uid="{00000000-0005-0000-0000-00009D590000}"/>
    <cellStyle name="Normal 19 4 2 2 2 2" xfId="26413" xr:uid="{00000000-0005-0000-0000-00009E590000}"/>
    <cellStyle name="Normal 19 4 2 2 3" xfId="26414" xr:uid="{00000000-0005-0000-0000-00009F590000}"/>
    <cellStyle name="Normal 19 4 2 2 4" xfId="26415" xr:uid="{00000000-0005-0000-0000-0000A0590000}"/>
    <cellStyle name="Normal 19 4 2 3" xfId="26416" xr:uid="{00000000-0005-0000-0000-0000A1590000}"/>
    <cellStyle name="Normal 19 4 2 3 2" xfId="26417" xr:uid="{00000000-0005-0000-0000-0000A2590000}"/>
    <cellStyle name="Normal 19 4 2 4" xfId="26418" xr:uid="{00000000-0005-0000-0000-0000A3590000}"/>
    <cellStyle name="Normal 19 4 2 5" xfId="26419" xr:uid="{00000000-0005-0000-0000-0000A4590000}"/>
    <cellStyle name="Normal 19 4 3" xfId="26420" xr:uid="{00000000-0005-0000-0000-0000A5590000}"/>
    <cellStyle name="Normal 19 4 3 2" xfId="26421" xr:uid="{00000000-0005-0000-0000-0000A6590000}"/>
    <cellStyle name="Normal 19 4 3 2 2" xfId="26422" xr:uid="{00000000-0005-0000-0000-0000A7590000}"/>
    <cellStyle name="Normal 19 4 3 3" xfId="26423" xr:uid="{00000000-0005-0000-0000-0000A8590000}"/>
    <cellStyle name="Normal 19 4 3 4" xfId="26424" xr:uid="{00000000-0005-0000-0000-0000A9590000}"/>
    <cellStyle name="Normal 19 4 4" xfId="26425" xr:uid="{00000000-0005-0000-0000-0000AA590000}"/>
    <cellStyle name="Normal 19 4 4 2" xfId="26426" xr:uid="{00000000-0005-0000-0000-0000AB590000}"/>
    <cellStyle name="Normal 19 4 5" xfId="26427" xr:uid="{00000000-0005-0000-0000-0000AC590000}"/>
    <cellStyle name="Normal 19 4 6" xfId="26428" xr:uid="{00000000-0005-0000-0000-0000AD590000}"/>
    <cellStyle name="Normal 19 5" xfId="324" xr:uid="{00000000-0005-0000-0000-0000AE590000}"/>
    <cellStyle name="Normal 19 5 2" xfId="7395" xr:uid="{00000000-0005-0000-0000-0000AF590000}"/>
    <cellStyle name="Normal 19 5 2 2" xfId="26429" xr:uid="{00000000-0005-0000-0000-0000B0590000}"/>
    <cellStyle name="Normal 19 5 2 2 2" xfId="26430" xr:uid="{00000000-0005-0000-0000-0000B1590000}"/>
    <cellStyle name="Normal 19 5 2 3" xfId="26431" xr:uid="{00000000-0005-0000-0000-0000B2590000}"/>
    <cellStyle name="Normal 19 5 2 4" xfId="26432" xr:uid="{00000000-0005-0000-0000-0000B3590000}"/>
    <cellStyle name="Normal 19 5 3" xfId="26433" xr:uid="{00000000-0005-0000-0000-0000B4590000}"/>
    <cellStyle name="Normal 19 5 3 2" xfId="26434" xr:uid="{00000000-0005-0000-0000-0000B5590000}"/>
    <cellStyle name="Normal 19 5 4" xfId="26435" xr:uid="{00000000-0005-0000-0000-0000B6590000}"/>
    <cellStyle name="Normal 19 5 5" xfId="26436" xr:uid="{00000000-0005-0000-0000-0000B7590000}"/>
    <cellStyle name="Normal 19 6" xfId="325" xr:uid="{00000000-0005-0000-0000-0000B8590000}"/>
    <cellStyle name="Normal 19 6 2" xfId="7396" xr:uid="{00000000-0005-0000-0000-0000B9590000}"/>
    <cellStyle name="Normal 19 6 2 2" xfId="26437" xr:uid="{00000000-0005-0000-0000-0000BA590000}"/>
    <cellStyle name="Normal 19 6 3" xfId="26438" xr:uid="{00000000-0005-0000-0000-0000BB590000}"/>
    <cellStyle name="Normal 19 6 4" xfId="26439" xr:uid="{00000000-0005-0000-0000-0000BC590000}"/>
    <cellStyle name="Normal 19 7" xfId="4318" xr:uid="{00000000-0005-0000-0000-0000BD590000}"/>
    <cellStyle name="Normal 19 7 2" xfId="26440" xr:uid="{00000000-0005-0000-0000-0000BE590000}"/>
    <cellStyle name="Normal 19 8" xfId="26441" xr:uid="{00000000-0005-0000-0000-0000BF590000}"/>
    <cellStyle name="Normal 19 9" xfId="26442" xr:uid="{00000000-0005-0000-0000-0000C0590000}"/>
    <cellStyle name="Normal 2" xfId="326" xr:uid="{00000000-0005-0000-0000-0000C1590000}"/>
    <cellStyle name="Normal 2 10" xfId="4319" xr:uid="{00000000-0005-0000-0000-0000C2590000}"/>
    <cellStyle name="Normal 2 10 2" xfId="4320" xr:uid="{00000000-0005-0000-0000-0000C3590000}"/>
    <cellStyle name="Normal 2 11" xfId="4321" xr:uid="{00000000-0005-0000-0000-0000C4590000}"/>
    <cellStyle name="Normal 2 11 2" xfId="4322" xr:uid="{00000000-0005-0000-0000-0000C5590000}"/>
    <cellStyle name="Normal 2 12" xfId="4323" xr:uid="{00000000-0005-0000-0000-0000C6590000}"/>
    <cellStyle name="Normal 2 12 2" xfId="4324" xr:uid="{00000000-0005-0000-0000-0000C7590000}"/>
    <cellStyle name="Normal 2 13" xfId="4325" xr:uid="{00000000-0005-0000-0000-0000C8590000}"/>
    <cellStyle name="Normal 2 14" xfId="4326" xr:uid="{00000000-0005-0000-0000-0000C9590000}"/>
    <cellStyle name="Normal 2 15" xfId="4327" xr:uid="{00000000-0005-0000-0000-0000CA590000}"/>
    <cellStyle name="Normal 2 16" xfId="4328" xr:uid="{00000000-0005-0000-0000-0000CB590000}"/>
    <cellStyle name="Normal 2 17" xfId="4329" xr:uid="{00000000-0005-0000-0000-0000CC590000}"/>
    <cellStyle name="Normal 2 18" xfId="4330" xr:uid="{00000000-0005-0000-0000-0000CD590000}"/>
    <cellStyle name="Normal 2 19" xfId="4331" xr:uid="{00000000-0005-0000-0000-0000CE590000}"/>
    <cellStyle name="Normal 2 2" xfId="327" xr:uid="{00000000-0005-0000-0000-0000CF590000}"/>
    <cellStyle name="Normal 2 2 2" xfId="328" xr:uid="{00000000-0005-0000-0000-0000D0590000}"/>
    <cellStyle name="Normal 2 2 2 2" xfId="4332" xr:uid="{00000000-0005-0000-0000-0000D1590000}"/>
    <cellStyle name="Normal 2 2 2 2 2" xfId="4333" xr:uid="{00000000-0005-0000-0000-0000D2590000}"/>
    <cellStyle name="Normal 2 2 2 2 3" xfId="4334" xr:uid="{00000000-0005-0000-0000-0000D3590000}"/>
    <cellStyle name="Normal 2 2 2 2 4" xfId="4335" xr:uid="{00000000-0005-0000-0000-0000D4590000}"/>
    <cellStyle name="Normal 2 2 2 2 5" xfId="4336" xr:uid="{00000000-0005-0000-0000-0000D5590000}"/>
    <cellStyle name="Normal 2 2 2 2 6" xfId="4337" xr:uid="{00000000-0005-0000-0000-0000D6590000}"/>
    <cellStyle name="Normal 2 2 2 2 7" xfId="4338" xr:uid="{00000000-0005-0000-0000-0000D7590000}"/>
    <cellStyle name="Normal 2 2 2 3" xfId="4339" xr:uid="{00000000-0005-0000-0000-0000D8590000}"/>
    <cellStyle name="Normal 2 2 2 3 2" xfId="4340" xr:uid="{00000000-0005-0000-0000-0000D9590000}"/>
    <cellStyle name="Normal 2 2 2 4" xfId="4341" xr:uid="{00000000-0005-0000-0000-0000DA590000}"/>
    <cellStyle name="Normal 2 2 2 5" xfId="4342" xr:uid="{00000000-0005-0000-0000-0000DB590000}"/>
    <cellStyle name="Normal 2 2 2 6" xfId="4343" xr:uid="{00000000-0005-0000-0000-0000DC590000}"/>
    <cellStyle name="Normal 2 2 2 7" xfId="4344" xr:uid="{00000000-0005-0000-0000-0000DD590000}"/>
    <cellStyle name="Normal 2 2 2 8" xfId="4345" xr:uid="{00000000-0005-0000-0000-0000DE590000}"/>
    <cellStyle name="Normal 2 2 2_60 Keyspan Corp TBBS 6-9" xfId="4346" xr:uid="{00000000-0005-0000-0000-0000DF590000}"/>
    <cellStyle name="Normal 2 2 3" xfId="329" xr:uid="{00000000-0005-0000-0000-0000E0590000}"/>
    <cellStyle name="Normal 2 2 3 2" xfId="4347" xr:uid="{00000000-0005-0000-0000-0000E1590000}"/>
    <cellStyle name="Normal 2 2 3 3" xfId="4348" xr:uid="{00000000-0005-0000-0000-0000E2590000}"/>
    <cellStyle name="Normal 2 2 3 4" xfId="4349" xr:uid="{00000000-0005-0000-0000-0000E3590000}"/>
    <cellStyle name="Normal 2 2 3 5" xfId="4350" xr:uid="{00000000-0005-0000-0000-0000E4590000}"/>
    <cellStyle name="Normal 2 2 3 6" xfId="4351" xr:uid="{00000000-0005-0000-0000-0000E5590000}"/>
    <cellStyle name="Normal 2 2 3 7" xfId="4352" xr:uid="{00000000-0005-0000-0000-0000E6590000}"/>
    <cellStyle name="Normal 2 2 4" xfId="330" xr:uid="{00000000-0005-0000-0000-0000E7590000}"/>
    <cellStyle name="Normal 2 2 5" xfId="4353" xr:uid="{00000000-0005-0000-0000-0000E8590000}"/>
    <cellStyle name="Normal 2 2 5 2" xfId="4354" xr:uid="{00000000-0005-0000-0000-0000E9590000}"/>
    <cellStyle name="Normal 2 2 6" xfId="4355" xr:uid="{00000000-0005-0000-0000-0000EA590000}"/>
    <cellStyle name="Normal 2 2 7" xfId="4356" xr:uid="{00000000-0005-0000-0000-0000EB590000}"/>
    <cellStyle name="Normal 2 2 8" xfId="4357" xr:uid="{00000000-0005-0000-0000-0000EC590000}"/>
    <cellStyle name="Normal 2 2 9" xfId="4358" xr:uid="{00000000-0005-0000-0000-0000ED590000}"/>
    <cellStyle name="Normal 2 2_BUG K1" xfId="4359" xr:uid="{00000000-0005-0000-0000-0000EE590000}"/>
    <cellStyle name="Normal 2 3" xfId="331" xr:uid="{00000000-0005-0000-0000-0000EF590000}"/>
    <cellStyle name="Normal 2 3 10" xfId="4360" xr:uid="{00000000-0005-0000-0000-0000F0590000}"/>
    <cellStyle name="Normal 2 3 10 2" xfId="4361" xr:uid="{00000000-0005-0000-0000-0000F1590000}"/>
    <cellStyle name="Normal 2 3 10 2 2" xfId="4362" xr:uid="{00000000-0005-0000-0000-0000F2590000}"/>
    <cellStyle name="Normal 2 3 11" xfId="4363" xr:uid="{00000000-0005-0000-0000-0000F3590000}"/>
    <cellStyle name="Normal 2 3 11 2" xfId="4364" xr:uid="{00000000-0005-0000-0000-0000F4590000}"/>
    <cellStyle name="Normal 2 3 11 2 2" xfId="4365" xr:uid="{00000000-0005-0000-0000-0000F5590000}"/>
    <cellStyle name="Normal 2 3 12" xfId="4366" xr:uid="{00000000-0005-0000-0000-0000F6590000}"/>
    <cellStyle name="Normal 2 3 12 2" xfId="4367" xr:uid="{00000000-0005-0000-0000-0000F7590000}"/>
    <cellStyle name="Normal 2 3 12 2 2" xfId="4368" xr:uid="{00000000-0005-0000-0000-0000F8590000}"/>
    <cellStyle name="Normal 2 3 13" xfId="4369" xr:uid="{00000000-0005-0000-0000-0000F9590000}"/>
    <cellStyle name="Normal 2 3 13 2" xfId="4370" xr:uid="{00000000-0005-0000-0000-0000FA590000}"/>
    <cellStyle name="Normal 2 3 13 2 2" xfId="26443" xr:uid="{00000000-0005-0000-0000-0000FB590000}"/>
    <cellStyle name="Normal 2 3 13 2 2 2" xfId="26444" xr:uid="{00000000-0005-0000-0000-0000FC590000}"/>
    <cellStyle name="Normal 2 3 13 2 3" xfId="26445" xr:uid="{00000000-0005-0000-0000-0000FD590000}"/>
    <cellStyle name="Normal 2 3 13 2 4" xfId="26446" xr:uid="{00000000-0005-0000-0000-0000FE590000}"/>
    <cellStyle name="Normal 2 3 13 3" xfId="26447" xr:uid="{00000000-0005-0000-0000-0000FF590000}"/>
    <cellStyle name="Normal 2 3 13 3 2" xfId="26448" xr:uid="{00000000-0005-0000-0000-0000005A0000}"/>
    <cellStyle name="Normal 2 3 13 4" xfId="26449" xr:uid="{00000000-0005-0000-0000-0000015A0000}"/>
    <cellStyle name="Normal 2 3 13 5" xfId="26450" xr:uid="{00000000-0005-0000-0000-0000025A0000}"/>
    <cellStyle name="Normal 2 3 14" xfId="4371" xr:uid="{00000000-0005-0000-0000-0000035A0000}"/>
    <cellStyle name="Normal 2 3 14 2" xfId="26451" xr:uid="{00000000-0005-0000-0000-0000045A0000}"/>
    <cellStyle name="Normal 2 3 14 2 2" xfId="26452" xr:uid="{00000000-0005-0000-0000-0000055A0000}"/>
    <cellStyle name="Normal 2 3 14 2 2 2" xfId="26453" xr:uid="{00000000-0005-0000-0000-0000065A0000}"/>
    <cellStyle name="Normal 2 3 14 2 3" xfId="26454" xr:uid="{00000000-0005-0000-0000-0000075A0000}"/>
    <cellStyle name="Normal 2 3 14 2 4" xfId="26455" xr:uid="{00000000-0005-0000-0000-0000085A0000}"/>
    <cellStyle name="Normal 2 3 14 3" xfId="26456" xr:uid="{00000000-0005-0000-0000-0000095A0000}"/>
    <cellStyle name="Normal 2 3 14 3 2" xfId="26457" xr:uid="{00000000-0005-0000-0000-00000A5A0000}"/>
    <cellStyle name="Normal 2 3 14 4" xfId="26458" xr:uid="{00000000-0005-0000-0000-00000B5A0000}"/>
    <cellStyle name="Normal 2 3 14 5" xfId="26459" xr:uid="{00000000-0005-0000-0000-00000C5A0000}"/>
    <cellStyle name="Normal 2 3 15" xfId="4372" xr:uid="{00000000-0005-0000-0000-00000D5A0000}"/>
    <cellStyle name="Normal 2 3 15 2" xfId="26460" xr:uid="{00000000-0005-0000-0000-00000E5A0000}"/>
    <cellStyle name="Normal 2 3 15 2 2" xfId="26461" xr:uid="{00000000-0005-0000-0000-00000F5A0000}"/>
    <cellStyle name="Normal 2 3 15 3" xfId="26462" xr:uid="{00000000-0005-0000-0000-0000105A0000}"/>
    <cellStyle name="Normal 2 3 15 4" xfId="26463" xr:uid="{00000000-0005-0000-0000-0000115A0000}"/>
    <cellStyle name="Normal 2 3 16" xfId="4373" xr:uid="{00000000-0005-0000-0000-0000125A0000}"/>
    <cellStyle name="Normal 2 3 16 2" xfId="26464" xr:uid="{00000000-0005-0000-0000-0000135A0000}"/>
    <cellStyle name="Normal 2 3 17" xfId="26465" xr:uid="{00000000-0005-0000-0000-0000145A0000}"/>
    <cellStyle name="Normal 2 3 18" xfId="26466" xr:uid="{00000000-0005-0000-0000-0000155A0000}"/>
    <cellStyle name="Normal 2 3 19" xfId="26467" xr:uid="{00000000-0005-0000-0000-0000165A0000}"/>
    <cellStyle name="Normal 2 3 2" xfId="332" xr:uid="{00000000-0005-0000-0000-0000175A0000}"/>
    <cellStyle name="Normal 2 3 2 10" xfId="26468" xr:uid="{00000000-0005-0000-0000-0000185A0000}"/>
    <cellStyle name="Normal 2 3 2 11" xfId="26469" xr:uid="{00000000-0005-0000-0000-0000195A0000}"/>
    <cellStyle name="Normal 2 3 2 2" xfId="746" xr:uid="{00000000-0005-0000-0000-00001A5A0000}"/>
    <cellStyle name="Normal 2 3 2 2 10" xfId="26470" xr:uid="{00000000-0005-0000-0000-00001B5A0000}"/>
    <cellStyle name="Normal 2 3 2 2 2" xfId="747" xr:uid="{00000000-0005-0000-0000-00001C5A0000}"/>
    <cellStyle name="Normal 2 3 2 2 2 2" xfId="26471" xr:uid="{00000000-0005-0000-0000-00001D5A0000}"/>
    <cellStyle name="Normal 2 3 2 2 2 2 2" xfId="26472" xr:uid="{00000000-0005-0000-0000-00001E5A0000}"/>
    <cellStyle name="Normal 2 3 2 2 2 2 2 2" xfId="26473" xr:uid="{00000000-0005-0000-0000-00001F5A0000}"/>
    <cellStyle name="Normal 2 3 2 2 2 2 2 2 2" xfId="26474" xr:uid="{00000000-0005-0000-0000-0000205A0000}"/>
    <cellStyle name="Normal 2 3 2 2 2 2 2 2 2 2" xfId="26475" xr:uid="{00000000-0005-0000-0000-0000215A0000}"/>
    <cellStyle name="Normal 2 3 2 2 2 2 2 2 2 2 2" xfId="26476" xr:uid="{00000000-0005-0000-0000-0000225A0000}"/>
    <cellStyle name="Normal 2 3 2 2 2 2 2 2 2 3" xfId="26477" xr:uid="{00000000-0005-0000-0000-0000235A0000}"/>
    <cellStyle name="Normal 2 3 2 2 2 2 2 2 2 4" xfId="26478" xr:uid="{00000000-0005-0000-0000-0000245A0000}"/>
    <cellStyle name="Normal 2 3 2 2 2 2 2 2 3" xfId="26479" xr:uid="{00000000-0005-0000-0000-0000255A0000}"/>
    <cellStyle name="Normal 2 3 2 2 2 2 2 2 3 2" xfId="26480" xr:uid="{00000000-0005-0000-0000-0000265A0000}"/>
    <cellStyle name="Normal 2 3 2 2 2 2 2 2 4" xfId="26481" xr:uid="{00000000-0005-0000-0000-0000275A0000}"/>
    <cellStyle name="Normal 2 3 2 2 2 2 2 2 5" xfId="26482" xr:uid="{00000000-0005-0000-0000-0000285A0000}"/>
    <cellStyle name="Normal 2 3 2 2 2 2 2 3" xfId="26483" xr:uid="{00000000-0005-0000-0000-0000295A0000}"/>
    <cellStyle name="Normal 2 3 2 2 2 2 2 3 2" xfId="26484" xr:uid="{00000000-0005-0000-0000-00002A5A0000}"/>
    <cellStyle name="Normal 2 3 2 2 2 2 2 3 2 2" xfId="26485" xr:uid="{00000000-0005-0000-0000-00002B5A0000}"/>
    <cellStyle name="Normal 2 3 2 2 2 2 2 3 3" xfId="26486" xr:uid="{00000000-0005-0000-0000-00002C5A0000}"/>
    <cellStyle name="Normal 2 3 2 2 2 2 2 3 4" xfId="26487" xr:uid="{00000000-0005-0000-0000-00002D5A0000}"/>
    <cellStyle name="Normal 2 3 2 2 2 2 2 4" xfId="26488" xr:uid="{00000000-0005-0000-0000-00002E5A0000}"/>
    <cellStyle name="Normal 2 3 2 2 2 2 2 4 2" xfId="26489" xr:uid="{00000000-0005-0000-0000-00002F5A0000}"/>
    <cellStyle name="Normal 2 3 2 2 2 2 2 5" xfId="26490" xr:uid="{00000000-0005-0000-0000-0000305A0000}"/>
    <cellStyle name="Normal 2 3 2 2 2 2 2 6" xfId="26491" xr:uid="{00000000-0005-0000-0000-0000315A0000}"/>
    <cellStyle name="Normal 2 3 2 2 2 2 3" xfId="26492" xr:uid="{00000000-0005-0000-0000-0000325A0000}"/>
    <cellStyle name="Normal 2 3 2 2 2 2 3 2" xfId="26493" xr:uid="{00000000-0005-0000-0000-0000335A0000}"/>
    <cellStyle name="Normal 2 3 2 2 2 2 3 2 2" xfId="26494" xr:uid="{00000000-0005-0000-0000-0000345A0000}"/>
    <cellStyle name="Normal 2 3 2 2 2 2 3 2 2 2" xfId="26495" xr:uid="{00000000-0005-0000-0000-0000355A0000}"/>
    <cellStyle name="Normal 2 3 2 2 2 2 3 2 3" xfId="26496" xr:uid="{00000000-0005-0000-0000-0000365A0000}"/>
    <cellStyle name="Normal 2 3 2 2 2 2 3 2 4" xfId="26497" xr:uid="{00000000-0005-0000-0000-0000375A0000}"/>
    <cellStyle name="Normal 2 3 2 2 2 2 3 3" xfId="26498" xr:uid="{00000000-0005-0000-0000-0000385A0000}"/>
    <cellStyle name="Normal 2 3 2 2 2 2 3 3 2" xfId="26499" xr:uid="{00000000-0005-0000-0000-0000395A0000}"/>
    <cellStyle name="Normal 2 3 2 2 2 2 3 4" xfId="26500" xr:uid="{00000000-0005-0000-0000-00003A5A0000}"/>
    <cellStyle name="Normal 2 3 2 2 2 2 3 5" xfId="26501" xr:uid="{00000000-0005-0000-0000-00003B5A0000}"/>
    <cellStyle name="Normal 2 3 2 2 2 2 4" xfId="26502" xr:uid="{00000000-0005-0000-0000-00003C5A0000}"/>
    <cellStyle name="Normal 2 3 2 2 2 2 4 2" xfId="26503" xr:uid="{00000000-0005-0000-0000-00003D5A0000}"/>
    <cellStyle name="Normal 2 3 2 2 2 2 4 2 2" xfId="26504" xr:uid="{00000000-0005-0000-0000-00003E5A0000}"/>
    <cellStyle name="Normal 2 3 2 2 2 2 4 3" xfId="26505" xr:uid="{00000000-0005-0000-0000-00003F5A0000}"/>
    <cellStyle name="Normal 2 3 2 2 2 2 4 4" xfId="26506" xr:uid="{00000000-0005-0000-0000-0000405A0000}"/>
    <cellStyle name="Normal 2 3 2 2 2 2 5" xfId="26507" xr:uid="{00000000-0005-0000-0000-0000415A0000}"/>
    <cellStyle name="Normal 2 3 2 2 2 2 5 2" xfId="26508" xr:uid="{00000000-0005-0000-0000-0000425A0000}"/>
    <cellStyle name="Normal 2 3 2 2 2 2 6" xfId="26509" xr:uid="{00000000-0005-0000-0000-0000435A0000}"/>
    <cellStyle name="Normal 2 3 2 2 2 2 7" xfId="26510" xr:uid="{00000000-0005-0000-0000-0000445A0000}"/>
    <cellStyle name="Normal 2 3 2 2 2 3" xfId="26511" xr:uid="{00000000-0005-0000-0000-0000455A0000}"/>
    <cellStyle name="Normal 2 3 2 2 2 3 2" xfId="26512" xr:uid="{00000000-0005-0000-0000-0000465A0000}"/>
    <cellStyle name="Normal 2 3 2 2 2 3 2 2" xfId="26513" xr:uid="{00000000-0005-0000-0000-0000475A0000}"/>
    <cellStyle name="Normal 2 3 2 2 2 3 2 2 2" xfId="26514" xr:uid="{00000000-0005-0000-0000-0000485A0000}"/>
    <cellStyle name="Normal 2 3 2 2 2 3 2 2 2 2" xfId="26515" xr:uid="{00000000-0005-0000-0000-0000495A0000}"/>
    <cellStyle name="Normal 2 3 2 2 2 3 2 2 3" xfId="26516" xr:uid="{00000000-0005-0000-0000-00004A5A0000}"/>
    <cellStyle name="Normal 2 3 2 2 2 3 2 2 4" xfId="26517" xr:uid="{00000000-0005-0000-0000-00004B5A0000}"/>
    <cellStyle name="Normal 2 3 2 2 2 3 2 3" xfId="26518" xr:uid="{00000000-0005-0000-0000-00004C5A0000}"/>
    <cellStyle name="Normal 2 3 2 2 2 3 2 3 2" xfId="26519" xr:uid="{00000000-0005-0000-0000-00004D5A0000}"/>
    <cellStyle name="Normal 2 3 2 2 2 3 2 4" xfId="26520" xr:uid="{00000000-0005-0000-0000-00004E5A0000}"/>
    <cellStyle name="Normal 2 3 2 2 2 3 2 5" xfId="26521" xr:uid="{00000000-0005-0000-0000-00004F5A0000}"/>
    <cellStyle name="Normal 2 3 2 2 2 3 3" xfId="26522" xr:uid="{00000000-0005-0000-0000-0000505A0000}"/>
    <cellStyle name="Normal 2 3 2 2 2 3 3 2" xfId="26523" xr:uid="{00000000-0005-0000-0000-0000515A0000}"/>
    <cellStyle name="Normal 2 3 2 2 2 3 3 2 2" xfId="26524" xr:uid="{00000000-0005-0000-0000-0000525A0000}"/>
    <cellStyle name="Normal 2 3 2 2 2 3 3 3" xfId="26525" xr:uid="{00000000-0005-0000-0000-0000535A0000}"/>
    <cellStyle name="Normal 2 3 2 2 2 3 3 4" xfId="26526" xr:uid="{00000000-0005-0000-0000-0000545A0000}"/>
    <cellStyle name="Normal 2 3 2 2 2 3 4" xfId="26527" xr:uid="{00000000-0005-0000-0000-0000555A0000}"/>
    <cellStyle name="Normal 2 3 2 2 2 3 4 2" xfId="26528" xr:uid="{00000000-0005-0000-0000-0000565A0000}"/>
    <cellStyle name="Normal 2 3 2 2 2 3 5" xfId="26529" xr:uid="{00000000-0005-0000-0000-0000575A0000}"/>
    <cellStyle name="Normal 2 3 2 2 2 3 6" xfId="26530" xr:uid="{00000000-0005-0000-0000-0000585A0000}"/>
    <cellStyle name="Normal 2 3 2 2 2 4" xfId="26531" xr:uid="{00000000-0005-0000-0000-0000595A0000}"/>
    <cellStyle name="Normal 2 3 2 2 2 4 2" xfId="26532" xr:uid="{00000000-0005-0000-0000-00005A5A0000}"/>
    <cellStyle name="Normal 2 3 2 2 2 4 2 2" xfId="26533" xr:uid="{00000000-0005-0000-0000-00005B5A0000}"/>
    <cellStyle name="Normal 2 3 2 2 2 4 2 2 2" xfId="26534" xr:uid="{00000000-0005-0000-0000-00005C5A0000}"/>
    <cellStyle name="Normal 2 3 2 2 2 4 2 3" xfId="26535" xr:uid="{00000000-0005-0000-0000-00005D5A0000}"/>
    <cellStyle name="Normal 2 3 2 2 2 4 2 4" xfId="26536" xr:uid="{00000000-0005-0000-0000-00005E5A0000}"/>
    <cellStyle name="Normal 2 3 2 2 2 4 3" xfId="26537" xr:uid="{00000000-0005-0000-0000-00005F5A0000}"/>
    <cellStyle name="Normal 2 3 2 2 2 4 3 2" xfId="26538" xr:uid="{00000000-0005-0000-0000-0000605A0000}"/>
    <cellStyle name="Normal 2 3 2 2 2 4 4" xfId="26539" xr:uid="{00000000-0005-0000-0000-0000615A0000}"/>
    <cellStyle name="Normal 2 3 2 2 2 4 5" xfId="26540" xr:uid="{00000000-0005-0000-0000-0000625A0000}"/>
    <cellStyle name="Normal 2 3 2 2 2 5" xfId="26541" xr:uid="{00000000-0005-0000-0000-0000635A0000}"/>
    <cellStyle name="Normal 2 3 2 2 2 5 2" xfId="26542" xr:uid="{00000000-0005-0000-0000-0000645A0000}"/>
    <cellStyle name="Normal 2 3 2 2 2 5 2 2" xfId="26543" xr:uid="{00000000-0005-0000-0000-0000655A0000}"/>
    <cellStyle name="Normal 2 3 2 2 2 5 3" xfId="26544" xr:uid="{00000000-0005-0000-0000-0000665A0000}"/>
    <cellStyle name="Normal 2 3 2 2 2 5 4" xfId="26545" xr:uid="{00000000-0005-0000-0000-0000675A0000}"/>
    <cellStyle name="Normal 2 3 2 2 2 6" xfId="26546" xr:uid="{00000000-0005-0000-0000-0000685A0000}"/>
    <cellStyle name="Normal 2 3 2 2 2 6 2" xfId="26547" xr:uid="{00000000-0005-0000-0000-0000695A0000}"/>
    <cellStyle name="Normal 2 3 2 2 2 7" xfId="26548" xr:uid="{00000000-0005-0000-0000-00006A5A0000}"/>
    <cellStyle name="Normal 2 3 2 2 2 8" xfId="26549" xr:uid="{00000000-0005-0000-0000-00006B5A0000}"/>
    <cellStyle name="Normal 2 3 2 2 2 9" xfId="26550" xr:uid="{00000000-0005-0000-0000-00006C5A0000}"/>
    <cellStyle name="Normal 2 3 2 2 3" xfId="26551" xr:uid="{00000000-0005-0000-0000-00006D5A0000}"/>
    <cellStyle name="Normal 2 3 2 2 3 2" xfId="26552" xr:uid="{00000000-0005-0000-0000-00006E5A0000}"/>
    <cellStyle name="Normal 2 3 2 2 3 2 2" xfId="26553" xr:uid="{00000000-0005-0000-0000-00006F5A0000}"/>
    <cellStyle name="Normal 2 3 2 2 3 2 2 2" xfId="26554" xr:uid="{00000000-0005-0000-0000-0000705A0000}"/>
    <cellStyle name="Normal 2 3 2 2 3 2 2 2 2" xfId="26555" xr:uid="{00000000-0005-0000-0000-0000715A0000}"/>
    <cellStyle name="Normal 2 3 2 2 3 2 2 2 2 2" xfId="26556" xr:uid="{00000000-0005-0000-0000-0000725A0000}"/>
    <cellStyle name="Normal 2 3 2 2 3 2 2 2 3" xfId="26557" xr:uid="{00000000-0005-0000-0000-0000735A0000}"/>
    <cellStyle name="Normal 2 3 2 2 3 2 2 2 4" xfId="26558" xr:uid="{00000000-0005-0000-0000-0000745A0000}"/>
    <cellStyle name="Normal 2 3 2 2 3 2 2 3" xfId="26559" xr:uid="{00000000-0005-0000-0000-0000755A0000}"/>
    <cellStyle name="Normal 2 3 2 2 3 2 2 3 2" xfId="26560" xr:uid="{00000000-0005-0000-0000-0000765A0000}"/>
    <cellStyle name="Normal 2 3 2 2 3 2 2 4" xfId="26561" xr:uid="{00000000-0005-0000-0000-0000775A0000}"/>
    <cellStyle name="Normal 2 3 2 2 3 2 2 5" xfId="26562" xr:uid="{00000000-0005-0000-0000-0000785A0000}"/>
    <cellStyle name="Normal 2 3 2 2 3 2 3" xfId="26563" xr:uid="{00000000-0005-0000-0000-0000795A0000}"/>
    <cellStyle name="Normal 2 3 2 2 3 2 3 2" xfId="26564" xr:uid="{00000000-0005-0000-0000-00007A5A0000}"/>
    <cellStyle name="Normal 2 3 2 2 3 2 3 2 2" xfId="26565" xr:uid="{00000000-0005-0000-0000-00007B5A0000}"/>
    <cellStyle name="Normal 2 3 2 2 3 2 3 3" xfId="26566" xr:uid="{00000000-0005-0000-0000-00007C5A0000}"/>
    <cellStyle name="Normal 2 3 2 2 3 2 3 4" xfId="26567" xr:uid="{00000000-0005-0000-0000-00007D5A0000}"/>
    <cellStyle name="Normal 2 3 2 2 3 2 4" xfId="26568" xr:uid="{00000000-0005-0000-0000-00007E5A0000}"/>
    <cellStyle name="Normal 2 3 2 2 3 2 4 2" xfId="26569" xr:uid="{00000000-0005-0000-0000-00007F5A0000}"/>
    <cellStyle name="Normal 2 3 2 2 3 2 5" xfId="26570" xr:uid="{00000000-0005-0000-0000-0000805A0000}"/>
    <cellStyle name="Normal 2 3 2 2 3 2 6" xfId="26571" xr:uid="{00000000-0005-0000-0000-0000815A0000}"/>
    <cellStyle name="Normal 2 3 2 2 3 3" xfId="26572" xr:uid="{00000000-0005-0000-0000-0000825A0000}"/>
    <cellStyle name="Normal 2 3 2 2 3 3 2" xfId="26573" xr:uid="{00000000-0005-0000-0000-0000835A0000}"/>
    <cellStyle name="Normal 2 3 2 2 3 3 2 2" xfId="26574" xr:uid="{00000000-0005-0000-0000-0000845A0000}"/>
    <cellStyle name="Normal 2 3 2 2 3 3 2 2 2" xfId="26575" xr:uid="{00000000-0005-0000-0000-0000855A0000}"/>
    <cellStyle name="Normal 2 3 2 2 3 3 2 3" xfId="26576" xr:uid="{00000000-0005-0000-0000-0000865A0000}"/>
    <cellStyle name="Normal 2 3 2 2 3 3 2 4" xfId="26577" xr:uid="{00000000-0005-0000-0000-0000875A0000}"/>
    <cellStyle name="Normal 2 3 2 2 3 3 3" xfId="26578" xr:uid="{00000000-0005-0000-0000-0000885A0000}"/>
    <cellStyle name="Normal 2 3 2 2 3 3 3 2" xfId="26579" xr:uid="{00000000-0005-0000-0000-0000895A0000}"/>
    <cellStyle name="Normal 2 3 2 2 3 3 4" xfId="26580" xr:uid="{00000000-0005-0000-0000-00008A5A0000}"/>
    <cellStyle name="Normal 2 3 2 2 3 3 5" xfId="26581" xr:uid="{00000000-0005-0000-0000-00008B5A0000}"/>
    <cellStyle name="Normal 2 3 2 2 3 4" xfId="26582" xr:uid="{00000000-0005-0000-0000-00008C5A0000}"/>
    <cellStyle name="Normal 2 3 2 2 3 4 2" xfId="26583" xr:uid="{00000000-0005-0000-0000-00008D5A0000}"/>
    <cellStyle name="Normal 2 3 2 2 3 4 2 2" xfId="26584" xr:uid="{00000000-0005-0000-0000-00008E5A0000}"/>
    <cellStyle name="Normal 2 3 2 2 3 4 3" xfId="26585" xr:uid="{00000000-0005-0000-0000-00008F5A0000}"/>
    <cellStyle name="Normal 2 3 2 2 3 4 4" xfId="26586" xr:uid="{00000000-0005-0000-0000-0000905A0000}"/>
    <cellStyle name="Normal 2 3 2 2 3 5" xfId="26587" xr:uid="{00000000-0005-0000-0000-0000915A0000}"/>
    <cellStyle name="Normal 2 3 2 2 3 5 2" xfId="26588" xr:uid="{00000000-0005-0000-0000-0000925A0000}"/>
    <cellStyle name="Normal 2 3 2 2 3 6" xfId="26589" xr:uid="{00000000-0005-0000-0000-0000935A0000}"/>
    <cellStyle name="Normal 2 3 2 2 3 7" xfId="26590" xr:uid="{00000000-0005-0000-0000-0000945A0000}"/>
    <cellStyle name="Normal 2 3 2 2 4" xfId="26591" xr:uid="{00000000-0005-0000-0000-0000955A0000}"/>
    <cellStyle name="Normal 2 3 2 2 4 2" xfId="26592" xr:uid="{00000000-0005-0000-0000-0000965A0000}"/>
    <cellStyle name="Normal 2 3 2 2 4 2 2" xfId="26593" xr:uid="{00000000-0005-0000-0000-0000975A0000}"/>
    <cellStyle name="Normal 2 3 2 2 4 2 2 2" xfId="26594" xr:uid="{00000000-0005-0000-0000-0000985A0000}"/>
    <cellStyle name="Normal 2 3 2 2 4 2 2 2 2" xfId="26595" xr:uid="{00000000-0005-0000-0000-0000995A0000}"/>
    <cellStyle name="Normal 2 3 2 2 4 2 2 3" xfId="26596" xr:uid="{00000000-0005-0000-0000-00009A5A0000}"/>
    <cellStyle name="Normal 2 3 2 2 4 2 2 4" xfId="26597" xr:uid="{00000000-0005-0000-0000-00009B5A0000}"/>
    <cellStyle name="Normal 2 3 2 2 4 2 3" xfId="26598" xr:uid="{00000000-0005-0000-0000-00009C5A0000}"/>
    <cellStyle name="Normal 2 3 2 2 4 2 3 2" xfId="26599" xr:uid="{00000000-0005-0000-0000-00009D5A0000}"/>
    <cellStyle name="Normal 2 3 2 2 4 2 4" xfId="26600" xr:uid="{00000000-0005-0000-0000-00009E5A0000}"/>
    <cellStyle name="Normal 2 3 2 2 4 2 5" xfId="26601" xr:uid="{00000000-0005-0000-0000-00009F5A0000}"/>
    <cellStyle name="Normal 2 3 2 2 4 3" xfId="26602" xr:uid="{00000000-0005-0000-0000-0000A05A0000}"/>
    <cellStyle name="Normal 2 3 2 2 4 3 2" xfId="26603" xr:uid="{00000000-0005-0000-0000-0000A15A0000}"/>
    <cellStyle name="Normal 2 3 2 2 4 3 2 2" xfId="26604" xr:uid="{00000000-0005-0000-0000-0000A25A0000}"/>
    <cellStyle name="Normal 2 3 2 2 4 3 3" xfId="26605" xr:uid="{00000000-0005-0000-0000-0000A35A0000}"/>
    <cellStyle name="Normal 2 3 2 2 4 3 4" xfId="26606" xr:uid="{00000000-0005-0000-0000-0000A45A0000}"/>
    <cellStyle name="Normal 2 3 2 2 4 4" xfId="26607" xr:uid="{00000000-0005-0000-0000-0000A55A0000}"/>
    <cellStyle name="Normal 2 3 2 2 4 4 2" xfId="26608" xr:uid="{00000000-0005-0000-0000-0000A65A0000}"/>
    <cellStyle name="Normal 2 3 2 2 4 5" xfId="26609" xr:uid="{00000000-0005-0000-0000-0000A75A0000}"/>
    <cellStyle name="Normal 2 3 2 2 4 6" xfId="26610" xr:uid="{00000000-0005-0000-0000-0000A85A0000}"/>
    <cellStyle name="Normal 2 3 2 2 5" xfId="26611" xr:uid="{00000000-0005-0000-0000-0000A95A0000}"/>
    <cellStyle name="Normal 2 3 2 2 5 2" xfId="26612" xr:uid="{00000000-0005-0000-0000-0000AA5A0000}"/>
    <cellStyle name="Normal 2 3 2 2 5 2 2" xfId="26613" xr:uid="{00000000-0005-0000-0000-0000AB5A0000}"/>
    <cellStyle name="Normal 2 3 2 2 5 2 2 2" xfId="26614" xr:uid="{00000000-0005-0000-0000-0000AC5A0000}"/>
    <cellStyle name="Normal 2 3 2 2 5 2 3" xfId="26615" xr:uid="{00000000-0005-0000-0000-0000AD5A0000}"/>
    <cellStyle name="Normal 2 3 2 2 5 2 4" xfId="26616" xr:uid="{00000000-0005-0000-0000-0000AE5A0000}"/>
    <cellStyle name="Normal 2 3 2 2 5 3" xfId="26617" xr:uid="{00000000-0005-0000-0000-0000AF5A0000}"/>
    <cellStyle name="Normal 2 3 2 2 5 3 2" xfId="26618" xr:uid="{00000000-0005-0000-0000-0000B05A0000}"/>
    <cellStyle name="Normal 2 3 2 2 5 4" xfId="26619" xr:uid="{00000000-0005-0000-0000-0000B15A0000}"/>
    <cellStyle name="Normal 2 3 2 2 5 5" xfId="26620" xr:uid="{00000000-0005-0000-0000-0000B25A0000}"/>
    <cellStyle name="Normal 2 3 2 2 6" xfId="26621" xr:uid="{00000000-0005-0000-0000-0000B35A0000}"/>
    <cellStyle name="Normal 2 3 2 2 6 2" xfId="26622" xr:uid="{00000000-0005-0000-0000-0000B45A0000}"/>
    <cellStyle name="Normal 2 3 2 2 6 2 2" xfId="26623" xr:uid="{00000000-0005-0000-0000-0000B55A0000}"/>
    <cellStyle name="Normal 2 3 2 2 6 3" xfId="26624" xr:uid="{00000000-0005-0000-0000-0000B65A0000}"/>
    <cellStyle name="Normal 2 3 2 2 6 4" xfId="26625" xr:uid="{00000000-0005-0000-0000-0000B75A0000}"/>
    <cellStyle name="Normal 2 3 2 2 7" xfId="26626" xr:uid="{00000000-0005-0000-0000-0000B85A0000}"/>
    <cellStyle name="Normal 2 3 2 2 7 2" xfId="26627" xr:uid="{00000000-0005-0000-0000-0000B95A0000}"/>
    <cellStyle name="Normal 2 3 2 2 8" xfId="26628" xr:uid="{00000000-0005-0000-0000-0000BA5A0000}"/>
    <cellStyle name="Normal 2 3 2 2 9" xfId="26629" xr:uid="{00000000-0005-0000-0000-0000BB5A0000}"/>
    <cellStyle name="Normal 2 3 2 3" xfId="748" xr:uid="{00000000-0005-0000-0000-0000BC5A0000}"/>
    <cellStyle name="Normal 2 3 2 3 2" xfId="26630" xr:uid="{00000000-0005-0000-0000-0000BD5A0000}"/>
    <cellStyle name="Normal 2 3 2 3 2 2" xfId="26631" xr:uid="{00000000-0005-0000-0000-0000BE5A0000}"/>
    <cellStyle name="Normal 2 3 2 3 2 2 2" xfId="26632" xr:uid="{00000000-0005-0000-0000-0000BF5A0000}"/>
    <cellStyle name="Normal 2 3 2 3 2 2 2 2" xfId="26633" xr:uid="{00000000-0005-0000-0000-0000C05A0000}"/>
    <cellStyle name="Normal 2 3 2 3 2 2 2 2 2" xfId="26634" xr:uid="{00000000-0005-0000-0000-0000C15A0000}"/>
    <cellStyle name="Normal 2 3 2 3 2 2 2 2 2 2" xfId="26635" xr:uid="{00000000-0005-0000-0000-0000C25A0000}"/>
    <cellStyle name="Normal 2 3 2 3 2 2 2 2 3" xfId="26636" xr:uid="{00000000-0005-0000-0000-0000C35A0000}"/>
    <cellStyle name="Normal 2 3 2 3 2 2 2 2 4" xfId="26637" xr:uid="{00000000-0005-0000-0000-0000C45A0000}"/>
    <cellStyle name="Normal 2 3 2 3 2 2 2 3" xfId="26638" xr:uid="{00000000-0005-0000-0000-0000C55A0000}"/>
    <cellStyle name="Normal 2 3 2 3 2 2 2 3 2" xfId="26639" xr:uid="{00000000-0005-0000-0000-0000C65A0000}"/>
    <cellStyle name="Normal 2 3 2 3 2 2 2 4" xfId="26640" xr:uid="{00000000-0005-0000-0000-0000C75A0000}"/>
    <cellStyle name="Normal 2 3 2 3 2 2 2 5" xfId="26641" xr:uid="{00000000-0005-0000-0000-0000C85A0000}"/>
    <cellStyle name="Normal 2 3 2 3 2 2 3" xfId="26642" xr:uid="{00000000-0005-0000-0000-0000C95A0000}"/>
    <cellStyle name="Normal 2 3 2 3 2 2 3 2" xfId="26643" xr:uid="{00000000-0005-0000-0000-0000CA5A0000}"/>
    <cellStyle name="Normal 2 3 2 3 2 2 3 2 2" xfId="26644" xr:uid="{00000000-0005-0000-0000-0000CB5A0000}"/>
    <cellStyle name="Normal 2 3 2 3 2 2 3 3" xfId="26645" xr:uid="{00000000-0005-0000-0000-0000CC5A0000}"/>
    <cellStyle name="Normal 2 3 2 3 2 2 3 4" xfId="26646" xr:uid="{00000000-0005-0000-0000-0000CD5A0000}"/>
    <cellStyle name="Normal 2 3 2 3 2 2 4" xfId="26647" xr:uid="{00000000-0005-0000-0000-0000CE5A0000}"/>
    <cellStyle name="Normal 2 3 2 3 2 2 4 2" xfId="26648" xr:uid="{00000000-0005-0000-0000-0000CF5A0000}"/>
    <cellStyle name="Normal 2 3 2 3 2 2 5" xfId="26649" xr:uid="{00000000-0005-0000-0000-0000D05A0000}"/>
    <cellStyle name="Normal 2 3 2 3 2 2 6" xfId="26650" xr:uid="{00000000-0005-0000-0000-0000D15A0000}"/>
    <cellStyle name="Normal 2 3 2 3 2 3" xfId="26651" xr:uid="{00000000-0005-0000-0000-0000D25A0000}"/>
    <cellStyle name="Normal 2 3 2 3 2 3 2" xfId="26652" xr:uid="{00000000-0005-0000-0000-0000D35A0000}"/>
    <cellStyle name="Normal 2 3 2 3 2 3 2 2" xfId="26653" xr:uid="{00000000-0005-0000-0000-0000D45A0000}"/>
    <cellStyle name="Normal 2 3 2 3 2 3 2 2 2" xfId="26654" xr:uid="{00000000-0005-0000-0000-0000D55A0000}"/>
    <cellStyle name="Normal 2 3 2 3 2 3 2 3" xfId="26655" xr:uid="{00000000-0005-0000-0000-0000D65A0000}"/>
    <cellStyle name="Normal 2 3 2 3 2 3 2 4" xfId="26656" xr:uid="{00000000-0005-0000-0000-0000D75A0000}"/>
    <cellStyle name="Normal 2 3 2 3 2 3 3" xfId="26657" xr:uid="{00000000-0005-0000-0000-0000D85A0000}"/>
    <cellStyle name="Normal 2 3 2 3 2 3 3 2" xfId="26658" xr:uid="{00000000-0005-0000-0000-0000D95A0000}"/>
    <cellStyle name="Normal 2 3 2 3 2 3 4" xfId="26659" xr:uid="{00000000-0005-0000-0000-0000DA5A0000}"/>
    <cellStyle name="Normal 2 3 2 3 2 3 5" xfId="26660" xr:uid="{00000000-0005-0000-0000-0000DB5A0000}"/>
    <cellStyle name="Normal 2 3 2 3 2 4" xfId="26661" xr:uid="{00000000-0005-0000-0000-0000DC5A0000}"/>
    <cellStyle name="Normal 2 3 2 3 2 4 2" xfId="26662" xr:uid="{00000000-0005-0000-0000-0000DD5A0000}"/>
    <cellStyle name="Normal 2 3 2 3 2 4 2 2" xfId="26663" xr:uid="{00000000-0005-0000-0000-0000DE5A0000}"/>
    <cellStyle name="Normal 2 3 2 3 2 4 3" xfId="26664" xr:uid="{00000000-0005-0000-0000-0000DF5A0000}"/>
    <cellStyle name="Normal 2 3 2 3 2 4 4" xfId="26665" xr:uid="{00000000-0005-0000-0000-0000E05A0000}"/>
    <cellStyle name="Normal 2 3 2 3 2 5" xfId="26666" xr:uid="{00000000-0005-0000-0000-0000E15A0000}"/>
    <cellStyle name="Normal 2 3 2 3 2 5 2" xfId="26667" xr:uid="{00000000-0005-0000-0000-0000E25A0000}"/>
    <cellStyle name="Normal 2 3 2 3 2 6" xfId="26668" xr:uid="{00000000-0005-0000-0000-0000E35A0000}"/>
    <cellStyle name="Normal 2 3 2 3 2 7" xfId="26669" xr:uid="{00000000-0005-0000-0000-0000E45A0000}"/>
    <cellStyle name="Normal 2 3 2 3 3" xfId="26670" xr:uid="{00000000-0005-0000-0000-0000E55A0000}"/>
    <cellStyle name="Normal 2 3 2 3 3 2" xfId="26671" xr:uid="{00000000-0005-0000-0000-0000E65A0000}"/>
    <cellStyle name="Normal 2 3 2 3 3 2 2" xfId="26672" xr:uid="{00000000-0005-0000-0000-0000E75A0000}"/>
    <cellStyle name="Normal 2 3 2 3 3 2 2 2" xfId="26673" xr:uid="{00000000-0005-0000-0000-0000E85A0000}"/>
    <cellStyle name="Normal 2 3 2 3 3 2 2 2 2" xfId="26674" xr:uid="{00000000-0005-0000-0000-0000E95A0000}"/>
    <cellStyle name="Normal 2 3 2 3 3 2 2 3" xfId="26675" xr:uid="{00000000-0005-0000-0000-0000EA5A0000}"/>
    <cellStyle name="Normal 2 3 2 3 3 2 2 4" xfId="26676" xr:uid="{00000000-0005-0000-0000-0000EB5A0000}"/>
    <cellStyle name="Normal 2 3 2 3 3 2 3" xfId="26677" xr:uid="{00000000-0005-0000-0000-0000EC5A0000}"/>
    <cellStyle name="Normal 2 3 2 3 3 2 3 2" xfId="26678" xr:uid="{00000000-0005-0000-0000-0000ED5A0000}"/>
    <cellStyle name="Normal 2 3 2 3 3 2 4" xfId="26679" xr:uid="{00000000-0005-0000-0000-0000EE5A0000}"/>
    <cellStyle name="Normal 2 3 2 3 3 2 5" xfId="26680" xr:uid="{00000000-0005-0000-0000-0000EF5A0000}"/>
    <cellStyle name="Normal 2 3 2 3 3 3" xfId="26681" xr:uid="{00000000-0005-0000-0000-0000F05A0000}"/>
    <cellStyle name="Normal 2 3 2 3 3 3 2" xfId="26682" xr:uid="{00000000-0005-0000-0000-0000F15A0000}"/>
    <cellStyle name="Normal 2 3 2 3 3 3 2 2" xfId="26683" xr:uid="{00000000-0005-0000-0000-0000F25A0000}"/>
    <cellStyle name="Normal 2 3 2 3 3 3 3" xfId="26684" xr:uid="{00000000-0005-0000-0000-0000F35A0000}"/>
    <cellStyle name="Normal 2 3 2 3 3 3 4" xfId="26685" xr:uid="{00000000-0005-0000-0000-0000F45A0000}"/>
    <cellStyle name="Normal 2 3 2 3 3 4" xfId="26686" xr:uid="{00000000-0005-0000-0000-0000F55A0000}"/>
    <cellStyle name="Normal 2 3 2 3 3 4 2" xfId="26687" xr:uid="{00000000-0005-0000-0000-0000F65A0000}"/>
    <cellStyle name="Normal 2 3 2 3 3 5" xfId="26688" xr:uid="{00000000-0005-0000-0000-0000F75A0000}"/>
    <cellStyle name="Normal 2 3 2 3 3 6" xfId="26689" xr:uid="{00000000-0005-0000-0000-0000F85A0000}"/>
    <cellStyle name="Normal 2 3 2 3 4" xfId="26690" xr:uid="{00000000-0005-0000-0000-0000F95A0000}"/>
    <cellStyle name="Normal 2 3 2 3 4 2" xfId="26691" xr:uid="{00000000-0005-0000-0000-0000FA5A0000}"/>
    <cellStyle name="Normal 2 3 2 3 4 2 2" xfId="26692" xr:uid="{00000000-0005-0000-0000-0000FB5A0000}"/>
    <cellStyle name="Normal 2 3 2 3 4 2 2 2" xfId="26693" xr:uid="{00000000-0005-0000-0000-0000FC5A0000}"/>
    <cellStyle name="Normal 2 3 2 3 4 2 3" xfId="26694" xr:uid="{00000000-0005-0000-0000-0000FD5A0000}"/>
    <cellStyle name="Normal 2 3 2 3 4 2 4" xfId="26695" xr:uid="{00000000-0005-0000-0000-0000FE5A0000}"/>
    <cellStyle name="Normal 2 3 2 3 4 3" xfId="26696" xr:uid="{00000000-0005-0000-0000-0000FF5A0000}"/>
    <cellStyle name="Normal 2 3 2 3 4 3 2" xfId="26697" xr:uid="{00000000-0005-0000-0000-0000005B0000}"/>
    <cellStyle name="Normal 2 3 2 3 4 4" xfId="26698" xr:uid="{00000000-0005-0000-0000-0000015B0000}"/>
    <cellStyle name="Normal 2 3 2 3 4 5" xfId="26699" xr:uid="{00000000-0005-0000-0000-0000025B0000}"/>
    <cellStyle name="Normal 2 3 2 3 5" xfId="26700" xr:uid="{00000000-0005-0000-0000-0000035B0000}"/>
    <cellStyle name="Normal 2 3 2 3 5 2" xfId="26701" xr:uid="{00000000-0005-0000-0000-0000045B0000}"/>
    <cellStyle name="Normal 2 3 2 3 5 2 2" xfId="26702" xr:uid="{00000000-0005-0000-0000-0000055B0000}"/>
    <cellStyle name="Normal 2 3 2 3 5 3" xfId="26703" xr:uid="{00000000-0005-0000-0000-0000065B0000}"/>
    <cellStyle name="Normal 2 3 2 3 5 4" xfId="26704" xr:uid="{00000000-0005-0000-0000-0000075B0000}"/>
    <cellStyle name="Normal 2 3 2 3 6" xfId="26705" xr:uid="{00000000-0005-0000-0000-0000085B0000}"/>
    <cellStyle name="Normal 2 3 2 3 6 2" xfId="26706" xr:uid="{00000000-0005-0000-0000-0000095B0000}"/>
    <cellStyle name="Normal 2 3 2 3 7" xfId="26707" xr:uid="{00000000-0005-0000-0000-00000A5B0000}"/>
    <cellStyle name="Normal 2 3 2 3 8" xfId="26708" xr:uid="{00000000-0005-0000-0000-00000B5B0000}"/>
    <cellStyle name="Normal 2 3 2 3 9" xfId="26709" xr:uid="{00000000-0005-0000-0000-00000C5B0000}"/>
    <cellStyle name="Normal 2 3 2 4" xfId="26710" xr:uid="{00000000-0005-0000-0000-00000D5B0000}"/>
    <cellStyle name="Normal 2 3 2 4 2" xfId="26711" xr:uid="{00000000-0005-0000-0000-00000E5B0000}"/>
    <cellStyle name="Normal 2 3 2 4 2 2" xfId="26712" xr:uid="{00000000-0005-0000-0000-00000F5B0000}"/>
    <cellStyle name="Normal 2 3 2 4 2 2 2" xfId="26713" xr:uid="{00000000-0005-0000-0000-0000105B0000}"/>
    <cellStyle name="Normal 2 3 2 4 2 2 2 2" xfId="26714" xr:uid="{00000000-0005-0000-0000-0000115B0000}"/>
    <cellStyle name="Normal 2 3 2 4 2 2 2 2 2" xfId="26715" xr:uid="{00000000-0005-0000-0000-0000125B0000}"/>
    <cellStyle name="Normal 2 3 2 4 2 2 2 3" xfId="26716" xr:uid="{00000000-0005-0000-0000-0000135B0000}"/>
    <cellStyle name="Normal 2 3 2 4 2 2 2 4" xfId="26717" xr:uid="{00000000-0005-0000-0000-0000145B0000}"/>
    <cellStyle name="Normal 2 3 2 4 2 2 3" xfId="26718" xr:uid="{00000000-0005-0000-0000-0000155B0000}"/>
    <cellStyle name="Normal 2 3 2 4 2 2 3 2" xfId="26719" xr:uid="{00000000-0005-0000-0000-0000165B0000}"/>
    <cellStyle name="Normal 2 3 2 4 2 2 4" xfId="26720" xr:uid="{00000000-0005-0000-0000-0000175B0000}"/>
    <cellStyle name="Normal 2 3 2 4 2 2 5" xfId="26721" xr:uid="{00000000-0005-0000-0000-0000185B0000}"/>
    <cellStyle name="Normal 2 3 2 4 2 3" xfId="26722" xr:uid="{00000000-0005-0000-0000-0000195B0000}"/>
    <cellStyle name="Normal 2 3 2 4 2 3 2" xfId="26723" xr:uid="{00000000-0005-0000-0000-00001A5B0000}"/>
    <cellStyle name="Normal 2 3 2 4 2 3 2 2" xfId="26724" xr:uid="{00000000-0005-0000-0000-00001B5B0000}"/>
    <cellStyle name="Normal 2 3 2 4 2 3 3" xfId="26725" xr:uid="{00000000-0005-0000-0000-00001C5B0000}"/>
    <cellStyle name="Normal 2 3 2 4 2 3 4" xfId="26726" xr:uid="{00000000-0005-0000-0000-00001D5B0000}"/>
    <cellStyle name="Normal 2 3 2 4 2 4" xfId="26727" xr:uid="{00000000-0005-0000-0000-00001E5B0000}"/>
    <cellStyle name="Normal 2 3 2 4 2 4 2" xfId="26728" xr:uid="{00000000-0005-0000-0000-00001F5B0000}"/>
    <cellStyle name="Normal 2 3 2 4 2 5" xfId="26729" xr:uid="{00000000-0005-0000-0000-0000205B0000}"/>
    <cellStyle name="Normal 2 3 2 4 2 6" xfId="26730" xr:uid="{00000000-0005-0000-0000-0000215B0000}"/>
    <cellStyle name="Normal 2 3 2 4 3" xfId="26731" xr:uid="{00000000-0005-0000-0000-0000225B0000}"/>
    <cellStyle name="Normal 2 3 2 4 3 2" xfId="26732" xr:uid="{00000000-0005-0000-0000-0000235B0000}"/>
    <cellStyle name="Normal 2 3 2 4 3 2 2" xfId="26733" xr:uid="{00000000-0005-0000-0000-0000245B0000}"/>
    <cellStyle name="Normal 2 3 2 4 3 2 2 2" xfId="26734" xr:uid="{00000000-0005-0000-0000-0000255B0000}"/>
    <cellStyle name="Normal 2 3 2 4 3 2 3" xfId="26735" xr:uid="{00000000-0005-0000-0000-0000265B0000}"/>
    <cellStyle name="Normal 2 3 2 4 3 2 4" xfId="26736" xr:uid="{00000000-0005-0000-0000-0000275B0000}"/>
    <cellStyle name="Normal 2 3 2 4 3 3" xfId="26737" xr:uid="{00000000-0005-0000-0000-0000285B0000}"/>
    <cellStyle name="Normal 2 3 2 4 3 3 2" xfId="26738" xr:uid="{00000000-0005-0000-0000-0000295B0000}"/>
    <cellStyle name="Normal 2 3 2 4 3 4" xfId="26739" xr:uid="{00000000-0005-0000-0000-00002A5B0000}"/>
    <cellStyle name="Normal 2 3 2 4 3 5" xfId="26740" xr:uid="{00000000-0005-0000-0000-00002B5B0000}"/>
    <cellStyle name="Normal 2 3 2 4 4" xfId="26741" xr:uid="{00000000-0005-0000-0000-00002C5B0000}"/>
    <cellStyle name="Normal 2 3 2 4 4 2" xfId="26742" xr:uid="{00000000-0005-0000-0000-00002D5B0000}"/>
    <cellStyle name="Normal 2 3 2 4 4 2 2" xfId="26743" xr:uid="{00000000-0005-0000-0000-00002E5B0000}"/>
    <cellStyle name="Normal 2 3 2 4 4 3" xfId="26744" xr:uid="{00000000-0005-0000-0000-00002F5B0000}"/>
    <cellStyle name="Normal 2 3 2 4 4 4" xfId="26745" xr:uid="{00000000-0005-0000-0000-0000305B0000}"/>
    <cellStyle name="Normal 2 3 2 4 5" xfId="26746" xr:uid="{00000000-0005-0000-0000-0000315B0000}"/>
    <cellStyle name="Normal 2 3 2 4 5 2" xfId="26747" xr:uid="{00000000-0005-0000-0000-0000325B0000}"/>
    <cellStyle name="Normal 2 3 2 4 6" xfId="26748" xr:uid="{00000000-0005-0000-0000-0000335B0000}"/>
    <cellStyle name="Normal 2 3 2 4 7" xfId="26749" xr:uid="{00000000-0005-0000-0000-0000345B0000}"/>
    <cellStyle name="Normal 2 3 2 5" xfId="26750" xr:uid="{00000000-0005-0000-0000-0000355B0000}"/>
    <cellStyle name="Normal 2 3 2 5 2" xfId="26751" xr:uid="{00000000-0005-0000-0000-0000365B0000}"/>
    <cellStyle name="Normal 2 3 2 5 2 2" xfId="26752" xr:uid="{00000000-0005-0000-0000-0000375B0000}"/>
    <cellStyle name="Normal 2 3 2 5 2 2 2" xfId="26753" xr:uid="{00000000-0005-0000-0000-0000385B0000}"/>
    <cellStyle name="Normal 2 3 2 5 2 2 2 2" xfId="26754" xr:uid="{00000000-0005-0000-0000-0000395B0000}"/>
    <cellStyle name="Normal 2 3 2 5 2 2 3" xfId="26755" xr:uid="{00000000-0005-0000-0000-00003A5B0000}"/>
    <cellStyle name="Normal 2 3 2 5 2 2 4" xfId="26756" xr:uid="{00000000-0005-0000-0000-00003B5B0000}"/>
    <cellStyle name="Normal 2 3 2 5 2 3" xfId="26757" xr:uid="{00000000-0005-0000-0000-00003C5B0000}"/>
    <cellStyle name="Normal 2 3 2 5 2 3 2" xfId="26758" xr:uid="{00000000-0005-0000-0000-00003D5B0000}"/>
    <cellStyle name="Normal 2 3 2 5 2 4" xfId="26759" xr:uid="{00000000-0005-0000-0000-00003E5B0000}"/>
    <cellStyle name="Normal 2 3 2 5 2 5" xfId="26760" xr:uid="{00000000-0005-0000-0000-00003F5B0000}"/>
    <cellStyle name="Normal 2 3 2 5 3" xfId="26761" xr:uid="{00000000-0005-0000-0000-0000405B0000}"/>
    <cellStyle name="Normal 2 3 2 5 3 2" xfId="26762" xr:uid="{00000000-0005-0000-0000-0000415B0000}"/>
    <cellStyle name="Normal 2 3 2 5 3 2 2" xfId="26763" xr:uid="{00000000-0005-0000-0000-0000425B0000}"/>
    <cellStyle name="Normal 2 3 2 5 3 3" xfId="26764" xr:uid="{00000000-0005-0000-0000-0000435B0000}"/>
    <cellStyle name="Normal 2 3 2 5 3 4" xfId="26765" xr:uid="{00000000-0005-0000-0000-0000445B0000}"/>
    <cellStyle name="Normal 2 3 2 5 4" xfId="26766" xr:uid="{00000000-0005-0000-0000-0000455B0000}"/>
    <cellStyle name="Normal 2 3 2 5 4 2" xfId="26767" xr:uid="{00000000-0005-0000-0000-0000465B0000}"/>
    <cellStyle name="Normal 2 3 2 5 5" xfId="26768" xr:uid="{00000000-0005-0000-0000-0000475B0000}"/>
    <cellStyle name="Normal 2 3 2 5 6" xfId="26769" xr:uid="{00000000-0005-0000-0000-0000485B0000}"/>
    <cellStyle name="Normal 2 3 2 6" xfId="26770" xr:uid="{00000000-0005-0000-0000-0000495B0000}"/>
    <cellStyle name="Normal 2 3 2 6 2" xfId="26771" xr:uid="{00000000-0005-0000-0000-00004A5B0000}"/>
    <cellStyle name="Normal 2 3 2 6 2 2" xfId="26772" xr:uid="{00000000-0005-0000-0000-00004B5B0000}"/>
    <cellStyle name="Normal 2 3 2 6 2 2 2" xfId="26773" xr:uid="{00000000-0005-0000-0000-00004C5B0000}"/>
    <cellStyle name="Normal 2 3 2 6 2 3" xfId="26774" xr:uid="{00000000-0005-0000-0000-00004D5B0000}"/>
    <cellStyle name="Normal 2 3 2 6 2 4" xfId="26775" xr:uid="{00000000-0005-0000-0000-00004E5B0000}"/>
    <cellStyle name="Normal 2 3 2 6 3" xfId="26776" xr:uid="{00000000-0005-0000-0000-00004F5B0000}"/>
    <cellStyle name="Normal 2 3 2 6 3 2" xfId="26777" xr:uid="{00000000-0005-0000-0000-0000505B0000}"/>
    <cellStyle name="Normal 2 3 2 6 4" xfId="26778" xr:uid="{00000000-0005-0000-0000-0000515B0000}"/>
    <cellStyle name="Normal 2 3 2 6 5" xfId="26779" xr:uid="{00000000-0005-0000-0000-0000525B0000}"/>
    <cellStyle name="Normal 2 3 2 7" xfId="26780" xr:uid="{00000000-0005-0000-0000-0000535B0000}"/>
    <cellStyle name="Normal 2 3 2 7 2" xfId="26781" xr:uid="{00000000-0005-0000-0000-0000545B0000}"/>
    <cellStyle name="Normal 2 3 2 7 2 2" xfId="26782" xr:uid="{00000000-0005-0000-0000-0000555B0000}"/>
    <cellStyle name="Normal 2 3 2 7 3" xfId="26783" xr:uid="{00000000-0005-0000-0000-0000565B0000}"/>
    <cellStyle name="Normal 2 3 2 7 4" xfId="26784" xr:uid="{00000000-0005-0000-0000-0000575B0000}"/>
    <cellStyle name="Normal 2 3 2 8" xfId="26785" xr:uid="{00000000-0005-0000-0000-0000585B0000}"/>
    <cellStyle name="Normal 2 3 2 8 2" xfId="26786" xr:uid="{00000000-0005-0000-0000-0000595B0000}"/>
    <cellStyle name="Normal 2 3 2 9" xfId="26787" xr:uid="{00000000-0005-0000-0000-00005A5B0000}"/>
    <cellStyle name="Normal 2 3 3" xfId="749" xr:uid="{00000000-0005-0000-0000-00005B5B0000}"/>
    <cellStyle name="Normal 2 3 3 10" xfId="26788" xr:uid="{00000000-0005-0000-0000-00005C5B0000}"/>
    <cellStyle name="Normal 2 3 3 2" xfId="750" xr:uid="{00000000-0005-0000-0000-00005D5B0000}"/>
    <cellStyle name="Normal 2 3 3 2 2" xfId="4374" xr:uid="{00000000-0005-0000-0000-00005E5B0000}"/>
    <cellStyle name="Normal 2 3 3 2 2 2" xfId="26789" xr:uid="{00000000-0005-0000-0000-00005F5B0000}"/>
    <cellStyle name="Normal 2 3 3 2 2 2 2" xfId="26790" xr:uid="{00000000-0005-0000-0000-0000605B0000}"/>
    <cellStyle name="Normal 2 3 3 2 2 2 2 2" xfId="26791" xr:uid="{00000000-0005-0000-0000-0000615B0000}"/>
    <cellStyle name="Normal 2 3 3 2 2 2 2 2 2" xfId="26792" xr:uid="{00000000-0005-0000-0000-0000625B0000}"/>
    <cellStyle name="Normal 2 3 3 2 2 2 2 2 2 2" xfId="26793" xr:uid="{00000000-0005-0000-0000-0000635B0000}"/>
    <cellStyle name="Normal 2 3 3 2 2 2 2 2 3" xfId="26794" xr:uid="{00000000-0005-0000-0000-0000645B0000}"/>
    <cellStyle name="Normal 2 3 3 2 2 2 2 2 4" xfId="26795" xr:uid="{00000000-0005-0000-0000-0000655B0000}"/>
    <cellStyle name="Normal 2 3 3 2 2 2 2 3" xfId="26796" xr:uid="{00000000-0005-0000-0000-0000665B0000}"/>
    <cellStyle name="Normal 2 3 3 2 2 2 2 3 2" xfId="26797" xr:uid="{00000000-0005-0000-0000-0000675B0000}"/>
    <cellStyle name="Normal 2 3 3 2 2 2 2 4" xfId="26798" xr:uid="{00000000-0005-0000-0000-0000685B0000}"/>
    <cellStyle name="Normal 2 3 3 2 2 2 2 5" xfId="26799" xr:uid="{00000000-0005-0000-0000-0000695B0000}"/>
    <cellStyle name="Normal 2 3 3 2 2 2 3" xfId="26800" xr:uid="{00000000-0005-0000-0000-00006A5B0000}"/>
    <cellStyle name="Normal 2 3 3 2 2 2 3 2" xfId="26801" xr:uid="{00000000-0005-0000-0000-00006B5B0000}"/>
    <cellStyle name="Normal 2 3 3 2 2 2 3 2 2" xfId="26802" xr:uid="{00000000-0005-0000-0000-00006C5B0000}"/>
    <cellStyle name="Normal 2 3 3 2 2 2 3 3" xfId="26803" xr:uid="{00000000-0005-0000-0000-00006D5B0000}"/>
    <cellStyle name="Normal 2 3 3 2 2 2 3 4" xfId="26804" xr:uid="{00000000-0005-0000-0000-00006E5B0000}"/>
    <cellStyle name="Normal 2 3 3 2 2 2 4" xfId="26805" xr:uid="{00000000-0005-0000-0000-00006F5B0000}"/>
    <cellStyle name="Normal 2 3 3 2 2 2 4 2" xfId="26806" xr:uid="{00000000-0005-0000-0000-0000705B0000}"/>
    <cellStyle name="Normal 2 3 3 2 2 2 5" xfId="26807" xr:uid="{00000000-0005-0000-0000-0000715B0000}"/>
    <cellStyle name="Normal 2 3 3 2 2 2 6" xfId="26808" xr:uid="{00000000-0005-0000-0000-0000725B0000}"/>
    <cellStyle name="Normal 2 3 3 2 2 3" xfId="26809" xr:uid="{00000000-0005-0000-0000-0000735B0000}"/>
    <cellStyle name="Normal 2 3 3 2 2 3 2" xfId="26810" xr:uid="{00000000-0005-0000-0000-0000745B0000}"/>
    <cellStyle name="Normal 2 3 3 2 2 3 2 2" xfId="26811" xr:uid="{00000000-0005-0000-0000-0000755B0000}"/>
    <cellStyle name="Normal 2 3 3 2 2 3 2 2 2" xfId="26812" xr:uid="{00000000-0005-0000-0000-0000765B0000}"/>
    <cellStyle name="Normal 2 3 3 2 2 3 2 3" xfId="26813" xr:uid="{00000000-0005-0000-0000-0000775B0000}"/>
    <cellStyle name="Normal 2 3 3 2 2 3 2 4" xfId="26814" xr:uid="{00000000-0005-0000-0000-0000785B0000}"/>
    <cellStyle name="Normal 2 3 3 2 2 3 3" xfId="26815" xr:uid="{00000000-0005-0000-0000-0000795B0000}"/>
    <cellStyle name="Normal 2 3 3 2 2 3 3 2" xfId="26816" xr:uid="{00000000-0005-0000-0000-00007A5B0000}"/>
    <cellStyle name="Normal 2 3 3 2 2 3 4" xfId="26817" xr:uid="{00000000-0005-0000-0000-00007B5B0000}"/>
    <cellStyle name="Normal 2 3 3 2 2 3 5" xfId="26818" xr:uid="{00000000-0005-0000-0000-00007C5B0000}"/>
    <cellStyle name="Normal 2 3 3 2 2 4" xfId="26819" xr:uid="{00000000-0005-0000-0000-00007D5B0000}"/>
    <cellStyle name="Normal 2 3 3 2 2 4 2" xfId="26820" xr:uid="{00000000-0005-0000-0000-00007E5B0000}"/>
    <cellStyle name="Normal 2 3 3 2 2 4 2 2" xfId="26821" xr:uid="{00000000-0005-0000-0000-00007F5B0000}"/>
    <cellStyle name="Normal 2 3 3 2 2 4 3" xfId="26822" xr:uid="{00000000-0005-0000-0000-0000805B0000}"/>
    <cellStyle name="Normal 2 3 3 2 2 4 4" xfId="26823" xr:uid="{00000000-0005-0000-0000-0000815B0000}"/>
    <cellStyle name="Normal 2 3 3 2 2 5" xfId="26824" xr:uid="{00000000-0005-0000-0000-0000825B0000}"/>
    <cellStyle name="Normal 2 3 3 2 2 5 2" xfId="26825" xr:uid="{00000000-0005-0000-0000-0000835B0000}"/>
    <cellStyle name="Normal 2 3 3 2 2 6" xfId="26826" xr:uid="{00000000-0005-0000-0000-0000845B0000}"/>
    <cellStyle name="Normal 2 3 3 2 2 7" xfId="26827" xr:uid="{00000000-0005-0000-0000-0000855B0000}"/>
    <cellStyle name="Normal 2 3 3 2 3" xfId="26828" xr:uid="{00000000-0005-0000-0000-0000865B0000}"/>
    <cellStyle name="Normal 2 3 3 2 3 2" xfId="26829" xr:uid="{00000000-0005-0000-0000-0000875B0000}"/>
    <cellStyle name="Normal 2 3 3 2 3 2 2" xfId="26830" xr:uid="{00000000-0005-0000-0000-0000885B0000}"/>
    <cellStyle name="Normal 2 3 3 2 3 2 2 2" xfId="26831" xr:uid="{00000000-0005-0000-0000-0000895B0000}"/>
    <cellStyle name="Normal 2 3 3 2 3 2 2 2 2" xfId="26832" xr:uid="{00000000-0005-0000-0000-00008A5B0000}"/>
    <cellStyle name="Normal 2 3 3 2 3 2 2 3" xfId="26833" xr:uid="{00000000-0005-0000-0000-00008B5B0000}"/>
    <cellStyle name="Normal 2 3 3 2 3 2 2 4" xfId="26834" xr:uid="{00000000-0005-0000-0000-00008C5B0000}"/>
    <cellStyle name="Normal 2 3 3 2 3 2 3" xfId="26835" xr:uid="{00000000-0005-0000-0000-00008D5B0000}"/>
    <cellStyle name="Normal 2 3 3 2 3 2 3 2" xfId="26836" xr:uid="{00000000-0005-0000-0000-00008E5B0000}"/>
    <cellStyle name="Normal 2 3 3 2 3 2 4" xfId="26837" xr:uid="{00000000-0005-0000-0000-00008F5B0000}"/>
    <cellStyle name="Normal 2 3 3 2 3 2 5" xfId="26838" xr:uid="{00000000-0005-0000-0000-0000905B0000}"/>
    <cellStyle name="Normal 2 3 3 2 3 3" xfId="26839" xr:uid="{00000000-0005-0000-0000-0000915B0000}"/>
    <cellStyle name="Normal 2 3 3 2 3 3 2" xfId="26840" xr:uid="{00000000-0005-0000-0000-0000925B0000}"/>
    <cellStyle name="Normal 2 3 3 2 3 3 2 2" xfId="26841" xr:uid="{00000000-0005-0000-0000-0000935B0000}"/>
    <cellStyle name="Normal 2 3 3 2 3 3 3" xfId="26842" xr:uid="{00000000-0005-0000-0000-0000945B0000}"/>
    <cellStyle name="Normal 2 3 3 2 3 3 4" xfId="26843" xr:uid="{00000000-0005-0000-0000-0000955B0000}"/>
    <cellStyle name="Normal 2 3 3 2 3 4" xfId="26844" xr:uid="{00000000-0005-0000-0000-0000965B0000}"/>
    <cellStyle name="Normal 2 3 3 2 3 4 2" xfId="26845" xr:uid="{00000000-0005-0000-0000-0000975B0000}"/>
    <cellStyle name="Normal 2 3 3 2 3 5" xfId="26846" xr:uid="{00000000-0005-0000-0000-0000985B0000}"/>
    <cellStyle name="Normal 2 3 3 2 3 6" xfId="26847" xr:uid="{00000000-0005-0000-0000-0000995B0000}"/>
    <cellStyle name="Normal 2 3 3 2 4" xfId="26848" xr:uid="{00000000-0005-0000-0000-00009A5B0000}"/>
    <cellStyle name="Normal 2 3 3 2 4 2" xfId="26849" xr:uid="{00000000-0005-0000-0000-00009B5B0000}"/>
    <cellStyle name="Normal 2 3 3 2 4 2 2" xfId="26850" xr:uid="{00000000-0005-0000-0000-00009C5B0000}"/>
    <cellStyle name="Normal 2 3 3 2 4 2 2 2" xfId="26851" xr:uid="{00000000-0005-0000-0000-00009D5B0000}"/>
    <cellStyle name="Normal 2 3 3 2 4 2 3" xfId="26852" xr:uid="{00000000-0005-0000-0000-00009E5B0000}"/>
    <cellStyle name="Normal 2 3 3 2 4 2 4" xfId="26853" xr:uid="{00000000-0005-0000-0000-00009F5B0000}"/>
    <cellStyle name="Normal 2 3 3 2 4 3" xfId="26854" xr:uid="{00000000-0005-0000-0000-0000A05B0000}"/>
    <cellStyle name="Normal 2 3 3 2 4 3 2" xfId="26855" xr:uid="{00000000-0005-0000-0000-0000A15B0000}"/>
    <cellStyle name="Normal 2 3 3 2 4 4" xfId="26856" xr:uid="{00000000-0005-0000-0000-0000A25B0000}"/>
    <cellStyle name="Normal 2 3 3 2 4 5" xfId="26857" xr:uid="{00000000-0005-0000-0000-0000A35B0000}"/>
    <cellStyle name="Normal 2 3 3 2 5" xfId="26858" xr:uid="{00000000-0005-0000-0000-0000A45B0000}"/>
    <cellStyle name="Normal 2 3 3 2 5 2" xfId="26859" xr:uid="{00000000-0005-0000-0000-0000A55B0000}"/>
    <cellStyle name="Normal 2 3 3 2 5 2 2" xfId="26860" xr:uid="{00000000-0005-0000-0000-0000A65B0000}"/>
    <cellStyle name="Normal 2 3 3 2 5 3" xfId="26861" xr:uid="{00000000-0005-0000-0000-0000A75B0000}"/>
    <cellStyle name="Normal 2 3 3 2 5 4" xfId="26862" xr:uid="{00000000-0005-0000-0000-0000A85B0000}"/>
    <cellStyle name="Normal 2 3 3 2 6" xfId="26863" xr:uid="{00000000-0005-0000-0000-0000A95B0000}"/>
    <cellStyle name="Normal 2 3 3 2 6 2" xfId="26864" xr:uid="{00000000-0005-0000-0000-0000AA5B0000}"/>
    <cellStyle name="Normal 2 3 3 2 7" xfId="26865" xr:uid="{00000000-0005-0000-0000-0000AB5B0000}"/>
    <cellStyle name="Normal 2 3 3 2 8" xfId="26866" xr:uid="{00000000-0005-0000-0000-0000AC5B0000}"/>
    <cellStyle name="Normal 2 3 3 2 9" xfId="26867" xr:uid="{00000000-0005-0000-0000-0000AD5B0000}"/>
    <cellStyle name="Normal 2 3 3 3" xfId="26868" xr:uid="{00000000-0005-0000-0000-0000AE5B0000}"/>
    <cellStyle name="Normal 2 3 3 3 2" xfId="26869" xr:uid="{00000000-0005-0000-0000-0000AF5B0000}"/>
    <cellStyle name="Normal 2 3 3 3 2 2" xfId="26870" xr:uid="{00000000-0005-0000-0000-0000B05B0000}"/>
    <cellStyle name="Normal 2 3 3 3 2 2 2" xfId="26871" xr:uid="{00000000-0005-0000-0000-0000B15B0000}"/>
    <cellStyle name="Normal 2 3 3 3 2 2 2 2" xfId="26872" xr:uid="{00000000-0005-0000-0000-0000B25B0000}"/>
    <cellStyle name="Normal 2 3 3 3 2 2 2 2 2" xfId="26873" xr:uid="{00000000-0005-0000-0000-0000B35B0000}"/>
    <cellStyle name="Normal 2 3 3 3 2 2 2 3" xfId="26874" xr:uid="{00000000-0005-0000-0000-0000B45B0000}"/>
    <cellStyle name="Normal 2 3 3 3 2 2 2 4" xfId="26875" xr:uid="{00000000-0005-0000-0000-0000B55B0000}"/>
    <cellStyle name="Normal 2 3 3 3 2 2 3" xfId="26876" xr:uid="{00000000-0005-0000-0000-0000B65B0000}"/>
    <cellStyle name="Normal 2 3 3 3 2 2 3 2" xfId="26877" xr:uid="{00000000-0005-0000-0000-0000B75B0000}"/>
    <cellStyle name="Normal 2 3 3 3 2 2 4" xfId="26878" xr:uid="{00000000-0005-0000-0000-0000B85B0000}"/>
    <cellStyle name="Normal 2 3 3 3 2 2 5" xfId="26879" xr:uid="{00000000-0005-0000-0000-0000B95B0000}"/>
    <cellStyle name="Normal 2 3 3 3 2 3" xfId="26880" xr:uid="{00000000-0005-0000-0000-0000BA5B0000}"/>
    <cellStyle name="Normal 2 3 3 3 2 3 2" xfId="26881" xr:uid="{00000000-0005-0000-0000-0000BB5B0000}"/>
    <cellStyle name="Normal 2 3 3 3 2 3 2 2" xfId="26882" xr:uid="{00000000-0005-0000-0000-0000BC5B0000}"/>
    <cellStyle name="Normal 2 3 3 3 2 3 3" xfId="26883" xr:uid="{00000000-0005-0000-0000-0000BD5B0000}"/>
    <cellStyle name="Normal 2 3 3 3 2 3 4" xfId="26884" xr:uid="{00000000-0005-0000-0000-0000BE5B0000}"/>
    <cellStyle name="Normal 2 3 3 3 2 4" xfId="26885" xr:uid="{00000000-0005-0000-0000-0000BF5B0000}"/>
    <cellStyle name="Normal 2 3 3 3 2 4 2" xfId="26886" xr:uid="{00000000-0005-0000-0000-0000C05B0000}"/>
    <cellStyle name="Normal 2 3 3 3 2 5" xfId="26887" xr:uid="{00000000-0005-0000-0000-0000C15B0000}"/>
    <cellStyle name="Normal 2 3 3 3 2 6" xfId="26888" xr:uid="{00000000-0005-0000-0000-0000C25B0000}"/>
    <cellStyle name="Normal 2 3 3 3 3" xfId="26889" xr:uid="{00000000-0005-0000-0000-0000C35B0000}"/>
    <cellStyle name="Normal 2 3 3 3 3 2" xfId="26890" xr:uid="{00000000-0005-0000-0000-0000C45B0000}"/>
    <cellStyle name="Normal 2 3 3 3 3 2 2" xfId="26891" xr:uid="{00000000-0005-0000-0000-0000C55B0000}"/>
    <cellStyle name="Normal 2 3 3 3 3 2 2 2" xfId="26892" xr:uid="{00000000-0005-0000-0000-0000C65B0000}"/>
    <cellStyle name="Normal 2 3 3 3 3 2 3" xfId="26893" xr:uid="{00000000-0005-0000-0000-0000C75B0000}"/>
    <cellStyle name="Normal 2 3 3 3 3 2 4" xfId="26894" xr:uid="{00000000-0005-0000-0000-0000C85B0000}"/>
    <cellStyle name="Normal 2 3 3 3 3 3" xfId="26895" xr:uid="{00000000-0005-0000-0000-0000C95B0000}"/>
    <cellStyle name="Normal 2 3 3 3 3 3 2" xfId="26896" xr:uid="{00000000-0005-0000-0000-0000CA5B0000}"/>
    <cellStyle name="Normal 2 3 3 3 3 4" xfId="26897" xr:uid="{00000000-0005-0000-0000-0000CB5B0000}"/>
    <cellStyle name="Normal 2 3 3 3 3 5" xfId="26898" xr:uid="{00000000-0005-0000-0000-0000CC5B0000}"/>
    <cellStyle name="Normal 2 3 3 3 4" xfId="26899" xr:uid="{00000000-0005-0000-0000-0000CD5B0000}"/>
    <cellStyle name="Normal 2 3 3 3 4 2" xfId="26900" xr:uid="{00000000-0005-0000-0000-0000CE5B0000}"/>
    <cellStyle name="Normal 2 3 3 3 4 2 2" xfId="26901" xr:uid="{00000000-0005-0000-0000-0000CF5B0000}"/>
    <cellStyle name="Normal 2 3 3 3 4 3" xfId="26902" xr:uid="{00000000-0005-0000-0000-0000D05B0000}"/>
    <cellStyle name="Normal 2 3 3 3 4 4" xfId="26903" xr:uid="{00000000-0005-0000-0000-0000D15B0000}"/>
    <cellStyle name="Normal 2 3 3 3 5" xfId="26904" xr:uid="{00000000-0005-0000-0000-0000D25B0000}"/>
    <cellStyle name="Normal 2 3 3 3 5 2" xfId="26905" xr:uid="{00000000-0005-0000-0000-0000D35B0000}"/>
    <cellStyle name="Normal 2 3 3 3 6" xfId="26906" xr:uid="{00000000-0005-0000-0000-0000D45B0000}"/>
    <cellStyle name="Normal 2 3 3 3 7" xfId="26907" xr:uid="{00000000-0005-0000-0000-0000D55B0000}"/>
    <cellStyle name="Normal 2 3 3 4" xfId="26908" xr:uid="{00000000-0005-0000-0000-0000D65B0000}"/>
    <cellStyle name="Normal 2 3 3 4 2" xfId="26909" xr:uid="{00000000-0005-0000-0000-0000D75B0000}"/>
    <cellStyle name="Normal 2 3 3 4 2 2" xfId="26910" xr:uid="{00000000-0005-0000-0000-0000D85B0000}"/>
    <cellStyle name="Normal 2 3 3 4 2 2 2" xfId="26911" xr:uid="{00000000-0005-0000-0000-0000D95B0000}"/>
    <cellStyle name="Normal 2 3 3 4 2 2 2 2" xfId="26912" xr:uid="{00000000-0005-0000-0000-0000DA5B0000}"/>
    <cellStyle name="Normal 2 3 3 4 2 2 3" xfId="26913" xr:uid="{00000000-0005-0000-0000-0000DB5B0000}"/>
    <cellStyle name="Normal 2 3 3 4 2 2 4" xfId="26914" xr:uid="{00000000-0005-0000-0000-0000DC5B0000}"/>
    <cellStyle name="Normal 2 3 3 4 2 3" xfId="26915" xr:uid="{00000000-0005-0000-0000-0000DD5B0000}"/>
    <cellStyle name="Normal 2 3 3 4 2 3 2" xfId="26916" xr:uid="{00000000-0005-0000-0000-0000DE5B0000}"/>
    <cellStyle name="Normal 2 3 3 4 2 4" xfId="26917" xr:uid="{00000000-0005-0000-0000-0000DF5B0000}"/>
    <cellStyle name="Normal 2 3 3 4 2 5" xfId="26918" xr:uid="{00000000-0005-0000-0000-0000E05B0000}"/>
    <cellStyle name="Normal 2 3 3 4 3" xfId="26919" xr:uid="{00000000-0005-0000-0000-0000E15B0000}"/>
    <cellStyle name="Normal 2 3 3 4 3 2" xfId="26920" xr:uid="{00000000-0005-0000-0000-0000E25B0000}"/>
    <cellStyle name="Normal 2 3 3 4 3 2 2" xfId="26921" xr:uid="{00000000-0005-0000-0000-0000E35B0000}"/>
    <cellStyle name="Normal 2 3 3 4 3 3" xfId="26922" xr:uid="{00000000-0005-0000-0000-0000E45B0000}"/>
    <cellStyle name="Normal 2 3 3 4 3 4" xfId="26923" xr:uid="{00000000-0005-0000-0000-0000E55B0000}"/>
    <cellStyle name="Normal 2 3 3 4 4" xfId="26924" xr:uid="{00000000-0005-0000-0000-0000E65B0000}"/>
    <cellStyle name="Normal 2 3 3 4 4 2" xfId="26925" xr:uid="{00000000-0005-0000-0000-0000E75B0000}"/>
    <cellStyle name="Normal 2 3 3 4 5" xfId="26926" xr:uid="{00000000-0005-0000-0000-0000E85B0000}"/>
    <cellStyle name="Normal 2 3 3 4 6" xfId="26927" xr:uid="{00000000-0005-0000-0000-0000E95B0000}"/>
    <cellStyle name="Normal 2 3 3 5" xfId="26928" xr:uid="{00000000-0005-0000-0000-0000EA5B0000}"/>
    <cellStyle name="Normal 2 3 3 5 2" xfId="26929" xr:uid="{00000000-0005-0000-0000-0000EB5B0000}"/>
    <cellStyle name="Normal 2 3 3 5 2 2" xfId="26930" xr:uid="{00000000-0005-0000-0000-0000EC5B0000}"/>
    <cellStyle name="Normal 2 3 3 5 2 2 2" xfId="26931" xr:uid="{00000000-0005-0000-0000-0000ED5B0000}"/>
    <cellStyle name="Normal 2 3 3 5 2 3" xfId="26932" xr:uid="{00000000-0005-0000-0000-0000EE5B0000}"/>
    <cellStyle name="Normal 2 3 3 5 2 4" xfId="26933" xr:uid="{00000000-0005-0000-0000-0000EF5B0000}"/>
    <cellStyle name="Normal 2 3 3 5 3" xfId="26934" xr:uid="{00000000-0005-0000-0000-0000F05B0000}"/>
    <cellStyle name="Normal 2 3 3 5 3 2" xfId="26935" xr:uid="{00000000-0005-0000-0000-0000F15B0000}"/>
    <cellStyle name="Normal 2 3 3 5 4" xfId="26936" xr:uid="{00000000-0005-0000-0000-0000F25B0000}"/>
    <cellStyle name="Normal 2 3 3 5 5" xfId="26937" xr:uid="{00000000-0005-0000-0000-0000F35B0000}"/>
    <cellStyle name="Normal 2 3 3 6" xfId="26938" xr:uid="{00000000-0005-0000-0000-0000F45B0000}"/>
    <cellStyle name="Normal 2 3 3 6 2" xfId="26939" xr:uid="{00000000-0005-0000-0000-0000F55B0000}"/>
    <cellStyle name="Normal 2 3 3 6 2 2" xfId="26940" xr:uid="{00000000-0005-0000-0000-0000F65B0000}"/>
    <cellStyle name="Normal 2 3 3 6 3" xfId="26941" xr:uid="{00000000-0005-0000-0000-0000F75B0000}"/>
    <cellStyle name="Normal 2 3 3 6 4" xfId="26942" xr:uid="{00000000-0005-0000-0000-0000F85B0000}"/>
    <cellStyle name="Normal 2 3 3 7" xfId="26943" xr:uid="{00000000-0005-0000-0000-0000F95B0000}"/>
    <cellStyle name="Normal 2 3 3 7 2" xfId="26944" xr:uid="{00000000-0005-0000-0000-0000FA5B0000}"/>
    <cellStyle name="Normal 2 3 3 8" xfId="26945" xr:uid="{00000000-0005-0000-0000-0000FB5B0000}"/>
    <cellStyle name="Normal 2 3 3 9" xfId="26946" xr:uid="{00000000-0005-0000-0000-0000FC5B0000}"/>
    <cellStyle name="Normal 2 3 4" xfId="751" xr:uid="{00000000-0005-0000-0000-0000FD5B0000}"/>
    <cellStyle name="Normal 2 3 4 2" xfId="4375" xr:uid="{00000000-0005-0000-0000-0000FE5B0000}"/>
    <cellStyle name="Normal 2 3 4 2 2" xfId="4376" xr:uid="{00000000-0005-0000-0000-0000FF5B0000}"/>
    <cellStyle name="Normal 2 3 4 2 2 2" xfId="26947" xr:uid="{00000000-0005-0000-0000-0000005C0000}"/>
    <cellStyle name="Normal 2 3 4 2 2 2 2" xfId="26948" xr:uid="{00000000-0005-0000-0000-0000015C0000}"/>
    <cellStyle name="Normal 2 3 4 2 2 2 2 2" xfId="26949" xr:uid="{00000000-0005-0000-0000-0000025C0000}"/>
    <cellStyle name="Normal 2 3 4 2 2 2 2 2 2" xfId="26950" xr:uid="{00000000-0005-0000-0000-0000035C0000}"/>
    <cellStyle name="Normal 2 3 4 2 2 2 2 3" xfId="26951" xr:uid="{00000000-0005-0000-0000-0000045C0000}"/>
    <cellStyle name="Normal 2 3 4 2 2 2 2 4" xfId="26952" xr:uid="{00000000-0005-0000-0000-0000055C0000}"/>
    <cellStyle name="Normal 2 3 4 2 2 2 3" xfId="26953" xr:uid="{00000000-0005-0000-0000-0000065C0000}"/>
    <cellStyle name="Normal 2 3 4 2 2 2 3 2" xfId="26954" xr:uid="{00000000-0005-0000-0000-0000075C0000}"/>
    <cellStyle name="Normal 2 3 4 2 2 2 4" xfId="26955" xr:uid="{00000000-0005-0000-0000-0000085C0000}"/>
    <cellStyle name="Normal 2 3 4 2 2 2 5" xfId="26956" xr:uid="{00000000-0005-0000-0000-0000095C0000}"/>
    <cellStyle name="Normal 2 3 4 2 2 3" xfId="26957" xr:uid="{00000000-0005-0000-0000-00000A5C0000}"/>
    <cellStyle name="Normal 2 3 4 2 2 3 2" xfId="26958" xr:uid="{00000000-0005-0000-0000-00000B5C0000}"/>
    <cellStyle name="Normal 2 3 4 2 2 3 2 2" xfId="26959" xr:uid="{00000000-0005-0000-0000-00000C5C0000}"/>
    <cellStyle name="Normal 2 3 4 2 2 3 3" xfId="26960" xr:uid="{00000000-0005-0000-0000-00000D5C0000}"/>
    <cellStyle name="Normal 2 3 4 2 2 3 4" xfId="26961" xr:uid="{00000000-0005-0000-0000-00000E5C0000}"/>
    <cellStyle name="Normal 2 3 4 2 2 4" xfId="26962" xr:uid="{00000000-0005-0000-0000-00000F5C0000}"/>
    <cellStyle name="Normal 2 3 4 2 2 4 2" xfId="26963" xr:uid="{00000000-0005-0000-0000-0000105C0000}"/>
    <cellStyle name="Normal 2 3 4 2 2 5" xfId="26964" xr:uid="{00000000-0005-0000-0000-0000115C0000}"/>
    <cellStyle name="Normal 2 3 4 2 2 6" xfId="26965" xr:uid="{00000000-0005-0000-0000-0000125C0000}"/>
    <cellStyle name="Normal 2 3 4 2 3" xfId="26966" xr:uid="{00000000-0005-0000-0000-0000135C0000}"/>
    <cellStyle name="Normal 2 3 4 2 4" xfId="26967" xr:uid="{00000000-0005-0000-0000-0000145C0000}"/>
    <cellStyle name="Normal 2 3 4 2 4 2" xfId="26968" xr:uid="{00000000-0005-0000-0000-0000155C0000}"/>
    <cellStyle name="Normal 2 3 4 2 4 2 2" xfId="26969" xr:uid="{00000000-0005-0000-0000-0000165C0000}"/>
    <cellStyle name="Normal 2 3 4 2 4 2 2 2" xfId="26970" xr:uid="{00000000-0005-0000-0000-0000175C0000}"/>
    <cellStyle name="Normal 2 3 4 2 4 2 3" xfId="26971" xr:uid="{00000000-0005-0000-0000-0000185C0000}"/>
    <cellStyle name="Normal 2 3 4 2 4 2 4" xfId="26972" xr:uid="{00000000-0005-0000-0000-0000195C0000}"/>
    <cellStyle name="Normal 2 3 4 2 4 3" xfId="26973" xr:uid="{00000000-0005-0000-0000-00001A5C0000}"/>
    <cellStyle name="Normal 2 3 4 2 4 3 2" xfId="26974" xr:uid="{00000000-0005-0000-0000-00001B5C0000}"/>
    <cellStyle name="Normal 2 3 4 2 4 4" xfId="26975" xr:uid="{00000000-0005-0000-0000-00001C5C0000}"/>
    <cellStyle name="Normal 2 3 4 2 4 5" xfId="26976" xr:uid="{00000000-0005-0000-0000-00001D5C0000}"/>
    <cellStyle name="Normal 2 3 4 2 5" xfId="26977" xr:uid="{00000000-0005-0000-0000-00001E5C0000}"/>
    <cellStyle name="Normal 2 3 4 2 5 2" xfId="26978" xr:uid="{00000000-0005-0000-0000-00001F5C0000}"/>
    <cellStyle name="Normal 2 3 4 2 5 2 2" xfId="26979" xr:uid="{00000000-0005-0000-0000-0000205C0000}"/>
    <cellStyle name="Normal 2 3 4 2 5 3" xfId="26980" xr:uid="{00000000-0005-0000-0000-0000215C0000}"/>
    <cellStyle name="Normal 2 3 4 2 5 4" xfId="26981" xr:uid="{00000000-0005-0000-0000-0000225C0000}"/>
    <cellStyle name="Normal 2 3 4 2 6" xfId="26982" xr:uid="{00000000-0005-0000-0000-0000235C0000}"/>
    <cellStyle name="Normal 2 3 4 2 6 2" xfId="26983" xr:uid="{00000000-0005-0000-0000-0000245C0000}"/>
    <cellStyle name="Normal 2 3 4 2 7" xfId="26984" xr:uid="{00000000-0005-0000-0000-0000255C0000}"/>
    <cellStyle name="Normal 2 3 4 2 8" xfId="26985" xr:uid="{00000000-0005-0000-0000-0000265C0000}"/>
    <cellStyle name="Normal 2 3 4 3" xfId="26986" xr:uid="{00000000-0005-0000-0000-0000275C0000}"/>
    <cellStyle name="Normal 2 3 4 3 2" xfId="26987" xr:uid="{00000000-0005-0000-0000-0000285C0000}"/>
    <cellStyle name="Normal 2 3 4 3 2 2" xfId="26988" xr:uid="{00000000-0005-0000-0000-0000295C0000}"/>
    <cellStyle name="Normal 2 3 4 3 2 2 2" xfId="26989" xr:uid="{00000000-0005-0000-0000-00002A5C0000}"/>
    <cellStyle name="Normal 2 3 4 3 2 2 2 2" xfId="26990" xr:uid="{00000000-0005-0000-0000-00002B5C0000}"/>
    <cellStyle name="Normal 2 3 4 3 2 2 3" xfId="26991" xr:uid="{00000000-0005-0000-0000-00002C5C0000}"/>
    <cellStyle name="Normal 2 3 4 3 2 2 4" xfId="26992" xr:uid="{00000000-0005-0000-0000-00002D5C0000}"/>
    <cellStyle name="Normal 2 3 4 3 2 3" xfId="26993" xr:uid="{00000000-0005-0000-0000-00002E5C0000}"/>
    <cellStyle name="Normal 2 3 4 3 2 3 2" xfId="26994" xr:uid="{00000000-0005-0000-0000-00002F5C0000}"/>
    <cellStyle name="Normal 2 3 4 3 2 4" xfId="26995" xr:uid="{00000000-0005-0000-0000-0000305C0000}"/>
    <cellStyle name="Normal 2 3 4 3 2 5" xfId="26996" xr:uid="{00000000-0005-0000-0000-0000315C0000}"/>
    <cellStyle name="Normal 2 3 4 3 3" xfId="26997" xr:uid="{00000000-0005-0000-0000-0000325C0000}"/>
    <cellStyle name="Normal 2 3 4 3 3 2" xfId="26998" xr:uid="{00000000-0005-0000-0000-0000335C0000}"/>
    <cellStyle name="Normal 2 3 4 3 3 2 2" xfId="26999" xr:uid="{00000000-0005-0000-0000-0000345C0000}"/>
    <cellStyle name="Normal 2 3 4 3 3 3" xfId="27000" xr:uid="{00000000-0005-0000-0000-0000355C0000}"/>
    <cellStyle name="Normal 2 3 4 3 3 4" xfId="27001" xr:uid="{00000000-0005-0000-0000-0000365C0000}"/>
    <cellStyle name="Normal 2 3 4 3 4" xfId="27002" xr:uid="{00000000-0005-0000-0000-0000375C0000}"/>
    <cellStyle name="Normal 2 3 4 3 4 2" xfId="27003" xr:uid="{00000000-0005-0000-0000-0000385C0000}"/>
    <cellStyle name="Normal 2 3 4 3 5" xfId="27004" xr:uid="{00000000-0005-0000-0000-0000395C0000}"/>
    <cellStyle name="Normal 2 3 4 3 6" xfId="27005" xr:uid="{00000000-0005-0000-0000-00003A5C0000}"/>
    <cellStyle name="Normal 2 3 4 4" xfId="27006" xr:uid="{00000000-0005-0000-0000-00003B5C0000}"/>
    <cellStyle name="Normal 2 3 4 4 2" xfId="27007" xr:uid="{00000000-0005-0000-0000-00003C5C0000}"/>
    <cellStyle name="Normal 2 3 4 4 2 2" xfId="27008" xr:uid="{00000000-0005-0000-0000-00003D5C0000}"/>
    <cellStyle name="Normal 2 3 4 4 2 2 2" xfId="27009" xr:uid="{00000000-0005-0000-0000-00003E5C0000}"/>
    <cellStyle name="Normal 2 3 4 4 2 3" xfId="27010" xr:uid="{00000000-0005-0000-0000-00003F5C0000}"/>
    <cellStyle name="Normal 2 3 4 4 2 4" xfId="27011" xr:uid="{00000000-0005-0000-0000-0000405C0000}"/>
    <cellStyle name="Normal 2 3 4 4 3" xfId="27012" xr:uid="{00000000-0005-0000-0000-0000415C0000}"/>
    <cellStyle name="Normal 2 3 4 4 3 2" xfId="27013" xr:uid="{00000000-0005-0000-0000-0000425C0000}"/>
    <cellStyle name="Normal 2 3 4 4 4" xfId="27014" xr:uid="{00000000-0005-0000-0000-0000435C0000}"/>
    <cellStyle name="Normal 2 3 4 4 5" xfId="27015" xr:uid="{00000000-0005-0000-0000-0000445C0000}"/>
    <cellStyle name="Normal 2 3 4 5" xfId="27016" xr:uid="{00000000-0005-0000-0000-0000455C0000}"/>
    <cellStyle name="Normal 2 3 4 5 2" xfId="27017" xr:uid="{00000000-0005-0000-0000-0000465C0000}"/>
    <cellStyle name="Normal 2 3 4 5 2 2" xfId="27018" xr:uid="{00000000-0005-0000-0000-0000475C0000}"/>
    <cellStyle name="Normal 2 3 4 5 3" xfId="27019" xr:uid="{00000000-0005-0000-0000-0000485C0000}"/>
    <cellStyle name="Normal 2 3 4 5 4" xfId="27020" xr:uid="{00000000-0005-0000-0000-0000495C0000}"/>
    <cellStyle name="Normal 2 3 4 6" xfId="27021" xr:uid="{00000000-0005-0000-0000-00004A5C0000}"/>
    <cellStyle name="Normal 2 3 4 6 2" xfId="27022" xr:uid="{00000000-0005-0000-0000-00004B5C0000}"/>
    <cellStyle name="Normal 2 3 4 7" xfId="27023" xr:uid="{00000000-0005-0000-0000-00004C5C0000}"/>
    <cellStyle name="Normal 2 3 4 8" xfId="27024" xr:uid="{00000000-0005-0000-0000-00004D5C0000}"/>
    <cellStyle name="Normal 2 3 4 9" xfId="27025" xr:uid="{00000000-0005-0000-0000-00004E5C0000}"/>
    <cellStyle name="Normal 2 3 5" xfId="4377" xr:uid="{00000000-0005-0000-0000-00004F5C0000}"/>
    <cellStyle name="Normal 2 3 5 2" xfId="4378" xr:uid="{00000000-0005-0000-0000-0000505C0000}"/>
    <cellStyle name="Normal 2 3 5 2 2" xfId="4379" xr:uid="{00000000-0005-0000-0000-0000515C0000}"/>
    <cellStyle name="Normal 2 3 5 2 3" xfId="27026" xr:uid="{00000000-0005-0000-0000-0000525C0000}"/>
    <cellStyle name="Normal 2 3 5 2 3 2" xfId="27027" xr:uid="{00000000-0005-0000-0000-0000535C0000}"/>
    <cellStyle name="Normal 2 3 5 2 3 2 2" xfId="27028" xr:uid="{00000000-0005-0000-0000-0000545C0000}"/>
    <cellStyle name="Normal 2 3 5 2 3 2 2 2" xfId="27029" xr:uid="{00000000-0005-0000-0000-0000555C0000}"/>
    <cellStyle name="Normal 2 3 5 2 3 2 3" xfId="27030" xr:uid="{00000000-0005-0000-0000-0000565C0000}"/>
    <cellStyle name="Normal 2 3 5 2 3 2 4" xfId="27031" xr:uid="{00000000-0005-0000-0000-0000575C0000}"/>
    <cellStyle name="Normal 2 3 5 2 3 3" xfId="27032" xr:uid="{00000000-0005-0000-0000-0000585C0000}"/>
    <cellStyle name="Normal 2 3 5 2 3 3 2" xfId="27033" xr:uid="{00000000-0005-0000-0000-0000595C0000}"/>
    <cellStyle name="Normal 2 3 5 2 3 4" xfId="27034" xr:uid="{00000000-0005-0000-0000-00005A5C0000}"/>
    <cellStyle name="Normal 2 3 5 2 3 5" xfId="27035" xr:uid="{00000000-0005-0000-0000-00005B5C0000}"/>
    <cellStyle name="Normal 2 3 5 2 4" xfId="27036" xr:uid="{00000000-0005-0000-0000-00005C5C0000}"/>
    <cellStyle name="Normal 2 3 5 2 4 2" xfId="27037" xr:uid="{00000000-0005-0000-0000-00005D5C0000}"/>
    <cellStyle name="Normal 2 3 5 2 4 2 2" xfId="27038" xr:uid="{00000000-0005-0000-0000-00005E5C0000}"/>
    <cellStyle name="Normal 2 3 5 2 4 3" xfId="27039" xr:uid="{00000000-0005-0000-0000-00005F5C0000}"/>
    <cellStyle name="Normal 2 3 5 2 4 4" xfId="27040" xr:uid="{00000000-0005-0000-0000-0000605C0000}"/>
    <cellStyle name="Normal 2 3 5 2 5" xfId="27041" xr:uid="{00000000-0005-0000-0000-0000615C0000}"/>
    <cellStyle name="Normal 2 3 5 2 5 2" xfId="27042" xr:uid="{00000000-0005-0000-0000-0000625C0000}"/>
    <cellStyle name="Normal 2 3 5 2 6" xfId="27043" xr:uid="{00000000-0005-0000-0000-0000635C0000}"/>
    <cellStyle name="Normal 2 3 5 2 7" xfId="27044" xr:uid="{00000000-0005-0000-0000-0000645C0000}"/>
    <cellStyle name="Normal 2 3 5 3" xfId="27045" xr:uid="{00000000-0005-0000-0000-0000655C0000}"/>
    <cellStyle name="Normal 2 3 5 4" xfId="27046" xr:uid="{00000000-0005-0000-0000-0000665C0000}"/>
    <cellStyle name="Normal 2 3 5 4 2" xfId="27047" xr:uid="{00000000-0005-0000-0000-0000675C0000}"/>
    <cellStyle name="Normal 2 3 5 4 2 2" xfId="27048" xr:uid="{00000000-0005-0000-0000-0000685C0000}"/>
    <cellStyle name="Normal 2 3 5 4 2 2 2" xfId="27049" xr:uid="{00000000-0005-0000-0000-0000695C0000}"/>
    <cellStyle name="Normal 2 3 5 4 2 3" xfId="27050" xr:uid="{00000000-0005-0000-0000-00006A5C0000}"/>
    <cellStyle name="Normal 2 3 5 4 2 4" xfId="27051" xr:uid="{00000000-0005-0000-0000-00006B5C0000}"/>
    <cellStyle name="Normal 2 3 5 4 3" xfId="27052" xr:uid="{00000000-0005-0000-0000-00006C5C0000}"/>
    <cellStyle name="Normal 2 3 5 4 3 2" xfId="27053" xr:uid="{00000000-0005-0000-0000-00006D5C0000}"/>
    <cellStyle name="Normal 2 3 5 4 4" xfId="27054" xr:uid="{00000000-0005-0000-0000-00006E5C0000}"/>
    <cellStyle name="Normal 2 3 5 4 5" xfId="27055" xr:uid="{00000000-0005-0000-0000-00006F5C0000}"/>
    <cellStyle name="Normal 2 3 5 5" xfId="27056" xr:uid="{00000000-0005-0000-0000-0000705C0000}"/>
    <cellStyle name="Normal 2 3 5 5 2" xfId="27057" xr:uid="{00000000-0005-0000-0000-0000715C0000}"/>
    <cellStyle name="Normal 2 3 5 5 2 2" xfId="27058" xr:uid="{00000000-0005-0000-0000-0000725C0000}"/>
    <cellStyle name="Normal 2 3 5 5 3" xfId="27059" xr:uid="{00000000-0005-0000-0000-0000735C0000}"/>
    <cellStyle name="Normal 2 3 5 5 4" xfId="27060" xr:uid="{00000000-0005-0000-0000-0000745C0000}"/>
    <cellStyle name="Normal 2 3 5 6" xfId="27061" xr:uid="{00000000-0005-0000-0000-0000755C0000}"/>
    <cellStyle name="Normal 2 3 5 6 2" xfId="27062" xr:uid="{00000000-0005-0000-0000-0000765C0000}"/>
    <cellStyle name="Normal 2 3 5 7" xfId="27063" xr:uid="{00000000-0005-0000-0000-0000775C0000}"/>
    <cellStyle name="Normal 2 3 5 8" xfId="27064" xr:uid="{00000000-0005-0000-0000-0000785C0000}"/>
    <cellStyle name="Normal 2 3 6" xfId="4380" xr:uid="{00000000-0005-0000-0000-0000795C0000}"/>
    <cellStyle name="Normal 2 3 6 2" xfId="4381" xr:uid="{00000000-0005-0000-0000-00007A5C0000}"/>
    <cellStyle name="Normal 2 3 6 2 2" xfId="4382" xr:uid="{00000000-0005-0000-0000-00007B5C0000}"/>
    <cellStyle name="Normal 2 3 6 3" xfId="27065" xr:uid="{00000000-0005-0000-0000-00007C5C0000}"/>
    <cellStyle name="Normal 2 3 6 4" xfId="27066" xr:uid="{00000000-0005-0000-0000-00007D5C0000}"/>
    <cellStyle name="Normal 2 3 6 4 2" xfId="27067" xr:uid="{00000000-0005-0000-0000-00007E5C0000}"/>
    <cellStyle name="Normal 2 3 6 4 2 2" xfId="27068" xr:uid="{00000000-0005-0000-0000-00007F5C0000}"/>
    <cellStyle name="Normal 2 3 6 4 2 2 2" xfId="27069" xr:uid="{00000000-0005-0000-0000-0000805C0000}"/>
    <cellStyle name="Normal 2 3 6 4 2 3" xfId="27070" xr:uid="{00000000-0005-0000-0000-0000815C0000}"/>
    <cellStyle name="Normal 2 3 6 4 2 4" xfId="27071" xr:uid="{00000000-0005-0000-0000-0000825C0000}"/>
    <cellStyle name="Normal 2 3 6 4 3" xfId="27072" xr:uid="{00000000-0005-0000-0000-0000835C0000}"/>
    <cellStyle name="Normal 2 3 6 4 3 2" xfId="27073" xr:uid="{00000000-0005-0000-0000-0000845C0000}"/>
    <cellStyle name="Normal 2 3 6 4 4" xfId="27074" xr:uid="{00000000-0005-0000-0000-0000855C0000}"/>
    <cellStyle name="Normal 2 3 6 4 5" xfId="27075" xr:uid="{00000000-0005-0000-0000-0000865C0000}"/>
    <cellStyle name="Normal 2 3 6 5" xfId="27076" xr:uid="{00000000-0005-0000-0000-0000875C0000}"/>
    <cellStyle name="Normal 2 3 6 5 2" xfId="27077" xr:uid="{00000000-0005-0000-0000-0000885C0000}"/>
    <cellStyle name="Normal 2 3 6 5 2 2" xfId="27078" xr:uid="{00000000-0005-0000-0000-0000895C0000}"/>
    <cellStyle name="Normal 2 3 6 5 3" xfId="27079" xr:uid="{00000000-0005-0000-0000-00008A5C0000}"/>
    <cellStyle name="Normal 2 3 6 5 4" xfId="27080" xr:uid="{00000000-0005-0000-0000-00008B5C0000}"/>
    <cellStyle name="Normal 2 3 6 6" xfId="27081" xr:uid="{00000000-0005-0000-0000-00008C5C0000}"/>
    <cellStyle name="Normal 2 3 6 6 2" xfId="27082" xr:uid="{00000000-0005-0000-0000-00008D5C0000}"/>
    <cellStyle name="Normal 2 3 6 7" xfId="27083" xr:uid="{00000000-0005-0000-0000-00008E5C0000}"/>
    <cellStyle name="Normal 2 3 6 8" xfId="27084" xr:uid="{00000000-0005-0000-0000-00008F5C0000}"/>
    <cellStyle name="Normal 2 3 7" xfId="4383" xr:uid="{00000000-0005-0000-0000-0000905C0000}"/>
    <cellStyle name="Normal 2 3 7 2" xfId="4384" xr:uid="{00000000-0005-0000-0000-0000915C0000}"/>
    <cellStyle name="Normal 2 3 7 2 2" xfId="4385" xr:uid="{00000000-0005-0000-0000-0000925C0000}"/>
    <cellStyle name="Normal 2 3 8" xfId="4386" xr:uid="{00000000-0005-0000-0000-0000935C0000}"/>
    <cellStyle name="Normal 2 3 8 2" xfId="4387" xr:uid="{00000000-0005-0000-0000-0000945C0000}"/>
    <cellStyle name="Normal 2 3 8 2 2" xfId="4388" xr:uid="{00000000-0005-0000-0000-0000955C0000}"/>
    <cellStyle name="Normal 2 3 9" xfId="4389" xr:uid="{00000000-0005-0000-0000-0000965C0000}"/>
    <cellStyle name="Normal 2 3 9 2" xfId="4390" xr:uid="{00000000-0005-0000-0000-0000975C0000}"/>
    <cellStyle name="Normal 2 3 9 2 2" xfId="4391" xr:uid="{00000000-0005-0000-0000-0000985C0000}"/>
    <cellStyle name="Normal 2 3_00401" xfId="4392" xr:uid="{00000000-0005-0000-0000-0000995C0000}"/>
    <cellStyle name="Normal 2 4" xfId="333" xr:uid="{00000000-0005-0000-0000-00009A5C0000}"/>
    <cellStyle name="Normal 2 4 2" xfId="334" xr:uid="{00000000-0005-0000-0000-00009B5C0000}"/>
    <cellStyle name="Normal 2 4 2 2" xfId="335" xr:uid="{00000000-0005-0000-0000-00009C5C0000}"/>
    <cellStyle name="Normal 2 4 2 2 2" xfId="27085" xr:uid="{00000000-0005-0000-0000-00009D5C0000}"/>
    <cellStyle name="Normal 2 4 2 2 2 2" xfId="27086" xr:uid="{00000000-0005-0000-0000-00009E5C0000}"/>
    <cellStyle name="Normal 2 4 2 2 2 2 2" xfId="27087" xr:uid="{00000000-0005-0000-0000-00009F5C0000}"/>
    <cellStyle name="Normal 2 4 2 2 2 2 2 2" xfId="27088" xr:uid="{00000000-0005-0000-0000-0000A05C0000}"/>
    <cellStyle name="Normal 2 4 2 2 2 2 3" xfId="27089" xr:uid="{00000000-0005-0000-0000-0000A15C0000}"/>
    <cellStyle name="Normal 2 4 2 2 2 2 4" xfId="27090" xr:uid="{00000000-0005-0000-0000-0000A25C0000}"/>
    <cellStyle name="Normal 2 4 2 2 2 3" xfId="27091" xr:uid="{00000000-0005-0000-0000-0000A35C0000}"/>
    <cellStyle name="Normal 2 4 2 2 2 3 2" xfId="27092" xr:uid="{00000000-0005-0000-0000-0000A45C0000}"/>
    <cellStyle name="Normal 2 4 2 2 2 4" xfId="27093" xr:uid="{00000000-0005-0000-0000-0000A55C0000}"/>
    <cellStyle name="Normal 2 4 2 2 2 5" xfId="27094" xr:uid="{00000000-0005-0000-0000-0000A65C0000}"/>
    <cellStyle name="Normal 2 4 2 2 3" xfId="27095" xr:uid="{00000000-0005-0000-0000-0000A75C0000}"/>
    <cellStyle name="Normal 2 4 2 2 3 2" xfId="27096" xr:uid="{00000000-0005-0000-0000-0000A85C0000}"/>
    <cellStyle name="Normal 2 4 2 2 3 2 2" xfId="27097" xr:uid="{00000000-0005-0000-0000-0000A95C0000}"/>
    <cellStyle name="Normal 2 4 2 2 3 3" xfId="27098" xr:uid="{00000000-0005-0000-0000-0000AA5C0000}"/>
    <cellStyle name="Normal 2 4 2 2 3 4" xfId="27099" xr:uid="{00000000-0005-0000-0000-0000AB5C0000}"/>
    <cellStyle name="Normal 2 4 2 2 4" xfId="27100" xr:uid="{00000000-0005-0000-0000-0000AC5C0000}"/>
    <cellStyle name="Normal 2 4 2 2 4 2" xfId="27101" xr:uid="{00000000-0005-0000-0000-0000AD5C0000}"/>
    <cellStyle name="Normal 2 4 2 2 5" xfId="27102" xr:uid="{00000000-0005-0000-0000-0000AE5C0000}"/>
    <cellStyle name="Normal 2 4 2 2 6" xfId="27103" xr:uid="{00000000-0005-0000-0000-0000AF5C0000}"/>
    <cellStyle name="Normal 2 4 2 3" xfId="7397" xr:uid="{00000000-0005-0000-0000-0000B05C0000}"/>
    <cellStyle name="Normal 2 4 2 3 2" xfId="27104" xr:uid="{00000000-0005-0000-0000-0000B15C0000}"/>
    <cellStyle name="Normal 2 4 2 3 2 2" xfId="27105" xr:uid="{00000000-0005-0000-0000-0000B25C0000}"/>
    <cellStyle name="Normal 2 4 2 3 2 2 2" xfId="27106" xr:uid="{00000000-0005-0000-0000-0000B35C0000}"/>
    <cellStyle name="Normal 2 4 2 3 2 3" xfId="27107" xr:uid="{00000000-0005-0000-0000-0000B45C0000}"/>
    <cellStyle name="Normal 2 4 2 3 2 4" xfId="27108" xr:uid="{00000000-0005-0000-0000-0000B55C0000}"/>
    <cellStyle name="Normal 2 4 2 3 3" xfId="27109" xr:uid="{00000000-0005-0000-0000-0000B65C0000}"/>
    <cellStyle name="Normal 2 4 2 3 3 2" xfId="27110" xr:uid="{00000000-0005-0000-0000-0000B75C0000}"/>
    <cellStyle name="Normal 2 4 2 3 4" xfId="27111" xr:uid="{00000000-0005-0000-0000-0000B85C0000}"/>
    <cellStyle name="Normal 2 4 2 3 5" xfId="27112" xr:uid="{00000000-0005-0000-0000-0000B95C0000}"/>
    <cellStyle name="Normal 2 4 2 4" xfId="27113" xr:uid="{00000000-0005-0000-0000-0000BA5C0000}"/>
    <cellStyle name="Normal 2 4 2 4 2" xfId="27114" xr:uid="{00000000-0005-0000-0000-0000BB5C0000}"/>
    <cellStyle name="Normal 2 4 2 4 2 2" xfId="27115" xr:uid="{00000000-0005-0000-0000-0000BC5C0000}"/>
    <cellStyle name="Normal 2 4 2 4 3" xfId="27116" xr:uid="{00000000-0005-0000-0000-0000BD5C0000}"/>
    <cellStyle name="Normal 2 4 2 4 4" xfId="27117" xr:uid="{00000000-0005-0000-0000-0000BE5C0000}"/>
    <cellStyle name="Normal 2 4 2 5" xfId="27118" xr:uid="{00000000-0005-0000-0000-0000BF5C0000}"/>
    <cellStyle name="Normal 2 4 2 5 2" xfId="27119" xr:uid="{00000000-0005-0000-0000-0000C05C0000}"/>
    <cellStyle name="Normal 2 4 2 6" xfId="27120" xr:uid="{00000000-0005-0000-0000-0000C15C0000}"/>
    <cellStyle name="Normal 2 4 2 7" xfId="27121" xr:uid="{00000000-0005-0000-0000-0000C25C0000}"/>
    <cellStyle name="Normal 2 4 3" xfId="336" xr:uid="{00000000-0005-0000-0000-0000C35C0000}"/>
    <cellStyle name="Normal 2 4 3 2" xfId="4393" xr:uid="{00000000-0005-0000-0000-0000C45C0000}"/>
    <cellStyle name="Normal 2 4 3 2 2" xfId="27122" xr:uid="{00000000-0005-0000-0000-0000C55C0000}"/>
    <cellStyle name="Normal 2 4 3 2 2 2" xfId="27123" xr:uid="{00000000-0005-0000-0000-0000C65C0000}"/>
    <cellStyle name="Normal 2 4 3 2 2 2 2" xfId="27124" xr:uid="{00000000-0005-0000-0000-0000C75C0000}"/>
    <cellStyle name="Normal 2 4 3 2 2 3" xfId="27125" xr:uid="{00000000-0005-0000-0000-0000C85C0000}"/>
    <cellStyle name="Normal 2 4 3 2 2 4" xfId="27126" xr:uid="{00000000-0005-0000-0000-0000C95C0000}"/>
    <cellStyle name="Normal 2 4 3 2 3" xfId="27127" xr:uid="{00000000-0005-0000-0000-0000CA5C0000}"/>
    <cellStyle name="Normal 2 4 3 2 3 2" xfId="27128" xr:uid="{00000000-0005-0000-0000-0000CB5C0000}"/>
    <cellStyle name="Normal 2 4 3 2 4" xfId="27129" xr:uid="{00000000-0005-0000-0000-0000CC5C0000}"/>
    <cellStyle name="Normal 2 4 3 2 5" xfId="27130" xr:uid="{00000000-0005-0000-0000-0000CD5C0000}"/>
    <cellStyle name="Normal 2 4 3 3" xfId="27131" xr:uid="{00000000-0005-0000-0000-0000CE5C0000}"/>
    <cellStyle name="Normal 2 4 3 3 2" xfId="27132" xr:uid="{00000000-0005-0000-0000-0000CF5C0000}"/>
    <cellStyle name="Normal 2 4 3 3 2 2" xfId="27133" xr:uid="{00000000-0005-0000-0000-0000D05C0000}"/>
    <cellStyle name="Normal 2 4 3 3 3" xfId="27134" xr:uid="{00000000-0005-0000-0000-0000D15C0000}"/>
    <cellStyle name="Normal 2 4 3 3 4" xfId="27135" xr:uid="{00000000-0005-0000-0000-0000D25C0000}"/>
    <cellStyle name="Normal 2 4 3 4" xfId="27136" xr:uid="{00000000-0005-0000-0000-0000D35C0000}"/>
    <cellStyle name="Normal 2 4 3 4 2" xfId="27137" xr:uid="{00000000-0005-0000-0000-0000D45C0000}"/>
    <cellStyle name="Normal 2 4 3 5" xfId="27138" xr:uid="{00000000-0005-0000-0000-0000D55C0000}"/>
    <cellStyle name="Normal 2 4 3 6" xfId="27139" xr:uid="{00000000-0005-0000-0000-0000D65C0000}"/>
    <cellStyle name="Normal 2 4 4" xfId="337" xr:uid="{00000000-0005-0000-0000-0000D75C0000}"/>
    <cellStyle name="Normal 2 4 4 2" xfId="27140" xr:uid="{00000000-0005-0000-0000-0000D85C0000}"/>
    <cellStyle name="Normal 2 4 4 2 2" xfId="27141" xr:uid="{00000000-0005-0000-0000-0000D95C0000}"/>
    <cellStyle name="Normal 2 4 4 2 2 2" xfId="27142" xr:uid="{00000000-0005-0000-0000-0000DA5C0000}"/>
    <cellStyle name="Normal 2 4 4 2 3" xfId="27143" xr:uid="{00000000-0005-0000-0000-0000DB5C0000}"/>
    <cellStyle name="Normal 2 4 4 2 4" xfId="27144" xr:uid="{00000000-0005-0000-0000-0000DC5C0000}"/>
    <cellStyle name="Normal 2 4 4 3" xfId="27145" xr:uid="{00000000-0005-0000-0000-0000DD5C0000}"/>
    <cellStyle name="Normal 2 4 4 3 2" xfId="27146" xr:uid="{00000000-0005-0000-0000-0000DE5C0000}"/>
    <cellStyle name="Normal 2 4 4 4" xfId="27147" xr:uid="{00000000-0005-0000-0000-0000DF5C0000}"/>
    <cellStyle name="Normal 2 4 4 5" xfId="27148" xr:uid="{00000000-0005-0000-0000-0000E05C0000}"/>
    <cellStyle name="Normal 2 4 5" xfId="4394" xr:uid="{00000000-0005-0000-0000-0000E15C0000}"/>
    <cellStyle name="Normal 2 4 5 2" xfId="27149" xr:uid="{00000000-0005-0000-0000-0000E25C0000}"/>
    <cellStyle name="Normal 2 4 5 2 2" xfId="27150" xr:uid="{00000000-0005-0000-0000-0000E35C0000}"/>
    <cellStyle name="Normal 2 4 5 3" xfId="27151" xr:uid="{00000000-0005-0000-0000-0000E45C0000}"/>
    <cellStyle name="Normal 2 4 5 4" xfId="27152" xr:uid="{00000000-0005-0000-0000-0000E55C0000}"/>
    <cellStyle name="Normal 2 4 6" xfId="4395" xr:uid="{00000000-0005-0000-0000-0000E65C0000}"/>
    <cellStyle name="Normal 2 4 6 2" xfId="27153" xr:uid="{00000000-0005-0000-0000-0000E75C0000}"/>
    <cellStyle name="Normal 2 4 7" xfId="4396" xr:uid="{00000000-0005-0000-0000-0000E85C0000}"/>
    <cellStyle name="Normal 2 4 8" xfId="27154" xr:uid="{00000000-0005-0000-0000-0000E95C0000}"/>
    <cellStyle name="Normal 2 4 9" xfId="27155" xr:uid="{00000000-0005-0000-0000-0000EA5C0000}"/>
    <cellStyle name="Normal 2 4_KD1_FED_CC_I_R_WP_033109" xfId="4397" xr:uid="{00000000-0005-0000-0000-0000EB5C0000}"/>
    <cellStyle name="Normal 2 5" xfId="338" xr:uid="{00000000-0005-0000-0000-0000EC5C0000}"/>
    <cellStyle name="Normal 2 5 10" xfId="4398" xr:uid="{00000000-0005-0000-0000-0000ED5C0000}"/>
    <cellStyle name="Normal 2 5 10 2" xfId="4399" xr:uid="{00000000-0005-0000-0000-0000EE5C0000}"/>
    <cellStyle name="Normal 2 5 10 2 2" xfId="4400" xr:uid="{00000000-0005-0000-0000-0000EF5C0000}"/>
    <cellStyle name="Normal 2 5 11" xfId="4401" xr:uid="{00000000-0005-0000-0000-0000F05C0000}"/>
    <cellStyle name="Normal 2 5 11 2" xfId="4402" xr:uid="{00000000-0005-0000-0000-0000F15C0000}"/>
    <cellStyle name="Normal 2 5 11 2 2" xfId="4403" xr:uid="{00000000-0005-0000-0000-0000F25C0000}"/>
    <cellStyle name="Normal 2 5 12" xfId="4404" xr:uid="{00000000-0005-0000-0000-0000F35C0000}"/>
    <cellStyle name="Normal 2 5 12 2" xfId="4405" xr:uid="{00000000-0005-0000-0000-0000F45C0000}"/>
    <cellStyle name="Normal 2 5 12 2 2" xfId="4406" xr:uid="{00000000-0005-0000-0000-0000F55C0000}"/>
    <cellStyle name="Normal 2 5 13" xfId="4407" xr:uid="{00000000-0005-0000-0000-0000F65C0000}"/>
    <cellStyle name="Normal 2 5 13 2" xfId="4408" xr:uid="{00000000-0005-0000-0000-0000F75C0000}"/>
    <cellStyle name="Normal 2 5 13 2 2" xfId="4409" xr:uid="{00000000-0005-0000-0000-0000F85C0000}"/>
    <cellStyle name="Normal 2 5 14" xfId="4410" xr:uid="{00000000-0005-0000-0000-0000F95C0000}"/>
    <cellStyle name="Normal 2 5 14 2" xfId="4411" xr:uid="{00000000-0005-0000-0000-0000FA5C0000}"/>
    <cellStyle name="Normal 2 5 14 2 2" xfId="4412" xr:uid="{00000000-0005-0000-0000-0000FB5C0000}"/>
    <cellStyle name="Normal 2 5 15" xfId="4413" xr:uid="{00000000-0005-0000-0000-0000FC5C0000}"/>
    <cellStyle name="Normal 2 5 15 2" xfId="4414" xr:uid="{00000000-0005-0000-0000-0000FD5C0000}"/>
    <cellStyle name="Normal 2 5 15 2 2" xfId="4415" xr:uid="{00000000-0005-0000-0000-0000FE5C0000}"/>
    <cellStyle name="Normal 2 5 16" xfId="4416" xr:uid="{00000000-0005-0000-0000-0000FF5C0000}"/>
    <cellStyle name="Normal 2 5 16 2" xfId="4417" xr:uid="{00000000-0005-0000-0000-0000005D0000}"/>
    <cellStyle name="Normal 2 5 16 2 2" xfId="4418" xr:uid="{00000000-0005-0000-0000-0000015D0000}"/>
    <cellStyle name="Normal 2 5 17" xfId="4419" xr:uid="{00000000-0005-0000-0000-0000025D0000}"/>
    <cellStyle name="Normal 2 5 17 2" xfId="4420" xr:uid="{00000000-0005-0000-0000-0000035D0000}"/>
    <cellStyle name="Normal 2 5 17 2 2" xfId="4421" xr:uid="{00000000-0005-0000-0000-0000045D0000}"/>
    <cellStyle name="Normal 2 5 18" xfId="4422" xr:uid="{00000000-0005-0000-0000-0000055D0000}"/>
    <cellStyle name="Normal 2 5 18 2" xfId="4423" xr:uid="{00000000-0005-0000-0000-0000065D0000}"/>
    <cellStyle name="Normal 2 5 18 2 2" xfId="4424" xr:uid="{00000000-0005-0000-0000-0000075D0000}"/>
    <cellStyle name="Normal 2 5 19" xfId="4425" xr:uid="{00000000-0005-0000-0000-0000085D0000}"/>
    <cellStyle name="Normal 2 5 19 2" xfId="4426" xr:uid="{00000000-0005-0000-0000-0000095D0000}"/>
    <cellStyle name="Normal 2 5 19 2 2" xfId="4427" xr:uid="{00000000-0005-0000-0000-00000A5D0000}"/>
    <cellStyle name="Normal 2 5 2" xfId="339" xr:uid="{00000000-0005-0000-0000-00000B5D0000}"/>
    <cellStyle name="Normal 2 5 2 2" xfId="4428" xr:uid="{00000000-0005-0000-0000-00000C5D0000}"/>
    <cellStyle name="Normal 2 5 2 2 2" xfId="4429" xr:uid="{00000000-0005-0000-0000-00000D5D0000}"/>
    <cellStyle name="Normal 2 5 2 2 3" xfId="27156" xr:uid="{00000000-0005-0000-0000-00000E5D0000}"/>
    <cellStyle name="Normal 2 5 2 2 3 2" xfId="27157" xr:uid="{00000000-0005-0000-0000-00000F5D0000}"/>
    <cellStyle name="Normal 2 5 2 2 3 2 2" xfId="27158" xr:uid="{00000000-0005-0000-0000-0000105D0000}"/>
    <cellStyle name="Normal 2 5 2 2 3 2 2 2" xfId="27159" xr:uid="{00000000-0005-0000-0000-0000115D0000}"/>
    <cellStyle name="Normal 2 5 2 2 3 2 3" xfId="27160" xr:uid="{00000000-0005-0000-0000-0000125D0000}"/>
    <cellStyle name="Normal 2 5 2 2 3 2 4" xfId="27161" xr:uid="{00000000-0005-0000-0000-0000135D0000}"/>
    <cellStyle name="Normal 2 5 2 2 3 3" xfId="27162" xr:uid="{00000000-0005-0000-0000-0000145D0000}"/>
    <cellStyle name="Normal 2 5 2 2 3 3 2" xfId="27163" xr:uid="{00000000-0005-0000-0000-0000155D0000}"/>
    <cellStyle name="Normal 2 5 2 2 3 4" xfId="27164" xr:uid="{00000000-0005-0000-0000-0000165D0000}"/>
    <cellStyle name="Normal 2 5 2 2 3 5" xfId="27165" xr:uid="{00000000-0005-0000-0000-0000175D0000}"/>
    <cellStyle name="Normal 2 5 2 2 4" xfId="27166" xr:uid="{00000000-0005-0000-0000-0000185D0000}"/>
    <cellStyle name="Normal 2 5 2 2 4 2" xfId="27167" xr:uid="{00000000-0005-0000-0000-0000195D0000}"/>
    <cellStyle name="Normal 2 5 2 2 4 2 2" xfId="27168" xr:uid="{00000000-0005-0000-0000-00001A5D0000}"/>
    <cellStyle name="Normal 2 5 2 2 4 3" xfId="27169" xr:uid="{00000000-0005-0000-0000-00001B5D0000}"/>
    <cellStyle name="Normal 2 5 2 2 4 4" xfId="27170" xr:uid="{00000000-0005-0000-0000-00001C5D0000}"/>
    <cellStyle name="Normal 2 5 2 2 5" xfId="27171" xr:uid="{00000000-0005-0000-0000-00001D5D0000}"/>
    <cellStyle name="Normal 2 5 2 2 5 2" xfId="27172" xr:uid="{00000000-0005-0000-0000-00001E5D0000}"/>
    <cellStyle name="Normal 2 5 2 2 6" xfId="27173" xr:uid="{00000000-0005-0000-0000-00001F5D0000}"/>
    <cellStyle name="Normal 2 5 2 2 7" xfId="27174" xr:uid="{00000000-0005-0000-0000-0000205D0000}"/>
    <cellStyle name="Normal 2 5 2 3" xfId="27175" xr:uid="{00000000-0005-0000-0000-0000215D0000}"/>
    <cellStyle name="Normal 2 5 2 4" xfId="27176" xr:uid="{00000000-0005-0000-0000-0000225D0000}"/>
    <cellStyle name="Normal 2 5 2 4 2" xfId="27177" xr:uid="{00000000-0005-0000-0000-0000235D0000}"/>
    <cellStyle name="Normal 2 5 2 4 2 2" xfId="27178" xr:uid="{00000000-0005-0000-0000-0000245D0000}"/>
    <cellStyle name="Normal 2 5 2 4 2 2 2" xfId="27179" xr:uid="{00000000-0005-0000-0000-0000255D0000}"/>
    <cellStyle name="Normal 2 5 2 4 2 3" xfId="27180" xr:uid="{00000000-0005-0000-0000-0000265D0000}"/>
    <cellStyle name="Normal 2 5 2 4 2 4" xfId="27181" xr:uid="{00000000-0005-0000-0000-0000275D0000}"/>
    <cellStyle name="Normal 2 5 2 4 3" xfId="27182" xr:uid="{00000000-0005-0000-0000-0000285D0000}"/>
    <cellStyle name="Normal 2 5 2 4 3 2" xfId="27183" xr:uid="{00000000-0005-0000-0000-0000295D0000}"/>
    <cellStyle name="Normal 2 5 2 4 4" xfId="27184" xr:uid="{00000000-0005-0000-0000-00002A5D0000}"/>
    <cellStyle name="Normal 2 5 2 4 5" xfId="27185" xr:uid="{00000000-0005-0000-0000-00002B5D0000}"/>
    <cellStyle name="Normal 2 5 2 5" xfId="27186" xr:uid="{00000000-0005-0000-0000-00002C5D0000}"/>
    <cellStyle name="Normal 2 5 2 5 2" xfId="27187" xr:uid="{00000000-0005-0000-0000-00002D5D0000}"/>
    <cellStyle name="Normal 2 5 2 5 2 2" xfId="27188" xr:uid="{00000000-0005-0000-0000-00002E5D0000}"/>
    <cellStyle name="Normal 2 5 2 5 3" xfId="27189" xr:uid="{00000000-0005-0000-0000-00002F5D0000}"/>
    <cellStyle name="Normal 2 5 2 5 4" xfId="27190" xr:uid="{00000000-0005-0000-0000-0000305D0000}"/>
    <cellStyle name="Normal 2 5 2 6" xfId="27191" xr:uid="{00000000-0005-0000-0000-0000315D0000}"/>
    <cellStyle name="Normal 2 5 2 6 2" xfId="27192" xr:uid="{00000000-0005-0000-0000-0000325D0000}"/>
    <cellStyle name="Normal 2 5 2 7" xfId="27193" xr:uid="{00000000-0005-0000-0000-0000335D0000}"/>
    <cellStyle name="Normal 2 5 2 8" xfId="27194" xr:uid="{00000000-0005-0000-0000-0000345D0000}"/>
    <cellStyle name="Normal 2 5 20" xfId="4430" xr:uid="{00000000-0005-0000-0000-0000355D0000}"/>
    <cellStyle name="Normal 2 5 20 2" xfId="4431" xr:uid="{00000000-0005-0000-0000-0000365D0000}"/>
    <cellStyle name="Normal 2 5 20 2 2" xfId="4432" xr:uid="{00000000-0005-0000-0000-0000375D0000}"/>
    <cellStyle name="Normal 2 5 21" xfId="4433" xr:uid="{00000000-0005-0000-0000-0000385D0000}"/>
    <cellStyle name="Normal 2 5 21 2" xfId="4434" xr:uid="{00000000-0005-0000-0000-0000395D0000}"/>
    <cellStyle name="Normal 2 5 21 3" xfId="4435" xr:uid="{00000000-0005-0000-0000-00003A5D0000}"/>
    <cellStyle name="Normal 2 5 22" xfId="4436" xr:uid="{00000000-0005-0000-0000-00003B5D0000}"/>
    <cellStyle name="Normal 2 5 22 2" xfId="27195" xr:uid="{00000000-0005-0000-0000-00003C5D0000}"/>
    <cellStyle name="Normal 2 5 22 2 2" xfId="27196" xr:uid="{00000000-0005-0000-0000-00003D5D0000}"/>
    <cellStyle name="Normal 2 5 22 2 2 2" xfId="27197" xr:uid="{00000000-0005-0000-0000-00003E5D0000}"/>
    <cellStyle name="Normal 2 5 22 2 3" xfId="27198" xr:uid="{00000000-0005-0000-0000-00003F5D0000}"/>
    <cellStyle name="Normal 2 5 22 2 4" xfId="27199" xr:uid="{00000000-0005-0000-0000-0000405D0000}"/>
    <cellStyle name="Normal 2 5 22 3" xfId="27200" xr:uid="{00000000-0005-0000-0000-0000415D0000}"/>
    <cellStyle name="Normal 2 5 22 3 2" xfId="27201" xr:uid="{00000000-0005-0000-0000-0000425D0000}"/>
    <cellStyle name="Normal 2 5 22 4" xfId="27202" xr:uid="{00000000-0005-0000-0000-0000435D0000}"/>
    <cellStyle name="Normal 2 5 22 5" xfId="27203" xr:uid="{00000000-0005-0000-0000-0000445D0000}"/>
    <cellStyle name="Normal 2 5 23" xfId="27204" xr:uid="{00000000-0005-0000-0000-0000455D0000}"/>
    <cellStyle name="Normal 2 5 23 2" xfId="27205" xr:uid="{00000000-0005-0000-0000-0000465D0000}"/>
    <cellStyle name="Normal 2 5 23 2 2" xfId="27206" xr:uid="{00000000-0005-0000-0000-0000475D0000}"/>
    <cellStyle name="Normal 2 5 23 2 2 2" xfId="27207" xr:uid="{00000000-0005-0000-0000-0000485D0000}"/>
    <cellStyle name="Normal 2 5 23 2 3" xfId="27208" xr:uid="{00000000-0005-0000-0000-0000495D0000}"/>
    <cellStyle name="Normal 2 5 23 2 4" xfId="27209" xr:uid="{00000000-0005-0000-0000-00004A5D0000}"/>
    <cellStyle name="Normal 2 5 23 3" xfId="27210" xr:uid="{00000000-0005-0000-0000-00004B5D0000}"/>
    <cellStyle name="Normal 2 5 23 3 2" xfId="27211" xr:uid="{00000000-0005-0000-0000-00004C5D0000}"/>
    <cellStyle name="Normal 2 5 23 4" xfId="27212" xr:uid="{00000000-0005-0000-0000-00004D5D0000}"/>
    <cellStyle name="Normal 2 5 23 5" xfId="27213" xr:uid="{00000000-0005-0000-0000-00004E5D0000}"/>
    <cellStyle name="Normal 2 5 24" xfId="27214" xr:uid="{00000000-0005-0000-0000-00004F5D0000}"/>
    <cellStyle name="Normal 2 5 24 2" xfId="27215" xr:uid="{00000000-0005-0000-0000-0000505D0000}"/>
    <cellStyle name="Normal 2 5 24 2 2" xfId="27216" xr:uid="{00000000-0005-0000-0000-0000515D0000}"/>
    <cellStyle name="Normal 2 5 24 3" xfId="27217" xr:uid="{00000000-0005-0000-0000-0000525D0000}"/>
    <cellStyle name="Normal 2 5 24 4" xfId="27218" xr:uid="{00000000-0005-0000-0000-0000535D0000}"/>
    <cellStyle name="Normal 2 5 25" xfId="27219" xr:uid="{00000000-0005-0000-0000-0000545D0000}"/>
    <cellStyle name="Normal 2 5 25 2" xfId="27220" xr:uid="{00000000-0005-0000-0000-0000555D0000}"/>
    <cellStyle name="Normal 2 5 26" xfId="27221" xr:uid="{00000000-0005-0000-0000-0000565D0000}"/>
    <cellStyle name="Normal 2 5 27" xfId="27222" xr:uid="{00000000-0005-0000-0000-0000575D0000}"/>
    <cellStyle name="Normal 2 5 28" xfId="27223" xr:uid="{00000000-0005-0000-0000-0000585D0000}"/>
    <cellStyle name="Normal 2 5 3" xfId="340" xr:uid="{00000000-0005-0000-0000-0000595D0000}"/>
    <cellStyle name="Normal 2 5 3 2" xfId="4437" xr:uid="{00000000-0005-0000-0000-00005A5D0000}"/>
    <cellStyle name="Normal 2 5 3 2 2" xfId="4438" xr:uid="{00000000-0005-0000-0000-00005B5D0000}"/>
    <cellStyle name="Normal 2 5 3 3" xfId="27224" xr:uid="{00000000-0005-0000-0000-00005C5D0000}"/>
    <cellStyle name="Normal 2 5 3 4" xfId="27225" xr:uid="{00000000-0005-0000-0000-00005D5D0000}"/>
    <cellStyle name="Normal 2 5 3 4 2" xfId="27226" xr:uid="{00000000-0005-0000-0000-00005E5D0000}"/>
    <cellStyle name="Normal 2 5 3 4 2 2" xfId="27227" xr:uid="{00000000-0005-0000-0000-00005F5D0000}"/>
    <cellStyle name="Normal 2 5 3 4 2 2 2" xfId="27228" xr:uid="{00000000-0005-0000-0000-0000605D0000}"/>
    <cellStyle name="Normal 2 5 3 4 2 3" xfId="27229" xr:uid="{00000000-0005-0000-0000-0000615D0000}"/>
    <cellStyle name="Normal 2 5 3 4 2 4" xfId="27230" xr:uid="{00000000-0005-0000-0000-0000625D0000}"/>
    <cellStyle name="Normal 2 5 3 4 3" xfId="27231" xr:uid="{00000000-0005-0000-0000-0000635D0000}"/>
    <cellStyle name="Normal 2 5 3 4 3 2" xfId="27232" xr:uid="{00000000-0005-0000-0000-0000645D0000}"/>
    <cellStyle name="Normal 2 5 3 4 4" xfId="27233" xr:uid="{00000000-0005-0000-0000-0000655D0000}"/>
    <cellStyle name="Normal 2 5 3 4 5" xfId="27234" xr:uid="{00000000-0005-0000-0000-0000665D0000}"/>
    <cellStyle name="Normal 2 5 3 5" xfId="27235" xr:uid="{00000000-0005-0000-0000-0000675D0000}"/>
    <cellStyle name="Normal 2 5 3 5 2" xfId="27236" xr:uid="{00000000-0005-0000-0000-0000685D0000}"/>
    <cellStyle name="Normal 2 5 3 5 2 2" xfId="27237" xr:uid="{00000000-0005-0000-0000-0000695D0000}"/>
    <cellStyle name="Normal 2 5 3 5 3" xfId="27238" xr:uid="{00000000-0005-0000-0000-00006A5D0000}"/>
    <cellStyle name="Normal 2 5 3 5 4" xfId="27239" xr:uid="{00000000-0005-0000-0000-00006B5D0000}"/>
    <cellStyle name="Normal 2 5 3 6" xfId="27240" xr:uid="{00000000-0005-0000-0000-00006C5D0000}"/>
    <cellStyle name="Normal 2 5 3 6 2" xfId="27241" xr:uid="{00000000-0005-0000-0000-00006D5D0000}"/>
    <cellStyle name="Normal 2 5 3 7" xfId="27242" xr:uid="{00000000-0005-0000-0000-00006E5D0000}"/>
    <cellStyle name="Normal 2 5 3 8" xfId="27243" xr:uid="{00000000-0005-0000-0000-00006F5D0000}"/>
    <cellStyle name="Normal 2 5 4" xfId="341" xr:uid="{00000000-0005-0000-0000-0000705D0000}"/>
    <cellStyle name="Normal 2 5 4 2" xfId="4439" xr:uid="{00000000-0005-0000-0000-0000715D0000}"/>
    <cellStyle name="Normal 2 5 4 2 2" xfId="4440" xr:uid="{00000000-0005-0000-0000-0000725D0000}"/>
    <cellStyle name="Normal 2 5 5" xfId="4441" xr:uid="{00000000-0005-0000-0000-0000735D0000}"/>
    <cellStyle name="Normal 2 5 5 2" xfId="4442" xr:uid="{00000000-0005-0000-0000-0000745D0000}"/>
    <cellStyle name="Normal 2 5 5 2 2" xfId="4443" xr:uid="{00000000-0005-0000-0000-0000755D0000}"/>
    <cellStyle name="Normal 2 5 6" xfId="4444" xr:uid="{00000000-0005-0000-0000-0000765D0000}"/>
    <cellStyle name="Normal 2 5 6 2" xfId="4445" xr:uid="{00000000-0005-0000-0000-0000775D0000}"/>
    <cellStyle name="Normal 2 5 6 2 2" xfId="4446" xr:uid="{00000000-0005-0000-0000-0000785D0000}"/>
    <cellStyle name="Normal 2 5 7" xfId="4447" xr:uid="{00000000-0005-0000-0000-0000795D0000}"/>
    <cellStyle name="Normal 2 5 7 2" xfId="4448" xr:uid="{00000000-0005-0000-0000-00007A5D0000}"/>
    <cellStyle name="Normal 2 5 7 2 2" xfId="4449" xr:uid="{00000000-0005-0000-0000-00007B5D0000}"/>
    <cellStyle name="Normal 2 5 8" xfId="4450" xr:uid="{00000000-0005-0000-0000-00007C5D0000}"/>
    <cellStyle name="Normal 2 5 8 2" xfId="4451" xr:uid="{00000000-0005-0000-0000-00007D5D0000}"/>
    <cellStyle name="Normal 2 5 8 2 2" xfId="4452" xr:uid="{00000000-0005-0000-0000-00007E5D0000}"/>
    <cellStyle name="Normal 2 5 9" xfId="4453" xr:uid="{00000000-0005-0000-0000-00007F5D0000}"/>
    <cellStyle name="Normal 2 5 9 2" xfId="4454" xr:uid="{00000000-0005-0000-0000-0000805D0000}"/>
    <cellStyle name="Normal 2 5 9 2 2" xfId="4455" xr:uid="{00000000-0005-0000-0000-0000815D0000}"/>
    <cellStyle name="Normal 2 5_CLS-TES-KS_12-28-10" xfId="4456" xr:uid="{00000000-0005-0000-0000-0000825D0000}"/>
    <cellStyle name="Normal 2 6" xfId="342" xr:uid="{00000000-0005-0000-0000-0000835D0000}"/>
    <cellStyle name="Normal 2 6 2" xfId="343" xr:uid="{00000000-0005-0000-0000-0000845D0000}"/>
    <cellStyle name="Normal 2 6 2 2" xfId="27244" xr:uid="{00000000-0005-0000-0000-0000855D0000}"/>
    <cellStyle name="Normal 2 6 2 2 2" xfId="27245" xr:uid="{00000000-0005-0000-0000-0000865D0000}"/>
    <cellStyle name="Normal 2 6 2 2 2 2" xfId="27246" xr:uid="{00000000-0005-0000-0000-0000875D0000}"/>
    <cellStyle name="Normal 2 6 2 2 2 2 2" xfId="27247" xr:uid="{00000000-0005-0000-0000-0000885D0000}"/>
    <cellStyle name="Normal 2 6 2 2 2 2 2 2" xfId="27248" xr:uid="{00000000-0005-0000-0000-0000895D0000}"/>
    <cellStyle name="Normal 2 6 2 2 2 2 3" xfId="27249" xr:uid="{00000000-0005-0000-0000-00008A5D0000}"/>
    <cellStyle name="Normal 2 6 2 2 2 2 4" xfId="27250" xr:uid="{00000000-0005-0000-0000-00008B5D0000}"/>
    <cellStyle name="Normal 2 6 2 2 2 3" xfId="27251" xr:uid="{00000000-0005-0000-0000-00008C5D0000}"/>
    <cellStyle name="Normal 2 6 2 2 2 3 2" xfId="27252" xr:uid="{00000000-0005-0000-0000-00008D5D0000}"/>
    <cellStyle name="Normal 2 6 2 2 2 4" xfId="27253" xr:uid="{00000000-0005-0000-0000-00008E5D0000}"/>
    <cellStyle name="Normal 2 6 2 2 2 5" xfId="27254" xr:uid="{00000000-0005-0000-0000-00008F5D0000}"/>
    <cellStyle name="Normal 2 6 2 2 3" xfId="27255" xr:uid="{00000000-0005-0000-0000-0000905D0000}"/>
    <cellStyle name="Normal 2 6 2 2 3 2" xfId="27256" xr:uid="{00000000-0005-0000-0000-0000915D0000}"/>
    <cellStyle name="Normal 2 6 2 2 3 2 2" xfId="27257" xr:uid="{00000000-0005-0000-0000-0000925D0000}"/>
    <cellStyle name="Normal 2 6 2 2 3 3" xfId="27258" xr:uid="{00000000-0005-0000-0000-0000935D0000}"/>
    <cellStyle name="Normal 2 6 2 2 3 4" xfId="27259" xr:uid="{00000000-0005-0000-0000-0000945D0000}"/>
    <cellStyle name="Normal 2 6 2 2 4" xfId="27260" xr:uid="{00000000-0005-0000-0000-0000955D0000}"/>
    <cellStyle name="Normal 2 6 2 2 4 2" xfId="27261" xr:uid="{00000000-0005-0000-0000-0000965D0000}"/>
    <cellStyle name="Normal 2 6 2 2 5" xfId="27262" xr:uid="{00000000-0005-0000-0000-0000975D0000}"/>
    <cellStyle name="Normal 2 6 2 2 6" xfId="27263" xr:uid="{00000000-0005-0000-0000-0000985D0000}"/>
    <cellStyle name="Normal 2 6 2 3" xfId="27264" xr:uid="{00000000-0005-0000-0000-0000995D0000}"/>
    <cellStyle name="Normal 2 6 2 4" xfId="27265" xr:uid="{00000000-0005-0000-0000-00009A5D0000}"/>
    <cellStyle name="Normal 2 6 2 4 2" xfId="27266" xr:uid="{00000000-0005-0000-0000-00009B5D0000}"/>
    <cellStyle name="Normal 2 6 2 4 2 2" xfId="27267" xr:uid="{00000000-0005-0000-0000-00009C5D0000}"/>
    <cellStyle name="Normal 2 6 2 4 2 2 2" xfId="27268" xr:uid="{00000000-0005-0000-0000-00009D5D0000}"/>
    <cellStyle name="Normal 2 6 2 4 2 3" xfId="27269" xr:uid="{00000000-0005-0000-0000-00009E5D0000}"/>
    <cellStyle name="Normal 2 6 2 4 2 4" xfId="27270" xr:uid="{00000000-0005-0000-0000-00009F5D0000}"/>
    <cellStyle name="Normal 2 6 2 4 3" xfId="27271" xr:uid="{00000000-0005-0000-0000-0000A05D0000}"/>
    <cellStyle name="Normal 2 6 2 4 3 2" xfId="27272" xr:uid="{00000000-0005-0000-0000-0000A15D0000}"/>
    <cellStyle name="Normal 2 6 2 4 4" xfId="27273" xr:uid="{00000000-0005-0000-0000-0000A25D0000}"/>
    <cellStyle name="Normal 2 6 2 4 5" xfId="27274" xr:uid="{00000000-0005-0000-0000-0000A35D0000}"/>
    <cellStyle name="Normal 2 6 2 5" xfId="27275" xr:uid="{00000000-0005-0000-0000-0000A45D0000}"/>
    <cellStyle name="Normal 2 6 2 5 2" xfId="27276" xr:uid="{00000000-0005-0000-0000-0000A55D0000}"/>
    <cellStyle name="Normal 2 6 2 5 2 2" xfId="27277" xr:uid="{00000000-0005-0000-0000-0000A65D0000}"/>
    <cellStyle name="Normal 2 6 2 5 3" xfId="27278" xr:uid="{00000000-0005-0000-0000-0000A75D0000}"/>
    <cellStyle name="Normal 2 6 2 5 4" xfId="27279" xr:uid="{00000000-0005-0000-0000-0000A85D0000}"/>
    <cellStyle name="Normal 2 6 2 6" xfId="27280" xr:uid="{00000000-0005-0000-0000-0000A95D0000}"/>
    <cellStyle name="Normal 2 6 2 6 2" xfId="27281" xr:uid="{00000000-0005-0000-0000-0000AA5D0000}"/>
    <cellStyle name="Normal 2 6 2 7" xfId="27282" xr:uid="{00000000-0005-0000-0000-0000AB5D0000}"/>
    <cellStyle name="Normal 2 6 2 8" xfId="27283" xr:uid="{00000000-0005-0000-0000-0000AC5D0000}"/>
    <cellStyle name="Normal 2 6 3" xfId="344" xr:uid="{00000000-0005-0000-0000-0000AD5D0000}"/>
    <cellStyle name="Normal 2 6 3 2" xfId="27284" xr:uid="{00000000-0005-0000-0000-0000AE5D0000}"/>
    <cellStyle name="Normal 2 6 3 2 2" xfId="27285" xr:uid="{00000000-0005-0000-0000-0000AF5D0000}"/>
    <cellStyle name="Normal 2 6 3 2 2 2" xfId="27286" xr:uid="{00000000-0005-0000-0000-0000B05D0000}"/>
    <cellStyle name="Normal 2 6 3 2 2 2 2" xfId="27287" xr:uid="{00000000-0005-0000-0000-0000B15D0000}"/>
    <cellStyle name="Normal 2 6 3 2 2 3" xfId="27288" xr:uid="{00000000-0005-0000-0000-0000B25D0000}"/>
    <cellStyle name="Normal 2 6 3 2 2 4" xfId="27289" xr:uid="{00000000-0005-0000-0000-0000B35D0000}"/>
    <cellStyle name="Normal 2 6 3 2 3" xfId="27290" xr:uid="{00000000-0005-0000-0000-0000B45D0000}"/>
    <cellStyle name="Normal 2 6 3 2 3 2" xfId="27291" xr:uid="{00000000-0005-0000-0000-0000B55D0000}"/>
    <cellStyle name="Normal 2 6 3 2 4" xfId="27292" xr:uid="{00000000-0005-0000-0000-0000B65D0000}"/>
    <cellStyle name="Normal 2 6 3 2 5" xfId="27293" xr:uid="{00000000-0005-0000-0000-0000B75D0000}"/>
    <cellStyle name="Normal 2 6 3 3" xfId="27294" xr:uid="{00000000-0005-0000-0000-0000B85D0000}"/>
    <cellStyle name="Normal 2 6 3 3 2" xfId="27295" xr:uid="{00000000-0005-0000-0000-0000B95D0000}"/>
    <cellStyle name="Normal 2 6 3 3 2 2" xfId="27296" xr:uid="{00000000-0005-0000-0000-0000BA5D0000}"/>
    <cellStyle name="Normal 2 6 3 3 3" xfId="27297" xr:uid="{00000000-0005-0000-0000-0000BB5D0000}"/>
    <cellStyle name="Normal 2 6 3 3 4" xfId="27298" xr:uid="{00000000-0005-0000-0000-0000BC5D0000}"/>
    <cellStyle name="Normal 2 6 3 4" xfId="27299" xr:uid="{00000000-0005-0000-0000-0000BD5D0000}"/>
    <cellStyle name="Normal 2 6 3 4 2" xfId="27300" xr:uid="{00000000-0005-0000-0000-0000BE5D0000}"/>
    <cellStyle name="Normal 2 6 3 5" xfId="27301" xr:uid="{00000000-0005-0000-0000-0000BF5D0000}"/>
    <cellStyle name="Normal 2 6 3 6" xfId="27302" xr:uid="{00000000-0005-0000-0000-0000C05D0000}"/>
    <cellStyle name="Normal 2 6 4" xfId="27303" xr:uid="{00000000-0005-0000-0000-0000C15D0000}"/>
    <cellStyle name="Normal 2 6 4 2" xfId="27304" xr:uid="{00000000-0005-0000-0000-0000C25D0000}"/>
    <cellStyle name="Normal 2 6 4 2 2" xfId="27305" xr:uid="{00000000-0005-0000-0000-0000C35D0000}"/>
    <cellStyle name="Normal 2 6 4 2 2 2" xfId="27306" xr:uid="{00000000-0005-0000-0000-0000C45D0000}"/>
    <cellStyle name="Normal 2 6 4 2 3" xfId="27307" xr:uid="{00000000-0005-0000-0000-0000C55D0000}"/>
    <cellStyle name="Normal 2 6 4 2 4" xfId="27308" xr:uid="{00000000-0005-0000-0000-0000C65D0000}"/>
    <cellStyle name="Normal 2 6 4 3" xfId="27309" xr:uid="{00000000-0005-0000-0000-0000C75D0000}"/>
    <cellStyle name="Normal 2 6 4 3 2" xfId="27310" xr:uid="{00000000-0005-0000-0000-0000C85D0000}"/>
    <cellStyle name="Normal 2 6 4 4" xfId="27311" xr:uid="{00000000-0005-0000-0000-0000C95D0000}"/>
    <cellStyle name="Normal 2 6 4 5" xfId="27312" xr:uid="{00000000-0005-0000-0000-0000CA5D0000}"/>
    <cellStyle name="Normal 2 6 5" xfId="27313" xr:uid="{00000000-0005-0000-0000-0000CB5D0000}"/>
    <cellStyle name="Normal 2 6 5 2" xfId="27314" xr:uid="{00000000-0005-0000-0000-0000CC5D0000}"/>
    <cellStyle name="Normal 2 6 5 2 2" xfId="27315" xr:uid="{00000000-0005-0000-0000-0000CD5D0000}"/>
    <cellStyle name="Normal 2 6 5 3" xfId="27316" xr:uid="{00000000-0005-0000-0000-0000CE5D0000}"/>
    <cellStyle name="Normal 2 6 5 4" xfId="27317" xr:uid="{00000000-0005-0000-0000-0000CF5D0000}"/>
    <cellStyle name="Normal 2 6 6" xfId="27318" xr:uid="{00000000-0005-0000-0000-0000D05D0000}"/>
    <cellStyle name="Normal 2 6 6 2" xfId="27319" xr:uid="{00000000-0005-0000-0000-0000D15D0000}"/>
    <cellStyle name="Normal 2 6 7" xfId="27320" xr:uid="{00000000-0005-0000-0000-0000D25D0000}"/>
    <cellStyle name="Normal 2 6 8" xfId="27321" xr:uid="{00000000-0005-0000-0000-0000D35D0000}"/>
    <cellStyle name="Normal 2 6 9" xfId="27322" xr:uid="{00000000-0005-0000-0000-0000D45D0000}"/>
    <cellStyle name="Normal 2 6_KD1_FED_CC_I_R_WP_033109" xfId="4457" xr:uid="{00000000-0005-0000-0000-0000D55D0000}"/>
    <cellStyle name="Normal 2 7" xfId="345" xr:uid="{00000000-0005-0000-0000-0000D65D0000}"/>
    <cellStyle name="Normal 2 7 2" xfId="4458" xr:uid="{00000000-0005-0000-0000-0000D75D0000}"/>
    <cellStyle name="Normal 2 7 3" xfId="4459" xr:uid="{00000000-0005-0000-0000-0000D85D0000}"/>
    <cellStyle name="Normal 2 7 4" xfId="4460" xr:uid="{00000000-0005-0000-0000-0000D95D0000}"/>
    <cellStyle name="Normal 2 8" xfId="346" xr:uid="{00000000-0005-0000-0000-0000DA5D0000}"/>
    <cellStyle name="Normal 2 8 2" xfId="4461" xr:uid="{00000000-0005-0000-0000-0000DB5D0000}"/>
    <cellStyle name="Normal 2 8 2 2" xfId="27323" xr:uid="{00000000-0005-0000-0000-0000DC5D0000}"/>
    <cellStyle name="Normal 2 8 2 2 2" xfId="27324" xr:uid="{00000000-0005-0000-0000-0000DD5D0000}"/>
    <cellStyle name="Normal 2 8 2 2 2 2" xfId="27325" xr:uid="{00000000-0005-0000-0000-0000DE5D0000}"/>
    <cellStyle name="Normal 2 8 2 2 2 2 2" xfId="27326" xr:uid="{00000000-0005-0000-0000-0000DF5D0000}"/>
    <cellStyle name="Normal 2 8 2 2 2 2 2 2" xfId="27327" xr:uid="{00000000-0005-0000-0000-0000E05D0000}"/>
    <cellStyle name="Normal 2 8 2 2 2 2 3" xfId="27328" xr:uid="{00000000-0005-0000-0000-0000E15D0000}"/>
    <cellStyle name="Normal 2 8 2 2 2 2 4" xfId="27329" xr:uid="{00000000-0005-0000-0000-0000E25D0000}"/>
    <cellStyle name="Normal 2 8 2 2 2 3" xfId="27330" xr:uid="{00000000-0005-0000-0000-0000E35D0000}"/>
    <cellStyle name="Normal 2 8 2 2 2 3 2" xfId="27331" xr:uid="{00000000-0005-0000-0000-0000E45D0000}"/>
    <cellStyle name="Normal 2 8 2 2 2 4" xfId="27332" xr:uid="{00000000-0005-0000-0000-0000E55D0000}"/>
    <cellStyle name="Normal 2 8 2 2 2 5" xfId="27333" xr:uid="{00000000-0005-0000-0000-0000E65D0000}"/>
    <cellStyle name="Normal 2 8 2 2 3" xfId="27334" xr:uid="{00000000-0005-0000-0000-0000E75D0000}"/>
    <cellStyle name="Normal 2 8 2 2 3 2" xfId="27335" xr:uid="{00000000-0005-0000-0000-0000E85D0000}"/>
    <cellStyle name="Normal 2 8 2 2 3 2 2" xfId="27336" xr:uid="{00000000-0005-0000-0000-0000E95D0000}"/>
    <cellStyle name="Normal 2 8 2 2 3 3" xfId="27337" xr:uid="{00000000-0005-0000-0000-0000EA5D0000}"/>
    <cellStyle name="Normal 2 8 2 2 3 4" xfId="27338" xr:uid="{00000000-0005-0000-0000-0000EB5D0000}"/>
    <cellStyle name="Normal 2 8 2 2 4" xfId="27339" xr:uid="{00000000-0005-0000-0000-0000EC5D0000}"/>
    <cellStyle name="Normal 2 8 2 2 4 2" xfId="27340" xr:uid="{00000000-0005-0000-0000-0000ED5D0000}"/>
    <cellStyle name="Normal 2 8 2 2 5" xfId="27341" xr:uid="{00000000-0005-0000-0000-0000EE5D0000}"/>
    <cellStyle name="Normal 2 8 2 2 6" xfId="27342" xr:uid="{00000000-0005-0000-0000-0000EF5D0000}"/>
    <cellStyle name="Normal 2 8 2 3" xfId="27343" xr:uid="{00000000-0005-0000-0000-0000F05D0000}"/>
    <cellStyle name="Normal 2 8 2 3 2" xfId="27344" xr:uid="{00000000-0005-0000-0000-0000F15D0000}"/>
    <cellStyle name="Normal 2 8 2 3 2 2" xfId="27345" xr:uid="{00000000-0005-0000-0000-0000F25D0000}"/>
    <cellStyle name="Normal 2 8 2 3 2 2 2" xfId="27346" xr:uid="{00000000-0005-0000-0000-0000F35D0000}"/>
    <cellStyle name="Normal 2 8 2 3 2 3" xfId="27347" xr:uid="{00000000-0005-0000-0000-0000F45D0000}"/>
    <cellStyle name="Normal 2 8 2 3 2 4" xfId="27348" xr:uid="{00000000-0005-0000-0000-0000F55D0000}"/>
    <cellStyle name="Normal 2 8 2 3 3" xfId="27349" xr:uid="{00000000-0005-0000-0000-0000F65D0000}"/>
    <cellStyle name="Normal 2 8 2 3 3 2" xfId="27350" xr:uid="{00000000-0005-0000-0000-0000F75D0000}"/>
    <cellStyle name="Normal 2 8 2 3 4" xfId="27351" xr:uid="{00000000-0005-0000-0000-0000F85D0000}"/>
    <cellStyle name="Normal 2 8 2 3 5" xfId="27352" xr:uid="{00000000-0005-0000-0000-0000F95D0000}"/>
    <cellStyle name="Normal 2 8 2 4" xfId="27353" xr:uid="{00000000-0005-0000-0000-0000FA5D0000}"/>
    <cellStyle name="Normal 2 8 2 4 2" xfId="27354" xr:uid="{00000000-0005-0000-0000-0000FB5D0000}"/>
    <cellStyle name="Normal 2 8 2 4 2 2" xfId="27355" xr:uid="{00000000-0005-0000-0000-0000FC5D0000}"/>
    <cellStyle name="Normal 2 8 2 4 3" xfId="27356" xr:uid="{00000000-0005-0000-0000-0000FD5D0000}"/>
    <cellStyle name="Normal 2 8 2 4 4" xfId="27357" xr:uid="{00000000-0005-0000-0000-0000FE5D0000}"/>
    <cellStyle name="Normal 2 8 2 5" xfId="27358" xr:uid="{00000000-0005-0000-0000-0000FF5D0000}"/>
    <cellStyle name="Normal 2 8 2 5 2" xfId="27359" xr:uid="{00000000-0005-0000-0000-0000005E0000}"/>
    <cellStyle name="Normal 2 8 2 6" xfId="27360" xr:uid="{00000000-0005-0000-0000-0000015E0000}"/>
    <cellStyle name="Normal 2 8 2 7" xfId="27361" xr:uid="{00000000-0005-0000-0000-0000025E0000}"/>
    <cellStyle name="Normal 2 8 3" xfId="27362" xr:uid="{00000000-0005-0000-0000-0000035E0000}"/>
    <cellStyle name="Normal 2 8 3 2" xfId="27363" xr:uid="{00000000-0005-0000-0000-0000045E0000}"/>
    <cellStyle name="Normal 2 8 3 2 2" xfId="27364" xr:uid="{00000000-0005-0000-0000-0000055E0000}"/>
    <cellStyle name="Normal 2 8 3 2 2 2" xfId="27365" xr:uid="{00000000-0005-0000-0000-0000065E0000}"/>
    <cellStyle name="Normal 2 8 3 2 2 2 2" xfId="27366" xr:uid="{00000000-0005-0000-0000-0000075E0000}"/>
    <cellStyle name="Normal 2 8 3 2 2 3" xfId="27367" xr:uid="{00000000-0005-0000-0000-0000085E0000}"/>
    <cellStyle name="Normal 2 8 3 2 2 4" xfId="27368" xr:uid="{00000000-0005-0000-0000-0000095E0000}"/>
    <cellStyle name="Normal 2 8 3 2 3" xfId="27369" xr:uid="{00000000-0005-0000-0000-00000A5E0000}"/>
    <cellStyle name="Normal 2 8 3 2 3 2" xfId="27370" xr:uid="{00000000-0005-0000-0000-00000B5E0000}"/>
    <cellStyle name="Normal 2 8 3 2 4" xfId="27371" xr:uid="{00000000-0005-0000-0000-00000C5E0000}"/>
    <cellStyle name="Normal 2 8 3 2 5" xfId="27372" xr:uid="{00000000-0005-0000-0000-00000D5E0000}"/>
    <cellStyle name="Normal 2 8 3 3" xfId="27373" xr:uid="{00000000-0005-0000-0000-00000E5E0000}"/>
    <cellStyle name="Normal 2 8 3 3 2" xfId="27374" xr:uid="{00000000-0005-0000-0000-00000F5E0000}"/>
    <cellStyle name="Normal 2 8 3 3 2 2" xfId="27375" xr:uid="{00000000-0005-0000-0000-0000105E0000}"/>
    <cellStyle name="Normal 2 8 3 3 3" xfId="27376" xr:uid="{00000000-0005-0000-0000-0000115E0000}"/>
    <cellStyle name="Normal 2 8 3 3 4" xfId="27377" xr:uid="{00000000-0005-0000-0000-0000125E0000}"/>
    <cellStyle name="Normal 2 8 3 4" xfId="27378" xr:uid="{00000000-0005-0000-0000-0000135E0000}"/>
    <cellStyle name="Normal 2 8 3 4 2" xfId="27379" xr:uid="{00000000-0005-0000-0000-0000145E0000}"/>
    <cellStyle name="Normal 2 8 3 5" xfId="27380" xr:uid="{00000000-0005-0000-0000-0000155E0000}"/>
    <cellStyle name="Normal 2 8 3 6" xfId="27381" xr:uid="{00000000-0005-0000-0000-0000165E0000}"/>
    <cellStyle name="Normal 2 8 4" xfId="27382" xr:uid="{00000000-0005-0000-0000-0000175E0000}"/>
    <cellStyle name="Normal 2 8 4 2" xfId="27383" xr:uid="{00000000-0005-0000-0000-0000185E0000}"/>
    <cellStyle name="Normal 2 8 4 2 2" xfId="27384" xr:uid="{00000000-0005-0000-0000-0000195E0000}"/>
    <cellStyle name="Normal 2 8 4 2 2 2" xfId="27385" xr:uid="{00000000-0005-0000-0000-00001A5E0000}"/>
    <cellStyle name="Normal 2 8 4 2 3" xfId="27386" xr:uid="{00000000-0005-0000-0000-00001B5E0000}"/>
    <cellStyle name="Normal 2 8 4 2 4" xfId="27387" xr:uid="{00000000-0005-0000-0000-00001C5E0000}"/>
    <cellStyle name="Normal 2 8 4 3" xfId="27388" xr:uid="{00000000-0005-0000-0000-00001D5E0000}"/>
    <cellStyle name="Normal 2 8 4 3 2" xfId="27389" xr:uid="{00000000-0005-0000-0000-00001E5E0000}"/>
    <cellStyle name="Normal 2 8 4 4" xfId="27390" xr:uid="{00000000-0005-0000-0000-00001F5E0000}"/>
    <cellStyle name="Normal 2 8 4 5" xfId="27391" xr:uid="{00000000-0005-0000-0000-0000205E0000}"/>
    <cellStyle name="Normal 2 8 5" xfId="27392" xr:uid="{00000000-0005-0000-0000-0000215E0000}"/>
    <cellStyle name="Normal 2 8 5 2" xfId="27393" xr:uid="{00000000-0005-0000-0000-0000225E0000}"/>
    <cellStyle name="Normal 2 8 5 2 2" xfId="27394" xr:uid="{00000000-0005-0000-0000-0000235E0000}"/>
    <cellStyle name="Normal 2 8 5 3" xfId="27395" xr:uid="{00000000-0005-0000-0000-0000245E0000}"/>
    <cellStyle name="Normal 2 8 5 4" xfId="27396" xr:uid="{00000000-0005-0000-0000-0000255E0000}"/>
    <cellStyle name="Normal 2 8 6" xfId="27397" xr:uid="{00000000-0005-0000-0000-0000265E0000}"/>
    <cellStyle name="Normal 2 8 6 2" xfId="27398" xr:uid="{00000000-0005-0000-0000-0000275E0000}"/>
    <cellStyle name="Normal 2 8 7" xfId="27399" xr:uid="{00000000-0005-0000-0000-0000285E0000}"/>
    <cellStyle name="Normal 2 8 8" xfId="27400" xr:uid="{00000000-0005-0000-0000-0000295E0000}"/>
    <cellStyle name="Normal 2 8 9" xfId="27401" xr:uid="{00000000-0005-0000-0000-00002A5E0000}"/>
    <cellStyle name="Normal 2 9" xfId="4462" xr:uid="{00000000-0005-0000-0000-00002B5E0000}"/>
    <cellStyle name="Normal 2 9 2" xfId="4463" xr:uid="{00000000-0005-0000-0000-00002C5E0000}"/>
    <cellStyle name="Normal 2_00406" xfId="4464" xr:uid="{00000000-0005-0000-0000-00002D5E0000}"/>
    <cellStyle name="Normal 20" xfId="347" xr:uid="{00000000-0005-0000-0000-00002E5E0000}"/>
    <cellStyle name="Normal 20 2" xfId="348" xr:uid="{00000000-0005-0000-0000-00002F5E0000}"/>
    <cellStyle name="Normal 20 2 2" xfId="4465" xr:uid="{00000000-0005-0000-0000-0000305E0000}"/>
    <cellStyle name="Normal 20 2 2 2" xfId="27402" xr:uid="{00000000-0005-0000-0000-0000315E0000}"/>
    <cellStyle name="Normal 20 2 2 2 2" xfId="27403" xr:uid="{00000000-0005-0000-0000-0000325E0000}"/>
    <cellStyle name="Normal 20 2 2 2 2 2" xfId="27404" xr:uid="{00000000-0005-0000-0000-0000335E0000}"/>
    <cellStyle name="Normal 20 2 2 2 2 2 2" xfId="27405" xr:uid="{00000000-0005-0000-0000-0000345E0000}"/>
    <cellStyle name="Normal 20 2 2 2 2 2 2 2" xfId="27406" xr:uid="{00000000-0005-0000-0000-0000355E0000}"/>
    <cellStyle name="Normal 20 2 2 2 2 2 3" xfId="27407" xr:uid="{00000000-0005-0000-0000-0000365E0000}"/>
    <cellStyle name="Normal 20 2 2 2 2 2 4" xfId="27408" xr:uid="{00000000-0005-0000-0000-0000375E0000}"/>
    <cellStyle name="Normal 20 2 2 2 2 3" xfId="27409" xr:uid="{00000000-0005-0000-0000-0000385E0000}"/>
    <cellStyle name="Normal 20 2 2 2 2 3 2" xfId="27410" xr:uid="{00000000-0005-0000-0000-0000395E0000}"/>
    <cellStyle name="Normal 20 2 2 2 2 4" xfId="27411" xr:uid="{00000000-0005-0000-0000-00003A5E0000}"/>
    <cellStyle name="Normal 20 2 2 2 2 5" xfId="27412" xr:uid="{00000000-0005-0000-0000-00003B5E0000}"/>
    <cellStyle name="Normal 20 2 2 2 3" xfId="27413" xr:uid="{00000000-0005-0000-0000-00003C5E0000}"/>
    <cellStyle name="Normal 20 2 2 2 3 2" xfId="27414" xr:uid="{00000000-0005-0000-0000-00003D5E0000}"/>
    <cellStyle name="Normal 20 2 2 2 3 2 2" xfId="27415" xr:uid="{00000000-0005-0000-0000-00003E5E0000}"/>
    <cellStyle name="Normal 20 2 2 2 3 3" xfId="27416" xr:uid="{00000000-0005-0000-0000-00003F5E0000}"/>
    <cellStyle name="Normal 20 2 2 2 3 4" xfId="27417" xr:uid="{00000000-0005-0000-0000-0000405E0000}"/>
    <cellStyle name="Normal 20 2 2 2 4" xfId="27418" xr:uid="{00000000-0005-0000-0000-0000415E0000}"/>
    <cellStyle name="Normal 20 2 2 2 4 2" xfId="27419" xr:uid="{00000000-0005-0000-0000-0000425E0000}"/>
    <cellStyle name="Normal 20 2 2 2 5" xfId="27420" xr:uid="{00000000-0005-0000-0000-0000435E0000}"/>
    <cellStyle name="Normal 20 2 2 2 6" xfId="27421" xr:uid="{00000000-0005-0000-0000-0000445E0000}"/>
    <cellStyle name="Normal 20 2 2 3" xfId="27422" xr:uid="{00000000-0005-0000-0000-0000455E0000}"/>
    <cellStyle name="Normal 20 2 2 3 2" xfId="27423" xr:uid="{00000000-0005-0000-0000-0000465E0000}"/>
    <cellStyle name="Normal 20 2 2 3 2 2" xfId="27424" xr:uid="{00000000-0005-0000-0000-0000475E0000}"/>
    <cellStyle name="Normal 20 2 2 3 2 2 2" xfId="27425" xr:uid="{00000000-0005-0000-0000-0000485E0000}"/>
    <cellStyle name="Normal 20 2 2 3 2 3" xfId="27426" xr:uid="{00000000-0005-0000-0000-0000495E0000}"/>
    <cellStyle name="Normal 20 2 2 3 2 4" xfId="27427" xr:uid="{00000000-0005-0000-0000-00004A5E0000}"/>
    <cellStyle name="Normal 20 2 2 3 3" xfId="27428" xr:uid="{00000000-0005-0000-0000-00004B5E0000}"/>
    <cellStyle name="Normal 20 2 2 3 3 2" xfId="27429" xr:uid="{00000000-0005-0000-0000-00004C5E0000}"/>
    <cellStyle name="Normal 20 2 2 3 4" xfId="27430" xr:uid="{00000000-0005-0000-0000-00004D5E0000}"/>
    <cellStyle name="Normal 20 2 2 3 5" xfId="27431" xr:uid="{00000000-0005-0000-0000-00004E5E0000}"/>
    <cellStyle name="Normal 20 2 2 4" xfId="27432" xr:uid="{00000000-0005-0000-0000-00004F5E0000}"/>
    <cellStyle name="Normal 20 2 2 4 2" xfId="27433" xr:uid="{00000000-0005-0000-0000-0000505E0000}"/>
    <cellStyle name="Normal 20 2 2 4 2 2" xfId="27434" xr:uid="{00000000-0005-0000-0000-0000515E0000}"/>
    <cellStyle name="Normal 20 2 2 4 3" xfId="27435" xr:uid="{00000000-0005-0000-0000-0000525E0000}"/>
    <cellStyle name="Normal 20 2 2 4 4" xfId="27436" xr:uid="{00000000-0005-0000-0000-0000535E0000}"/>
    <cellStyle name="Normal 20 2 2 5" xfId="27437" xr:uid="{00000000-0005-0000-0000-0000545E0000}"/>
    <cellStyle name="Normal 20 2 2 5 2" xfId="27438" xr:uid="{00000000-0005-0000-0000-0000555E0000}"/>
    <cellStyle name="Normal 20 2 2 6" xfId="27439" xr:uid="{00000000-0005-0000-0000-0000565E0000}"/>
    <cellStyle name="Normal 20 2 2 7" xfId="27440" xr:uid="{00000000-0005-0000-0000-0000575E0000}"/>
    <cellStyle name="Normal 20 2 3" xfId="27441" xr:uid="{00000000-0005-0000-0000-0000585E0000}"/>
    <cellStyle name="Normal 20 2 3 2" xfId="27442" xr:uid="{00000000-0005-0000-0000-0000595E0000}"/>
    <cellStyle name="Normal 20 2 3 2 2" xfId="27443" xr:uid="{00000000-0005-0000-0000-00005A5E0000}"/>
    <cellStyle name="Normal 20 2 3 2 2 2" xfId="27444" xr:uid="{00000000-0005-0000-0000-00005B5E0000}"/>
    <cellStyle name="Normal 20 2 3 2 2 2 2" xfId="27445" xr:uid="{00000000-0005-0000-0000-00005C5E0000}"/>
    <cellStyle name="Normal 20 2 3 2 2 3" xfId="27446" xr:uid="{00000000-0005-0000-0000-00005D5E0000}"/>
    <cellStyle name="Normal 20 2 3 2 2 4" xfId="27447" xr:uid="{00000000-0005-0000-0000-00005E5E0000}"/>
    <cellStyle name="Normal 20 2 3 2 3" xfId="27448" xr:uid="{00000000-0005-0000-0000-00005F5E0000}"/>
    <cellStyle name="Normal 20 2 3 2 3 2" xfId="27449" xr:uid="{00000000-0005-0000-0000-0000605E0000}"/>
    <cellStyle name="Normal 20 2 3 2 4" xfId="27450" xr:uid="{00000000-0005-0000-0000-0000615E0000}"/>
    <cellStyle name="Normal 20 2 3 2 5" xfId="27451" xr:uid="{00000000-0005-0000-0000-0000625E0000}"/>
    <cellStyle name="Normal 20 2 3 3" xfId="27452" xr:uid="{00000000-0005-0000-0000-0000635E0000}"/>
    <cellStyle name="Normal 20 2 3 3 2" xfId="27453" xr:uid="{00000000-0005-0000-0000-0000645E0000}"/>
    <cellStyle name="Normal 20 2 3 3 2 2" xfId="27454" xr:uid="{00000000-0005-0000-0000-0000655E0000}"/>
    <cellStyle name="Normal 20 2 3 3 3" xfId="27455" xr:uid="{00000000-0005-0000-0000-0000665E0000}"/>
    <cellStyle name="Normal 20 2 3 3 4" xfId="27456" xr:uid="{00000000-0005-0000-0000-0000675E0000}"/>
    <cellStyle name="Normal 20 2 3 4" xfId="27457" xr:uid="{00000000-0005-0000-0000-0000685E0000}"/>
    <cellStyle name="Normal 20 2 3 4 2" xfId="27458" xr:uid="{00000000-0005-0000-0000-0000695E0000}"/>
    <cellStyle name="Normal 20 2 3 5" xfId="27459" xr:uid="{00000000-0005-0000-0000-00006A5E0000}"/>
    <cellStyle name="Normal 20 2 3 6" xfId="27460" xr:uid="{00000000-0005-0000-0000-00006B5E0000}"/>
    <cellStyle name="Normal 20 2 4" xfId="27461" xr:uid="{00000000-0005-0000-0000-00006C5E0000}"/>
    <cellStyle name="Normal 20 2 4 2" xfId="27462" xr:uid="{00000000-0005-0000-0000-00006D5E0000}"/>
    <cellStyle name="Normal 20 2 4 2 2" xfId="27463" xr:uid="{00000000-0005-0000-0000-00006E5E0000}"/>
    <cellStyle name="Normal 20 2 4 2 2 2" xfId="27464" xr:uid="{00000000-0005-0000-0000-00006F5E0000}"/>
    <cellStyle name="Normal 20 2 4 2 3" xfId="27465" xr:uid="{00000000-0005-0000-0000-0000705E0000}"/>
    <cellStyle name="Normal 20 2 4 2 4" xfId="27466" xr:uid="{00000000-0005-0000-0000-0000715E0000}"/>
    <cellStyle name="Normal 20 2 4 3" xfId="27467" xr:uid="{00000000-0005-0000-0000-0000725E0000}"/>
    <cellStyle name="Normal 20 2 4 3 2" xfId="27468" xr:uid="{00000000-0005-0000-0000-0000735E0000}"/>
    <cellStyle name="Normal 20 2 4 4" xfId="27469" xr:uid="{00000000-0005-0000-0000-0000745E0000}"/>
    <cellStyle name="Normal 20 2 4 5" xfId="27470" xr:uid="{00000000-0005-0000-0000-0000755E0000}"/>
    <cellStyle name="Normal 20 2 5" xfId="27471" xr:uid="{00000000-0005-0000-0000-0000765E0000}"/>
    <cellStyle name="Normal 20 2 5 2" xfId="27472" xr:uid="{00000000-0005-0000-0000-0000775E0000}"/>
    <cellStyle name="Normal 20 2 5 2 2" xfId="27473" xr:uid="{00000000-0005-0000-0000-0000785E0000}"/>
    <cellStyle name="Normal 20 2 5 3" xfId="27474" xr:uid="{00000000-0005-0000-0000-0000795E0000}"/>
    <cellStyle name="Normal 20 2 5 4" xfId="27475" xr:uid="{00000000-0005-0000-0000-00007A5E0000}"/>
    <cellStyle name="Normal 20 2 6" xfId="27476" xr:uid="{00000000-0005-0000-0000-00007B5E0000}"/>
    <cellStyle name="Normal 20 2 6 2" xfId="27477" xr:uid="{00000000-0005-0000-0000-00007C5E0000}"/>
    <cellStyle name="Normal 20 2 7" xfId="27478" xr:uid="{00000000-0005-0000-0000-00007D5E0000}"/>
    <cellStyle name="Normal 20 2 8" xfId="27479" xr:uid="{00000000-0005-0000-0000-00007E5E0000}"/>
    <cellStyle name="Normal 20 2 9" xfId="27480" xr:uid="{00000000-0005-0000-0000-00007F5E0000}"/>
    <cellStyle name="Normal 20 3" xfId="349" xr:uid="{00000000-0005-0000-0000-0000805E0000}"/>
    <cellStyle name="Normal 20 3 2" xfId="4466" xr:uid="{00000000-0005-0000-0000-0000815E0000}"/>
    <cellStyle name="Normal 20 3 3" xfId="7398" xr:uid="{00000000-0005-0000-0000-0000825E0000}"/>
    <cellStyle name="Normal 20 4" xfId="4467" xr:uid="{00000000-0005-0000-0000-0000835E0000}"/>
    <cellStyle name="Normal 20 5" xfId="4468" xr:uid="{00000000-0005-0000-0000-0000845E0000}"/>
    <cellStyle name="Normal 20 6" xfId="27481" xr:uid="{00000000-0005-0000-0000-0000855E0000}"/>
    <cellStyle name="Normal 20 7" xfId="27482" xr:uid="{00000000-0005-0000-0000-0000865E0000}"/>
    <cellStyle name="Normal 20 8" xfId="27483" xr:uid="{00000000-0005-0000-0000-0000875E0000}"/>
    <cellStyle name="Normal 21" xfId="350" xr:uid="{00000000-0005-0000-0000-0000885E0000}"/>
    <cellStyle name="Normal 21 2" xfId="351" xr:uid="{00000000-0005-0000-0000-0000895E0000}"/>
    <cellStyle name="Normal 21 2 2" xfId="4469" xr:uid="{00000000-0005-0000-0000-00008A5E0000}"/>
    <cellStyle name="Normal 21 2 2 2" xfId="27484" xr:uid="{00000000-0005-0000-0000-00008B5E0000}"/>
    <cellStyle name="Normal 21 2 2 2 2" xfId="27485" xr:uid="{00000000-0005-0000-0000-00008C5E0000}"/>
    <cellStyle name="Normal 21 2 2 2 2 2" xfId="27486" xr:uid="{00000000-0005-0000-0000-00008D5E0000}"/>
    <cellStyle name="Normal 21 2 2 2 2 2 2" xfId="27487" xr:uid="{00000000-0005-0000-0000-00008E5E0000}"/>
    <cellStyle name="Normal 21 2 2 2 2 2 2 2" xfId="27488" xr:uid="{00000000-0005-0000-0000-00008F5E0000}"/>
    <cellStyle name="Normal 21 2 2 2 2 2 3" xfId="27489" xr:uid="{00000000-0005-0000-0000-0000905E0000}"/>
    <cellStyle name="Normal 21 2 2 2 2 2 4" xfId="27490" xr:uid="{00000000-0005-0000-0000-0000915E0000}"/>
    <cellStyle name="Normal 21 2 2 2 2 3" xfId="27491" xr:uid="{00000000-0005-0000-0000-0000925E0000}"/>
    <cellStyle name="Normal 21 2 2 2 2 3 2" xfId="27492" xr:uid="{00000000-0005-0000-0000-0000935E0000}"/>
    <cellStyle name="Normal 21 2 2 2 2 4" xfId="27493" xr:uid="{00000000-0005-0000-0000-0000945E0000}"/>
    <cellStyle name="Normal 21 2 2 2 2 5" xfId="27494" xr:uid="{00000000-0005-0000-0000-0000955E0000}"/>
    <cellStyle name="Normal 21 2 2 2 3" xfId="27495" xr:uid="{00000000-0005-0000-0000-0000965E0000}"/>
    <cellStyle name="Normal 21 2 2 2 3 2" xfId="27496" xr:uid="{00000000-0005-0000-0000-0000975E0000}"/>
    <cellStyle name="Normal 21 2 2 2 3 2 2" xfId="27497" xr:uid="{00000000-0005-0000-0000-0000985E0000}"/>
    <cellStyle name="Normal 21 2 2 2 3 3" xfId="27498" xr:uid="{00000000-0005-0000-0000-0000995E0000}"/>
    <cellStyle name="Normal 21 2 2 2 3 4" xfId="27499" xr:uid="{00000000-0005-0000-0000-00009A5E0000}"/>
    <cellStyle name="Normal 21 2 2 2 4" xfId="27500" xr:uid="{00000000-0005-0000-0000-00009B5E0000}"/>
    <cellStyle name="Normal 21 2 2 2 4 2" xfId="27501" xr:uid="{00000000-0005-0000-0000-00009C5E0000}"/>
    <cellStyle name="Normal 21 2 2 2 5" xfId="27502" xr:uid="{00000000-0005-0000-0000-00009D5E0000}"/>
    <cellStyle name="Normal 21 2 2 2 6" xfId="27503" xr:uid="{00000000-0005-0000-0000-00009E5E0000}"/>
    <cellStyle name="Normal 21 2 2 3" xfId="27504" xr:uid="{00000000-0005-0000-0000-00009F5E0000}"/>
    <cellStyle name="Normal 21 2 2 3 2" xfId="27505" xr:uid="{00000000-0005-0000-0000-0000A05E0000}"/>
    <cellStyle name="Normal 21 2 2 3 2 2" xfId="27506" xr:uid="{00000000-0005-0000-0000-0000A15E0000}"/>
    <cellStyle name="Normal 21 2 2 3 2 2 2" xfId="27507" xr:uid="{00000000-0005-0000-0000-0000A25E0000}"/>
    <cellStyle name="Normal 21 2 2 3 2 3" xfId="27508" xr:uid="{00000000-0005-0000-0000-0000A35E0000}"/>
    <cellStyle name="Normal 21 2 2 3 2 4" xfId="27509" xr:uid="{00000000-0005-0000-0000-0000A45E0000}"/>
    <cellStyle name="Normal 21 2 2 3 3" xfId="27510" xr:uid="{00000000-0005-0000-0000-0000A55E0000}"/>
    <cellStyle name="Normal 21 2 2 3 3 2" xfId="27511" xr:uid="{00000000-0005-0000-0000-0000A65E0000}"/>
    <cellStyle name="Normal 21 2 2 3 4" xfId="27512" xr:uid="{00000000-0005-0000-0000-0000A75E0000}"/>
    <cellStyle name="Normal 21 2 2 3 5" xfId="27513" xr:uid="{00000000-0005-0000-0000-0000A85E0000}"/>
    <cellStyle name="Normal 21 2 2 4" xfId="27514" xr:uid="{00000000-0005-0000-0000-0000A95E0000}"/>
    <cellStyle name="Normal 21 2 2 4 2" xfId="27515" xr:uid="{00000000-0005-0000-0000-0000AA5E0000}"/>
    <cellStyle name="Normal 21 2 2 4 2 2" xfId="27516" xr:uid="{00000000-0005-0000-0000-0000AB5E0000}"/>
    <cellStyle name="Normal 21 2 2 4 3" xfId="27517" xr:uid="{00000000-0005-0000-0000-0000AC5E0000}"/>
    <cellStyle name="Normal 21 2 2 4 4" xfId="27518" xr:uid="{00000000-0005-0000-0000-0000AD5E0000}"/>
    <cellStyle name="Normal 21 2 2 5" xfId="27519" xr:uid="{00000000-0005-0000-0000-0000AE5E0000}"/>
    <cellStyle name="Normal 21 2 2 5 2" xfId="27520" xr:uid="{00000000-0005-0000-0000-0000AF5E0000}"/>
    <cellStyle name="Normal 21 2 2 6" xfId="27521" xr:uid="{00000000-0005-0000-0000-0000B05E0000}"/>
    <cellStyle name="Normal 21 2 2 7" xfId="27522" xr:uid="{00000000-0005-0000-0000-0000B15E0000}"/>
    <cellStyle name="Normal 21 2 3" xfId="7399" xr:uid="{00000000-0005-0000-0000-0000B25E0000}"/>
    <cellStyle name="Normal 21 2 3 2" xfId="27523" xr:uid="{00000000-0005-0000-0000-0000B35E0000}"/>
    <cellStyle name="Normal 21 2 3 2 2" xfId="27524" xr:uid="{00000000-0005-0000-0000-0000B45E0000}"/>
    <cellStyle name="Normal 21 2 3 2 2 2" xfId="27525" xr:uid="{00000000-0005-0000-0000-0000B55E0000}"/>
    <cellStyle name="Normal 21 2 3 2 2 2 2" xfId="27526" xr:uid="{00000000-0005-0000-0000-0000B65E0000}"/>
    <cellStyle name="Normal 21 2 3 2 2 3" xfId="27527" xr:uid="{00000000-0005-0000-0000-0000B75E0000}"/>
    <cellStyle name="Normal 21 2 3 2 2 4" xfId="27528" xr:uid="{00000000-0005-0000-0000-0000B85E0000}"/>
    <cellStyle name="Normal 21 2 3 2 3" xfId="27529" xr:uid="{00000000-0005-0000-0000-0000B95E0000}"/>
    <cellStyle name="Normal 21 2 3 2 3 2" xfId="27530" xr:uid="{00000000-0005-0000-0000-0000BA5E0000}"/>
    <cellStyle name="Normal 21 2 3 2 4" xfId="27531" xr:uid="{00000000-0005-0000-0000-0000BB5E0000}"/>
    <cellStyle name="Normal 21 2 3 2 5" xfId="27532" xr:uid="{00000000-0005-0000-0000-0000BC5E0000}"/>
    <cellStyle name="Normal 21 2 3 3" xfId="27533" xr:uid="{00000000-0005-0000-0000-0000BD5E0000}"/>
    <cellStyle name="Normal 21 2 3 3 2" xfId="27534" xr:uid="{00000000-0005-0000-0000-0000BE5E0000}"/>
    <cellStyle name="Normal 21 2 3 3 2 2" xfId="27535" xr:uid="{00000000-0005-0000-0000-0000BF5E0000}"/>
    <cellStyle name="Normal 21 2 3 3 3" xfId="27536" xr:uid="{00000000-0005-0000-0000-0000C05E0000}"/>
    <cellStyle name="Normal 21 2 3 3 4" xfId="27537" xr:uid="{00000000-0005-0000-0000-0000C15E0000}"/>
    <cellStyle name="Normal 21 2 3 4" xfId="27538" xr:uid="{00000000-0005-0000-0000-0000C25E0000}"/>
    <cellStyle name="Normal 21 2 3 4 2" xfId="27539" xr:uid="{00000000-0005-0000-0000-0000C35E0000}"/>
    <cellStyle name="Normal 21 2 3 5" xfId="27540" xr:uid="{00000000-0005-0000-0000-0000C45E0000}"/>
    <cellStyle name="Normal 21 2 3 6" xfId="27541" xr:uid="{00000000-0005-0000-0000-0000C55E0000}"/>
    <cellStyle name="Normal 21 2 4" xfId="27542" xr:uid="{00000000-0005-0000-0000-0000C65E0000}"/>
    <cellStyle name="Normal 21 2 4 2" xfId="27543" xr:uid="{00000000-0005-0000-0000-0000C75E0000}"/>
    <cellStyle name="Normal 21 2 4 2 2" xfId="27544" xr:uid="{00000000-0005-0000-0000-0000C85E0000}"/>
    <cellStyle name="Normal 21 2 4 2 2 2" xfId="27545" xr:uid="{00000000-0005-0000-0000-0000C95E0000}"/>
    <cellStyle name="Normal 21 2 4 2 3" xfId="27546" xr:uid="{00000000-0005-0000-0000-0000CA5E0000}"/>
    <cellStyle name="Normal 21 2 4 2 4" xfId="27547" xr:uid="{00000000-0005-0000-0000-0000CB5E0000}"/>
    <cellStyle name="Normal 21 2 4 3" xfId="27548" xr:uid="{00000000-0005-0000-0000-0000CC5E0000}"/>
    <cellStyle name="Normal 21 2 4 3 2" xfId="27549" xr:uid="{00000000-0005-0000-0000-0000CD5E0000}"/>
    <cellStyle name="Normal 21 2 4 4" xfId="27550" xr:uid="{00000000-0005-0000-0000-0000CE5E0000}"/>
    <cellStyle name="Normal 21 2 4 5" xfId="27551" xr:uid="{00000000-0005-0000-0000-0000CF5E0000}"/>
    <cellStyle name="Normal 21 2 5" xfId="27552" xr:uid="{00000000-0005-0000-0000-0000D05E0000}"/>
    <cellStyle name="Normal 21 2 5 2" xfId="27553" xr:uid="{00000000-0005-0000-0000-0000D15E0000}"/>
    <cellStyle name="Normal 21 2 5 2 2" xfId="27554" xr:uid="{00000000-0005-0000-0000-0000D25E0000}"/>
    <cellStyle name="Normal 21 2 5 3" xfId="27555" xr:uid="{00000000-0005-0000-0000-0000D35E0000}"/>
    <cellStyle name="Normal 21 2 5 4" xfId="27556" xr:uid="{00000000-0005-0000-0000-0000D45E0000}"/>
    <cellStyle name="Normal 21 2 6" xfId="27557" xr:uid="{00000000-0005-0000-0000-0000D55E0000}"/>
    <cellStyle name="Normal 21 2 6 2" xfId="27558" xr:uid="{00000000-0005-0000-0000-0000D65E0000}"/>
    <cellStyle name="Normal 21 2 7" xfId="27559" xr:uid="{00000000-0005-0000-0000-0000D75E0000}"/>
    <cellStyle name="Normal 21 2 8" xfId="27560" xr:uid="{00000000-0005-0000-0000-0000D85E0000}"/>
    <cellStyle name="Normal 21 2 9" xfId="27561" xr:uid="{00000000-0005-0000-0000-0000D95E0000}"/>
    <cellStyle name="Normal 21 3" xfId="27562" xr:uid="{00000000-0005-0000-0000-0000DA5E0000}"/>
    <cellStyle name="Normal 21 3 2" xfId="27563" xr:uid="{00000000-0005-0000-0000-0000DB5E0000}"/>
    <cellStyle name="Normal 21 4" xfId="27564" xr:uid="{00000000-0005-0000-0000-0000DC5E0000}"/>
    <cellStyle name="Normal 21 5" xfId="27565" xr:uid="{00000000-0005-0000-0000-0000DD5E0000}"/>
    <cellStyle name="Normal 21 6" xfId="27566" xr:uid="{00000000-0005-0000-0000-0000DE5E0000}"/>
    <cellStyle name="Normal 21 7" xfId="27567" xr:uid="{00000000-0005-0000-0000-0000DF5E0000}"/>
    <cellStyle name="Normal 21 8" xfId="27568" xr:uid="{00000000-0005-0000-0000-0000E05E0000}"/>
    <cellStyle name="Normal 21 9" xfId="27569" xr:uid="{00000000-0005-0000-0000-0000E15E0000}"/>
    <cellStyle name="Normal 22" xfId="352" xr:uid="{00000000-0005-0000-0000-0000E25E0000}"/>
    <cellStyle name="Normal 22 10" xfId="27570" xr:uid="{00000000-0005-0000-0000-0000E35E0000}"/>
    <cellStyle name="Normal 22 2" xfId="752" xr:uid="{00000000-0005-0000-0000-0000E45E0000}"/>
    <cellStyle name="Normal 22 2 2" xfId="27571" xr:uid="{00000000-0005-0000-0000-0000E55E0000}"/>
    <cellStyle name="Normal 22 2 2 2" xfId="27572" xr:uid="{00000000-0005-0000-0000-0000E65E0000}"/>
    <cellStyle name="Normal 22 2 2 2 2" xfId="27573" xr:uid="{00000000-0005-0000-0000-0000E75E0000}"/>
    <cellStyle name="Normal 22 2 2 2 2 2" xfId="27574" xr:uid="{00000000-0005-0000-0000-0000E85E0000}"/>
    <cellStyle name="Normal 22 2 2 2 2 2 2" xfId="27575" xr:uid="{00000000-0005-0000-0000-0000E95E0000}"/>
    <cellStyle name="Normal 22 2 2 2 2 2 2 2" xfId="27576" xr:uid="{00000000-0005-0000-0000-0000EA5E0000}"/>
    <cellStyle name="Normal 22 2 2 2 2 2 3" xfId="27577" xr:uid="{00000000-0005-0000-0000-0000EB5E0000}"/>
    <cellStyle name="Normal 22 2 2 2 2 2 4" xfId="27578" xr:uid="{00000000-0005-0000-0000-0000EC5E0000}"/>
    <cellStyle name="Normal 22 2 2 2 2 3" xfId="27579" xr:uid="{00000000-0005-0000-0000-0000ED5E0000}"/>
    <cellStyle name="Normal 22 2 2 2 2 3 2" xfId="27580" xr:uid="{00000000-0005-0000-0000-0000EE5E0000}"/>
    <cellStyle name="Normal 22 2 2 2 2 4" xfId="27581" xr:uid="{00000000-0005-0000-0000-0000EF5E0000}"/>
    <cellStyle name="Normal 22 2 2 2 2 5" xfId="27582" xr:uid="{00000000-0005-0000-0000-0000F05E0000}"/>
    <cellStyle name="Normal 22 2 2 2 3" xfId="27583" xr:uid="{00000000-0005-0000-0000-0000F15E0000}"/>
    <cellStyle name="Normal 22 2 2 2 3 2" xfId="27584" xr:uid="{00000000-0005-0000-0000-0000F25E0000}"/>
    <cellStyle name="Normal 22 2 2 2 3 2 2" xfId="27585" xr:uid="{00000000-0005-0000-0000-0000F35E0000}"/>
    <cellStyle name="Normal 22 2 2 2 3 3" xfId="27586" xr:uid="{00000000-0005-0000-0000-0000F45E0000}"/>
    <cellStyle name="Normal 22 2 2 2 3 4" xfId="27587" xr:uid="{00000000-0005-0000-0000-0000F55E0000}"/>
    <cellStyle name="Normal 22 2 2 2 4" xfId="27588" xr:uid="{00000000-0005-0000-0000-0000F65E0000}"/>
    <cellStyle name="Normal 22 2 2 2 4 2" xfId="27589" xr:uid="{00000000-0005-0000-0000-0000F75E0000}"/>
    <cellStyle name="Normal 22 2 2 2 5" xfId="27590" xr:uid="{00000000-0005-0000-0000-0000F85E0000}"/>
    <cellStyle name="Normal 22 2 2 2 6" xfId="27591" xr:uid="{00000000-0005-0000-0000-0000F95E0000}"/>
    <cellStyle name="Normal 22 2 2 3" xfId="27592" xr:uid="{00000000-0005-0000-0000-0000FA5E0000}"/>
    <cellStyle name="Normal 22 2 2 4" xfId="27593" xr:uid="{00000000-0005-0000-0000-0000FB5E0000}"/>
    <cellStyle name="Normal 22 2 2 4 2" xfId="27594" xr:uid="{00000000-0005-0000-0000-0000FC5E0000}"/>
    <cellStyle name="Normal 22 2 2 4 2 2" xfId="27595" xr:uid="{00000000-0005-0000-0000-0000FD5E0000}"/>
    <cellStyle name="Normal 22 2 2 4 2 2 2" xfId="27596" xr:uid="{00000000-0005-0000-0000-0000FE5E0000}"/>
    <cellStyle name="Normal 22 2 2 4 2 3" xfId="27597" xr:uid="{00000000-0005-0000-0000-0000FF5E0000}"/>
    <cellStyle name="Normal 22 2 2 4 2 4" xfId="27598" xr:uid="{00000000-0005-0000-0000-0000005F0000}"/>
    <cellStyle name="Normal 22 2 2 4 3" xfId="27599" xr:uid="{00000000-0005-0000-0000-0000015F0000}"/>
    <cellStyle name="Normal 22 2 2 4 3 2" xfId="27600" xr:uid="{00000000-0005-0000-0000-0000025F0000}"/>
    <cellStyle name="Normal 22 2 2 4 4" xfId="27601" xr:uid="{00000000-0005-0000-0000-0000035F0000}"/>
    <cellStyle name="Normal 22 2 2 4 5" xfId="27602" xr:uid="{00000000-0005-0000-0000-0000045F0000}"/>
    <cellStyle name="Normal 22 2 2 5" xfId="27603" xr:uid="{00000000-0005-0000-0000-0000055F0000}"/>
    <cellStyle name="Normal 22 2 2 5 2" xfId="27604" xr:uid="{00000000-0005-0000-0000-0000065F0000}"/>
    <cellStyle name="Normal 22 2 2 5 2 2" xfId="27605" xr:uid="{00000000-0005-0000-0000-0000075F0000}"/>
    <cellStyle name="Normal 22 2 2 5 3" xfId="27606" xr:uid="{00000000-0005-0000-0000-0000085F0000}"/>
    <cellStyle name="Normal 22 2 2 5 4" xfId="27607" xr:uid="{00000000-0005-0000-0000-0000095F0000}"/>
    <cellStyle name="Normal 22 2 2 6" xfId="27608" xr:uid="{00000000-0005-0000-0000-00000A5F0000}"/>
    <cellStyle name="Normal 22 2 2 6 2" xfId="27609" xr:uid="{00000000-0005-0000-0000-00000B5F0000}"/>
    <cellStyle name="Normal 22 2 2 7" xfId="27610" xr:uid="{00000000-0005-0000-0000-00000C5F0000}"/>
    <cellStyle name="Normal 22 2 2 8" xfId="27611" xr:uid="{00000000-0005-0000-0000-00000D5F0000}"/>
    <cellStyle name="Normal 22 2 3" xfId="27612" xr:uid="{00000000-0005-0000-0000-00000E5F0000}"/>
    <cellStyle name="Normal 22 2 3 2" xfId="27613" xr:uid="{00000000-0005-0000-0000-00000F5F0000}"/>
    <cellStyle name="Normal 22 2 3 2 2" xfId="27614" xr:uid="{00000000-0005-0000-0000-0000105F0000}"/>
    <cellStyle name="Normal 22 2 3 2 2 2" xfId="27615" xr:uid="{00000000-0005-0000-0000-0000115F0000}"/>
    <cellStyle name="Normal 22 2 3 2 2 2 2" xfId="27616" xr:uid="{00000000-0005-0000-0000-0000125F0000}"/>
    <cellStyle name="Normal 22 2 3 2 2 3" xfId="27617" xr:uid="{00000000-0005-0000-0000-0000135F0000}"/>
    <cellStyle name="Normal 22 2 3 2 2 4" xfId="27618" xr:uid="{00000000-0005-0000-0000-0000145F0000}"/>
    <cellStyle name="Normal 22 2 3 2 3" xfId="27619" xr:uid="{00000000-0005-0000-0000-0000155F0000}"/>
    <cellStyle name="Normal 22 2 3 2 3 2" xfId="27620" xr:uid="{00000000-0005-0000-0000-0000165F0000}"/>
    <cellStyle name="Normal 22 2 3 2 4" xfId="27621" xr:uid="{00000000-0005-0000-0000-0000175F0000}"/>
    <cellStyle name="Normal 22 2 3 2 5" xfId="27622" xr:uid="{00000000-0005-0000-0000-0000185F0000}"/>
    <cellStyle name="Normal 22 2 3 3" xfId="27623" xr:uid="{00000000-0005-0000-0000-0000195F0000}"/>
    <cellStyle name="Normal 22 2 3 3 2" xfId="27624" xr:uid="{00000000-0005-0000-0000-00001A5F0000}"/>
    <cellStyle name="Normal 22 2 3 3 2 2" xfId="27625" xr:uid="{00000000-0005-0000-0000-00001B5F0000}"/>
    <cellStyle name="Normal 22 2 3 3 3" xfId="27626" xr:uid="{00000000-0005-0000-0000-00001C5F0000}"/>
    <cellStyle name="Normal 22 2 3 3 4" xfId="27627" xr:uid="{00000000-0005-0000-0000-00001D5F0000}"/>
    <cellStyle name="Normal 22 2 3 4" xfId="27628" xr:uid="{00000000-0005-0000-0000-00001E5F0000}"/>
    <cellStyle name="Normal 22 2 3 4 2" xfId="27629" xr:uid="{00000000-0005-0000-0000-00001F5F0000}"/>
    <cellStyle name="Normal 22 2 3 5" xfId="27630" xr:uid="{00000000-0005-0000-0000-0000205F0000}"/>
    <cellStyle name="Normal 22 2 3 6" xfId="27631" xr:uid="{00000000-0005-0000-0000-0000215F0000}"/>
    <cellStyle name="Normal 22 2 4" xfId="27632" xr:uid="{00000000-0005-0000-0000-0000225F0000}"/>
    <cellStyle name="Normal 22 2 4 2" xfId="27633" xr:uid="{00000000-0005-0000-0000-0000235F0000}"/>
    <cellStyle name="Normal 22 2 4 2 2" xfId="27634" xr:uid="{00000000-0005-0000-0000-0000245F0000}"/>
    <cellStyle name="Normal 22 2 4 2 2 2" xfId="27635" xr:uid="{00000000-0005-0000-0000-0000255F0000}"/>
    <cellStyle name="Normal 22 2 4 2 3" xfId="27636" xr:uid="{00000000-0005-0000-0000-0000265F0000}"/>
    <cellStyle name="Normal 22 2 4 2 4" xfId="27637" xr:uid="{00000000-0005-0000-0000-0000275F0000}"/>
    <cellStyle name="Normal 22 2 4 3" xfId="27638" xr:uid="{00000000-0005-0000-0000-0000285F0000}"/>
    <cellStyle name="Normal 22 2 4 3 2" xfId="27639" xr:uid="{00000000-0005-0000-0000-0000295F0000}"/>
    <cellStyle name="Normal 22 2 4 4" xfId="27640" xr:uid="{00000000-0005-0000-0000-00002A5F0000}"/>
    <cellStyle name="Normal 22 2 4 5" xfId="27641" xr:uid="{00000000-0005-0000-0000-00002B5F0000}"/>
    <cellStyle name="Normal 22 2 5" xfId="27642" xr:uid="{00000000-0005-0000-0000-00002C5F0000}"/>
    <cellStyle name="Normal 22 2 5 2" xfId="27643" xr:uid="{00000000-0005-0000-0000-00002D5F0000}"/>
    <cellStyle name="Normal 22 2 5 2 2" xfId="27644" xr:uid="{00000000-0005-0000-0000-00002E5F0000}"/>
    <cellStyle name="Normal 22 2 5 3" xfId="27645" xr:uid="{00000000-0005-0000-0000-00002F5F0000}"/>
    <cellStyle name="Normal 22 2 5 4" xfId="27646" xr:uid="{00000000-0005-0000-0000-0000305F0000}"/>
    <cellStyle name="Normal 22 2 6" xfId="27647" xr:uid="{00000000-0005-0000-0000-0000315F0000}"/>
    <cellStyle name="Normal 22 2 6 2" xfId="27648" xr:uid="{00000000-0005-0000-0000-0000325F0000}"/>
    <cellStyle name="Normal 22 2 7" xfId="27649" xr:uid="{00000000-0005-0000-0000-0000335F0000}"/>
    <cellStyle name="Normal 22 2 8" xfId="27650" xr:uid="{00000000-0005-0000-0000-0000345F0000}"/>
    <cellStyle name="Normal 22 2 9" xfId="27651" xr:uid="{00000000-0005-0000-0000-0000355F0000}"/>
    <cellStyle name="Normal 22 3" xfId="4470" xr:uid="{00000000-0005-0000-0000-0000365F0000}"/>
    <cellStyle name="Normal 22 3 2" xfId="27652" xr:uid="{00000000-0005-0000-0000-0000375F0000}"/>
    <cellStyle name="Normal 22 3 3" xfId="27653" xr:uid="{00000000-0005-0000-0000-0000385F0000}"/>
    <cellStyle name="Normal 22 4" xfId="27654" xr:uid="{00000000-0005-0000-0000-0000395F0000}"/>
    <cellStyle name="Normal 22 4 2" xfId="27655" xr:uid="{00000000-0005-0000-0000-00003A5F0000}"/>
    <cellStyle name="Normal 22 5" xfId="27656" xr:uid="{00000000-0005-0000-0000-00003B5F0000}"/>
    <cellStyle name="Normal 22 5 2" xfId="27657" xr:uid="{00000000-0005-0000-0000-00003C5F0000}"/>
    <cellStyle name="Normal 22 6" xfId="27658" xr:uid="{00000000-0005-0000-0000-00003D5F0000}"/>
    <cellStyle name="Normal 22 6 2" xfId="27659" xr:uid="{00000000-0005-0000-0000-00003E5F0000}"/>
    <cellStyle name="Normal 22 7" xfId="27660" xr:uid="{00000000-0005-0000-0000-00003F5F0000}"/>
    <cellStyle name="Normal 22 7 2" xfId="27661" xr:uid="{00000000-0005-0000-0000-0000405F0000}"/>
    <cellStyle name="Normal 22 8" xfId="27662" xr:uid="{00000000-0005-0000-0000-0000415F0000}"/>
    <cellStyle name="Normal 22 8 2" xfId="27663" xr:uid="{00000000-0005-0000-0000-0000425F0000}"/>
    <cellStyle name="Normal 22 9" xfId="27664" xr:uid="{00000000-0005-0000-0000-0000435F0000}"/>
    <cellStyle name="Normal 23" xfId="353" xr:uid="{00000000-0005-0000-0000-0000445F0000}"/>
    <cellStyle name="Normal 23 2" xfId="4471" xr:uid="{00000000-0005-0000-0000-0000455F0000}"/>
    <cellStyle name="Normal 23 2 2" xfId="27665" xr:uid="{00000000-0005-0000-0000-0000465F0000}"/>
    <cellStyle name="Normal 23 2 2 2" xfId="27666" xr:uid="{00000000-0005-0000-0000-0000475F0000}"/>
    <cellStyle name="Normal 23 2 2 2 2" xfId="27667" xr:uid="{00000000-0005-0000-0000-0000485F0000}"/>
    <cellStyle name="Normal 23 2 2 2 2 2" xfId="27668" xr:uid="{00000000-0005-0000-0000-0000495F0000}"/>
    <cellStyle name="Normal 23 2 2 2 2 2 2" xfId="27669" xr:uid="{00000000-0005-0000-0000-00004A5F0000}"/>
    <cellStyle name="Normal 23 2 2 2 2 3" xfId="27670" xr:uid="{00000000-0005-0000-0000-00004B5F0000}"/>
    <cellStyle name="Normal 23 2 2 2 2 4" xfId="27671" xr:uid="{00000000-0005-0000-0000-00004C5F0000}"/>
    <cellStyle name="Normal 23 2 2 2 3" xfId="27672" xr:uid="{00000000-0005-0000-0000-00004D5F0000}"/>
    <cellStyle name="Normal 23 2 2 2 3 2" xfId="27673" xr:uid="{00000000-0005-0000-0000-00004E5F0000}"/>
    <cellStyle name="Normal 23 2 2 2 4" xfId="27674" xr:uid="{00000000-0005-0000-0000-00004F5F0000}"/>
    <cellStyle name="Normal 23 2 2 2 5" xfId="27675" xr:uid="{00000000-0005-0000-0000-0000505F0000}"/>
    <cellStyle name="Normal 23 2 2 3" xfId="27676" xr:uid="{00000000-0005-0000-0000-0000515F0000}"/>
    <cellStyle name="Normal 23 2 2 3 2" xfId="27677" xr:uid="{00000000-0005-0000-0000-0000525F0000}"/>
    <cellStyle name="Normal 23 2 2 3 2 2" xfId="27678" xr:uid="{00000000-0005-0000-0000-0000535F0000}"/>
    <cellStyle name="Normal 23 2 2 3 3" xfId="27679" xr:uid="{00000000-0005-0000-0000-0000545F0000}"/>
    <cellStyle name="Normal 23 2 2 3 4" xfId="27680" xr:uid="{00000000-0005-0000-0000-0000555F0000}"/>
    <cellStyle name="Normal 23 2 2 4" xfId="27681" xr:uid="{00000000-0005-0000-0000-0000565F0000}"/>
    <cellStyle name="Normal 23 2 2 4 2" xfId="27682" xr:uid="{00000000-0005-0000-0000-0000575F0000}"/>
    <cellStyle name="Normal 23 2 2 5" xfId="27683" xr:uid="{00000000-0005-0000-0000-0000585F0000}"/>
    <cellStyle name="Normal 23 2 2 6" xfId="27684" xr:uid="{00000000-0005-0000-0000-0000595F0000}"/>
    <cellStyle name="Normal 23 2 3" xfId="27685" xr:uid="{00000000-0005-0000-0000-00005A5F0000}"/>
    <cellStyle name="Normal 23 2 3 2" xfId="27686" xr:uid="{00000000-0005-0000-0000-00005B5F0000}"/>
    <cellStyle name="Normal 23 2 3 2 2" xfId="27687" xr:uid="{00000000-0005-0000-0000-00005C5F0000}"/>
    <cellStyle name="Normal 23 2 3 2 2 2" xfId="27688" xr:uid="{00000000-0005-0000-0000-00005D5F0000}"/>
    <cellStyle name="Normal 23 2 3 2 3" xfId="27689" xr:uid="{00000000-0005-0000-0000-00005E5F0000}"/>
    <cellStyle name="Normal 23 2 3 2 4" xfId="27690" xr:uid="{00000000-0005-0000-0000-00005F5F0000}"/>
    <cellStyle name="Normal 23 2 3 3" xfId="27691" xr:uid="{00000000-0005-0000-0000-0000605F0000}"/>
    <cellStyle name="Normal 23 2 3 3 2" xfId="27692" xr:uid="{00000000-0005-0000-0000-0000615F0000}"/>
    <cellStyle name="Normal 23 2 3 4" xfId="27693" xr:uid="{00000000-0005-0000-0000-0000625F0000}"/>
    <cellStyle name="Normal 23 2 3 5" xfId="27694" xr:uid="{00000000-0005-0000-0000-0000635F0000}"/>
    <cellStyle name="Normal 23 2 4" xfId="27695" xr:uid="{00000000-0005-0000-0000-0000645F0000}"/>
    <cellStyle name="Normal 23 2 4 2" xfId="27696" xr:uid="{00000000-0005-0000-0000-0000655F0000}"/>
    <cellStyle name="Normal 23 2 4 2 2" xfId="27697" xr:uid="{00000000-0005-0000-0000-0000665F0000}"/>
    <cellStyle name="Normal 23 2 4 3" xfId="27698" xr:uid="{00000000-0005-0000-0000-0000675F0000}"/>
    <cellStyle name="Normal 23 2 4 4" xfId="27699" xr:uid="{00000000-0005-0000-0000-0000685F0000}"/>
    <cellStyle name="Normal 23 2 5" xfId="27700" xr:uid="{00000000-0005-0000-0000-0000695F0000}"/>
    <cellStyle name="Normal 23 2 5 2" xfId="27701" xr:uid="{00000000-0005-0000-0000-00006A5F0000}"/>
    <cellStyle name="Normal 23 2 6" xfId="27702" xr:uid="{00000000-0005-0000-0000-00006B5F0000}"/>
    <cellStyle name="Normal 23 2 7" xfId="27703" xr:uid="{00000000-0005-0000-0000-00006C5F0000}"/>
    <cellStyle name="Normal 23 3" xfId="4472" xr:uid="{00000000-0005-0000-0000-00006D5F0000}"/>
    <cellStyle name="Normal 23 3 2" xfId="27704" xr:uid="{00000000-0005-0000-0000-00006E5F0000}"/>
    <cellStyle name="Normal 23 3 2 2" xfId="27705" xr:uid="{00000000-0005-0000-0000-00006F5F0000}"/>
    <cellStyle name="Normal 23 3 2 2 2" xfId="27706" xr:uid="{00000000-0005-0000-0000-0000705F0000}"/>
    <cellStyle name="Normal 23 3 2 2 2 2" xfId="27707" xr:uid="{00000000-0005-0000-0000-0000715F0000}"/>
    <cellStyle name="Normal 23 3 2 2 3" xfId="27708" xr:uid="{00000000-0005-0000-0000-0000725F0000}"/>
    <cellStyle name="Normal 23 3 2 2 4" xfId="27709" xr:uid="{00000000-0005-0000-0000-0000735F0000}"/>
    <cellStyle name="Normal 23 3 2 3" xfId="27710" xr:uid="{00000000-0005-0000-0000-0000745F0000}"/>
    <cellStyle name="Normal 23 3 2 3 2" xfId="27711" xr:uid="{00000000-0005-0000-0000-0000755F0000}"/>
    <cellStyle name="Normal 23 3 2 4" xfId="27712" xr:uid="{00000000-0005-0000-0000-0000765F0000}"/>
    <cellStyle name="Normal 23 3 2 5" xfId="27713" xr:uid="{00000000-0005-0000-0000-0000775F0000}"/>
    <cellStyle name="Normal 23 3 3" xfId="27714" xr:uid="{00000000-0005-0000-0000-0000785F0000}"/>
    <cellStyle name="Normal 23 3 3 2" xfId="27715" xr:uid="{00000000-0005-0000-0000-0000795F0000}"/>
    <cellStyle name="Normal 23 3 3 2 2" xfId="27716" xr:uid="{00000000-0005-0000-0000-00007A5F0000}"/>
    <cellStyle name="Normal 23 3 3 3" xfId="27717" xr:uid="{00000000-0005-0000-0000-00007B5F0000}"/>
    <cellStyle name="Normal 23 3 3 4" xfId="27718" xr:uid="{00000000-0005-0000-0000-00007C5F0000}"/>
    <cellStyle name="Normal 23 3 4" xfId="27719" xr:uid="{00000000-0005-0000-0000-00007D5F0000}"/>
    <cellStyle name="Normal 23 3 4 2" xfId="27720" xr:uid="{00000000-0005-0000-0000-00007E5F0000}"/>
    <cellStyle name="Normal 23 3 5" xfId="27721" xr:uid="{00000000-0005-0000-0000-00007F5F0000}"/>
    <cellStyle name="Normal 23 3 6" xfId="27722" xr:uid="{00000000-0005-0000-0000-0000805F0000}"/>
    <cellStyle name="Normal 23 4" xfId="4473" xr:uid="{00000000-0005-0000-0000-0000815F0000}"/>
    <cellStyle name="Normal 23 4 2" xfId="27723" xr:uid="{00000000-0005-0000-0000-0000825F0000}"/>
    <cellStyle name="Normal 23 4 2 2" xfId="27724" xr:uid="{00000000-0005-0000-0000-0000835F0000}"/>
    <cellStyle name="Normal 23 4 2 2 2" xfId="27725" xr:uid="{00000000-0005-0000-0000-0000845F0000}"/>
    <cellStyle name="Normal 23 4 2 3" xfId="27726" xr:uid="{00000000-0005-0000-0000-0000855F0000}"/>
    <cellStyle name="Normal 23 4 2 4" xfId="27727" xr:uid="{00000000-0005-0000-0000-0000865F0000}"/>
    <cellStyle name="Normal 23 4 3" xfId="27728" xr:uid="{00000000-0005-0000-0000-0000875F0000}"/>
    <cellStyle name="Normal 23 4 3 2" xfId="27729" xr:uid="{00000000-0005-0000-0000-0000885F0000}"/>
    <cellStyle name="Normal 23 4 4" xfId="27730" xr:uid="{00000000-0005-0000-0000-0000895F0000}"/>
    <cellStyle name="Normal 23 4 5" xfId="27731" xr:uid="{00000000-0005-0000-0000-00008A5F0000}"/>
    <cellStyle name="Normal 23 5" xfId="7400" xr:uid="{00000000-0005-0000-0000-00008B5F0000}"/>
    <cellStyle name="Normal 23 5 2" xfId="27732" xr:uid="{00000000-0005-0000-0000-00008C5F0000}"/>
    <cellStyle name="Normal 23 5 2 2" xfId="27733" xr:uid="{00000000-0005-0000-0000-00008D5F0000}"/>
    <cellStyle name="Normal 23 5 3" xfId="27734" xr:uid="{00000000-0005-0000-0000-00008E5F0000}"/>
    <cellStyle name="Normal 23 5 4" xfId="27735" xr:uid="{00000000-0005-0000-0000-00008F5F0000}"/>
    <cellStyle name="Normal 23 6" xfId="27736" xr:uid="{00000000-0005-0000-0000-0000905F0000}"/>
    <cellStyle name="Normal 23 6 2" xfId="27737" xr:uid="{00000000-0005-0000-0000-0000915F0000}"/>
    <cellStyle name="Normal 23 7" xfId="27738" xr:uid="{00000000-0005-0000-0000-0000925F0000}"/>
    <cellStyle name="Normal 23 8" xfId="27739" xr:uid="{00000000-0005-0000-0000-0000935F0000}"/>
    <cellStyle name="Normal 23 9" xfId="27740" xr:uid="{00000000-0005-0000-0000-0000945F0000}"/>
    <cellStyle name="Normal 24" xfId="536" xr:uid="{00000000-0005-0000-0000-0000955F0000}"/>
    <cellStyle name="Normal 24 10" xfId="7482" xr:uid="{00000000-0005-0000-0000-0000965F0000}"/>
    <cellStyle name="Normal 24 2" xfId="4474" xr:uid="{00000000-0005-0000-0000-0000975F0000}"/>
    <cellStyle name="Normal 24 2 2" xfId="4475" xr:uid="{00000000-0005-0000-0000-0000985F0000}"/>
    <cellStyle name="Normal 24 2 2 2" xfId="4476" xr:uid="{00000000-0005-0000-0000-0000995F0000}"/>
    <cellStyle name="Normal 24 2 2 2 2" xfId="27741" xr:uid="{00000000-0005-0000-0000-00009A5F0000}"/>
    <cellStyle name="Normal 24 2 2 2 2 2" xfId="27742" xr:uid="{00000000-0005-0000-0000-00009B5F0000}"/>
    <cellStyle name="Normal 24 2 2 2 2 2 2" xfId="27743" xr:uid="{00000000-0005-0000-0000-00009C5F0000}"/>
    <cellStyle name="Normal 24 2 2 2 2 3" xfId="27744" xr:uid="{00000000-0005-0000-0000-00009D5F0000}"/>
    <cellStyle name="Normal 24 2 2 2 2 4" xfId="27745" xr:uid="{00000000-0005-0000-0000-00009E5F0000}"/>
    <cellStyle name="Normal 24 2 2 2 3" xfId="27746" xr:uid="{00000000-0005-0000-0000-00009F5F0000}"/>
    <cellStyle name="Normal 24 2 2 2 3 2" xfId="27747" xr:uid="{00000000-0005-0000-0000-0000A05F0000}"/>
    <cellStyle name="Normal 24 2 2 2 4" xfId="27748" xr:uid="{00000000-0005-0000-0000-0000A15F0000}"/>
    <cellStyle name="Normal 24 2 2 2 5" xfId="27749" xr:uid="{00000000-0005-0000-0000-0000A25F0000}"/>
    <cellStyle name="Normal 24 2 2 3" xfId="27750" xr:uid="{00000000-0005-0000-0000-0000A35F0000}"/>
    <cellStyle name="Normal 24 2 2 3 2" xfId="27751" xr:uid="{00000000-0005-0000-0000-0000A45F0000}"/>
    <cellStyle name="Normal 24 2 2 3 2 2" xfId="27752" xr:uid="{00000000-0005-0000-0000-0000A55F0000}"/>
    <cellStyle name="Normal 24 2 2 3 3" xfId="27753" xr:uid="{00000000-0005-0000-0000-0000A65F0000}"/>
    <cellStyle name="Normal 24 2 2 3 4" xfId="27754" xr:uid="{00000000-0005-0000-0000-0000A75F0000}"/>
    <cellStyle name="Normal 24 2 2 4" xfId="27755" xr:uid="{00000000-0005-0000-0000-0000A85F0000}"/>
    <cellStyle name="Normal 24 2 2 4 2" xfId="27756" xr:uid="{00000000-0005-0000-0000-0000A95F0000}"/>
    <cellStyle name="Normal 24 2 2 5" xfId="27757" xr:uid="{00000000-0005-0000-0000-0000AA5F0000}"/>
    <cellStyle name="Normal 24 2 2 6" xfId="27758" xr:uid="{00000000-0005-0000-0000-0000AB5F0000}"/>
    <cellStyle name="Normal 24 2 3" xfId="4477" xr:uid="{00000000-0005-0000-0000-0000AC5F0000}"/>
    <cellStyle name="Normal 24 2 3 2" xfId="4478" xr:uid="{00000000-0005-0000-0000-0000AD5F0000}"/>
    <cellStyle name="Normal 24 2 3 2 2" xfId="27759" xr:uid="{00000000-0005-0000-0000-0000AE5F0000}"/>
    <cellStyle name="Normal 24 2 3 2 2 2" xfId="27760" xr:uid="{00000000-0005-0000-0000-0000AF5F0000}"/>
    <cellStyle name="Normal 24 2 3 2 3" xfId="27761" xr:uid="{00000000-0005-0000-0000-0000B05F0000}"/>
    <cellStyle name="Normal 24 2 3 2 4" xfId="27762" xr:uid="{00000000-0005-0000-0000-0000B15F0000}"/>
    <cellStyle name="Normal 24 2 3 3" xfId="27763" xr:uid="{00000000-0005-0000-0000-0000B25F0000}"/>
    <cellStyle name="Normal 24 2 3 3 2" xfId="27764" xr:uid="{00000000-0005-0000-0000-0000B35F0000}"/>
    <cellStyle name="Normal 24 2 3 4" xfId="27765" xr:uid="{00000000-0005-0000-0000-0000B45F0000}"/>
    <cellStyle name="Normal 24 2 3 5" xfId="27766" xr:uid="{00000000-0005-0000-0000-0000B55F0000}"/>
    <cellStyle name="Normal 24 2 4" xfId="4479" xr:uid="{00000000-0005-0000-0000-0000B65F0000}"/>
    <cellStyle name="Normal 24 2 4 2" xfId="27767" xr:uid="{00000000-0005-0000-0000-0000B75F0000}"/>
    <cellStyle name="Normal 24 2 4 2 2" xfId="27768" xr:uid="{00000000-0005-0000-0000-0000B85F0000}"/>
    <cellStyle name="Normal 24 2 4 3" xfId="27769" xr:uid="{00000000-0005-0000-0000-0000B95F0000}"/>
    <cellStyle name="Normal 24 2 4 4" xfId="27770" xr:uid="{00000000-0005-0000-0000-0000BA5F0000}"/>
    <cellStyle name="Normal 24 2 5" xfId="4480" xr:uid="{00000000-0005-0000-0000-0000BB5F0000}"/>
    <cellStyle name="Normal 24 2 5 2" xfId="27771" xr:uid="{00000000-0005-0000-0000-0000BC5F0000}"/>
    <cellStyle name="Normal 24 2 6" xfId="27772" xr:uid="{00000000-0005-0000-0000-0000BD5F0000}"/>
    <cellStyle name="Normal 24 2 7" xfId="27773" xr:uid="{00000000-0005-0000-0000-0000BE5F0000}"/>
    <cellStyle name="Normal 24 3" xfId="4481" xr:uid="{00000000-0005-0000-0000-0000BF5F0000}"/>
    <cellStyle name="Normal 24 3 2" xfId="4482" xr:uid="{00000000-0005-0000-0000-0000C05F0000}"/>
    <cellStyle name="Normal 24 3 2 2" xfId="4483" xr:uid="{00000000-0005-0000-0000-0000C15F0000}"/>
    <cellStyle name="Normal 24 3 2 2 2" xfId="27774" xr:uid="{00000000-0005-0000-0000-0000C25F0000}"/>
    <cellStyle name="Normal 24 3 2 2 2 2" xfId="27775" xr:uid="{00000000-0005-0000-0000-0000C35F0000}"/>
    <cellStyle name="Normal 24 3 2 2 3" xfId="27776" xr:uid="{00000000-0005-0000-0000-0000C45F0000}"/>
    <cellStyle name="Normal 24 3 2 2 4" xfId="27777" xr:uid="{00000000-0005-0000-0000-0000C55F0000}"/>
    <cellStyle name="Normal 24 3 2 3" xfId="27778" xr:uid="{00000000-0005-0000-0000-0000C65F0000}"/>
    <cellStyle name="Normal 24 3 2 3 2" xfId="27779" xr:uid="{00000000-0005-0000-0000-0000C75F0000}"/>
    <cellStyle name="Normal 24 3 2 4" xfId="27780" xr:uid="{00000000-0005-0000-0000-0000C85F0000}"/>
    <cellStyle name="Normal 24 3 2 5" xfId="27781" xr:uid="{00000000-0005-0000-0000-0000C95F0000}"/>
    <cellStyle name="Normal 24 3 3" xfId="4484" xr:uid="{00000000-0005-0000-0000-0000CA5F0000}"/>
    <cellStyle name="Normal 24 3 3 2" xfId="4485" xr:uid="{00000000-0005-0000-0000-0000CB5F0000}"/>
    <cellStyle name="Normal 24 3 3 2 2" xfId="27782" xr:uid="{00000000-0005-0000-0000-0000CC5F0000}"/>
    <cellStyle name="Normal 24 3 3 3" xfId="27783" xr:uid="{00000000-0005-0000-0000-0000CD5F0000}"/>
    <cellStyle name="Normal 24 3 3 4" xfId="27784" xr:uid="{00000000-0005-0000-0000-0000CE5F0000}"/>
    <cellStyle name="Normal 24 3 4" xfId="4486" xr:uid="{00000000-0005-0000-0000-0000CF5F0000}"/>
    <cellStyle name="Normal 24 3 4 2" xfId="27785" xr:uid="{00000000-0005-0000-0000-0000D05F0000}"/>
    <cellStyle name="Normal 24 3 5" xfId="4487" xr:uid="{00000000-0005-0000-0000-0000D15F0000}"/>
    <cellStyle name="Normal 24 3 6" xfId="27786" xr:uid="{00000000-0005-0000-0000-0000D25F0000}"/>
    <cellStyle name="Normal 24 4" xfId="4488" xr:uid="{00000000-0005-0000-0000-0000D35F0000}"/>
    <cellStyle name="Normal 24 4 2" xfId="4489" xr:uid="{00000000-0005-0000-0000-0000D45F0000}"/>
    <cellStyle name="Normal 24 4 2 2" xfId="4490" xr:uid="{00000000-0005-0000-0000-0000D55F0000}"/>
    <cellStyle name="Normal 24 4 2 2 2" xfId="27787" xr:uid="{00000000-0005-0000-0000-0000D65F0000}"/>
    <cellStyle name="Normal 24 4 2 3" xfId="27788" xr:uid="{00000000-0005-0000-0000-0000D75F0000}"/>
    <cellStyle name="Normal 24 4 2 4" xfId="27789" xr:uid="{00000000-0005-0000-0000-0000D85F0000}"/>
    <cellStyle name="Normal 24 4 3" xfId="4491" xr:uid="{00000000-0005-0000-0000-0000D95F0000}"/>
    <cellStyle name="Normal 24 4 3 2" xfId="4492" xr:uid="{00000000-0005-0000-0000-0000DA5F0000}"/>
    <cellStyle name="Normal 24 4 4" xfId="4493" xr:uid="{00000000-0005-0000-0000-0000DB5F0000}"/>
    <cellStyle name="Normal 24 4 5" xfId="27790" xr:uid="{00000000-0005-0000-0000-0000DC5F0000}"/>
    <cellStyle name="Normal 24 5" xfId="4494" xr:uid="{00000000-0005-0000-0000-0000DD5F0000}"/>
    <cellStyle name="Normal 24 5 2" xfId="4495" xr:uid="{00000000-0005-0000-0000-0000DE5F0000}"/>
    <cellStyle name="Normal 24 5 2 2" xfId="4496" xr:uid="{00000000-0005-0000-0000-0000DF5F0000}"/>
    <cellStyle name="Normal 24 5 3" xfId="4497" xr:uid="{00000000-0005-0000-0000-0000E05F0000}"/>
    <cellStyle name="Normal 24 5 3 2" xfId="4498" xr:uid="{00000000-0005-0000-0000-0000E15F0000}"/>
    <cellStyle name="Normal 24 5 4" xfId="4499" xr:uid="{00000000-0005-0000-0000-0000E25F0000}"/>
    <cellStyle name="Normal 24 6" xfId="4500" xr:uid="{00000000-0005-0000-0000-0000E35F0000}"/>
    <cellStyle name="Normal 24 6 2" xfId="4501" xr:uid="{00000000-0005-0000-0000-0000E45F0000}"/>
    <cellStyle name="Normal 24 7" xfId="4502" xr:uid="{00000000-0005-0000-0000-0000E55F0000}"/>
    <cellStyle name="Normal 24 7 2" xfId="4503" xr:uid="{00000000-0005-0000-0000-0000E65F0000}"/>
    <cellStyle name="Normal 24 8" xfId="4504" xr:uid="{00000000-0005-0000-0000-0000E75F0000}"/>
    <cellStyle name="Normal 24 9" xfId="4505" xr:uid="{00000000-0005-0000-0000-0000E85F0000}"/>
    <cellStyle name="Normal 25" xfId="753" xr:uid="{00000000-0005-0000-0000-0000E95F0000}"/>
    <cellStyle name="Normal 25 10" xfId="4506" xr:uid="{00000000-0005-0000-0000-0000EA5F0000}"/>
    <cellStyle name="Normal 25 11" xfId="4507" xr:uid="{00000000-0005-0000-0000-0000EB5F0000}"/>
    <cellStyle name="Normal 25 12" xfId="4508" xr:uid="{00000000-0005-0000-0000-0000EC5F0000}"/>
    <cellStyle name="Normal 25 13" xfId="4509" xr:uid="{00000000-0005-0000-0000-0000ED5F0000}"/>
    <cellStyle name="Normal 25 2" xfId="4510" xr:uid="{00000000-0005-0000-0000-0000EE5F0000}"/>
    <cellStyle name="Normal 25 2 2" xfId="4511" xr:uid="{00000000-0005-0000-0000-0000EF5F0000}"/>
    <cellStyle name="Normal 25 2 2 2" xfId="27791" xr:uid="{00000000-0005-0000-0000-0000F05F0000}"/>
    <cellStyle name="Normal 25 2 2 2 2" xfId="27792" xr:uid="{00000000-0005-0000-0000-0000F15F0000}"/>
    <cellStyle name="Normal 25 2 2 2 2 2" xfId="27793" xr:uid="{00000000-0005-0000-0000-0000F25F0000}"/>
    <cellStyle name="Normal 25 2 2 2 2 2 2" xfId="27794" xr:uid="{00000000-0005-0000-0000-0000F35F0000}"/>
    <cellStyle name="Normal 25 2 2 2 2 3" xfId="27795" xr:uid="{00000000-0005-0000-0000-0000F45F0000}"/>
    <cellStyle name="Normal 25 2 2 2 2 4" xfId="27796" xr:uid="{00000000-0005-0000-0000-0000F55F0000}"/>
    <cellStyle name="Normal 25 2 2 2 3" xfId="27797" xr:uid="{00000000-0005-0000-0000-0000F65F0000}"/>
    <cellStyle name="Normal 25 2 2 2 3 2" xfId="27798" xr:uid="{00000000-0005-0000-0000-0000F75F0000}"/>
    <cellStyle name="Normal 25 2 2 2 4" xfId="27799" xr:uid="{00000000-0005-0000-0000-0000F85F0000}"/>
    <cellStyle name="Normal 25 2 2 2 5" xfId="27800" xr:uid="{00000000-0005-0000-0000-0000F95F0000}"/>
    <cellStyle name="Normal 25 2 2 3" xfId="27801" xr:uid="{00000000-0005-0000-0000-0000FA5F0000}"/>
    <cellStyle name="Normal 25 2 2 3 2" xfId="27802" xr:uid="{00000000-0005-0000-0000-0000FB5F0000}"/>
    <cellStyle name="Normal 25 2 2 3 2 2" xfId="27803" xr:uid="{00000000-0005-0000-0000-0000FC5F0000}"/>
    <cellStyle name="Normal 25 2 2 3 3" xfId="27804" xr:uid="{00000000-0005-0000-0000-0000FD5F0000}"/>
    <cellStyle name="Normal 25 2 2 3 4" xfId="27805" xr:uid="{00000000-0005-0000-0000-0000FE5F0000}"/>
    <cellStyle name="Normal 25 2 2 4" xfId="27806" xr:uid="{00000000-0005-0000-0000-0000FF5F0000}"/>
    <cellStyle name="Normal 25 2 2 4 2" xfId="27807" xr:uid="{00000000-0005-0000-0000-000000600000}"/>
    <cellStyle name="Normal 25 2 2 5" xfId="27808" xr:uid="{00000000-0005-0000-0000-000001600000}"/>
    <cellStyle name="Normal 25 2 2 6" xfId="27809" xr:uid="{00000000-0005-0000-0000-000002600000}"/>
    <cellStyle name="Normal 25 2 3" xfId="27810" xr:uid="{00000000-0005-0000-0000-000003600000}"/>
    <cellStyle name="Normal 25 2 4" xfId="27811" xr:uid="{00000000-0005-0000-0000-000004600000}"/>
    <cellStyle name="Normal 25 2 4 2" xfId="27812" xr:uid="{00000000-0005-0000-0000-000005600000}"/>
    <cellStyle name="Normal 25 2 4 2 2" xfId="27813" xr:uid="{00000000-0005-0000-0000-000006600000}"/>
    <cellStyle name="Normal 25 2 4 2 2 2" xfId="27814" xr:uid="{00000000-0005-0000-0000-000007600000}"/>
    <cellStyle name="Normal 25 2 4 2 3" xfId="27815" xr:uid="{00000000-0005-0000-0000-000008600000}"/>
    <cellStyle name="Normal 25 2 4 2 4" xfId="27816" xr:uid="{00000000-0005-0000-0000-000009600000}"/>
    <cellStyle name="Normal 25 2 4 3" xfId="27817" xr:uid="{00000000-0005-0000-0000-00000A600000}"/>
    <cellStyle name="Normal 25 2 4 3 2" xfId="27818" xr:uid="{00000000-0005-0000-0000-00000B600000}"/>
    <cellStyle name="Normal 25 2 4 4" xfId="27819" xr:uid="{00000000-0005-0000-0000-00000C600000}"/>
    <cellStyle name="Normal 25 2 4 5" xfId="27820" xr:uid="{00000000-0005-0000-0000-00000D600000}"/>
    <cellStyle name="Normal 25 2 5" xfId="27821" xr:uid="{00000000-0005-0000-0000-00000E600000}"/>
    <cellStyle name="Normal 25 2 5 2" xfId="27822" xr:uid="{00000000-0005-0000-0000-00000F600000}"/>
    <cellStyle name="Normal 25 2 5 2 2" xfId="27823" xr:uid="{00000000-0005-0000-0000-000010600000}"/>
    <cellStyle name="Normal 25 2 5 3" xfId="27824" xr:uid="{00000000-0005-0000-0000-000011600000}"/>
    <cellStyle name="Normal 25 2 5 4" xfId="27825" xr:uid="{00000000-0005-0000-0000-000012600000}"/>
    <cellStyle name="Normal 25 2 6" xfId="27826" xr:uid="{00000000-0005-0000-0000-000013600000}"/>
    <cellStyle name="Normal 25 2 6 2" xfId="27827" xr:uid="{00000000-0005-0000-0000-000014600000}"/>
    <cellStyle name="Normal 25 2 7" xfId="27828" xr:uid="{00000000-0005-0000-0000-000015600000}"/>
    <cellStyle name="Normal 25 2 8" xfId="27829" xr:uid="{00000000-0005-0000-0000-000016600000}"/>
    <cellStyle name="Normal 25 3" xfId="4512" xr:uid="{00000000-0005-0000-0000-000017600000}"/>
    <cellStyle name="Normal 25 3 2" xfId="4513" xr:uid="{00000000-0005-0000-0000-000018600000}"/>
    <cellStyle name="Normal 25 3 3" xfId="27830" xr:uid="{00000000-0005-0000-0000-000019600000}"/>
    <cellStyle name="Normal 25 3 3 2" xfId="27831" xr:uid="{00000000-0005-0000-0000-00001A600000}"/>
    <cellStyle name="Normal 25 3 3 2 2" xfId="27832" xr:uid="{00000000-0005-0000-0000-00001B600000}"/>
    <cellStyle name="Normal 25 3 3 2 2 2" xfId="27833" xr:uid="{00000000-0005-0000-0000-00001C600000}"/>
    <cellStyle name="Normal 25 3 3 2 3" xfId="27834" xr:uid="{00000000-0005-0000-0000-00001D600000}"/>
    <cellStyle name="Normal 25 3 3 2 4" xfId="27835" xr:uid="{00000000-0005-0000-0000-00001E600000}"/>
    <cellStyle name="Normal 25 3 3 3" xfId="27836" xr:uid="{00000000-0005-0000-0000-00001F600000}"/>
    <cellStyle name="Normal 25 3 3 3 2" xfId="27837" xr:uid="{00000000-0005-0000-0000-000020600000}"/>
    <cellStyle name="Normal 25 3 3 4" xfId="27838" xr:uid="{00000000-0005-0000-0000-000021600000}"/>
    <cellStyle name="Normal 25 3 3 5" xfId="27839" xr:uid="{00000000-0005-0000-0000-000022600000}"/>
    <cellStyle name="Normal 25 3 4" xfId="27840" xr:uid="{00000000-0005-0000-0000-000023600000}"/>
    <cellStyle name="Normal 25 3 4 2" xfId="27841" xr:uid="{00000000-0005-0000-0000-000024600000}"/>
    <cellStyle name="Normal 25 3 4 2 2" xfId="27842" xr:uid="{00000000-0005-0000-0000-000025600000}"/>
    <cellStyle name="Normal 25 3 4 3" xfId="27843" xr:uid="{00000000-0005-0000-0000-000026600000}"/>
    <cellStyle name="Normal 25 3 4 4" xfId="27844" xr:uid="{00000000-0005-0000-0000-000027600000}"/>
    <cellStyle name="Normal 25 3 5" xfId="27845" xr:uid="{00000000-0005-0000-0000-000028600000}"/>
    <cellStyle name="Normal 25 3 5 2" xfId="27846" xr:uid="{00000000-0005-0000-0000-000029600000}"/>
    <cellStyle name="Normal 25 3 6" xfId="27847" xr:uid="{00000000-0005-0000-0000-00002A600000}"/>
    <cellStyle name="Normal 25 3 7" xfId="27848" xr:uid="{00000000-0005-0000-0000-00002B600000}"/>
    <cellStyle name="Normal 25 4" xfId="4514" xr:uid="{00000000-0005-0000-0000-00002C600000}"/>
    <cellStyle name="Normal 25 4 2" xfId="27849" xr:uid="{00000000-0005-0000-0000-00002D600000}"/>
    <cellStyle name="Normal 25 4 2 2" xfId="27850" xr:uid="{00000000-0005-0000-0000-00002E600000}"/>
    <cellStyle name="Normal 25 4 2 2 2" xfId="27851" xr:uid="{00000000-0005-0000-0000-00002F600000}"/>
    <cellStyle name="Normal 25 4 2 3" xfId="27852" xr:uid="{00000000-0005-0000-0000-000030600000}"/>
    <cellStyle name="Normal 25 4 2 4" xfId="27853" xr:uid="{00000000-0005-0000-0000-000031600000}"/>
    <cellStyle name="Normal 25 4 3" xfId="27854" xr:uid="{00000000-0005-0000-0000-000032600000}"/>
    <cellStyle name="Normal 25 4 3 2" xfId="27855" xr:uid="{00000000-0005-0000-0000-000033600000}"/>
    <cellStyle name="Normal 25 4 4" xfId="27856" xr:uid="{00000000-0005-0000-0000-000034600000}"/>
    <cellStyle name="Normal 25 4 5" xfId="27857" xr:uid="{00000000-0005-0000-0000-000035600000}"/>
    <cellStyle name="Normal 25 5" xfId="4515" xr:uid="{00000000-0005-0000-0000-000036600000}"/>
    <cellStyle name="Normal 25 5 2" xfId="27858" xr:uid="{00000000-0005-0000-0000-000037600000}"/>
    <cellStyle name="Normal 25 5 2 2" xfId="27859" xr:uid="{00000000-0005-0000-0000-000038600000}"/>
    <cellStyle name="Normal 25 5 3" xfId="27860" xr:uid="{00000000-0005-0000-0000-000039600000}"/>
    <cellStyle name="Normal 25 5 4" xfId="27861" xr:uid="{00000000-0005-0000-0000-00003A600000}"/>
    <cellStyle name="Normal 25 6" xfId="4516" xr:uid="{00000000-0005-0000-0000-00003B600000}"/>
    <cellStyle name="Normal 25 6 2" xfId="27862" xr:uid="{00000000-0005-0000-0000-00003C600000}"/>
    <cellStyle name="Normal 25 7" xfId="4517" xr:uid="{00000000-0005-0000-0000-00003D600000}"/>
    <cellStyle name="Normal 25 8" xfId="4518" xr:uid="{00000000-0005-0000-0000-00003E600000}"/>
    <cellStyle name="Normal 25 9" xfId="4519" xr:uid="{00000000-0005-0000-0000-00003F600000}"/>
    <cellStyle name="Normal 25_CLS-TES-KS_12-28-10" xfId="4520" xr:uid="{00000000-0005-0000-0000-000040600000}"/>
    <cellStyle name="Normal 26" xfId="754" xr:uid="{00000000-0005-0000-0000-000041600000}"/>
    <cellStyle name="Normal 26 2" xfId="4521" xr:uid="{00000000-0005-0000-0000-000042600000}"/>
    <cellStyle name="Normal 26 2 2" xfId="27863" xr:uid="{00000000-0005-0000-0000-000043600000}"/>
    <cellStyle name="Normal 26 2 2 2" xfId="27864" xr:uid="{00000000-0005-0000-0000-000044600000}"/>
    <cellStyle name="Normal 26 2 2 2 2" xfId="27865" xr:uid="{00000000-0005-0000-0000-000045600000}"/>
    <cellStyle name="Normal 26 2 2 2 2 2" xfId="27866" xr:uid="{00000000-0005-0000-0000-000046600000}"/>
    <cellStyle name="Normal 26 2 2 2 2 2 2" xfId="27867" xr:uid="{00000000-0005-0000-0000-000047600000}"/>
    <cellStyle name="Normal 26 2 2 2 2 3" xfId="27868" xr:uid="{00000000-0005-0000-0000-000048600000}"/>
    <cellStyle name="Normal 26 2 2 2 2 4" xfId="27869" xr:uid="{00000000-0005-0000-0000-000049600000}"/>
    <cellStyle name="Normal 26 2 2 2 3" xfId="27870" xr:uid="{00000000-0005-0000-0000-00004A600000}"/>
    <cellStyle name="Normal 26 2 2 2 3 2" xfId="27871" xr:uid="{00000000-0005-0000-0000-00004B600000}"/>
    <cellStyle name="Normal 26 2 2 2 4" xfId="27872" xr:uid="{00000000-0005-0000-0000-00004C600000}"/>
    <cellStyle name="Normal 26 2 2 2 5" xfId="27873" xr:uid="{00000000-0005-0000-0000-00004D600000}"/>
    <cellStyle name="Normal 26 2 2 3" xfId="27874" xr:uid="{00000000-0005-0000-0000-00004E600000}"/>
    <cellStyle name="Normal 26 2 2 3 2" xfId="27875" xr:uid="{00000000-0005-0000-0000-00004F600000}"/>
    <cellStyle name="Normal 26 2 2 3 2 2" xfId="27876" xr:uid="{00000000-0005-0000-0000-000050600000}"/>
    <cellStyle name="Normal 26 2 2 3 3" xfId="27877" xr:uid="{00000000-0005-0000-0000-000051600000}"/>
    <cellStyle name="Normal 26 2 2 3 4" xfId="27878" xr:uid="{00000000-0005-0000-0000-000052600000}"/>
    <cellStyle name="Normal 26 2 2 4" xfId="27879" xr:uid="{00000000-0005-0000-0000-000053600000}"/>
    <cellStyle name="Normal 26 2 2 4 2" xfId="27880" xr:uid="{00000000-0005-0000-0000-000054600000}"/>
    <cellStyle name="Normal 26 2 2 5" xfId="27881" xr:uid="{00000000-0005-0000-0000-000055600000}"/>
    <cellStyle name="Normal 26 2 2 6" xfId="27882" xr:uid="{00000000-0005-0000-0000-000056600000}"/>
    <cellStyle name="Normal 26 2 3" xfId="27883" xr:uid="{00000000-0005-0000-0000-000057600000}"/>
    <cellStyle name="Normal 26 2 3 2" xfId="27884" xr:uid="{00000000-0005-0000-0000-000058600000}"/>
    <cellStyle name="Normal 26 2 3 2 2" xfId="27885" xr:uid="{00000000-0005-0000-0000-000059600000}"/>
    <cellStyle name="Normal 26 2 3 2 2 2" xfId="27886" xr:uid="{00000000-0005-0000-0000-00005A600000}"/>
    <cellStyle name="Normal 26 2 3 2 3" xfId="27887" xr:uid="{00000000-0005-0000-0000-00005B600000}"/>
    <cellStyle name="Normal 26 2 3 2 4" xfId="27888" xr:uid="{00000000-0005-0000-0000-00005C600000}"/>
    <cellStyle name="Normal 26 2 3 3" xfId="27889" xr:uid="{00000000-0005-0000-0000-00005D600000}"/>
    <cellStyle name="Normal 26 2 3 3 2" xfId="27890" xr:uid="{00000000-0005-0000-0000-00005E600000}"/>
    <cellStyle name="Normal 26 2 3 4" xfId="27891" xr:uid="{00000000-0005-0000-0000-00005F600000}"/>
    <cellStyle name="Normal 26 2 3 5" xfId="27892" xr:uid="{00000000-0005-0000-0000-000060600000}"/>
    <cellStyle name="Normal 26 2 4" xfId="27893" xr:uid="{00000000-0005-0000-0000-000061600000}"/>
    <cellStyle name="Normal 26 2 4 2" xfId="27894" xr:uid="{00000000-0005-0000-0000-000062600000}"/>
    <cellStyle name="Normal 26 2 4 2 2" xfId="27895" xr:uid="{00000000-0005-0000-0000-000063600000}"/>
    <cellStyle name="Normal 26 2 4 3" xfId="27896" xr:uid="{00000000-0005-0000-0000-000064600000}"/>
    <cellStyle name="Normal 26 2 4 4" xfId="27897" xr:uid="{00000000-0005-0000-0000-000065600000}"/>
    <cellStyle name="Normal 26 2 5" xfId="27898" xr:uid="{00000000-0005-0000-0000-000066600000}"/>
    <cellStyle name="Normal 26 2 5 2" xfId="27899" xr:uid="{00000000-0005-0000-0000-000067600000}"/>
    <cellStyle name="Normal 26 2 6" xfId="27900" xr:uid="{00000000-0005-0000-0000-000068600000}"/>
    <cellStyle name="Normal 26 2 7" xfId="27901" xr:uid="{00000000-0005-0000-0000-000069600000}"/>
    <cellStyle name="Normal 26 3" xfId="4522" xr:uid="{00000000-0005-0000-0000-00006A600000}"/>
    <cellStyle name="Normal 26 3 2" xfId="27902" xr:uid="{00000000-0005-0000-0000-00006B600000}"/>
    <cellStyle name="Normal 26 3 2 2" xfId="27903" xr:uid="{00000000-0005-0000-0000-00006C600000}"/>
    <cellStyle name="Normal 26 3 2 2 2" xfId="27904" xr:uid="{00000000-0005-0000-0000-00006D600000}"/>
    <cellStyle name="Normal 26 3 2 2 2 2" xfId="27905" xr:uid="{00000000-0005-0000-0000-00006E600000}"/>
    <cellStyle name="Normal 26 3 2 2 3" xfId="27906" xr:uid="{00000000-0005-0000-0000-00006F600000}"/>
    <cellStyle name="Normal 26 3 2 2 4" xfId="27907" xr:uid="{00000000-0005-0000-0000-000070600000}"/>
    <cellStyle name="Normal 26 3 2 3" xfId="27908" xr:uid="{00000000-0005-0000-0000-000071600000}"/>
    <cellStyle name="Normal 26 3 2 3 2" xfId="27909" xr:uid="{00000000-0005-0000-0000-000072600000}"/>
    <cellStyle name="Normal 26 3 2 4" xfId="27910" xr:uid="{00000000-0005-0000-0000-000073600000}"/>
    <cellStyle name="Normal 26 3 2 5" xfId="27911" xr:uid="{00000000-0005-0000-0000-000074600000}"/>
    <cellStyle name="Normal 26 3 3" xfId="27912" xr:uid="{00000000-0005-0000-0000-000075600000}"/>
    <cellStyle name="Normal 26 3 3 2" xfId="27913" xr:uid="{00000000-0005-0000-0000-000076600000}"/>
    <cellStyle name="Normal 26 3 3 2 2" xfId="27914" xr:uid="{00000000-0005-0000-0000-000077600000}"/>
    <cellStyle name="Normal 26 3 3 3" xfId="27915" xr:uid="{00000000-0005-0000-0000-000078600000}"/>
    <cellStyle name="Normal 26 3 3 4" xfId="27916" xr:uid="{00000000-0005-0000-0000-000079600000}"/>
    <cellStyle name="Normal 26 3 4" xfId="27917" xr:uid="{00000000-0005-0000-0000-00007A600000}"/>
    <cellStyle name="Normal 26 3 4 2" xfId="27918" xr:uid="{00000000-0005-0000-0000-00007B600000}"/>
    <cellStyle name="Normal 26 3 5" xfId="27919" xr:uid="{00000000-0005-0000-0000-00007C600000}"/>
    <cellStyle name="Normal 26 3 6" xfId="27920" xr:uid="{00000000-0005-0000-0000-00007D600000}"/>
    <cellStyle name="Normal 26 4" xfId="27921" xr:uid="{00000000-0005-0000-0000-00007E600000}"/>
    <cellStyle name="Normal 26 4 2" xfId="27922" xr:uid="{00000000-0005-0000-0000-00007F600000}"/>
    <cellStyle name="Normal 26 4 2 2" xfId="27923" xr:uid="{00000000-0005-0000-0000-000080600000}"/>
    <cellStyle name="Normal 26 4 2 2 2" xfId="27924" xr:uid="{00000000-0005-0000-0000-000081600000}"/>
    <cellStyle name="Normal 26 4 2 3" xfId="27925" xr:uid="{00000000-0005-0000-0000-000082600000}"/>
    <cellStyle name="Normal 26 4 2 4" xfId="27926" xr:uid="{00000000-0005-0000-0000-000083600000}"/>
    <cellStyle name="Normal 26 4 3" xfId="27927" xr:uid="{00000000-0005-0000-0000-000084600000}"/>
    <cellStyle name="Normal 26 4 3 2" xfId="27928" xr:uid="{00000000-0005-0000-0000-000085600000}"/>
    <cellStyle name="Normal 26 4 4" xfId="27929" xr:uid="{00000000-0005-0000-0000-000086600000}"/>
    <cellStyle name="Normal 26 4 5" xfId="27930" xr:uid="{00000000-0005-0000-0000-000087600000}"/>
    <cellStyle name="Normal 26 5" xfId="27931" xr:uid="{00000000-0005-0000-0000-000088600000}"/>
    <cellStyle name="Normal 26 5 2" xfId="27932" xr:uid="{00000000-0005-0000-0000-000089600000}"/>
    <cellStyle name="Normal 26 5 2 2" xfId="27933" xr:uid="{00000000-0005-0000-0000-00008A600000}"/>
    <cellStyle name="Normal 26 5 3" xfId="27934" xr:uid="{00000000-0005-0000-0000-00008B600000}"/>
    <cellStyle name="Normal 26 5 4" xfId="27935" xr:uid="{00000000-0005-0000-0000-00008C600000}"/>
    <cellStyle name="Normal 26 6" xfId="27936" xr:uid="{00000000-0005-0000-0000-00008D600000}"/>
    <cellStyle name="Normal 26 6 2" xfId="27937" xr:uid="{00000000-0005-0000-0000-00008E600000}"/>
    <cellStyle name="Normal 26 7" xfId="27938" xr:uid="{00000000-0005-0000-0000-00008F600000}"/>
    <cellStyle name="Normal 26 8" xfId="27939" xr:uid="{00000000-0005-0000-0000-000090600000}"/>
    <cellStyle name="Normal 26 9" xfId="27940" xr:uid="{00000000-0005-0000-0000-000091600000}"/>
    <cellStyle name="Normal 27" xfId="755" xr:uid="{00000000-0005-0000-0000-000092600000}"/>
    <cellStyle name="Normal 27 2" xfId="4523" xr:uid="{00000000-0005-0000-0000-000093600000}"/>
    <cellStyle name="Normal 27 2 2" xfId="27941" xr:uid="{00000000-0005-0000-0000-000094600000}"/>
    <cellStyle name="Normal 27 2 2 2" xfId="27942" xr:uid="{00000000-0005-0000-0000-000095600000}"/>
    <cellStyle name="Normal 27 2 2 2 2" xfId="27943" xr:uid="{00000000-0005-0000-0000-000096600000}"/>
    <cellStyle name="Normal 27 2 2 2 2 2" xfId="27944" xr:uid="{00000000-0005-0000-0000-000097600000}"/>
    <cellStyle name="Normal 27 2 2 2 2 2 2" xfId="27945" xr:uid="{00000000-0005-0000-0000-000098600000}"/>
    <cellStyle name="Normal 27 2 2 2 2 3" xfId="27946" xr:uid="{00000000-0005-0000-0000-000099600000}"/>
    <cellStyle name="Normal 27 2 2 2 2 4" xfId="27947" xr:uid="{00000000-0005-0000-0000-00009A600000}"/>
    <cellStyle name="Normal 27 2 2 2 3" xfId="27948" xr:uid="{00000000-0005-0000-0000-00009B600000}"/>
    <cellStyle name="Normal 27 2 2 2 3 2" xfId="27949" xr:uid="{00000000-0005-0000-0000-00009C600000}"/>
    <cellStyle name="Normal 27 2 2 2 4" xfId="27950" xr:uid="{00000000-0005-0000-0000-00009D600000}"/>
    <cellStyle name="Normal 27 2 2 2 5" xfId="27951" xr:uid="{00000000-0005-0000-0000-00009E600000}"/>
    <cellStyle name="Normal 27 2 2 3" xfId="27952" xr:uid="{00000000-0005-0000-0000-00009F600000}"/>
    <cellStyle name="Normal 27 2 2 3 2" xfId="27953" xr:uid="{00000000-0005-0000-0000-0000A0600000}"/>
    <cellStyle name="Normal 27 2 2 3 2 2" xfId="27954" xr:uid="{00000000-0005-0000-0000-0000A1600000}"/>
    <cellStyle name="Normal 27 2 2 3 3" xfId="27955" xr:uid="{00000000-0005-0000-0000-0000A2600000}"/>
    <cellStyle name="Normal 27 2 2 3 4" xfId="27956" xr:uid="{00000000-0005-0000-0000-0000A3600000}"/>
    <cellStyle name="Normal 27 2 2 4" xfId="27957" xr:uid="{00000000-0005-0000-0000-0000A4600000}"/>
    <cellStyle name="Normal 27 2 2 4 2" xfId="27958" xr:uid="{00000000-0005-0000-0000-0000A5600000}"/>
    <cellStyle name="Normal 27 2 2 5" xfId="27959" xr:uid="{00000000-0005-0000-0000-0000A6600000}"/>
    <cellStyle name="Normal 27 2 2 6" xfId="27960" xr:uid="{00000000-0005-0000-0000-0000A7600000}"/>
    <cellStyle name="Normal 27 2 3" xfId="27961" xr:uid="{00000000-0005-0000-0000-0000A8600000}"/>
    <cellStyle name="Normal 27 2 3 2" xfId="27962" xr:uid="{00000000-0005-0000-0000-0000A9600000}"/>
    <cellStyle name="Normal 27 2 3 2 2" xfId="27963" xr:uid="{00000000-0005-0000-0000-0000AA600000}"/>
    <cellStyle name="Normal 27 2 3 2 2 2" xfId="27964" xr:uid="{00000000-0005-0000-0000-0000AB600000}"/>
    <cellStyle name="Normal 27 2 3 2 3" xfId="27965" xr:uid="{00000000-0005-0000-0000-0000AC600000}"/>
    <cellStyle name="Normal 27 2 3 2 4" xfId="27966" xr:uid="{00000000-0005-0000-0000-0000AD600000}"/>
    <cellStyle name="Normal 27 2 3 3" xfId="27967" xr:uid="{00000000-0005-0000-0000-0000AE600000}"/>
    <cellStyle name="Normal 27 2 3 3 2" xfId="27968" xr:uid="{00000000-0005-0000-0000-0000AF600000}"/>
    <cellStyle name="Normal 27 2 3 4" xfId="27969" xr:uid="{00000000-0005-0000-0000-0000B0600000}"/>
    <cellStyle name="Normal 27 2 3 5" xfId="27970" xr:uid="{00000000-0005-0000-0000-0000B1600000}"/>
    <cellStyle name="Normal 27 2 4" xfId="27971" xr:uid="{00000000-0005-0000-0000-0000B2600000}"/>
    <cellStyle name="Normal 27 2 4 2" xfId="27972" xr:uid="{00000000-0005-0000-0000-0000B3600000}"/>
    <cellStyle name="Normal 27 2 4 2 2" xfId="27973" xr:uid="{00000000-0005-0000-0000-0000B4600000}"/>
    <cellStyle name="Normal 27 2 4 3" xfId="27974" xr:uid="{00000000-0005-0000-0000-0000B5600000}"/>
    <cellStyle name="Normal 27 2 4 4" xfId="27975" xr:uid="{00000000-0005-0000-0000-0000B6600000}"/>
    <cellStyle name="Normal 27 2 5" xfId="27976" xr:uid="{00000000-0005-0000-0000-0000B7600000}"/>
    <cellStyle name="Normal 27 2 5 2" xfId="27977" xr:uid="{00000000-0005-0000-0000-0000B8600000}"/>
    <cellStyle name="Normal 27 2 6" xfId="27978" xr:uid="{00000000-0005-0000-0000-0000B9600000}"/>
    <cellStyle name="Normal 27 2 7" xfId="27979" xr:uid="{00000000-0005-0000-0000-0000BA600000}"/>
    <cellStyle name="Normal 27 3" xfId="4524" xr:uid="{00000000-0005-0000-0000-0000BB600000}"/>
    <cellStyle name="Normal 27 3 2" xfId="27980" xr:uid="{00000000-0005-0000-0000-0000BC600000}"/>
    <cellStyle name="Normal 27 3 2 2" xfId="27981" xr:uid="{00000000-0005-0000-0000-0000BD600000}"/>
    <cellStyle name="Normal 27 3 2 2 2" xfId="27982" xr:uid="{00000000-0005-0000-0000-0000BE600000}"/>
    <cellStyle name="Normal 27 3 2 2 2 2" xfId="27983" xr:uid="{00000000-0005-0000-0000-0000BF600000}"/>
    <cellStyle name="Normal 27 3 2 2 3" xfId="27984" xr:uid="{00000000-0005-0000-0000-0000C0600000}"/>
    <cellStyle name="Normal 27 3 2 2 4" xfId="27985" xr:uid="{00000000-0005-0000-0000-0000C1600000}"/>
    <cellStyle name="Normal 27 3 2 3" xfId="27986" xr:uid="{00000000-0005-0000-0000-0000C2600000}"/>
    <cellStyle name="Normal 27 3 2 3 2" xfId="27987" xr:uid="{00000000-0005-0000-0000-0000C3600000}"/>
    <cellStyle name="Normal 27 3 2 4" xfId="27988" xr:uid="{00000000-0005-0000-0000-0000C4600000}"/>
    <cellStyle name="Normal 27 3 2 5" xfId="27989" xr:uid="{00000000-0005-0000-0000-0000C5600000}"/>
    <cellStyle name="Normal 27 3 3" xfId="27990" xr:uid="{00000000-0005-0000-0000-0000C6600000}"/>
    <cellStyle name="Normal 27 3 3 2" xfId="27991" xr:uid="{00000000-0005-0000-0000-0000C7600000}"/>
    <cellStyle name="Normal 27 3 3 2 2" xfId="27992" xr:uid="{00000000-0005-0000-0000-0000C8600000}"/>
    <cellStyle name="Normal 27 3 3 3" xfId="27993" xr:uid="{00000000-0005-0000-0000-0000C9600000}"/>
    <cellStyle name="Normal 27 3 3 4" xfId="27994" xr:uid="{00000000-0005-0000-0000-0000CA600000}"/>
    <cellStyle name="Normal 27 3 4" xfId="27995" xr:uid="{00000000-0005-0000-0000-0000CB600000}"/>
    <cellStyle name="Normal 27 3 4 2" xfId="27996" xr:uid="{00000000-0005-0000-0000-0000CC600000}"/>
    <cellStyle name="Normal 27 3 5" xfId="27997" xr:uid="{00000000-0005-0000-0000-0000CD600000}"/>
    <cellStyle name="Normal 27 3 6" xfId="27998" xr:uid="{00000000-0005-0000-0000-0000CE600000}"/>
    <cellStyle name="Normal 27 4" xfId="27999" xr:uid="{00000000-0005-0000-0000-0000CF600000}"/>
    <cellStyle name="Normal 27 4 2" xfId="28000" xr:uid="{00000000-0005-0000-0000-0000D0600000}"/>
    <cellStyle name="Normal 27 4 2 2" xfId="28001" xr:uid="{00000000-0005-0000-0000-0000D1600000}"/>
    <cellStyle name="Normal 27 4 2 2 2" xfId="28002" xr:uid="{00000000-0005-0000-0000-0000D2600000}"/>
    <cellStyle name="Normal 27 4 2 3" xfId="28003" xr:uid="{00000000-0005-0000-0000-0000D3600000}"/>
    <cellStyle name="Normal 27 4 2 4" xfId="28004" xr:uid="{00000000-0005-0000-0000-0000D4600000}"/>
    <cellStyle name="Normal 27 4 3" xfId="28005" xr:uid="{00000000-0005-0000-0000-0000D5600000}"/>
    <cellStyle name="Normal 27 4 3 2" xfId="28006" xr:uid="{00000000-0005-0000-0000-0000D6600000}"/>
    <cellStyle name="Normal 27 4 4" xfId="28007" xr:uid="{00000000-0005-0000-0000-0000D7600000}"/>
    <cellStyle name="Normal 27 4 5" xfId="28008" xr:uid="{00000000-0005-0000-0000-0000D8600000}"/>
    <cellStyle name="Normal 27 5" xfId="28009" xr:uid="{00000000-0005-0000-0000-0000D9600000}"/>
    <cellStyle name="Normal 27 5 2" xfId="28010" xr:uid="{00000000-0005-0000-0000-0000DA600000}"/>
    <cellStyle name="Normal 27 5 2 2" xfId="28011" xr:uid="{00000000-0005-0000-0000-0000DB600000}"/>
    <cellStyle name="Normal 27 5 3" xfId="28012" xr:uid="{00000000-0005-0000-0000-0000DC600000}"/>
    <cellStyle name="Normal 27 5 4" xfId="28013" xr:uid="{00000000-0005-0000-0000-0000DD600000}"/>
    <cellStyle name="Normal 27 6" xfId="28014" xr:uid="{00000000-0005-0000-0000-0000DE600000}"/>
    <cellStyle name="Normal 27 6 2" xfId="28015" xr:uid="{00000000-0005-0000-0000-0000DF600000}"/>
    <cellStyle name="Normal 27 7" xfId="28016" xr:uid="{00000000-0005-0000-0000-0000E0600000}"/>
    <cellStyle name="Normal 27 8" xfId="28017" xr:uid="{00000000-0005-0000-0000-0000E1600000}"/>
    <cellStyle name="Normal 27 9" xfId="28018" xr:uid="{00000000-0005-0000-0000-0000E2600000}"/>
    <cellStyle name="Normal 28" xfId="756" xr:uid="{00000000-0005-0000-0000-0000E3600000}"/>
    <cellStyle name="Normal 28 2" xfId="4525" xr:uid="{00000000-0005-0000-0000-0000E4600000}"/>
    <cellStyle name="Normal 28 2 2" xfId="28019" xr:uid="{00000000-0005-0000-0000-0000E5600000}"/>
    <cellStyle name="Normal 28 2 2 2" xfId="28020" xr:uid="{00000000-0005-0000-0000-0000E6600000}"/>
    <cellStyle name="Normal 28 2 2 2 2" xfId="28021" xr:uid="{00000000-0005-0000-0000-0000E7600000}"/>
    <cellStyle name="Normal 28 2 2 2 2 2" xfId="28022" xr:uid="{00000000-0005-0000-0000-0000E8600000}"/>
    <cellStyle name="Normal 28 2 2 2 2 2 2" xfId="28023" xr:uid="{00000000-0005-0000-0000-0000E9600000}"/>
    <cellStyle name="Normal 28 2 2 2 2 3" xfId="28024" xr:uid="{00000000-0005-0000-0000-0000EA600000}"/>
    <cellStyle name="Normal 28 2 2 2 2 4" xfId="28025" xr:uid="{00000000-0005-0000-0000-0000EB600000}"/>
    <cellStyle name="Normal 28 2 2 2 3" xfId="28026" xr:uid="{00000000-0005-0000-0000-0000EC600000}"/>
    <cellStyle name="Normal 28 2 2 2 3 2" xfId="28027" xr:uid="{00000000-0005-0000-0000-0000ED600000}"/>
    <cellStyle name="Normal 28 2 2 2 4" xfId="28028" xr:uid="{00000000-0005-0000-0000-0000EE600000}"/>
    <cellStyle name="Normal 28 2 2 2 5" xfId="28029" xr:uid="{00000000-0005-0000-0000-0000EF600000}"/>
    <cellStyle name="Normal 28 2 2 3" xfId="28030" xr:uid="{00000000-0005-0000-0000-0000F0600000}"/>
    <cellStyle name="Normal 28 2 2 3 2" xfId="28031" xr:uid="{00000000-0005-0000-0000-0000F1600000}"/>
    <cellStyle name="Normal 28 2 2 3 2 2" xfId="28032" xr:uid="{00000000-0005-0000-0000-0000F2600000}"/>
    <cellStyle name="Normal 28 2 2 3 3" xfId="28033" xr:uid="{00000000-0005-0000-0000-0000F3600000}"/>
    <cellStyle name="Normal 28 2 2 3 4" xfId="28034" xr:uid="{00000000-0005-0000-0000-0000F4600000}"/>
    <cellStyle name="Normal 28 2 2 4" xfId="28035" xr:uid="{00000000-0005-0000-0000-0000F5600000}"/>
    <cellStyle name="Normal 28 2 2 4 2" xfId="28036" xr:uid="{00000000-0005-0000-0000-0000F6600000}"/>
    <cellStyle name="Normal 28 2 2 5" xfId="28037" xr:uid="{00000000-0005-0000-0000-0000F7600000}"/>
    <cellStyle name="Normal 28 2 2 6" xfId="28038" xr:uid="{00000000-0005-0000-0000-0000F8600000}"/>
    <cellStyle name="Normal 28 2 3" xfId="28039" xr:uid="{00000000-0005-0000-0000-0000F9600000}"/>
    <cellStyle name="Normal 28 2 3 2" xfId="28040" xr:uid="{00000000-0005-0000-0000-0000FA600000}"/>
    <cellStyle name="Normal 28 2 3 2 2" xfId="28041" xr:uid="{00000000-0005-0000-0000-0000FB600000}"/>
    <cellStyle name="Normal 28 2 3 2 2 2" xfId="28042" xr:uid="{00000000-0005-0000-0000-0000FC600000}"/>
    <cellStyle name="Normal 28 2 3 2 3" xfId="28043" xr:uid="{00000000-0005-0000-0000-0000FD600000}"/>
    <cellStyle name="Normal 28 2 3 2 4" xfId="28044" xr:uid="{00000000-0005-0000-0000-0000FE600000}"/>
    <cellStyle name="Normal 28 2 3 3" xfId="28045" xr:uid="{00000000-0005-0000-0000-0000FF600000}"/>
    <cellStyle name="Normal 28 2 3 3 2" xfId="28046" xr:uid="{00000000-0005-0000-0000-000000610000}"/>
    <cellStyle name="Normal 28 2 3 4" xfId="28047" xr:uid="{00000000-0005-0000-0000-000001610000}"/>
    <cellStyle name="Normal 28 2 3 5" xfId="28048" xr:uid="{00000000-0005-0000-0000-000002610000}"/>
    <cellStyle name="Normal 28 2 4" xfId="28049" xr:uid="{00000000-0005-0000-0000-000003610000}"/>
    <cellStyle name="Normal 28 2 4 2" xfId="28050" xr:uid="{00000000-0005-0000-0000-000004610000}"/>
    <cellStyle name="Normal 28 2 4 2 2" xfId="28051" xr:uid="{00000000-0005-0000-0000-000005610000}"/>
    <cellStyle name="Normal 28 2 4 3" xfId="28052" xr:uid="{00000000-0005-0000-0000-000006610000}"/>
    <cellStyle name="Normal 28 2 4 4" xfId="28053" xr:uid="{00000000-0005-0000-0000-000007610000}"/>
    <cellStyle name="Normal 28 2 5" xfId="28054" xr:uid="{00000000-0005-0000-0000-000008610000}"/>
    <cellStyle name="Normal 28 2 5 2" xfId="28055" xr:uid="{00000000-0005-0000-0000-000009610000}"/>
    <cellStyle name="Normal 28 2 6" xfId="28056" xr:uid="{00000000-0005-0000-0000-00000A610000}"/>
    <cellStyle name="Normal 28 2 7" xfId="28057" xr:uid="{00000000-0005-0000-0000-00000B610000}"/>
    <cellStyle name="Normal 28 3" xfId="4526" xr:uid="{00000000-0005-0000-0000-00000C610000}"/>
    <cellStyle name="Normal 28 3 2" xfId="28058" xr:uid="{00000000-0005-0000-0000-00000D610000}"/>
    <cellStyle name="Normal 28 3 2 2" xfId="28059" xr:uid="{00000000-0005-0000-0000-00000E610000}"/>
    <cellStyle name="Normal 28 3 2 2 2" xfId="28060" xr:uid="{00000000-0005-0000-0000-00000F610000}"/>
    <cellStyle name="Normal 28 3 2 2 2 2" xfId="28061" xr:uid="{00000000-0005-0000-0000-000010610000}"/>
    <cellStyle name="Normal 28 3 2 2 3" xfId="28062" xr:uid="{00000000-0005-0000-0000-000011610000}"/>
    <cellStyle name="Normal 28 3 2 2 4" xfId="28063" xr:uid="{00000000-0005-0000-0000-000012610000}"/>
    <cellStyle name="Normal 28 3 2 3" xfId="28064" xr:uid="{00000000-0005-0000-0000-000013610000}"/>
    <cellStyle name="Normal 28 3 2 3 2" xfId="28065" xr:uid="{00000000-0005-0000-0000-000014610000}"/>
    <cellStyle name="Normal 28 3 2 4" xfId="28066" xr:uid="{00000000-0005-0000-0000-000015610000}"/>
    <cellStyle name="Normal 28 3 2 5" xfId="28067" xr:uid="{00000000-0005-0000-0000-000016610000}"/>
    <cellStyle name="Normal 28 3 3" xfId="28068" xr:uid="{00000000-0005-0000-0000-000017610000}"/>
    <cellStyle name="Normal 28 3 3 2" xfId="28069" xr:uid="{00000000-0005-0000-0000-000018610000}"/>
    <cellStyle name="Normal 28 3 3 2 2" xfId="28070" xr:uid="{00000000-0005-0000-0000-000019610000}"/>
    <cellStyle name="Normal 28 3 3 3" xfId="28071" xr:uid="{00000000-0005-0000-0000-00001A610000}"/>
    <cellStyle name="Normal 28 3 3 4" xfId="28072" xr:uid="{00000000-0005-0000-0000-00001B610000}"/>
    <cellStyle name="Normal 28 3 4" xfId="28073" xr:uid="{00000000-0005-0000-0000-00001C610000}"/>
    <cellStyle name="Normal 28 3 4 2" xfId="28074" xr:uid="{00000000-0005-0000-0000-00001D610000}"/>
    <cellStyle name="Normal 28 3 5" xfId="28075" xr:uid="{00000000-0005-0000-0000-00001E610000}"/>
    <cellStyle name="Normal 28 3 6" xfId="28076" xr:uid="{00000000-0005-0000-0000-00001F610000}"/>
    <cellStyle name="Normal 28 4" xfId="28077" xr:uid="{00000000-0005-0000-0000-000020610000}"/>
    <cellStyle name="Normal 28 4 2" xfId="28078" xr:uid="{00000000-0005-0000-0000-000021610000}"/>
    <cellStyle name="Normal 28 4 2 2" xfId="28079" xr:uid="{00000000-0005-0000-0000-000022610000}"/>
    <cellStyle name="Normal 28 4 2 2 2" xfId="28080" xr:uid="{00000000-0005-0000-0000-000023610000}"/>
    <cellStyle name="Normal 28 4 2 3" xfId="28081" xr:uid="{00000000-0005-0000-0000-000024610000}"/>
    <cellStyle name="Normal 28 4 2 4" xfId="28082" xr:uid="{00000000-0005-0000-0000-000025610000}"/>
    <cellStyle name="Normal 28 4 3" xfId="28083" xr:uid="{00000000-0005-0000-0000-000026610000}"/>
    <cellStyle name="Normal 28 4 3 2" xfId="28084" xr:uid="{00000000-0005-0000-0000-000027610000}"/>
    <cellStyle name="Normal 28 4 4" xfId="28085" xr:uid="{00000000-0005-0000-0000-000028610000}"/>
    <cellStyle name="Normal 28 4 5" xfId="28086" xr:uid="{00000000-0005-0000-0000-000029610000}"/>
    <cellStyle name="Normal 28 5" xfId="28087" xr:uid="{00000000-0005-0000-0000-00002A610000}"/>
    <cellStyle name="Normal 28 5 2" xfId="28088" xr:uid="{00000000-0005-0000-0000-00002B610000}"/>
    <cellStyle name="Normal 28 5 2 2" xfId="28089" xr:uid="{00000000-0005-0000-0000-00002C610000}"/>
    <cellStyle name="Normal 28 5 3" xfId="28090" xr:uid="{00000000-0005-0000-0000-00002D610000}"/>
    <cellStyle name="Normal 28 5 4" xfId="28091" xr:uid="{00000000-0005-0000-0000-00002E610000}"/>
    <cellStyle name="Normal 28 6" xfId="28092" xr:uid="{00000000-0005-0000-0000-00002F610000}"/>
    <cellStyle name="Normal 28 6 2" xfId="28093" xr:uid="{00000000-0005-0000-0000-000030610000}"/>
    <cellStyle name="Normal 28 7" xfId="28094" xr:uid="{00000000-0005-0000-0000-000031610000}"/>
    <cellStyle name="Normal 28 8" xfId="28095" xr:uid="{00000000-0005-0000-0000-000032610000}"/>
    <cellStyle name="Normal 28 9" xfId="28096" xr:uid="{00000000-0005-0000-0000-000033610000}"/>
    <cellStyle name="Normal 29" xfId="757" xr:uid="{00000000-0005-0000-0000-000034610000}"/>
    <cellStyle name="Normal 29 2" xfId="4527" xr:uid="{00000000-0005-0000-0000-000035610000}"/>
    <cellStyle name="Normal 29 2 2" xfId="28097" xr:uid="{00000000-0005-0000-0000-000036610000}"/>
    <cellStyle name="Normal 29 2 2 2" xfId="28098" xr:uid="{00000000-0005-0000-0000-000037610000}"/>
    <cellStyle name="Normal 29 2 2 2 2" xfId="28099" xr:uid="{00000000-0005-0000-0000-000038610000}"/>
    <cellStyle name="Normal 29 2 2 2 2 2" xfId="28100" xr:uid="{00000000-0005-0000-0000-000039610000}"/>
    <cellStyle name="Normal 29 2 2 2 2 2 2" xfId="28101" xr:uid="{00000000-0005-0000-0000-00003A610000}"/>
    <cellStyle name="Normal 29 2 2 2 2 3" xfId="28102" xr:uid="{00000000-0005-0000-0000-00003B610000}"/>
    <cellStyle name="Normal 29 2 2 2 2 4" xfId="28103" xr:uid="{00000000-0005-0000-0000-00003C610000}"/>
    <cellStyle name="Normal 29 2 2 2 3" xfId="28104" xr:uid="{00000000-0005-0000-0000-00003D610000}"/>
    <cellStyle name="Normal 29 2 2 2 3 2" xfId="28105" xr:uid="{00000000-0005-0000-0000-00003E610000}"/>
    <cellStyle name="Normal 29 2 2 2 4" xfId="28106" xr:uid="{00000000-0005-0000-0000-00003F610000}"/>
    <cellStyle name="Normal 29 2 2 2 5" xfId="28107" xr:uid="{00000000-0005-0000-0000-000040610000}"/>
    <cellStyle name="Normal 29 2 2 3" xfId="28108" xr:uid="{00000000-0005-0000-0000-000041610000}"/>
    <cellStyle name="Normal 29 2 2 3 2" xfId="28109" xr:uid="{00000000-0005-0000-0000-000042610000}"/>
    <cellStyle name="Normal 29 2 2 3 2 2" xfId="28110" xr:uid="{00000000-0005-0000-0000-000043610000}"/>
    <cellStyle name="Normal 29 2 2 3 3" xfId="28111" xr:uid="{00000000-0005-0000-0000-000044610000}"/>
    <cellStyle name="Normal 29 2 2 3 4" xfId="28112" xr:uid="{00000000-0005-0000-0000-000045610000}"/>
    <cellStyle name="Normal 29 2 2 4" xfId="28113" xr:uid="{00000000-0005-0000-0000-000046610000}"/>
    <cellStyle name="Normal 29 2 2 4 2" xfId="28114" xr:uid="{00000000-0005-0000-0000-000047610000}"/>
    <cellStyle name="Normal 29 2 2 5" xfId="28115" xr:uid="{00000000-0005-0000-0000-000048610000}"/>
    <cellStyle name="Normal 29 2 2 6" xfId="28116" xr:uid="{00000000-0005-0000-0000-000049610000}"/>
    <cellStyle name="Normal 29 2 3" xfId="28117" xr:uid="{00000000-0005-0000-0000-00004A610000}"/>
    <cellStyle name="Normal 29 2 3 2" xfId="28118" xr:uid="{00000000-0005-0000-0000-00004B610000}"/>
    <cellStyle name="Normal 29 2 3 2 2" xfId="28119" xr:uid="{00000000-0005-0000-0000-00004C610000}"/>
    <cellStyle name="Normal 29 2 3 2 2 2" xfId="28120" xr:uid="{00000000-0005-0000-0000-00004D610000}"/>
    <cellStyle name="Normal 29 2 3 2 3" xfId="28121" xr:uid="{00000000-0005-0000-0000-00004E610000}"/>
    <cellStyle name="Normal 29 2 3 2 4" xfId="28122" xr:uid="{00000000-0005-0000-0000-00004F610000}"/>
    <cellStyle name="Normal 29 2 3 3" xfId="28123" xr:uid="{00000000-0005-0000-0000-000050610000}"/>
    <cellStyle name="Normal 29 2 3 3 2" xfId="28124" xr:uid="{00000000-0005-0000-0000-000051610000}"/>
    <cellStyle name="Normal 29 2 3 4" xfId="28125" xr:uid="{00000000-0005-0000-0000-000052610000}"/>
    <cellStyle name="Normal 29 2 3 5" xfId="28126" xr:uid="{00000000-0005-0000-0000-000053610000}"/>
    <cellStyle name="Normal 29 2 4" xfId="28127" xr:uid="{00000000-0005-0000-0000-000054610000}"/>
    <cellStyle name="Normal 29 2 4 2" xfId="28128" xr:uid="{00000000-0005-0000-0000-000055610000}"/>
    <cellStyle name="Normal 29 2 4 2 2" xfId="28129" xr:uid="{00000000-0005-0000-0000-000056610000}"/>
    <cellStyle name="Normal 29 2 4 3" xfId="28130" xr:uid="{00000000-0005-0000-0000-000057610000}"/>
    <cellStyle name="Normal 29 2 4 4" xfId="28131" xr:uid="{00000000-0005-0000-0000-000058610000}"/>
    <cellStyle name="Normal 29 2 5" xfId="28132" xr:uid="{00000000-0005-0000-0000-000059610000}"/>
    <cellStyle name="Normal 29 2 5 2" xfId="28133" xr:uid="{00000000-0005-0000-0000-00005A610000}"/>
    <cellStyle name="Normal 29 2 6" xfId="28134" xr:uid="{00000000-0005-0000-0000-00005B610000}"/>
    <cellStyle name="Normal 29 2 7" xfId="28135" xr:uid="{00000000-0005-0000-0000-00005C610000}"/>
    <cellStyle name="Normal 29 3" xfId="4528" xr:uid="{00000000-0005-0000-0000-00005D610000}"/>
    <cellStyle name="Normal 29 3 2" xfId="28136" xr:uid="{00000000-0005-0000-0000-00005E610000}"/>
    <cellStyle name="Normal 29 3 2 2" xfId="28137" xr:uid="{00000000-0005-0000-0000-00005F610000}"/>
    <cellStyle name="Normal 29 3 2 2 2" xfId="28138" xr:uid="{00000000-0005-0000-0000-000060610000}"/>
    <cellStyle name="Normal 29 3 2 2 2 2" xfId="28139" xr:uid="{00000000-0005-0000-0000-000061610000}"/>
    <cellStyle name="Normal 29 3 2 2 3" xfId="28140" xr:uid="{00000000-0005-0000-0000-000062610000}"/>
    <cellStyle name="Normal 29 3 2 2 4" xfId="28141" xr:uid="{00000000-0005-0000-0000-000063610000}"/>
    <cellStyle name="Normal 29 3 2 3" xfId="28142" xr:uid="{00000000-0005-0000-0000-000064610000}"/>
    <cellStyle name="Normal 29 3 2 3 2" xfId="28143" xr:uid="{00000000-0005-0000-0000-000065610000}"/>
    <cellStyle name="Normal 29 3 2 4" xfId="28144" xr:uid="{00000000-0005-0000-0000-000066610000}"/>
    <cellStyle name="Normal 29 3 2 5" xfId="28145" xr:uid="{00000000-0005-0000-0000-000067610000}"/>
    <cellStyle name="Normal 29 3 3" xfId="28146" xr:uid="{00000000-0005-0000-0000-000068610000}"/>
    <cellStyle name="Normal 29 3 3 2" xfId="28147" xr:uid="{00000000-0005-0000-0000-000069610000}"/>
    <cellStyle name="Normal 29 3 3 2 2" xfId="28148" xr:uid="{00000000-0005-0000-0000-00006A610000}"/>
    <cellStyle name="Normal 29 3 3 3" xfId="28149" xr:uid="{00000000-0005-0000-0000-00006B610000}"/>
    <cellStyle name="Normal 29 3 3 4" xfId="28150" xr:uid="{00000000-0005-0000-0000-00006C610000}"/>
    <cellStyle name="Normal 29 3 4" xfId="28151" xr:uid="{00000000-0005-0000-0000-00006D610000}"/>
    <cellStyle name="Normal 29 3 4 2" xfId="28152" xr:uid="{00000000-0005-0000-0000-00006E610000}"/>
    <cellStyle name="Normal 29 3 5" xfId="28153" xr:uid="{00000000-0005-0000-0000-00006F610000}"/>
    <cellStyle name="Normal 29 3 6" xfId="28154" xr:uid="{00000000-0005-0000-0000-000070610000}"/>
    <cellStyle name="Normal 29 4" xfId="28155" xr:uid="{00000000-0005-0000-0000-000071610000}"/>
    <cellStyle name="Normal 29 4 2" xfId="28156" xr:uid="{00000000-0005-0000-0000-000072610000}"/>
    <cellStyle name="Normal 29 4 2 2" xfId="28157" xr:uid="{00000000-0005-0000-0000-000073610000}"/>
    <cellStyle name="Normal 29 4 2 2 2" xfId="28158" xr:uid="{00000000-0005-0000-0000-000074610000}"/>
    <cellStyle name="Normal 29 4 2 3" xfId="28159" xr:uid="{00000000-0005-0000-0000-000075610000}"/>
    <cellStyle name="Normal 29 4 2 4" xfId="28160" xr:uid="{00000000-0005-0000-0000-000076610000}"/>
    <cellStyle name="Normal 29 4 3" xfId="28161" xr:uid="{00000000-0005-0000-0000-000077610000}"/>
    <cellStyle name="Normal 29 4 3 2" xfId="28162" xr:uid="{00000000-0005-0000-0000-000078610000}"/>
    <cellStyle name="Normal 29 4 4" xfId="28163" xr:uid="{00000000-0005-0000-0000-000079610000}"/>
    <cellStyle name="Normal 29 4 5" xfId="28164" xr:uid="{00000000-0005-0000-0000-00007A610000}"/>
    <cellStyle name="Normal 29 5" xfId="28165" xr:uid="{00000000-0005-0000-0000-00007B610000}"/>
    <cellStyle name="Normal 29 5 2" xfId="28166" xr:uid="{00000000-0005-0000-0000-00007C610000}"/>
    <cellStyle name="Normal 29 5 2 2" xfId="28167" xr:uid="{00000000-0005-0000-0000-00007D610000}"/>
    <cellStyle name="Normal 29 5 3" xfId="28168" xr:uid="{00000000-0005-0000-0000-00007E610000}"/>
    <cellStyle name="Normal 29 5 4" xfId="28169" xr:uid="{00000000-0005-0000-0000-00007F610000}"/>
    <cellStyle name="Normal 29 6" xfId="28170" xr:uid="{00000000-0005-0000-0000-000080610000}"/>
    <cellStyle name="Normal 29 6 2" xfId="28171" xr:uid="{00000000-0005-0000-0000-000081610000}"/>
    <cellStyle name="Normal 29 7" xfId="28172" xr:uid="{00000000-0005-0000-0000-000082610000}"/>
    <cellStyle name="Normal 29 8" xfId="28173" xr:uid="{00000000-0005-0000-0000-000083610000}"/>
    <cellStyle name="Normal 29 9" xfId="28174" xr:uid="{00000000-0005-0000-0000-000084610000}"/>
    <cellStyle name="Normal 3" xfId="354" xr:uid="{00000000-0005-0000-0000-000085610000}"/>
    <cellStyle name="Normal 3 10" xfId="4529" xr:uid="{00000000-0005-0000-0000-000086610000}"/>
    <cellStyle name="Normal 3 10 2" xfId="4530" xr:uid="{00000000-0005-0000-0000-000087610000}"/>
    <cellStyle name="Normal 3 10 2 2" xfId="4531" xr:uid="{00000000-0005-0000-0000-000088610000}"/>
    <cellStyle name="Normal 3 100" xfId="4532" xr:uid="{00000000-0005-0000-0000-000089610000}"/>
    <cellStyle name="Normal 3 100 2" xfId="4533" xr:uid="{00000000-0005-0000-0000-00008A610000}"/>
    <cellStyle name="Normal 3 100 2 2" xfId="4534" xr:uid="{00000000-0005-0000-0000-00008B610000}"/>
    <cellStyle name="Normal 3 101" xfId="4535" xr:uid="{00000000-0005-0000-0000-00008C610000}"/>
    <cellStyle name="Normal 3 102" xfId="4536" xr:uid="{00000000-0005-0000-0000-00008D610000}"/>
    <cellStyle name="Normal 3 103" xfId="4537" xr:uid="{00000000-0005-0000-0000-00008E610000}"/>
    <cellStyle name="Normal 3 104" xfId="4538" xr:uid="{00000000-0005-0000-0000-00008F610000}"/>
    <cellStyle name="Normal 3 105" xfId="4539" xr:uid="{00000000-0005-0000-0000-000090610000}"/>
    <cellStyle name="Normal 3 106" xfId="4540" xr:uid="{00000000-0005-0000-0000-000091610000}"/>
    <cellStyle name="Normal 3 11" xfId="4541" xr:uid="{00000000-0005-0000-0000-000092610000}"/>
    <cellStyle name="Normal 3 11 2" xfId="4542" xr:uid="{00000000-0005-0000-0000-000093610000}"/>
    <cellStyle name="Normal 3 11 2 2" xfId="4543" xr:uid="{00000000-0005-0000-0000-000094610000}"/>
    <cellStyle name="Normal 3 12" xfId="4544" xr:uid="{00000000-0005-0000-0000-000095610000}"/>
    <cellStyle name="Normal 3 12 2" xfId="4545" xr:uid="{00000000-0005-0000-0000-000096610000}"/>
    <cellStyle name="Normal 3 12 2 2" xfId="4546" xr:uid="{00000000-0005-0000-0000-000097610000}"/>
    <cellStyle name="Normal 3 13" xfId="4547" xr:uid="{00000000-0005-0000-0000-000098610000}"/>
    <cellStyle name="Normal 3 13 2" xfId="4548" xr:uid="{00000000-0005-0000-0000-000099610000}"/>
    <cellStyle name="Normal 3 13 2 2" xfId="4549" xr:uid="{00000000-0005-0000-0000-00009A610000}"/>
    <cellStyle name="Normal 3 14" xfId="4550" xr:uid="{00000000-0005-0000-0000-00009B610000}"/>
    <cellStyle name="Normal 3 14 2" xfId="4551" xr:uid="{00000000-0005-0000-0000-00009C610000}"/>
    <cellStyle name="Normal 3 14 2 2" xfId="4552" xr:uid="{00000000-0005-0000-0000-00009D610000}"/>
    <cellStyle name="Normal 3 15" xfId="4553" xr:uid="{00000000-0005-0000-0000-00009E610000}"/>
    <cellStyle name="Normal 3 15 2" xfId="4554" xr:uid="{00000000-0005-0000-0000-00009F610000}"/>
    <cellStyle name="Normal 3 15 2 2" xfId="4555" xr:uid="{00000000-0005-0000-0000-0000A0610000}"/>
    <cellStyle name="Normal 3 16" xfId="4556" xr:uid="{00000000-0005-0000-0000-0000A1610000}"/>
    <cellStyle name="Normal 3 16 2" xfId="4557" xr:uid="{00000000-0005-0000-0000-0000A2610000}"/>
    <cellStyle name="Normal 3 16 2 2" xfId="4558" xr:uid="{00000000-0005-0000-0000-0000A3610000}"/>
    <cellStyle name="Normal 3 17" xfId="4559" xr:uid="{00000000-0005-0000-0000-0000A4610000}"/>
    <cellStyle name="Normal 3 17 2" xfId="4560" xr:uid="{00000000-0005-0000-0000-0000A5610000}"/>
    <cellStyle name="Normal 3 17 2 2" xfId="4561" xr:uid="{00000000-0005-0000-0000-0000A6610000}"/>
    <cellStyle name="Normal 3 18" xfId="4562" xr:uid="{00000000-0005-0000-0000-0000A7610000}"/>
    <cellStyle name="Normal 3 18 2" xfId="4563" xr:uid="{00000000-0005-0000-0000-0000A8610000}"/>
    <cellStyle name="Normal 3 18 2 2" xfId="4564" xr:uid="{00000000-0005-0000-0000-0000A9610000}"/>
    <cellStyle name="Normal 3 19" xfId="4565" xr:uid="{00000000-0005-0000-0000-0000AA610000}"/>
    <cellStyle name="Normal 3 19 2" xfId="4566" xr:uid="{00000000-0005-0000-0000-0000AB610000}"/>
    <cellStyle name="Normal 3 19 2 2" xfId="4567" xr:uid="{00000000-0005-0000-0000-0000AC610000}"/>
    <cellStyle name="Normal 3 2" xfId="355" xr:uid="{00000000-0005-0000-0000-0000AD610000}"/>
    <cellStyle name="Normal 3 2 10" xfId="4568" xr:uid="{00000000-0005-0000-0000-0000AE610000}"/>
    <cellStyle name="Normal 3 2 11" xfId="4569" xr:uid="{00000000-0005-0000-0000-0000AF610000}"/>
    <cellStyle name="Normal 3 2 2" xfId="356" xr:uid="{00000000-0005-0000-0000-0000B0610000}"/>
    <cellStyle name="Normal 3 2 2 10" xfId="28175" xr:uid="{00000000-0005-0000-0000-0000B1610000}"/>
    <cellStyle name="Normal 3 2 2 10 2" xfId="28176" xr:uid="{00000000-0005-0000-0000-0000B2610000}"/>
    <cellStyle name="Normal 3 2 2 11" xfId="28177" xr:uid="{00000000-0005-0000-0000-0000B3610000}"/>
    <cellStyle name="Normal 3 2 2 12" xfId="28178" xr:uid="{00000000-0005-0000-0000-0000B4610000}"/>
    <cellStyle name="Normal 3 2 2 13" xfId="28179" xr:uid="{00000000-0005-0000-0000-0000B5610000}"/>
    <cellStyle name="Normal 3 2 2 2" xfId="357" xr:uid="{00000000-0005-0000-0000-0000B6610000}"/>
    <cellStyle name="Normal 3 2 2 2 10" xfId="28180" xr:uid="{00000000-0005-0000-0000-0000B7610000}"/>
    <cellStyle name="Normal 3 2 2 2 11" xfId="28181" xr:uid="{00000000-0005-0000-0000-0000B8610000}"/>
    <cellStyle name="Normal 3 2 2 2 12" xfId="28182" xr:uid="{00000000-0005-0000-0000-0000B9610000}"/>
    <cellStyle name="Normal 3 2 2 2 2" xfId="358" xr:uid="{00000000-0005-0000-0000-0000BA610000}"/>
    <cellStyle name="Normal 3 2 2 2 2 2" xfId="7401" xr:uid="{00000000-0005-0000-0000-0000BB610000}"/>
    <cellStyle name="Normal 3 2 2 2 2 2 2" xfId="28183" xr:uid="{00000000-0005-0000-0000-0000BC610000}"/>
    <cellStyle name="Normal 3 2 2 2 2 2 2 2" xfId="28184" xr:uid="{00000000-0005-0000-0000-0000BD610000}"/>
    <cellStyle name="Normal 3 2 2 2 2 2 2 2 2" xfId="28185" xr:uid="{00000000-0005-0000-0000-0000BE610000}"/>
    <cellStyle name="Normal 3 2 2 2 2 2 2 2 2 2" xfId="28186" xr:uid="{00000000-0005-0000-0000-0000BF610000}"/>
    <cellStyle name="Normal 3 2 2 2 2 2 2 2 2 2 2" xfId="28187" xr:uid="{00000000-0005-0000-0000-0000C0610000}"/>
    <cellStyle name="Normal 3 2 2 2 2 2 2 2 2 3" xfId="28188" xr:uid="{00000000-0005-0000-0000-0000C1610000}"/>
    <cellStyle name="Normal 3 2 2 2 2 2 2 2 2 4" xfId="28189" xr:uid="{00000000-0005-0000-0000-0000C2610000}"/>
    <cellStyle name="Normal 3 2 2 2 2 2 2 2 3" xfId="28190" xr:uid="{00000000-0005-0000-0000-0000C3610000}"/>
    <cellStyle name="Normal 3 2 2 2 2 2 2 2 3 2" xfId="28191" xr:uid="{00000000-0005-0000-0000-0000C4610000}"/>
    <cellStyle name="Normal 3 2 2 2 2 2 2 2 4" xfId="28192" xr:uid="{00000000-0005-0000-0000-0000C5610000}"/>
    <cellStyle name="Normal 3 2 2 2 2 2 2 2 5" xfId="28193" xr:uid="{00000000-0005-0000-0000-0000C6610000}"/>
    <cellStyle name="Normal 3 2 2 2 2 2 2 3" xfId="28194" xr:uid="{00000000-0005-0000-0000-0000C7610000}"/>
    <cellStyle name="Normal 3 2 2 2 2 2 2 3 2" xfId="28195" xr:uid="{00000000-0005-0000-0000-0000C8610000}"/>
    <cellStyle name="Normal 3 2 2 2 2 2 2 3 2 2" xfId="28196" xr:uid="{00000000-0005-0000-0000-0000C9610000}"/>
    <cellStyle name="Normal 3 2 2 2 2 2 2 3 3" xfId="28197" xr:uid="{00000000-0005-0000-0000-0000CA610000}"/>
    <cellStyle name="Normal 3 2 2 2 2 2 2 3 4" xfId="28198" xr:uid="{00000000-0005-0000-0000-0000CB610000}"/>
    <cellStyle name="Normal 3 2 2 2 2 2 2 4" xfId="28199" xr:uid="{00000000-0005-0000-0000-0000CC610000}"/>
    <cellStyle name="Normal 3 2 2 2 2 2 2 4 2" xfId="28200" xr:uid="{00000000-0005-0000-0000-0000CD610000}"/>
    <cellStyle name="Normal 3 2 2 2 2 2 2 5" xfId="28201" xr:uid="{00000000-0005-0000-0000-0000CE610000}"/>
    <cellStyle name="Normal 3 2 2 2 2 2 2 6" xfId="28202" xr:uid="{00000000-0005-0000-0000-0000CF610000}"/>
    <cellStyle name="Normal 3 2 2 2 2 2 3" xfId="28203" xr:uid="{00000000-0005-0000-0000-0000D0610000}"/>
    <cellStyle name="Normal 3 2 2 2 2 2 3 2" xfId="28204" xr:uid="{00000000-0005-0000-0000-0000D1610000}"/>
    <cellStyle name="Normal 3 2 2 2 2 2 3 2 2" xfId="28205" xr:uid="{00000000-0005-0000-0000-0000D2610000}"/>
    <cellStyle name="Normal 3 2 2 2 2 2 3 2 2 2" xfId="28206" xr:uid="{00000000-0005-0000-0000-0000D3610000}"/>
    <cellStyle name="Normal 3 2 2 2 2 2 3 2 3" xfId="28207" xr:uid="{00000000-0005-0000-0000-0000D4610000}"/>
    <cellStyle name="Normal 3 2 2 2 2 2 3 2 4" xfId="28208" xr:uid="{00000000-0005-0000-0000-0000D5610000}"/>
    <cellStyle name="Normal 3 2 2 2 2 2 3 3" xfId="28209" xr:uid="{00000000-0005-0000-0000-0000D6610000}"/>
    <cellStyle name="Normal 3 2 2 2 2 2 3 3 2" xfId="28210" xr:uid="{00000000-0005-0000-0000-0000D7610000}"/>
    <cellStyle name="Normal 3 2 2 2 2 2 3 4" xfId="28211" xr:uid="{00000000-0005-0000-0000-0000D8610000}"/>
    <cellStyle name="Normal 3 2 2 2 2 2 3 5" xfId="28212" xr:uid="{00000000-0005-0000-0000-0000D9610000}"/>
    <cellStyle name="Normal 3 2 2 2 2 2 4" xfId="28213" xr:uid="{00000000-0005-0000-0000-0000DA610000}"/>
    <cellStyle name="Normal 3 2 2 2 2 2 4 2" xfId="28214" xr:uid="{00000000-0005-0000-0000-0000DB610000}"/>
    <cellStyle name="Normal 3 2 2 2 2 2 4 2 2" xfId="28215" xr:uid="{00000000-0005-0000-0000-0000DC610000}"/>
    <cellStyle name="Normal 3 2 2 2 2 2 4 3" xfId="28216" xr:uid="{00000000-0005-0000-0000-0000DD610000}"/>
    <cellStyle name="Normal 3 2 2 2 2 2 4 4" xfId="28217" xr:uid="{00000000-0005-0000-0000-0000DE610000}"/>
    <cellStyle name="Normal 3 2 2 2 2 2 5" xfId="28218" xr:uid="{00000000-0005-0000-0000-0000DF610000}"/>
    <cellStyle name="Normal 3 2 2 2 2 2 5 2" xfId="28219" xr:uid="{00000000-0005-0000-0000-0000E0610000}"/>
    <cellStyle name="Normal 3 2 2 2 2 2 6" xfId="28220" xr:uid="{00000000-0005-0000-0000-0000E1610000}"/>
    <cellStyle name="Normal 3 2 2 2 2 2 7" xfId="28221" xr:uid="{00000000-0005-0000-0000-0000E2610000}"/>
    <cellStyle name="Normal 3 2 2 2 2 3" xfId="28222" xr:uid="{00000000-0005-0000-0000-0000E3610000}"/>
    <cellStyle name="Normal 3 2 2 2 2 3 2" xfId="28223" xr:uid="{00000000-0005-0000-0000-0000E4610000}"/>
    <cellStyle name="Normal 3 2 2 2 2 3 2 2" xfId="28224" xr:uid="{00000000-0005-0000-0000-0000E5610000}"/>
    <cellStyle name="Normal 3 2 2 2 2 3 2 2 2" xfId="28225" xr:uid="{00000000-0005-0000-0000-0000E6610000}"/>
    <cellStyle name="Normal 3 2 2 2 2 3 2 2 2 2" xfId="28226" xr:uid="{00000000-0005-0000-0000-0000E7610000}"/>
    <cellStyle name="Normal 3 2 2 2 2 3 2 2 3" xfId="28227" xr:uid="{00000000-0005-0000-0000-0000E8610000}"/>
    <cellStyle name="Normal 3 2 2 2 2 3 2 2 4" xfId="28228" xr:uid="{00000000-0005-0000-0000-0000E9610000}"/>
    <cellStyle name="Normal 3 2 2 2 2 3 2 3" xfId="28229" xr:uid="{00000000-0005-0000-0000-0000EA610000}"/>
    <cellStyle name="Normal 3 2 2 2 2 3 2 3 2" xfId="28230" xr:uid="{00000000-0005-0000-0000-0000EB610000}"/>
    <cellStyle name="Normal 3 2 2 2 2 3 2 4" xfId="28231" xr:uid="{00000000-0005-0000-0000-0000EC610000}"/>
    <cellStyle name="Normal 3 2 2 2 2 3 2 5" xfId="28232" xr:uid="{00000000-0005-0000-0000-0000ED610000}"/>
    <cellStyle name="Normal 3 2 2 2 2 3 3" xfId="28233" xr:uid="{00000000-0005-0000-0000-0000EE610000}"/>
    <cellStyle name="Normal 3 2 2 2 2 3 3 2" xfId="28234" xr:uid="{00000000-0005-0000-0000-0000EF610000}"/>
    <cellStyle name="Normal 3 2 2 2 2 3 3 2 2" xfId="28235" xr:uid="{00000000-0005-0000-0000-0000F0610000}"/>
    <cellStyle name="Normal 3 2 2 2 2 3 3 3" xfId="28236" xr:uid="{00000000-0005-0000-0000-0000F1610000}"/>
    <cellStyle name="Normal 3 2 2 2 2 3 3 4" xfId="28237" xr:uid="{00000000-0005-0000-0000-0000F2610000}"/>
    <cellStyle name="Normal 3 2 2 2 2 3 4" xfId="28238" xr:uid="{00000000-0005-0000-0000-0000F3610000}"/>
    <cellStyle name="Normal 3 2 2 2 2 3 4 2" xfId="28239" xr:uid="{00000000-0005-0000-0000-0000F4610000}"/>
    <cellStyle name="Normal 3 2 2 2 2 3 5" xfId="28240" xr:uid="{00000000-0005-0000-0000-0000F5610000}"/>
    <cellStyle name="Normal 3 2 2 2 2 3 6" xfId="28241" xr:uid="{00000000-0005-0000-0000-0000F6610000}"/>
    <cellStyle name="Normal 3 2 2 2 2 4" xfId="28242" xr:uid="{00000000-0005-0000-0000-0000F7610000}"/>
    <cellStyle name="Normal 3 2 2 2 2 4 2" xfId="28243" xr:uid="{00000000-0005-0000-0000-0000F8610000}"/>
    <cellStyle name="Normal 3 2 2 2 2 4 2 2" xfId="28244" xr:uid="{00000000-0005-0000-0000-0000F9610000}"/>
    <cellStyle name="Normal 3 2 2 2 2 4 2 2 2" xfId="28245" xr:uid="{00000000-0005-0000-0000-0000FA610000}"/>
    <cellStyle name="Normal 3 2 2 2 2 4 2 3" xfId="28246" xr:uid="{00000000-0005-0000-0000-0000FB610000}"/>
    <cellStyle name="Normal 3 2 2 2 2 4 2 4" xfId="28247" xr:uid="{00000000-0005-0000-0000-0000FC610000}"/>
    <cellStyle name="Normal 3 2 2 2 2 4 3" xfId="28248" xr:uid="{00000000-0005-0000-0000-0000FD610000}"/>
    <cellStyle name="Normal 3 2 2 2 2 4 3 2" xfId="28249" xr:uid="{00000000-0005-0000-0000-0000FE610000}"/>
    <cellStyle name="Normal 3 2 2 2 2 4 4" xfId="28250" xr:uid="{00000000-0005-0000-0000-0000FF610000}"/>
    <cellStyle name="Normal 3 2 2 2 2 4 5" xfId="28251" xr:uid="{00000000-0005-0000-0000-000000620000}"/>
    <cellStyle name="Normal 3 2 2 2 2 5" xfId="28252" xr:uid="{00000000-0005-0000-0000-000001620000}"/>
    <cellStyle name="Normal 3 2 2 2 2 5 2" xfId="28253" xr:uid="{00000000-0005-0000-0000-000002620000}"/>
    <cellStyle name="Normal 3 2 2 2 2 5 2 2" xfId="28254" xr:uid="{00000000-0005-0000-0000-000003620000}"/>
    <cellStyle name="Normal 3 2 2 2 2 5 3" xfId="28255" xr:uid="{00000000-0005-0000-0000-000004620000}"/>
    <cellStyle name="Normal 3 2 2 2 2 5 4" xfId="28256" xr:uid="{00000000-0005-0000-0000-000005620000}"/>
    <cellStyle name="Normal 3 2 2 2 2 6" xfId="28257" xr:uid="{00000000-0005-0000-0000-000006620000}"/>
    <cellStyle name="Normal 3 2 2 2 2 6 2" xfId="28258" xr:uid="{00000000-0005-0000-0000-000007620000}"/>
    <cellStyle name="Normal 3 2 2 2 2 7" xfId="28259" xr:uid="{00000000-0005-0000-0000-000008620000}"/>
    <cellStyle name="Normal 3 2 2 2 2 8" xfId="28260" xr:uid="{00000000-0005-0000-0000-000009620000}"/>
    <cellStyle name="Normal 3 2 2 2 2 9" xfId="28261" xr:uid="{00000000-0005-0000-0000-00000A620000}"/>
    <cellStyle name="Normal 3 2 2 2 3" xfId="758" xr:uid="{00000000-0005-0000-0000-00000B620000}"/>
    <cellStyle name="Normal 3 2 2 2 3 2" xfId="28262" xr:uid="{00000000-0005-0000-0000-00000C620000}"/>
    <cellStyle name="Normal 3 2 2 2 3 2 2" xfId="28263" xr:uid="{00000000-0005-0000-0000-00000D620000}"/>
    <cellStyle name="Normal 3 2 2 2 3 2 2 2" xfId="28264" xr:uid="{00000000-0005-0000-0000-00000E620000}"/>
    <cellStyle name="Normal 3 2 2 2 3 2 2 2 2" xfId="28265" xr:uid="{00000000-0005-0000-0000-00000F620000}"/>
    <cellStyle name="Normal 3 2 2 2 3 2 2 2 2 2" xfId="28266" xr:uid="{00000000-0005-0000-0000-000010620000}"/>
    <cellStyle name="Normal 3 2 2 2 3 2 2 2 2 2 2" xfId="28267" xr:uid="{00000000-0005-0000-0000-000011620000}"/>
    <cellStyle name="Normal 3 2 2 2 3 2 2 2 2 3" xfId="28268" xr:uid="{00000000-0005-0000-0000-000012620000}"/>
    <cellStyle name="Normal 3 2 2 2 3 2 2 2 2 4" xfId="28269" xr:uid="{00000000-0005-0000-0000-000013620000}"/>
    <cellStyle name="Normal 3 2 2 2 3 2 2 2 3" xfId="28270" xr:uid="{00000000-0005-0000-0000-000014620000}"/>
    <cellStyle name="Normal 3 2 2 2 3 2 2 2 3 2" xfId="28271" xr:uid="{00000000-0005-0000-0000-000015620000}"/>
    <cellStyle name="Normal 3 2 2 2 3 2 2 2 4" xfId="28272" xr:uid="{00000000-0005-0000-0000-000016620000}"/>
    <cellStyle name="Normal 3 2 2 2 3 2 2 2 5" xfId="28273" xr:uid="{00000000-0005-0000-0000-000017620000}"/>
    <cellStyle name="Normal 3 2 2 2 3 2 2 3" xfId="28274" xr:uid="{00000000-0005-0000-0000-000018620000}"/>
    <cellStyle name="Normal 3 2 2 2 3 2 2 3 2" xfId="28275" xr:uid="{00000000-0005-0000-0000-000019620000}"/>
    <cellStyle name="Normal 3 2 2 2 3 2 2 3 2 2" xfId="28276" xr:uid="{00000000-0005-0000-0000-00001A620000}"/>
    <cellStyle name="Normal 3 2 2 2 3 2 2 3 3" xfId="28277" xr:uid="{00000000-0005-0000-0000-00001B620000}"/>
    <cellStyle name="Normal 3 2 2 2 3 2 2 3 4" xfId="28278" xr:uid="{00000000-0005-0000-0000-00001C620000}"/>
    <cellStyle name="Normal 3 2 2 2 3 2 2 4" xfId="28279" xr:uid="{00000000-0005-0000-0000-00001D620000}"/>
    <cellStyle name="Normal 3 2 2 2 3 2 2 4 2" xfId="28280" xr:uid="{00000000-0005-0000-0000-00001E620000}"/>
    <cellStyle name="Normal 3 2 2 2 3 2 2 5" xfId="28281" xr:uid="{00000000-0005-0000-0000-00001F620000}"/>
    <cellStyle name="Normal 3 2 2 2 3 2 2 6" xfId="28282" xr:uid="{00000000-0005-0000-0000-000020620000}"/>
    <cellStyle name="Normal 3 2 2 2 3 2 3" xfId="28283" xr:uid="{00000000-0005-0000-0000-000021620000}"/>
    <cellStyle name="Normal 3 2 2 2 3 2 3 2" xfId="28284" xr:uid="{00000000-0005-0000-0000-000022620000}"/>
    <cellStyle name="Normal 3 2 2 2 3 2 3 2 2" xfId="28285" xr:uid="{00000000-0005-0000-0000-000023620000}"/>
    <cellStyle name="Normal 3 2 2 2 3 2 3 2 2 2" xfId="28286" xr:uid="{00000000-0005-0000-0000-000024620000}"/>
    <cellStyle name="Normal 3 2 2 2 3 2 3 2 3" xfId="28287" xr:uid="{00000000-0005-0000-0000-000025620000}"/>
    <cellStyle name="Normal 3 2 2 2 3 2 3 2 4" xfId="28288" xr:uid="{00000000-0005-0000-0000-000026620000}"/>
    <cellStyle name="Normal 3 2 2 2 3 2 3 3" xfId="28289" xr:uid="{00000000-0005-0000-0000-000027620000}"/>
    <cellStyle name="Normal 3 2 2 2 3 2 3 3 2" xfId="28290" xr:uid="{00000000-0005-0000-0000-000028620000}"/>
    <cellStyle name="Normal 3 2 2 2 3 2 3 4" xfId="28291" xr:uid="{00000000-0005-0000-0000-000029620000}"/>
    <cellStyle name="Normal 3 2 2 2 3 2 3 5" xfId="28292" xr:uid="{00000000-0005-0000-0000-00002A620000}"/>
    <cellStyle name="Normal 3 2 2 2 3 2 4" xfId="28293" xr:uid="{00000000-0005-0000-0000-00002B620000}"/>
    <cellStyle name="Normal 3 2 2 2 3 2 4 2" xfId="28294" xr:uid="{00000000-0005-0000-0000-00002C620000}"/>
    <cellStyle name="Normal 3 2 2 2 3 2 4 2 2" xfId="28295" xr:uid="{00000000-0005-0000-0000-00002D620000}"/>
    <cellStyle name="Normal 3 2 2 2 3 2 4 3" xfId="28296" xr:uid="{00000000-0005-0000-0000-00002E620000}"/>
    <cellStyle name="Normal 3 2 2 2 3 2 4 4" xfId="28297" xr:uid="{00000000-0005-0000-0000-00002F620000}"/>
    <cellStyle name="Normal 3 2 2 2 3 2 5" xfId="28298" xr:uid="{00000000-0005-0000-0000-000030620000}"/>
    <cellStyle name="Normal 3 2 2 2 3 2 5 2" xfId="28299" xr:uid="{00000000-0005-0000-0000-000031620000}"/>
    <cellStyle name="Normal 3 2 2 2 3 2 6" xfId="28300" xr:uid="{00000000-0005-0000-0000-000032620000}"/>
    <cellStyle name="Normal 3 2 2 2 3 2 7" xfId="28301" xr:uid="{00000000-0005-0000-0000-000033620000}"/>
    <cellStyle name="Normal 3 2 2 2 3 3" xfId="28302" xr:uid="{00000000-0005-0000-0000-000034620000}"/>
    <cellStyle name="Normal 3 2 2 2 3 3 2" xfId="28303" xr:uid="{00000000-0005-0000-0000-000035620000}"/>
    <cellStyle name="Normal 3 2 2 2 3 3 2 2" xfId="28304" xr:uid="{00000000-0005-0000-0000-000036620000}"/>
    <cellStyle name="Normal 3 2 2 2 3 3 2 2 2" xfId="28305" xr:uid="{00000000-0005-0000-0000-000037620000}"/>
    <cellStyle name="Normal 3 2 2 2 3 3 2 2 2 2" xfId="28306" xr:uid="{00000000-0005-0000-0000-000038620000}"/>
    <cellStyle name="Normal 3 2 2 2 3 3 2 2 3" xfId="28307" xr:uid="{00000000-0005-0000-0000-000039620000}"/>
    <cellStyle name="Normal 3 2 2 2 3 3 2 2 4" xfId="28308" xr:uid="{00000000-0005-0000-0000-00003A620000}"/>
    <cellStyle name="Normal 3 2 2 2 3 3 2 3" xfId="28309" xr:uid="{00000000-0005-0000-0000-00003B620000}"/>
    <cellStyle name="Normal 3 2 2 2 3 3 2 3 2" xfId="28310" xr:uid="{00000000-0005-0000-0000-00003C620000}"/>
    <cellStyle name="Normal 3 2 2 2 3 3 2 4" xfId="28311" xr:uid="{00000000-0005-0000-0000-00003D620000}"/>
    <cellStyle name="Normal 3 2 2 2 3 3 2 5" xfId="28312" xr:uid="{00000000-0005-0000-0000-00003E620000}"/>
    <cellStyle name="Normal 3 2 2 2 3 3 3" xfId="28313" xr:uid="{00000000-0005-0000-0000-00003F620000}"/>
    <cellStyle name="Normal 3 2 2 2 3 3 3 2" xfId="28314" xr:uid="{00000000-0005-0000-0000-000040620000}"/>
    <cellStyle name="Normal 3 2 2 2 3 3 3 2 2" xfId="28315" xr:uid="{00000000-0005-0000-0000-000041620000}"/>
    <cellStyle name="Normal 3 2 2 2 3 3 3 3" xfId="28316" xr:uid="{00000000-0005-0000-0000-000042620000}"/>
    <cellStyle name="Normal 3 2 2 2 3 3 3 4" xfId="28317" xr:uid="{00000000-0005-0000-0000-000043620000}"/>
    <cellStyle name="Normal 3 2 2 2 3 3 4" xfId="28318" xr:uid="{00000000-0005-0000-0000-000044620000}"/>
    <cellStyle name="Normal 3 2 2 2 3 3 4 2" xfId="28319" xr:uid="{00000000-0005-0000-0000-000045620000}"/>
    <cellStyle name="Normal 3 2 2 2 3 3 5" xfId="28320" xr:uid="{00000000-0005-0000-0000-000046620000}"/>
    <cellStyle name="Normal 3 2 2 2 3 3 6" xfId="28321" xr:uid="{00000000-0005-0000-0000-000047620000}"/>
    <cellStyle name="Normal 3 2 2 2 3 4" xfId="28322" xr:uid="{00000000-0005-0000-0000-000048620000}"/>
    <cellStyle name="Normal 3 2 2 2 3 4 2" xfId="28323" xr:uid="{00000000-0005-0000-0000-000049620000}"/>
    <cellStyle name="Normal 3 2 2 2 3 4 2 2" xfId="28324" xr:uid="{00000000-0005-0000-0000-00004A620000}"/>
    <cellStyle name="Normal 3 2 2 2 3 4 2 2 2" xfId="28325" xr:uid="{00000000-0005-0000-0000-00004B620000}"/>
    <cellStyle name="Normal 3 2 2 2 3 4 2 3" xfId="28326" xr:uid="{00000000-0005-0000-0000-00004C620000}"/>
    <cellStyle name="Normal 3 2 2 2 3 4 2 4" xfId="28327" xr:uid="{00000000-0005-0000-0000-00004D620000}"/>
    <cellStyle name="Normal 3 2 2 2 3 4 3" xfId="28328" xr:uid="{00000000-0005-0000-0000-00004E620000}"/>
    <cellStyle name="Normal 3 2 2 2 3 4 3 2" xfId="28329" xr:uid="{00000000-0005-0000-0000-00004F620000}"/>
    <cellStyle name="Normal 3 2 2 2 3 4 4" xfId="28330" xr:uid="{00000000-0005-0000-0000-000050620000}"/>
    <cellStyle name="Normal 3 2 2 2 3 4 5" xfId="28331" xr:uid="{00000000-0005-0000-0000-000051620000}"/>
    <cellStyle name="Normal 3 2 2 2 3 5" xfId="28332" xr:uid="{00000000-0005-0000-0000-000052620000}"/>
    <cellStyle name="Normal 3 2 2 2 3 5 2" xfId="28333" xr:uid="{00000000-0005-0000-0000-000053620000}"/>
    <cellStyle name="Normal 3 2 2 2 3 5 2 2" xfId="28334" xr:uid="{00000000-0005-0000-0000-000054620000}"/>
    <cellStyle name="Normal 3 2 2 2 3 5 3" xfId="28335" xr:uid="{00000000-0005-0000-0000-000055620000}"/>
    <cellStyle name="Normal 3 2 2 2 3 5 4" xfId="28336" xr:uid="{00000000-0005-0000-0000-000056620000}"/>
    <cellStyle name="Normal 3 2 2 2 3 6" xfId="28337" xr:uid="{00000000-0005-0000-0000-000057620000}"/>
    <cellStyle name="Normal 3 2 2 2 3 6 2" xfId="28338" xr:uid="{00000000-0005-0000-0000-000058620000}"/>
    <cellStyle name="Normal 3 2 2 2 3 7" xfId="28339" xr:uid="{00000000-0005-0000-0000-000059620000}"/>
    <cellStyle name="Normal 3 2 2 2 3 8" xfId="28340" xr:uid="{00000000-0005-0000-0000-00005A620000}"/>
    <cellStyle name="Normal 3 2 2 2 3 9" xfId="28341" xr:uid="{00000000-0005-0000-0000-00005B620000}"/>
    <cellStyle name="Normal 3 2 2 2 4" xfId="759" xr:uid="{00000000-0005-0000-0000-00005C620000}"/>
    <cellStyle name="Normal 3 2 2 2 4 2" xfId="28342" xr:uid="{00000000-0005-0000-0000-00005D620000}"/>
    <cellStyle name="Normal 3 2 2 2 4 2 2" xfId="28343" xr:uid="{00000000-0005-0000-0000-00005E620000}"/>
    <cellStyle name="Normal 3 2 2 2 4 2 2 2" xfId="28344" xr:uid="{00000000-0005-0000-0000-00005F620000}"/>
    <cellStyle name="Normal 3 2 2 2 4 2 2 2 2" xfId="28345" xr:uid="{00000000-0005-0000-0000-000060620000}"/>
    <cellStyle name="Normal 3 2 2 2 4 2 2 2 2 2" xfId="28346" xr:uid="{00000000-0005-0000-0000-000061620000}"/>
    <cellStyle name="Normal 3 2 2 2 4 2 2 2 2 2 2" xfId="28347" xr:uid="{00000000-0005-0000-0000-000062620000}"/>
    <cellStyle name="Normal 3 2 2 2 4 2 2 2 2 3" xfId="28348" xr:uid="{00000000-0005-0000-0000-000063620000}"/>
    <cellStyle name="Normal 3 2 2 2 4 2 2 2 2 4" xfId="28349" xr:uid="{00000000-0005-0000-0000-000064620000}"/>
    <cellStyle name="Normal 3 2 2 2 4 2 2 2 3" xfId="28350" xr:uid="{00000000-0005-0000-0000-000065620000}"/>
    <cellStyle name="Normal 3 2 2 2 4 2 2 2 3 2" xfId="28351" xr:uid="{00000000-0005-0000-0000-000066620000}"/>
    <cellStyle name="Normal 3 2 2 2 4 2 2 2 4" xfId="28352" xr:uid="{00000000-0005-0000-0000-000067620000}"/>
    <cellStyle name="Normal 3 2 2 2 4 2 2 2 5" xfId="28353" xr:uid="{00000000-0005-0000-0000-000068620000}"/>
    <cellStyle name="Normal 3 2 2 2 4 2 2 3" xfId="28354" xr:uid="{00000000-0005-0000-0000-000069620000}"/>
    <cellStyle name="Normal 3 2 2 2 4 2 2 3 2" xfId="28355" xr:uid="{00000000-0005-0000-0000-00006A620000}"/>
    <cellStyle name="Normal 3 2 2 2 4 2 2 3 2 2" xfId="28356" xr:uid="{00000000-0005-0000-0000-00006B620000}"/>
    <cellStyle name="Normal 3 2 2 2 4 2 2 3 3" xfId="28357" xr:uid="{00000000-0005-0000-0000-00006C620000}"/>
    <cellStyle name="Normal 3 2 2 2 4 2 2 3 4" xfId="28358" xr:uid="{00000000-0005-0000-0000-00006D620000}"/>
    <cellStyle name="Normal 3 2 2 2 4 2 2 4" xfId="28359" xr:uid="{00000000-0005-0000-0000-00006E620000}"/>
    <cellStyle name="Normal 3 2 2 2 4 2 2 4 2" xfId="28360" xr:uid="{00000000-0005-0000-0000-00006F620000}"/>
    <cellStyle name="Normal 3 2 2 2 4 2 2 5" xfId="28361" xr:uid="{00000000-0005-0000-0000-000070620000}"/>
    <cellStyle name="Normal 3 2 2 2 4 2 2 6" xfId="28362" xr:uid="{00000000-0005-0000-0000-000071620000}"/>
    <cellStyle name="Normal 3 2 2 2 4 2 3" xfId="28363" xr:uid="{00000000-0005-0000-0000-000072620000}"/>
    <cellStyle name="Normal 3 2 2 2 4 2 3 2" xfId="28364" xr:uid="{00000000-0005-0000-0000-000073620000}"/>
    <cellStyle name="Normal 3 2 2 2 4 2 3 2 2" xfId="28365" xr:uid="{00000000-0005-0000-0000-000074620000}"/>
    <cellStyle name="Normal 3 2 2 2 4 2 3 2 2 2" xfId="28366" xr:uid="{00000000-0005-0000-0000-000075620000}"/>
    <cellStyle name="Normal 3 2 2 2 4 2 3 2 3" xfId="28367" xr:uid="{00000000-0005-0000-0000-000076620000}"/>
    <cellStyle name="Normal 3 2 2 2 4 2 3 2 4" xfId="28368" xr:uid="{00000000-0005-0000-0000-000077620000}"/>
    <cellStyle name="Normal 3 2 2 2 4 2 3 3" xfId="28369" xr:uid="{00000000-0005-0000-0000-000078620000}"/>
    <cellStyle name="Normal 3 2 2 2 4 2 3 3 2" xfId="28370" xr:uid="{00000000-0005-0000-0000-000079620000}"/>
    <cellStyle name="Normal 3 2 2 2 4 2 3 4" xfId="28371" xr:uid="{00000000-0005-0000-0000-00007A620000}"/>
    <cellStyle name="Normal 3 2 2 2 4 2 3 5" xfId="28372" xr:uid="{00000000-0005-0000-0000-00007B620000}"/>
    <cellStyle name="Normal 3 2 2 2 4 2 4" xfId="28373" xr:uid="{00000000-0005-0000-0000-00007C620000}"/>
    <cellStyle name="Normal 3 2 2 2 4 2 4 2" xfId="28374" xr:uid="{00000000-0005-0000-0000-00007D620000}"/>
    <cellStyle name="Normal 3 2 2 2 4 2 4 2 2" xfId="28375" xr:uid="{00000000-0005-0000-0000-00007E620000}"/>
    <cellStyle name="Normal 3 2 2 2 4 2 4 3" xfId="28376" xr:uid="{00000000-0005-0000-0000-00007F620000}"/>
    <cellStyle name="Normal 3 2 2 2 4 2 4 4" xfId="28377" xr:uid="{00000000-0005-0000-0000-000080620000}"/>
    <cellStyle name="Normal 3 2 2 2 4 2 5" xfId="28378" xr:uid="{00000000-0005-0000-0000-000081620000}"/>
    <cellStyle name="Normal 3 2 2 2 4 2 5 2" xfId="28379" xr:uid="{00000000-0005-0000-0000-000082620000}"/>
    <cellStyle name="Normal 3 2 2 2 4 2 6" xfId="28380" xr:uid="{00000000-0005-0000-0000-000083620000}"/>
    <cellStyle name="Normal 3 2 2 2 4 2 7" xfId="28381" xr:uid="{00000000-0005-0000-0000-000084620000}"/>
    <cellStyle name="Normal 3 2 2 2 4 3" xfId="28382" xr:uid="{00000000-0005-0000-0000-000085620000}"/>
    <cellStyle name="Normal 3 2 2 2 4 3 2" xfId="28383" xr:uid="{00000000-0005-0000-0000-000086620000}"/>
    <cellStyle name="Normal 3 2 2 2 4 3 2 2" xfId="28384" xr:uid="{00000000-0005-0000-0000-000087620000}"/>
    <cellStyle name="Normal 3 2 2 2 4 3 2 2 2" xfId="28385" xr:uid="{00000000-0005-0000-0000-000088620000}"/>
    <cellStyle name="Normal 3 2 2 2 4 3 2 2 2 2" xfId="28386" xr:uid="{00000000-0005-0000-0000-000089620000}"/>
    <cellStyle name="Normal 3 2 2 2 4 3 2 2 3" xfId="28387" xr:uid="{00000000-0005-0000-0000-00008A620000}"/>
    <cellStyle name="Normal 3 2 2 2 4 3 2 2 4" xfId="28388" xr:uid="{00000000-0005-0000-0000-00008B620000}"/>
    <cellStyle name="Normal 3 2 2 2 4 3 2 3" xfId="28389" xr:uid="{00000000-0005-0000-0000-00008C620000}"/>
    <cellStyle name="Normal 3 2 2 2 4 3 2 3 2" xfId="28390" xr:uid="{00000000-0005-0000-0000-00008D620000}"/>
    <cellStyle name="Normal 3 2 2 2 4 3 2 4" xfId="28391" xr:uid="{00000000-0005-0000-0000-00008E620000}"/>
    <cellStyle name="Normal 3 2 2 2 4 3 2 5" xfId="28392" xr:uid="{00000000-0005-0000-0000-00008F620000}"/>
    <cellStyle name="Normal 3 2 2 2 4 3 3" xfId="28393" xr:uid="{00000000-0005-0000-0000-000090620000}"/>
    <cellStyle name="Normal 3 2 2 2 4 3 3 2" xfId="28394" xr:uid="{00000000-0005-0000-0000-000091620000}"/>
    <cellStyle name="Normal 3 2 2 2 4 3 3 2 2" xfId="28395" xr:uid="{00000000-0005-0000-0000-000092620000}"/>
    <cellStyle name="Normal 3 2 2 2 4 3 3 3" xfId="28396" xr:uid="{00000000-0005-0000-0000-000093620000}"/>
    <cellStyle name="Normal 3 2 2 2 4 3 3 4" xfId="28397" xr:uid="{00000000-0005-0000-0000-000094620000}"/>
    <cellStyle name="Normal 3 2 2 2 4 3 4" xfId="28398" xr:uid="{00000000-0005-0000-0000-000095620000}"/>
    <cellStyle name="Normal 3 2 2 2 4 3 4 2" xfId="28399" xr:uid="{00000000-0005-0000-0000-000096620000}"/>
    <cellStyle name="Normal 3 2 2 2 4 3 5" xfId="28400" xr:uid="{00000000-0005-0000-0000-000097620000}"/>
    <cellStyle name="Normal 3 2 2 2 4 3 6" xfId="28401" xr:uid="{00000000-0005-0000-0000-000098620000}"/>
    <cellStyle name="Normal 3 2 2 2 4 4" xfId="28402" xr:uid="{00000000-0005-0000-0000-000099620000}"/>
    <cellStyle name="Normal 3 2 2 2 4 4 2" xfId="28403" xr:uid="{00000000-0005-0000-0000-00009A620000}"/>
    <cellStyle name="Normal 3 2 2 2 4 4 2 2" xfId="28404" xr:uid="{00000000-0005-0000-0000-00009B620000}"/>
    <cellStyle name="Normal 3 2 2 2 4 4 2 2 2" xfId="28405" xr:uid="{00000000-0005-0000-0000-00009C620000}"/>
    <cellStyle name="Normal 3 2 2 2 4 4 2 3" xfId="28406" xr:uid="{00000000-0005-0000-0000-00009D620000}"/>
    <cellStyle name="Normal 3 2 2 2 4 4 2 4" xfId="28407" xr:uid="{00000000-0005-0000-0000-00009E620000}"/>
    <cellStyle name="Normal 3 2 2 2 4 4 3" xfId="28408" xr:uid="{00000000-0005-0000-0000-00009F620000}"/>
    <cellStyle name="Normal 3 2 2 2 4 4 3 2" xfId="28409" xr:uid="{00000000-0005-0000-0000-0000A0620000}"/>
    <cellStyle name="Normal 3 2 2 2 4 4 4" xfId="28410" xr:uid="{00000000-0005-0000-0000-0000A1620000}"/>
    <cellStyle name="Normal 3 2 2 2 4 4 5" xfId="28411" xr:uid="{00000000-0005-0000-0000-0000A2620000}"/>
    <cellStyle name="Normal 3 2 2 2 4 5" xfId="28412" xr:uid="{00000000-0005-0000-0000-0000A3620000}"/>
    <cellStyle name="Normal 3 2 2 2 4 5 2" xfId="28413" xr:uid="{00000000-0005-0000-0000-0000A4620000}"/>
    <cellStyle name="Normal 3 2 2 2 4 5 2 2" xfId="28414" xr:uid="{00000000-0005-0000-0000-0000A5620000}"/>
    <cellStyle name="Normal 3 2 2 2 4 5 3" xfId="28415" xr:uid="{00000000-0005-0000-0000-0000A6620000}"/>
    <cellStyle name="Normal 3 2 2 2 4 5 4" xfId="28416" xr:uid="{00000000-0005-0000-0000-0000A7620000}"/>
    <cellStyle name="Normal 3 2 2 2 4 6" xfId="28417" xr:uid="{00000000-0005-0000-0000-0000A8620000}"/>
    <cellStyle name="Normal 3 2 2 2 4 6 2" xfId="28418" xr:uid="{00000000-0005-0000-0000-0000A9620000}"/>
    <cellStyle name="Normal 3 2 2 2 4 7" xfId="28419" xr:uid="{00000000-0005-0000-0000-0000AA620000}"/>
    <cellStyle name="Normal 3 2 2 2 4 8" xfId="28420" xr:uid="{00000000-0005-0000-0000-0000AB620000}"/>
    <cellStyle name="Normal 3 2 2 2 4 9" xfId="28421" xr:uid="{00000000-0005-0000-0000-0000AC620000}"/>
    <cellStyle name="Normal 3 2 2 2 5" xfId="28422" xr:uid="{00000000-0005-0000-0000-0000AD620000}"/>
    <cellStyle name="Normal 3 2 2 2 5 2" xfId="28423" xr:uid="{00000000-0005-0000-0000-0000AE620000}"/>
    <cellStyle name="Normal 3 2 2 2 5 2 2" xfId="28424" xr:uid="{00000000-0005-0000-0000-0000AF620000}"/>
    <cellStyle name="Normal 3 2 2 2 5 2 2 2" xfId="28425" xr:uid="{00000000-0005-0000-0000-0000B0620000}"/>
    <cellStyle name="Normal 3 2 2 2 5 2 2 2 2" xfId="28426" xr:uid="{00000000-0005-0000-0000-0000B1620000}"/>
    <cellStyle name="Normal 3 2 2 2 5 2 2 2 2 2" xfId="28427" xr:uid="{00000000-0005-0000-0000-0000B2620000}"/>
    <cellStyle name="Normal 3 2 2 2 5 2 2 2 3" xfId="28428" xr:uid="{00000000-0005-0000-0000-0000B3620000}"/>
    <cellStyle name="Normal 3 2 2 2 5 2 2 2 4" xfId="28429" xr:uid="{00000000-0005-0000-0000-0000B4620000}"/>
    <cellStyle name="Normal 3 2 2 2 5 2 2 3" xfId="28430" xr:uid="{00000000-0005-0000-0000-0000B5620000}"/>
    <cellStyle name="Normal 3 2 2 2 5 2 2 3 2" xfId="28431" xr:uid="{00000000-0005-0000-0000-0000B6620000}"/>
    <cellStyle name="Normal 3 2 2 2 5 2 2 4" xfId="28432" xr:uid="{00000000-0005-0000-0000-0000B7620000}"/>
    <cellStyle name="Normal 3 2 2 2 5 2 2 5" xfId="28433" xr:uid="{00000000-0005-0000-0000-0000B8620000}"/>
    <cellStyle name="Normal 3 2 2 2 5 2 3" xfId="28434" xr:uid="{00000000-0005-0000-0000-0000B9620000}"/>
    <cellStyle name="Normal 3 2 2 2 5 2 3 2" xfId="28435" xr:uid="{00000000-0005-0000-0000-0000BA620000}"/>
    <cellStyle name="Normal 3 2 2 2 5 2 3 2 2" xfId="28436" xr:uid="{00000000-0005-0000-0000-0000BB620000}"/>
    <cellStyle name="Normal 3 2 2 2 5 2 3 3" xfId="28437" xr:uid="{00000000-0005-0000-0000-0000BC620000}"/>
    <cellStyle name="Normal 3 2 2 2 5 2 3 4" xfId="28438" xr:uid="{00000000-0005-0000-0000-0000BD620000}"/>
    <cellStyle name="Normal 3 2 2 2 5 2 4" xfId="28439" xr:uid="{00000000-0005-0000-0000-0000BE620000}"/>
    <cellStyle name="Normal 3 2 2 2 5 2 4 2" xfId="28440" xr:uid="{00000000-0005-0000-0000-0000BF620000}"/>
    <cellStyle name="Normal 3 2 2 2 5 2 5" xfId="28441" xr:uid="{00000000-0005-0000-0000-0000C0620000}"/>
    <cellStyle name="Normal 3 2 2 2 5 2 6" xfId="28442" xr:uid="{00000000-0005-0000-0000-0000C1620000}"/>
    <cellStyle name="Normal 3 2 2 2 5 3" xfId="28443" xr:uid="{00000000-0005-0000-0000-0000C2620000}"/>
    <cellStyle name="Normal 3 2 2 2 5 3 2" xfId="28444" xr:uid="{00000000-0005-0000-0000-0000C3620000}"/>
    <cellStyle name="Normal 3 2 2 2 5 3 2 2" xfId="28445" xr:uid="{00000000-0005-0000-0000-0000C4620000}"/>
    <cellStyle name="Normal 3 2 2 2 5 3 2 2 2" xfId="28446" xr:uid="{00000000-0005-0000-0000-0000C5620000}"/>
    <cellStyle name="Normal 3 2 2 2 5 3 2 3" xfId="28447" xr:uid="{00000000-0005-0000-0000-0000C6620000}"/>
    <cellStyle name="Normal 3 2 2 2 5 3 2 4" xfId="28448" xr:uid="{00000000-0005-0000-0000-0000C7620000}"/>
    <cellStyle name="Normal 3 2 2 2 5 3 3" xfId="28449" xr:uid="{00000000-0005-0000-0000-0000C8620000}"/>
    <cellStyle name="Normal 3 2 2 2 5 3 3 2" xfId="28450" xr:uid="{00000000-0005-0000-0000-0000C9620000}"/>
    <cellStyle name="Normal 3 2 2 2 5 3 4" xfId="28451" xr:uid="{00000000-0005-0000-0000-0000CA620000}"/>
    <cellStyle name="Normal 3 2 2 2 5 3 5" xfId="28452" xr:uid="{00000000-0005-0000-0000-0000CB620000}"/>
    <cellStyle name="Normal 3 2 2 2 5 4" xfId="28453" xr:uid="{00000000-0005-0000-0000-0000CC620000}"/>
    <cellStyle name="Normal 3 2 2 2 5 4 2" xfId="28454" xr:uid="{00000000-0005-0000-0000-0000CD620000}"/>
    <cellStyle name="Normal 3 2 2 2 5 4 2 2" xfId="28455" xr:uid="{00000000-0005-0000-0000-0000CE620000}"/>
    <cellStyle name="Normal 3 2 2 2 5 4 3" xfId="28456" xr:uid="{00000000-0005-0000-0000-0000CF620000}"/>
    <cellStyle name="Normal 3 2 2 2 5 4 4" xfId="28457" xr:uid="{00000000-0005-0000-0000-0000D0620000}"/>
    <cellStyle name="Normal 3 2 2 2 5 5" xfId="28458" xr:uid="{00000000-0005-0000-0000-0000D1620000}"/>
    <cellStyle name="Normal 3 2 2 2 5 5 2" xfId="28459" xr:uid="{00000000-0005-0000-0000-0000D2620000}"/>
    <cellStyle name="Normal 3 2 2 2 5 6" xfId="28460" xr:uid="{00000000-0005-0000-0000-0000D3620000}"/>
    <cellStyle name="Normal 3 2 2 2 5 7" xfId="28461" xr:uid="{00000000-0005-0000-0000-0000D4620000}"/>
    <cellStyle name="Normal 3 2 2 2 6" xfId="28462" xr:uid="{00000000-0005-0000-0000-0000D5620000}"/>
    <cellStyle name="Normal 3 2 2 2 6 2" xfId="28463" xr:uid="{00000000-0005-0000-0000-0000D6620000}"/>
    <cellStyle name="Normal 3 2 2 2 6 2 2" xfId="28464" xr:uid="{00000000-0005-0000-0000-0000D7620000}"/>
    <cellStyle name="Normal 3 2 2 2 6 2 2 2" xfId="28465" xr:uid="{00000000-0005-0000-0000-0000D8620000}"/>
    <cellStyle name="Normal 3 2 2 2 6 2 2 2 2" xfId="28466" xr:uid="{00000000-0005-0000-0000-0000D9620000}"/>
    <cellStyle name="Normal 3 2 2 2 6 2 2 3" xfId="28467" xr:uid="{00000000-0005-0000-0000-0000DA620000}"/>
    <cellStyle name="Normal 3 2 2 2 6 2 2 4" xfId="28468" xr:uid="{00000000-0005-0000-0000-0000DB620000}"/>
    <cellStyle name="Normal 3 2 2 2 6 2 3" xfId="28469" xr:uid="{00000000-0005-0000-0000-0000DC620000}"/>
    <cellStyle name="Normal 3 2 2 2 6 2 3 2" xfId="28470" xr:uid="{00000000-0005-0000-0000-0000DD620000}"/>
    <cellStyle name="Normal 3 2 2 2 6 2 4" xfId="28471" xr:uid="{00000000-0005-0000-0000-0000DE620000}"/>
    <cellStyle name="Normal 3 2 2 2 6 2 5" xfId="28472" xr:uid="{00000000-0005-0000-0000-0000DF620000}"/>
    <cellStyle name="Normal 3 2 2 2 6 3" xfId="28473" xr:uid="{00000000-0005-0000-0000-0000E0620000}"/>
    <cellStyle name="Normal 3 2 2 2 6 3 2" xfId="28474" xr:uid="{00000000-0005-0000-0000-0000E1620000}"/>
    <cellStyle name="Normal 3 2 2 2 6 3 2 2" xfId="28475" xr:uid="{00000000-0005-0000-0000-0000E2620000}"/>
    <cellStyle name="Normal 3 2 2 2 6 3 3" xfId="28476" xr:uid="{00000000-0005-0000-0000-0000E3620000}"/>
    <cellStyle name="Normal 3 2 2 2 6 3 4" xfId="28477" xr:uid="{00000000-0005-0000-0000-0000E4620000}"/>
    <cellStyle name="Normal 3 2 2 2 6 4" xfId="28478" xr:uid="{00000000-0005-0000-0000-0000E5620000}"/>
    <cellStyle name="Normal 3 2 2 2 6 4 2" xfId="28479" xr:uid="{00000000-0005-0000-0000-0000E6620000}"/>
    <cellStyle name="Normal 3 2 2 2 6 5" xfId="28480" xr:uid="{00000000-0005-0000-0000-0000E7620000}"/>
    <cellStyle name="Normal 3 2 2 2 6 6" xfId="28481" xr:uid="{00000000-0005-0000-0000-0000E8620000}"/>
    <cellStyle name="Normal 3 2 2 2 7" xfId="28482" xr:uid="{00000000-0005-0000-0000-0000E9620000}"/>
    <cellStyle name="Normal 3 2 2 2 7 2" xfId="28483" xr:uid="{00000000-0005-0000-0000-0000EA620000}"/>
    <cellStyle name="Normal 3 2 2 2 7 2 2" xfId="28484" xr:uid="{00000000-0005-0000-0000-0000EB620000}"/>
    <cellStyle name="Normal 3 2 2 2 7 2 2 2" xfId="28485" xr:uid="{00000000-0005-0000-0000-0000EC620000}"/>
    <cellStyle name="Normal 3 2 2 2 7 2 3" xfId="28486" xr:uid="{00000000-0005-0000-0000-0000ED620000}"/>
    <cellStyle name="Normal 3 2 2 2 7 2 4" xfId="28487" xr:uid="{00000000-0005-0000-0000-0000EE620000}"/>
    <cellStyle name="Normal 3 2 2 2 7 3" xfId="28488" xr:uid="{00000000-0005-0000-0000-0000EF620000}"/>
    <cellStyle name="Normal 3 2 2 2 7 3 2" xfId="28489" xr:uid="{00000000-0005-0000-0000-0000F0620000}"/>
    <cellStyle name="Normal 3 2 2 2 7 4" xfId="28490" xr:uid="{00000000-0005-0000-0000-0000F1620000}"/>
    <cellStyle name="Normal 3 2 2 2 7 5" xfId="28491" xr:uid="{00000000-0005-0000-0000-0000F2620000}"/>
    <cellStyle name="Normal 3 2 2 2 8" xfId="28492" xr:uid="{00000000-0005-0000-0000-0000F3620000}"/>
    <cellStyle name="Normal 3 2 2 2 8 2" xfId="28493" xr:uid="{00000000-0005-0000-0000-0000F4620000}"/>
    <cellStyle name="Normal 3 2 2 2 8 2 2" xfId="28494" xr:uid="{00000000-0005-0000-0000-0000F5620000}"/>
    <cellStyle name="Normal 3 2 2 2 8 3" xfId="28495" xr:uid="{00000000-0005-0000-0000-0000F6620000}"/>
    <cellStyle name="Normal 3 2 2 2 8 4" xfId="28496" xr:uid="{00000000-0005-0000-0000-0000F7620000}"/>
    <cellStyle name="Normal 3 2 2 2 9" xfId="28497" xr:uid="{00000000-0005-0000-0000-0000F8620000}"/>
    <cellStyle name="Normal 3 2 2 2 9 2" xfId="28498" xr:uid="{00000000-0005-0000-0000-0000F9620000}"/>
    <cellStyle name="Normal 3 2 2 3" xfId="359" xr:uid="{00000000-0005-0000-0000-0000FA620000}"/>
    <cellStyle name="Normal 3 2 2 3 2" xfId="4570" xr:uid="{00000000-0005-0000-0000-0000FB620000}"/>
    <cellStyle name="Normal 3 2 2 3 2 2" xfId="28499" xr:uid="{00000000-0005-0000-0000-0000FC620000}"/>
    <cellStyle name="Normal 3 2 2 3 2 2 2" xfId="28500" xr:uid="{00000000-0005-0000-0000-0000FD620000}"/>
    <cellStyle name="Normal 3 2 2 3 2 2 2 2" xfId="28501" xr:uid="{00000000-0005-0000-0000-0000FE620000}"/>
    <cellStyle name="Normal 3 2 2 3 2 2 2 2 2" xfId="28502" xr:uid="{00000000-0005-0000-0000-0000FF620000}"/>
    <cellStyle name="Normal 3 2 2 3 2 2 2 2 2 2" xfId="28503" xr:uid="{00000000-0005-0000-0000-000000630000}"/>
    <cellStyle name="Normal 3 2 2 3 2 2 2 2 3" xfId="28504" xr:uid="{00000000-0005-0000-0000-000001630000}"/>
    <cellStyle name="Normal 3 2 2 3 2 2 2 2 4" xfId="28505" xr:uid="{00000000-0005-0000-0000-000002630000}"/>
    <cellStyle name="Normal 3 2 2 3 2 2 2 3" xfId="28506" xr:uid="{00000000-0005-0000-0000-000003630000}"/>
    <cellStyle name="Normal 3 2 2 3 2 2 2 3 2" xfId="28507" xr:uid="{00000000-0005-0000-0000-000004630000}"/>
    <cellStyle name="Normal 3 2 2 3 2 2 2 4" xfId="28508" xr:uid="{00000000-0005-0000-0000-000005630000}"/>
    <cellStyle name="Normal 3 2 2 3 2 2 2 5" xfId="28509" xr:uid="{00000000-0005-0000-0000-000006630000}"/>
    <cellStyle name="Normal 3 2 2 3 2 2 3" xfId="28510" xr:uid="{00000000-0005-0000-0000-000007630000}"/>
    <cellStyle name="Normal 3 2 2 3 2 2 3 2" xfId="28511" xr:uid="{00000000-0005-0000-0000-000008630000}"/>
    <cellStyle name="Normal 3 2 2 3 2 2 3 2 2" xfId="28512" xr:uid="{00000000-0005-0000-0000-000009630000}"/>
    <cellStyle name="Normal 3 2 2 3 2 2 3 3" xfId="28513" xr:uid="{00000000-0005-0000-0000-00000A630000}"/>
    <cellStyle name="Normal 3 2 2 3 2 2 3 4" xfId="28514" xr:uid="{00000000-0005-0000-0000-00000B630000}"/>
    <cellStyle name="Normal 3 2 2 3 2 2 4" xfId="28515" xr:uid="{00000000-0005-0000-0000-00000C630000}"/>
    <cellStyle name="Normal 3 2 2 3 2 2 4 2" xfId="28516" xr:uid="{00000000-0005-0000-0000-00000D630000}"/>
    <cellStyle name="Normal 3 2 2 3 2 2 5" xfId="28517" xr:uid="{00000000-0005-0000-0000-00000E630000}"/>
    <cellStyle name="Normal 3 2 2 3 2 2 6" xfId="28518" xr:uid="{00000000-0005-0000-0000-00000F630000}"/>
    <cellStyle name="Normal 3 2 2 3 2 3" xfId="28519" xr:uid="{00000000-0005-0000-0000-000010630000}"/>
    <cellStyle name="Normal 3 2 2 3 2 3 2" xfId="28520" xr:uid="{00000000-0005-0000-0000-000011630000}"/>
    <cellStyle name="Normal 3 2 2 3 2 3 2 2" xfId="28521" xr:uid="{00000000-0005-0000-0000-000012630000}"/>
    <cellStyle name="Normal 3 2 2 3 2 3 2 2 2" xfId="28522" xr:uid="{00000000-0005-0000-0000-000013630000}"/>
    <cellStyle name="Normal 3 2 2 3 2 3 2 3" xfId="28523" xr:uid="{00000000-0005-0000-0000-000014630000}"/>
    <cellStyle name="Normal 3 2 2 3 2 3 2 4" xfId="28524" xr:uid="{00000000-0005-0000-0000-000015630000}"/>
    <cellStyle name="Normal 3 2 2 3 2 3 3" xfId="28525" xr:uid="{00000000-0005-0000-0000-000016630000}"/>
    <cellStyle name="Normal 3 2 2 3 2 3 3 2" xfId="28526" xr:uid="{00000000-0005-0000-0000-000017630000}"/>
    <cellStyle name="Normal 3 2 2 3 2 3 4" xfId="28527" xr:uid="{00000000-0005-0000-0000-000018630000}"/>
    <cellStyle name="Normal 3 2 2 3 2 3 5" xfId="28528" xr:uid="{00000000-0005-0000-0000-000019630000}"/>
    <cellStyle name="Normal 3 2 2 3 2 4" xfId="28529" xr:uid="{00000000-0005-0000-0000-00001A630000}"/>
    <cellStyle name="Normal 3 2 2 3 2 4 2" xfId="28530" xr:uid="{00000000-0005-0000-0000-00001B630000}"/>
    <cellStyle name="Normal 3 2 2 3 2 4 2 2" xfId="28531" xr:uid="{00000000-0005-0000-0000-00001C630000}"/>
    <cellStyle name="Normal 3 2 2 3 2 4 3" xfId="28532" xr:uid="{00000000-0005-0000-0000-00001D630000}"/>
    <cellStyle name="Normal 3 2 2 3 2 4 4" xfId="28533" xr:uid="{00000000-0005-0000-0000-00001E630000}"/>
    <cellStyle name="Normal 3 2 2 3 2 5" xfId="28534" xr:uid="{00000000-0005-0000-0000-00001F630000}"/>
    <cellStyle name="Normal 3 2 2 3 2 5 2" xfId="28535" xr:uid="{00000000-0005-0000-0000-000020630000}"/>
    <cellStyle name="Normal 3 2 2 3 2 6" xfId="28536" xr:uid="{00000000-0005-0000-0000-000021630000}"/>
    <cellStyle name="Normal 3 2 2 3 2 7" xfId="28537" xr:uid="{00000000-0005-0000-0000-000022630000}"/>
    <cellStyle name="Normal 3 2 2 3 3" xfId="4571" xr:uid="{00000000-0005-0000-0000-000023630000}"/>
    <cellStyle name="Normal 3 2 2 3 3 2" xfId="28538" xr:uid="{00000000-0005-0000-0000-000024630000}"/>
    <cellStyle name="Normal 3 2 2 3 3 2 2" xfId="28539" xr:uid="{00000000-0005-0000-0000-000025630000}"/>
    <cellStyle name="Normal 3 2 2 3 3 2 2 2" xfId="28540" xr:uid="{00000000-0005-0000-0000-000026630000}"/>
    <cellStyle name="Normal 3 2 2 3 3 2 2 2 2" xfId="28541" xr:uid="{00000000-0005-0000-0000-000027630000}"/>
    <cellStyle name="Normal 3 2 2 3 3 2 2 3" xfId="28542" xr:uid="{00000000-0005-0000-0000-000028630000}"/>
    <cellStyle name="Normal 3 2 2 3 3 2 2 4" xfId="28543" xr:uid="{00000000-0005-0000-0000-000029630000}"/>
    <cellStyle name="Normal 3 2 2 3 3 2 3" xfId="28544" xr:uid="{00000000-0005-0000-0000-00002A630000}"/>
    <cellStyle name="Normal 3 2 2 3 3 2 3 2" xfId="28545" xr:uid="{00000000-0005-0000-0000-00002B630000}"/>
    <cellStyle name="Normal 3 2 2 3 3 2 4" xfId="28546" xr:uid="{00000000-0005-0000-0000-00002C630000}"/>
    <cellStyle name="Normal 3 2 2 3 3 2 5" xfId="28547" xr:uid="{00000000-0005-0000-0000-00002D630000}"/>
    <cellStyle name="Normal 3 2 2 3 3 3" xfId="28548" xr:uid="{00000000-0005-0000-0000-00002E630000}"/>
    <cellStyle name="Normal 3 2 2 3 3 3 2" xfId="28549" xr:uid="{00000000-0005-0000-0000-00002F630000}"/>
    <cellStyle name="Normal 3 2 2 3 3 3 2 2" xfId="28550" xr:uid="{00000000-0005-0000-0000-000030630000}"/>
    <cellStyle name="Normal 3 2 2 3 3 3 3" xfId="28551" xr:uid="{00000000-0005-0000-0000-000031630000}"/>
    <cellStyle name="Normal 3 2 2 3 3 3 4" xfId="28552" xr:uid="{00000000-0005-0000-0000-000032630000}"/>
    <cellStyle name="Normal 3 2 2 3 3 4" xfId="28553" xr:uid="{00000000-0005-0000-0000-000033630000}"/>
    <cellStyle name="Normal 3 2 2 3 3 4 2" xfId="28554" xr:uid="{00000000-0005-0000-0000-000034630000}"/>
    <cellStyle name="Normal 3 2 2 3 3 5" xfId="28555" xr:uid="{00000000-0005-0000-0000-000035630000}"/>
    <cellStyle name="Normal 3 2 2 3 3 6" xfId="28556" xr:uid="{00000000-0005-0000-0000-000036630000}"/>
    <cellStyle name="Normal 3 2 2 3 4" xfId="4572" xr:uid="{00000000-0005-0000-0000-000037630000}"/>
    <cellStyle name="Normal 3 2 2 3 4 2" xfId="28557" xr:uid="{00000000-0005-0000-0000-000038630000}"/>
    <cellStyle name="Normal 3 2 2 3 4 2 2" xfId="28558" xr:uid="{00000000-0005-0000-0000-000039630000}"/>
    <cellStyle name="Normal 3 2 2 3 4 2 2 2" xfId="28559" xr:uid="{00000000-0005-0000-0000-00003A630000}"/>
    <cellStyle name="Normal 3 2 2 3 4 2 3" xfId="28560" xr:uid="{00000000-0005-0000-0000-00003B630000}"/>
    <cellStyle name="Normal 3 2 2 3 4 2 4" xfId="28561" xr:uid="{00000000-0005-0000-0000-00003C630000}"/>
    <cellStyle name="Normal 3 2 2 3 4 3" xfId="28562" xr:uid="{00000000-0005-0000-0000-00003D630000}"/>
    <cellStyle name="Normal 3 2 2 3 4 3 2" xfId="28563" xr:uid="{00000000-0005-0000-0000-00003E630000}"/>
    <cellStyle name="Normal 3 2 2 3 4 4" xfId="28564" xr:uid="{00000000-0005-0000-0000-00003F630000}"/>
    <cellStyle name="Normal 3 2 2 3 4 5" xfId="28565" xr:uid="{00000000-0005-0000-0000-000040630000}"/>
    <cellStyle name="Normal 3 2 2 3 5" xfId="4573" xr:uid="{00000000-0005-0000-0000-000041630000}"/>
    <cellStyle name="Normal 3 2 2 3 5 2" xfId="28566" xr:uid="{00000000-0005-0000-0000-000042630000}"/>
    <cellStyle name="Normal 3 2 2 3 5 2 2" xfId="28567" xr:uid="{00000000-0005-0000-0000-000043630000}"/>
    <cellStyle name="Normal 3 2 2 3 5 3" xfId="28568" xr:uid="{00000000-0005-0000-0000-000044630000}"/>
    <cellStyle name="Normal 3 2 2 3 5 4" xfId="28569" xr:uid="{00000000-0005-0000-0000-000045630000}"/>
    <cellStyle name="Normal 3 2 2 3 6" xfId="4574" xr:uid="{00000000-0005-0000-0000-000046630000}"/>
    <cellStyle name="Normal 3 2 2 3 6 2" xfId="28570" xr:uid="{00000000-0005-0000-0000-000047630000}"/>
    <cellStyle name="Normal 3 2 2 3 7" xfId="4575" xr:uid="{00000000-0005-0000-0000-000048630000}"/>
    <cellStyle name="Normal 3 2 2 3 8" xfId="7402" xr:uid="{00000000-0005-0000-0000-000049630000}"/>
    <cellStyle name="Normal 3 2 2 3 9" xfId="28571" xr:uid="{00000000-0005-0000-0000-00004A630000}"/>
    <cellStyle name="Normal 3 2 2 4" xfId="360" xr:uid="{00000000-0005-0000-0000-00004B630000}"/>
    <cellStyle name="Normal 3 2 2 4 2" xfId="28572" xr:uid="{00000000-0005-0000-0000-00004C630000}"/>
    <cellStyle name="Normal 3 2 2 4 2 2" xfId="28573" xr:uid="{00000000-0005-0000-0000-00004D630000}"/>
    <cellStyle name="Normal 3 2 2 4 2 2 2" xfId="28574" xr:uid="{00000000-0005-0000-0000-00004E630000}"/>
    <cellStyle name="Normal 3 2 2 4 2 2 2 2" xfId="28575" xr:uid="{00000000-0005-0000-0000-00004F630000}"/>
    <cellStyle name="Normal 3 2 2 4 2 2 2 2 2" xfId="28576" xr:uid="{00000000-0005-0000-0000-000050630000}"/>
    <cellStyle name="Normal 3 2 2 4 2 2 2 2 2 2" xfId="28577" xr:uid="{00000000-0005-0000-0000-000051630000}"/>
    <cellStyle name="Normal 3 2 2 4 2 2 2 2 3" xfId="28578" xr:uid="{00000000-0005-0000-0000-000052630000}"/>
    <cellStyle name="Normal 3 2 2 4 2 2 2 2 4" xfId="28579" xr:uid="{00000000-0005-0000-0000-000053630000}"/>
    <cellStyle name="Normal 3 2 2 4 2 2 2 3" xfId="28580" xr:uid="{00000000-0005-0000-0000-000054630000}"/>
    <cellStyle name="Normal 3 2 2 4 2 2 2 3 2" xfId="28581" xr:uid="{00000000-0005-0000-0000-000055630000}"/>
    <cellStyle name="Normal 3 2 2 4 2 2 2 4" xfId="28582" xr:uid="{00000000-0005-0000-0000-000056630000}"/>
    <cellStyle name="Normal 3 2 2 4 2 2 2 5" xfId="28583" xr:uid="{00000000-0005-0000-0000-000057630000}"/>
    <cellStyle name="Normal 3 2 2 4 2 2 3" xfId="28584" xr:uid="{00000000-0005-0000-0000-000058630000}"/>
    <cellStyle name="Normal 3 2 2 4 2 2 3 2" xfId="28585" xr:uid="{00000000-0005-0000-0000-000059630000}"/>
    <cellStyle name="Normal 3 2 2 4 2 2 3 2 2" xfId="28586" xr:uid="{00000000-0005-0000-0000-00005A630000}"/>
    <cellStyle name="Normal 3 2 2 4 2 2 3 3" xfId="28587" xr:uid="{00000000-0005-0000-0000-00005B630000}"/>
    <cellStyle name="Normal 3 2 2 4 2 2 3 4" xfId="28588" xr:uid="{00000000-0005-0000-0000-00005C630000}"/>
    <cellStyle name="Normal 3 2 2 4 2 2 4" xfId="28589" xr:uid="{00000000-0005-0000-0000-00005D630000}"/>
    <cellStyle name="Normal 3 2 2 4 2 2 4 2" xfId="28590" xr:uid="{00000000-0005-0000-0000-00005E630000}"/>
    <cellStyle name="Normal 3 2 2 4 2 2 5" xfId="28591" xr:uid="{00000000-0005-0000-0000-00005F630000}"/>
    <cellStyle name="Normal 3 2 2 4 2 2 6" xfId="28592" xr:uid="{00000000-0005-0000-0000-000060630000}"/>
    <cellStyle name="Normal 3 2 2 4 2 3" xfId="28593" xr:uid="{00000000-0005-0000-0000-000061630000}"/>
    <cellStyle name="Normal 3 2 2 4 2 3 2" xfId="28594" xr:uid="{00000000-0005-0000-0000-000062630000}"/>
    <cellStyle name="Normal 3 2 2 4 2 3 2 2" xfId="28595" xr:uid="{00000000-0005-0000-0000-000063630000}"/>
    <cellStyle name="Normal 3 2 2 4 2 3 2 2 2" xfId="28596" xr:uid="{00000000-0005-0000-0000-000064630000}"/>
    <cellStyle name="Normal 3 2 2 4 2 3 2 3" xfId="28597" xr:uid="{00000000-0005-0000-0000-000065630000}"/>
    <cellStyle name="Normal 3 2 2 4 2 3 2 4" xfId="28598" xr:uid="{00000000-0005-0000-0000-000066630000}"/>
    <cellStyle name="Normal 3 2 2 4 2 3 3" xfId="28599" xr:uid="{00000000-0005-0000-0000-000067630000}"/>
    <cellStyle name="Normal 3 2 2 4 2 3 3 2" xfId="28600" xr:uid="{00000000-0005-0000-0000-000068630000}"/>
    <cellStyle name="Normal 3 2 2 4 2 3 4" xfId="28601" xr:uid="{00000000-0005-0000-0000-000069630000}"/>
    <cellStyle name="Normal 3 2 2 4 2 3 5" xfId="28602" xr:uid="{00000000-0005-0000-0000-00006A630000}"/>
    <cellStyle name="Normal 3 2 2 4 2 4" xfId="28603" xr:uid="{00000000-0005-0000-0000-00006B630000}"/>
    <cellStyle name="Normal 3 2 2 4 2 4 2" xfId="28604" xr:uid="{00000000-0005-0000-0000-00006C630000}"/>
    <cellStyle name="Normal 3 2 2 4 2 4 2 2" xfId="28605" xr:uid="{00000000-0005-0000-0000-00006D630000}"/>
    <cellStyle name="Normal 3 2 2 4 2 4 3" xfId="28606" xr:uid="{00000000-0005-0000-0000-00006E630000}"/>
    <cellStyle name="Normal 3 2 2 4 2 4 4" xfId="28607" xr:uid="{00000000-0005-0000-0000-00006F630000}"/>
    <cellStyle name="Normal 3 2 2 4 2 5" xfId="28608" xr:uid="{00000000-0005-0000-0000-000070630000}"/>
    <cellStyle name="Normal 3 2 2 4 2 5 2" xfId="28609" xr:uid="{00000000-0005-0000-0000-000071630000}"/>
    <cellStyle name="Normal 3 2 2 4 2 6" xfId="28610" xr:uid="{00000000-0005-0000-0000-000072630000}"/>
    <cellStyle name="Normal 3 2 2 4 2 7" xfId="28611" xr:uid="{00000000-0005-0000-0000-000073630000}"/>
    <cellStyle name="Normal 3 2 2 4 3" xfId="28612" xr:uid="{00000000-0005-0000-0000-000074630000}"/>
    <cellStyle name="Normal 3 2 2 4 3 2" xfId="28613" xr:uid="{00000000-0005-0000-0000-000075630000}"/>
    <cellStyle name="Normal 3 2 2 4 3 2 2" xfId="28614" xr:uid="{00000000-0005-0000-0000-000076630000}"/>
    <cellStyle name="Normal 3 2 2 4 3 2 2 2" xfId="28615" xr:uid="{00000000-0005-0000-0000-000077630000}"/>
    <cellStyle name="Normal 3 2 2 4 3 2 2 2 2" xfId="28616" xr:uid="{00000000-0005-0000-0000-000078630000}"/>
    <cellStyle name="Normal 3 2 2 4 3 2 2 3" xfId="28617" xr:uid="{00000000-0005-0000-0000-000079630000}"/>
    <cellStyle name="Normal 3 2 2 4 3 2 2 4" xfId="28618" xr:uid="{00000000-0005-0000-0000-00007A630000}"/>
    <cellStyle name="Normal 3 2 2 4 3 2 3" xfId="28619" xr:uid="{00000000-0005-0000-0000-00007B630000}"/>
    <cellStyle name="Normal 3 2 2 4 3 2 3 2" xfId="28620" xr:uid="{00000000-0005-0000-0000-00007C630000}"/>
    <cellStyle name="Normal 3 2 2 4 3 2 4" xfId="28621" xr:uid="{00000000-0005-0000-0000-00007D630000}"/>
    <cellStyle name="Normal 3 2 2 4 3 2 5" xfId="28622" xr:uid="{00000000-0005-0000-0000-00007E630000}"/>
    <cellStyle name="Normal 3 2 2 4 3 3" xfId="28623" xr:uid="{00000000-0005-0000-0000-00007F630000}"/>
    <cellStyle name="Normal 3 2 2 4 3 3 2" xfId="28624" xr:uid="{00000000-0005-0000-0000-000080630000}"/>
    <cellStyle name="Normal 3 2 2 4 3 3 2 2" xfId="28625" xr:uid="{00000000-0005-0000-0000-000081630000}"/>
    <cellStyle name="Normal 3 2 2 4 3 3 3" xfId="28626" xr:uid="{00000000-0005-0000-0000-000082630000}"/>
    <cellStyle name="Normal 3 2 2 4 3 3 4" xfId="28627" xr:uid="{00000000-0005-0000-0000-000083630000}"/>
    <cellStyle name="Normal 3 2 2 4 3 4" xfId="28628" xr:uid="{00000000-0005-0000-0000-000084630000}"/>
    <cellStyle name="Normal 3 2 2 4 3 4 2" xfId="28629" xr:uid="{00000000-0005-0000-0000-000085630000}"/>
    <cellStyle name="Normal 3 2 2 4 3 5" xfId="28630" xr:uid="{00000000-0005-0000-0000-000086630000}"/>
    <cellStyle name="Normal 3 2 2 4 3 6" xfId="28631" xr:uid="{00000000-0005-0000-0000-000087630000}"/>
    <cellStyle name="Normal 3 2 2 4 4" xfId="28632" xr:uid="{00000000-0005-0000-0000-000088630000}"/>
    <cellStyle name="Normal 3 2 2 4 4 2" xfId="28633" xr:uid="{00000000-0005-0000-0000-000089630000}"/>
    <cellStyle name="Normal 3 2 2 4 4 2 2" xfId="28634" xr:uid="{00000000-0005-0000-0000-00008A630000}"/>
    <cellStyle name="Normal 3 2 2 4 4 2 2 2" xfId="28635" xr:uid="{00000000-0005-0000-0000-00008B630000}"/>
    <cellStyle name="Normal 3 2 2 4 4 2 3" xfId="28636" xr:uid="{00000000-0005-0000-0000-00008C630000}"/>
    <cellStyle name="Normal 3 2 2 4 4 2 4" xfId="28637" xr:uid="{00000000-0005-0000-0000-00008D630000}"/>
    <cellStyle name="Normal 3 2 2 4 4 3" xfId="28638" xr:uid="{00000000-0005-0000-0000-00008E630000}"/>
    <cellStyle name="Normal 3 2 2 4 4 3 2" xfId="28639" xr:uid="{00000000-0005-0000-0000-00008F630000}"/>
    <cellStyle name="Normal 3 2 2 4 4 4" xfId="28640" xr:uid="{00000000-0005-0000-0000-000090630000}"/>
    <cellStyle name="Normal 3 2 2 4 4 5" xfId="28641" xr:uid="{00000000-0005-0000-0000-000091630000}"/>
    <cellStyle name="Normal 3 2 2 4 5" xfId="28642" xr:uid="{00000000-0005-0000-0000-000092630000}"/>
    <cellStyle name="Normal 3 2 2 4 5 2" xfId="28643" xr:uid="{00000000-0005-0000-0000-000093630000}"/>
    <cellStyle name="Normal 3 2 2 4 5 2 2" xfId="28644" xr:uid="{00000000-0005-0000-0000-000094630000}"/>
    <cellStyle name="Normal 3 2 2 4 5 3" xfId="28645" xr:uid="{00000000-0005-0000-0000-000095630000}"/>
    <cellStyle name="Normal 3 2 2 4 5 4" xfId="28646" xr:uid="{00000000-0005-0000-0000-000096630000}"/>
    <cellStyle name="Normal 3 2 2 4 6" xfId="28647" xr:uid="{00000000-0005-0000-0000-000097630000}"/>
    <cellStyle name="Normal 3 2 2 4 6 2" xfId="28648" xr:uid="{00000000-0005-0000-0000-000098630000}"/>
    <cellStyle name="Normal 3 2 2 4 7" xfId="28649" xr:uid="{00000000-0005-0000-0000-000099630000}"/>
    <cellStyle name="Normal 3 2 2 4 8" xfId="28650" xr:uid="{00000000-0005-0000-0000-00009A630000}"/>
    <cellStyle name="Normal 3 2 2 4 9" xfId="28651" xr:uid="{00000000-0005-0000-0000-00009B630000}"/>
    <cellStyle name="Normal 3 2 2 5" xfId="760" xr:uid="{00000000-0005-0000-0000-00009C630000}"/>
    <cellStyle name="Normal 3 2 2 5 2" xfId="28652" xr:uid="{00000000-0005-0000-0000-00009D630000}"/>
    <cellStyle name="Normal 3 2 2 5 2 2" xfId="28653" xr:uid="{00000000-0005-0000-0000-00009E630000}"/>
    <cellStyle name="Normal 3 2 2 5 2 2 2" xfId="28654" xr:uid="{00000000-0005-0000-0000-00009F630000}"/>
    <cellStyle name="Normal 3 2 2 5 2 2 2 2" xfId="28655" xr:uid="{00000000-0005-0000-0000-0000A0630000}"/>
    <cellStyle name="Normal 3 2 2 5 2 2 2 2 2" xfId="28656" xr:uid="{00000000-0005-0000-0000-0000A1630000}"/>
    <cellStyle name="Normal 3 2 2 5 2 2 2 2 2 2" xfId="28657" xr:uid="{00000000-0005-0000-0000-0000A2630000}"/>
    <cellStyle name="Normal 3 2 2 5 2 2 2 2 3" xfId="28658" xr:uid="{00000000-0005-0000-0000-0000A3630000}"/>
    <cellStyle name="Normal 3 2 2 5 2 2 2 2 4" xfId="28659" xr:uid="{00000000-0005-0000-0000-0000A4630000}"/>
    <cellStyle name="Normal 3 2 2 5 2 2 2 3" xfId="28660" xr:uid="{00000000-0005-0000-0000-0000A5630000}"/>
    <cellStyle name="Normal 3 2 2 5 2 2 2 3 2" xfId="28661" xr:uid="{00000000-0005-0000-0000-0000A6630000}"/>
    <cellStyle name="Normal 3 2 2 5 2 2 2 4" xfId="28662" xr:uid="{00000000-0005-0000-0000-0000A7630000}"/>
    <cellStyle name="Normal 3 2 2 5 2 2 2 5" xfId="28663" xr:uid="{00000000-0005-0000-0000-0000A8630000}"/>
    <cellStyle name="Normal 3 2 2 5 2 2 3" xfId="28664" xr:uid="{00000000-0005-0000-0000-0000A9630000}"/>
    <cellStyle name="Normal 3 2 2 5 2 2 3 2" xfId="28665" xr:uid="{00000000-0005-0000-0000-0000AA630000}"/>
    <cellStyle name="Normal 3 2 2 5 2 2 3 2 2" xfId="28666" xr:uid="{00000000-0005-0000-0000-0000AB630000}"/>
    <cellStyle name="Normal 3 2 2 5 2 2 3 3" xfId="28667" xr:uid="{00000000-0005-0000-0000-0000AC630000}"/>
    <cellStyle name="Normal 3 2 2 5 2 2 3 4" xfId="28668" xr:uid="{00000000-0005-0000-0000-0000AD630000}"/>
    <cellStyle name="Normal 3 2 2 5 2 2 4" xfId="28669" xr:uid="{00000000-0005-0000-0000-0000AE630000}"/>
    <cellStyle name="Normal 3 2 2 5 2 2 4 2" xfId="28670" xr:uid="{00000000-0005-0000-0000-0000AF630000}"/>
    <cellStyle name="Normal 3 2 2 5 2 2 5" xfId="28671" xr:uid="{00000000-0005-0000-0000-0000B0630000}"/>
    <cellStyle name="Normal 3 2 2 5 2 2 6" xfId="28672" xr:uid="{00000000-0005-0000-0000-0000B1630000}"/>
    <cellStyle name="Normal 3 2 2 5 2 3" xfId="28673" xr:uid="{00000000-0005-0000-0000-0000B2630000}"/>
    <cellStyle name="Normal 3 2 2 5 2 3 2" xfId="28674" xr:uid="{00000000-0005-0000-0000-0000B3630000}"/>
    <cellStyle name="Normal 3 2 2 5 2 3 2 2" xfId="28675" xr:uid="{00000000-0005-0000-0000-0000B4630000}"/>
    <cellStyle name="Normal 3 2 2 5 2 3 2 2 2" xfId="28676" xr:uid="{00000000-0005-0000-0000-0000B5630000}"/>
    <cellStyle name="Normal 3 2 2 5 2 3 2 3" xfId="28677" xr:uid="{00000000-0005-0000-0000-0000B6630000}"/>
    <cellStyle name="Normal 3 2 2 5 2 3 2 4" xfId="28678" xr:uid="{00000000-0005-0000-0000-0000B7630000}"/>
    <cellStyle name="Normal 3 2 2 5 2 3 3" xfId="28679" xr:uid="{00000000-0005-0000-0000-0000B8630000}"/>
    <cellStyle name="Normal 3 2 2 5 2 3 3 2" xfId="28680" xr:uid="{00000000-0005-0000-0000-0000B9630000}"/>
    <cellStyle name="Normal 3 2 2 5 2 3 4" xfId="28681" xr:uid="{00000000-0005-0000-0000-0000BA630000}"/>
    <cellStyle name="Normal 3 2 2 5 2 3 5" xfId="28682" xr:uid="{00000000-0005-0000-0000-0000BB630000}"/>
    <cellStyle name="Normal 3 2 2 5 2 4" xfId="28683" xr:uid="{00000000-0005-0000-0000-0000BC630000}"/>
    <cellStyle name="Normal 3 2 2 5 2 4 2" xfId="28684" xr:uid="{00000000-0005-0000-0000-0000BD630000}"/>
    <cellStyle name="Normal 3 2 2 5 2 4 2 2" xfId="28685" xr:uid="{00000000-0005-0000-0000-0000BE630000}"/>
    <cellStyle name="Normal 3 2 2 5 2 4 3" xfId="28686" xr:uid="{00000000-0005-0000-0000-0000BF630000}"/>
    <cellStyle name="Normal 3 2 2 5 2 4 4" xfId="28687" xr:uid="{00000000-0005-0000-0000-0000C0630000}"/>
    <cellStyle name="Normal 3 2 2 5 2 5" xfId="28688" xr:uid="{00000000-0005-0000-0000-0000C1630000}"/>
    <cellStyle name="Normal 3 2 2 5 2 5 2" xfId="28689" xr:uid="{00000000-0005-0000-0000-0000C2630000}"/>
    <cellStyle name="Normal 3 2 2 5 2 6" xfId="28690" xr:uid="{00000000-0005-0000-0000-0000C3630000}"/>
    <cellStyle name="Normal 3 2 2 5 2 7" xfId="28691" xr:uid="{00000000-0005-0000-0000-0000C4630000}"/>
    <cellStyle name="Normal 3 2 2 5 3" xfId="28692" xr:uid="{00000000-0005-0000-0000-0000C5630000}"/>
    <cellStyle name="Normal 3 2 2 5 3 2" xfId="28693" xr:uid="{00000000-0005-0000-0000-0000C6630000}"/>
    <cellStyle name="Normal 3 2 2 5 3 2 2" xfId="28694" xr:uid="{00000000-0005-0000-0000-0000C7630000}"/>
    <cellStyle name="Normal 3 2 2 5 3 2 2 2" xfId="28695" xr:uid="{00000000-0005-0000-0000-0000C8630000}"/>
    <cellStyle name="Normal 3 2 2 5 3 2 2 2 2" xfId="28696" xr:uid="{00000000-0005-0000-0000-0000C9630000}"/>
    <cellStyle name="Normal 3 2 2 5 3 2 2 3" xfId="28697" xr:uid="{00000000-0005-0000-0000-0000CA630000}"/>
    <cellStyle name="Normal 3 2 2 5 3 2 2 4" xfId="28698" xr:uid="{00000000-0005-0000-0000-0000CB630000}"/>
    <cellStyle name="Normal 3 2 2 5 3 2 3" xfId="28699" xr:uid="{00000000-0005-0000-0000-0000CC630000}"/>
    <cellStyle name="Normal 3 2 2 5 3 2 3 2" xfId="28700" xr:uid="{00000000-0005-0000-0000-0000CD630000}"/>
    <cellStyle name="Normal 3 2 2 5 3 2 4" xfId="28701" xr:uid="{00000000-0005-0000-0000-0000CE630000}"/>
    <cellStyle name="Normal 3 2 2 5 3 2 5" xfId="28702" xr:uid="{00000000-0005-0000-0000-0000CF630000}"/>
    <cellStyle name="Normal 3 2 2 5 3 3" xfId="28703" xr:uid="{00000000-0005-0000-0000-0000D0630000}"/>
    <cellStyle name="Normal 3 2 2 5 3 3 2" xfId="28704" xr:uid="{00000000-0005-0000-0000-0000D1630000}"/>
    <cellStyle name="Normal 3 2 2 5 3 3 2 2" xfId="28705" xr:uid="{00000000-0005-0000-0000-0000D2630000}"/>
    <cellStyle name="Normal 3 2 2 5 3 3 3" xfId="28706" xr:uid="{00000000-0005-0000-0000-0000D3630000}"/>
    <cellStyle name="Normal 3 2 2 5 3 3 4" xfId="28707" xr:uid="{00000000-0005-0000-0000-0000D4630000}"/>
    <cellStyle name="Normal 3 2 2 5 3 4" xfId="28708" xr:uid="{00000000-0005-0000-0000-0000D5630000}"/>
    <cellStyle name="Normal 3 2 2 5 3 4 2" xfId="28709" xr:uid="{00000000-0005-0000-0000-0000D6630000}"/>
    <cellStyle name="Normal 3 2 2 5 3 5" xfId="28710" xr:uid="{00000000-0005-0000-0000-0000D7630000}"/>
    <cellStyle name="Normal 3 2 2 5 3 6" xfId="28711" xr:uid="{00000000-0005-0000-0000-0000D8630000}"/>
    <cellStyle name="Normal 3 2 2 5 4" xfId="28712" xr:uid="{00000000-0005-0000-0000-0000D9630000}"/>
    <cellStyle name="Normal 3 2 2 5 4 2" xfId="28713" xr:uid="{00000000-0005-0000-0000-0000DA630000}"/>
    <cellStyle name="Normal 3 2 2 5 4 2 2" xfId="28714" xr:uid="{00000000-0005-0000-0000-0000DB630000}"/>
    <cellStyle name="Normal 3 2 2 5 4 2 2 2" xfId="28715" xr:uid="{00000000-0005-0000-0000-0000DC630000}"/>
    <cellStyle name="Normal 3 2 2 5 4 2 3" xfId="28716" xr:uid="{00000000-0005-0000-0000-0000DD630000}"/>
    <cellStyle name="Normal 3 2 2 5 4 2 4" xfId="28717" xr:uid="{00000000-0005-0000-0000-0000DE630000}"/>
    <cellStyle name="Normal 3 2 2 5 4 3" xfId="28718" xr:uid="{00000000-0005-0000-0000-0000DF630000}"/>
    <cellStyle name="Normal 3 2 2 5 4 3 2" xfId="28719" xr:uid="{00000000-0005-0000-0000-0000E0630000}"/>
    <cellStyle name="Normal 3 2 2 5 4 4" xfId="28720" xr:uid="{00000000-0005-0000-0000-0000E1630000}"/>
    <cellStyle name="Normal 3 2 2 5 4 5" xfId="28721" xr:uid="{00000000-0005-0000-0000-0000E2630000}"/>
    <cellStyle name="Normal 3 2 2 5 5" xfId="28722" xr:uid="{00000000-0005-0000-0000-0000E3630000}"/>
    <cellStyle name="Normal 3 2 2 5 5 2" xfId="28723" xr:uid="{00000000-0005-0000-0000-0000E4630000}"/>
    <cellStyle name="Normal 3 2 2 5 5 2 2" xfId="28724" xr:uid="{00000000-0005-0000-0000-0000E5630000}"/>
    <cellStyle name="Normal 3 2 2 5 5 3" xfId="28725" xr:uid="{00000000-0005-0000-0000-0000E6630000}"/>
    <cellStyle name="Normal 3 2 2 5 5 4" xfId="28726" xr:uid="{00000000-0005-0000-0000-0000E7630000}"/>
    <cellStyle name="Normal 3 2 2 5 6" xfId="28727" xr:uid="{00000000-0005-0000-0000-0000E8630000}"/>
    <cellStyle name="Normal 3 2 2 5 6 2" xfId="28728" xr:uid="{00000000-0005-0000-0000-0000E9630000}"/>
    <cellStyle name="Normal 3 2 2 5 7" xfId="28729" xr:uid="{00000000-0005-0000-0000-0000EA630000}"/>
    <cellStyle name="Normal 3 2 2 5 8" xfId="28730" xr:uid="{00000000-0005-0000-0000-0000EB630000}"/>
    <cellStyle name="Normal 3 2 2 5 9" xfId="28731" xr:uid="{00000000-0005-0000-0000-0000EC630000}"/>
    <cellStyle name="Normal 3 2 2 6" xfId="4576" xr:uid="{00000000-0005-0000-0000-0000ED630000}"/>
    <cellStyle name="Normal 3 2 2 6 2" xfId="28732" xr:uid="{00000000-0005-0000-0000-0000EE630000}"/>
    <cellStyle name="Normal 3 2 2 6 2 2" xfId="28733" xr:uid="{00000000-0005-0000-0000-0000EF630000}"/>
    <cellStyle name="Normal 3 2 2 6 2 2 2" xfId="28734" xr:uid="{00000000-0005-0000-0000-0000F0630000}"/>
    <cellStyle name="Normal 3 2 2 6 2 2 2 2" xfId="28735" xr:uid="{00000000-0005-0000-0000-0000F1630000}"/>
    <cellStyle name="Normal 3 2 2 6 2 2 2 2 2" xfId="28736" xr:uid="{00000000-0005-0000-0000-0000F2630000}"/>
    <cellStyle name="Normal 3 2 2 6 2 2 2 3" xfId="28737" xr:uid="{00000000-0005-0000-0000-0000F3630000}"/>
    <cellStyle name="Normal 3 2 2 6 2 2 2 4" xfId="28738" xr:uid="{00000000-0005-0000-0000-0000F4630000}"/>
    <cellStyle name="Normal 3 2 2 6 2 2 3" xfId="28739" xr:uid="{00000000-0005-0000-0000-0000F5630000}"/>
    <cellStyle name="Normal 3 2 2 6 2 2 3 2" xfId="28740" xr:uid="{00000000-0005-0000-0000-0000F6630000}"/>
    <cellStyle name="Normal 3 2 2 6 2 2 4" xfId="28741" xr:uid="{00000000-0005-0000-0000-0000F7630000}"/>
    <cellStyle name="Normal 3 2 2 6 2 2 5" xfId="28742" xr:uid="{00000000-0005-0000-0000-0000F8630000}"/>
    <cellStyle name="Normal 3 2 2 6 2 3" xfId="28743" xr:uid="{00000000-0005-0000-0000-0000F9630000}"/>
    <cellStyle name="Normal 3 2 2 6 2 3 2" xfId="28744" xr:uid="{00000000-0005-0000-0000-0000FA630000}"/>
    <cellStyle name="Normal 3 2 2 6 2 3 2 2" xfId="28745" xr:uid="{00000000-0005-0000-0000-0000FB630000}"/>
    <cellStyle name="Normal 3 2 2 6 2 3 3" xfId="28746" xr:uid="{00000000-0005-0000-0000-0000FC630000}"/>
    <cellStyle name="Normal 3 2 2 6 2 3 4" xfId="28747" xr:uid="{00000000-0005-0000-0000-0000FD630000}"/>
    <cellStyle name="Normal 3 2 2 6 2 4" xfId="28748" xr:uid="{00000000-0005-0000-0000-0000FE630000}"/>
    <cellStyle name="Normal 3 2 2 6 2 4 2" xfId="28749" xr:uid="{00000000-0005-0000-0000-0000FF630000}"/>
    <cellStyle name="Normal 3 2 2 6 2 5" xfId="28750" xr:uid="{00000000-0005-0000-0000-000000640000}"/>
    <cellStyle name="Normal 3 2 2 6 2 6" xfId="28751" xr:uid="{00000000-0005-0000-0000-000001640000}"/>
    <cellStyle name="Normal 3 2 2 6 3" xfId="28752" xr:uid="{00000000-0005-0000-0000-000002640000}"/>
    <cellStyle name="Normal 3 2 2 6 3 2" xfId="28753" xr:uid="{00000000-0005-0000-0000-000003640000}"/>
    <cellStyle name="Normal 3 2 2 6 3 2 2" xfId="28754" xr:uid="{00000000-0005-0000-0000-000004640000}"/>
    <cellStyle name="Normal 3 2 2 6 3 2 2 2" xfId="28755" xr:uid="{00000000-0005-0000-0000-000005640000}"/>
    <cellStyle name="Normal 3 2 2 6 3 2 3" xfId="28756" xr:uid="{00000000-0005-0000-0000-000006640000}"/>
    <cellStyle name="Normal 3 2 2 6 3 2 4" xfId="28757" xr:uid="{00000000-0005-0000-0000-000007640000}"/>
    <cellStyle name="Normal 3 2 2 6 3 3" xfId="28758" xr:uid="{00000000-0005-0000-0000-000008640000}"/>
    <cellStyle name="Normal 3 2 2 6 3 3 2" xfId="28759" xr:uid="{00000000-0005-0000-0000-000009640000}"/>
    <cellStyle name="Normal 3 2 2 6 3 4" xfId="28760" xr:uid="{00000000-0005-0000-0000-00000A640000}"/>
    <cellStyle name="Normal 3 2 2 6 3 5" xfId="28761" xr:uid="{00000000-0005-0000-0000-00000B640000}"/>
    <cellStyle name="Normal 3 2 2 6 4" xfId="28762" xr:uid="{00000000-0005-0000-0000-00000C640000}"/>
    <cellStyle name="Normal 3 2 2 6 4 2" xfId="28763" xr:uid="{00000000-0005-0000-0000-00000D640000}"/>
    <cellStyle name="Normal 3 2 2 6 4 2 2" xfId="28764" xr:uid="{00000000-0005-0000-0000-00000E640000}"/>
    <cellStyle name="Normal 3 2 2 6 4 3" xfId="28765" xr:uid="{00000000-0005-0000-0000-00000F640000}"/>
    <cellStyle name="Normal 3 2 2 6 4 4" xfId="28766" xr:uid="{00000000-0005-0000-0000-000010640000}"/>
    <cellStyle name="Normal 3 2 2 6 5" xfId="28767" xr:uid="{00000000-0005-0000-0000-000011640000}"/>
    <cellStyle name="Normal 3 2 2 6 5 2" xfId="28768" xr:uid="{00000000-0005-0000-0000-000012640000}"/>
    <cellStyle name="Normal 3 2 2 6 6" xfId="28769" xr:uid="{00000000-0005-0000-0000-000013640000}"/>
    <cellStyle name="Normal 3 2 2 6 7" xfId="28770" xr:uid="{00000000-0005-0000-0000-000014640000}"/>
    <cellStyle name="Normal 3 2 2 7" xfId="4577" xr:uid="{00000000-0005-0000-0000-000015640000}"/>
    <cellStyle name="Normal 3 2 2 7 2" xfId="28771" xr:uid="{00000000-0005-0000-0000-000016640000}"/>
    <cellStyle name="Normal 3 2 2 7 2 2" xfId="28772" xr:uid="{00000000-0005-0000-0000-000017640000}"/>
    <cellStyle name="Normal 3 2 2 7 2 2 2" xfId="28773" xr:uid="{00000000-0005-0000-0000-000018640000}"/>
    <cellStyle name="Normal 3 2 2 7 2 2 2 2" xfId="28774" xr:uid="{00000000-0005-0000-0000-000019640000}"/>
    <cellStyle name="Normal 3 2 2 7 2 2 3" xfId="28775" xr:uid="{00000000-0005-0000-0000-00001A640000}"/>
    <cellStyle name="Normal 3 2 2 7 2 2 4" xfId="28776" xr:uid="{00000000-0005-0000-0000-00001B640000}"/>
    <cellStyle name="Normal 3 2 2 7 2 3" xfId="28777" xr:uid="{00000000-0005-0000-0000-00001C640000}"/>
    <cellStyle name="Normal 3 2 2 7 2 3 2" xfId="28778" xr:uid="{00000000-0005-0000-0000-00001D640000}"/>
    <cellStyle name="Normal 3 2 2 7 2 4" xfId="28779" xr:uid="{00000000-0005-0000-0000-00001E640000}"/>
    <cellStyle name="Normal 3 2 2 7 2 5" xfId="28780" xr:uid="{00000000-0005-0000-0000-00001F640000}"/>
    <cellStyle name="Normal 3 2 2 7 3" xfId="28781" xr:uid="{00000000-0005-0000-0000-000020640000}"/>
    <cellStyle name="Normal 3 2 2 7 3 2" xfId="28782" xr:uid="{00000000-0005-0000-0000-000021640000}"/>
    <cellStyle name="Normal 3 2 2 7 3 2 2" xfId="28783" xr:uid="{00000000-0005-0000-0000-000022640000}"/>
    <cellStyle name="Normal 3 2 2 7 3 3" xfId="28784" xr:uid="{00000000-0005-0000-0000-000023640000}"/>
    <cellStyle name="Normal 3 2 2 7 3 4" xfId="28785" xr:uid="{00000000-0005-0000-0000-000024640000}"/>
    <cellStyle name="Normal 3 2 2 7 4" xfId="28786" xr:uid="{00000000-0005-0000-0000-000025640000}"/>
    <cellStyle name="Normal 3 2 2 7 4 2" xfId="28787" xr:uid="{00000000-0005-0000-0000-000026640000}"/>
    <cellStyle name="Normal 3 2 2 7 5" xfId="28788" xr:uid="{00000000-0005-0000-0000-000027640000}"/>
    <cellStyle name="Normal 3 2 2 7 6" xfId="28789" xr:uid="{00000000-0005-0000-0000-000028640000}"/>
    <cellStyle name="Normal 3 2 2 8" xfId="4578" xr:uid="{00000000-0005-0000-0000-000029640000}"/>
    <cellStyle name="Normal 3 2 2 8 2" xfId="28790" xr:uid="{00000000-0005-0000-0000-00002A640000}"/>
    <cellStyle name="Normal 3 2 2 8 2 2" xfId="28791" xr:uid="{00000000-0005-0000-0000-00002B640000}"/>
    <cellStyle name="Normal 3 2 2 8 2 2 2" xfId="28792" xr:uid="{00000000-0005-0000-0000-00002C640000}"/>
    <cellStyle name="Normal 3 2 2 8 2 3" xfId="28793" xr:uid="{00000000-0005-0000-0000-00002D640000}"/>
    <cellStyle name="Normal 3 2 2 8 2 4" xfId="28794" xr:uid="{00000000-0005-0000-0000-00002E640000}"/>
    <cellStyle name="Normal 3 2 2 8 3" xfId="28795" xr:uid="{00000000-0005-0000-0000-00002F640000}"/>
    <cellStyle name="Normal 3 2 2 8 3 2" xfId="28796" xr:uid="{00000000-0005-0000-0000-000030640000}"/>
    <cellStyle name="Normal 3 2 2 8 4" xfId="28797" xr:uid="{00000000-0005-0000-0000-000031640000}"/>
    <cellStyle name="Normal 3 2 2 8 5" xfId="28798" xr:uid="{00000000-0005-0000-0000-000032640000}"/>
    <cellStyle name="Normal 3 2 2 9" xfId="4579" xr:uid="{00000000-0005-0000-0000-000033640000}"/>
    <cellStyle name="Normal 3 2 2 9 2" xfId="28799" xr:uid="{00000000-0005-0000-0000-000034640000}"/>
    <cellStyle name="Normal 3 2 2 9 2 2" xfId="28800" xr:uid="{00000000-0005-0000-0000-000035640000}"/>
    <cellStyle name="Normal 3 2 2 9 3" xfId="28801" xr:uid="{00000000-0005-0000-0000-000036640000}"/>
    <cellStyle name="Normal 3 2 2 9 4" xfId="28802" xr:uid="{00000000-0005-0000-0000-000037640000}"/>
    <cellStyle name="Normal 3 2 2_Energy Trading TBBS 5-5" xfId="4580" xr:uid="{00000000-0005-0000-0000-000038640000}"/>
    <cellStyle name="Normal 3 2 3" xfId="361" xr:uid="{00000000-0005-0000-0000-000039640000}"/>
    <cellStyle name="Normal 3 2 3 10" xfId="28803" xr:uid="{00000000-0005-0000-0000-00003A640000}"/>
    <cellStyle name="Normal 3 2 3 11" xfId="28804" xr:uid="{00000000-0005-0000-0000-00003B640000}"/>
    <cellStyle name="Normal 3 2 3 12" xfId="28805" xr:uid="{00000000-0005-0000-0000-00003C640000}"/>
    <cellStyle name="Normal 3 2 3 2" xfId="362" xr:uid="{00000000-0005-0000-0000-00003D640000}"/>
    <cellStyle name="Normal 3 2 3 2 2" xfId="7403" xr:uid="{00000000-0005-0000-0000-00003E640000}"/>
    <cellStyle name="Normal 3 2 3 2 2 2" xfId="28806" xr:uid="{00000000-0005-0000-0000-00003F640000}"/>
    <cellStyle name="Normal 3 2 3 2 2 2 2" xfId="28807" xr:uid="{00000000-0005-0000-0000-000040640000}"/>
    <cellStyle name="Normal 3 2 3 2 2 2 2 2" xfId="28808" xr:uid="{00000000-0005-0000-0000-000041640000}"/>
    <cellStyle name="Normal 3 2 3 2 2 2 2 2 2" xfId="28809" xr:uid="{00000000-0005-0000-0000-000042640000}"/>
    <cellStyle name="Normal 3 2 3 2 2 2 2 2 2 2" xfId="28810" xr:uid="{00000000-0005-0000-0000-000043640000}"/>
    <cellStyle name="Normal 3 2 3 2 2 2 2 2 3" xfId="28811" xr:uid="{00000000-0005-0000-0000-000044640000}"/>
    <cellStyle name="Normal 3 2 3 2 2 2 2 2 4" xfId="28812" xr:uid="{00000000-0005-0000-0000-000045640000}"/>
    <cellStyle name="Normal 3 2 3 2 2 2 2 3" xfId="28813" xr:uid="{00000000-0005-0000-0000-000046640000}"/>
    <cellStyle name="Normal 3 2 3 2 2 2 2 3 2" xfId="28814" xr:uid="{00000000-0005-0000-0000-000047640000}"/>
    <cellStyle name="Normal 3 2 3 2 2 2 2 4" xfId="28815" xr:uid="{00000000-0005-0000-0000-000048640000}"/>
    <cellStyle name="Normal 3 2 3 2 2 2 2 5" xfId="28816" xr:uid="{00000000-0005-0000-0000-000049640000}"/>
    <cellStyle name="Normal 3 2 3 2 2 2 3" xfId="28817" xr:uid="{00000000-0005-0000-0000-00004A640000}"/>
    <cellStyle name="Normal 3 2 3 2 2 2 3 2" xfId="28818" xr:uid="{00000000-0005-0000-0000-00004B640000}"/>
    <cellStyle name="Normal 3 2 3 2 2 2 3 2 2" xfId="28819" xr:uid="{00000000-0005-0000-0000-00004C640000}"/>
    <cellStyle name="Normal 3 2 3 2 2 2 3 3" xfId="28820" xr:uid="{00000000-0005-0000-0000-00004D640000}"/>
    <cellStyle name="Normal 3 2 3 2 2 2 3 4" xfId="28821" xr:uid="{00000000-0005-0000-0000-00004E640000}"/>
    <cellStyle name="Normal 3 2 3 2 2 2 4" xfId="28822" xr:uid="{00000000-0005-0000-0000-00004F640000}"/>
    <cellStyle name="Normal 3 2 3 2 2 2 4 2" xfId="28823" xr:uid="{00000000-0005-0000-0000-000050640000}"/>
    <cellStyle name="Normal 3 2 3 2 2 2 5" xfId="28824" xr:uid="{00000000-0005-0000-0000-000051640000}"/>
    <cellStyle name="Normal 3 2 3 2 2 2 6" xfId="28825" xr:uid="{00000000-0005-0000-0000-000052640000}"/>
    <cellStyle name="Normal 3 2 3 2 2 3" xfId="28826" xr:uid="{00000000-0005-0000-0000-000053640000}"/>
    <cellStyle name="Normal 3 2 3 2 2 3 2" xfId="28827" xr:uid="{00000000-0005-0000-0000-000054640000}"/>
    <cellStyle name="Normal 3 2 3 2 2 3 2 2" xfId="28828" xr:uid="{00000000-0005-0000-0000-000055640000}"/>
    <cellStyle name="Normal 3 2 3 2 2 3 2 2 2" xfId="28829" xr:uid="{00000000-0005-0000-0000-000056640000}"/>
    <cellStyle name="Normal 3 2 3 2 2 3 2 3" xfId="28830" xr:uid="{00000000-0005-0000-0000-000057640000}"/>
    <cellStyle name="Normal 3 2 3 2 2 3 2 4" xfId="28831" xr:uid="{00000000-0005-0000-0000-000058640000}"/>
    <cellStyle name="Normal 3 2 3 2 2 3 3" xfId="28832" xr:uid="{00000000-0005-0000-0000-000059640000}"/>
    <cellStyle name="Normal 3 2 3 2 2 3 3 2" xfId="28833" xr:uid="{00000000-0005-0000-0000-00005A640000}"/>
    <cellStyle name="Normal 3 2 3 2 2 3 4" xfId="28834" xr:uid="{00000000-0005-0000-0000-00005B640000}"/>
    <cellStyle name="Normal 3 2 3 2 2 3 5" xfId="28835" xr:uid="{00000000-0005-0000-0000-00005C640000}"/>
    <cellStyle name="Normal 3 2 3 2 2 4" xfId="28836" xr:uid="{00000000-0005-0000-0000-00005D640000}"/>
    <cellStyle name="Normal 3 2 3 2 2 4 2" xfId="28837" xr:uid="{00000000-0005-0000-0000-00005E640000}"/>
    <cellStyle name="Normal 3 2 3 2 2 4 2 2" xfId="28838" xr:uid="{00000000-0005-0000-0000-00005F640000}"/>
    <cellStyle name="Normal 3 2 3 2 2 4 3" xfId="28839" xr:uid="{00000000-0005-0000-0000-000060640000}"/>
    <cellStyle name="Normal 3 2 3 2 2 4 4" xfId="28840" xr:uid="{00000000-0005-0000-0000-000061640000}"/>
    <cellStyle name="Normal 3 2 3 2 2 5" xfId="28841" xr:uid="{00000000-0005-0000-0000-000062640000}"/>
    <cellStyle name="Normal 3 2 3 2 2 5 2" xfId="28842" xr:uid="{00000000-0005-0000-0000-000063640000}"/>
    <cellStyle name="Normal 3 2 3 2 2 6" xfId="28843" xr:uid="{00000000-0005-0000-0000-000064640000}"/>
    <cellStyle name="Normal 3 2 3 2 2 7" xfId="28844" xr:uid="{00000000-0005-0000-0000-000065640000}"/>
    <cellStyle name="Normal 3 2 3 2 3" xfId="28845" xr:uid="{00000000-0005-0000-0000-000066640000}"/>
    <cellStyle name="Normal 3 2 3 2 3 2" xfId="28846" xr:uid="{00000000-0005-0000-0000-000067640000}"/>
    <cellStyle name="Normal 3 2 3 2 3 2 2" xfId="28847" xr:uid="{00000000-0005-0000-0000-000068640000}"/>
    <cellStyle name="Normal 3 2 3 2 3 2 2 2" xfId="28848" xr:uid="{00000000-0005-0000-0000-000069640000}"/>
    <cellStyle name="Normal 3 2 3 2 3 2 2 2 2" xfId="28849" xr:uid="{00000000-0005-0000-0000-00006A640000}"/>
    <cellStyle name="Normal 3 2 3 2 3 2 2 3" xfId="28850" xr:uid="{00000000-0005-0000-0000-00006B640000}"/>
    <cellStyle name="Normal 3 2 3 2 3 2 2 4" xfId="28851" xr:uid="{00000000-0005-0000-0000-00006C640000}"/>
    <cellStyle name="Normal 3 2 3 2 3 2 3" xfId="28852" xr:uid="{00000000-0005-0000-0000-00006D640000}"/>
    <cellStyle name="Normal 3 2 3 2 3 2 3 2" xfId="28853" xr:uid="{00000000-0005-0000-0000-00006E640000}"/>
    <cellStyle name="Normal 3 2 3 2 3 2 4" xfId="28854" xr:uid="{00000000-0005-0000-0000-00006F640000}"/>
    <cellStyle name="Normal 3 2 3 2 3 2 5" xfId="28855" xr:uid="{00000000-0005-0000-0000-000070640000}"/>
    <cellStyle name="Normal 3 2 3 2 3 3" xfId="28856" xr:uid="{00000000-0005-0000-0000-000071640000}"/>
    <cellStyle name="Normal 3 2 3 2 3 3 2" xfId="28857" xr:uid="{00000000-0005-0000-0000-000072640000}"/>
    <cellStyle name="Normal 3 2 3 2 3 3 2 2" xfId="28858" xr:uid="{00000000-0005-0000-0000-000073640000}"/>
    <cellStyle name="Normal 3 2 3 2 3 3 3" xfId="28859" xr:uid="{00000000-0005-0000-0000-000074640000}"/>
    <cellStyle name="Normal 3 2 3 2 3 3 4" xfId="28860" xr:uid="{00000000-0005-0000-0000-000075640000}"/>
    <cellStyle name="Normal 3 2 3 2 3 4" xfId="28861" xr:uid="{00000000-0005-0000-0000-000076640000}"/>
    <cellStyle name="Normal 3 2 3 2 3 4 2" xfId="28862" xr:uid="{00000000-0005-0000-0000-000077640000}"/>
    <cellStyle name="Normal 3 2 3 2 3 5" xfId="28863" xr:uid="{00000000-0005-0000-0000-000078640000}"/>
    <cellStyle name="Normal 3 2 3 2 3 6" xfId="28864" xr:uid="{00000000-0005-0000-0000-000079640000}"/>
    <cellStyle name="Normal 3 2 3 2 4" xfId="28865" xr:uid="{00000000-0005-0000-0000-00007A640000}"/>
    <cellStyle name="Normal 3 2 3 2 4 2" xfId="28866" xr:uid="{00000000-0005-0000-0000-00007B640000}"/>
    <cellStyle name="Normal 3 2 3 2 4 2 2" xfId="28867" xr:uid="{00000000-0005-0000-0000-00007C640000}"/>
    <cellStyle name="Normal 3 2 3 2 4 2 2 2" xfId="28868" xr:uid="{00000000-0005-0000-0000-00007D640000}"/>
    <cellStyle name="Normal 3 2 3 2 4 2 3" xfId="28869" xr:uid="{00000000-0005-0000-0000-00007E640000}"/>
    <cellStyle name="Normal 3 2 3 2 4 2 4" xfId="28870" xr:uid="{00000000-0005-0000-0000-00007F640000}"/>
    <cellStyle name="Normal 3 2 3 2 4 3" xfId="28871" xr:uid="{00000000-0005-0000-0000-000080640000}"/>
    <cellStyle name="Normal 3 2 3 2 4 3 2" xfId="28872" xr:uid="{00000000-0005-0000-0000-000081640000}"/>
    <cellStyle name="Normal 3 2 3 2 4 4" xfId="28873" xr:uid="{00000000-0005-0000-0000-000082640000}"/>
    <cellStyle name="Normal 3 2 3 2 4 5" xfId="28874" xr:uid="{00000000-0005-0000-0000-000083640000}"/>
    <cellStyle name="Normal 3 2 3 2 5" xfId="28875" xr:uid="{00000000-0005-0000-0000-000084640000}"/>
    <cellStyle name="Normal 3 2 3 2 5 2" xfId="28876" xr:uid="{00000000-0005-0000-0000-000085640000}"/>
    <cellStyle name="Normal 3 2 3 2 5 2 2" xfId="28877" xr:uid="{00000000-0005-0000-0000-000086640000}"/>
    <cellStyle name="Normal 3 2 3 2 5 3" xfId="28878" xr:uid="{00000000-0005-0000-0000-000087640000}"/>
    <cellStyle name="Normal 3 2 3 2 5 4" xfId="28879" xr:uid="{00000000-0005-0000-0000-000088640000}"/>
    <cellStyle name="Normal 3 2 3 2 6" xfId="28880" xr:uid="{00000000-0005-0000-0000-000089640000}"/>
    <cellStyle name="Normal 3 2 3 2 6 2" xfId="28881" xr:uid="{00000000-0005-0000-0000-00008A640000}"/>
    <cellStyle name="Normal 3 2 3 2 7" xfId="28882" xr:uid="{00000000-0005-0000-0000-00008B640000}"/>
    <cellStyle name="Normal 3 2 3 2 8" xfId="28883" xr:uid="{00000000-0005-0000-0000-00008C640000}"/>
    <cellStyle name="Normal 3 2 3 2 9" xfId="28884" xr:uid="{00000000-0005-0000-0000-00008D640000}"/>
    <cellStyle name="Normal 3 2 3 3" xfId="363" xr:uid="{00000000-0005-0000-0000-00008E640000}"/>
    <cellStyle name="Normal 3 2 3 3 2" xfId="28885" xr:uid="{00000000-0005-0000-0000-00008F640000}"/>
    <cellStyle name="Normal 3 2 3 3 2 2" xfId="28886" xr:uid="{00000000-0005-0000-0000-000090640000}"/>
    <cellStyle name="Normal 3 2 3 3 2 2 2" xfId="28887" xr:uid="{00000000-0005-0000-0000-000091640000}"/>
    <cellStyle name="Normal 3 2 3 3 2 2 2 2" xfId="28888" xr:uid="{00000000-0005-0000-0000-000092640000}"/>
    <cellStyle name="Normal 3 2 3 3 2 2 2 2 2" xfId="28889" xr:uid="{00000000-0005-0000-0000-000093640000}"/>
    <cellStyle name="Normal 3 2 3 3 2 2 2 2 2 2" xfId="28890" xr:uid="{00000000-0005-0000-0000-000094640000}"/>
    <cellStyle name="Normal 3 2 3 3 2 2 2 2 3" xfId="28891" xr:uid="{00000000-0005-0000-0000-000095640000}"/>
    <cellStyle name="Normal 3 2 3 3 2 2 2 2 4" xfId="28892" xr:uid="{00000000-0005-0000-0000-000096640000}"/>
    <cellStyle name="Normal 3 2 3 3 2 2 2 3" xfId="28893" xr:uid="{00000000-0005-0000-0000-000097640000}"/>
    <cellStyle name="Normal 3 2 3 3 2 2 2 3 2" xfId="28894" xr:uid="{00000000-0005-0000-0000-000098640000}"/>
    <cellStyle name="Normal 3 2 3 3 2 2 2 4" xfId="28895" xr:uid="{00000000-0005-0000-0000-000099640000}"/>
    <cellStyle name="Normal 3 2 3 3 2 2 2 5" xfId="28896" xr:uid="{00000000-0005-0000-0000-00009A640000}"/>
    <cellStyle name="Normal 3 2 3 3 2 2 3" xfId="28897" xr:uid="{00000000-0005-0000-0000-00009B640000}"/>
    <cellStyle name="Normal 3 2 3 3 2 2 3 2" xfId="28898" xr:uid="{00000000-0005-0000-0000-00009C640000}"/>
    <cellStyle name="Normal 3 2 3 3 2 2 3 2 2" xfId="28899" xr:uid="{00000000-0005-0000-0000-00009D640000}"/>
    <cellStyle name="Normal 3 2 3 3 2 2 3 3" xfId="28900" xr:uid="{00000000-0005-0000-0000-00009E640000}"/>
    <cellStyle name="Normal 3 2 3 3 2 2 3 4" xfId="28901" xr:uid="{00000000-0005-0000-0000-00009F640000}"/>
    <cellStyle name="Normal 3 2 3 3 2 2 4" xfId="28902" xr:uid="{00000000-0005-0000-0000-0000A0640000}"/>
    <cellStyle name="Normal 3 2 3 3 2 2 4 2" xfId="28903" xr:uid="{00000000-0005-0000-0000-0000A1640000}"/>
    <cellStyle name="Normal 3 2 3 3 2 2 5" xfId="28904" xr:uid="{00000000-0005-0000-0000-0000A2640000}"/>
    <cellStyle name="Normal 3 2 3 3 2 2 6" xfId="28905" xr:uid="{00000000-0005-0000-0000-0000A3640000}"/>
    <cellStyle name="Normal 3 2 3 3 2 3" xfId="28906" xr:uid="{00000000-0005-0000-0000-0000A4640000}"/>
    <cellStyle name="Normal 3 2 3 3 2 3 2" xfId="28907" xr:uid="{00000000-0005-0000-0000-0000A5640000}"/>
    <cellStyle name="Normal 3 2 3 3 2 3 2 2" xfId="28908" xr:uid="{00000000-0005-0000-0000-0000A6640000}"/>
    <cellStyle name="Normal 3 2 3 3 2 3 2 2 2" xfId="28909" xr:uid="{00000000-0005-0000-0000-0000A7640000}"/>
    <cellStyle name="Normal 3 2 3 3 2 3 2 3" xfId="28910" xr:uid="{00000000-0005-0000-0000-0000A8640000}"/>
    <cellStyle name="Normal 3 2 3 3 2 3 2 4" xfId="28911" xr:uid="{00000000-0005-0000-0000-0000A9640000}"/>
    <cellStyle name="Normal 3 2 3 3 2 3 3" xfId="28912" xr:uid="{00000000-0005-0000-0000-0000AA640000}"/>
    <cellStyle name="Normal 3 2 3 3 2 3 3 2" xfId="28913" xr:uid="{00000000-0005-0000-0000-0000AB640000}"/>
    <cellStyle name="Normal 3 2 3 3 2 3 4" xfId="28914" xr:uid="{00000000-0005-0000-0000-0000AC640000}"/>
    <cellStyle name="Normal 3 2 3 3 2 3 5" xfId="28915" xr:uid="{00000000-0005-0000-0000-0000AD640000}"/>
    <cellStyle name="Normal 3 2 3 3 2 4" xfId="28916" xr:uid="{00000000-0005-0000-0000-0000AE640000}"/>
    <cellStyle name="Normal 3 2 3 3 2 4 2" xfId="28917" xr:uid="{00000000-0005-0000-0000-0000AF640000}"/>
    <cellStyle name="Normal 3 2 3 3 2 4 2 2" xfId="28918" xr:uid="{00000000-0005-0000-0000-0000B0640000}"/>
    <cellStyle name="Normal 3 2 3 3 2 4 3" xfId="28919" xr:uid="{00000000-0005-0000-0000-0000B1640000}"/>
    <cellStyle name="Normal 3 2 3 3 2 4 4" xfId="28920" xr:uid="{00000000-0005-0000-0000-0000B2640000}"/>
    <cellStyle name="Normal 3 2 3 3 2 5" xfId="28921" xr:uid="{00000000-0005-0000-0000-0000B3640000}"/>
    <cellStyle name="Normal 3 2 3 3 2 5 2" xfId="28922" xr:uid="{00000000-0005-0000-0000-0000B4640000}"/>
    <cellStyle name="Normal 3 2 3 3 2 6" xfId="28923" xr:uid="{00000000-0005-0000-0000-0000B5640000}"/>
    <cellStyle name="Normal 3 2 3 3 2 7" xfId="28924" xr:uid="{00000000-0005-0000-0000-0000B6640000}"/>
    <cellStyle name="Normal 3 2 3 3 3" xfId="28925" xr:uid="{00000000-0005-0000-0000-0000B7640000}"/>
    <cellStyle name="Normal 3 2 3 3 3 2" xfId="28926" xr:uid="{00000000-0005-0000-0000-0000B8640000}"/>
    <cellStyle name="Normal 3 2 3 3 3 2 2" xfId="28927" xr:uid="{00000000-0005-0000-0000-0000B9640000}"/>
    <cellStyle name="Normal 3 2 3 3 3 2 2 2" xfId="28928" xr:uid="{00000000-0005-0000-0000-0000BA640000}"/>
    <cellStyle name="Normal 3 2 3 3 3 2 2 2 2" xfId="28929" xr:uid="{00000000-0005-0000-0000-0000BB640000}"/>
    <cellStyle name="Normal 3 2 3 3 3 2 2 3" xfId="28930" xr:uid="{00000000-0005-0000-0000-0000BC640000}"/>
    <cellStyle name="Normal 3 2 3 3 3 2 2 4" xfId="28931" xr:uid="{00000000-0005-0000-0000-0000BD640000}"/>
    <cellStyle name="Normal 3 2 3 3 3 2 3" xfId="28932" xr:uid="{00000000-0005-0000-0000-0000BE640000}"/>
    <cellStyle name="Normal 3 2 3 3 3 2 3 2" xfId="28933" xr:uid="{00000000-0005-0000-0000-0000BF640000}"/>
    <cellStyle name="Normal 3 2 3 3 3 2 4" xfId="28934" xr:uid="{00000000-0005-0000-0000-0000C0640000}"/>
    <cellStyle name="Normal 3 2 3 3 3 2 5" xfId="28935" xr:uid="{00000000-0005-0000-0000-0000C1640000}"/>
    <cellStyle name="Normal 3 2 3 3 3 3" xfId="28936" xr:uid="{00000000-0005-0000-0000-0000C2640000}"/>
    <cellStyle name="Normal 3 2 3 3 3 3 2" xfId="28937" xr:uid="{00000000-0005-0000-0000-0000C3640000}"/>
    <cellStyle name="Normal 3 2 3 3 3 3 2 2" xfId="28938" xr:uid="{00000000-0005-0000-0000-0000C4640000}"/>
    <cellStyle name="Normal 3 2 3 3 3 3 3" xfId="28939" xr:uid="{00000000-0005-0000-0000-0000C5640000}"/>
    <cellStyle name="Normal 3 2 3 3 3 3 4" xfId="28940" xr:uid="{00000000-0005-0000-0000-0000C6640000}"/>
    <cellStyle name="Normal 3 2 3 3 3 4" xfId="28941" xr:uid="{00000000-0005-0000-0000-0000C7640000}"/>
    <cellStyle name="Normal 3 2 3 3 3 4 2" xfId="28942" xr:uid="{00000000-0005-0000-0000-0000C8640000}"/>
    <cellStyle name="Normal 3 2 3 3 3 5" xfId="28943" xr:uid="{00000000-0005-0000-0000-0000C9640000}"/>
    <cellStyle name="Normal 3 2 3 3 3 6" xfId="28944" xr:uid="{00000000-0005-0000-0000-0000CA640000}"/>
    <cellStyle name="Normal 3 2 3 3 4" xfId="28945" xr:uid="{00000000-0005-0000-0000-0000CB640000}"/>
    <cellStyle name="Normal 3 2 3 3 4 2" xfId="28946" xr:uid="{00000000-0005-0000-0000-0000CC640000}"/>
    <cellStyle name="Normal 3 2 3 3 4 2 2" xfId="28947" xr:uid="{00000000-0005-0000-0000-0000CD640000}"/>
    <cellStyle name="Normal 3 2 3 3 4 2 2 2" xfId="28948" xr:uid="{00000000-0005-0000-0000-0000CE640000}"/>
    <cellStyle name="Normal 3 2 3 3 4 2 3" xfId="28949" xr:uid="{00000000-0005-0000-0000-0000CF640000}"/>
    <cellStyle name="Normal 3 2 3 3 4 2 4" xfId="28950" xr:uid="{00000000-0005-0000-0000-0000D0640000}"/>
    <cellStyle name="Normal 3 2 3 3 4 3" xfId="28951" xr:uid="{00000000-0005-0000-0000-0000D1640000}"/>
    <cellStyle name="Normal 3 2 3 3 4 3 2" xfId="28952" xr:uid="{00000000-0005-0000-0000-0000D2640000}"/>
    <cellStyle name="Normal 3 2 3 3 4 4" xfId="28953" xr:uid="{00000000-0005-0000-0000-0000D3640000}"/>
    <cellStyle name="Normal 3 2 3 3 4 5" xfId="28954" xr:uid="{00000000-0005-0000-0000-0000D4640000}"/>
    <cellStyle name="Normal 3 2 3 3 5" xfId="28955" xr:uid="{00000000-0005-0000-0000-0000D5640000}"/>
    <cellStyle name="Normal 3 2 3 3 5 2" xfId="28956" xr:uid="{00000000-0005-0000-0000-0000D6640000}"/>
    <cellStyle name="Normal 3 2 3 3 5 2 2" xfId="28957" xr:uid="{00000000-0005-0000-0000-0000D7640000}"/>
    <cellStyle name="Normal 3 2 3 3 5 3" xfId="28958" xr:uid="{00000000-0005-0000-0000-0000D8640000}"/>
    <cellStyle name="Normal 3 2 3 3 5 4" xfId="28959" xr:uid="{00000000-0005-0000-0000-0000D9640000}"/>
    <cellStyle name="Normal 3 2 3 3 6" xfId="28960" xr:uid="{00000000-0005-0000-0000-0000DA640000}"/>
    <cellStyle name="Normal 3 2 3 3 6 2" xfId="28961" xr:uid="{00000000-0005-0000-0000-0000DB640000}"/>
    <cellStyle name="Normal 3 2 3 3 7" xfId="28962" xr:uid="{00000000-0005-0000-0000-0000DC640000}"/>
    <cellStyle name="Normal 3 2 3 3 8" xfId="28963" xr:uid="{00000000-0005-0000-0000-0000DD640000}"/>
    <cellStyle name="Normal 3 2 3 3 9" xfId="28964" xr:uid="{00000000-0005-0000-0000-0000DE640000}"/>
    <cellStyle name="Normal 3 2 3 4" xfId="761" xr:uid="{00000000-0005-0000-0000-0000DF640000}"/>
    <cellStyle name="Normal 3 2 3 4 2" xfId="28965" xr:uid="{00000000-0005-0000-0000-0000E0640000}"/>
    <cellStyle name="Normal 3 2 3 4 2 2" xfId="28966" xr:uid="{00000000-0005-0000-0000-0000E1640000}"/>
    <cellStyle name="Normal 3 2 3 4 2 2 2" xfId="28967" xr:uid="{00000000-0005-0000-0000-0000E2640000}"/>
    <cellStyle name="Normal 3 2 3 4 2 2 2 2" xfId="28968" xr:uid="{00000000-0005-0000-0000-0000E3640000}"/>
    <cellStyle name="Normal 3 2 3 4 2 2 2 2 2" xfId="28969" xr:uid="{00000000-0005-0000-0000-0000E4640000}"/>
    <cellStyle name="Normal 3 2 3 4 2 2 2 2 2 2" xfId="28970" xr:uid="{00000000-0005-0000-0000-0000E5640000}"/>
    <cellStyle name="Normal 3 2 3 4 2 2 2 2 3" xfId="28971" xr:uid="{00000000-0005-0000-0000-0000E6640000}"/>
    <cellStyle name="Normal 3 2 3 4 2 2 2 2 4" xfId="28972" xr:uid="{00000000-0005-0000-0000-0000E7640000}"/>
    <cellStyle name="Normal 3 2 3 4 2 2 2 3" xfId="28973" xr:uid="{00000000-0005-0000-0000-0000E8640000}"/>
    <cellStyle name="Normal 3 2 3 4 2 2 2 3 2" xfId="28974" xr:uid="{00000000-0005-0000-0000-0000E9640000}"/>
    <cellStyle name="Normal 3 2 3 4 2 2 2 4" xfId="28975" xr:uid="{00000000-0005-0000-0000-0000EA640000}"/>
    <cellStyle name="Normal 3 2 3 4 2 2 2 5" xfId="28976" xr:uid="{00000000-0005-0000-0000-0000EB640000}"/>
    <cellStyle name="Normal 3 2 3 4 2 2 3" xfId="28977" xr:uid="{00000000-0005-0000-0000-0000EC640000}"/>
    <cellStyle name="Normal 3 2 3 4 2 2 3 2" xfId="28978" xr:uid="{00000000-0005-0000-0000-0000ED640000}"/>
    <cellStyle name="Normal 3 2 3 4 2 2 3 2 2" xfId="28979" xr:uid="{00000000-0005-0000-0000-0000EE640000}"/>
    <cellStyle name="Normal 3 2 3 4 2 2 3 3" xfId="28980" xr:uid="{00000000-0005-0000-0000-0000EF640000}"/>
    <cellStyle name="Normal 3 2 3 4 2 2 3 4" xfId="28981" xr:uid="{00000000-0005-0000-0000-0000F0640000}"/>
    <cellStyle name="Normal 3 2 3 4 2 2 4" xfId="28982" xr:uid="{00000000-0005-0000-0000-0000F1640000}"/>
    <cellStyle name="Normal 3 2 3 4 2 2 4 2" xfId="28983" xr:uid="{00000000-0005-0000-0000-0000F2640000}"/>
    <cellStyle name="Normal 3 2 3 4 2 2 5" xfId="28984" xr:uid="{00000000-0005-0000-0000-0000F3640000}"/>
    <cellStyle name="Normal 3 2 3 4 2 2 6" xfId="28985" xr:uid="{00000000-0005-0000-0000-0000F4640000}"/>
    <cellStyle name="Normal 3 2 3 4 2 3" xfId="28986" xr:uid="{00000000-0005-0000-0000-0000F5640000}"/>
    <cellStyle name="Normal 3 2 3 4 2 3 2" xfId="28987" xr:uid="{00000000-0005-0000-0000-0000F6640000}"/>
    <cellStyle name="Normal 3 2 3 4 2 3 2 2" xfId="28988" xr:uid="{00000000-0005-0000-0000-0000F7640000}"/>
    <cellStyle name="Normal 3 2 3 4 2 3 2 2 2" xfId="28989" xr:uid="{00000000-0005-0000-0000-0000F8640000}"/>
    <cellStyle name="Normal 3 2 3 4 2 3 2 3" xfId="28990" xr:uid="{00000000-0005-0000-0000-0000F9640000}"/>
    <cellStyle name="Normal 3 2 3 4 2 3 2 4" xfId="28991" xr:uid="{00000000-0005-0000-0000-0000FA640000}"/>
    <cellStyle name="Normal 3 2 3 4 2 3 3" xfId="28992" xr:uid="{00000000-0005-0000-0000-0000FB640000}"/>
    <cellStyle name="Normal 3 2 3 4 2 3 3 2" xfId="28993" xr:uid="{00000000-0005-0000-0000-0000FC640000}"/>
    <cellStyle name="Normal 3 2 3 4 2 3 4" xfId="28994" xr:uid="{00000000-0005-0000-0000-0000FD640000}"/>
    <cellStyle name="Normal 3 2 3 4 2 3 5" xfId="28995" xr:uid="{00000000-0005-0000-0000-0000FE640000}"/>
    <cellStyle name="Normal 3 2 3 4 2 4" xfId="28996" xr:uid="{00000000-0005-0000-0000-0000FF640000}"/>
    <cellStyle name="Normal 3 2 3 4 2 4 2" xfId="28997" xr:uid="{00000000-0005-0000-0000-000000650000}"/>
    <cellStyle name="Normal 3 2 3 4 2 4 2 2" xfId="28998" xr:uid="{00000000-0005-0000-0000-000001650000}"/>
    <cellStyle name="Normal 3 2 3 4 2 4 3" xfId="28999" xr:uid="{00000000-0005-0000-0000-000002650000}"/>
    <cellStyle name="Normal 3 2 3 4 2 4 4" xfId="29000" xr:uid="{00000000-0005-0000-0000-000003650000}"/>
    <cellStyle name="Normal 3 2 3 4 2 5" xfId="29001" xr:uid="{00000000-0005-0000-0000-000004650000}"/>
    <cellStyle name="Normal 3 2 3 4 2 5 2" xfId="29002" xr:uid="{00000000-0005-0000-0000-000005650000}"/>
    <cellStyle name="Normal 3 2 3 4 2 6" xfId="29003" xr:uid="{00000000-0005-0000-0000-000006650000}"/>
    <cellStyle name="Normal 3 2 3 4 2 7" xfId="29004" xr:uid="{00000000-0005-0000-0000-000007650000}"/>
    <cellStyle name="Normal 3 2 3 4 3" xfId="29005" xr:uid="{00000000-0005-0000-0000-000008650000}"/>
    <cellStyle name="Normal 3 2 3 4 3 2" xfId="29006" xr:uid="{00000000-0005-0000-0000-000009650000}"/>
    <cellStyle name="Normal 3 2 3 4 3 2 2" xfId="29007" xr:uid="{00000000-0005-0000-0000-00000A650000}"/>
    <cellStyle name="Normal 3 2 3 4 3 2 2 2" xfId="29008" xr:uid="{00000000-0005-0000-0000-00000B650000}"/>
    <cellStyle name="Normal 3 2 3 4 3 2 2 2 2" xfId="29009" xr:uid="{00000000-0005-0000-0000-00000C650000}"/>
    <cellStyle name="Normal 3 2 3 4 3 2 2 3" xfId="29010" xr:uid="{00000000-0005-0000-0000-00000D650000}"/>
    <cellStyle name="Normal 3 2 3 4 3 2 2 4" xfId="29011" xr:uid="{00000000-0005-0000-0000-00000E650000}"/>
    <cellStyle name="Normal 3 2 3 4 3 2 3" xfId="29012" xr:uid="{00000000-0005-0000-0000-00000F650000}"/>
    <cellStyle name="Normal 3 2 3 4 3 2 3 2" xfId="29013" xr:uid="{00000000-0005-0000-0000-000010650000}"/>
    <cellStyle name="Normal 3 2 3 4 3 2 4" xfId="29014" xr:uid="{00000000-0005-0000-0000-000011650000}"/>
    <cellStyle name="Normal 3 2 3 4 3 2 5" xfId="29015" xr:uid="{00000000-0005-0000-0000-000012650000}"/>
    <cellStyle name="Normal 3 2 3 4 3 3" xfId="29016" xr:uid="{00000000-0005-0000-0000-000013650000}"/>
    <cellStyle name="Normal 3 2 3 4 3 3 2" xfId="29017" xr:uid="{00000000-0005-0000-0000-000014650000}"/>
    <cellStyle name="Normal 3 2 3 4 3 3 2 2" xfId="29018" xr:uid="{00000000-0005-0000-0000-000015650000}"/>
    <cellStyle name="Normal 3 2 3 4 3 3 3" xfId="29019" xr:uid="{00000000-0005-0000-0000-000016650000}"/>
    <cellStyle name="Normal 3 2 3 4 3 3 4" xfId="29020" xr:uid="{00000000-0005-0000-0000-000017650000}"/>
    <cellStyle name="Normal 3 2 3 4 3 4" xfId="29021" xr:uid="{00000000-0005-0000-0000-000018650000}"/>
    <cellStyle name="Normal 3 2 3 4 3 4 2" xfId="29022" xr:uid="{00000000-0005-0000-0000-000019650000}"/>
    <cellStyle name="Normal 3 2 3 4 3 5" xfId="29023" xr:uid="{00000000-0005-0000-0000-00001A650000}"/>
    <cellStyle name="Normal 3 2 3 4 3 6" xfId="29024" xr:uid="{00000000-0005-0000-0000-00001B650000}"/>
    <cellStyle name="Normal 3 2 3 4 4" xfId="29025" xr:uid="{00000000-0005-0000-0000-00001C650000}"/>
    <cellStyle name="Normal 3 2 3 4 4 2" xfId="29026" xr:uid="{00000000-0005-0000-0000-00001D650000}"/>
    <cellStyle name="Normal 3 2 3 4 4 2 2" xfId="29027" xr:uid="{00000000-0005-0000-0000-00001E650000}"/>
    <cellStyle name="Normal 3 2 3 4 4 2 2 2" xfId="29028" xr:uid="{00000000-0005-0000-0000-00001F650000}"/>
    <cellStyle name="Normal 3 2 3 4 4 2 3" xfId="29029" xr:uid="{00000000-0005-0000-0000-000020650000}"/>
    <cellStyle name="Normal 3 2 3 4 4 2 4" xfId="29030" xr:uid="{00000000-0005-0000-0000-000021650000}"/>
    <cellStyle name="Normal 3 2 3 4 4 3" xfId="29031" xr:uid="{00000000-0005-0000-0000-000022650000}"/>
    <cellStyle name="Normal 3 2 3 4 4 3 2" xfId="29032" xr:uid="{00000000-0005-0000-0000-000023650000}"/>
    <cellStyle name="Normal 3 2 3 4 4 4" xfId="29033" xr:uid="{00000000-0005-0000-0000-000024650000}"/>
    <cellStyle name="Normal 3 2 3 4 4 5" xfId="29034" xr:uid="{00000000-0005-0000-0000-000025650000}"/>
    <cellStyle name="Normal 3 2 3 4 5" xfId="29035" xr:uid="{00000000-0005-0000-0000-000026650000}"/>
    <cellStyle name="Normal 3 2 3 4 5 2" xfId="29036" xr:uid="{00000000-0005-0000-0000-000027650000}"/>
    <cellStyle name="Normal 3 2 3 4 5 2 2" xfId="29037" xr:uid="{00000000-0005-0000-0000-000028650000}"/>
    <cellStyle name="Normal 3 2 3 4 5 3" xfId="29038" xr:uid="{00000000-0005-0000-0000-000029650000}"/>
    <cellStyle name="Normal 3 2 3 4 5 4" xfId="29039" xr:uid="{00000000-0005-0000-0000-00002A650000}"/>
    <cellStyle name="Normal 3 2 3 4 6" xfId="29040" xr:uid="{00000000-0005-0000-0000-00002B650000}"/>
    <cellStyle name="Normal 3 2 3 4 6 2" xfId="29041" xr:uid="{00000000-0005-0000-0000-00002C650000}"/>
    <cellStyle name="Normal 3 2 3 4 7" xfId="29042" xr:uid="{00000000-0005-0000-0000-00002D650000}"/>
    <cellStyle name="Normal 3 2 3 4 8" xfId="29043" xr:uid="{00000000-0005-0000-0000-00002E650000}"/>
    <cellStyle name="Normal 3 2 3 4 9" xfId="29044" xr:uid="{00000000-0005-0000-0000-00002F650000}"/>
    <cellStyle name="Normal 3 2 3 5" xfId="29045" xr:uid="{00000000-0005-0000-0000-000030650000}"/>
    <cellStyle name="Normal 3 2 3 5 2" xfId="29046" xr:uid="{00000000-0005-0000-0000-000031650000}"/>
    <cellStyle name="Normal 3 2 3 5 2 2" xfId="29047" xr:uid="{00000000-0005-0000-0000-000032650000}"/>
    <cellStyle name="Normal 3 2 3 5 2 2 2" xfId="29048" xr:uid="{00000000-0005-0000-0000-000033650000}"/>
    <cellStyle name="Normal 3 2 3 5 2 2 2 2" xfId="29049" xr:uid="{00000000-0005-0000-0000-000034650000}"/>
    <cellStyle name="Normal 3 2 3 5 2 2 2 2 2" xfId="29050" xr:uid="{00000000-0005-0000-0000-000035650000}"/>
    <cellStyle name="Normal 3 2 3 5 2 2 2 3" xfId="29051" xr:uid="{00000000-0005-0000-0000-000036650000}"/>
    <cellStyle name="Normal 3 2 3 5 2 2 2 4" xfId="29052" xr:uid="{00000000-0005-0000-0000-000037650000}"/>
    <cellStyle name="Normal 3 2 3 5 2 2 3" xfId="29053" xr:uid="{00000000-0005-0000-0000-000038650000}"/>
    <cellStyle name="Normal 3 2 3 5 2 2 3 2" xfId="29054" xr:uid="{00000000-0005-0000-0000-000039650000}"/>
    <cellStyle name="Normal 3 2 3 5 2 2 4" xfId="29055" xr:uid="{00000000-0005-0000-0000-00003A650000}"/>
    <cellStyle name="Normal 3 2 3 5 2 2 5" xfId="29056" xr:uid="{00000000-0005-0000-0000-00003B650000}"/>
    <cellStyle name="Normal 3 2 3 5 2 3" xfId="29057" xr:uid="{00000000-0005-0000-0000-00003C650000}"/>
    <cellStyle name="Normal 3 2 3 5 2 3 2" xfId="29058" xr:uid="{00000000-0005-0000-0000-00003D650000}"/>
    <cellStyle name="Normal 3 2 3 5 2 3 2 2" xfId="29059" xr:uid="{00000000-0005-0000-0000-00003E650000}"/>
    <cellStyle name="Normal 3 2 3 5 2 3 3" xfId="29060" xr:uid="{00000000-0005-0000-0000-00003F650000}"/>
    <cellStyle name="Normal 3 2 3 5 2 3 4" xfId="29061" xr:uid="{00000000-0005-0000-0000-000040650000}"/>
    <cellStyle name="Normal 3 2 3 5 2 4" xfId="29062" xr:uid="{00000000-0005-0000-0000-000041650000}"/>
    <cellStyle name="Normal 3 2 3 5 2 4 2" xfId="29063" xr:uid="{00000000-0005-0000-0000-000042650000}"/>
    <cellStyle name="Normal 3 2 3 5 2 5" xfId="29064" xr:uid="{00000000-0005-0000-0000-000043650000}"/>
    <cellStyle name="Normal 3 2 3 5 2 6" xfId="29065" xr:uid="{00000000-0005-0000-0000-000044650000}"/>
    <cellStyle name="Normal 3 2 3 5 3" xfId="29066" xr:uid="{00000000-0005-0000-0000-000045650000}"/>
    <cellStyle name="Normal 3 2 3 5 3 2" xfId="29067" xr:uid="{00000000-0005-0000-0000-000046650000}"/>
    <cellStyle name="Normal 3 2 3 5 3 2 2" xfId="29068" xr:uid="{00000000-0005-0000-0000-000047650000}"/>
    <cellStyle name="Normal 3 2 3 5 3 2 2 2" xfId="29069" xr:uid="{00000000-0005-0000-0000-000048650000}"/>
    <cellStyle name="Normal 3 2 3 5 3 2 3" xfId="29070" xr:uid="{00000000-0005-0000-0000-000049650000}"/>
    <cellStyle name="Normal 3 2 3 5 3 2 4" xfId="29071" xr:uid="{00000000-0005-0000-0000-00004A650000}"/>
    <cellStyle name="Normal 3 2 3 5 3 3" xfId="29072" xr:uid="{00000000-0005-0000-0000-00004B650000}"/>
    <cellStyle name="Normal 3 2 3 5 3 3 2" xfId="29073" xr:uid="{00000000-0005-0000-0000-00004C650000}"/>
    <cellStyle name="Normal 3 2 3 5 3 4" xfId="29074" xr:uid="{00000000-0005-0000-0000-00004D650000}"/>
    <cellStyle name="Normal 3 2 3 5 3 5" xfId="29075" xr:uid="{00000000-0005-0000-0000-00004E650000}"/>
    <cellStyle name="Normal 3 2 3 5 4" xfId="29076" xr:uid="{00000000-0005-0000-0000-00004F650000}"/>
    <cellStyle name="Normal 3 2 3 5 4 2" xfId="29077" xr:uid="{00000000-0005-0000-0000-000050650000}"/>
    <cellStyle name="Normal 3 2 3 5 4 2 2" xfId="29078" xr:uid="{00000000-0005-0000-0000-000051650000}"/>
    <cellStyle name="Normal 3 2 3 5 4 3" xfId="29079" xr:uid="{00000000-0005-0000-0000-000052650000}"/>
    <cellStyle name="Normal 3 2 3 5 4 4" xfId="29080" xr:uid="{00000000-0005-0000-0000-000053650000}"/>
    <cellStyle name="Normal 3 2 3 5 5" xfId="29081" xr:uid="{00000000-0005-0000-0000-000054650000}"/>
    <cellStyle name="Normal 3 2 3 5 5 2" xfId="29082" xr:uid="{00000000-0005-0000-0000-000055650000}"/>
    <cellStyle name="Normal 3 2 3 5 6" xfId="29083" xr:uid="{00000000-0005-0000-0000-000056650000}"/>
    <cellStyle name="Normal 3 2 3 5 7" xfId="29084" xr:uid="{00000000-0005-0000-0000-000057650000}"/>
    <cellStyle name="Normal 3 2 3 6" xfId="29085" xr:uid="{00000000-0005-0000-0000-000058650000}"/>
    <cellStyle name="Normal 3 2 3 6 2" xfId="29086" xr:uid="{00000000-0005-0000-0000-000059650000}"/>
    <cellStyle name="Normal 3 2 3 6 2 2" xfId="29087" xr:uid="{00000000-0005-0000-0000-00005A650000}"/>
    <cellStyle name="Normal 3 2 3 6 2 2 2" xfId="29088" xr:uid="{00000000-0005-0000-0000-00005B650000}"/>
    <cellStyle name="Normal 3 2 3 6 2 2 2 2" xfId="29089" xr:uid="{00000000-0005-0000-0000-00005C650000}"/>
    <cellStyle name="Normal 3 2 3 6 2 2 3" xfId="29090" xr:uid="{00000000-0005-0000-0000-00005D650000}"/>
    <cellStyle name="Normal 3 2 3 6 2 2 4" xfId="29091" xr:uid="{00000000-0005-0000-0000-00005E650000}"/>
    <cellStyle name="Normal 3 2 3 6 2 3" xfId="29092" xr:uid="{00000000-0005-0000-0000-00005F650000}"/>
    <cellStyle name="Normal 3 2 3 6 2 3 2" xfId="29093" xr:uid="{00000000-0005-0000-0000-000060650000}"/>
    <cellStyle name="Normal 3 2 3 6 2 4" xfId="29094" xr:uid="{00000000-0005-0000-0000-000061650000}"/>
    <cellStyle name="Normal 3 2 3 6 2 5" xfId="29095" xr:uid="{00000000-0005-0000-0000-000062650000}"/>
    <cellStyle name="Normal 3 2 3 6 3" xfId="29096" xr:uid="{00000000-0005-0000-0000-000063650000}"/>
    <cellStyle name="Normal 3 2 3 6 3 2" xfId="29097" xr:uid="{00000000-0005-0000-0000-000064650000}"/>
    <cellStyle name="Normal 3 2 3 6 3 2 2" xfId="29098" xr:uid="{00000000-0005-0000-0000-000065650000}"/>
    <cellStyle name="Normal 3 2 3 6 3 3" xfId="29099" xr:uid="{00000000-0005-0000-0000-000066650000}"/>
    <cellStyle name="Normal 3 2 3 6 3 4" xfId="29100" xr:uid="{00000000-0005-0000-0000-000067650000}"/>
    <cellStyle name="Normal 3 2 3 6 4" xfId="29101" xr:uid="{00000000-0005-0000-0000-000068650000}"/>
    <cellStyle name="Normal 3 2 3 6 4 2" xfId="29102" xr:uid="{00000000-0005-0000-0000-000069650000}"/>
    <cellStyle name="Normal 3 2 3 6 5" xfId="29103" xr:uid="{00000000-0005-0000-0000-00006A650000}"/>
    <cellStyle name="Normal 3 2 3 6 6" xfId="29104" xr:uid="{00000000-0005-0000-0000-00006B650000}"/>
    <cellStyle name="Normal 3 2 3 7" xfId="29105" xr:uid="{00000000-0005-0000-0000-00006C650000}"/>
    <cellStyle name="Normal 3 2 3 7 2" xfId="29106" xr:uid="{00000000-0005-0000-0000-00006D650000}"/>
    <cellStyle name="Normal 3 2 3 7 2 2" xfId="29107" xr:uid="{00000000-0005-0000-0000-00006E650000}"/>
    <cellStyle name="Normal 3 2 3 7 2 2 2" xfId="29108" xr:uid="{00000000-0005-0000-0000-00006F650000}"/>
    <cellStyle name="Normal 3 2 3 7 2 3" xfId="29109" xr:uid="{00000000-0005-0000-0000-000070650000}"/>
    <cellStyle name="Normal 3 2 3 7 2 4" xfId="29110" xr:uid="{00000000-0005-0000-0000-000071650000}"/>
    <cellStyle name="Normal 3 2 3 7 3" xfId="29111" xr:uid="{00000000-0005-0000-0000-000072650000}"/>
    <cellStyle name="Normal 3 2 3 7 3 2" xfId="29112" xr:uid="{00000000-0005-0000-0000-000073650000}"/>
    <cellStyle name="Normal 3 2 3 7 4" xfId="29113" xr:uid="{00000000-0005-0000-0000-000074650000}"/>
    <cellStyle name="Normal 3 2 3 7 5" xfId="29114" xr:uid="{00000000-0005-0000-0000-000075650000}"/>
    <cellStyle name="Normal 3 2 3 8" xfId="29115" xr:uid="{00000000-0005-0000-0000-000076650000}"/>
    <cellStyle name="Normal 3 2 3 8 2" xfId="29116" xr:uid="{00000000-0005-0000-0000-000077650000}"/>
    <cellStyle name="Normal 3 2 3 8 2 2" xfId="29117" xr:uid="{00000000-0005-0000-0000-000078650000}"/>
    <cellStyle name="Normal 3 2 3 8 3" xfId="29118" xr:uid="{00000000-0005-0000-0000-000079650000}"/>
    <cellStyle name="Normal 3 2 3 8 4" xfId="29119" xr:uid="{00000000-0005-0000-0000-00007A650000}"/>
    <cellStyle name="Normal 3 2 3 9" xfId="29120" xr:uid="{00000000-0005-0000-0000-00007B650000}"/>
    <cellStyle name="Normal 3 2 3 9 2" xfId="29121" xr:uid="{00000000-0005-0000-0000-00007C650000}"/>
    <cellStyle name="Normal 3 2 4" xfId="364" xr:uid="{00000000-0005-0000-0000-00007D650000}"/>
    <cellStyle name="Normal 3 2 4 2" xfId="4581" xr:uid="{00000000-0005-0000-0000-00007E650000}"/>
    <cellStyle name="Normal 3 2 4 3" xfId="7404" xr:uid="{00000000-0005-0000-0000-00007F650000}"/>
    <cellStyle name="Normal 3 2 5" xfId="365" xr:uid="{00000000-0005-0000-0000-000080650000}"/>
    <cellStyle name="Normal 3 2 6" xfId="4582" xr:uid="{00000000-0005-0000-0000-000081650000}"/>
    <cellStyle name="Normal 3 2 6 2" xfId="4583" xr:uid="{00000000-0005-0000-0000-000082650000}"/>
    <cellStyle name="Normal 3 2 7" xfId="4584" xr:uid="{00000000-0005-0000-0000-000083650000}"/>
    <cellStyle name="Normal 3 2 7 2" xfId="4585" xr:uid="{00000000-0005-0000-0000-000084650000}"/>
    <cellStyle name="Normal 3 2 8" xfId="4586" xr:uid="{00000000-0005-0000-0000-000085650000}"/>
    <cellStyle name="Normal 3 2 9" xfId="4587" xr:uid="{00000000-0005-0000-0000-000086650000}"/>
    <cellStyle name="Normal 3 2_00437" xfId="4588" xr:uid="{00000000-0005-0000-0000-000087650000}"/>
    <cellStyle name="Normal 3 20" xfId="4589" xr:uid="{00000000-0005-0000-0000-000088650000}"/>
    <cellStyle name="Normal 3 20 2" xfId="4590" xr:uid="{00000000-0005-0000-0000-000089650000}"/>
    <cellStyle name="Normal 3 20 2 2" xfId="4591" xr:uid="{00000000-0005-0000-0000-00008A650000}"/>
    <cellStyle name="Normal 3 21" xfId="4592" xr:uid="{00000000-0005-0000-0000-00008B650000}"/>
    <cellStyle name="Normal 3 21 2" xfId="4593" xr:uid="{00000000-0005-0000-0000-00008C650000}"/>
    <cellStyle name="Normal 3 21 2 2" xfId="4594" xr:uid="{00000000-0005-0000-0000-00008D650000}"/>
    <cellStyle name="Normal 3 22" xfId="4595" xr:uid="{00000000-0005-0000-0000-00008E650000}"/>
    <cellStyle name="Normal 3 22 2" xfId="4596" xr:uid="{00000000-0005-0000-0000-00008F650000}"/>
    <cellStyle name="Normal 3 22 2 2" xfId="4597" xr:uid="{00000000-0005-0000-0000-000090650000}"/>
    <cellStyle name="Normal 3 23" xfId="4598" xr:uid="{00000000-0005-0000-0000-000091650000}"/>
    <cellStyle name="Normal 3 23 2" xfId="4599" xr:uid="{00000000-0005-0000-0000-000092650000}"/>
    <cellStyle name="Normal 3 23 2 2" xfId="4600" xr:uid="{00000000-0005-0000-0000-000093650000}"/>
    <cellStyle name="Normal 3 24" xfId="4601" xr:uid="{00000000-0005-0000-0000-000094650000}"/>
    <cellStyle name="Normal 3 24 2" xfId="4602" xr:uid="{00000000-0005-0000-0000-000095650000}"/>
    <cellStyle name="Normal 3 24 2 2" xfId="4603" xr:uid="{00000000-0005-0000-0000-000096650000}"/>
    <cellStyle name="Normal 3 25" xfId="4604" xr:uid="{00000000-0005-0000-0000-000097650000}"/>
    <cellStyle name="Normal 3 25 2" xfId="4605" xr:uid="{00000000-0005-0000-0000-000098650000}"/>
    <cellStyle name="Normal 3 25 2 2" xfId="4606" xr:uid="{00000000-0005-0000-0000-000099650000}"/>
    <cellStyle name="Normal 3 26" xfId="4607" xr:uid="{00000000-0005-0000-0000-00009A650000}"/>
    <cellStyle name="Normal 3 26 2" xfId="4608" xr:uid="{00000000-0005-0000-0000-00009B650000}"/>
    <cellStyle name="Normal 3 26 2 2" xfId="4609" xr:uid="{00000000-0005-0000-0000-00009C650000}"/>
    <cellStyle name="Normal 3 27" xfId="4610" xr:uid="{00000000-0005-0000-0000-00009D650000}"/>
    <cellStyle name="Normal 3 27 2" xfId="4611" xr:uid="{00000000-0005-0000-0000-00009E650000}"/>
    <cellStyle name="Normal 3 27 2 2" xfId="4612" xr:uid="{00000000-0005-0000-0000-00009F650000}"/>
    <cellStyle name="Normal 3 28" xfId="4613" xr:uid="{00000000-0005-0000-0000-0000A0650000}"/>
    <cellStyle name="Normal 3 28 2" xfId="4614" xr:uid="{00000000-0005-0000-0000-0000A1650000}"/>
    <cellStyle name="Normal 3 28 2 2" xfId="4615" xr:uid="{00000000-0005-0000-0000-0000A2650000}"/>
    <cellStyle name="Normal 3 29" xfId="4616" xr:uid="{00000000-0005-0000-0000-0000A3650000}"/>
    <cellStyle name="Normal 3 29 2" xfId="4617" xr:uid="{00000000-0005-0000-0000-0000A4650000}"/>
    <cellStyle name="Normal 3 29 2 2" xfId="4618" xr:uid="{00000000-0005-0000-0000-0000A5650000}"/>
    <cellStyle name="Normal 3 3" xfId="366" xr:uid="{00000000-0005-0000-0000-0000A6650000}"/>
    <cellStyle name="Normal 3 3 10" xfId="29122" xr:uid="{00000000-0005-0000-0000-0000A7650000}"/>
    <cellStyle name="Normal 3 3 10 2" xfId="29123" xr:uid="{00000000-0005-0000-0000-0000A8650000}"/>
    <cellStyle name="Normal 3 3 11" xfId="29124" xr:uid="{00000000-0005-0000-0000-0000A9650000}"/>
    <cellStyle name="Normal 3 3 12" xfId="29125" xr:uid="{00000000-0005-0000-0000-0000AA650000}"/>
    <cellStyle name="Normal 3 3 13" xfId="29126" xr:uid="{00000000-0005-0000-0000-0000AB650000}"/>
    <cellStyle name="Normal 3 3 2" xfId="367" xr:uid="{00000000-0005-0000-0000-0000AC650000}"/>
    <cellStyle name="Normal 3 3 2 10" xfId="29127" xr:uid="{00000000-0005-0000-0000-0000AD650000}"/>
    <cellStyle name="Normal 3 3 2 11" xfId="29128" xr:uid="{00000000-0005-0000-0000-0000AE650000}"/>
    <cellStyle name="Normal 3 3 2 12" xfId="29129" xr:uid="{00000000-0005-0000-0000-0000AF650000}"/>
    <cellStyle name="Normal 3 3 2 2" xfId="368" xr:uid="{00000000-0005-0000-0000-0000B0650000}"/>
    <cellStyle name="Normal 3 3 2 2 2" xfId="369" xr:uid="{00000000-0005-0000-0000-0000B1650000}"/>
    <cellStyle name="Normal 3 3 2 2 2 2" xfId="29130" xr:uid="{00000000-0005-0000-0000-0000B2650000}"/>
    <cellStyle name="Normal 3 3 2 2 2 2 2" xfId="29131" xr:uid="{00000000-0005-0000-0000-0000B3650000}"/>
    <cellStyle name="Normal 3 3 2 2 2 2 2 2" xfId="29132" xr:uid="{00000000-0005-0000-0000-0000B4650000}"/>
    <cellStyle name="Normal 3 3 2 2 2 2 2 2 2" xfId="29133" xr:uid="{00000000-0005-0000-0000-0000B5650000}"/>
    <cellStyle name="Normal 3 3 2 2 2 2 2 2 2 2" xfId="29134" xr:uid="{00000000-0005-0000-0000-0000B6650000}"/>
    <cellStyle name="Normal 3 3 2 2 2 2 2 2 3" xfId="29135" xr:uid="{00000000-0005-0000-0000-0000B7650000}"/>
    <cellStyle name="Normal 3 3 2 2 2 2 2 2 4" xfId="29136" xr:uid="{00000000-0005-0000-0000-0000B8650000}"/>
    <cellStyle name="Normal 3 3 2 2 2 2 2 3" xfId="29137" xr:uid="{00000000-0005-0000-0000-0000B9650000}"/>
    <cellStyle name="Normal 3 3 2 2 2 2 2 3 2" xfId="29138" xr:uid="{00000000-0005-0000-0000-0000BA650000}"/>
    <cellStyle name="Normal 3 3 2 2 2 2 2 4" xfId="29139" xr:uid="{00000000-0005-0000-0000-0000BB650000}"/>
    <cellStyle name="Normal 3 3 2 2 2 2 2 5" xfId="29140" xr:uid="{00000000-0005-0000-0000-0000BC650000}"/>
    <cellStyle name="Normal 3 3 2 2 2 2 3" xfId="29141" xr:uid="{00000000-0005-0000-0000-0000BD650000}"/>
    <cellStyle name="Normal 3 3 2 2 2 2 3 2" xfId="29142" xr:uid="{00000000-0005-0000-0000-0000BE650000}"/>
    <cellStyle name="Normal 3 3 2 2 2 2 3 2 2" xfId="29143" xr:uid="{00000000-0005-0000-0000-0000BF650000}"/>
    <cellStyle name="Normal 3 3 2 2 2 2 3 3" xfId="29144" xr:uid="{00000000-0005-0000-0000-0000C0650000}"/>
    <cellStyle name="Normal 3 3 2 2 2 2 3 4" xfId="29145" xr:uid="{00000000-0005-0000-0000-0000C1650000}"/>
    <cellStyle name="Normal 3 3 2 2 2 2 4" xfId="29146" xr:uid="{00000000-0005-0000-0000-0000C2650000}"/>
    <cellStyle name="Normal 3 3 2 2 2 2 4 2" xfId="29147" xr:uid="{00000000-0005-0000-0000-0000C3650000}"/>
    <cellStyle name="Normal 3 3 2 2 2 2 5" xfId="29148" xr:uid="{00000000-0005-0000-0000-0000C4650000}"/>
    <cellStyle name="Normal 3 3 2 2 2 2 6" xfId="29149" xr:uid="{00000000-0005-0000-0000-0000C5650000}"/>
    <cellStyle name="Normal 3 3 2 2 2 3" xfId="29150" xr:uid="{00000000-0005-0000-0000-0000C6650000}"/>
    <cellStyle name="Normal 3 3 2 2 2 3 2" xfId="29151" xr:uid="{00000000-0005-0000-0000-0000C7650000}"/>
    <cellStyle name="Normal 3 3 2 2 2 3 2 2" xfId="29152" xr:uid="{00000000-0005-0000-0000-0000C8650000}"/>
    <cellStyle name="Normal 3 3 2 2 2 3 2 2 2" xfId="29153" xr:uid="{00000000-0005-0000-0000-0000C9650000}"/>
    <cellStyle name="Normal 3 3 2 2 2 3 2 3" xfId="29154" xr:uid="{00000000-0005-0000-0000-0000CA650000}"/>
    <cellStyle name="Normal 3 3 2 2 2 3 2 4" xfId="29155" xr:uid="{00000000-0005-0000-0000-0000CB650000}"/>
    <cellStyle name="Normal 3 3 2 2 2 3 3" xfId="29156" xr:uid="{00000000-0005-0000-0000-0000CC650000}"/>
    <cellStyle name="Normal 3 3 2 2 2 3 3 2" xfId="29157" xr:uid="{00000000-0005-0000-0000-0000CD650000}"/>
    <cellStyle name="Normal 3 3 2 2 2 3 4" xfId="29158" xr:uid="{00000000-0005-0000-0000-0000CE650000}"/>
    <cellStyle name="Normal 3 3 2 2 2 3 5" xfId="29159" xr:uid="{00000000-0005-0000-0000-0000CF650000}"/>
    <cellStyle name="Normal 3 3 2 2 2 4" xfId="29160" xr:uid="{00000000-0005-0000-0000-0000D0650000}"/>
    <cellStyle name="Normal 3 3 2 2 2 4 2" xfId="29161" xr:uid="{00000000-0005-0000-0000-0000D1650000}"/>
    <cellStyle name="Normal 3 3 2 2 2 4 2 2" xfId="29162" xr:uid="{00000000-0005-0000-0000-0000D2650000}"/>
    <cellStyle name="Normal 3 3 2 2 2 4 3" xfId="29163" xr:uid="{00000000-0005-0000-0000-0000D3650000}"/>
    <cellStyle name="Normal 3 3 2 2 2 4 4" xfId="29164" xr:uid="{00000000-0005-0000-0000-0000D4650000}"/>
    <cellStyle name="Normal 3 3 2 2 2 5" xfId="29165" xr:uid="{00000000-0005-0000-0000-0000D5650000}"/>
    <cellStyle name="Normal 3 3 2 2 2 5 2" xfId="29166" xr:uid="{00000000-0005-0000-0000-0000D6650000}"/>
    <cellStyle name="Normal 3 3 2 2 2 6" xfId="29167" xr:uid="{00000000-0005-0000-0000-0000D7650000}"/>
    <cellStyle name="Normal 3 3 2 2 2 7" xfId="29168" xr:uid="{00000000-0005-0000-0000-0000D8650000}"/>
    <cellStyle name="Normal 3 3 2 2 3" xfId="7405" xr:uid="{00000000-0005-0000-0000-0000D9650000}"/>
    <cellStyle name="Normal 3 3 2 2 3 2" xfId="29169" xr:uid="{00000000-0005-0000-0000-0000DA650000}"/>
    <cellStyle name="Normal 3 3 2 2 3 2 2" xfId="29170" xr:uid="{00000000-0005-0000-0000-0000DB650000}"/>
    <cellStyle name="Normal 3 3 2 2 3 2 2 2" xfId="29171" xr:uid="{00000000-0005-0000-0000-0000DC650000}"/>
    <cellStyle name="Normal 3 3 2 2 3 2 2 2 2" xfId="29172" xr:uid="{00000000-0005-0000-0000-0000DD650000}"/>
    <cellStyle name="Normal 3 3 2 2 3 2 2 3" xfId="29173" xr:uid="{00000000-0005-0000-0000-0000DE650000}"/>
    <cellStyle name="Normal 3 3 2 2 3 2 2 4" xfId="29174" xr:uid="{00000000-0005-0000-0000-0000DF650000}"/>
    <cellStyle name="Normal 3 3 2 2 3 2 3" xfId="29175" xr:uid="{00000000-0005-0000-0000-0000E0650000}"/>
    <cellStyle name="Normal 3 3 2 2 3 2 3 2" xfId="29176" xr:uid="{00000000-0005-0000-0000-0000E1650000}"/>
    <cellStyle name="Normal 3 3 2 2 3 2 4" xfId="29177" xr:uid="{00000000-0005-0000-0000-0000E2650000}"/>
    <cellStyle name="Normal 3 3 2 2 3 2 5" xfId="29178" xr:uid="{00000000-0005-0000-0000-0000E3650000}"/>
    <cellStyle name="Normal 3 3 2 2 3 3" xfId="29179" xr:uid="{00000000-0005-0000-0000-0000E4650000}"/>
    <cellStyle name="Normal 3 3 2 2 3 3 2" xfId="29180" xr:uid="{00000000-0005-0000-0000-0000E5650000}"/>
    <cellStyle name="Normal 3 3 2 2 3 3 2 2" xfId="29181" xr:uid="{00000000-0005-0000-0000-0000E6650000}"/>
    <cellStyle name="Normal 3 3 2 2 3 3 3" xfId="29182" xr:uid="{00000000-0005-0000-0000-0000E7650000}"/>
    <cellStyle name="Normal 3 3 2 2 3 3 4" xfId="29183" xr:uid="{00000000-0005-0000-0000-0000E8650000}"/>
    <cellStyle name="Normal 3 3 2 2 3 4" xfId="29184" xr:uid="{00000000-0005-0000-0000-0000E9650000}"/>
    <cellStyle name="Normal 3 3 2 2 3 4 2" xfId="29185" xr:uid="{00000000-0005-0000-0000-0000EA650000}"/>
    <cellStyle name="Normal 3 3 2 2 3 5" xfId="29186" xr:uid="{00000000-0005-0000-0000-0000EB650000}"/>
    <cellStyle name="Normal 3 3 2 2 3 6" xfId="29187" xr:uid="{00000000-0005-0000-0000-0000EC650000}"/>
    <cellStyle name="Normal 3 3 2 2 4" xfId="29188" xr:uid="{00000000-0005-0000-0000-0000ED650000}"/>
    <cellStyle name="Normal 3 3 2 2 4 2" xfId="29189" xr:uid="{00000000-0005-0000-0000-0000EE650000}"/>
    <cellStyle name="Normal 3 3 2 2 4 2 2" xfId="29190" xr:uid="{00000000-0005-0000-0000-0000EF650000}"/>
    <cellStyle name="Normal 3 3 2 2 4 2 2 2" xfId="29191" xr:uid="{00000000-0005-0000-0000-0000F0650000}"/>
    <cellStyle name="Normal 3 3 2 2 4 2 3" xfId="29192" xr:uid="{00000000-0005-0000-0000-0000F1650000}"/>
    <cellStyle name="Normal 3 3 2 2 4 2 4" xfId="29193" xr:uid="{00000000-0005-0000-0000-0000F2650000}"/>
    <cellStyle name="Normal 3 3 2 2 4 3" xfId="29194" xr:uid="{00000000-0005-0000-0000-0000F3650000}"/>
    <cellStyle name="Normal 3 3 2 2 4 3 2" xfId="29195" xr:uid="{00000000-0005-0000-0000-0000F4650000}"/>
    <cellStyle name="Normal 3 3 2 2 4 4" xfId="29196" xr:uid="{00000000-0005-0000-0000-0000F5650000}"/>
    <cellStyle name="Normal 3 3 2 2 4 5" xfId="29197" xr:uid="{00000000-0005-0000-0000-0000F6650000}"/>
    <cellStyle name="Normal 3 3 2 2 5" xfId="29198" xr:uid="{00000000-0005-0000-0000-0000F7650000}"/>
    <cellStyle name="Normal 3 3 2 2 5 2" xfId="29199" xr:uid="{00000000-0005-0000-0000-0000F8650000}"/>
    <cellStyle name="Normal 3 3 2 2 5 2 2" xfId="29200" xr:uid="{00000000-0005-0000-0000-0000F9650000}"/>
    <cellStyle name="Normal 3 3 2 2 5 3" xfId="29201" xr:uid="{00000000-0005-0000-0000-0000FA650000}"/>
    <cellStyle name="Normal 3 3 2 2 5 4" xfId="29202" xr:uid="{00000000-0005-0000-0000-0000FB650000}"/>
    <cellStyle name="Normal 3 3 2 2 6" xfId="29203" xr:uid="{00000000-0005-0000-0000-0000FC650000}"/>
    <cellStyle name="Normal 3 3 2 2 6 2" xfId="29204" xr:uid="{00000000-0005-0000-0000-0000FD650000}"/>
    <cellStyle name="Normal 3 3 2 2 7" xfId="29205" xr:uid="{00000000-0005-0000-0000-0000FE650000}"/>
    <cellStyle name="Normal 3 3 2 2 8" xfId="29206" xr:uid="{00000000-0005-0000-0000-0000FF650000}"/>
    <cellStyle name="Normal 3 3 2 2 9" xfId="29207" xr:uid="{00000000-0005-0000-0000-000000660000}"/>
    <cellStyle name="Normal 3 3 2 3" xfId="370" xr:uid="{00000000-0005-0000-0000-000001660000}"/>
    <cellStyle name="Normal 3 3 2 3 2" xfId="29208" xr:uid="{00000000-0005-0000-0000-000002660000}"/>
    <cellStyle name="Normal 3 3 2 3 2 2" xfId="29209" xr:uid="{00000000-0005-0000-0000-000003660000}"/>
    <cellStyle name="Normal 3 3 2 3 2 2 2" xfId="29210" xr:uid="{00000000-0005-0000-0000-000004660000}"/>
    <cellStyle name="Normal 3 3 2 3 2 2 2 2" xfId="29211" xr:uid="{00000000-0005-0000-0000-000005660000}"/>
    <cellStyle name="Normal 3 3 2 3 2 2 2 2 2" xfId="29212" xr:uid="{00000000-0005-0000-0000-000006660000}"/>
    <cellStyle name="Normal 3 3 2 3 2 2 2 2 2 2" xfId="29213" xr:uid="{00000000-0005-0000-0000-000007660000}"/>
    <cellStyle name="Normal 3 3 2 3 2 2 2 2 3" xfId="29214" xr:uid="{00000000-0005-0000-0000-000008660000}"/>
    <cellStyle name="Normal 3 3 2 3 2 2 2 2 4" xfId="29215" xr:uid="{00000000-0005-0000-0000-000009660000}"/>
    <cellStyle name="Normal 3 3 2 3 2 2 2 3" xfId="29216" xr:uid="{00000000-0005-0000-0000-00000A660000}"/>
    <cellStyle name="Normal 3 3 2 3 2 2 2 3 2" xfId="29217" xr:uid="{00000000-0005-0000-0000-00000B660000}"/>
    <cellStyle name="Normal 3 3 2 3 2 2 2 4" xfId="29218" xr:uid="{00000000-0005-0000-0000-00000C660000}"/>
    <cellStyle name="Normal 3 3 2 3 2 2 2 5" xfId="29219" xr:uid="{00000000-0005-0000-0000-00000D660000}"/>
    <cellStyle name="Normal 3 3 2 3 2 2 3" xfId="29220" xr:uid="{00000000-0005-0000-0000-00000E660000}"/>
    <cellStyle name="Normal 3 3 2 3 2 2 3 2" xfId="29221" xr:uid="{00000000-0005-0000-0000-00000F660000}"/>
    <cellStyle name="Normal 3 3 2 3 2 2 3 2 2" xfId="29222" xr:uid="{00000000-0005-0000-0000-000010660000}"/>
    <cellStyle name="Normal 3 3 2 3 2 2 3 3" xfId="29223" xr:uid="{00000000-0005-0000-0000-000011660000}"/>
    <cellStyle name="Normal 3 3 2 3 2 2 3 4" xfId="29224" xr:uid="{00000000-0005-0000-0000-000012660000}"/>
    <cellStyle name="Normal 3 3 2 3 2 2 4" xfId="29225" xr:uid="{00000000-0005-0000-0000-000013660000}"/>
    <cellStyle name="Normal 3 3 2 3 2 2 4 2" xfId="29226" xr:uid="{00000000-0005-0000-0000-000014660000}"/>
    <cellStyle name="Normal 3 3 2 3 2 2 5" xfId="29227" xr:uid="{00000000-0005-0000-0000-000015660000}"/>
    <cellStyle name="Normal 3 3 2 3 2 2 6" xfId="29228" xr:uid="{00000000-0005-0000-0000-000016660000}"/>
    <cellStyle name="Normal 3 3 2 3 2 3" xfId="29229" xr:uid="{00000000-0005-0000-0000-000017660000}"/>
    <cellStyle name="Normal 3 3 2 3 2 3 2" xfId="29230" xr:uid="{00000000-0005-0000-0000-000018660000}"/>
    <cellStyle name="Normal 3 3 2 3 2 3 2 2" xfId="29231" xr:uid="{00000000-0005-0000-0000-000019660000}"/>
    <cellStyle name="Normal 3 3 2 3 2 3 2 2 2" xfId="29232" xr:uid="{00000000-0005-0000-0000-00001A660000}"/>
    <cellStyle name="Normal 3 3 2 3 2 3 2 3" xfId="29233" xr:uid="{00000000-0005-0000-0000-00001B660000}"/>
    <cellStyle name="Normal 3 3 2 3 2 3 2 4" xfId="29234" xr:uid="{00000000-0005-0000-0000-00001C660000}"/>
    <cellStyle name="Normal 3 3 2 3 2 3 3" xfId="29235" xr:uid="{00000000-0005-0000-0000-00001D660000}"/>
    <cellStyle name="Normal 3 3 2 3 2 3 3 2" xfId="29236" xr:uid="{00000000-0005-0000-0000-00001E660000}"/>
    <cellStyle name="Normal 3 3 2 3 2 3 4" xfId="29237" xr:uid="{00000000-0005-0000-0000-00001F660000}"/>
    <cellStyle name="Normal 3 3 2 3 2 3 5" xfId="29238" xr:uid="{00000000-0005-0000-0000-000020660000}"/>
    <cellStyle name="Normal 3 3 2 3 2 4" xfId="29239" xr:uid="{00000000-0005-0000-0000-000021660000}"/>
    <cellStyle name="Normal 3 3 2 3 2 4 2" xfId="29240" xr:uid="{00000000-0005-0000-0000-000022660000}"/>
    <cellStyle name="Normal 3 3 2 3 2 4 2 2" xfId="29241" xr:uid="{00000000-0005-0000-0000-000023660000}"/>
    <cellStyle name="Normal 3 3 2 3 2 4 3" xfId="29242" xr:uid="{00000000-0005-0000-0000-000024660000}"/>
    <cellStyle name="Normal 3 3 2 3 2 4 4" xfId="29243" xr:uid="{00000000-0005-0000-0000-000025660000}"/>
    <cellStyle name="Normal 3 3 2 3 2 5" xfId="29244" xr:uid="{00000000-0005-0000-0000-000026660000}"/>
    <cellStyle name="Normal 3 3 2 3 2 5 2" xfId="29245" xr:uid="{00000000-0005-0000-0000-000027660000}"/>
    <cellStyle name="Normal 3 3 2 3 2 6" xfId="29246" xr:uid="{00000000-0005-0000-0000-000028660000}"/>
    <cellStyle name="Normal 3 3 2 3 2 7" xfId="29247" xr:uid="{00000000-0005-0000-0000-000029660000}"/>
    <cellStyle name="Normal 3 3 2 3 3" xfId="29248" xr:uid="{00000000-0005-0000-0000-00002A660000}"/>
    <cellStyle name="Normal 3 3 2 3 3 2" xfId="29249" xr:uid="{00000000-0005-0000-0000-00002B660000}"/>
    <cellStyle name="Normal 3 3 2 3 3 2 2" xfId="29250" xr:uid="{00000000-0005-0000-0000-00002C660000}"/>
    <cellStyle name="Normal 3 3 2 3 3 2 2 2" xfId="29251" xr:uid="{00000000-0005-0000-0000-00002D660000}"/>
    <cellStyle name="Normal 3 3 2 3 3 2 2 2 2" xfId="29252" xr:uid="{00000000-0005-0000-0000-00002E660000}"/>
    <cellStyle name="Normal 3 3 2 3 3 2 2 3" xfId="29253" xr:uid="{00000000-0005-0000-0000-00002F660000}"/>
    <cellStyle name="Normal 3 3 2 3 3 2 2 4" xfId="29254" xr:uid="{00000000-0005-0000-0000-000030660000}"/>
    <cellStyle name="Normal 3 3 2 3 3 2 3" xfId="29255" xr:uid="{00000000-0005-0000-0000-000031660000}"/>
    <cellStyle name="Normal 3 3 2 3 3 2 3 2" xfId="29256" xr:uid="{00000000-0005-0000-0000-000032660000}"/>
    <cellStyle name="Normal 3 3 2 3 3 2 4" xfId="29257" xr:uid="{00000000-0005-0000-0000-000033660000}"/>
    <cellStyle name="Normal 3 3 2 3 3 2 5" xfId="29258" xr:uid="{00000000-0005-0000-0000-000034660000}"/>
    <cellStyle name="Normal 3 3 2 3 3 3" xfId="29259" xr:uid="{00000000-0005-0000-0000-000035660000}"/>
    <cellStyle name="Normal 3 3 2 3 3 3 2" xfId="29260" xr:uid="{00000000-0005-0000-0000-000036660000}"/>
    <cellStyle name="Normal 3 3 2 3 3 3 2 2" xfId="29261" xr:uid="{00000000-0005-0000-0000-000037660000}"/>
    <cellStyle name="Normal 3 3 2 3 3 3 3" xfId="29262" xr:uid="{00000000-0005-0000-0000-000038660000}"/>
    <cellStyle name="Normal 3 3 2 3 3 3 4" xfId="29263" xr:uid="{00000000-0005-0000-0000-000039660000}"/>
    <cellStyle name="Normal 3 3 2 3 3 4" xfId="29264" xr:uid="{00000000-0005-0000-0000-00003A660000}"/>
    <cellStyle name="Normal 3 3 2 3 3 4 2" xfId="29265" xr:uid="{00000000-0005-0000-0000-00003B660000}"/>
    <cellStyle name="Normal 3 3 2 3 3 5" xfId="29266" xr:uid="{00000000-0005-0000-0000-00003C660000}"/>
    <cellStyle name="Normal 3 3 2 3 3 6" xfId="29267" xr:uid="{00000000-0005-0000-0000-00003D660000}"/>
    <cellStyle name="Normal 3 3 2 3 4" xfId="29268" xr:uid="{00000000-0005-0000-0000-00003E660000}"/>
    <cellStyle name="Normal 3 3 2 3 4 2" xfId="29269" xr:uid="{00000000-0005-0000-0000-00003F660000}"/>
    <cellStyle name="Normal 3 3 2 3 4 2 2" xfId="29270" xr:uid="{00000000-0005-0000-0000-000040660000}"/>
    <cellStyle name="Normal 3 3 2 3 4 2 2 2" xfId="29271" xr:uid="{00000000-0005-0000-0000-000041660000}"/>
    <cellStyle name="Normal 3 3 2 3 4 2 3" xfId="29272" xr:uid="{00000000-0005-0000-0000-000042660000}"/>
    <cellStyle name="Normal 3 3 2 3 4 2 4" xfId="29273" xr:uid="{00000000-0005-0000-0000-000043660000}"/>
    <cellStyle name="Normal 3 3 2 3 4 3" xfId="29274" xr:uid="{00000000-0005-0000-0000-000044660000}"/>
    <cellStyle name="Normal 3 3 2 3 4 3 2" xfId="29275" xr:uid="{00000000-0005-0000-0000-000045660000}"/>
    <cellStyle name="Normal 3 3 2 3 4 4" xfId="29276" xr:uid="{00000000-0005-0000-0000-000046660000}"/>
    <cellStyle name="Normal 3 3 2 3 4 5" xfId="29277" xr:uid="{00000000-0005-0000-0000-000047660000}"/>
    <cellStyle name="Normal 3 3 2 3 5" xfId="29278" xr:uid="{00000000-0005-0000-0000-000048660000}"/>
    <cellStyle name="Normal 3 3 2 3 5 2" xfId="29279" xr:uid="{00000000-0005-0000-0000-000049660000}"/>
    <cellStyle name="Normal 3 3 2 3 5 2 2" xfId="29280" xr:uid="{00000000-0005-0000-0000-00004A660000}"/>
    <cellStyle name="Normal 3 3 2 3 5 3" xfId="29281" xr:uid="{00000000-0005-0000-0000-00004B660000}"/>
    <cellStyle name="Normal 3 3 2 3 5 4" xfId="29282" xr:uid="{00000000-0005-0000-0000-00004C660000}"/>
    <cellStyle name="Normal 3 3 2 3 6" xfId="29283" xr:uid="{00000000-0005-0000-0000-00004D660000}"/>
    <cellStyle name="Normal 3 3 2 3 6 2" xfId="29284" xr:uid="{00000000-0005-0000-0000-00004E660000}"/>
    <cellStyle name="Normal 3 3 2 3 7" xfId="29285" xr:uid="{00000000-0005-0000-0000-00004F660000}"/>
    <cellStyle name="Normal 3 3 2 3 8" xfId="29286" xr:uid="{00000000-0005-0000-0000-000050660000}"/>
    <cellStyle name="Normal 3 3 2 3 9" xfId="29287" xr:uid="{00000000-0005-0000-0000-000051660000}"/>
    <cellStyle name="Normal 3 3 2 4" xfId="762" xr:uid="{00000000-0005-0000-0000-000052660000}"/>
    <cellStyle name="Normal 3 3 2 4 2" xfId="29288" xr:uid="{00000000-0005-0000-0000-000053660000}"/>
    <cellStyle name="Normal 3 3 2 4 2 2" xfId="29289" xr:uid="{00000000-0005-0000-0000-000054660000}"/>
    <cellStyle name="Normal 3 3 2 4 2 2 2" xfId="29290" xr:uid="{00000000-0005-0000-0000-000055660000}"/>
    <cellStyle name="Normal 3 3 2 4 2 2 2 2" xfId="29291" xr:uid="{00000000-0005-0000-0000-000056660000}"/>
    <cellStyle name="Normal 3 3 2 4 2 2 2 2 2" xfId="29292" xr:uid="{00000000-0005-0000-0000-000057660000}"/>
    <cellStyle name="Normal 3 3 2 4 2 2 2 2 2 2" xfId="29293" xr:uid="{00000000-0005-0000-0000-000058660000}"/>
    <cellStyle name="Normal 3 3 2 4 2 2 2 2 3" xfId="29294" xr:uid="{00000000-0005-0000-0000-000059660000}"/>
    <cellStyle name="Normal 3 3 2 4 2 2 2 2 4" xfId="29295" xr:uid="{00000000-0005-0000-0000-00005A660000}"/>
    <cellStyle name="Normal 3 3 2 4 2 2 2 3" xfId="29296" xr:uid="{00000000-0005-0000-0000-00005B660000}"/>
    <cellStyle name="Normal 3 3 2 4 2 2 2 3 2" xfId="29297" xr:uid="{00000000-0005-0000-0000-00005C660000}"/>
    <cellStyle name="Normal 3 3 2 4 2 2 2 4" xfId="29298" xr:uid="{00000000-0005-0000-0000-00005D660000}"/>
    <cellStyle name="Normal 3 3 2 4 2 2 2 5" xfId="29299" xr:uid="{00000000-0005-0000-0000-00005E660000}"/>
    <cellStyle name="Normal 3 3 2 4 2 2 3" xfId="29300" xr:uid="{00000000-0005-0000-0000-00005F660000}"/>
    <cellStyle name="Normal 3 3 2 4 2 2 3 2" xfId="29301" xr:uid="{00000000-0005-0000-0000-000060660000}"/>
    <cellStyle name="Normal 3 3 2 4 2 2 3 2 2" xfId="29302" xr:uid="{00000000-0005-0000-0000-000061660000}"/>
    <cellStyle name="Normal 3 3 2 4 2 2 3 3" xfId="29303" xr:uid="{00000000-0005-0000-0000-000062660000}"/>
    <cellStyle name="Normal 3 3 2 4 2 2 3 4" xfId="29304" xr:uid="{00000000-0005-0000-0000-000063660000}"/>
    <cellStyle name="Normal 3 3 2 4 2 2 4" xfId="29305" xr:uid="{00000000-0005-0000-0000-000064660000}"/>
    <cellStyle name="Normal 3 3 2 4 2 2 4 2" xfId="29306" xr:uid="{00000000-0005-0000-0000-000065660000}"/>
    <cellStyle name="Normal 3 3 2 4 2 2 5" xfId="29307" xr:uid="{00000000-0005-0000-0000-000066660000}"/>
    <cellStyle name="Normal 3 3 2 4 2 2 6" xfId="29308" xr:uid="{00000000-0005-0000-0000-000067660000}"/>
    <cellStyle name="Normal 3 3 2 4 2 3" xfId="29309" xr:uid="{00000000-0005-0000-0000-000068660000}"/>
    <cellStyle name="Normal 3 3 2 4 2 3 2" xfId="29310" xr:uid="{00000000-0005-0000-0000-000069660000}"/>
    <cellStyle name="Normal 3 3 2 4 2 3 2 2" xfId="29311" xr:uid="{00000000-0005-0000-0000-00006A660000}"/>
    <cellStyle name="Normal 3 3 2 4 2 3 2 2 2" xfId="29312" xr:uid="{00000000-0005-0000-0000-00006B660000}"/>
    <cellStyle name="Normal 3 3 2 4 2 3 2 3" xfId="29313" xr:uid="{00000000-0005-0000-0000-00006C660000}"/>
    <cellStyle name="Normal 3 3 2 4 2 3 2 4" xfId="29314" xr:uid="{00000000-0005-0000-0000-00006D660000}"/>
    <cellStyle name="Normal 3 3 2 4 2 3 3" xfId="29315" xr:uid="{00000000-0005-0000-0000-00006E660000}"/>
    <cellStyle name="Normal 3 3 2 4 2 3 3 2" xfId="29316" xr:uid="{00000000-0005-0000-0000-00006F660000}"/>
    <cellStyle name="Normal 3 3 2 4 2 3 4" xfId="29317" xr:uid="{00000000-0005-0000-0000-000070660000}"/>
    <cellStyle name="Normal 3 3 2 4 2 3 5" xfId="29318" xr:uid="{00000000-0005-0000-0000-000071660000}"/>
    <cellStyle name="Normal 3 3 2 4 2 4" xfId="29319" xr:uid="{00000000-0005-0000-0000-000072660000}"/>
    <cellStyle name="Normal 3 3 2 4 2 4 2" xfId="29320" xr:uid="{00000000-0005-0000-0000-000073660000}"/>
    <cellStyle name="Normal 3 3 2 4 2 4 2 2" xfId="29321" xr:uid="{00000000-0005-0000-0000-000074660000}"/>
    <cellStyle name="Normal 3 3 2 4 2 4 3" xfId="29322" xr:uid="{00000000-0005-0000-0000-000075660000}"/>
    <cellStyle name="Normal 3 3 2 4 2 4 4" xfId="29323" xr:uid="{00000000-0005-0000-0000-000076660000}"/>
    <cellStyle name="Normal 3 3 2 4 2 5" xfId="29324" xr:uid="{00000000-0005-0000-0000-000077660000}"/>
    <cellStyle name="Normal 3 3 2 4 2 5 2" xfId="29325" xr:uid="{00000000-0005-0000-0000-000078660000}"/>
    <cellStyle name="Normal 3 3 2 4 2 6" xfId="29326" xr:uid="{00000000-0005-0000-0000-000079660000}"/>
    <cellStyle name="Normal 3 3 2 4 2 7" xfId="29327" xr:uid="{00000000-0005-0000-0000-00007A660000}"/>
    <cellStyle name="Normal 3 3 2 4 3" xfId="29328" xr:uid="{00000000-0005-0000-0000-00007B660000}"/>
    <cellStyle name="Normal 3 3 2 4 3 2" xfId="29329" xr:uid="{00000000-0005-0000-0000-00007C660000}"/>
    <cellStyle name="Normal 3 3 2 4 3 2 2" xfId="29330" xr:uid="{00000000-0005-0000-0000-00007D660000}"/>
    <cellStyle name="Normal 3 3 2 4 3 2 2 2" xfId="29331" xr:uid="{00000000-0005-0000-0000-00007E660000}"/>
    <cellStyle name="Normal 3 3 2 4 3 2 2 2 2" xfId="29332" xr:uid="{00000000-0005-0000-0000-00007F660000}"/>
    <cellStyle name="Normal 3 3 2 4 3 2 2 3" xfId="29333" xr:uid="{00000000-0005-0000-0000-000080660000}"/>
    <cellStyle name="Normal 3 3 2 4 3 2 2 4" xfId="29334" xr:uid="{00000000-0005-0000-0000-000081660000}"/>
    <cellStyle name="Normal 3 3 2 4 3 2 3" xfId="29335" xr:uid="{00000000-0005-0000-0000-000082660000}"/>
    <cellStyle name="Normal 3 3 2 4 3 2 3 2" xfId="29336" xr:uid="{00000000-0005-0000-0000-000083660000}"/>
    <cellStyle name="Normal 3 3 2 4 3 2 4" xfId="29337" xr:uid="{00000000-0005-0000-0000-000084660000}"/>
    <cellStyle name="Normal 3 3 2 4 3 2 5" xfId="29338" xr:uid="{00000000-0005-0000-0000-000085660000}"/>
    <cellStyle name="Normal 3 3 2 4 3 3" xfId="29339" xr:uid="{00000000-0005-0000-0000-000086660000}"/>
    <cellStyle name="Normal 3 3 2 4 3 3 2" xfId="29340" xr:uid="{00000000-0005-0000-0000-000087660000}"/>
    <cellStyle name="Normal 3 3 2 4 3 3 2 2" xfId="29341" xr:uid="{00000000-0005-0000-0000-000088660000}"/>
    <cellStyle name="Normal 3 3 2 4 3 3 3" xfId="29342" xr:uid="{00000000-0005-0000-0000-000089660000}"/>
    <cellStyle name="Normal 3 3 2 4 3 3 4" xfId="29343" xr:uid="{00000000-0005-0000-0000-00008A660000}"/>
    <cellStyle name="Normal 3 3 2 4 3 4" xfId="29344" xr:uid="{00000000-0005-0000-0000-00008B660000}"/>
    <cellStyle name="Normal 3 3 2 4 3 4 2" xfId="29345" xr:uid="{00000000-0005-0000-0000-00008C660000}"/>
    <cellStyle name="Normal 3 3 2 4 3 5" xfId="29346" xr:uid="{00000000-0005-0000-0000-00008D660000}"/>
    <cellStyle name="Normal 3 3 2 4 3 6" xfId="29347" xr:uid="{00000000-0005-0000-0000-00008E660000}"/>
    <cellStyle name="Normal 3 3 2 4 4" xfId="29348" xr:uid="{00000000-0005-0000-0000-00008F660000}"/>
    <cellStyle name="Normal 3 3 2 4 4 2" xfId="29349" xr:uid="{00000000-0005-0000-0000-000090660000}"/>
    <cellStyle name="Normal 3 3 2 4 4 2 2" xfId="29350" xr:uid="{00000000-0005-0000-0000-000091660000}"/>
    <cellStyle name="Normal 3 3 2 4 4 2 2 2" xfId="29351" xr:uid="{00000000-0005-0000-0000-000092660000}"/>
    <cellStyle name="Normal 3 3 2 4 4 2 3" xfId="29352" xr:uid="{00000000-0005-0000-0000-000093660000}"/>
    <cellStyle name="Normal 3 3 2 4 4 2 4" xfId="29353" xr:uid="{00000000-0005-0000-0000-000094660000}"/>
    <cellStyle name="Normal 3 3 2 4 4 3" xfId="29354" xr:uid="{00000000-0005-0000-0000-000095660000}"/>
    <cellStyle name="Normal 3 3 2 4 4 3 2" xfId="29355" xr:uid="{00000000-0005-0000-0000-000096660000}"/>
    <cellStyle name="Normal 3 3 2 4 4 4" xfId="29356" xr:uid="{00000000-0005-0000-0000-000097660000}"/>
    <cellStyle name="Normal 3 3 2 4 4 5" xfId="29357" xr:uid="{00000000-0005-0000-0000-000098660000}"/>
    <cellStyle name="Normal 3 3 2 4 5" xfId="29358" xr:uid="{00000000-0005-0000-0000-000099660000}"/>
    <cellStyle name="Normal 3 3 2 4 5 2" xfId="29359" xr:uid="{00000000-0005-0000-0000-00009A660000}"/>
    <cellStyle name="Normal 3 3 2 4 5 2 2" xfId="29360" xr:uid="{00000000-0005-0000-0000-00009B660000}"/>
    <cellStyle name="Normal 3 3 2 4 5 3" xfId="29361" xr:uid="{00000000-0005-0000-0000-00009C660000}"/>
    <cellStyle name="Normal 3 3 2 4 5 4" xfId="29362" xr:uid="{00000000-0005-0000-0000-00009D660000}"/>
    <cellStyle name="Normal 3 3 2 4 6" xfId="29363" xr:uid="{00000000-0005-0000-0000-00009E660000}"/>
    <cellStyle name="Normal 3 3 2 4 6 2" xfId="29364" xr:uid="{00000000-0005-0000-0000-00009F660000}"/>
    <cellStyle name="Normal 3 3 2 4 7" xfId="29365" xr:uid="{00000000-0005-0000-0000-0000A0660000}"/>
    <cellStyle name="Normal 3 3 2 4 8" xfId="29366" xr:uid="{00000000-0005-0000-0000-0000A1660000}"/>
    <cellStyle name="Normal 3 3 2 4 9" xfId="29367" xr:uid="{00000000-0005-0000-0000-0000A2660000}"/>
    <cellStyle name="Normal 3 3 2 5" xfId="29368" xr:uid="{00000000-0005-0000-0000-0000A3660000}"/>
    <cellStyle name="Normal 3 3 2 5 2" xfId="29369" xr:uid="{00000000-0005-0000-0000-0000A4660000}"/>
    <cellStyle name="Normal 3 3 2 5 2 2" xfId="29370" xr:uid="{00000000-0005-0000-0000-0000A5660000}"/>
    <cellStyle name="Normal 3 3 2 5 2 2 2" xfId="29371" xr:uid="{00000000-0005-0000-0000-0000A6660000}"/>
    <cellStyle name="Normal 3 3 2 5 2 2 2 2" xfId="29372" xr:uid="{00000000-0005-0000-0000-0000A7660000}"/>
    <cellStyle name="Normal 3 3 2 5 2 2 2 2 2" xfId="29373" xr:uid="{00000000-0005-0000-0000-0000A8660000}"/>
    <cellStyle name="Normal 3 3 2 5 2 2 2 3" xfId="29374" xr:uid="{00000000-0005-0000-0000-0000A9660000}"/>
    <cellStyle name="Normal 3 3 2 5 2 2 2 4" xfId="29375" xr:uid="{00000000-0005-0000-0000-0000AA660000}"/>
    <cellStyle name="Normal 3 3 2 5 2 2 3" xfId="29376" xr:uid="{00000000-0005-0000-0000-0000AB660000}"/>
    <cellStyle name="Normal 3 3 2 5 2 2 3 2" xfId="29377" xr:uid="{00000000-0005-0000-0000-0000AC660000}"/>
    <cellStyle name="Normal 3 3 2 5 2 2 4" xfId="29378" xr:uid="{00000000-0005-0000-0000-0000AD660000}"/>
    <cellStyle name="Normal 3 3 2 5 2 2 5" xfId="29379" xr:uid="{00000000-0005-0000-0000-0000AE660000}"/>
    <cellStyle name="Normal 3 3 2 5 2 3" xfId="29380" xr:uid="{00000000-0005-0000-0000-0000AF660000}"/>
    <cellStyle name="Normal 3 3 2 5 2 3 2" xfId="29381" xr:uid="{00000000-0005-0000-0000-0000B0660000}"/>
    <cellStyle name="Normal 3 3 2 5 2 3 2 2" xfId="29382" xr:uid="{00000000-0005-0000-0000-0000B1660000}"/>
    <cellStyle name="Normal 3 3 2 5 2 3 3" xfId="29383" xr:uid="{00000000-0005-0000-0000-0000B2660000}"/>
    <cellStyle name="Normal 3 3 2 5 2 3 4" xfId="29384" xr:uid="{00000000-0005-0000-0000-0000B3660000}"/>
    <cellStyle name="Normal 3 3 2 5 2 4" xfId="29385" xr:uid="{00000000-0005-0000-0000-0000B4660000}"/>
    <cellStyle name="Normal 3 3 2 5 2 4 2" xfId="29386" xr:uid="{00000000-0005-0000-0000-0000B5660000}"/>
    <cellStyle name="Normal 3 3 2 5 2 5" xfId="29387" xr:uid="{00000000-0005-0000-0000-0000B6660000}"/>
    <cellStyle name="Normal 3 3 2 5 2 6" xfId="29388" xr:uid="{00000000-0005-0000-0000-0000B7660000}"/>
    <cellStyle name="Normal 3 3 2 5 3" xfId="29389" xr:uid="{00000000-0005-0000-0000-0000B8660000}"/>
    <cellStyle name="Normal 3 3 2 5 3 2" xfId="29390" xr:uid="{00000000-0005-0000-0000-0000B9660000}"/>
    <cellStyle name="Normal 3 3 2 5 3 2 2" xfId="29391" xr:uid="{00000000-0005-0000-0000-0000BA660000}"/>
    <cellStyle name="Normal 3 3 2 5 3 2 2 2" xfId="29392" xr:uid="{00000000-0005-0000-0000-0000BB660000}"/>
    <cellStyle name="Normal 3 3 2 5 3 2 3" xfId="29393" xr:uid="{00000000-0005-0000-0000-0000BC660000}"/>
    <cellStyle name="Normal 3 3 2 5 3 2 4" xfId="29394" xr:uid="{00000000-0005-0000-0000-0000BD660000}"/>
    <cellStyle name="Normal 3 3 2 5 3 3" xfId="29395" xr:uid="{00000000-0005-0000-0000-0000BE660000}"/>
    <cellStyle name="Normal 3 3 2 5 3 3 2" xfId="29396" xr:uid="{00000000-0005-0000-0000-0000BF660000}"/>
    <cellStyle name="Normal 3 3 2 5 3 4" xfId="29397" xr:uid="{00000000-0005-0000-0000-0000C0660000}"/>
    <cellStyle name="Normal 3 3 2 5 3 5" xfId="29398" xr:uid="{00000000-0005-0000-0000-0000C1660000}"/>
    <cellStyle name="Normal 3 3 2 5 4" xfId="29399" xr:uid="{00000000-0005-0000-0000-0000C2660000}"/>
    <cellStyle name="Normal 3 3 2 5 4 2" xfId="29400" xr:uid="{00000000-0005-0000-0000-0000C3660000}"/>
    <cellStyle name="Normal 3 3 2 5 4 2 2" xfId="29401" xr:uid="{00000000-0005-0000-0000-0000C4660000}"/>
    <cellStyle name="Normal 3 3 2 5 4 3" xfId="29402" xr:uid="{00000000-0005-0000-0000-0000C5660000}"/>
    <cellStyle name="Normal 3 3 2 5 4 4" xfId="29403" xr:uid="{00000000-0005-0000-0000-0000C6660000}"/>
    <cellStyle name="Normal 3 3 2 5 5" xfId="29404" xr:uid="{00000000-0005-0000-0000-0000C7660000}"/>
    <cellStyle name="Normal 3 3 2 5 5 2" xfId="29405" xr:uid="{00000000-0005-0000-0000-0000C8660000}"/>
    <cellStyle name="Normal 3 3 2 5 6" xfId="29406" xr:uid="{00000000-0005-0000-0000-0000C9660000}"/>
    <cellStyle name="Normal 3 3 2 5 7" xfId="29407" xr:uid="{00000000-0005-0000-0000-0000CA660000}"/>
    <cellStyle name="Normal 3 3 2 6" xfId="29408" xr:uid="{00000000-0005-0000-0000-0000CB660000}"/>
    <cellStyle name="Normal 3 3 2 6 2" xfId="29409" xr:uid="{00000000-0005-0000-0000-0000CC660000}"/>
    <cellStyle name="Normal 3 3 2 6 2 2" xfId="29410" xr:uid="{00000000-0005-0000-0000-0000CD660000}"/>
    <cellStyle name="Normal 3 3 2 6 2 2 2" xfId="29411" xr:uid="{00000000-0005-0000-0000-0000CE660000}"/>
    <cellStyle name="Normal 3 3 2 6 2 2 2 2" xfId="29412" xr:uid="{00000000-0005-0000-0000-0000CF660000}"/>
    <cellStyle name="Normal 3 3 2 6 2 2 3" xfId="29413" xr:uid="{00000000-0005-0000-0000-0000D0660000}"/>
    <cellStyle name="Normal 3 3 2 6 2 2 4" xfId="29414" xr:uid="{00000000-0005-0000-0000-0000D1660000}"/>
    <cellStyle name="Normal 3 3 2 6 2 3" xfId="29415" xr:uid="{00000000-0005-0000-0000-0000D2660000}"/>
    <cellStyle name="Normal 3 3 2 6 2 3 2" xfId="29416" xr:uid="{00000000-0005-0000-0000-0000D3660000}"/>
    <cellStyle name="Normal 3 3 2 6 2 4" xfId="29417" xr:uid="{00000000-0005-0000-0000-0000D4660000}"/>
    <cellStyle name="Normal 3 3 2 6 2 5" xfId="29418" xr:uid="{00000000-0005-0000-0000-0000D5660000}"/>
    <cellStyle name="Normal 3 3 2 6 3" xfId="29419" xr:uid="{00000000-0005-0000-0000-0000D6660000}"/>
    <cellStyle name="Normal 3 3 2 6 3 2" xfId="29420" xr:uid="{00000000-0005-0000-0000-0000D7660000}"/>
    <cellStyle name="Normal 3 3 2 6 3 2 2" xfId="29421" xr:uid="{00000000-0005-0000-0000-0000D8660000}"/>
    <cellStyle name="Normal 3 3 2 6 3 3" xfId="29422" xr:uid="{00000000-0005-0000-0000-0000D9660000}"/>
    <cellStyle name="Normal 3 3 2 6 3 4" xfId="29423" xr:uid="{00000000-0005-0000-0000-0000DA660000}"/>
    <cellStyle name="Normal 3 3 2 6 4" xfId="29424" xr:uid="{00000000-0005-0000-0000-0000DB660000}"/>
    <cellStyle name="Normal 3 3 2 6 4 2" xfId="29425" xr:uid="{00000000-0005-0000-0000-0000DC660000}"/>
    <cellStyle name="Normal 3 3 2 6 5" xfId="29426" xr:uid="{00000000-0005-0000-0000-0000DD660000}"/>
    <cellStyle name="Normal 3 3 2 6 6" xfId="29427" xr:uid="{00000000-0005-0000-0000-0000DE660000}"/>
    <cellStyle name="Normal 3 3 2 7" xfId="29428" xr:uid="{00000000-0005-0000-0000-0000DF660000}"/>
    <cellStyle name="Normal 3 3 2 7 2" xfId="29429" xr:uid="{00000000-0005-0000-0000-0000E0660000}"/>
    <cellStyle name="Normal 3 3 2 7 2 2" xfId="29430" xr:uid="{00000000-0005-0000-0000-0000E1660000}"/>
    <cellStyle name="Normal 3 3 2 7 2 2 2" xfId="29431" xr:uid="{00000000-0005-0000-0000-0000E2660000}"/>
    <cellStyle name="Normal 3 3 2 7 2 3" xfId="29432" xr:uid="{00000000-0005-0000-0000-0000E3660000}"/>
    <cellStyle name="Normal 3 3 2 7 2 4" xfId="29433" xr:uid="{00000000-0005-0000-0000-0000E4660000}"/>
    <cellStyle name="Normal 3 3 2 7 3" xfId="29434" xr:uid="{00000000-0005-0000-0000-0000E5660000}"/>
    <cellStyle name="Normal 3 3 2 7 3 2" xfId="29435" xr:uid="{00000000-0005-0000-0000-0000E6660000}"/>
    <cellStyle name="Normal 3 3 2 7 4" xfId="29436" xr:uid="{00000000-0005-0000-0000-0000E7660000}"/>
    <cellStyle name="Normal 3 3 2 7 5" xfId="29437" xr:uid="{00000000-0005-0000-0000-0000E8660000}"/>
    <cellStyle name="Normal 3 3 2 8" xfId="29438" xr:uid="{00000000-0005-0000-0000-0000E9660000}"/>
    <cellStyle name="Normal 3 3 2 8 2" xfId="29439" xr:uid="{00000000-0005-0000-0000-0000EA660000}"/>
    <cellStyle name="Normal 3 3 2 8 2 2" xfId="29440" xr:uid="{00000000-0005-0000-0000-0000EB660000}"/>
    <cellStyle name="Normal 3 3 2 8 3" xfId="29441" xr:uid="{00000000-0005-0000-0000-0000EC660000}"/>
    <cellStyle name="Normal 3 3 2 8 4" xfId="29442" xr:uid="{00000000-0005-0000-0000-0000ED660000}"/>
    <cellStyle name="Normal 3 3 2 9" xfId="29443" xr:uid="{00000000-0005-0000-0000-0000EE660000}"/>
    <cellStyle name="Normal 3 3 2 9 2" xfId="29444" xr:uid="{00000000-0005-0000-0000-0000EF660000}"/>
    <cellStyle name="Normal 3 3 3" xfId="371" xr:uid="{00000000-0005-0000-0000-0000F0660000}"/>
    <cellStyle name="Normal 3 3 3 2" xfId="372" xr:uid="{00000000-0005-0000-0000-0000F1660000}"/>
    <cellStyle name="Normal 3 3 3 2 2" xfId="29445" xr:uid="{00000000-0005-0000-0000-0000F2660000}"/>
    <cellStyle name="Normal 3 3 3 2 2 2" xfId="29446" xr:uid="{00000000-0005-0000-0000-0000F3660000}"/>
    <cellStyle name="Normal 3 3 3 2 2 2 2" xfId="29447" xr:uid="{00000000-0005-0000-0000-0000F4660000}"/>
    <cellStyle name="Normal 3 3 3 2 2 2 2 2" xfId="29448" xr:uid="{00000000-0005-0000-0000-0000F5660000}"/>
    <cellStyle name="Normal 3 3 3 2 2 2 2 2 2" xfId="29449" xr:uid="{00000000-0005-0000-0000-0000F6660000}"/>
    <cellStyle name="Normal 3 3 3 2 2 2 2 3" xfId="29450" xr:uid="{00000000-0005-0000-0000-0000F7660000}"/>
    <cellStyle name="Normal 3 3 3 2 2 2 2 4" xfId="29451" xr:uid="{00000000-0005-0000-0000-0000F8660000}"/>
    <cellStyle name="Normal 3 3 3 2 2 2 3" xfId="29452" xr:uid="{00000000-0005-0000-0000-0000F9660000}"/>
    <cellStyle name="Normal 3 3 3 2 2 2 3 2" xfId="29453" xr:uid="{00000000-0005-0000-0000-0000FA660000}"/>
    <cellStyle name="Normal 3 3 3 2 2 2 4" xfId="29454" xr:uid="{00000000-0005-0000-0000-0000FB660000}"/>
    <cellStyle name="Normal 3 3 3 2 2 2 5" xfId="29455" xr:uid="{00000000-0005-0000-0000-0000FC660000}"/>
    <cellStyle name="Normal 3 3 3 2 2 3" xfId="29456" xr:uid="{00000000-0005-0000-0000-0000FD660000}"/>
    <cellStyle name="Normal 3 3 3 2 2 3 2" xfId="29457" xr:uid="{00000000-0005-0000-0000-0000FE660000}"/>
    <cellStyle name="Normal 3 3 3 2 2 3 2 2" xfId="29458" xr:uid="{00000000-0005-0000-0000-0000FF660000}"/>
    <cellStyle name="Normal 3 3 3 2 2 3 3" xfId="29459" xr:uid="{00000000-0005-0000-0000-000000670000}"/>
    <cellStyle name="Normal 3 3 3 2 2 3 4" xfId="29460" xr:uid="{00000000-0005-0000-0000-000001670000}"/>
    <cellStyle name="Normal 3 3 3 2 2 4" xfId="29461" xr:uid="{00000000-0005-0000-0000-000002670000}"/>
    <cellStyle name="Normal 3 3 3 2 2 4 2" xfId="29462" xr:uid="{00000000-0005-0000-0000-000003670000}"/>
    <cellStyle name="Normal 3 3 3 2 2 5" xfId="29463" xr:uid="{00000000-0005-0000-0000-000004670000}"/>
    <cellStyle name="Normal 3 3 3 2 2 6" xfId="29464" xr:uid="{00000000-0005-0000-0000-000005670000}"/>
    <cellStyle name="Normal 3 3 3 2 3" xfId="29465" xr:uid="{00000000-0005-0000-0000-000006670000}"/>
    <cellStyle name="Normal 3 3 3 2 3 2" xfId="29466" xr:uid="{00000000-0005-0000-0000-000007670000}"/>
    <cellStyle name="Normal 3 3 3 2 3 2 2" xfId="29467" xr:uid="{00000000-0005-0000-0000-000008670000}"/>
    <cellStyle name="Normal 3 3 3 2 3 2 2 2" xfId="29468" xr:uid="{00000000-0005-0000-0000-000009670000}"/>
    <cellStyle name="Normal 3 3 3 2 3 2 3" xfId="29469" xr:uid="{00000000-0005-0000-0000-00000A670000}"/>
    <cellStyle name="Normal 3 3 3 2 3 2 4" xfId="29470" xr:uid="{00000000-0005-0000-0000-00000B670000}"/>
    <cellStyle name="Normal 3 3 3 2 3 3" xfId="29471" xr:uid="{00000000-0005-0000-0000-00000C670000}"/>
    <cellStyle name="Normal 3 3 3 2 3 3 2" xfId="29472" xr:uid="{00000000-0005-0000-0000-00000D670000}"/>
    <cellStyle name="Normal 3 3 3 2 3 4" xfId="29473" xr:uid="{00000000-0005-0000-0000-00000E670000}"/>
    <cellStyle name="Normal 3 3 3 2 3 5" xfId="29474" xr:uid="{00000000-0005-0000-0000-00000F670000}"/>
    <cellStyle name="Normal 3 3 3 2 4" xfId="29475" xr:uid="{00000000-0005-0000-0000-000010670000}"/>
    <cellStyle name="Normal 3 3 3 2 4 2" xfId="29476" xr:uid="{00000000-0005-0000-0000-000011670000}"/>
    <cellStyle name="Normal 3 3 3 2 4 2 2" xfId="29477" xr:uid="{00000000-0005-0000-0000-000012670000}"/>
    <cellStyle name="Normal 3 3 3 2 4 3" xfId="29478" xr:uid="{00000000-0005-0000-0000-000013670000}"/>
    <cellStyle name="Normal 3 3 3 2 4 4" xfId="29479" xr:uid="{00000000-0005-0000-0000-000014670000}"/>
    <cellStyle name="Normal 3 3 3 2 5" xfId="29480" xr:uid="{00000000-0005-0000-0000-000015670000}"/>
    <cellStyle name="Normal 3 3 3 2 5 2" xfId="29481" xr:uid="{00000000-0005-0000-0000-000016670000}"/>
    <cellStyle name="Normal 3 3 3 2 6" xfId="29482" xr:uid="{00000000-0005-0000-0000-000017670000}"/>
    <cellStyle name="Normal 3 3 3 2 7" xfId="29483" xr:uid="{00000000-0005-0000-0000-000018670000}"/>
    <cellStyle name="Normal 3 3 3 3" xfId="7406" xr:uid="{00000000-0005-0000-0000-000019670000}"/>
    <cellStyle name="Normal 3 3 3 3 2" xfId="29484" xr:uid="{00000000-0005-0000-0000-00001A670000}"/>
    <cellStyle name="Normal 3 3 3 3 2 2" xfId="29485" xr:uid="{00000000-0005-0000-0000-00001B670000}"/>
    <cellStyle name="Normal 3 3 3 3 2 2 2" xfId="29486" xr:uid="{00000000-0005-0000-0000-00001C670000}"/>
    <cellStyle name="Normal 3 3 3 3 2 2 2 2" xfId="29487" xr:uid="{00000000-0005-0000-0000-00001D670000}"/>
    <cellStyle name="Normal 3 3 3 3 2 2 3" xfId="29488" xr:uid="{00000000-0005-0000-0000-00001E670000}"/>
    <cellStyle name="Normal 3 3 3 3 2 2 4" xfId="29489" xr:uid="{00000000-0005-0000-0000-00001F670000}"/>
    <cellStyle name="Normal 3 3 3 3 2 3" xfId="29490" xr:uid="{00000000-0005-0000-0000-000020670000}"/>
    <cellStyle name="Normal 3 3 3 3 2 3 2" xfId="29491" xr:uid="{00000000-0005-0000-0000-000021670000}"/>
    <cellStyle name="Normal 3 3 3 3 2 4" xfId="29492" xr:uid="{00000000-0005-0000-0000-000022670000}"/>
    <cellStyle name="Normal 3 3 3 3 2 5" xfId="29493" xr:uid="{00000000-0005-0000-0000-000023670000}"/>
    <cellStyle name="Normal 3 3 3 3 3" xfId="29494" xr:uid="{00000000-0005-0000-0000-000024670000}"/>
    <cellStyle name="Normal 3 3 3 3 3 2" xfId="29495" xr:uid="{00000000-0005-0000-0000-000025670000}"/>
    <cellStyle name="Normal 3 3 3 3 3 2 2" xfId="29496" xr:uid="{00000000-0005-0000-0000-000026670000}"/>
    <cellStyle name="Normal 3 3 3 3 3 3" xfId="29497" xr:uid="{00000000-0005-0000-0000-000027670000}"/>
    <cellStyle name="Normal 3 3 3 3 3 4" xfId="29498" xr:uid="{00000000-0005-0000-0000-000028670000}"/>
    <cellStyle name="Normal 3 3 3 3 4" xfId="29499" xr:uid="{00000000-0005-0000-0000-000029670000}"/>
    <cellStyle name="Normal 3 3 3 3 4 2" xfId="29500" xr:uid="{00000000-0005-0000-0000-00002A670000}"/>
    <cellStyle name="Normal 3 3 3 3 5" xfId="29501" xr:uid="{00000000-0005-0000-0000-00002B670000}"/>
    <cellStyle name="Normal 3 3 3 3 6" xfId="29502" xr:uid="{00000000-0005-0000-0000-00002C670000}"/>
    <cellStyle name="Normal 3 3 3 4" xfId="29503" xr:uid="{00000000-0005-0000-0000-00002D670000}"/>
    <cellStyle name="Normal 3 3 3 4 2" xfId="29504" xr:uid="{00000000-0005-0000-0000-00002E670000}"/>
    <cellStyle name="Normal 3 3 3 4 2 2" xfId="29505" xr:uid="{00000000-0005-0000-0000-00002F670000}"/>
    <cellStyle name="Normal 3 3 3 4 2 2 2" xfId="29506" xr:uid="{00000000-0005-0000-0000-000030670000}"/>
    <cellStyle name="Normal 3 3 3 4 2 3" xfId="29507" xr:uid="{00000000-0005-0000-0000-000031670000}"/>
    <cellStyle name="Normal 3 3 3 4 2 4" xfId="29508" xr:uid="{00000000-0005-0000-0000-000032670000}"/>
    <cellStyle name="Normal 3 3 3 4 3" xfId="29509" xr:uid="{00000000-0005-0000-0000-000033670000}"/>
    <cellStyle name="Normal 3 3 3 4 3 2" xfId="29510" xr:uid="{00000000-0005-0000-0000-000034670000}"/>
    <cellStyle name="Normal 3 3 3 4 4" xfId="29511" xr:uid="{00000000-0005-0000-0000-000035670000}"/>
    <cellStyle name="Normal 3 3 3 4 5" xfId="29512" xr:uid="{00000000-0005-0000-0000-000036670000}"/>
    <cellStyle name="Normal 3 3 3 5" xfId="29513" xr:uid="{00000000-0005-0000-0000-000037670000}"/>
    <cellStyle name="Normal 3 3 3 5 2" xfId="29514" xr:uid="{00000000-0005-0000-0000-000038670000}"/>
    <cellStyle name="Normal 3 3 3 5 2 2" xfId="29515" xr:uid="{00000000-0005-0000-0000-000039670000}"/>
    <cellStyle name="Normal 3 3 3 5 3" xfId="29516" xr:uid="{00000000-0005-0000-0000-00003A670000}"/>
    <cellStyle name="Normal 3 3 3 5 4" xfId="29517" xr:uid="{00000000-0005-0000-0000-00003B670000}"/>
    <cellStyle name="Normal 3 3 3 6" xfId="29518" xr:uid="{00000000-0005-0000-0000-00003C670000}"/>
    <cellStyle name="Normal 3 3 3 6 2" xfId="29519" xr:uid="{00000000-0005-0000-0000-00003D670000}"/>
    <cellStyle name="Normal 3 3 3 7" xfId="29520" xr:uid="{00000000-0005-0000-0000-00003E670000}"/>
    <cellStyle name="Normal 3 3 3 8" xfId="29521" xr:uid="{00000000-0005-0000-0000-00003F670000}"/>
    <cellStyle name="Normal 3 3 3 9" xfId="29522" xr:uid="{00000000-0005-0000-0000-000040670000}"/>
    <cellStyle name="Normal 3 3 4" xfId="373" xr:uid="{00000000-0005-0000-0000-000041670000}"/>
    <cellStyle name="Normal 3 3 4 2" xfId="29523" xr:uid="{00000000-0005-0000-0000-000042670000}"/>
    <cellStyle name="Normal 3 3 4 2 2" xfId="29524" xr:uid="{00000000-0005-0000-0000-000043670000}"/>
    <cellStyle name="Normal 3 3 4 2 2 2" xfId="29525" xr:uid="{00000000-0005-0000-0000-000044670000}"/>
    <cellStyle name="Normal 3 3 4 2 2 2 2" xfId="29526" xr:uid="{00000000-0005-0000-0000-000045670000}"/>
    <cellStyle name="Normal 3 3 4 2 2 2 2 2" xfId="29527" xr:uid="{00000000-0005-0000-0000-000046670000}"/>
    <cellStyle name="Normal 3 3 4 2 2 2 2 2 2" xfId="29528" xr:uid="{00000000-0005-0000-0000-000047670000}"/>
    <cellStyle name="Normal 3 3 4 2 2 2 2 3" xfId="29529" xr:uid="{00000000-0005-0000-0000-000048670000}"/>
    <cellStyle name="Normal 3 3 4 2 2 2 2 4" xfId="29530" xr:uid="{00000000-0005-0000-0000-000049670000}"/>
    <cellStyle name="Normal 3 3 4 2 2 2 3" xfId="29531" xr:uid="{00000000-0005-0000-0000-00004A670000}"/>
    <cellStyle name="Normal 3 3 4 2 2 2 3 2" xfId="29532" xr:uid="{00000000-0005-0000-0000-00004B670000}"/>
    <cellStyle name="Normal 3 3 4 2 2 2 4" xfId="29533" xr:uid="{00000000-0005-0000-0000-00004C670000}"/>
    <cellStyle name="Normal 3 3 4 2 2 2 5" xfId="29534" xr:uid="{00000000-0005-0000-0000-00004D670000}"/>
    <cellStyle name="Normal 3 3 4 2 2 3" xfId="29535" xr:uid="{00000000-0005-0000-0000-00004E670000}"/>
    <cellStyle name="Normal 3 3 4 2 2 3 2" xfId="29536" xr:uid="{00000000-0005-0000-0000-00004F670000}"/>
    <cellStyle name="Normal 3 3 4 2 2 3 2 2" xfId="29537" xr:uid="{00000000-0005-0000-0000-000050670000}"/>
    <cellStyle name="Normal 3 3 4 2 2 3 3" xfId="29538" xr:uid="{00000000-0005-0000-0000-000051670000}"/>
    <cellStyle name="Normal 3 3 4 2 2 3 4" xfId="29539" xr:uid="{00000000-0005-0000-0000-000052670000}"/>
    <cellStyle name="Normal 3 3 4 2 2 4" xfId="29540" xr:uid="{00000000-0005-0000-0000-000053670000}"/>
    <cellStyle name="Normal 3 3 4 2 2 4 2" xfId="29541" xr:uid="{00000000-0005-0000-0000-000054670000}"/>
    <cellStyle name="Normal 3 3 4 2 2 5" xfId="29542" xr:uid="{00000000-0005-0000-0000-000055670000}"/>
    <cellStyle name="Normal 3 3 4 2 2 6" xfId="29543" xr:uid="{00000000-0005-0000-0000-000056670000}"/>
    <cellStyle name="Normal 3 3 4 2 3" xfId="29544" xr:uid="{00000000-0005-0000-0000-000057670000}"/>
    <cellStyle name="Normal 3 3 4 2 3 2" xfId="29545" xr:uid="{00000000-0005-0000-0000-000058670000}"/>
    <cellStyle name="Normal 3 3 4 2 3 2 2" xfId="29546" xr:uid="{00000000-0005-0000-0000-000059670000}"/>
    <cellStyle name="Normal 3 3 4 2 3 2 2 2" xfId="29547" xr:uid="{00000000-0005-0000-0000-00005A670000}"/>
    <cellStyle name="Normal 3 3 4 2 3 2 3" xfId="29548" xr:uid="{00000000-0005-0000-0000-00005B670000}"/>
    <cellStyle name="Normal 3 3 4 2 3 2 4" xfId="29549" xr:uid="{00000000-0005-0000-0000-00005C670000}"/>
    <cellStyle name="Normal 3 3 4 2 3 3" xfId="29550" xr:uid="{00000000-0005-0000-0000-00005D670000}"/>
    <cellStyle name="Normal 3 3 4 2 3 3 2" xfId="29551" xr:uid="{00000000-0005-0000-0000-00005E670000}"/>
    <cellStyle name="Normal 3 3 4 2 3 4" xfId="29552" xr:uid="{00000000-0005-0000-0000-00005F670000}"/>
    <cellStyle name="Normal 3 3 4 2 3 5" xfId="29553" xr:uid="{00000000-0005-0000-0000-000060670000}"/>
    <cellStyle name="Normal 3 3 4 2 4" xfId="29554" xr:uid="{00000000-0005-0000-0000-000061670000}"/>
    <cellStyle name="Normal 3 3 4 2 4 2" xfId="29555" xr:uid="{00000000-0005-0000-0000-000062670000}"/>
    <cellStyle name="Normal 3 3 4 2 4 2 2" xfId="29556" xr:uid="{00000000-0005-0000-0000-000063670000}"/>
    <cellStyle name="Normal 3 3 4 2 4 3" xfId="29557" xr:uid="{00000000-0005-0000-0000-000064670000}"/>
    <cellStyle name="Normal 3 3 4 2 4 4" xfId="29558" xr:uid="{00000000-0005-0000-0000-000065670000}"/>
    <cellStyle name="Normal 3 3 4 2 5" xfId="29559" xr:uid="{00000000-0005-0000-0000-000066670000}"/>
    <cellStyle name="Normal 3 3 4 2 5 2" xfId="29560" xr:uid="{00000000-0005-0000-0000-000067670000}"/>
    <cellStyle name="Normal 3 3 4 2 6" xfId="29561" xr:uid="{00000000-0005-0000-0000-000068670000}"/>
    <cellStyle name="Normal 3 3 4 2 7" xfId="29562" xr:uid="{00000000-0005-0000-0000-000069670000}"/>
    <cellStyle name="Normal 3 3 4 3" xfId="29563" xr:uid="{00000000-0005-0000-0000-00006A670000}"/>
    <cellStyle name="Normal 3 3 4 3 2" xfId="29564" xr:uid="{00000000-0005-0000-0000-00006B670000}"/>
    <cellStyle name="Normal 3 3 4 3 2 2" xfId="29565" xr:uid="{00000000-0005-0000-0000-00006C670000}"/>
    <cellStyle name="Normal 3 3 4 3 2 2 2" xfId="29566" xr:uid="{00000000-0005-0000-0000-00006D670000}"/>
    <cellStyle name="Normal 3 3 4 3 2 2 2 2" xfId="29567" xr:uid="{00000000-0005-0000-0000-00006E670000}"/>
    <cellStyle name="Normal 3 3 4 3 2 2 3" xfId="29568" xr:uid="{00000000-0005-0000-0000-00006F670000}"/>
    <cellStyle name="Normal 3 3 4 3 2 2 4" xfId="29569" xr:uid="{00000000-0005-0000-0000-000070670000}"/>
    <cellStyle name="Normal 3 3 4 3 2 3" xfId="29570" xr:uid="{00000000-0005-0000-0000-000071670000}"/>
    <cellStyle name="Normal 3 3 4 3 2 3 2" xfId="29571" xr:uid="{00000000-0005-0000-0000-000072670000}"/>
    <cellStyle name="Normal 3 3 4 3 2 4" xfId="29572" xr:uid="{00000000-0005-0000-0000-000073670000}"/>
    <cellStyle name="Normal 3 3 4 3 2 5" xfId="29573" xr:uid="{00000000-0005-0000-0000-000074670000}"/>
    <cellStyle name="Normal 3 3 4 3 3" xfId="29574" xr:uid="{00000000-0005-0000-0000-000075670000}"/>
    <cellStyle name="Normal 3 3 4 3 3 2" xfId="29575" xr:uid="{00000000-0005-0000-0000-000076670000}"/>
    <cellStyle name="Normal 3 3 4 3 3 2 2" xfId="29576" xr:uid="{00000000-0005-0000-0000-000077670000}"/>
    <cellStyle name="Normal 3 3 4 3 3 3" xfId="29577" xr:uid="{00000000-0005-0000-0000-000078670000}"/>
    <cellStyle name="Normal 3 3 4 3 3 4" xfId="29578" xr:uid="{00000000-0005-0000-0000-000079670000}"/>
    <cellStyle name="Normal 3 3 4 3 4" xfId="29579" xr:uid="{00000000-0005-0000-0000-00007A670000}"/>
    <cellStyle name="Normal 3 3 4 3 4 2" xfId="29580" xr:uid="{00000000-0005-0000-0000-00007B670000}"/>
    <cellStyle name="Normal 3 3 4 3 5" xfId="29581" xr:uid="{00000000-0005-0000-0000-00007C670000}"/>
    <cellStyle name="Normal 3 3 4 3 6" xfId="29582" xr:uid="{00000000-0005-0000-0000-00007D670000}"/>
    <cellStyle name="Normal 3 3 4 4" xfId="29583" xr:uid="{00000000-0005-0000-0000-00007E670000}"/>
    <cellStyle name="Normal 3 3 4 4 2" xfId="29584" xr:uid="{00000000-0005-0000-0000-00007F670000}"/>
    <cellStyle name="Normal 3 3 4 4 2 2" xfId="29585" xr:uid="{00000000-0005-0000-0000-000080670000}"/>
    <cellStyle name="Normal 3 3 4 4 2 2 2" xfId="29586" xr:uid="{00000000-0005-0000-0000-000081670000}"/>
    <cellStyle name="Normal 3 3 4 4 2 3" xfId="29587" xr:uid="{00000000-0005-0000-0000-000082670000}"/>
    <cellStyle name="Normal 3 3 4 4 2 4" xfId="29588" xr:uid="{00000000-0005-0000-0000-000083670000}"/>
    <cellStyle name="Normal 3 3 4 4 3" xfId="29589" xr:uid="{00000000-0005-0000-0000-000084670000}"/>
    <cellStyle name="Normal 3 3 4 4 3 2" xfId="29590" xr:uid="{00000000-0005-0000-0000-000085670000}"/>
    <cellStyle name="Normal 3 3 4 4 4" xfId="29591" xr:uid="{00000000-0005-0000-0000-000086670000}"/>
    <cellStyle name="Normal 3 3 4 4 5" xfId="29592" xr:uid="{00000000-0005-0000-0000-000087670000}"/>
    <cellStyle name="Normal 3 3 4 5" xfId="29593" xr:uid="{00000000-0005-0000-0000-000088670000}"/>
    <cellStyle name="Normal 3 3 4 5 2" xfId="29594" xr:uid="{00000000-0005-0000-0000-000089670000}"/>
    <cellStyle name="Normal 3 3 4 5 2 2" xfId="29595" xr:uid="{00000000-0005-0000-0000-00008A670000}"/>
    <cellStyle name="Normal 3 3 4 5 3" xfId="29596" xr:uid="{00000000-0005-0000-0000-00008B670000}"/>
    <cellStyle name="Normal 3 3 4 5 4" xfId="29597" xr:uid="{00000000-0005-0000-0000-00008C670000}"/>
    <cellStyle name="Normal 3 3 4 6" xfId="29598" xr:uid="{00000000-0005-0000-0000-00008D670000}"/>
    <cellStyle name="Normal 3 3 4 6 2" xfId="29599" xr:uid="{00000000-0005-0000-0000-00008E670000}"/>
    <cellStyle name="Normal 3 3 4 7" xfId="29600" xr:uid="{00000000-0005-0000-0000-00008F670000}"/>
    <cellStyle name="Normal 3 3 4 8" xfId="29601" xr:uid="{00000000-0005-0000-0000-000090670000}"/>
    <cellStyle name="Normal 3 3 4 9" xfId="29602" xr:uid="{00000000-0005-0000-0000-000091670000}"/>
    <cellStyle name="Normal 3 3 5" xfId="763" xr:uid="{00000000-0005-0000-0000-000092670000}"/>
    <cellStyle name="Normal 3 3 5 2" xfId="29603" xr:uid="{00000000-0005-0000-0000-000093670000}"/>
    <cellStyle name="Normal 3 3 5 2 2" xfId="29604" xr:uid="{00000000-0005-0000-0000-000094670000}"/>
    <cellStyle name="Normal 3 3 5 2 2 2" xfId="29605" xr:uid="{00000000-0005-0000-0000-000095670000}"/>
    <cellStyle name="Normal 3 3 5 2 2 2 2" xfId="29606" xr:uid="{00000000-0005-0000-0000-000096670000}"/>
    <cellStyle name="Normal 3 3 5 2 2 2 2 2" xfId="29607" xr:uid="{00000000-0005-0000-0000-000097670000}"/>
    <cellStyle name="Normal 3 3 5 2 2 2 2 2 2" xfId="29608" xr:uid="{00000000-0005-0000-0000-000098670000}"/>
    <cellStyle name="Normal 3 3 5 2 2 2 2 3" xfId="29609" xr:uid="{00000000-0005-0000-0000-000099670000}"/>
    <cellStyle name="Normal 3 3 5 2 2 2 2 4" xfId="29610" xr:uid="{00000000-0005-0000-0000-00009A670000}"/>
    <cellStyle name="Normal 3 3 5 2 2 2 3" xfId="29611" xr:uid="{00000000-0005-0000-0000-00009B670000}"/>
    <cellStyle name="Normal 3 3 5 2 2 2 3 2" xfId="29612" xr:uid="{00000000-0005-0000-0000-00009C670000}"/>
    <cellStyle name="Normal 3 3 5 2 2 2 4" xfId="29613" xr:uid="{00000000-0005-0000-0000-00009D670000}"/>
    <cellStyle name="Normal 3 3 5 2 2 2 5" xfId="29614" xr:uid="{00000000-0005-0000-0000-00009E670000}"/>
    <cellStyle name="Normal 3 3 5 2 2 3" xfId="29615" xr:uid="{00000000-0005-0000-0000-00009F670000}"/>
    <cellStyle name="Normal 3 3 5 2 2 3 2" xfId="29616" xr:uid="{00000000-0005-0000-0000-0000A0670000}"/>
    <cellStyle name="Normal 3 3 5 2 2 3 2 2" xfId="29617" xr:uid="{00000000-0005-0000-0000-0000A1670000}"/>
    <cellStyle name="Normal 3 3 5 2 2 3 3" xfId="29618" xr:uid="{00000000-0005-0000-0000-0000A2670000}"/>
    <cellStyle name="Normal 3 3 5 2 2 3 4" xfId="29619" xr:uid="{00000000-0005-0000-0000-0000A3670000}"/>
    <cellStyle name="Normal 3 3 5 2 2 4" xfId="29620" xr:uid="{00000000-0005-0000-0000-0000A4670000}"/>
    <cellStyle name="Normal 3 3 5 2 2 4 2" xfId="29621" xr:uid="{00000000-0005-0000-0000-0000A5670000}"/>
    <cellStyle name="Normal 3 3 5 2 2 5" xfId="29622" xr:uid="{00000000-0005-0000-0000-0000A6670000}"/>
    <cellStyle name="Normal 3 3 5 2 2 6" xfId="29623" xr:uid="{00000000-0005-0000-0000-0000A7670000}"/>
    <cellStyle name="Normal 3 3 5 2 3" xfId="29624" xr:uid="{00000000-0005-0000-0000-0000A8670000}"/>
    <cellStyle name="Normal 3 3 5 2 3 2" xfId="29625" xr:uid="{00000000-0005-0000-0000-0000A9670000}"/>
    <cellStyle name="Normal 3 3 5 2 3 2 2" xfId="29626" xr:uid="{00000000-0005-0000-0000-0000AA670000}"/>
    <cellStyle name="Normal 3 3 5 2 3 2 2 2" xfId="29627" xr:uid="{00000000-0005-0000-0000-0000AB670000}"/>
    <cellStyle name="Normal 3 3 5 2 3 2 3" xfId="29628" xr:uid="{00000000-0005-0000-0000-0000AC670000}"/>
    <cellStyle name="Normal 3 3 5 2 3 2 4" xfId="29629" xr:uid="{00000000-0005-0000-0000-0000AD670000}"/>
    <cellStyle name="Normal 3 3 5 2 3 3" xfId="29630" xr:uid="{00000000-0005-0000-0000-0000AE670000}"/>
    <cellStyle name="Normal 3 3 5 2 3 3 2" xfId="29631" xr:uid="{00000000-0005-0000-0000-0000AF670000}"/>
    <cellStyle name="Normal 3 3 5 2 3 4" xfId="29632" xr:uid="{00000000-0005-0000-0000-0000B0670000}"/>
    <cellStyle name="Normal 3 3 5 2 3 5" xfId="29633" xr:uid="{00000000-0005-0000-0000-0000B1670000}"/>
    <cellStyle name="Normal 3 3 5 2 4" xfId="29634" xr:uid="{00000000-0005-0000-0000-0000B2670000}"/>
    <cellStyle name="Normal 3 3 5 2 4 2" xfId="29635" xr:uid="{00000000-0005-0000-0000-0000B3670000}"/>
    <cellStyle name="Normal 3 3 5 2 4 2 2" xfId="29636" xr:uid="{00000000-0005-0000-0000-0000B4670000}"/>
    <cellStyle name="Normal 3 3 5 2 4 3" xfId="29637" xr:uid="{00000000-0005-0000-0000-0000B5670000}"/>
    <cellStyle name="Normal 3 3 5 2 4 4" xfId="29638" xr:uid="{00000000-0005-0000-0000-0000B6670000}"/>
    <cellStyle name="Normal 3 3 5 2 5" xfId="29639" xr:uid="{00000000-0005-0000-0000-0000B7670000}"/>
    <cellStyle name="Normal 3 3 5 2 5 2" xfId="29640" xr:uid="{00000000-0005-0000-0000-0000B8670000}"/>
    <cellStyle name="Normal 3 3 5 2 6" xfId="29641" xr:uid="{00000000-0005-0000-0000-0000B9670000}"/>
    <cellStyle name="Normal 3 3 5 2 7" xfId="29642" xr:uid="{00000000-0005-0000-0000-0000BA670000}"/>
    <cellStyle name="Normal 3 3 5 3" xfId="29643" xr:uid="{00000000-0005-0000-0000-0000BB670000}"/>
    <cellStyle name="Normal 3 3 5 3 2" xfId="29644" xr:uid="{00000000-0005-0000-0000-0000BC670000}"/>
    <cellStyle name="Normal 3 3 5 3 2 2" xfId="29645" xr:uid="{00000000-0005-0000-0000-0000BD670000}"/>
    <cellStyle name="Normal 3 3 5 3 2 2 2" xfId="29646" xr:uid="{00000000-0005-0000-0000-0000BE670000}"/>
    <cellStyle name="Normal 3 3 5 3 2 2 2 2" xfId="29647" xr:uid="{00000000-0005-0000-0000-0000BF670000}"/>
    <cellStyle name="Normal 3 3 5 3 2 2 3" xfId="29648" xr:uid="{00000000-0005-0000-0000-0000C0670000}"/>
    <cellStyle name="Normal 3 3 5 3 2 2 4" xfId="29649" xr:uid="{00000000-0005-0000-0000-0000C1670000}"/>
    <cellStyle name="Normal 3 3 5 3 2 3" xfId="29650" xr:uid="{00000000-0005-0000-0000-0000C2670000}"/>
    <cellStyle name="Normal 3 3 5 3 2 3 2" xfId="29651" xr:uid="{00000000-0005-0000-0000-0000C3670000}"/>
    <cellStyle name="Normal 3 3 5 3 2 4" xfId="29652" xr:uid="{00000000-0005-0000-0000-0000C4670000}"/>
    <cellStyle name="Normal 3 3 5 3 2 5" xfId="29653" xr:uid="{00000000-0005-0000-0000-0000C5670000}"/>
    <cellStyle name="Normal 3 3 5 3 3" xfId="29654" xr:uid="{00000000-0005-0000-0000-0000C6670000}"/>
    <cellStyle name="Normal 3 3 5 3 3 2" xfId="29655" xr:uid="{00000000-0005-0000-0000-0000C7670000}"/>
    <cellStyle name="Normal 3 3 5 3 3 2 2" xfId="29656" xr:uid="{00000000-0005-0000-0000-0000C8670000}"/>
    <cellStyle name="Normal 3 3 5 3 3 3" xfId="29657" xr:uid="{00000000-0005-0000-0000-0000C9670000}"/>
    <cellStyle name="Normal 3 3 5 3 3 4" xfId="29658" xr:uid="{00000000-0005-0000-0000-0000CA670000}"/>
    <cellStyle name="Normal 3 3 5 3 4" xfId="29659" xr:uid="{00000000-0005-0000-0000-0000CB670000}"/>
    <cellStyle name="Normal 3 3 5 3 4 2" xfId="29660" xr:uid="{00000000-0005-0000-0000-0000CC670000}"/>
    <cellStyle name="Normal 3 3 5 3 5" xfId="29661" xr:uid="{00000000-0005-0000-0000-0000CD670000}"/>
    <cellStyle name="Normal 3 3 5 3 6" xfId="29662" xr:uid="{00000000-0005-0000-0000-0000CE670000}"/>
    <cellStyle name="Normal 3 3 5 4" xfId="29663" xr:uid="{00000000-0005-0000-0000-0000CF670000}"/>
    <cellStyle name="Normal 3 3 5 4 2" xfId="29664" xr:uid="{00000000-0005-0000-0000-0000D0670000}"/>
    <cellStyle name="Normal 3 3 5 4 2 2" xfId="29665" xr:uid="{00000000-0005-0000-0000-0000D1670000}"/>
    <cellStyle name="Normal 3 3 5 4 2 2 2" xfId="29666" xr:uid="{00000000-0005-0000-0000-0000D2670000}"/>
    <cellStyle name="Normal 3 3 5 4 2 3" xfId="29667" xr:uid="{00000000-0005-0000-0000-0000D3670000}"/>
    <cellStyle name="Normal 3 3 5 4 2 4" xfId="29668" xr:uid="{00000000-0005-0000-0000-0000D4670000}"/>
    <cellStyle name="Normal 3 3 5 4 3" xfId="29669" xr:uid="{00000000-0005-0000-0000-0000D5670000}"/>
    <cellStyle name="Normal 3 3 5 4 3 2" xfId="29670" xr:uid="{00000000-0005-0000-0000-0000D6670000}"/>
    <cellStyle name="Normal 3 3 5 4 4" xfId="29671" xr:uid="{00000000-0005-0000-0000-0000D7670000}"/>
    <cellStyle name="Normal 3 3 5 4 5" xfId="29672" xr:uid="{00000000-0005-0000-0000-0000D8670000}"/>
    <cellStyle name="Normal 3 3 5 5" xfId="29673" xr:uid="{00000000-0005-0000-0000-0000D9670000}"/>
    <cellStyle name="Normal 3 3 5 5 2" xfId="29674" xr:uid="{00000000-0005-0000-0000-0000DA670000}"/>
    <cellStyle name="Normal 3 3 5 5 2 2" xfId="29675" xr:uid="{00000000-0005-0000-0000-0000DB670000}"/>
    <cellStyle name="Normal 3 3 5 5 3" xfId="29676" xr:uid="{00000000-0005-0000-0000-0000DC670000}"/>
    <cellStyle name="Normal 3 3 5 5 4" xfId="29677" xr:uid="{00000000-0005-0000-0000-0000DD670000}"/>
    <cellStyle name="Normal 3 3 5 6" xfId="29678" xr:uid="{00000000-0005-0000-0000-0000DE670000}"/>
    <cellStyle name="Normal 3 3 5 6 2" xfId="29679" xr:uid="{00000000-0005-0000-0000-0000DF670000}"/>
    <cellStyle name="Normal 3 3 5 7" xfId="29680" xr:uid="{00000000-0005-0000-0000-0000E0670000}"/>
    <cellStyle name="Normal 3 3 5 8" xfId="29681" xr:uid="{00000000-0005-0000-0000-0000E1670000}"/>
    <cellStyle name="Normal 3 3 5 9" xfId="29682" xr:uid="{00000000-0005-0000-0000-0000E2670000}"/>
    <cellStyle name="Normal 3 3 6" xfId="4619" xr:uid="{00000000-0005-0000-0000-0000E3670000}"/>
    <cellStyle name="Normal 3 3 6 2" xfId="29683" xr:uid="{00000000-0005-0000-0000-0000E4670000}"/>
    <cellStyle name="Normal 3 3 6 2 2" xfId="29684" xr:uid="{00000000-0005-0000-0000-0000E5670000}"/>
    <cellStyle name="Normal 3 3 6 2 2 2" xfId="29685" xr:uid="{00000000-0005-0000-0000-0000E6670000}"/>
    <cellStyle name="Normal 3 3 6 2 2 2 2" xfId="29686" xr:uid="{00000000-0005-0000-0000-0000E7670000}"/>
    <cellStyle name="Normal 3 3 6 2 2 2 2 2" xfId="29687" xr:uid="{00000000-0005-0000-0000-0000E8670000}"/>
    <cellStyle name="Normal 3 3 6 2 2 2 3" xfId="29688" xr:uid="{00000000-0005-0000-0000-0000E9670000}"/>
    <cellStyle name="Normal 3 3 6 2 2 2 4" xfId="29689" xr:uid="{00000000-0005-0000-0000-0000EA670000}"/>
    <cellStyle name="Normal 3 3 6 2 2 3" xfId="29690" xr:uid="{00000000-0005-0000-0000-0000EB670000}"/>
    <cellStyle name="Normal 3 3 6 2 2 3 2" xfId="29691" xr:uid="{00000000-0005-0000-0000-0000EC670000}"/>
    <cellStyle name="Normal 3 3 6 2 2 4" xfId="29692" xr:uid="{00000000-0005-0000-0000-0000ED670000}"/>
    <cellStyle name="Normal 3 3 6 2 2 5" xfId="29693" xr:uid="{00000000-0005-0000-0000-0000EE670000}"/>
    <cellStyle name="Normal 3 3 6 2 3" xfId="29694" xr:uid="{00000000-0005-0000-0000-0000EF670000}"/>
    <cellStyle name="Normal 3 3 6 2 3 2" xfId="29695" xr:uid="{00000000-0005-0000-0000-0000F0670000}"/>
    <cellStyle name="Normal 3 3 6 2 3 2 2" xfId="29696" xr:uid="{00000000-0005-0000-0000-0000F1670000}"/>
    <cellStyle name="Normal 3 3 6 2 3 3" xfId="29697" xr:uid="{00000000-0005-0000-0000-0000F2670000}"/>
    <cellStyle name="Normal 3 3 6 2 3 4" xfId="29698" xr:uid="{00000000-0005-0000-0000-0000F3670000}"/>
    <cellStyle name="Normal 3 3 6 2 4" xfId="29699" xr:uid="{00000000-0005-0000-0000-0000F4670000}"/>
    <cellStyle name="Normal 3 3 6 2 4 2" xfId="29700" xr:uid="{00000000-0005-0000-0000-0000F5670000}"/>
    <cellStyle name="Normal 3 3 6 2 5" xfId="29701" xr:uid="{00000000-0005-0000-0000-0000F6670000}"/>
    <cellStyle name="Normal 3 3 6 2 6" xfId="29702" xr:uid="{00000000-0005-0000-0000-0000F7670000}"/>
    <cellStyle name="Normal 3 3 6 3" xfId="29703" xr:uid="{00000000-0005-0000-0000-0000F8670000}"/>
    <cellStyle name="Normal 3 3 6 3 2" xfId="29704" xr:uid="{00000000-0005-0000-0000-0000F9670000}"/>
    <cellStyle name="Normal 3 3 6 3 2 2" xfId="29705" xr:uid="{00000000-0005-0000-0000-0000FA670000}"/>
    <cellStyle name="Normal 3 3 6 3 2 2 2" xfId="29706" xr:uid="{00000000-0005-0000-0000-0000FB670000}"/>
    <cellStyle name="Normal 3 3 6 3 2 3" xfId="29707" xr:uid="{00000000-0005-0000-0000-0000FC670000}"/>
    <cellStyle name="Normal 3 3 6 3 2 4" xfId="29708" xr:uid="{00000000-0005-0000-0000-0000FD670000}"/>
    <cellStyle name="Normal 3 3 6 3 3" xfId="29709" xr:uid="{00000000-0005-0000-0000-0000FE670000}"/>
    <cellStyle name="Normal 3 3 6 3 3 2" xfId="29710" xr:uid="{00000000-0005-0000-0000-0000FF670000}"/>
    <cellStyle name="Normal 3 3 6 3 4" xfId="29711" xr:uid="{00000000-0005-0000-0000-000000680000}"/>
    <cellStyle name="Normal 3 3 6 3 5" xfId="29712" xr:uid="{00000000-0005-0000-0000-000001680000}"/>
    <cellStyle name="Normal 3 3 6 4" xfId="29713" xr:uid="{00000000-0005-0000-0000-000002680000}"/>
    <cellStyle name="Normal 3 3 6 4 2" xfId="29714" xr:uid="{00000000-0005-0000-0000-000003680000}"/>
    <cellStyle name="Normal 3 3 6 4 2 2" xfId="29715" xr:uid="{00000000-0005-0000-0000-000004680000}"/>
    <cellStyle name="Normal 3 3 6 4 3" xfId="29716" xr:uid="{00000000-0005-0000-0000-000005680000}"/>
    <cellStyle name="Normal 3 3 6 4 4" xfId="29717" xr:uid="{00000000-0005-0000-0000-000006680000}"/>
    <cellStyle name="Normal 3 3 6 5" xfId="29718" xr:uid="{00000000-0005-0000-0000-000007680000}"/>
    <cellStyle name="Normal 3 3 6 5 2" xfId="29719" xr:uid="{00000000-0005-0000-0000-000008680000}"/>
    <cellStyle name="Normal 3 3 6 6" xfId="29720" xr:uid="{00000000-0005-0000-0000-000009680000}"/>
    <cellStyle name="Normal 3 3 6 7" xfId="29721" xr:uid="{00000000-0005-0000-0000-00000A680000}"/>
    <cellStyle name="Normal 3 3 7" xfId="29722" xr:uid="{00000000-0005-0000-0000-00000B680000}"/>
    <cellStyle name="Normal 3 3 7 2" xfId="29723" xr:uid="{00000000-0005-0000-0000-00000C680000}"/>
    <cellStyle name="Normal 3 3 7 2 2" xfId="29724" xr:uid="{00000000-0005-0000-0000-00000D680000}"/>
    <cellStyle name="Normal 3 3 7 2 2 2" xfId="29725" xr:uid="{00000000-0005-0000-0000-00000E680000}"/>
    <cellStyle name="Normal 3 3 7 2 2 2 2" xfId="29726" xr:uid="{00000000-0005-0000-0000-00000F680000}"/>
    <cellStyle name="Normal 3 3 7 2 2 3" xfId="29727" xr:uid="{00000000-0005-0000-0000-000010680000}"/>
    <cellStyle name="Normal 3 3 7 2 2 4" xfId="29728" xr:uid="{00000000-0005-0000-0000-000011680000}"/>
    <cellStyle name="Normal 3 3 7 2 3" xfId="29729" xr:uid="{00000000-0005-0000-0000-000012680000}"/>
    <cellStyle name="Normal 3 3 7 2 3 2" xfId="29730" xr:uid="{00000000-0005-0000-0000-000013680000}"/>
    <cellStyle name="Normal 3 3 7 2 4" xfId="29731" xr:uid="{00000000-0005-0000-0000-000014680000}"/>
    <cellStyle name="Normal 3 3 7 2 5" xfId="29732" xr:uid="{00000000-0005-0000-0000-000015680000}"/>
    <cellStyle name="Normal 3 3 7 3" xfId="29733" xr:uid="{00000000-0005-0000-0000-000016680000}"/>
    <cellStyle name="Normal 3 3 7 3 2" xfId="29734" xr:uid="{00000000-0005-0000-0000-000017680000}"/>
    <cellStyle name="Normal 3 3 7 3 2 2" xfId="29735" xr:uid="{00000000-0005-0000-0000-000018680000}"/>
    <cellStyle name="Normal 3 3 7 3 3" xfId="29736" xr:uid="{00000000-0005-0000-0000-000019680000}"/>
    <cellStyle name="Normal 3 3 7 3 4" xfId="29737" xr:uid="{00000000-0005-0000-0000-00001A680000}"/>
    <cellStyle name="Normal 3 3 7 4" xfId="29738" xr:uid="{00000000-0005-0000-0000-00001B680000}"/>
    <cellStyle name="Normal 3 3 7 4 2" xfId="29739" xr:uid="{00000000-0005-0000-0000-00001C680000}"/>
    <cellStyle name="Normal 3 3 7 5" xfId="29740" xr:uid="{00000000-0005-0000-0000-00001D680000}"/>
    <cellStyle name="Normal 3 3 7 6" xfId="29741" xr:uid="{00000000-0005-0000-0000-00001E680000}"/>
    <cellStyle name="Normal 3 3 8" xfId="29742" xr:uid="{00000000-0005-0000-0000-00001F680000}"/>
    <cellStyle name="Normal 3 3 8 2" xfId="29743" xr:uid="{00000000-0005-0000-0000-000020680000}"/>
    <cellStyle name="Normal 3 3 8 2 2" xfId="29744" xr:uid="{00000000-0005-0000-0000-000021680000}"/>
    <cellStyle name="Normal 3 3 8 2 2 2" xfId="29745" xr:uid="{00000000-0005-0000-0000-000022680000}"/>
    <cellStyle name="Normal 3 3 8 2 3" xfId="29746" xr:uid="{00000000-0005-0000-0000-000023680000}"/>
    <cellStyle name="Normal 3 3 8 2 4" xfId="29747" xr:uid="{00000000-0005-0000-0000-000024680000}"/>
    <cellStyle name="Normal 3 3 8 3" xfId="29748" xr:uid="{00000000-0005-0000-0000-000025680000}"/>
    <cellStyle name="Normal 3 3 8 3 2" xfId="29749" xr:uid="{00000000-0005-0000-0000-000026680000}"/>
    <cellStyle name="Normal 3 3 8 4" xfId="29750" xr:uid="{00000000-0005-0000-0000-000027680000}"/>
    <cellStyle name="Normal 3 3 8 5" xfId="29751" xr:uid="{00000000-0005-0000-0000-000028680000}"/>
    <cellStyle name="Normal 3 3 9" xfId="29752" xr:uid="{00000000-0005-0000-0000-000029680000}"/>
    <cellStyle name="Normal 3 3 9 2" xfId="29753" xr:uid="{00000000-0005-0000-0000-00002A680000}"/>
    <cellStyle name="Normal 3 3 9 2 2" xfId="29754" xr:uid="{00000000-0005-0000-0000-00002B680000}"/>
    <cellStyle name="Normal 3 3 9 3" xfId="29755" xr:uid="{00000000-0005-0000-0000-00002C680000}"/>
    <cellStyle name="Normal 3 3 9 4" xfId="29756" xr:uid="{00000000-0005-0000-0000-00002D680000}"/>
    <cellStyle name="Normal 3 3_60 Keyspan Corp TBBS 6-9" xfId="4620" xr:uid="{00000000-0005-0000-0000-00002E680000}"/>
    <cellStyle name="Normal 3 30" xfId="4621" xr:uid="{00000000-0005-0000-0000-00002F680000}"/>
    <cellStyle name="Normal 3 30 2" xfId="4622" xr:uid="{00000000-0005-0000-0000-000030680000}"/>
    <cellStyle name="Normal 3 30 2 2" xfId="4623" xr:uid="{00000000-0005-0000-0000-000031680000}"/>
    <cellStyle name="Normal 3 31" xfId="4624" xr:uid="{00000000-0005-0000-0000-000032680000}"/>
    <cellStyle name="Normal 3 31 2" xfId="4625" xr:uid="{00000000-0005-0000-0000-000033680000}"/>
    <cellStyle name="Normal 3 31 2 2" xfId="4626" xr:uid="{00000000-0005-0000-0000-000034680000}"/>
    <cellStyle name="Normal 3 32" xfId="4627" xr:uid="{00000000-0005-0000-0000-000035680000}"/>
    <cellStyle name="Normal 3 32 2" xfId="4628" xr:uid="{00000000-0005-0000-0000-000036680000}"/>
    <cellStyle name="Normal 3 32 2 2" xfId="4629" xr:uid="{00000000-0005-0000-0000-000037680000}"/>
    <cellStyle name="Normal 3 33" xfId="4630" xr:uid="{00000000-0005-0000-0000-000038680000}"/>
    <cellStyle name="Normal 3 33 2" xfId="4631" xr:uid="{00000000-0005-0000-0000-000039680000}"/>
    <cellStyle name="Normal 3 33 2 2" xfId="4632" xr:uid="{00000000-0005-0000-0000-00003A680000}"/>
    <cellStyle name="Normal 3 34" xfId="4633" xr:uid="{00000000-0005-0000-0000-00003B680000}"/>
    <cellStyle name="Normal 3 34 2" xfId="4634" xr:uid="{00000000-0005-0000-0000-00003C680000}"/>
    <cellStyle name="Normal 3 34 2 2" xfId="4635" xr:uid="{00000000-0005-0000-0000-00003D680000}"/>
    <cellStyle name="Normal 3 35" xfId="4636" xr:uid="{00000000-0005-0000-0000-00003E680000}"/>
    <cellStyle name="Normal 3 35 2" xfId="4637" xr:uid="{00000000-0005-0000-0000-00003F680000}"/>
    <cellStyle name="Normal 3 35 2 2" xfId="4638" xr:uid="{00000000-0005-0000-0000-000040680000}"/>
    <cellStyle name="Normal 3 36" xfId="4639" xr:uid="{00000000-0005-0000-0000-000041680000}"/>
    <cellStyle name="Normal 3 36 2" xfId="4640" xr:uid="{00000000-0005-0000-0000-000042680000}"/>
    <cellStyle name="Normal 3 36 2 2" xfId="4641" xr:uid="{00000000-0005-0000-0000-000043680000}"/>
    <cellStyle name="Normal 3 37" xfId="4642" xr:uid="{00000000-0005-0000-0000-000044680000}"/>
    <cellStyle name="Normal 3 37 2" xfId="4643" xr:uid="{00000000-0005-0000-0000-000045680000}"/>
    <cellStyle name="Normal 3 37 2 2" xfId="4644" xr:uid="{00000000-0005-0000-0000-000046680000}"/>
    <cellStyle name="Normal 3 38" xfId="4645" xr:uid="{00000000-0005-0000-0000-000047680000}"/>
    <cellStyle name="Normal 3 38 2" xfId="4646" xr:uid="{00000000-0005-0000-0000-000048680000}"/>
    <cellStyle name="Normal 3 38 2 2" xfId="4647" xr:uid="{00000000-0005-0000-0000-000049680000}"/>
    <cellStyle name="Normal 3 39" xfId="4648" xr:uid="{00000000-0005-0000-0000-00004A680000}"/>
    <cellStyle name="Normal 3 39 2" xfId="4649" xr:uid="{00000000-0005-0000-0000-00004B680000}"/>
    <cellStyle name="Normal 3 39 2 2" xfId="4650" xr:uid="{00000000-0005-0000-0000-00004C680000}"/>
    <cellStyle name="Normal 3 4" xfId="374" xr:uid="{00000000-0005-0000-0000-00004D680000}"/>
    <cellStyle name="Normal 3 4 10" xfId="29757" xr:uid="{00000000-0005-0000-0000-00004E680000}"/>
    <cellStyle name="Normal 3 4 11" xfId="29758" xr:uid="{00000000-0005-0000-0000-00004F680000}"/>
    <cellStyle name="Normal 3 4 12" xfId="29759" xr:uid="{00000000-0005-0000-0000-000050680000}"/>
    <cellStyle name="Normal 3 4 2" xfId="375" xr:uid="{00000000-0005-0000-0000-000051680000}"/>
    <cellStyle name="Normal 3 4 2 2" xfId="376" xr:uid="{00000000-0005-0000-0000-000052680000}"/>
    <cellStyle name="Normal 3 4 2 2 2" xfId="29760" xr:uid="{00000000-0005-0000-0000-000053680000}"/>
    <cellStyle name="Normal 3 4 2 2 2 2" xfId="29761" xr:uid="{00000000-0005-0000-0000-000054680000}"/>
    <cellStyle name="Normal 3 4 2 2 2 2 2" xfId="29762" xr:uid="{00000000-0005-0000-0000-000055680000}"/>
    <cellStyle name="Normal 3 4 2 2 2 2 2 2" xfId="29763" xr:uid="{00000000-0005-0000-0000-000056680000}"/>
    <cellStyle name="Normal 3 4 2 2 2 2 2 2 2" xfId="29764" xr:uid="{00000000-0005-0000-0000-000057680000}"/>
    <cellStyle name="Normal 3 4 2 2 2 2 2 3" xfId="29765" xr:uid="{00000000-0005-0000-0000-000058680000}"/>
    <cellStyle name="Normal 3 4 2 2 2 2 2 4" xfId="29766" xr:uid="{00000000-0005-0000-0000-000059680000}"/>
    <cellStyle name="Normal 3 4 2 2 2 2 3" xfId="29767" xr:uid="{00000000-0005-0000-0000-00005A680000}"/>
    <cellStyle name="Normal 3 4 2 2 2 2 3 2" xfId="29768" xr:uid="{00000000-0005-0000-0000-00005B680000}"/>
    <cellStyle name="Normal 3 4 2 2 2 2 4" xfId="29769" xr:uid="{00000000-0005-0000-0000-00005C680000}"/>
    <cellStyle name="Normal 3 4 2 2 2 2 5" xfId="29770" xr:uid="{00000000-0005-0000-0000-00005D680000}"/>
    <cellStyle name="Normal 3 4 2 2 2 3" xfId="29771" xr:uid="{00000000-0005-0000-0000-00005E680000}"/>
    <cellStyle name="Normal 3 4 2 2 2 3 2" xfId="29772" xr:uid="{00000000-0005-0000-0000-00005F680000}"/>
    <cellStyle name="Normal 3 4 2 2 2 3 2 2" xfId="29773" xr:uid="{00000000-0005-0000-0000-000060680000}"/>
    <cellStyle name="Normal 3 4 2 2 2 3 3" xfId="29774" xr:uid="{00000000-0005-0000-0000-000061680000}"/>
    <cellStyle name="Normal 3 4 2 2 2 3 4" xfId="29775" xr:uid="{00000000-0005-0000-0000-000062680000}"/>
    <cellStyle name="Normal 3 4 2 2 2 4" xfId="29776" xr:uid="{00000000-0005-0000-0000-000063680000}"/>
    <cellStyle name="Normal 3 4 2 2 2 4 2" xfId="29777" xr:uid="{00000000-0005-0000-0000-000064680000}"/>
    <cellStyle name="Normal 3 4 2 2 2 5" xfId="29778" xr:uid="{00000000-0005-0000-0000-000065680000}"/>
    <cellStyle name="Normal 3 4 2 2 2 6" xfId="29779" xr:uid="{00000000-0005-0000-0000-000066680000}"/>
    <cellStyle name="Normal 3 4 2 2 3" xfId="29780" xr:uid="{00000000-0005-0000-0000-000067680000}"/>
    <cellStyle name="Normal 3 4 2 2 3 2" xfId="29781" xr:uid="{00000000-0005-0000-0000-000068680000}"/>
    <cellStyle name="Normal 3 4 2 2 3 2 2" xfId="29782" xr:uid="{00000000-0005-0000-0000-000069680000}"/>
    <cellStyle name="Normal 3 4 2 2 3 2 2 2" xfId="29783" xr:uid="{00000000-0005-0000-0000-00006A680000}"/>
    <cellStyle name="Normal 3 4 2 2 3 2 3" xfId="29784" xr:uid="{00000000-0005-0000-0000-00006B680000}"/>
    <cellStyle name="Normal 3 4 2 2 3 2 4" xfId="29785" xr:uid="{00000000-0005-0000-0000-00006C680000}"/>
    <cellStyle name="Normal 3 4 2 2 3 3" xfId="29786" xr:uid="{00000000-0005-0000-0000-00006D680000}"/>
    <cellStyle name="Normal 3 4 2 2 3 3 2" xfId="29787" xr:uid="{00000000-0005-0000-0000-00006E680000}"/>
    <cellStyle name="Normal 3 4 2 2 3 4" xfId="29788" xr:uid="{00000000-0005-0000-0000-00006F680000}"/>
    <cellStyle name="Normal 3 4 2 2 3 5" xfId="29789" xr:uid="{00000000-0005-0000-0000-000070680000}"/>
    <cellStyle name="Normal 3 4 2 2 4" xfId="29790" xr:uid="{00000000-0005-0000-0000-000071680000}"/>
    <cellStyle name="Normal 3 4 2 2 4 2" xfId="29791" xr:uid="{00000000-0005-0000-0000-000072680000}"/>
    <cellStyle name="Normal 3 4 2 2 4 2 2" xfId="29792" xr:uid="{00000000-0005-0000-0000-000073680000}"/>
    <cellStyle name="Normal 3 4 2 2 4 3" xfId="29793" xr:uid="{00000000-0005-0000-0000-000074680000}"/>
    <cellStyle name="Normal 3 4 2 2 4 4" xfId="29794" xr:uid="{00000000-0005-0000-0000-000075680000}"/>
    <cellStyle name="Normal 3 4 2 2 5" xfId="29795" xr:uid="{00000000-0005-0000-0000-000076680000}"/>
    <cellStyle name="Normal 3 4 2 2 5 2" xfId="29796" xr:uid="{00000000-0005-0000-0000-000077680000}"/>
    <cellStyle name="Normal 3 4 2 2 6" xfId="29797" xr:uid="{00000000-0005-0000-0000-000078680000}"/>
    <cellStyle name="Normal 3 4 2 2 7" xfId="29798" xr:uid="{00000000-0005-0000-0000-000079680000}"/>
    <cellStyle name="Normal 3 4 2 3" xfId="7407" xr:uid="{00000000-0005-0000-0000-00007A680000}"/>
    <cellStyle name="Normal 3 4 2 3 2" xfId="29799" xr:uid="{00000000-0005-0000-0000-00007B680000}"/>
    <cellStyle name="Normal 3 4 2 3 2 2" xfId="29800" xr:uid="{00000000-0005-0000-0000-00007C680000}"/>
    <cellStyle name="Normal 3 4 2 3 2 2 2" xfId="29801" xr:uid="{00000000-0005-0000-0000-00007D680000}"/>
    <cellStyle name="Normal 3 4 2 3 2 2 2 2" xfId="29802" xr:uid="{00000000-0005-0000-0000-00007E680000}"/>
    <cellStyle name="Normal 3 4 2 3 2 2 3" xfId="29803" xr:uid="{00000000-0005-0000-0000-00007F680000}"/>
    <cellStyle name="Normal 3 4 2 3 2 2 4" xfId="29804" xr:uid="{00000000-0005-0000-0000-000080680000}"/>
    <cellStyle name="Normal 3 4 2 3 2 3" xfId="29805" xr:uid="{00000000-0005-0000-0000-000081680000}"/>
    <cellStyle name="Normal 3 4 2 3 2 3 2" xfId="29806" xr:uid="{00000000-0005-0000-0000-000082680000}"/>
    <cellStyle name="Normal 3 4 2 3 2 4" xfId="29807" xr:uid="{00000000-0005-0000-0000-000083680000}"/>
    <cellStyle name="Normal 3 4 2 3 2 5" xfId="29808" xr:uid="{00000000-0005-0000-0000-000084680000}"/>
    <cellStyle name="Normal 3 4 2 3 3" xfId="29809" xr:uid="{00000000-0005-0000-0000-000085680000}"/>
    <cellStyle name="Normal 3 4 2 3 3 2" xfId="29810" xr:uid="{00000000-0005-0000-0000-000086680000}"/>
    <cellStyle name="Normal 3 4 2 3 3 2 2" xfId="29811" xr:uid="{00000000-0005-0000-0000-000087680000}"/>
    <cellStyle name="Normal 3 4 2 3 3 3" xfId="29812" xr:uid="{00000000-0005-0000-0000-000088680000}"/>
    <cellStyle name="Normal 3 4 2 3 3 4" xfId="29813" xr:uid="{00000000-0005-0000-0000-000089680000}"/>
    <cellStyle name="Normal 3 4 2 3 4" xfId="29814" xr:uid="{00000000-0005-0000-0000-00008A680000}"/>
    <cellStyle name="Normal 3 4 2 3 4 2" xfId="29815" xr:uid="{00000000-0005-0000-0000-00008B680000}"/>
    <cellStyle name="Normal 3 4 2 3 5" xfId="29816" xr:uid="{00000000-0005-0000-0000-00008C680000}"/>
    <cellStyle name="Normal 3 4 2 3 6" xfId="29817" xr:uid="{00000000-0005-0000-0000-00008D680000}"/>
    <cellStyle name="Normal 3 4 2 4" xfId="29818" xr:uid="{00000000-0005-0000-0000-00008E680000}"/>
    <cellStyle name="Normal 3 4 2 4 2" xfId="29819" xr:uid="{00000000-0005-0000-0000-00008F680000}"/>
    <cellStyle name="Normal 3 4 2 4 2 2" xfId="29820" xr:uid="{00000000-0005-0000-0000-000090680000}"/>
    <cellStyle name="Normal 3 4 2 4 2 2 2" xfId="29821" xr:uid="{00000000-0005-0000-0000-000091680000}"/>
    <cellStyle name="Normal 3 4 2 4 2 3" xfId="29822" xr:uid="{00000000-0005-0000-0000-000092680000}"/>
    <cellStyle name="Normal 3 4 2 4 2 4" xfId="29823" xr:uid="{00000000-0005-0000-0000-000093680000}"/>
    <cellStyle name="Normal 3 4 2 4 3" xfId="29824" xr:uid="{00000000-0005-0000-0000-000094680000}"/>
    <cellStyle name="Normal 3 4 2 4 3 2" xfId="29825" xr:uid="{00000000-0005-0000-0000-000095680000}"/>
    <cellStyle name="Normal 3 4 2 4 4" xfId="29826" xr:uid="{00000000-0005-0000-0000-000096680000}"/>
    <cellStyle name="Normal 3 4 2 4 5" xfId="29827" xr:uid="{00000000-0005-0000-0000-000097680000}"/>
    <cellStyle name="Normal 3 4 2 5" xfId="29828" xr:uid="{00000000-0005-0000-0000-000098680000}"/>
    <cellStyle name="Normal 3 4 2 5 2" xfId="29829" xr:uid="{00000000-0005-0000-0000-000099680000}"/>
    <cellStyle name="Normal 3 4 2 5 2 2" xfId="29830" xr:uid="{00000000-0005-0000-0000-00009A680000}"/>
    <cellStyle name="Normal 3 4 2 5 3" xfId="29831" xr:uid="{00000000-0005-0000-0000-00009B680000}"/>
    <cellStyle name="Normal 3 4 2 5 4" xfId="29832" xr:uid="{00000000-0005-0000-0000-00009C680000}"/>
    <cellStyle name="Normal 3 4 2 6" xfId="29833" xr:uid="{00000000-0005-0000-0000-00009D680000}"/>
    <cellStyle name="Normal 3 4 2 6 2" xfId="29834" xr:uid="{00000000-0005-0000-0000-00009E680000}"/>
    <cellStyle name="Normal 3 4 2 7" xfId="29835" xr:uid="{00000000-0005-0000-0000-00009F680000}"/>
    <cellStyle name="Normal 3 4 2 8" xfId="29836" xr:uid="{00000000-0005-0000-0000-0000A0680000}"/>
    <cellStyle name="Normal 3 4 2 9" xfId="29837" xr:uid="{00000000-0005-0000-0000-0000A1680000}"/>
    <cellStyle name="Normal 3 4 3" xfId="377" xr:uid="{00000000-0005-0000-0000-0000A2680000}"/>
    <cellStyle name="Normal 3 4 3 2" xfId="4651" xr:uid="{00000000-0005-0000-0000-0000A3680000}"/>
    <cellStyle name="Normal 3 4 3 2 2" xfId="29838" xr:uid="{00000000-0005-0000-0000-0000A4680000}"/>
    <cellStyle name="Normal 3 4 3 2 2 2" xfId="29839" xr:uid="{00000000-0005-0000-0000-0000A5680000}"/>
    <cellStyle name="Normal 3 4 3 2 2 2 2" xfId="29840" xr:uid="{00000000-0005-0000-0000-0000A6680000}"/>
    <cellStyle name="Normal 3 4 3 2 2 2 2 2" xfId="29841" xr:uid="{00000000-0005-0000-0000-0000A7680000}"/>
    <cellStyle name="Normal 3 4 3 2 2 2 2 2 2" xfId="29842" xr:uid="{00000000-0005-0000-0000-0000A8680000}"/>
    <cellStyle name="Normal 3 4 3 2 2 2 2 3" xfId="29843" xr:uid="{00000000-0005-0000-0000-0000A9680000}"/>
    <cellStyle name="Normal 3 4 3 2 2 2 2 4" xfId="29844" xr:uid="{00000000-0005-0000-0000-0000AA680000}"/>
    <cellStyle name="Normal 3 4 3 2 2 2 3" xfId="29845" xr:uid="{00000000-0005-0000-0000-0000AB680000}"/>
    <cellStyle name="Normal 3 4 3 2 2 2 3 2" xfId="29846" xr:uid="{00000000-0005-0000-0000-0000AC680000}"/>
    <cellStyle name="Normal 3 4 3 2 2 2 4" xfId="29847" xr:uid="{00000000-0005-0000-0000-0000AD680000}"/>
    <cellStyle name="Normal 3 4 3 2 2 2 5" xfId="29848" xr:uid="{00000000-0005-0000-0000-0000AE680000}"/>
    <cellStyle name="Normal 3 4 3 2 2 3" xfId="29849" xr:uid="{00000000-0005-0000-0000-0000AF680000}"/>
    <cellStyle name="Normal 3 4 3 2 2 3 2" xfId="29850" xr:uid="{00000000-0005-0000-0000-0000B0680000}"/>
    <cellStyle name="Normal 3 4 3 2 2 3 2 2" xfId="29851" xr:uid="{00000000-0005-0000-0000-0000B1680000}"/>
    <cellStyle name="Normal 3 4 3 2 2 3 3" xfId="29852" xr:uid="{00000000-0005-0000-0000-0000B2680000}"/>
    <cellStyle name="Normal 3 4 3 2 2 3 4" xfId="29853" xr:uid="{00000000-0005-0000-0000-0000B3680000}"/>
    <cellStyle name="Normal 3 4 3 2 2 4" xfId="29854" xr:uid="{00000000-0005-0000-0000-0000B4680000}"/>
    <cellStyle name="Normal 3 4 3 2 2 4 2" xfId="29855" xr:uid="{00000000-0005-0000-0000-0000B5680000}"/>
    <cellStyle name="Normal 3 4 3 2 2 5" xfId="29856" xr:uid="{00000000-0005-0000-0000-0000B6680000}"/>
    <cellStyle name="Normal 3 4 3 2 2 6" xfId="29857" xr:uid="{00000000-0005-0000-0000-0000B7680000}"/>
    <cellStyle name="Normal 3 4 3 2 3" xfId="29858" xr:uid="{00000000-0005-0000-0000-0000B8680000}"/>
    <cellStyle name="Normal 3 4 3 2 3 2" xfId="29859" xr:uid="{00000000-0005-0000-0000-0000B9680000}"/>
    <cellStyle name="Normal 3 4 3 2 3 2 2" xfId="29860" xr:uid="{00000000-0005-0000-0000-0000BA680000}"/>
    <cellStyle name="Normal 3 4 3 2 3 2 2 2" xfId="29861" xr:uid="{00000000-0005-0000-0000-0000BB680000}"/>
    <cellStyle name="Normal 3 4 3 2 3 2 3" xfId="29862" xr:uid="{00000000-0005-0000-0000-0000BC680000}"/>
    <cellStyle name="Normal 3 4 3 2 3 2 4" xfId="29863" xr:uid="{00000000-0005-0000-0000-0000BD680000}"/>
    <cellStyle name="Normal 3 4 3 2 3 3" xfId="29864" xr:uid="{00000000-0005-0000-0000-0000BE680000}"/>
    <cellStyle name="Normal 3 4 3 2 3 3 2" xfId="29865" xr:uid="{00000000-0005-0000-0000-0000BF680000}"/>
    <cellStyle name="Normal 3 4 3 2 3 4" xfId="29866" xr:uid="{00000000-0005-0000-0000-0000C0680000}"/>
    <cellStyle name="Normal 3 4 3 2 3 5" xfId="29867" xr:uid="{00000000-0005-0000-0000-0000C1680000}"/>
    <cellStyle name="Normal 3 4 3 2 4" xfId="29868" xr:uid="{00000000-0005-0000-0000-0000C2680000}"/>
    <cellStyle name="Normal 3 4 3 2 4 2" xfId="29869" xr:uid="{00000000-0005-0000-0000-0000C3680000}"/>
    <cellStyle name="Normal 3 4 3 2 4 2 2" xfId="29870" xr:uid="{00000000-0005-0000-0000-0000C4680000}"/>
    <cellStyle name="Normal 3 4 3 2 4 3" xfId="29871" xr:uid="{00000000-0005-0000-0000-0000C5680000}"/>
    <cellStyle name="Normal 3 4 3 2 4 4" xfId="29872" xr:uid="{00000000-0005-0000-0000-0000C6680000}"/>
    <cellStyle name="Normal 3 4 3 2 5" xfId="29873" xr:uid="{00000000-0005-0000-0000-0000C7680000}"/>
    <cellStyle name="Normal 3 4 3 2 5 2" xfId="29874" xr:uid="{00000000-0005-0000-0000-0000C8680000}"/>
    <cellStyle name="Normal 3 4 3 2 6" xfId="29875" xr:uid="{00000000-0005-0000-0000-0000C9680000}"/>
    <cellStyle name="Normal 3 4 3 2 7" xfId="29876" xr:uid="{00000000-0005-0000-0000-0000CA680000}"/>
    <cellStyle name="Normal 3 4 3 3" xfId="29877" xr:uid="{00000000-0005-0000-0000-0000CB680000}"/>
    <cellStyle name="Normal 3 4 3 3 2" xfId="29878" xr:uid="{00000000-0005-0000-0000-0000CC680000}"/>
    <cellStyle name="Normal 3 4 3 3 2 2" xfId="29879" xr:uid="{00000000-0005-0000-0000-0000CD680000}"/>
    <cellStyle name="Normal 3 4 3 3 2 2 2" xfId="29880" xr:uid="{00000000-0005-0000-0000-0000CE680000}"/>
    <cellStyle name="Normal 3 4 3 3 2 2 2 2" xfId="29881" xr:uid="{00000000-0005-0000-0000-0000CF680000}"/>
    <cellStyle name="Normal 3 4 3 3 2 2 3" xfId="29882" xr:uid="{00000000-0005-0000-0000-0000D0680000}"/>
    <cellStyle name="Normal 3 4 3 3 2 2 4" xfId="29883" xr:uid="{00000000-0005-0000-0000-0000D1680000}"/>
    <cellStyle name="Normal 3 4 3 3 2 3" xfId="29884" xr:uid="{00000000-0005-0000-0000-0000D2680000}"/>
    <cellStyle name="Normal 3 4 3 3 2 3 2" xfId="29885" xr:uid="{00000000-0005-0000-0000-0000D3680000}"/>
    <cellStyle name="Normal 3 4 3 3 2 4" xfId="29886" xr:uid="{00000000-0005-0000-0000-0000D4680000}"/>
    <cellStyle name="Normal 3 4 3 3 2 5" xfId="29887" xr:uid="{00000000-0005-0000-0000-0000D5680000}"/>
    <cellStyle name="Normal 3 4 3 3 3" xfId="29888" xr:uid="{00000000-0005-0000-0000-0000D6680000}"/>
    <cellStyle name="Normal 3 4 3 3 3 2" xfId="29889" xr:uid="{00000000-0005-0000-0000-0000D7680000}"/>
    <cellStyle name="Normal 3 4 3 3 3 2 2" xfId="29890" xr:uid="{00000000-0005-0000-0000-0000D8680000}"/>
    <cellStyle name="Normal 3 4 3 3 3 3" xfId="29891" xr:uid="{00000000-0005-0000-0000-0000D9680000}"/>
    <cellStyle name="Normal 3 4 3 3 3 4" xfId="29892" xr:uid="{00000000-0005-0000-0000-0000DA680000}"/>
    <cellStyle name="Normal 3 4 3 3 4" xfId="29893" xr:uid="{00000000-0005-0000-0000-0000DB680000}"/>
    <cellStyle name="Normal 3 4 3 3 4 2" xfId="29894" xr:uid="{00000000-0005-0000-0000-0000DC680000}"/>
    <cellStyle name="Normal 3 4 3 3 5" xfId="29895" xr:uid="{00000000-0005-0000-0000-0000DD680000}"/>
    <cellStyle name="Normal 3 4 3 3 6" xfId="29896" xr:uid="{00000000-0005-0000-0000-0000DE680000}"/>
    <cellStyle name="Normal 3 4 3 4" xfId="29897" xr:uid="{00000000-0005-0000-0000-0000DF680000}"/>
    <cellStyle name="Normal 3 4 3 4 2" xfId="29898" xr:uid="{00000000-0005-0000-0000-0000E0680000}"/>
    <cellStyle name="Normal 3 4 3 4 2 2" xfId="29899" xr:uid="{00000000-0005-0000-0000-0000E1680000}"/>
    <cellStyle name="Normal 3 4 3 4 2 2 2" xfId="29900" xr:uid="{00000000-0005-0000-0000-0000E2680000}"/>
    <cellStyle name="Normal 3 4 3 4 2 3" xfId="29901" xr:uid="{00000000-0005-0000-0000-0000E3680000}"/>
    <cellStyle name="Normal 3 4 3 4 2 4" xfId="29902" xr:uid="{00000000-0005-0000-0000-0000E4680000}"/>
    <cellStyle name="Normal 3 4 3 4 3" xfId="29903" xr:uid="{00000000-0005-0000-0000-0000E5680000}"/>
    <cellStyle name="Normal 3 4 3 4 3 2" xfId="29904" xr:uid="{00000000-0005-0000-0000-0000E6680000}"/>
    <cellStyle name="Normal 3 4 3 4 4" xfId="29905" xr:uid="{00000000-0005-0000-0000-0000E7680000}"/>
    <cellStyle name="Normal 3 4 3 4 5" xfId="29906" xr:uid="{00000000-0005-0000-0000-0000E8680000}"/>
    <cellStyle name="Normal 3 4 3 5" xfId="29907" xr:uid="{00000000-0005-0000-0000-0000E9680000}"/>
    <cellStyle name="Normal 3 4 3 5 2" xfId="29908" xr:uid="{00000000-0005-0000-0000-0000EA680000}"/>
    <cellStyle name="Normal 3 4 3 5 2 2" xfId="29909" xr:uid="{00000000-0005-0000-0000-0000EB680000}"/>
    <cellStyle name="Normal 3 4 3 5 3" xfId="29910" xr:uid="{00000000-0005-0000-0000-0000EC680000}"/>
    <cellStyle name="Normal 3 4 3 5 4" xfId="29911" xr:uid="{00000000-0005-0000-0000-0000ED680000}"/>
    <cellStyle name="Normal 3 4 3 6" xfId="29912" xr:uid="{00000000-0005-0000-0000-0000EE680000}"/>
    <cellStyle name="Normal 3 4 3 6 2" xfId="29913" xr:uid="{00000000-0005-0000-0000-0000EF680000}"/>
    <cellStyle name="Normal 3 4 3 7" xfId="29914" xr:uid="{00000000-0005-0000-0000-0000F0680000}"/>
    <cellStyle name="Normal 3 4 3 8" xfId="29915" xr:uid="{00000000-0005-0000-0000-0000F1680000}"/>
    <cellStyle name="Normal 3 4 3 9" xfId="29916" xr:uid="{00000000-0005-0000-0000-0000F2680000}"/>
    <cellStyle name="Normal 3 4 4" xfId="764" xr:uid="{00000000-0005-0000-0000-0000F3680000}"/>
    <cellStyle name="Normal 3 4 4 2" xfId="29917" xr:uid="{00000000-0005-0000-0000-0000F4680000}"/>
    <cellStyle name="Normal 3 4 4 2 2" xfId="29918" xr:uid="{00000000-0005-0000-0000-0000F5680000}"/>
    <cellStyle name="Normal 3 4 4 2 2 2" xfId="29919" xr:uid="{00000000-0005-0000-0000-0000F6680000}"/>
    <cellStyle name="Normal 3 4 4 2 2 2 2" xfId="29920" xr:uid="{00000000-0005-0000-0000-0000F7680000}"/>
    <cellStyle name="Normal 3 4 4 2 2 2 2 2" xfId="29921" xr:uid="{00000000-0005-0000-0000-0000F8680000}"/>
    <cellStyle name="Normal 3 4 4 2 2 2 2 2 2" xfId="29922" xr:uid="{00000000-0005-0000-0000-0000F9680000}"/>
    <cellStyle name="Normal 3 4 4 2 2 2 2 3" xfId="29923" xr:uid="{00000000-0005-0000-0000-0000FA680000}"/>
    <cellStyle name="Normal 3 4 4 2 2 2 2 4" xfId="29924" xr:uid="{00000000-0005-0000-0000-0000FB680000}"/>
    <cellStyle name="Normal 3 4 4 2 2 2 3" xfId="29925" xr:uid="{00000000-0005-0000-0000-0000FC680000}"/>
    <cellStyle name="Normal 3 4 4 2 2 2 3 2" xfId="29926" xr:uid="{00000000-0005-0000-0000-0000FD680000}"/>
    <cellStyle name="Normal 3 4 4 2 2 2 4" xfId="29927" xr:uid="{00000000-0005-0000-0000-0000FE680000}"/>
    <cellStyle name="Normal 3 4 4 2 2 2 5" xfId="29928" xr:uid="{00000000-0005-0000-0000-0000FF680000}"/>
    <cellStyle name="Normal 3 4 4 2 2 3" xfId="29929" xr:uid="{00000000-0005-0000-0000-000000690000}"/>
    <cellStyle name="Normal 3 4 4 2 2 3 2" xfId="29930" xr:uid="{00000000-0005-0000-0000-000001690000}"/>
    <cellStyle name="Normal 3 4 4 2 2 3 2 2" xfId="29931" xr:uid="{00000000-0005-0000-0000-000002690000}"/>
    <cellStyle name="Normal 3 4 4 2 2 3 3" xfId="29932" xr:uid="{00000000-0005-0000-0000-000003690000}"/>
    <cellStyle name="Normal 3 4 4 2 2 3 4" xfId="29933" xr:uid="{00000000-0005-0000-0000-000004690000}"/>
    <cellStyle name="Normal 3 4 4 2 2 4" xfId="29934" xr:uid="{00000000-0005-0000-0000-000005690000}"/>
    <cellStyle name="Normal 3 4 4 2 2 4 2" xfId="29935" xr:uid="{00000000-0005-0000-0000-000006690000}"/>
    <cellStyle name="Normal 3 4 4 2 2 5" xfId="29936" xr:uid="{00000000-0005-0000-0000-000007690000}"/>
    <cellStyle name="Normal 3 4 4 2 2 6" xfId="29937" xr:uid="{00000000-0005-0000-0000-000008690000}"/>
    <cellStyle name="Normal 3 4 4 2 3" xfId="29938" xr:uid="{00000000-0005-0000-0000-000009690000}"/>
    <cellStyle name="Normal 3 4 4 2 3 2" xfId="29939" xr:uid="{00000000-0005-0000-0000-00000A690000}"/>
    <cellStyle name="Normal 3 4 4 2 3 2 2" xfId="29940" xr:uid="{00000000-0005-0000-0000-00000B690000}"/>
    <cellStyle name="Normal 3 4 4 2 3 2 2 2" xfId="29941" xr:uid="{00000000-0005-0000-0000-00000C690000}"/>
    <cellStyle name="Normal 3 4 4 2 3 2 3" xfId="29942" xr:uid="{00000000-0005-0000-0000-00000D690000}"/>
    <cellStyle name="Normal 3 4 4 2 3 2 4" xfId="29943" xr:uid="{00000000-0005-0000-0000-00000E690000}"/>
    <cellStyle name="Normal 3 4 4 2 3 3" xfId="29944" xr:uid="{00000000-0005-0000-0000-00000F690000}"/>
    <cellStyle name="Normal 3 4 4 2 3 3 2" xfId="29945" xr:uid="{00000000-0005-0000-0000-000010690000}"/>
    <cellStyle name="Normal 3 4 4 2 3 4" xfId="29946" xr:uid="{00000000-0005-0000-0000-000011690000}"/>
    <cellStyle name="Normal 3 4 4 2 3 5" xfId="29947" xr:uid="{00000000-0005-0000-0000-000012690000}"/>
    <cellStyle name="Normal 3 4 4 2 4" xfId="29948" xr:uid="{00000000-0005-0000-0000-000013690000}"/>
    <cellStyle name="Normal 3 4 4 2 4 2" xfId="29949" xr:uid="{00000000-0005-0000-0000-000014690000}"/>
    <cellStyle name="Normal 3 4 4 2 4 2 2" xfId="29950" xr:uid="{00000000-0005-0000-0000-000015690000}"/>
    <cellStyle name="Normal 3 4 4 2 4 3" xfId="29951" xr:uid="{00000000-0005-0000-0000-000016690000}"/>
    <cellStyle name="Normal 3 4 4 2 4 4" xfId="29952" xr:uid="{00000000-0005-0000-0000-000017690000}"/>
    <cellStyle name="Normal 3 4 4 2 5" xfId="29953" xr:uid="{00000000-0005-0000-0000-000018690000}"/>
    <cellStyle name="Normal 3 4 4 2 5 2" xfId="29954" xr:uid="{00000000-0005-0000-0000-000019690000}"/>
    <cellStyle name="Normal 3 4 4 2 6" xfId="29955" xr:uid="{00000000-0005-0000-0000-00001A690000}"/>
    <cellStyle name="Normal 3 4 4 2 7" xfId="29956" xr:uid="{00000000-0005-0000-0000-00001B690000}"/>
    <cellStyle name="Normal 3 4 4 3" xfId="29957" xr:uid="{00000000-0005-0000-0000-00001C690000}"/>
    <cellStyle name="Normal 3 4 4 3 2" xfId="29958" xr:uid="{00000000-0005-0000-0000-00001D690000}"/>
    <cellStyle name="Normal 3 4 4 3 2 2" xfId="29959" xr:uid="{00000000-0005-0000-0000-00001E690000}"/>
    <cellStyle name="Normal 3 4 4 3 2 2 2" xfId="29960" xr:uid="{00000000-0005-0000-0000-00001F690000}"/>
    <cellStyle name="Normal 3 4 4 3 2 2 2 2" xfId="29961" xr:uid="{00000000-0005-0000-0000-000020690000}"/>
    <cellStyle name="Normal 3 4 4 3 2 2 3" xfId="29962" xr:uid="{00000000-0005-0000-0000-000021690000}"/>
    <cellStyle name="Normal 3 4 4 3 2 2 4" xfId="29963" xr:uid="{00000000-0005-0000-0000-000022690000}"/>
    <cellStyle name="Normal 3 4 4 3 2 3" xfId="29964" xr:uid="{00000000-0005-0000-0000-000023690000}"/>
    <cellStyle name="Normal 3 4 4 3 2 3 2" xfId="29965" xr:uid="{00000000-0005-0000-0000-000024690000}"/>
    <cellStyle name="Normal 3 4 4 3 2 4" xfId="29966" xr:uid="{00000000-0005-0000-0000-000025690000}"/>
    <cellStyle name="Normal 3 4 4 3 2 5" xfId="29967" xr:uid="{00000000-0005-0000-0000-000026690000}"/>
    <cellStyle name="Normal 3 4 4 3 3" xfId="29968" xr:uid="{00000000-0005-0000-0000-000027690000}"/>
    <cellStyle name="Normal 3 4 4 3 3 2" xfId="29969" xr:uid="{00000000-0005-0000-0000-000028690000}"/>
    <cellStyle name="Normal 3 4 4 3 3 2 2" xfId="29970" xr:uid="{00000000-0005-0000-0000-000029690000}"/>
    <cellStyle name="Normal 3 4 4 3 3 3" xfId="29971" xr:uid="{00000000-0005-0000-0000-00002A690000}"/>
    <cellStyle name="Normal 3 4 4 3 3 4" xfId="29972" xr:uid="{00000000-0005-0000-0000-00002B690000}"/>
    <cellStyle name="Normal 3 4 4 3 4" xfId="29973" xr:uid="{00000000-0005-0000-0000-00002C690000}"/>
    <cellStyle name="Normal 3 4 4 3 4 2" xfId="29974" xr:uid="{00000000-0005-0000-0000-00002D690000}"/>
    <cellStyle name="Normal 3 4 4 3 5" xfId="29975" xr:uid="{00000000-0005-0000-0000-00002E690000}"/>
    <cellStyle name="Normal 3 4 4 3 6" xfId="29976" xr:uid="{00000000-0005-0000-0000-00002F690000}"/>
    <cellStyle name="Normal 3 4 4 4" xfId="29977" xr:uid="{00000000-0005-0000-0000-000030690000}"/>
    <cellStyle name="Normal 3 4 4 4 2" xfId="29978" xr:uid="{00000000-0005-0000-0000-000031690000}"/>
    <cellStyle name="Normal 3 4 4 4 2 2" xfId="29979" xr:uid="{00000000-0005-0000-0000-000032690000}"/>
    <cellStyle name="Normal 3 4 4 4 2 2 2" xfId="29980" xr:uid="{00000000-0005-0000-0000-000033690000}"/>
    <cellStyle name="Normal 3 4 4 4 2 3" xfId="29981" xr:uid="{00000000-0005-0000-0000-000034690000}"/>
    <cellStyle name="Normal 3 4 4 4 2 4" xfId="29982" xr:uid="{00000000-0005-0000-0000-000035690000}"/>
    <cellStyle name="Normal 3 4 4 4 3" xfId="29983" xr:uid="{00000000-0005-0000-0000-000036690000}"/>
    <cellStyle name="Normal 3 4 4 4 3 2" xfId="29984" xr:uid="{00000000-0005-0000-0000-000037690000}"/>
    <cellStyle name="Normal 3 4 4 4 4" xfId="29985" xr:uid="{00000000-0005-0000-0000-000038690000}"/>
    <cellStyle name="Normal 3 4 4 4 5" xfId="29986" xr:uid="{00000000-0005-0000-0000-000039690000}"/>
    <cellStyle name="Normal 3 4 4 5" xfId="29987" xr:uid="{00000000-0005-0000-0000-00003A690000}"/>
    <cellStyle name="Normal 3 4 4 5 2" xfId="29988" xr:uid="{00000000-0005-0000-0000-00003B690000}"/>
    <cellStyle name="Normal 3 4 4 5 2 2" xfId="29989" xr:uid="{00000000-0005-0000-0000-00003C690000}"/>
    <cellStyle name="Normal 3 4 4 5 3" xfId="29990" xr:uid="{00000000-0005-0000-0000-00003D690000}"/>
    <cellStyle name="Normal 3 4 4 5 4" xfId="29991" xr:uid="{00000000-0005-0000-0000-00003E690000}"/>
    <cellStyle name="Normal 3 4 4 6" xfId="29992" xr:uid="{00000000-0005-0000-0000-00003F690000}"/>
    <cellStyle name="Normal 3 4 4 6 2" xfId="29993" xr:uid="{00000000-0005-0000-0000-000040690000}"/>
    <cellStyle name="Normal 3 4 4 7" xfId="29994" xr:uid="{00000000-0005-0000-0000-000041690000}"/>
    <cellStyle name="Normal 3 4 4 8" xfId="29995" xr:uid="{00000000-0005-0000-0000-000042690000}"/>
    <cellStyle name="Normal 3 4 4 9" xfId="29996" xr:uid="{00000000-0005-0000-0000-000043690000}"/>
    <cellStyle name="Normal 3 4 5" xfId="4652" xr:uid="{00000000-0005-0000-0000-000044690000}"/>
    <cellStyle name="Normal 3 4 5 2" xfId="29997" xr:uid="{00000000-0005-0000-0000-000045690000}"/>
    <cellStyle name="Normal 3 4 5 2 2" xfId="29998" xr:uid="{00000000-0005-0000-0000-000046690000}"/>
    <cellStyle name="Normal 3 4 5 2 2 2" xfId="29999" xr:uid="{00000000-0005-0000-0000-000047690000}"/>
    <cellStyle name="Normal 3 4 5 2 2 2 2" xfId="30000" xr:uid="{00000000-0005-0000-0000-000048690000}"/>
    <cellStyle name="Normal 3 4 5 2 2 2 2 2" xfId="30001" xr:uid="{00000000-0005-0000-0000-000049690000}"/>
    <cellStyle name="Normal 3 4 5 2 2 2 3" xfId="30002" xr:uid="{00000000-0005-0000-0000-00004A690000}"/>
    <cellStyle name="Normal 3 4 5 2 2 2 4" xfId="30003" xr:uid="{00000000-0005-0000-0000-00004B690000}"/>
    <cellStyle name="Normal 3 4 5 2 2 3" xfId="30004" xr:uid="{00000000-0005-0000-0000-00004C690000}"/>
    <cellStyle name="Normal 3 4 5 2 2 3 2" xfId="30005" xr:uid="{00000000-0005-0000-0000-00004D690000}"/>
    <cellStyle name="Normal 3 4 5 2 2 4" xfId="30006" xr:uid="{00000000-0005-0000-0000-00004E690000}"/>
    <cellStyle name="Normal 3 4 5 2 2 5" xfId="30007" xr:uid="{00000000-0005-0000-0000-00004F690000}"/>
    <cellStyle name="Normal 3 4 5 2 3" xfId="30008" xr:uid="{00000000-0005-0000-0000-000050690000}"/>
    <cellStyle name="Normal 3 4 5 2 3 2" xfId="30009" xr:uid="{00000000-0005-0000-0000-000051690000}"/>
    <cellStyle name="Normal 3 4 5 2 3 2 2" xfId="30010" xr:uid="{00000000-0005-0000-0000-000052690000}"/>
    <cellStyle name="Normal 3 4 5 2 3 3" xfId="30011" xr:uid="{00000000-0005-0000-0000-000053690000}"/>
    <cellStyle name="Normal 3 4 5 2 3 4" xfId="30012" xr:uid="{00000000-0005-0000-0000-000054690000}"/>
    <cellStyle name="Normal 3 4 5 2 4" xfId="30013" xr:uid="{00000000-0005-0000-0000-000055690000}"/>
    <cellStyle name="Normal 3 4 5 2 4 2" xfId="30014" xr:uid="{00000000-0005-0000-0000-000056690000}"/>
    <cellStyle name="Normal 3 4 5 2 5" xfId="30015" xr:uid="{00000000-0005-0000-0000-000057690000}"/>
    <cellStyle name="Normal 3 4 5 2 6" xfId="30016" xr:uid="{00000000-0005-0000-0000-000058690000}"/>
    <cellStyle name="Normal 3 4 5 3" xfId="30017" xr:uid="{00000000-0005-0000-0000-000059690000}"/>
    <cellStyle name="Normal 3 4 5 3 2" xfId="30018" xr:uid="{00000000-0005-0000-0000-00005A690000}"/>
    <cellStyle name="Normal 3 4 5 3 2 2" xfId="30019" xr:uid="{00000000-0005-0000-0000-00005B690000}"/>
    <cellStyle name="Normal 3 4 5 3 2 2 2" xfId="30020" xr:uid="{00000000-0005-0000-0000-00005C690000}"/>
    <cellStyle name="Normal 3 4 5 3 2 3" xfId="30021" xr:uid="{00000000-0005-0000-0000-00005D690000}"/>
    <cellStyle name="Normal 3 4 5 3 2 4" xfId="30022" xr:uid="{00000000-0005-0000-0000-00005E690000}"/>
    <cellStyle name="Normal 3 4 5 3 3" xfId="30023" xr:uid="{00000000-0005-0000-0000-00005F690000}"/>
    <cellStyle name="Normal 3 4 5 3 3 2" xfId="30024" xr:uid="{00000000-0005-0000-0000-000060690000}"/>
    <cellStyle name="Normal 3 4 5 3 4" xfId="30025" xr:uid="{00000000-0005-0000-0000-000061690000}"/>
    <cellStyle name="Normal 3 4 5 3 5" xfId="30026" xr:uid="{00000000-0005-0000-0000-000062690000}"/>
    <cellStyle name="Normal 3 4 5 4" xfId="30027" xr:uid="{00000000-0005-0000-0000-000063690000}"/>
    <cellStyle name="Normal 3 4 5 4 2" xfId="30028" xr:uid="{00000000-0005-0000-0000-000064690000}"/>
    <cellStyle name="Normal 3 4 5 4 2 2" xfId="30029" xr:uid="{00000000-0005-0000-0000-000065690000}"/>
    <cellStyle name="Normal 3 4 5 4 3" xfId="30030" xr:uid="{00000000-0005-0000-0000-000066690000}"/>
    <cellStyle name="Normal 3 4 5 4 4" xfId="30031" xr:uid="{00000000-0005-0000-0000-000067690000}"/>
    <cellStyle name="Normal 3 4 5 5" xfId="30032" xr:uid="{00000000-0005-0000-0000-000068690000}"/>
    <cellStyle name="Normal 3 4 5 5 2" xfId="30033" xr:uid="{00000000-0005-0000-0000-000069690000}"/>
    <cellStyle name="Normal 3 4 5 6" xfId="30034" xr:uid="{00000000-0005-0000-0000-00006A690000}"/>
    <cellStyle name="Normal 3 4 5 7" xfId="30035" xr:uid="{00000000-0005-0000-0000-00006B690000}"/>
    <cellStyle name="Normal 3 4 6" xfId="4653" xr:uid="{00000000-0005-0000-0000-00006C690000}"/>
    <cellStyle name="Normal 3 4 6 2" xfId="30036" xr:uid="{00000000-0005-0000-0000-00006D690000}"/>
    <cellStyle name="Normal 3 4 6 2 2" xfId="30037" xr:uid="{00000000-0005-0000-0000-00006E690000}"/>
    <cellStyle name="Normal 3 4 6 2 2 2" xfId="30038" xr:uid="{00000000-0005-0000-0000-00006F690000}"/>
    <cellStyle name="Normal 3 4 6 2 2 2 2" xfId="30039" xr:uid="{00000000-0005-0000-0000-000070690000}"/>
    <cellStyle name="Normal 3 4 6 2 2 3" xfId="30040" xr:uid="{00000000-0005-0000-0000-000071690000}"/>
    <cellStyle name="Normal 3 4 6 2 2 4" xfId="30041" xr:uid="{00000000-0005-0000-0000-000072690000}"/>
    <cellStyle name="Normal 3 4 6 2 3" xfId="30042" xr:uid="{00000000-0005-0000-0000-000073690000}"/>
    <cellStyle name="Normal 3 4 6 2 3 2" xfId="30043" xr:uid="{00000000-0005-0000-0000-000074690000}"/>
    <cellStyle name="Normal 3 4 6 2 4" xfId="30044" xr:uid="{00000000-0005-0000-0000-000075690000}"/>
    <cellStyle name="Normal 3 4 6 2 5" xfId="30045" xr:uid="{00000000-0005-0000-0000-000076690000}"/>
    <cellStyle name="Normal 3 4 6 3" xfId="30046" xr:uid="{00000000-0005-0000-0000-000077690000}"/>
    <cellStyle name="Normal 3 4 6 3 2" xfId="30047" xr:uid="{00000000-0005-0000-0000-000078690000}"/>
    <cellStyle name="Normal 3 4 6 3 2 2" xfId="30048" xr:uid="{00000000-0005-0000-0000-000079690000}"/>
    <cellStyle name="Normal 3 4 6 3 3" xfId="30049" xr:uid="{00000000-0005-0000-0000-00007A690000}"/>
    <cellStyle name="Normal 3 4 6 3 4" xfId="30050" xr:uid="{00000000-0005-0000-0000-00007B690000}"/>
    <cellStyle name="Normal 3 4 6 4" xfId="30051" xr:uid="{00000000-0005-0000-0000-00007C690000}"/>
    <cellStyle name="Normal 3 4 6 4 2" xfId="30052" xr:uid="{00000000-0005-0000-0000-00007D690000}"/>
    <cellStyle name="Normal 3 4 6 5" xfId="30053" xr:uid="{00000000-0005-0000-0000-00007E690000}"/>
    <cellStyle name="Normal 3 4 6 6" xfId="30054" xr:uid="{00000000-0005-0000-0000-00007F690000}"/>
    <cellStyle name="Normal 3 4 7" xfId="4654" xr:uid="{00000000-0005-0000-0000-000080690000}"/>
    <cellStyle name="Normal 3 4 7 2" xfId="30055" xr:uid="{00000000-0005-0000-0000-000081690000}"/>
    <cellStyle name="Normal 3 4 7 2 2" xfId="30056" xr:uid="{00000000-0005-0000-0000-000082690000}"/>
    <cellStyle name="Normal 3 4 7 2 2 2" xfId="30057" xr:uid="{00000000-0005-0000-0000-000083690000}"/>
    <cellStyle name="Normal 3 4 7 2 3" xfId="30058" xr:uid="{00000000-0005-0000-0000-000084690000}"/>
    <cellStyle name="Normal 3 4 7 2 4" xfId="30059" xr:uid="{00000000-0005-0000-0000-000085690000}"/>
    <cellStyle name="Normal 3 4 7 3" xfId="30060" xr:uid="{00000000-0005-0000-0000-000086690000}"/>
    <cellStyle name="Normal 3 4 7 3 2" xfId="30061" xr:uid="{00000000-0005-0000-0000-000087690000}"/>
    <cellStyle name="Normal 3 4 7 4" xfId="30062" xr:uid="{00000000-0005-0000-0000-000088690000}"/>
    <cellStyle name="Normal 3 4 7 5" xfId="30063" xr:uid="{00000000-0005-0000-0000-000089690000}"/>
    <cellStyle name="Normal 3 4 8" xfId="30064" xr:uid="{00000000-0005-0000-0000-00008A690000}"/>
    <cellStyle name="Normal 3 4 8 2" xfId="30065" xr:uid="{00000000-0005-0000-0000-00008B690000}"/>
    <cellStyle name="Normal 3 4 8 2 2" xfId="30066" xr:uid="{00000000-0005-0000-0000-00008C690000}"/>
    <cellStyle name="Normal 3 4 8 3" xfId="30067" xr:uid="{00000000-0005-0000-0000-00008D690000}"/>
    <cellStyle name="Normal 3 4 8 4" xfId="30068" xr:uid="{00000000-0005-0000-0000-00008E690000}"/>
    <cellStyle name="Normal 3 4 9" xfId="30069" xr:uid="{00000000-0005-0000-0000-00008F690000}"/>
    <cellStyle name="Normal 3 4 9 2" xfId="30070" xr:uid="{00000000-0005-0000-0000-000090690000}"/>
    <cellStyle name="Normal 3 4_KD1_FED_CC_I_R_WP_033109" xfId="4655" xr:uid="{00000000-0005-0000-0000-000091690000}"/>
    <cellStyle name="Normal 3 40" xfId="4656" xr:uid="{00000000-0005-0000-0000-000092690000}"/>
    <cellStyle name="Normal 3 40 2" xfId="4657" xr:uid="{00000000-0005-0000-0000-000093690000}"/>
    <cellStyle name="Normal 3 40 2 2" xfId="4658" xr:uid="{00000000-0005-0000-0000-000094690000}"/>
    <cellStyle name="Normal 3 41" xfId="4659" xr:uid="{00000000-0005-0000-0000-000095690000}"/>
    <cellStyle name="Normal 3 41 2" xfId="4660" xr:uid="{00000000-0005-0000-0000-000096690000}"/>
    <cellStyle name="Normal 3 41 2 2" xfId="4661" xr:uid="{00000000-0005-0000-0000-000097690000}"/>
    <cellStyle name="Normal 3 42" xfId="4662" xr:uid="{00000000-0005-0000-0000-000098690000}"/>
    <cellStyle name="Normal 3 42 2" xfId="4663" xr:uid="{00000000-0005-0000-0000-000099690000}"/>
    <cellStyle name="Normal 3 42 2 2" xfId="4664" xr:uid="{00000000-0005-0000-0000-00009A690000}"/>
    <cellStyle name="Normal 3 43" xfId="4665" xr:uid="{00000000-0005-0000-0000-00009B690000}"/>
    <cellStyle name="Normal 3 43 2" xfId="4666" xr:uid="{00000000-0005-0000-0000-00009C690000}"/>
    <cellStyle name="Normal 3 43 2 2" xfId="4667" xr:uid="{00000000-0005-0000-0000-00009D690000}"/>
    <cellStyle name="Normal 3 44" xfId="4668" xr:uid="{00000000-0005-0000-0000-00009E690000}"/>
    <cellStyle name="Normal 3 44 2" xfId="4669" xr:uid="{00000000-0005-0000-0000-00009F690000}"/>
    <cellStyle name="Normal 3 44 2 2" xfId="4670" xr:uid="{00000000-0005-0000-0000-0000A0690000}"/>
    <cellStyle name="Normal 3 45" xfId="4671" xr:uid="{00000000-0005-0000-0000-0000A1690000}"/>
    <cellStyle name="Normal 3 45 2" xfId="4672" xr:uid="{00000000-0005-0000-0000-0000A2690000}"/>
    <cellStyle name="Normal 3 45 2 2" xfId="4673" xr:uid="{00000000-0005-0000-0000-0000A3690000}"/>
    <cellStyle name="Normal 3 46" xfId="4674" xr:uid="{00000000-0005-0000-0000-0000A4690000}"/>
    <cellStyle name="Normal 3 46 2" xfId="4675" xr:uid="{00000000-0005-0000-0000-0000A5690000}"/>
    <cellStyle name="Normal 3 46 2 2" xfId="4676" xr:uid="{00000000-0005-0000-0000-0000A6690000}"/>
    <cellStyle name="Normal 3 47" xfId="4677" xr:uid="{00000000-0005-0000-0000-0000A7690000}"/>
    <cellStyle name="Normal 3 47 2" xfId="4678" xr:uid="{00000000-0005-0000-0000-0000A8690000}"/>
    <cellStyle name="Normal 3 47 2 2" xfId="4679" xr:uid="{00000000-0005-0000-0000-0000A9690000}"/>
    <cellStyle name="Normal 3 48" xfId="4680" xr:uid="{00000000-0005-0000-0000-0000AA690000}"/>
    <cellStyle name="Normal 3 48 2" xfId="4681" xr:uid="{00000000-0005-0000-0000-0000AB690000}"/>
    <cellStyle name="Normal 3 48 2 2" xfId="4682" xr:uid="{00000000-0005-0000-0000-0000AC690000}"/>
    <cellStyle name="Normal 3 49" xfId="4683" xr:uid="{00000000-0005-0000-0000-0000AD690000}"/>
    <cellStyle name="Normal 3 49 2" xfId="4684" xr:uid="{00000000-0005-0000-0000-0000AE690000}"/>
    <cellStyle name="Normal 3 49 2 2" xfId="4685" xr:uid="{00000000-0005-0000-0000-0000AF690000}"/>
    <cellStyle name="Normal 3 5" xfId="378" xr:uid="{00000000-0005-0000-0000-0000B0690000}"/>
    <cellStyle name="Normal 3 5 10" xfId="7408" xr:uid="{00000000-0005-0000-0000-0000B1690000}"/>
    <cellStyle name="Normal 3 5 2" xfId="379" xr:uid="{00000000-0005-0000-0000-0000B2690000}"/>
    <cellStyle name="Normal 3 5 2 2" xfId="4686" xr:uid="{00000000-0005-0000-0000-0000B3690000}"/>
    <cellStyle name="Normal 3 5 2 2 2" xfId="30071" xr:uid="{00000000-0005-0000-0000-0000B4690000}"/>
    <cellStyle name="Normal 3 5 2 2 2 2" xfId="30072" xr:uid="{00000000-0005-0000-0000-0000B5690000}"/>
    <cellStyle name="Normal 3 5 2 2 2 2 2" xfId="30073" xr:uid="{00000000-0005-0000-0000-0000B6690000}"/>
    <cellStyle name="Normal 3 5 2 2 2 2 2 2" xfId="30074" xr:uid="{00000000-0005-0000-0000-0000B7690000}"/>
    <cellStyle name="Normal 3 5 2 2 2 2 3" xfId="30075" xr:uid="{00000000-0005-0000-0000-0000B8690000}"/>
    <cellStyle name="Normal 3 5 2 2 2 2 4" xfId="30076" xr:uid="{00000000-0005-0000-0000-0000B9690000}"/>
    <cellStyle name="Normal 3 5 2 2 2 3" xfId="30077" xr:uid="{00000000-0005-0000-0000-0000BA690000}"/>
    <cellStyle name="Normal 3 5 2 2 2 3 2" xfId="30078" xr:uid="{00000000-0005-0000-0000-0000BB690000}"/>
    <cellStyle name="Normal 3 5 2 2 2 4" xfId="30079" xr:uid="{00000000-0005-0000-0000-0000BC690000}"/>
    <cellStyle name="Normal 3 5 2 2 2 5" xfId="30080" xr:uid="{00000000-0005-0000-0000-0000BD690000}"/>
    <cellStyle name="Normal 3 5 2 2 3" xfId="30081" xr:uid="{00000000-0005-0000-0000-0000BE690000}"/>
    <cellStyle name="Normal 3 5 2 2 3 2" xfId="30082" xr:uid="{00000000-0005-0000-0000-0000BF690000}"/>
    <cellStyle name="Normal 3 5 2 2 3 2 2" xfId="30083" xr:uid="{00000000-0005-0000-0000-0000C0690000}"/>
    <cellStyle name="Normal 3 5 2 2 3 3" xfId="30084" xr:uid="{00000000-0005-0000-0000-0000C1690000}"/>
    <cellStyle name="Normal 3 5 2 2 3 4" xfId="30085" xr:uid="{00000000-0005-0000-0000-0000C2690000}"/>
    <cellStyle name="Normal 3 5 2 2 4" xfId="30086" xr:uid="{00000000-0005-0000-0000-0000C3690000}"/>
    <cellStyle name="Normal 3 5 2 2 4 2" xfId="30087" xr:uid="{00000000-0005-0000-0000-0000C4690000}"/>
    <cellStyle name="Normal 3 5 2 2 5" xfId="30088" xr:uid="{00000000-0005-0000-0000-0000C5690000}"/>
    <cellStyle name="Normal 3 5 2 2 6" xfId="30089" xr:uid="{00000000-0005-0000-0000-0000C6690000}"/>
    <cellStyle name="Normal 3 5 2 3" xfId="30090" xr:uid="{00000000-0005-0000-0000-0000C7690000}"/>
    <cellStyle name="Normal 3 5 2 3 2" xfId="30091" xr:uid="{00000000-0005-0000-0000-0000C8690000}"/>
    <cellStyle name="Normal 3 5 2 3 2 2" xfId="30092" xr:uid="{00000000-0005-0000-0000-0000C9690000}"/>
    <cellStyle name="Normal 3 5 2 3 2 2 2" xfId="30093" xr:uid="{00000000-0005-0000-0000-0000CA690000}"/>
    <cellStyle name="Normal 3 5 2 3 2 3" xfId="30094" xr:uid="{00000000-0005-0000-0000-0000CB690000}"/>
    <cellStyle name="Normal 3 5 2 3 2 4" xfId="30095" xr:uid="{00000000-0005-0000-0000-0000CC690000}"/>
    <cellStyle name="Normal 3 5 2 3 3" xfId="30096" xr:uid="{00000000-0005-0000-0000-0000CD690000}"/>
    <cellStyle name="Normal 3 5 2 3 3 2" xfId="30097" xr:uid="{00000000-0005-0000-0000-0000CE690000}"/>
    <cellStyle name="Normal 3 5 2 3 4" xfId="30098" xr:uid="{00000000-0005-0000-0000-0000CF690000}"/>
    <cellStyle name="Normal 3 5 2 3 5" xfId="30099" xr:uid="{00000000-0005-0000-0000-0000D0690000}"/>
    <cellStyle name="Normal 3 5 2 4" xfId="30100" xr:uid="{00000000-0005-0000-0000-0000D1690000}"/>
    <cellStyle name="Normal 3 5 2 4 2" xfId="30101" xr:uid="{00000000-0005-0000-0000-0000D2690000}"/>
    <cellStyle name="Normal 3 5 2 4 2 2" xfId="30102" xr:uid="{00000000-0005-0000-0000-0000D3690000}"/>
    <cellStyle name="Normal 3 5 2 4 3" xfId="30103" xr:uid="{00000000-0005-0000-0000-0000D4690000}"/>
    <cellStyle name="Normal 3 5 2 4 4" xfId="30104" xr:uid="{00000000-0005-0000-0000-0000D5690000}"/>
    <cellStyle name="Normal 3 5 2 5" xfId="30105" xr:uid="{00000000-0005-0000-0000-0000D6690000}"/>
    <cellStyle name="Normal 3 5 2 5 2" xfId="30106" xr:uid="{00000000-0005-0000-0000-0000D7690000}"/>
    <cellStyle name="Normal 3 5 2 6" xfId="30107" xr:uid="{00000000-0005-0000-0000-0000D8690000}"/>
    <cellStyle name="Normal 3 5 2 7" xfId="30108" xr:uid="{00000000-0005-0000-0000-0000D9690000}"/>
    <cellStyle name="Normal 3 5 3" xfId="4687" xr:uid="{00000000-0005-0000-0000-0000DA690000}"/>
    <cellStyle name="Normal 3 5 3 2" xfId="30109" xr:uid="{00000000-0005-0000-0000-0000DB690000}"/>
    <cellStyle name="Normal 3 5 3 2 2" xfId="30110" xr:uid="{00000000-0005-0000-0000-0000DC690000}"/>
    <cellStyle name="Normal 3 5 3 2 2 2" xfId="30111" xr:uid="{00000000-0005-0000-0000-0000DD690000}"/>
    <cellStyle name="Normal 3 5 3 2 2 2 2" xfId="30112" xr:uid="{00000000-0005-0000-0000-0000DE690000}"/>
    <cellStyle name="Normal 3 5 3 2 2 3" xfId="30113" xr:uid="{00000000-0005-0000-0000-0000DF690000}"/>
    <cellStyle name="Normal 3 5 3 2 2 4" xfId="30114" xr:uid="{00000000-0005-0000-0000-0000E0690000}"/>
    <cellStyle name="Normal 3 5 3 2 3" xfId="30115" xr:uid="{00000000-0005-0000-0000-0000E1690000}"/>
    <cellStyle name="Normal 3 5 3 2 3 2" xfId="30116" xr:uid="{00000000-0005-0000-0000-0000E2690000}"/>
    <cellStyle name="Normal 3 5 3 2 4" xfId="30117" xr:uid="{00000000-0005-0000-0000-0000E3690000}"/>
    <cellStyle name="Normal 3 5 3 2 5" xfId="30118" xr:uid="{00000000-0005-0000-0000-0000E4690000}"/>
    <cellStyle name="Normal 3 5 3 3" xfId="30119" xr:uid="{00000000-0005-0000-0000-0000E5690000}"/>
    <cellStyle name="Normal 3 5 3 3 2" xfId="30120" xr:uid="{00000000-0005-0000-0000-0000E6690000}"/>
    <cellStyle name="Normal 3 5 3 3 2 2" xfId="30121" xr:uid="{00000000-0005-0000-0000-0000E7690000}"/>
    <cellStyle name="Normal 3 5 3 3 3" xfId="30122" xr:uid="{00000000-0005-0000-0000-0000E8690000}"/>
    <cellStyle name="Normal 3 5 3 3 4" xfId="30123" xr:uid="{00000000-0005-0000-0000-0000E9690000}"/>
    <cellStyle name="Normal 3 5 3 4" xfId="30124" xr:uid="{00000000-0005-0000-0000-0000EA690000}"/>
    <cellStyle name="Normal 3 5 3 4 2" xfId="30125" xr:uid="{00000000-0005-0000-0000-0000EB690000}"/>
    <cellStyle name="Normal 3 5 3 5" xfId="30126" xr:uid="{00000000-0005-0000-0000-0000EC690000}"/>
    <cellStyle name="Normal 3 5 3 6" xfId="30127" xr:uid="{00000000-0005-0000-0000-0000ED690000}"/>
    <cellStyle name="Normal 3 5 4" xfId="4688" xr:uid="{00000000-0005-0000-0000-0000EE690000}"/>
    <cellStyle name="Normal 3 5 4 2" xfId="30128" xr:uid="{00000000-0005-0000-0000-0000EF690000}"/>
    <cellStyle name="Normal 3 5 4 2 2" xfId="30129" xr:uid="{00000000-0005-0000-0000-0000F0690000}"/>
    <cellStyle name="Normal 3 5 4 2 2 2" xfId="30130" xr:uid="{00000000-0005-0000-0000-0000F1690000}"/>
    <cellStyle name="Normal 3 5 4 2 3" xfId="30131" xr:uid="{00000000-0005-0000-0000-0000F2690000}"/>
    <cellStyle name="Normal 3 5 4 2 4" xfId="30132" xr:uid="{00000000-0005-0000-0000-0000F3690000}"/>
    <cellStyle name="Normal 3 5 4 3" xfId="30133" xr:uid="{00000000-0005-0000-0000-0000F4690000}"/>
    <cellStyle name="Normal 3 5 4 3 2" xfId="30134" xr:uid="{00000000-0005-0000-0000-0000F5690000}"/>
    <cellStyle name="Normal 3 5 4 4" xfId="30135" xr:uid="{00000000-0005-0000-0000-0000F6690000}"/>
    <cellStyle name="Normal 3 5 4 5" xfId="30136" xr:uid="{00000000-0005-0000-0000-0000F7690000}"/>
    <cellStyle name="Normal 3 5 5" xfId="4689" xr:uid="{00000000-0005-0000-0000-0000F8690000}"/>
    <cellStyle name="Normal 3 5 5 2" xfId="30137" xr:uid="{00000000-0005-0000-0000-0000F9690000}"/>
    <cellStyle name="Normal 3 5 5 2 2" xfId="30138" xr:uid="{00000000-0005-0000-0000-0000FA690000}"/>
    <cellStyle name="Normal 3 5 5 3" xfId="30139" xr:uid="{00000000-0005-0000-0000-0000FB690000}"/>
    <cellStyle name="Normal 3 5 5 4" xfId="30140" xr:uid="{00000000-0005-0000-0000-0000FC690000}"/>
    <cellStyle name="Normal 3 5 6" xfId="4690" xr:uid="{00000000-0005-0000-0000-0000FD690000}"/>
    <cellStyle name="Normal 3 5 6 2" xfId="30141" xr:uid="{00000000-0005-0000-0000-0000FE690000}"/>
    <cellStyle name="Normal 3 5 7" xfId="4691" xr:uid="{00000000-0005-0000-0000-0000FF690000}"/>
    <cellStyle name="Normal 3 5 8" xfId="4692" xr:uid="{00000000-0005-0000-0000-0000006A0000}"/>
    <cellStyle name="Normal 3 5 9" xfId="4693" xr:uid="{00000000-0005-0000-0000-0000016A0000}"/>
    <cellStyle name="Normal 3 50" xfId="4694" xr:uid="{00000000-0005-0000-0000-0000026A0000}"/>
    <cellStyle name="Normal 3 50 2" xfId="4695" xr:uid="{00000000-0005-0000-0000-0000036A0000}"/>
    <cellStyle name="Normal 3 50 2 2" xfId="4696" xr:uid="{00000000-0005-0000-0000-0000046A0000}"/>
    <cellStyle name="Normal 3 51" xfId="4697" xr:uid="{00000000-0005-0000-0000-0000056A0000}"/>
    <cellStyle name="Normal 3 51 2" xfId="4698" xr:uid="{00000000-0005-0000-0000-0000066A0000}"/>
    <cellStyle name="Normal 3 51 2 2" xfId="4699" xr:uid="{00000000-0005-0000-0000-0000076A0000}"/>
    <cellStyle name="Normal 3 52" xfId="4700" xr:uid="{00000000-0005-0000-0000-0000086A0000}"/>
    <cellStyle name="Normal 3 52 2" xfId="4701" xr:uid="{00000000-0005-0000-0000-0000096A0000}"/>
    <cellStyle name="Normal 3 52 2 2" xfId="4702" xr:uid="{00000000-0005-0000-0000-00000A6A0000}"/>
    <cellStyle name="Normal 3 53" xfId="4703" xr:uid="{00000000-0005-0000-0000-00000B6A0000}"/>
    <cellStyle name="Normal 3 53 2" xfId="4704" xr:uid="{00000000-0005-0000-0000-00000C6A0000}"/>
    <cellStyle name="Normal 3 53 2 2" xfId="4705" xr:uid="{00000000-0005-0000-0000-00000D6A0000}"/>
    <cellStyle name="Normal 3 54" xfId="4706" xr:uid="{00000000-0005-0000-0000-00000E6A0000}"/>
    <cellStyle name="Normal 3 54 2" xfId="4707" xr:uid="{00000000-0005-0000-0000-00000F6A0000}"/>
    <cellStyle name="Normal 3 54 2 2" xfId="4708" xr:uid="{00000000-0005-0000-0000-0000106A0000}"/>
    <cellStyle name="Normal 3 55" xfId="4709" xr:uid="{00000000-0005-0000-0000-0000116A0000}"/>
    <cellStyle name="Normal 3 55 2" xfId="4710" xr:uid="{00000000-0005-0000-0000-0000126A0000}"/>
    <cellStyle name="Normal 3 55 2 2" xfId="4711" xr:uid="{00000000-0005-0000-0000-0000136A0000}"/>
    <cellStyle name="Normal 3 56" xfId="4712" xr:uid="{00000000-0005-0000-0000-0000146A0000}"/>
    <cellStyle name="Normal 3 56 2" xfId="4713" xr:uid="{00000000-0005-0000-0000-0000156A0000}"/>
    <cellStyle name="Normal 3 56 2 2" xfId="4714" xr:uid="{00000000-0005-0000-0000-0000166A0000}"/>
    <cellStyle name="Normal 3 57" xfId="4715" xr:uid="{00000000-0005-0000-0000-0000176A0000}"/>
    <cellStyle name="Normal 3 57 2" xfId="4716" xr:uid="{00000000-0005-0000-0000-0000186A0000}"/>
    <cellStyle name="Normal 3 57 2 2" xfId="4717" xr:uid="{00000000-0005-0000-0000-0000196A0000}"/>
    <cellStyle name="Normal 3 58" xfId="4718" xr:uid="{00000000-0005-0000-0000-00001A6A0000}"/>
    <cellStyle name="Normal 3 58 2" xfId="4719" xr:uid="{00000000-0005-0000-0000-00001B6A0000}"/>
    <cellStyle name="Normal 3 58 2 2" xfId="4720" xr:uid="{00000000-0005-0000-0000-00001C6A0000}"/>
    <cellStyle name="Normal 3 59" xfId="4721" xr:uid="{00000000-0005-0000-0000-00001D6A0000}"/>
    <cellStyle name="Normal 3 59 2" xfId="4722" xr:uid="{00000000-0005-0000-0000-00001E6A0000}"/>
    <cellStyle name="Normal 3 59 2 2" xfId="4723" xr:uid="{00000000-0005-0000-0000-00001F6A0000}"/>
    <cellStyle name="Normal 3 6" xfId="380" xr:uid="{00000000-0005-0000-0000-0000206A0000}"/>
    <cellStyle name="Normal 3 6 2" xfId="4724" xr:uid="{00000000-0005-0000-0000-0000216A0000}"/>
    <cellStyle name="Normal 3 6 2 2" xfId="4725" xr:uid="{00000000-0005-0000-0000-0000226A0000}"/>
    <cellStyle name="Normal 3 6 2 2 2" xfId="30142" xr:uid="{00000000-0005-0000-0000-0000236A0000}"/>
    <cellStyle name="Normal 3 6 2 2 2 2" xfId="30143" xr:uid="{00000000-0005-0000-0000-0000246A0000}"/>
    <cellStyle name="Normal 3 6 2 2 2 2 2" xfId="30144" xr:uid="{00000000-0005-0000-0000-0000256A0000}"/>
    <cellStyle name="Normal 3 6 2 2 2 2 2 2" xfId="30145" xr:uid="{00000000-0005-0000-0000-0000266A0000}"/>
    <cellStyle name="Normal 3 6 2 2 2 2 3" xfId="30146" xr:uid="{00000000-0005-0000-0000-0000276A0000}"/>
    <cellStyle name="Normal 3 6 2 2 2 2 4" xfId="30147" xr:uid="{00000000-0005-0000-0000-0000286A0000}"/>
    <cellStyle name="Normal 3 6 2 2 2 3" xfId="30148" xr:uid="{00000000-0005-0000-0000-0000296A0000}"/>
    <cellStyle name="Normal 3 6 2 2 2 3 2" xfId="30149" xr:uid="{00000000-0005-0000-0000-00002A6A0000}"/>
    <cellStyle name="Normal 3 6 2 2 2 4" xfId="30150" xr:uid="{00000000-0005-0000-0000-00002B6A0000}"/>
    <cellStyle name="Normal 3 6 2 2 2 5" xfId="30151" xr:uid="{00000000-0005-0000-0000-00002C6A0000}"/>
    <cellStyle name="Normal 3 6 2 2 3" xfId="30152" xr:uid="{00000000-0005-0000-0000-00002D6A0000}"/>
    <cellStyle name="Normal 3 6 2 2 3 2" xfId="30153" xr:uid="{00000000-0005-0000-0000-00002E6A0000}"/>
    <cellStyle name="Normal 3 6 2 2 3 2 2" xfId="30154" xr:uid="{00000000-0005-0000-0000-00002F6A0000}"/>
    <cellStyle name="Normal 3 6 2 2 3 3" xfId="30155" xr:uid="{00000000-0005-0000-0000-0000306A0000}"/>
    <cellStyle name="Normal 3 6 2 2 3 4" xfId="30156" xr:uid="{00000000-0005-0000-0000-0000316A0000}"/>
    <cellStyle name="Normal 3 6 2 2 4" xfId="30157" xr:uid="{00000000-0005-0000-0000-0000326A0000}"/>
    <cellStyle name="Normal 3 6 2 2 4 2" xfId="30158" xr:uid="{00000000-0005-0000-0000-0000336A0000}"/>
    <cellStyle name="Normal 3 6 2 2 5" xfId="30159" xr:uid="{00000000-0005-0000-0000-0000346A0000}"/>
    <cellStyle name="Normal 3 6 2 2 6" xfId="30160" xr:uid="{00000000-0005-0000-0000-0000356A0000}"/>
    <cellStyle name="Normal 3 6 2 3" xfId="30161" xr:uid="{00000000-0005-0000-0000-0000366A0000}"/>
    <cellStyle name="Normal 3 6 2 4" xfId="30162" xr:uid="{00000000-0005-0000-0000-0000376A0000}"/>
    <cellStyle name="Normal 3 6 2 4 2" xfId="30163" xr:uid="{00000000-0005-0000-0000-0000386A0000}"/>
    <cellStyle name="Normal 3 6 2 4 2 2" xfId="30164" xr:uid="{00000000-0005-0000-0000-0000396A0000}"/>
    <cellStyle name="Normal 3 6 2 4 2 2 2" xfId="30165" xr:uid="{00000000-0005-0000-0000-00003A6A0000}"/>
    <cellStyle name="Normal 3 6 2 4 2 3" xfId="30166" xr:uid="{00000000-0005-0000-0000-00003B6A0000}"/>
    <cellStyle name="Normal 3 6 2 4 2 4" xfId="30167" xr:uid="{00000000-0005-0000-0000-00003C6A0000}"/>
    <cellStyle name="Normal 3 6 2 4 3" xfId="30168" xr:uid="{00000000-0005-0000-0000-00003D6A0000}"/>
    <cellStyle name="Normal 3 6 2 4 3 2" xfId="30169" xr:uid="{00000000-0005-0000-0000-00003E6A0000}"/>
    <cellStyle name="Normal 3 6 2 4 4" xfId="30170" xr:uid="{00000000-0005-0000-0000-00003F6A0000}"/>
    <cellStyle name="Normal 3 6 2 4 5" xfId="30171" xr:uid="{00000000-0005-0000-0000-0000406A0000}"/>
    <cellStyle name="Normal 3 6 2 5" xfId="30172" xr:uid="{00000000-0005-0000-0000-0000416A0000}"/>
    <cellStyle name="Normal 3 6 2 5 2" xfId="30173" xr:uid="{00000000-0005-0000-0000-0000426A0000}"/>
    <cellStyle name="Normal 3 6 2 5 2 2" xfId="30174" xr:uid="{00000000-0005-0000-0000-0000436A0000}"/>
    <cellStyle name="Normal 3 6 2 5 3" xfId="30175" xr:uid="{00000000-0005-0000-0000-0000446A0000}"/>
    <cellStyle name="Normal 3 6 2 5 4" xfId="30176" xr:uid="{00000000-0005-0000-0000-0000456A0000}"/>
    <cellStyle name="Normal 3 6 2 6" xfId="30177" xr:uid="{00000000-0005-0000-0000-0000466A0000}"/>
    <cellStyle name="Normal 3 6 2 6 2" xfId="30178" xr:uid="{00000000-0005-0000-0000-0000476A0000}"/>
    <cellStyle name="Normal 3 6 2 7" xfId="30179" xr:uid="{00000000-0005-0000-0000-0000486A0000}"/>
    <cellStyle name="Normal 3 6 2 8" xfId="30180" xr:uid="{00000000-0005-0000-0000-0000496A0000}"/>
    <cellStyle name="Normal 3 6 3" xfId="30181" xr:uid="{00000000-0005-0000-0000-00004A6A0000}"/>
    <cellStyle name="Normal 3 6 3 2" xfId="30182" xr:uid="{00000000-0005-0000-0000-00004B6A0000}"/>
    <cellStyle name="Normal 3 6 3 2 2" xfId="30183" xr:uid="{00000000-0005-0000-0000-00004C6A0000}"/>
    <cellStyle name="Normal 3 6 3 2 2 2" xfId="30184" xr:uid="{00000000-0005-0000-0000-00004D6A0000}"/>
    <cellStyle name="Normal 3 6 3 2 2 2 2" xfId="30185" xr:uid="{00000000-0005-0000-0000-00004E6A0000}"/>
    <cellStyle name="Normal 3 6 3 2 2 3" xfId="30186" xr:uid="{00000000-0005-0000-0000-00004F6A0000}"/>
    <cellStyle name="Normal 3 6 3 2 2 4" xfId="30187" xr:uid="{00000000-0005-0000-0000-0000506A0000}"/>
    <cellStyle name="Normal 3 6 3 2 3" xfId="30188" xr:uid="{00000000-0005-0000-0000-0000516A0000}"/>
    <cellStyle name="Normal 3 6 3 2 3 2" xfId="30189" xr:uid="{00000000-0005-0000-0000-0000526A0000}"/>
    <cellStyle name="Normal 3 6 3 2 4" xfId="30190" xr:uid="{00000000-0005-0000-0000-0000536A0000}"/>
    <cellStyle name="Normal 3 6 3 2 5" xfId="30191" xr:uid="{00000000-0005-0000-0000-0000546A0000}"/>
    <cellStyle name="Normal 3 6 3 3" xfId="30192" xr:uid="{00000000-0005-0000-0000-0000556A0000}"/>
    <cellStyle name="Normal 3 6 3 3 2" xfId="30193" xr:uid="{00000000-0005-0000-0000-0000566A0000}"/>
    <cellStyle name="Normal 3 6 3 3 2 2" xfId="30194" xr:uid="{00000000-0005-0000-0000-0000576A0000}"/>
    <cellStyle name="Normal 3 6 3 3 3" xfId="30195" xr:uid="{00000000-0005-0000-0000-0000586A0000}"/>
    <cellStyle name="Normal 3 6 3 3 4" xfId="30196" xr:uid="{00000000-0005-0000-0000-0000596A0000}"/>
    <cellStyle name="Normal 3 6 3 4" xfId="30197" xr:uid="{00000000-0005-0000-0000-00005A6A0000}"/>
    <cellStyle name="Normal 3 6 3 4 2" xfId="30198" xr:uid="{00000000-0005-0000-0000-00005B6A0000}"/>
    <cellStyle name="Normal 3 6 3 5" xfId="30199" xr:uid="{00000000-0005-0000-0000-00005C6A0000}"/>
    <cellStyle name="Normal 3 6 3 6" xfId="30200" xr:uid="{00000000-0005-0000-0000-00005D6A0000}"/>
    <cellStyle name="Normal 3 6 4" xfId="30201" xr:uid="{00000000-0005-0000-0000-00005E6A0000}"/>
    <cellStyle name="Normal 3 6 4 2" xfId="30202" xr:uid="{00000000-0005-0000-0000-00005F6A0000}"/>
    <cellStyle name="Normal 3 6 4 2 2" xfId="30203" xr:uid="{00000000-0005-0000-0000-0000606A0000}"/>
    <cellStyle name="Normal 3 6 4 2 2 2" xfId="30204" xr:uid="{00000000-0005-0000-0000-0000616A0000}"/>
    <cellStyle name="Normal 3 6 4 2 3" xfId="30205" xr:uid="{00000000-0005-0000-0000-0000626A0000}"/>
    <cellStyle name="Normal 3 6 4 2 4" xfId="30206" xr:uid="{00000000-0005-0000-0000-0000636A0000}"/>
    <cellStyle name="Normal 3 6 4 3" xfId="30207" xr:uid="{00000000-0005-0000-0000-0000646A0000}"/>
    <cellStyle name="Normal 3 6 4 3 2" xfId="30208" xr:uid="{00000000-0005-0000-0000-0000656A0000}"/>
    <cellStyle name="Normal 3 6 4 4" xfId="30209" xr:uid="{00000000-0005-0000-0000-0000666A0000}"/>
    <cellStyle name="Normal 3 6 4 5" xfId="30210" xr:uid="{00000000-0005-0000-0000-0000676A0000}"/>
    <cellStyle name="Normal 3 6 5" xfId="30211" xr:uid="{00000000-0005-0000-0000-0000686A0000}"/>
    <cellStyle name="Normal 3 6 5 2" xfId="30212" xr:uid="{00000000-0005-0000-0000-0000696A0000}"/>
    <cellStyle name="Normal 3 6 5 2 2" xfId="30213" xr:uid="{00000000-0005-0000-0000-00006A6A0000}"/>
    <cellStyle name="Normal 3 6 5 3" xfId="30214" xr:uid="{00000000-0005-0000-0000-00006B6A0000}"/>
    <cellStyle name="Normal 3 6 5 4" xfId="30215" xr:uid="{00000000-0005-0000-0000-00006C6A0000}"/>
    <cellStyle name="Normal 3 6 6" xfId="30216" xr:uid="{00000000-0005-0000-0000-00006D6A0000}"/>
    <cellStyle name="Normal 3 6 6 2" xfId="30217" xr:uid="{00000000-0005-0000-0000-00006E6A0000}"/>
    <cellStyle name="Normal 3 6 7" xfId="30218" xr:uid="{00000000-0005-0000-0000-00006F6A0000}"/>
    <cellStyle name="Normal 3 6 8" xfId="30219" xr:uid="{00000000-0005-0000-0000-0000706A0000}"/>
    <cellStyle name="Normal 3 6 9" xfId="30220" xr:uid="{00000000-0005-0000-0000-0000716A0000}"/>
    <cellStyle name="Normal 3 60" xfId="4726" xr:uid="{00000000-0005-0000-0000-0000726A0000}"/>
    <cellStyle name="Normal 3 60 2" xfId="4727" xr:uid="{00000000-0005-0000-0000-0000736A0000}"/>
    <cellStyle name="Normal 3 60 2 2" xfId="4728" xr:uid="{00000000-0005-0000-0000-0000746A0000}"/>
    <cellStyle name="Normal 3 61" xfId="4729" xr:uid="{00000000-0005-0000-0000-0000756A0000}"/>
    <cellStyle name="Normal 3 61 2" xfId="4730" xr:uid="{00000000-0005-0000-0000-0000766A0000}"/>
    <cellStyle name="Normal 3 61 2 2" xfId="4731" xr:uid="{00000000-0005-0000-0000-0000776A0000}"/>
    <cellStyle name="Normal 3 62" xfId="4732" xr:uid="{00000000-0005-0000-0000-0000786A0000}"/>
    <cellStyle name="Normal 3 62 2" xfId="4733" xr:uid="{00000000-0005-0000-0000-0000796A0000}"/>
    <cellStyle name="Normal 3 62 2 2" xfId="4734" xr:uid="{00000000-0005-0000-0000-00007A6A0000}"/>
    <cellStyle name="Normal 3 63" xfId="4735" xr:uid="{00000000-0005-0000-0000-00007B6A0000}"/>
    <cellStyle name="Normal 3 63 2" xfId="4736" xr:uid="{00000000-0005-0000-0000-00007C6A0000}"/>
    <cellStyle name="Normal 3 63 2 2" xfId="4737" xr:uid="{00000000-0005-0000-0000-00007D6A0000}"/>
    <cellStyle name="Normal 3 64" xfId="4738" xr:uid="{00000000-0005-0000-0000-00007E6A0000}"/>
    <cellStyle name="Normal 3 64 2" xfId="4739" xr:uid="{00000000-0005-0000-0000-00007F6A0000}"/>
    <cellStyle name="Normal 3 64 2 2" xfId="4740" xr:uid="{00000000-0005-0000-0000-0000806A0000}"/>
    <cellStyle name="Normal 3 65" xfId="4741" xr:uid="{00000000-0005-0000-0000-0000816A0000}"/>
    <cellStyle name="Normal 3 65 2" xfId="4742" xr:uid="{00000000-0005-0000-0000-0000826A0000}"/>
    <cellStyle name="Normal 3 65 2 2" xfId="4743" xr:uid="{00000000-0005-0000-0000-0000836A0000}"/>
    <cellStyle name="Normal 3 66" xfId="4744" xr:uid="{00000000-0005-0000-0000-0000846A0000}"/>
    <cellStyle name="Normal 3 66 2" xfId="4745" xr:uid="{00000000-0005-0000-0000-0000856A0000}"/>
    <cellStyle name="Normal 3 66 2 2" xfId="4746" xr:uid="{00000000-0005-0000-0000-0000866A0000}"/>
    <cellStyle name="Normal 3 67" xfId="4747" xr:uid="{00000000-0005-0000-0000-0000876A0000}"/>
    <cellStyle name="Normal 3 67 2" xfId="4748" xr:uid="{00000000-0005-0000-0000-0000886A0000}"/>
    <cellStyle name="Normal 3 67 2 2" xfId="4749" xr:uid="{00000000-0005-0000-0000-0000896A0000}"/>
    <cellStyle name="Normal 3 68" xfId="4750" xr:uid="{00000000-0005-0000-0000-00008A6A0000}"/>
    <cellStyle name="Normal 3 68 2" xfId="4751" xr:uid="{00000000-0005-0000-0000-00008B6A0000}"/>
    <cellStyle name="Normal 3 68 2 2" xfId="4752" xr:uid="{00000000-0005-0000-0000-00008C6A0000}"/>
    <cellStyle name="Normal 3 69" xfId="4753" xr:uid="{00000000-0005-0000-0000-00008D6A0000}"/>
    <cellStyle name="Normal 3 69 2" xfId="4754" xr:uid="{00000000-0005-0000-0000-00008E6A0000}"/>
    <cellStyle name="Normal 3 69 2 2" xfId="4755" xr:uid="{00000000-0005-0000-0000-00008F6A0000}"/>
    <cellStyle name="Normal 3 7" xfId="765" xr:uid="{00000000-0005-0000-0000-0000906A0000}"/>
    <cellStyle name="Normal 3 7 2" xfId="4756" xr:uid="{00000000-0005-0000-0000-0000916A0000}"/>
    <cellStyle name="Normal 3 7 2 2" xfId="4757" xr:uid="{00000000-0005-0000-0000-0000926A0000}"/>
    <cellStyle name="Normal 3 7 2 2 2" xfId="30221" xr:uid="{00000000-0005-0000-0000-0000936A0000}"/>
    <cellStyle name="Normal 3 7 2 2 2 2" xfId="30222" xr:uid="{00000000-0005-0000-0000-0000946A0000}"/>
    <cellStyle name="Normal 3 7 2 2 2 2 2" xfId="30223" xr:uid="{00000000-0005-0000-0000-0000956A0000}"/>
    <cellStyle name="Normal 3 7 2 2 2 2 2 2" xfId="30224" xr:uid="{00000000-0005-0000-0000-0000966A0000}"/>
    <cellStyle name="Normal 3 7 2 2 2 2 3" xfId="30225" xr:uid="{00000000-0005-0000-0000-0000976A0000}"/>
    <cellStyle name="Normal 3 7 2 2 2 2 4" xfId="30226" xr:uid="{00000000-0005-0000-0000-0000986A0000}"/>
    <cellStyle name="Normal 3 7 2 2 2 3" xfId="30227" xr:uid="{00000000-0005-0000-0000-0000996A0000}"/>
    <cellStyle name="Normal 3 7 2 2 2 3 2" xfId="30228" xr:uid="{00000000-0005-0000-0000-00009A6A0000}"/>
    <cellStyle name="Normal 3 7 2 2 2 4" xfId="30229" xr:uid="{00000000-0005-0000-0000-00009B6A0000}"/>
    <cellStyle name="Normal 3 7 2 2 2 5" xfId="30230" xr:uid="{00000000-0005-0000-0000-00009C6A0000}"/>
    <cellStyle name="Normal 3 7 2 2 3" xfId="30231" xr:uid="{00000000-0005-0000-0000-00009D6A0000}"/>
    <cellStyle name="Normal 3 7 2 2 3 2" xfId="30232" xr:uid="{00000000-0005-0000-0000-00009E6A0000}"/>
    <cellStyle name="Normal 3 7 2 2 3 2 2" xfId="30233" xr:uid="{00000000-0005-0000-0000-00009F6A0000}"/>
    <cellStyle name="Normal 3 7 2 2 3 3" xfId="30234" xr:uid="{00000000-0005-0000-0000-0000A06A0000}"/>
    <cellStyle name="Normal 3 7 2 2 3 4" xfId="30235" xr:uid="{00000000-0005-0000-0000-0000A16A0000}"/>
    <cellStyle name="Normal 3 7 2 2 4" xfId="30236" xr:uid="{00000000-0005-0000-0000-0000A26A0000}"/>
    <cellStyle name="Normal 3 7 2 2 4 2" xfId="30237" xr:uid="{00000000-0005-0000-0000-0000A36A0000}"/>
    <cellStyle name="Normal 3 7 2 2 5" xfId="30238" xr:uid="{00000000-0005-0000-0000-0000A46A0000}"/>
    <cellStyle name="Normal 3 7 2 2 6" xfId="30239" xr:uid="{00000000-0005-0000-0000-0000A56A0000}"/>
    <cellStyle name="Normal 3 7 2 3" xfId="30240" xr:uid="{00000000-0005-0000-0000-0000A66A0000}"/>
    <cellStyle name="Normal 3 7 2 4" xfId="30241" xr:uid="{00000000-0005-0000-0000-0000A76A0000}"/>
    <cellStyle name="Normal 3 7 2 4 2" xfId="30242" xr:uid="{00000000-0005-0000-0000-0000A86A0000}"/>
    <cellStyle name="Normal 3 7 2 4 2 2" xfId="30243" xr:uid="{00000000-0005-0000-0000-0000A96A0000}"/>
    <cellStyle name="Normal 3 7 2 4 2 2 2" xfId="30244" xr:uid="{00000000-0005-0000-0000-0000AA6A0000}"/>
    <cellStyle name="Normal 3 7 2 4 2 3" xfId="30245" xr:uid="{00000000-0005-0000-0000-0000AB6A0000}"/>
    <cellStyle name="Normal 3 7 2 4 2 4" xfId="30246" xr:uid="{00000000-0005-0000-0000-0000AC6A0000}"/>
    <cellStyle name="Normal 3 7 2 4 3" xfId="30247" xr:uid="{00000000-0005-0000-0000-0000AD6A0000}"/>
    <cellStyle name="Normal 3 7 2 4 3 2" xfId="30248" xr:uid="{00000000-0005-0000-0000-0000AE6A0000}"/>
    <cellStyle name="Normal 3 7 2 4 4" xfId="30249" xr:uid="{00000000-0005-0000-0000-0000AF6A0000}"/>
    <cellStyle name="Normal 3 7 2 4 5" xfId="30250" xr:uid="{00000000-0005-0000-0000-0000B06A0000}"/>
    <cellStyle name="Normal 3 7 2 5" xfId="30251" xr:uid="{00000000-0005-0000-0000-0000B16A0000}"/>
    <cellStyle name="Normal 3 7 2 5 2" xfId="30252" xr:uid="{00000000-0005-0000-0000-0000B26A0000}"/>
    <cellStyle name="Normal 3 7 2 5 2 2" xfId="30253" xr:uid="{00000000-0005-0000-0000-0000B36A0000}"/>
    <cellStyle name="Normal 3 7 2 5 3" xfId="30254" xr:uid="{00000000-0005-0000-0000-0000B46A0000}"/>
    <cellStyle name="Normal 3 7 2 5 4" xfId="30255" xr:uid="{00000000-0005-0000-0000-0000B56A0000}"/>
    <cellStyle name="Normal 3 7 2 6" xfId="30256" xr:uid="{00000000-0005-0000-0000-0000B66A0000}"/>
    <cellStyle name="Normal 3 7 2 6 2" xfId="30257" xr:uid="{00000000-0005-0000-0000-0000B76A0000}"/>
    <cellStyle name="Normal 3 7 2 7" xfId="30258" xr:uid="{00000000-0005-0000-0000-0000B86A0000}"/>
    <cellStyle name="Normal 3 7 2 8" xfId="30259" xr:uid="{00000000-0005-0000-0000-0000B96A0000}"/>
    <cellStyle name="Normal 3 7 3" xfId="30260" xr:uid="{00000000-0005-0000-0000-0000BA6A0000}"/>
    <cellStyle name="Normal 3 7 3 2" xfId="30261" xr:uid="{00000000-0005-0000-0000-0000BB6A0000}"/>
    <cellStyle name="Normal 3 7 3 2 2" xfId="30262" xr:uid="{00000000-0005-0000-0000-0000BC6A0000}"/>
    <cellStyle name="Normal 3 7 3 2 2 2" xfId="30263" xr:uid="{00000000-0005-0000-0000-0000BD6A0000}"/>
    <cellStyle name="Normal 3 7 3 2 2 2 2" xfId="30264" xr:uid="{00000000-0005-0000-0000-0000BE6A0000}"/>
    <cellStyle name="Normal 3 7 3 2 2 3" xfId="30265" xr:uid="{00000000-0005-0000-0000-0000BF6A0000}"/>
    <cellStyle name="Normal 3 7 3 2 2 4" xfId="30266" xr:uid="{00000000-0005-0000-0000-0000C06A0000}"/>
    <cellStyle name="Normal 3 7 3 2 3" xfId="30267" xr:uid="{00000000-0005-0000-0000-0000C16A0000}"/>
    <cellStyle name="Normal 3 7 3 2 3 2" xfId="30268" xr:uid="{00000000-0005-0000-0000-0000C26A0000}"/>
    <cellStyle name="Normal 3 7 3 2 4" xfId="30269" xr:uid="{00000000-0005-0000-0000-0000C36A0000}"/>
    <cellStyle name="Normal 3 7 3 2 5" xfId="30270" xr:uid="{00000000-0005-0000-0000-0000C46A0000}"/>
    <cellStyle name="Normal 3 7 3 3" xfId="30271" xr:uid="{00000000-0005-0000-0000-0000C56A0000}"/>
    <cellStyle name="Normal 3 7 3 3 2" xfId="30272" xr:uid="{00000000-0005-0000-0000-0000C66A0000}"/>
    <cellStyle name="Normal 3 7 3 3 2 2" xfId="30273" xr:uid="{00000000-0005-0000-0000-0000C76A0000}"/>
    <cellStyle name="Normal 3 7 3 3 3" xfId="30274" xr:uid="{00000000-0005-0000-0000-0000C86A0000}"/>
    <cellStyle name="Normal 3 7 3 3 4" xfId="30275" xr:uid="{00000000-0005-0000-0000-0000C96A0000}"/>
    <cellStyle name="Normal 3 7 3 4" xfId="30276" xr:uid="{00000000-0005-0000-0000-0000CA6A0000}"/>
    <cellStyle name="Normal 3 7 3 4 2" xfId="30277" xr:uid="{00000000-0005-0000-0000-0000CB6A0000}"/>
    <cellStyle name="Normal 3 7 3 5" xfId="30278" xr:uid="{00000000-0005-0000-0000-0000CC6A0000}"/>
    <cellStyle name="Normal 3 7 3 6" xfId="30279" xr:uid="{00000000-0005-0000-0000-0000CD6A0000}"/>
    <cellStyle name="Normal 3 7 4" xfId="30280" xr:uid="{00000000-0005-0000-0000-0000CE6A0000}"/>
    <cellStyle name="Normal 3 7 4 2" xfId="30281" xr:uid="{00000000-0005-0000-0000-0000CF6A0000}"/>
    <cellStyle name="Normal 3 7 4 2 2" xfId="30282" xr:uid="{00000000-0005-0000-0000-0000D06A0000}"/>
    <cellStyle name="Normal 3 7 4 2 2 2" xfId="30283" xr:uid="{00000000-0005-0000-0000-0000D16A0000}"/>
    <cellStyle name="Normal 3 7 4 2 3" xfId="30284" xr:uid="{00000000-0005-0000-0000-0000D26A0000}"/>
    <cellStyle name="Normal 3 7 4 2 4" xfId="30285" xr:uid="{00000000-0005-0000-0000-0000D36A0000}"/>
    <cellStyle name="Normal 3 7 4 3" xfId="30286" xr:uid="{00000000-0005-0000-0000-0000D46A0000}"/>
    <cellStyle name="Normal 3 7 4 3 2" xfId="30287" xr:uid="{00000000-0005-0000-0000-0000D56A0000}"/>
    <cellStyle name="Normal 3 7 4 4" xfId="30288" xr:uid="{00000000-0005-0000-0000-0000D66A0000}"/>
    <cellStyle name="Normal 3 7 4 5" xfId="30289" xr:uid="{00000000-0005-0000-0000-0000D76A0000}"/>
    <cellStyle name="Normal 3 7 5" xfId="30290" xr:uid="{00000000-0005-0000-0000-0000D86A0000}"/>
    <cellStyle name="Normal 3 7 5 2" xfId="30291" xr:uid="{00000000-0005-0000-0000-0000D96A0000}"/>
    <cellStyle name="Normal 3 7 5 2 2" xfId="30292" xr:uid="{00000000-0005-0000-0000-0000DA6A0000}"/>
    <cellStyle name="Normal 3 7 5 3" xfId="30293" xr:uid="{00000000-0005-0000-0000-0000DB6A0000}"/>
    <cellStyle name="Normal 3 7 5 4" xfId="30294" xr:uid="{00000000-0005-0000-0000-0000DC6A0000}"/>
    <cellStyle name="Normal 3 7 6" xfId="30295" xr:uid="{00000000-0005-0000-0000-0000DD6A0000}"/>
    <cellStyle name="Normal 3 7 6 2" xfId="30296" xr:uid="{00000000-0005-0000-0000-0000DE6A0000}"/>
    <cellStyle name="Normal 3 7 7" xfId="30297" xr:uid="{00000000-0005-0000-0000-0000DF6A0000}"/>
    <cellStyle name="Normal 3 7 8" xfId="30298" xr:uid="{00000000-0005-0000-0000-0000E06A0000}"/>
    <cellStyle name="Normal 3 7 9" xfId="30299" xr:uid="{00000000-0005-0000-0000-0000E16A0000}"/>
    <cellStyle name="Normal 3 70" xfId="4758" xr:uid="{00000000-0005-0000-0000-0000E26A0000}"/>
    <cellStyle name="Normal 3 70 2" xfId="4759" xr:uid="{00000000-0005-0000-0000-0000E36A0000}"/>
    <cellStyle name="Normal 3 70 2 2" xfId="4760" xr:uid="{00000000-0005-0000-0000-0000E46A0000}"/>
    <cellStyle name="Normal 3 71" xfId="4761" xr:uid="{00000000-0005-0000-0000-0000E56A0000}"/>
    <cellStyle name="Normal 3 71 2" xfId="4762" xr:uid="{00000000-0005-0000-0000-0000E66A0000}"/>
    <cellStyle name="Normal 3 71 2 2" xfId="4763" xr:uid="{00000000-0005-0000-0000-0000E76A0000}"/>
    <cellStyle name="Normal 3 72" xfId="4764" xr:uid="{00000000-0005-0000-0000-0000E86A0000}"/>
    <cellStyle name="Normal 3 72 2" xfId="4765" xr:uid="{00000000-0005-0000-0000-0000E96A0000}"/>
    <cellStyle name="Normal 3 72 2 2" xfId="4766" xr:uid="{00000000-0005-0000-0000-0000EA6A0000}"/>
    <cellStyle name="Normal 3 73" xfId="4767" xr:uid="{00000000-0005-0000-0000-0000EB6A0000}"/>
    <cellStyle name="Normal 3 73 2" xfId="4768" xr:uid="{00000000-0005-0000-0000-0000EC6A0000}"/>
    <cellStyle name="Normal 3 73 2 2" xfId="4769" xr:uid="{00000000-0005-0000-0000-0000ED6A0000}"/>
    <cellStyle name="Normal 3 74" xfId="4770" xr:uid="{00000000-0005-0000-0000-0000EE6A0000}"/>
    <cellStyle name="Normal 3 74 2" xfId="4771" xr:uid="{00000000-0005-0000-0000-0000EF6A0000}"/>
    <cellStyle name="Normal 3 74 2 2" xfId="4772" xr:uid="{00000000-0005-0000-0000-0000F06A0000}"/>
    <cellStyle name="Normal 3 75" xfId="4773" xr:uid="{00000000-0005-0000-0000-0000F16A0000}"/>
    <cellStyle name="Normal 3 75 2" xfId="4774" xr:uid="{00000000-0005-0000-0000-0000F26A0000}"/>
    <cellStyle name="Normal 3 75 2 2" xfId="4775" xr:uid="{00000000-0005-0000-0000-0000F36A0000}"/>
    <cellStyle name="Normal 3 76" xfId="4776" xr:uid="{00000000-0005-0000-0000-0000F46A0000}"/>
    <cellStyle name="Normal 3 76 2" xfId="4777" xr:uid="{00000000-0005-0000-0000-0000F56A0000}"/>
    <cellStyle name="Normal 3 76 2 2" xfId="4778" xr:uid="{00000000-0005-0000-0000-0000F66A0000}"/>
    <cellStyle name="Normal 3 77" xfId="4779" xr:uid="{00000000-0005-0000-0000-0000F76A0000}"/>
    <cellStyle name="Normal 3 77 2" xfId="4780" xr:uid="{00000000-0005-0000-0000-0000F86A0000}"/>
    <cellStyle name="Normal 3 77 2 2" xfId="4781" xr:uid="{00000000-0005-0000-0000-0000F96A0000}"/>
    <cellStyle name="Normal 3 78" xfId="4782" xr:uid="{00000000-0005-0000-0000-0000FA6A0000}"/>
    <cellStyle name="Normal 3 78 2" xfId="4783" xr:uid="{00000000-0005-0000-0000-0000FB6A0000}"/>
    <cellStyle name="Normal 3 78 2 2" xfId="4784" xr:uid="{00000000-0005-0000-0000-0000FC6A0000}"/>
    <cellStyle name="Normal 3 79" xfId="4785" xr:uid="{00000000-0005-0000-0000-0000FD6A0000}"/>
    <cellStyle name="Normal 3 79 2" xfId="4786" xr:uid="{00000000-0005-0000-0000-0000FE6A0000}"/>
    <cellStyle name="Normal 3 79 2 2" xfId="4787" xr:uid="{00000000-0005-0000-0000-0000FF6A0000}"/>
    <cellStyle name="Normal 3 8" xfId="766" xr:uid="{00000000-0005-0000-0000-0000006B0000}"/>
    <cellStyle name="Normal 3 8 2" xfId="4788" xr:uid="{00000000-0005-0000-0000-0000016B0000}"/>
    <cellStyle name="Normal 3 8 2 2" xfId="4789" xr:uid="{00000000-0005-0000-0000-0000026B0000}"/>
    <cellStyle name="Normal 3 8 2 2 2" xfId="30300" xr:uid="{00000000-0005-0000-0000-0000036B0000}"/>
    <cellStyle name="Normal 3 8 2 2 2 2" xfId="30301" xr:uid="{00000000-0005-0000-0000-0000046B0000}"/>
    <cellStyle name="Normal 3 8 2 2 2 2 2" xfId="30302" xr:uid="{00000000-0005-0000-0000-0000056B0000}"/>
    <cellStyle name="Normal 3 8 2 2 2 2 2 2" xfId="30303" xr:uid="{00000000-0005-0000-0000-0000066B0000}"/>
    <cellStyle name="Normal 3 8 2 2 2 2 3" xfId="30304" xr:uid="{00000000-0005-0000-0000-0000076B0000}"/>
    <cellStyle name="Normal 3 8 2 2 2 2 4" xfId="30305" xr:uid="{00000000-0005-0000-0000-0000086B0000}"/>
    <cellStyle name="Normal 3 8 2 2 2 3" xfId="30306" xr:uid="{00000000-0005-0000-0000-0000096B0000}"/>
    <cellStyle name="Normal 3 8 2 2 2 3 2" xfId="30307" xr:uid="{00000000-0005-0000-0000-00000A6B0000}"/>
    <cellStyle name="Normal 3 8 2 2 2 4" xfId="30308" xr:uid="{00000000-0005-0000-0000-00000B6B0000}"/>
    <cellStyle name="Normal 3 8 2 2 2 5" xfId="30309" xr:uid="{00000000-0005-0000-0000-00000C6B0000}"/>
    <cellStyle name="Normal 3 8 2 2 3" xfId="30310" xr:uid="{00000000-0005-0000-0000-00000D6B0000}"/>
    <cellStyle name="Normal 3 8 2 2 3 2" xfId="30311" xr:uid="{00000000-0005-0000-0000-00000E6B0000}"/>
    <cellStyle name="Normal 3 8 2 2 3 2 2" xfId="30312" xr:uid="{00000000-0005-0000-0000-00000F6B0000}"/>
    <cellStyle name="Normal 3 8 2 2 3 3" xfId="30313" xr:uid="{00000000-0005-0000-0000-0000106B0000}"/>
    <cellStyle name="Normal 3 8 2 2 3 4" xfId="30314" xr:uid="{00000000-0005-0000-0000-0000116B0000}"/>
    <cellStyle name="Normal 3 8 2 2 4" xfId="30315" xr:uid="{00000000-0005-0000-0000-0000126B0000}"/>
    <cellStyle name="Normal 3 8 2 2 4 2" xfId="30316" xr:uid="{00000000-0005-0000-0000-0000136B0000}"/>
    <cellStyle name="Normal 3 8 2 2 5" xfId="30317" xr:uid="{00000000-0005-0000-0000-0000146B0000}"/>
    <cellStyle name="Normal 3 8 2 2 6" xfId="30318" xr:uid="{00000000-0005-0000-0000-0000156B0000}"/>
    <cellStyle name="Normal 3 8 2 3" xfId="30319" xr:uid="{00000000-0005-0000-0000-0000166B0000}"/>
    <cellStyle name="Normal 3 8 2 4" xfId="30320" xr:uid="{00000000-0005-0000-0000-0000176B0000}"/>
    <cellStyle name="Normal 3 8 2 4 2" xfId="30321" xr:uid="{00000000-0005-0000-0000-0000186B0000}"/>
    <cellStyle name="Normal 3 8 2 4 2 2" xfId="30322" xr:uid="{00000000-0005-0000-0000-0000196B0000}"/>
    <cellStyle name="Normal 3 8 2 4 2 2 2" xfId="30323" xr:uid="{00000000-0005-0000-0000-00001A6B0000}"/>
    <cellStyle name="Normal 3 8 2 4 2 3" xfId="30324" xr:uid="{00000000-0005-0000-0000-00001B6B0000}"/>
    <cellStyle name="Normal 3 8 2 4 2 4" xfId="30325" xr:uid="{00000000-0005-0000-0000-00001C6B0000}"/>
    <cellStyle name="Normal 3 8 2 4 3" xfId="30326" xr:uid="{00000000-0005-0000-0000-00001D6B0000}"/>
    <cellStyle name="Normal 3 8 2 4 3 2" xfId="30327" xr:uid="{00000000-0005-0000-0000-00001E6B0000}"/>
    <cellStyle name="Normal 3 8 2 4 4" xfId="30328" xr:uid="{00000000-0005-0000-0000-00001F6B0000}"/>
    <cellStyle name="Normal 3 8 2 4 5" xfId="30329" xr:uid="{00000000-0005-0000-0000-0000206B0000}"/>
    <cellStyle name="Normal 3 8 2 5" xfId="30330" xr:uid="{00000000-0005-0000-0000-0000216B0000}"/>
    <cellStyle name="Normal 3 8 2 5 2" xfId="30331" xr:uid="{00000000-0005-0000-0000-0000226B0000}"/>
    <cellStyle name="Normal 3 8 2 5 2 2" xfId="30332" xr:uid="{00000000-0005-0000-0000-0000236B0000}"/>
    <cellStyle name="Normal 3 8 2 5 3" xfId="30333" xr:uid="{00000000-0005-0000-0000-0000246B0000}"/>
    <cellStyle name="Normal 3 8 2 5 4" xfId="30334" xr:uid="{00000000-0005-0000-0000-0000256B0000}"/>
    <cellStyle name="Normal 3 8 2 6" xfId="30335" xr:uid="{00000000-0005-0000-0000-0000266B0000}"/>
    <cellStyle name="Normal 3 8 2 6 2" xfId="30336" xr:uid="{00000000-0005-0000-0000-0000276B0000}"/>
    <cellStyle name="Normal 3 8 2 7" xfId="30337" xr:uid="{00000000-0005-0000-0000-0000286B0000}"/>
    <cellStyle name="Normal 3 8 2 8" xfId="30338" xr:uid="{00000000-0005-0000-0000-0000296B0000}"/>
    <cellStyle name="Normal 3 8 3" xfId="30339" xr:uid="{00000000-0005-0000-0000-00002A6B0000}"/>
    <cellStyle name="Normal 3 8 3 2" xfId="30340" xr:uid="{00000000-0005-0000-0000-00002B6B0000}"/>
    <cellStyle name="Normal 3 8 3 2 2" xfId="30341" xr:uid="{00000000-0005-0000-0000-00002C6B0000}"/>
    <cellStyle name="Normal 3 8 3 2 2 2" xfId="30342" xr:uid="{00000000-0005-0000-0000-00002D6B0000}"/>
    <cellStyle name="Normal 3 8 3 2 2 2 2" xfId="30343" xr:uid="{00000000-0005-0000-0000-00002E6B0000}"/>
    <cellStyle name="Normal 3 8 3 2 2 3" xfId="30344" xr:uid="{00000000-0005-0000-0000-00002F6B0000}"/>
    <cellStyle name="Normal 3 8 3 2 2 4" xfId="30345" xr:uid="{00000000-0005-0000-0000-0000306B0000}"/>
    <cellStyle name="Normal 3 8 3 2 3" xfId="30346" xr:uid="{00000000-0005-0000-0000-0000316B0000}"/>
    <cellStyle name="Normal 3 8 3 2 3 2" xfId="30347" xr:uid="{00000000-0005-0000-0000-0000326B0000}"/>
    <cellStyle name="Normal 3 8 3 2 4" xfId="30348" xr:uid="{00000000-0005-0000-0000-0000336B0000}"/>
    <cellStyle name="Normal 3 8 3 2 5" xfId="30349" xr:uid="{00000000-0005-0000-0000-0000346B0000}"/>
    <cellStyle name="Normal 3 8 3 3" xfId="30350" xr:uid="{00000000-0005-0000-0000-0000356B0000}"/>
    <cellStyle name="Normal 3 8 3 3 2" xfId="30351" xr:uid="{00000000-0005-0000-0000-0000366B0000}"/>
    <cellStyle name="Normal 3 8 3 3 2 2" xfId="30352" xr:uid="{00000000-0005-0000-0000-0000376B0000}"/>
    <cellStyle name="Normal 3 8 3 3 3" xfId="30353" xr:uid="{00000000-0005-0000-0000-0000386B0000}"/>
    <cellStyle name="Normal 3 8 3 3 4" xfId="30354" xr:uid="{00000000-0005-0000-0000-0000396B0000}"/>
    <cellStyle name="Normal 3 8 3 4" xfId="30355" xr:uid="{00000000-0005-0000-0000-00003A6B0000}"/>
    <cellStyle name="Normal 3 8 3 4 2" xfId="30356" xr:uid="{00000000-0005-0000-0000-00003B6B0000}"/>
    <cellStyle name="Normal 3 8 3 5" xfId="30357" xr:uid="{00000000-0005-0000-0000-00003C6B0000}"/>
    <cellStyle name="Normal 3 8 3 6" xfId="30358" xr:uid="{00000000-0005-0000-0000-00003D6B0000}"/>
    <cellStyle name="Normal 3 8 4" xfId="30359" xr:uid="{00000000-0005-0000-0000-00003E6B0000}"/>
    <cellStyle name="Normal 3 8 4 2" xfId="30360" xr:uid="{00000000-0005-0000-0000-00003F6B0000}"/>
    <cellStyle name="Normal 3 8 4 2 2" xfId="30361" xr:uid="{00000000-0005-0000-0000-0000406B0000}"/>
    <cellStyle name="Normal 3 8 4 2 2 2" xfId="30362" xr:uid="{00000000-0005-0000-0000-0000416B0000}"/>
    <cellStyle name="Normal 3 8 4 2 3" xfId="30363" xr:uid="{00000000-0005-0000-0000-0000426B0000}"/>
    <cellStyle name="Normal 3 8 4 2 4" xfId="30364" xr:uid="{00000000-0005-0000-0000-0000436B0000}"/>
    <cellStyle name="Normal 3 8 4 3" xfId="30365" xr:uid="{00000000-0005-0000-0000-0000446B0000}"/>
    <cellStyle name="Normal 3 8 4 3 2" xfId="30366" xr:uid="{00000000-0005-0000-0000-0000456B0000}"/>
    <cellStyle name="Normal 3 8 4 4" xfId="30367" xr:uid="{00000000-0005-0000-0000-0000466B0000}"/>
    <cellStyle name="Normal 3 8 4 5" xfId="30368" xr:uid="{00000000-0005-0000-0000-0000476B0000}"/>
    <cellStyle name="Normal 3 8 5" xfId="30369" xr:uid="{00000000-0005-0000-0000-0000486B0000}"/>
    <cellStyle name="Normal 3 8 5 2" xfId="30370" xr:uid="{00000000-0005-0000-0000-0000496B0000}"/>
    <cellStyle name="Normal 3 8 5 2 2" xfId="30371" xr:uid="{00000000-0005-0000-0000-00004A6B0000}"/>
    <cellStyle name="Normal 3 8 5 3" xfId="30372" xr:uid="{00000000-0005-0000-0000-00004B6B0000}"/>
    <cellStyle name="Normal 3 8 5 4" xfId="30373" xr:uid="{00000000-0005-0000-0000-00004C6B0000}"/>
    <cellStyle name="Normal 3 8 6" xfId="30374" xr:uid="{00000000-0005-0000-0000-00004D6B0000}"/>
    <cellStyle name="Normal 3 8 6 2" xfId="30375" xr:uid="{00000000-0005-0000-0000-00004E6B0000}"/>
    <cellStyle name="Normal 3 8 7" xfId="30376" xr:uid="{00000000-0005-0000-0000-00004F6B0000}"/>
    <cellStyle name="Normal 3 8 8" xfId="30377" xr:uid="{00000000-0005-0000-0000-0000506B0000}"/>
    <cellStyle name="Normal 3 8 9" xfId="30378" xr:uid="{00000000-0005-0000-0000-0000516B0000}"/>
    <cellStyle name="Normal 3 80" xfId="4790" xr:uid="{00000000-0005-0000-0000-0000526B0000}"/>
    <cellStyle name="Normal 3 80 2" xfId="4791" xr:uid="{00000000-0005-0000-0000-0000536B0000}"/>
    <cellStyle name="Normal 3 80 2 2" xfId="4792" xr:uid="{00000000-0005-0000-0000-0000546B0000}"/>
    <cellStyle name="Normal 3 81" xfId="4793" xr:uid="{00000000-0005-0000-0000-0000556B0000}"/>
    <cellStyle name="Normal 3 81 2" xfId="4794" xr:uid="{00000000-0005-0000-0000-0000566B0000}"/>
    <cellStyle name="Normal 3 81 2 2" xfId="4795" xr:uid="{00000000-0005-0000-0000-0000576B0000}"/>
    <cellStyle name="Normal 3 82" xfId="4796" xr:uid="{00000000-0005-0000-0000-0000586B0000}"/>
    <cellStyle name="Normal 3 82 2" xfId="4797" xr:uid="{00000000-0005-0000-0000-0000596B0000}"/>
    <cellStyle name="Normal 3 82 2 2" xfId="4798" xr:uid="{00000000-0005-0000-0000-00005A6B0000}"/>
    <cellStyle name="Normal 3 83" xfId="4799" xr:uid="{00000000-0005-0000-0000-00005B6B0000}"/>
    <cellStyle name="Normal 3 83 2" xfId="4800" xr:uid="{00000000-0005-0000-0000-00005C6B0000}"/>
    <cellStyle name="Normal 3 83 2 2" xfId="4801" xr:uid="{00000000-0005-0000-0000-00005D6B0000}"/>
    <cellStyle name="Normal 3 84" xfId="4802" xr:uid="{00000000-0005-0000-0000-00005E6B0000}"/>
    <cellStyle name="Normal 3 84 2" xfId="4803" xr:uid="{00000000-0005-0000-0000-00005F6B0000}"/>
    <cellStyle name="Normal 3 84 2 2" xfId="4804" xr:uid="{00000000-0005-0000-0000-0000606B0000}"/>
    <cellStyle name="Normal 3 85" xfId="4805" xr:uid="{00000000-0005-0000-0000-0000616B0000}"/>
    <cellStyle name="Normal 3 85 2" xfId="4806" xr:uid="{00000000-0005-0000-0000-0000626B0000}"/>
    <cellStyle name="Normal 3 85 2 2" xfId="4807" xr:uid="{00000000-0005-0000-0000-0000636B0000}"/>
    <cellStyle name="Normal 3 86" xfId="4808" xr:uid="{00000000-0005-0000-0000-0000646B0000}"/>
    <cellStyle name="Normal 3 86 2" xfId="4809" xr:uid="{00000000-0005-0000-0000-0000656B0000}"/>
    <cellStyle name="Normal 3 86 2 2" xfId="4810" xr:uid="{00000000-0005-0000-0000-0000666B0000}"/>
    <cellStyle name="Normal 3 87" xfId="4811" xr:uid="{00000000-0005-0000-0000-0000676B0000}"/>
    <cellStyle name="Normal 3 87 2" xfId="4812" xr:uid="{00000000-0005-0000-0000-0000686B0000}"/>
    <cellStyle name="Normal 3 87 2 2" xfId="4813" xr:uid="{00000000-0005-0000-0000-0000696B0000}"/>
    <cellStyle name="Normal 3 88" xfId="4814" xr:uid="{00000000-0005-0000-0000-00006A6B0000}"/>
    <cellStyle name="Normal 3 88 2" xfId="4815" xr:uid="{00000000-0005-0000-0000-00006B6B0000}"/>
    <cellStyle name="Normal 3 88 2 2" xfId="4816" xr:uid="{00000000-0005-0000-0000-00006C6B0000}"/>
    <cellStyle name="Normal 3 89" xfId="4817" xr:uid="{00000000-0005-0000-0000-00006D6B0000}"/>
    <cellStyle name="Normal 3 89 2" xfId="4818" xr:uid="{00000000-0005-0000-0000-00006E6B0000}"/>
    <cellStyle name="Normal 3 89 2 2" xfId="4819" xr:uid="{00000000-0005-0000-0000-00006F6B0000}"/>
    <cellStyle name="Normal 3 9" xfId="767" xr:uid="{00000000-0005-0000-0000-0000706B0000}"/>
    <cellStyle name="Normal 3 9 2" xfId="4820" xr:uid="{00000000-0005-0000-0000-0000716B0000}"/>
    <cellStyle name="Normal 3 9 2 2" xfId="4821" xr:uid="{00000000-0005-0000-0000-0000726B0000}"/>
    <cellStyle name="Normal 3 9 2 2 2" xfId="30379" xr:uid="{00000000-0005-0000-0000-0000736B0000}"/>
    <cellStyle name="Normal 3 9 2 2 2 2" xfId="30380" xr:uid="{00000000-0005-0000-0000-0000746B0000}"/>
    <cellStyle name="Normal 3 9 2 2 2 2 2" xfId="30381" xr:uid="{00000000-0005-0000-0000-0000756B0000}"/>
    <cellStyle name="Normal 3 9 2 2 2 2 2 2" xfId="30382" xr:uid="{00000000-0005-0000-0000-0000766B0000}"/>
    <cellStyle name="Normal 3 9 2 2 2 2 3" xfId="30383" xr:uid="{00000000-0005-0000-0000-0000776B0000}"/>
    <cellStyle name="Normal 3 9 2 2 2 2 4" xfId="30384" xr:uid="{00000000-0005-0000-0000-0000786B0000}"/>
    <cellStyle name="Normal 3 9 2 2 2 3" xfId="30385" xr:uid="{00000000-0005-0000-0000-0000796B0000}"/>
    <cellStyle name="Normal 3 9 2 2 2 3 2" xfId="30386" xr:uid="{00000000-0005-0000-0000-00007A6B0000}"/>
    <cellStyle name="Normal 3 9 2 2 2 4" xfId="30387" xr:uid="{00000000-0005-0000-0000-00007B6B0000}"/>
    <cellStyle name="Normal 3 9 2 2 2 5" xfId="30388" xr:uid="{00000000-0005-0000-0000-00007C6B0000}"/>
    <cellStyle name="Normal 3 9 2 2 3" xfId="30389" xr:uid="{00000000-0005-0000-0000-00007D6B0000}"/>
    <cellStyle name="Normal 3 9 2 2 3 2" xfId="30390" xr:uid="{00000000-0005-0000-0000-00007E6B0000}"/>
    <cellStyle name="Normal 3 9 2 2 3 2 2" xfId="30391" xr:uid="{00000000-0005-0000-0000-00007F6B0000}"/>
    <cellStyle name="Normal 3 9 2 2 3 3" xfId="30392" xr:uid="{00000000-0005-0000-0000-0000806B0000}"/>
    <cellStyle name="Normal 3 9 2 2 3 4" xfId="30393" xr:uid="{00000000-0005-0000-0000-0000816B0000}"/>
    <cellStyle name="Normal 3 9 2 2 4" xfId="30394" xr:uid="{00000000-0005-0000-0000-0000826B0000}"/>
    <cellStyle name="Normal 3 9 2 2 4 2" xfId="30395" xr:uid="{00000000-0005-0000-0000-0000836B0000}"/>
    <cellStyle name="Normal 3 9 2 2 5" xfId="30396" xr:uid="{00000000-0005-0000-0000-0000846B0000}"/>
    <cellStyle name="Normal 3 9 2 2 6" xfId="30397" xr:uid="{00000000-0005-0000-0000-0000856B0000}"/>
    <cellStyle name="Normal 3 9 2 3" xfId="30398" xr:uid="{00000000-0005-0000-0000-0000866B0000}"/>
    <cellStyle name="Normal 3 9 2 4" xfId="30399" xr:uid="{00000000-0005-0000-0000-0000876B0000}"/>
    <cellStyle name="Normal 3 9 2 4 2" xfId="30400" xr:uid="{00000000-0005-0000-0000-0000886B0000}"/>
    <cellStyle name="Normal 3 9 2 4 2 2" xfId="30401" xr:uid="{00000000-0005-0000-0000-0000896B0000}"/>
    <cellStyle name="Normal 3 9 2 4 2 2 2" xfId="30402" xr:uid="{00000000-0005-0000-0000-00008A6B0000}"/>
    <cellStyle name="Normal 3 9 2 4 2 3" xfId="30403" xr:uid="{00000000-0005-0000-0000-00008B6B0000}"/>
    <cellStyle name="Normal 3 9 2 4 2 4" xfId="30404" xr:uid="{00000000-0005-0000-0000-00008C6B0000}"/>
    <cellStyle name="Normal 3 9 2 4 3" xfId="30405" xr:uid="{00000000-0005-0000-0000-00008D6B0000}"/>
    <cellStyle name="Normal 3 9 2 4 3 2" xfId="30406" xr:uid="{00000000-0005-0000-0000-00008E6B0000}"/>
    <cellStyle name="Normal 3 9 2 4 4" xfId="30407" xr:uid="{00000000-0005-0000-0000-00008F6B0000}"/>
    <cellStyle name="Normal 3 9 2 4 5" xfId="30408" xr:uid="{00000000-0005-0000-0000-0000906B0000}"/>
    <cellStyle name="Normal 3 9 2 5" xfId="30409" xr:uid="{00000000-0005-0000-0000-0000916B0000}"/>
    <cellStyle name="Normal 3 9 2 5 2" xfId="30410" xr:uid="{00000000-0005-0000-0000-0000926B0000}"/>
    <cellStyle name="Normal 3 9 2 5 2 2" xfId="30411" xr:uid="{00000000-0005-0000-0000-0000936B0000}"/>
    <cellStyle name="Normal 3 9 2 5 3" xfId="30412" xr:uid="{00000000-0005-0000-0000-0000946B0000}"/>
    <cellStyle name="Normal 3 9 2 5 4" xfId="30413" xr:uid="{00000000-0005-0000-0000-0000956B0000}"/>
    <cellStyle name="Normal 3 9 2 6" xfId="30414" xr:uid="{00000000-0005-0000-0000-0000966B0000}"/>
    <cellStyle name="Normal 3 9 2 6 2" xfId="30415" xr:uid="{00000000-0005-0000-0000-0000976B0000}"/>
    <cellStyle name="Normal 3 9 2 7" xfId="30416" xr:uid="{00000000-0005-0000-0000-0000986B0000}"/>
    <cellStyle name="Normal 3 9 2 8" xfId="30417" xr:uid="{00000000-0005-0000-0000-0000996B0000}"/>
    <cellStyle name="Normal 3 9 3" xfId="30418" xr:uid="{00000000-0005-0000-0000-00009A6B0000}"/>
    <cellStyle name="Normal 3 9 3 2" xfId="30419" xr:uid="{00000000-0005-0000-0000-00009B6B0000}"/>
    <cellStyle name="Normal 3 9 3 2 2" xfId="30420" xr:uid="{00000000-0005-0000-0000-00009C6B0000}"/>
    <cellStyle name="Normal 3 9 3 2 2 2" xfId="30421" xr:uid="{00000000-0005-0000-0000-00009D6B0000}"/>
    <cellStyle name="Normal 3 9 3 2 2 2 2" xfId="30422" xr:uid="{00000000-0005-0000-0000-00009E6B0000}"/>
    <cellStyle name="Normal 3 9 3 2 2 3" xfId="30423" xr:uid="{00000000-0005-0000-0000-00009F6B0000}"/>
    <cellStyle name="Normal 3 9 3 2 2 4" xfId="30424" xr:uid="{00000000-0005-0000-0000-0000A06B0000}"/>
    <cellStyle name="Normal 3 9 3 2 3" xfId="30425" xr:uid="{00000000-0005-0000-0000-0000A16B0000}"/>
    <cellStyle name="Normal 3 9 3 2 3 2" xfId="30426" xr:uid="{00000000-0005-0000-0000-0000A26B0000}"/>
    <cellStyle name="Normal 3 9 3 2 4" xfId="30427" xr:uid="{00000000-0005-0000-0000-0000A36B0000}"/>
    <cellStyle name="Normal 3 9 3 2 5" xfId="30428" xr:uid="{00000000-0005-0000-0000-0000A46B0000}"/>
    <cellStyle name="Normal 3 9 3 3" xfId="30429" xr:uid="{00000000-0005-0000-0000-0000A56B0000}"/>
    <cellStyle name="Normal 3 9 3 3 2" xfId="30430" xr:uid="{00000000-0005-0000-0000-0000A66B0000}"/>
    <cellStyle name="Normal 3 9 3 3 2 2" xfId="30431" xr:uid="{00000000-0005-0000-0000-0000A76B0000}"/>
    <cellStyle name="Normal 3 9 3 3 3" xfId="30432" xr:uid="{00000000-0005-0000-0000-0000A86B0000}"/>
    <cellStyle name="Normal 3 9 3 3 4" xfId="30433" xr:uid="{00000000-0005-0000-0000-0000A96B0000}"/>
    <cellStyle name="Normal 3 9 3 4" xfId="30434" xr:uid="{00000000-0005-0000-0000-0000AA6B0000}"/>
    <cellStyle name="Normal 3 9 3 4 2" xfId="30435" xr:uid="{00000000-0005-0000-0000-0000AB6B0000}"/>
    <cellStyle name="Normal 3 9 3 5" xfId="30436" xr:uid="{00000000-0005-0000-0000-0000AC6B0000}"/>
    <cellStyle name="Normal 3 9 3 6" xfId="30437" xr:uid="{00000000-0005-0000-0000-0000AD6B0000}"/>
    <cellStyle name="Normal 3 9 4" xfId="30438" xr:uid="{00000000-0005-0000-0000-0000AE6B0000}"/>
    <cellStyle name="Normal 3 9 4 2" xfId="30439" xr:uid="{00000000-0005-0000-0000-0000AF6B0000}"/>
    <cellStyle name="Normal 3 9 4 2 2" xfId="30440" xr:uid="{00000000-0005-0000-0000-0000B06B0000}"/>
    <cellStyle name="Normal 3 9 4 2 2 2" xfId="30441" xr:uid="{00000000-0005-0000-0000-0000B16B0000}"/>
    <cellStyle name="Normal 3 9 4 2 3" xfId="30442" xr:uid="{00000000-0005-0000-0000-0000B26B0000}"/>
    <cellStyle name="Normal 3 9 4 2 4" xfId="30443" xr:uid="{00000000-0005-0000-0000-0000B36B0000}"/>
    <cellStyle name="Normal 3 9 4 3" xfId="30444" xr:uid="{00000000-0005-0000-0000-0000B46B0000}"/>
    <cellStyle name="Normal 3 9 4 3 2" xfId="30445" xr:uid="{00000000-0005-0000-0000-0000B56B0000}"/>
    <cellStyle name="Normal 3 9 4 4" xfId="30446" xr:uid="{00000000-0005-0000-0000-0000B66B0000}"/>
    <cellStyle name="Normal 3 9 4 5" xfId="30447" xr:uid="{00000000-0005-0000-0000-0000B76B0000}"/>
    <cellStyle name="Normal 3 9 5" xfId="30448" xr:uid="{00000000-0005-0000-0000-0000B86B0000}"/>
    <cellStyle name="Normal 3 9 5 2" xfId="30449" xr:uid="{00000000-0005-0000-0000-0000B96B0000}"/>
    <cellStyle name="Normal 3 9 5 2 2" xfId="30450" xr:uid="{00000000-0005-0000-0000-0000BA6B0000}"/>
    <cellStyle name="Normal 3 9 5 3" xfId="30451" xr:uid="{00000000-0005-0000-0000-0000BB6B0000}"/>
    <cellStyle name="Normal 3 9 5 4" xfId="30452" xr:uid="{00000000-0005-0000-0000-0000BC6B0000}"/>
    <cellStyle name="Normal 3 9 6" xfId="30453" xr:uid="{00000000-0005-0000-0000-0000BD6B0000}"/>
    <cellStyle name="Normal 3 9 6 2" xfId="30454" xr:uid="{00000000-0005-0000-0000-0000BE6B0000}"/>
    <cellStyle name="Normal 3 9 7" xfId="30455" xr:uid="{00000000-0005-0000-0000-0000BF6B0000}"/>
    <cellStyle name="Normal 3 9 8" xfId="30456" xr:uid="{00000000-0005-0000-0000-0000C06B0000}"/>
    <cellStyle name="Normal 3 9 9" xfId="30457" xr:uid="{00000000-0005-0000-0000-0000C16B0000}"/>
    <cellStyle name="Normal 3 90" xfId="4822" xr:uid="{00000000-0005-0000-0000-0000C26B0000}"/>
    <cellStyle name="Normal 3 90 2" xfId="4823" xr:uid="{00000000-0005-0000-0000-0000C36B0000}"/>
    <cellStyle name="Normal 3 90 2 2" xfId="4824" xr:uid="{00000000-0005-0000-0000-0000C46B0000}"/>
    <cellStyle name="Normal 3 91" xfId="4825" xr:uid="{00000000-0005-0000-0000-0000C56B0000}"/>
    <cellStyle name="Normal 3 91 2" xfId="4826" xr:uid="{00000000-0005-0000-0000-0000C66B0000}"/>
    <cellStyle name="Normal 3 91 2 2" xfId="4827" xr:uid="{00000000-0005-0000-0000-0000C76B0000}"/>
    <cellStyle name="Normal 3 92" xfId="4828" xr:uid="{00000000-0005-0000-0000-0000C86B0000}"/>
    <cellStyle name="Normal 3 92 2" xfId="4829" xr:uid="{00000000-0005-0000-0000-0000C96B0000}"/>
    <cellStyle name="Normal 3 92 2 2" xfId="4830" xr:uid="{00000000-0005-0000-0000-0000CA6B0000}"/>
    <cellStyle name="Normal 3 93" xfId="4831" xr:uid="{00000000-0005-0000-0000-0000CB6B0000}"/>
    <cellStyle name="Normal 3 93 2" xfId="4832" xr:uid="{00000000-0005-0000-0000-0000CC6B0000}"/>
    <cellStyle name="Normal 3 93 2 2" xfId="4833" xr:uid="{00000000-0005-0000-0000-0000CD6B0000}"/>
    <cellStyle name="Normal 3 94" xfId="4834" xr:uid="{00000000-0005-0000-0000-0000CE6B0000}"/>
    <cellStyle name="Normal 3 94 2" xfId="4835" xr:uid="{00000000-0005-0000-0000-0000CF6B0000}"/>
    <cellStyle name="Normal 3 94 2 2" xfId="4836" xr:uid="{00000000-0005-0000-0000-0000D06B0000}"/>
    <cellStyle name="Normal 3 95" xfId="4837" xr:uid="{00000000-0005-0000-0000-0000D16B0000}"/>
    <cellStyle name="Normal 3 95 2" xfId="4838" xr:uid="{00000000-0005-0000-0000-0000D26B0000}"/>
    <cellStyle name="Normal 3 95 2 2" xfId="4839" xr:uid="{00000000-0005-0000-0000-0000D36B0000}"/>
    <cellStyle name="Normal 3 96" xfId="4840" xr:uid="{00000000-0005-0000-0000-0000D46B0000}"/>
    <cellStyle name="Normal 3 96 2" xfId="4841" xr:uid="{00000000-0005-0000-0000-0000D56B0000}"/>
    <cellStyle name="Normal 3 96 2 2" xfId="4842" xr:uid="{00000000-0005-0000-0000-0000D66B0000}"/>
    <cellStyle name="Normal 3 97" xfId="4843" xr:uid="{00000000-0005-0000-0000-0000D76B0000}"/>
    <cellStyle name="Normal 3 97 2" xfId="4844" xr:uid="{00000000-0005-0000-0000-0000D86B0000}"/>
    <cellStyle name="Normal 3 97 2 2" xfId="4845" xr:uid="{00000000-0005-0000-0000-0000D96B0000}"/>
    <cellStyle name="Normal 3 98" xfId="4846" xr:uid="{00000000-0005-0000-0000-0000DA6B0000}"/>
    <cellStyle name="Normal 3 98 2" xfId="4847" xr:uid="{00000000-0005-0000-0000-0000DB6B0000}"/>
    <cellStyle name="Normal 3 98 2 2" xfId="4848" xr:uid="{00000000-0005-0000-0000-0000DC6B0000}"/>
    <cellStyle name="Normal 3 99" xfId="4849" xr:uid="{00000000-0005-0000-0000-0000DD6B0000}"/>
    <cellStyle name="Normal 3 99 2" xfId="4850" xr:uid="{00000000-0005-0000-0000-0000DE6B0000}"/>
    <cellStyle name="Normal 3 99 2 2" xfId="4851" xr:uid="{00000000-0005-0000-0000-0000DF6B0000}"/>
    <cellStyle name="Normal 3_00431" xfId="4852" xr:uid="{00000000-0005-0000-0000-0000E06B0000}"/>
    <cellStyle name="Normal 30" xfId="768" xr:uid="{00000000-0005-0000-0000-0000E16B0000}"/>
    <cellStyle name="Normal 30 2" xfId="4853" xr:uid="{00000000-0005-0000-0000-0000E26B0000}"/>
    <cellStyle name="Normal 30 2 2" xfId="30458" xr:uid="{00000000-0005-0000-0000-0000E36B0000}"/>
    <cellStyle name="Normal 30 2 2 2" xfId="30459" xr:uid="{00000000-0005-0000-0000-0000E46B0000}"/>
    <cellStyle name="Normal 30 2 2 2 2" xfId="30460" xr:uid="{00000000-0005-0000-0000-0000E56B0000}"/>
    <cellStyle name="Normal 30 2 2 2 2 2" xfId="30461" xr:uid="{00000000-0005-0000-0000-0000E66B0000}"/>
    <cellStyle name="Normal 30 2 2 2 2 2 2" xfId="30462" xr:uid="{00000000-0005-0000-0000-0000E76B0000}"/>
    <cellStyle name="Normal 30 2 2 2 2 3" xfId="30463" xr:uid="{00000000-0005-0000-0000-0000E86B0000}"/>
    <cellStyle name="Normal 30 2 2 2 2 4" xfId="30464" xr:uid="{00000000-0005-0000-0000-0000E96B0000}"/>
    <cellStyle name="Normal 30 2 2 2 3" xfId="30465" xr:uid="{00000000-0005-0000-0000-0000EA6B0000}"/>
    <cellStyle name="Normal 30 2 2 2 3 2" xfId="30466" xr:uid="{00000000-0005-0000-0000-0000EB6B0000}"/>
    <cellStyle name="Normal 30 2 2 2 4" xfId="30467" xr:uid="{00000000-0005-0000-0000-0000EC6B0000}"/>
    <cellStyle name="Normal 30 2 2 2 5" xfId="30468" xr:uid="{00000000-0005-0000-0000-0000ED6B0000}"/>
    <cellStyle name="Normal 30 2 2 3" xfId="30469" xr:uid="{00000000-0005-0000-0000-0000EE6B0000}"/>
    <cellStyle name="Normal 30 2 2 3 2" xfId="30470" xr:uid="{00000000-0005-0000-0000-0000EF6B0000}"/>
    <cellStyle name="Normal 30 2 2 3 2 2" xfId="30471" xr:uid="{00000000-0005-0000-0000-0000F06B0000}"/>
    <cellStyle name="Normal 30 2 2 3 3" xfId="30472" xr:uid="{00000000-0005-0000-0000-0000F16B0000}"/>
    <cellStyle name="Normal 30 2 2 3 4" xfId="30473" xr:uid="{00000000-0005-0000-0000-0000F26B0000}"/>
    <cellStyle name="Normal 30 2 2 4" xfId="30474" xr:uid="{00000000-0005-0000-0000-0000F36B0000}"/>
    <cellStyle name="Normal 30 2 2 4 2" xfId="30475" xr:uid="{00000000-0005-0000-0000-0000F46B0000}"/>
    <cellStyle name="Normal 30 2 2 5" xfId="30476" xr:uid="{00000000-0005-0000-0000-0000F56B0000}"/>
    <cellStyle name="Normal 30 2 2 6" xfId="30477" xr:uid="{00000000-0005-0000-0000-0000F66B0000}"/>
    <cellStyle name="Normal 30 2 3" xfId="30478" xr:uid="{00000000-0005-0000-0000-0000F76B0000}"/>
    <cellStyle name="Normal 30 2 4" xfId="30479" xr:uid="{00000000-0005-0000-0000-0000F86B0000}"/>
    <cellStyle name="Normal 30 2 4 2" xfId="30480" xr:uid="{00000000-0005-0000-0000-0000F96B0000}"/>
    <cellStyle name="Normal 30 2 4 2 2" xfId="30481" xr:uid="{00000000-0005-0000-0000-0000FA6B0000}"/>
    <cellStyle name="Normal 30 2 4 2 2 2" xfId="30482" xr:uid="{00000000-0005-0000-0000-0000FB6B0000}"/>
    <cellStyle name="Normal 30 2 4 2 3" xfId="30483" xr:uid="{00000000-0005-0000-0000-0000FC6B0000}"/>
    <cellStyle name="Normal 30 2 4 2 4" xfId="30484" xr:uid="{00000000-0005-0000-0000-0000FD6B0000}"/>
    <cellStyle name="Normal 30 2 4 3" xfId="30485" xr:uid="{00000000-0005-0000-0000-0000FE6B0000}"/>
    <cellStyle name="Normal 30 2 4 3 2" xfId="30486" xr:uid="{00000000-0005-0000-0000-0000FF6B0000}"/>
    <cellStyle name="Normal 30 2 4 4" xfId="30487" xr:uid="{00000000-0005-0000-0000-0000006C0000}"/>
    <cellStyle name="Normal 30 2 4 5" xfId="30488" xr:uid="{00000000-0005-0000-0000-0000016C0000}"/>
    <cellStyle name="Normal 30 2 5" xfId="30489" xr:uid="{00000000-0005-0000-0000-0000026C0000}"/>
    <cellStyle name="Normal 30 2 5 2" xfId="30490" xr:uid="{00000000-0005-0000-0000-0000036C0000}"/>
    <cellStyle name="Normal 30 2 5 2 2" xfId="30491" xr:uid="{00000000-0005-0000-0000-0000046C0000}"/>
    <cellStyle name="Normal 30 2 5 3" xfId="30492" xr:uid="{00000000-0005-0000-0000-0000056C0000}"/>
    <cellStyle name="Normal 30 2 5 4" xfId="30493" xr:uid="{00000000-0005-0000-0000-0000066C0000}"/>
    <cellStyle name="Normal 30 2 6" xfId="30494" xr:uid="{00000000-0005-0000-0000-0000076C0000}"/>
    <cellStyle name="Normal 30 2 6 2" xfId="30495" xr:uid="{00000000-0005-0000-0000-0000086C0000}"/>
    <cellStyle name="Normal 30 2 7" xfId="30496" xr:uid="{00000000-0005-0000-0000-0000096C0000}"/>
    <cellStyle name="Normal 30 2 8" xfId="30497" xr:uid="{00000000-0005-0000-0000-00000A6C0000}"/>
    <cellStyle name="Normal 30 3" xfId="30498" xr:uid="{00000000-0005-0000-0000-00000B6C0000}"/>
    <cellStyle name="Normal 30 3 2" xfId="30499" xr:uid="{00000000-0005-0000-0000-00000C6C0000}"/>
    <cellStyle name="Normal 30 3 2 2" xfId="30500" xr:uid="{00000000-0005-0000-0000-00000D6C0000}"/>
    <cellStyle name="Normal 30 3 2 2 2" xfId="30501" xr:uid="{00000000-0005-0000-0000-00000E6C0000}"/>
    <cellStyle name="Normal 30 3 2 2 2 2" xfId="30502" xr:uid="{00000000-0005-0000-0000-00000F6C0000}"/>
    <cellStyle name="Normal 30 3 2 2 3" xfId="30503" xr:uid="{00000000-0005-0000-0000-0000106C0000}"/>
    <cellStyle name="Normal 30 3 2 2 4" xfId="30504" xr:uid="{00000000-0005-0000-0000-0000116C0000}"/>
    <cellStyle name="Normal 30 3 2 3" xfId="30505" xr:uid="{00000000-0005-0000-0000-0000126C0000}"/>
    <cellStyle name="Normal 30 3 2 3 2" xfId="30506" xr:uid="{00000000-0005-0000-0000-0000136C0000}"/>
    <cellStyle name="Normal 30 3 2 4" xfId="30507" xr:uid="{00000000-0005-0000-0000-0000146C0000}"/>
    <cellStyle name="Normal 30 3 2 5" xfId="30508" xr:uid="{00000000-0005-0000-0000-0000156C0000}"/>
    <cellStyle name="Normal 30 3 3" xfId="30509" xr:uid="{00000000-0005-0000-0000-0000166C0000}"/>
    <cellStyle name="Normal 30 3 3 2" xfId="30510" xr:uid="{00000000-0005-0000-0000-0000176C0000}"/>
    <cellStyle name="Normal 30 3 3 2 2" xfId="30511" xr:uid="{00000000-0005-0000-0000-0000186C0000}"/>
    <cellStyle name="Normal 30 3 3 3" xfId="30512" xr:uid="{00000000-0005-0000-0000-0000196C0000}"/>
    <cellStyle name="Normal 30 3 3 4" xfId="30513" xr:uid="{00000000-0005-0000-0000-00001A6C0000}"/>
    <cellStyle name="Normal 30 3 4" xfId="30514" xr:uid="{00000000-0005-0000-0000-00001B6C0000}"/>
    <cellStyle name="Normal 30 3 4 2" xfId="30515" xr:uid="{00000000-0005-0000-0000-00001C6C0000}"/>
    <cellStyle name="Normal 30 3 5" xfId="30516" xr:uid="{00000000-0005-0000-0000-00001D6C0000}"/>
    <cellStyle name="Normal 30 3 6" xfId="30517" xr:uid="{00000000-0005-0000-0000-00001E6C0000}"/>
    <cellStyle name="Normal 30 4" xfId="30518" xr:uid="{00000000-0005-0000-0000-00001F6C0000}"/>
    <cellStyle name="Normal 30 4 2" xfId="30519" xr:uid="{00000000-0005-0000-0000-0000206C0000}"/>
    <cellStyle name="Normal 30 4 2 2" xfId="30520" xr:uid="{00000000-0005-0000-0000-0000216C0000}"/>
    <cellStyle name="Normal 30 4 2 2 2" xfId="30521" xr:uid="{00000000-0005-0000-0000-0000226C0000}"/>
    <cellStyle name="Normal 30 4 2 3" xfId="30522" xr:uid="{00000000-0005-0000-0000-0000236C0000}"/>
    <cellStyle name="Normal 30 4 2 4" xfId="30523" xr:uid="{00000000-0005-0000-0000-0000246C0000}"/>
    <cellStyle name="Normal 30 4 3" xfId="30524" xr:uid="{00000000-0005-0000-0000-0000256C0000}"/>
    <cellStyle name="Normal 30 4 3 2" xfId="30525" xr:uid="{00000000-0005-0000-0000-0000266C0000}"/>
    <cellStyle name="Normal 30 4 4" xfId="30526" xr:uid="{00000000-0005-0000-0000-0000276C0000}"/>
    <cellStyle name="Normal 30 4 5" xfId="30527" xr:uid="{00000000-0005-0000-0000-0000286C0000}"/>
    <cellStyle name="Normal 30 5" xfId="30528" xr:uid="{00000000-0005-0000-0000-0000296C0000}"/>
    <cellStyle name="Normal 30 5 2" xfId="30529" xr:uid="{00000000-0005-0000-0000-00002A6C0000}"/>
    <cellStyle name="Normal 30 5 2 2" xfId="30530" xr:uid="{00000000-0005-0000-0000-00002B6C0000}"/>
    <cellStyle name="Normal 30 5 3" xfId="30531" xr:uid="{00000000-0005-0000-0000-00002C6C0000}"/>
    <cellStyle name="Normal 30 5 4" xfId="30532" xr:uid="{00000000-0005-0000-0000-00002D6C0000}"/>
    <cellStyle name="Normal 30 6" xfId="30533" xr:uid="{00000000-0005-0000-0000-00002E6C0000}"/>
    <cellStyle name="Normal 30 6 2" xfId="30534" xr:uid="{00000000-0005-0000-0000-00002F6C0000}"/>
    <cellStyle name="Normal 30 7" xfId="30535" xr:uid="{00000000-0005-0000-0000-0000306C0000}"/>
    <cellStyle name="Normal 30 8" xfId="30536" xr:uid="{00000000-0005-0000-0000-0000316C0000}"/>
    <cellStyle name="Normal 30 9" xfId="30537" xr:uid="{00000000-0005-0000-0000-0000326C0000}"/>
    <cellStyle name="Normal 31" xfId="769" xr:uid="{00000000-0005-0000-0000-0000336C0000}"/>
    <cellStyle name="Normal 31 2" xfId="4854" xr:uid="{00000000-0005-0000-0000-0000346C0000}"/>
    <cellStyle name="Normal 31 2 2" xfId="30538" xr:uid="{00000000-0005-0000-0000-0000356C0000}"/>
    <cellStyle name="Normal 31 2 2 2" xfId="30539" xr:uid="{00000000-0005-0000-0000-0000366C0000}"/>
    <cellStyle name="Normal 31 2 2 2 2" xfId="30540" xr:uid="{00000000-0005-0000-0000-0000376C0000}"/>
    <cellStyle name="Normal 31 2 2 2 2 2" xfId="30541" xr:uid="{00000000-0005-0000-0000-0000386C0000}"/>
    <cellStyle name="Normal 31 2 2 2 2 2 2" xfId="30542" xr:uid="{00000000-0005-0000-0000-0000396C0000}"/>
    <cellStyle name="Normal 31 2 2 2 2 3" xfId="30543" xr:uid="{00000000-0005-0000-0000-00003A6C0000}"/>
    <cellStyle name="Normal 31 2 2 2 2 4" xfId="30544" xr:uid="{00000000-0005-0000-0000-00003B6C0000}"/>
    <cellStyle name="Normal 31 2 2 2 3" xfId="30545" xr:uid="{00000000-0005-0000-0000-00003C6C0000}"/>
    <cellStyle name="Normal 31 2 2 2 3 2" xfId="30546" xr:uid="{00000000-0005-0000-0000-00003D6C0000}"/>
    <cellStyle name="Normal 31 2 2 2 4" xfId="30547" xr:uid="{00000000-0005-0000-0000-00003E6C0000}"/>
    <cellStyle name="Normal 31 2 2 2 5" xfId="30548" xr:uid="{00000000-0005-0000-0000-00003F6C0000}"/>
    <cellStyle name="Normal 31 2 2 3" xfId="30549" xr:uid="{00000000-0005-0000-0000-0000406C0000}"/>
    <cellStyle name="Normal 31 2 2 3 2" xfId="30550" xr:uid="{00000000-0005-0000-0000-0000416C0000}"/>
    <cellStyle name="Normal 31 2 2 3 2 2" xfId="30551" xr:uid="{00000000-0005-0000-0000-0000426C0000}"/>
    <cellStyle name="Normal 31 2 2 3 3" xfId="30552" xr:uid="{00000000-0005-0000-0000-0000436C0000}"/>
    <cellStyle name="Normal 31 2 2 3 4" xfId="30553" xr:uid="{00000000-0005-0000-0000-0000446C0000}"/>
    <cellStyle name="Normal 31 2 2 4" xfId="30554" xr:uid="{00000000-0005-0000-0000-0000456C0000}"/>
    <cellStyle name="Normal 31 2 2 4 2" xfId="30555" xr:uid="{00000000-0005-0000-0000-0000466C0000}"/>
    <cellStyle name="Normal 31 2 2 5" xfId="30556" xr:uid="{00000000-0005-0000-0000-0000476C0000}"/>
    <cellStyle name="Normal 31 2 2 6" xfId="30557" xr:uid="{00000000-0005-0000-0000-0000486C0000}"/>
    <cellStyle name="Normal 31 2 3" xfId="30558" xr:uid="{00000000-0005-0000-0000-0000496C0000}"/>
    <cellStyle name="Normal 31 2 3 2" xfId="30559" xr:uid="{00000000-0005-0000-0000-00004A6C0000}"/>
    <cellStyle name="Normal 31 2 3 2 2" xfId="30560" xr:uid="{00000000-0005-0000-0000-00004B6C0000}"/>
    <cellStyle name="Normal 31 2 3 2 2 2" xfId="30561" xr:uid="{00000000-0005-0000-0000-00004C6C0000}"/>
    <cellStyle name="Normal 31 2 3 2 3" xfId="30562" xr:uid="{00000000-0005-0000-0000-00004D6C0000}"/>
    <cellStyle name="Normal 31 2 3 2 4" xfId="30563" xr:uid="{00000000-0005-0000-0000-00004E6C0000}"/>
    <cellStyle name="Normal 31 2 3 3" xfId="30564" xr:uid="{00000000-0005-0000-0000-00004F6C0000}"/>
    <cellStyle name="Normal 31 2 3 3 2" xfId="30565" xr:uid="{00000000-0005-0000-0000-0000506C0000}"/>
    <cellStyle name="Normal 31 2 3 4" xfId="30566" xr:uid="{00000000-0005-0000-0000-0000516C0000}"/>
    <cellStyle name="Normal 31 2 3 5" xfId="30567" xr:uid="{00000000-0005-0000-0000-0000526C0000}"/>
    <cellStyle name="Normal 31 2 4" xfId="30568" xr:uid="{00000000-0005-0000-0000-0000536C0000}"/>
    <cellStyle name="Normal 31 2 4 2" xfId="30569" xr:uid="{00000000-0005-0000-0000-0000546C0000}"/>
    <cellStyle name="Normal 31 2 4 2 2" xfId="30570" xr:uid="{00000000-0005-0000-0000-0000556C0000}"/>
    <cellStyle name="Normal 31 2 4 3" xfId="30571" xr:uid="{00000000-0005-0000-0000-0000566C0000}"/>
    <cellStyle name="Normal 31 2 4 4" xfId="30572" xr:uid="{00000000-0005-0000-0000-0000576C0000}"/>
    <cellStyle name="Normal 31 2 5" xfId="30573" xr:uid="{00000000-0005-0000-0000-0000586C0000}"/>
    <cellStyle name="Normal 31 2 5 2" xfId="30574" xr:uid="{00000000-0005-0000-0000-0000596C0000}"/>
    <cellStyle name="Normal 31 2 6" xfId="30575" xr:uid="{00000000-0005-0000-0000-00005A6C0000}"/>
    <cellStyle name="Normal 31 2 7" xfId="30576" xr:uid="{00000000-0005-0000-0000-00005B6C0000}"/>
    <cellStyle name="Normal 31 3" xfId="4855" xr:uid="{00000000-0005-0000-0000-00005C6C0000}"/>
    <cellStyle name="Normal 31 3 2" xfId="30577" xr:uid="{00000000-0005-0000-0000-00005D6C0000}"/>
    <cellStyle name="Normal 31 3 2 2" xfId="30578" xr:uid="{00000000-0005-0000-0000-00005E6C0000}"/>
    <cellStyle name="Normal 31 3 2 2 2" xfId="30579" xr:uid="{00000000-0005-0000-0000-00005F6C0000}"/>
    <cellStyle name="Normal 31 3 2 2 2 2" xfId="30580" xr:uid="{00000000-0005-0000-0000-0000606C0000}"/>
    <cellStyle name="Normal 31 3 2 2 3" xfId="30581" xr:uid="{00000000-0005-0000-0000-0000616C0000}"/>
    <cellStyle name="Normal 31 3 2 2 4" xfId="30582" xr:uid="{00000000-0005-0000-0000-0000626C0000}"/>
    <cellStyle name="Normal 31 3 2 3" xfId="30583" xr:uid="{00000000-0005-0000-0000-0000636C0000}"/>
    <cellStyle name="Normal 31 3 2 3 2" xfId="30584" xr:uid="{00000000-0005-0000-0000-0000646C0000}"/>
    <cellStyle name="Normal 31 3 2 4" xfId="30585" xr:uid="{00000000-0005-0000-0000-0000656C0000}"/>
    <cellStyle name="Normal 31 3 2 5" xfId="30586" xr:uid="{00000000-0005-0000-0000-0000666C0000}"/>
    <cellStyle name="Normal 31 3 3" xfId="30587" xr:uid="{00000000-0005-0000-0000-0000676C0000}"/>
    <cellStyle name="Normal 31 3 3 2" xfId="30588" xr:uid="{00000000-0005-0000-0000-0000686C0000}"/>
    <cellStyle name="Normal 31 3 3 2 2" xfId="30589" xr:uid="{00000000-0005-0000-0000-0000696C0000}"/>
    <cellStyle name="Normal 31 3 3 3" xfId="30590" xr:uid="{00000000-0005-0000-0000-00006A6C0000}"/>
    <cellStyle name="Normal 31 3 3 4" xfId="30591" xr:uid="{00000000-0005-0000-0000-00006B6C0000}"/>
    <cellStyle name="Normal 31 3 4" xfId="30592" xr:uid="{00000000-0005-0000-0000-00006C6C0000}"/>
    <cellStyle name="Normal 31 3 4 2" xfId="30593" xr:uid="{00000000-0005-0000-0000-00006D6C0000}"/>
    <cellStyle name="Normal 31 3 5" xfId="30594" xr:uid="{00000000-0005-0000-0000-00006E6C0000}"/>
    <cellStyle name="Normal 31 3 6" xfId="30595" xr:uid="{00000000-0005-0000-0000-00006F6C0000}"/>
    <cellStyle name="Normal 31 4" xfId="30596" xr:uid="{00000000-0005-0000-0000-0000706C0000}"/>
    <cellStyle name="Normal 31 4 2" xfId="30597" xr:uid="{00000000-0005-0000-0000-0000716C0000}"/>
    <cellStyle name="Normal 31 4 2 2" xfId="30598" xr:uid="{00000000-0005-0000-0000-0000726C0000}"/>
    <cellStyle name="Normal 31 4 2 2 2" xfId="30599" xr:uid="{00000000-0005-0000-0000-0000736C0000}"/>
    <cellStyle name="Normal 31 4 2 3" xfId="30600" xr:uid="{00000000-0005-0000-0000-0000746C0000}"/>
    <cellStyle name="Normal 31 4 2 4" xfId="30601" xr:uid="{00000000-0005-0000-0000-0000756C0000}"/>
    <cellStyle name="Normal 31 4 3" xfId="30602" xr:uid="{00000000-0005-0000-0000-0000766C0000}"/>
    <cellStyle name="Normal 31 4 3 2" xfId="30603" xr:uid="{00000000-0005-0000-0000-0000776C0000}"/>
    <cellStyle name="Normal 31 4 4" xfId="30604" xr:uid="{00000000-0005-0000-0000-0000786C0000}"/>
    <cellStyle name="Normal 31 4 5" xfId="30605" xr:uid="{00000000-0005-0000-0000-0000796C0000}"/>
    <cellStyle name="Normal 31 5" xfId="30606" xr:uid="{00000000-0005-0000-0000-00007A6C0000}"/>
    <cellStyle name="Normal 31 5 2" xfId="30607" xr:uid="{00000000-0005-0000-0000-00007B6C0000}"/>
    <cellStyle name="Normal 31 5 2 2" xfId="30608" xr:uid="{00000000-0005-0000-0000-00007C6C0000}"/>
    <cellStyle name="Normal 31 5 3" xfId="30609" xr:uid="{00000000-0005-0000-0000-00007D6C0000}"/>
    <cellStyle name="Normal 31 5 4" xfId="30610" xr:uid="{00000000-0005-0000-0000-00007E6C0000}"/>
    <cellStyle name="Normal 31 6" xfId="30611" xr:uid="{00000000-0005-0000-0000-00007F6C0000}"/>
    <cellStyle name="Normal 31 6 2" xfId="30612" xr:uid="{00000000-0005-0000-0000-0000806C0000}"/>
    <cellStyle name="Normal 31 7" xfId="30613" xr:uid="{00000000-0005-0000-0000-0000816C0000}"/>
    <cellStyle name="Normal 31 8" xfId="30614" xr:uid="{00000000-0005-0000-0000-0000826C0000}"/>
    <cellStyle name="Normal 31 9" xfId="30615" xr:uid="{00000000-0005-0000-0000-0000836C0000}"/>
    <cellStyle name="Normal 32" xfId="770" xr:uid="{00000000-0005-0000-0000-0000846C0000}"/>
    <cellStyle name="Normal 32 2" xfId="4856" xr:uid="{00000000-0005-0000-0000-0000856C0000}"/>
    <cellStyle name="Normal 32 2 2" xfId="30616" xr:uid="{00000000-0005-0000-0000-0000866C0000}"/>
    <cellStyle name="Normal 32 2 2 2" xfId="30617" xr:uid="{00000000-0005-0000-0000-0000876C0000}"/>
    <cellStyle name="Normal 32 2 2 2 2" xfId="30618" xr:uid="{00000000-0005-0000-0000-0000886C0000}"/>
    <cellStyle name="Normal 32 2 2 2 2 2" xfId="30619" xr:uid="{00000000-0005-0000-0000-0000896C0000}"/>
    <cellStyle name="Normal 32 2 2 2 2 2 2" xfId="30620" xr:uid="{00000000-0005-0000-0000-00008A6C0000}"/>
    <cellStyle name="Normal 32 2 2 2 2 3" xfId="30621" xr:uid="{00000000-0005-0000-0000-00008B6C0000}"/>
    <cellStyle name="Normal 32 2 2 2 2 4" xfId="30622" xr:uid="{00000000-0005-0000-0000-00008C6C0000}"/>
    <cellStyle name="Normal 32 2 2 2 3" xfId="30623" xr:uid="{00000000-0005-0000-0000-00008D6C0000}"/>
    <cellStyle name="Normal 32 2 2 2 3 2" xfId="30624" xr:uid="{00000000-0005-0000-0000-00008E6C0000}"/>
    <cellStyle name="Normal 32 2 2 2 4" xfId="30625" xr:uid="{00000000-0005-0000-0000-00008F6C0000}"/>
    <cellStyle name="Normal 32 2 2 2 5" xfId="30626" xr:uid="{00000000-0005-0000-0000-0000906C0000}"/>
    <cellStyle name="Normal 32 2 2 3" xfId="30627" xr:uid="{00000000-0005-0000-0000-0000916C0000}"/>
    <cellStyle name="Normal 32 2 2 3 2" xfId="30628" xr:uid="{00000000-0005-0000-0000-0000926C0000}"/>
    <cellStyle name="Normal 32 2 2 3 2 2" xfId="30629" xr:uid="{00000000-0005-0000-0000-0000936C0000}"/>
    <cellStyle name="Normal 32 2 2 3 3" xfId="30630" xr:uid="{00000000-0005-0000-0000-0000946C0000}"/>
    <cellStyle name="Normal 32 2 2 3 4" xfId="30631" xr:uid="{00000000-0005-0000-0000-0000956C0000}"/>
    <cellStyle name="Normal 32 2 2 4" xfId="30632" xr:uid="{00000000-0005-0000-0000-0000966C0000}"/>
    <cellStyle name="Normal 32 2 2 4 2" xfId="30633" xr:uid="{00000000-0005-0000-0000-0000976C0000}"/>
    <cellStyle name="Normal 32 2 2 5" xfId="30634" xr:uid="{00000000-0005-0000-0000-0000986C0000}"/>
    <cellStyle name="Normal 32 2 2 6" xfId="30635" xr:uid="{00000000-0005-0000-0000-0000996C0000}"/>
    <cellStyle name="Normal 32 2 3" xfId="30636" xr:uid="{00000000-0005-0000-0000-00009A6C0000}"/>
    <cellStyle name="Normal 32 2 3 2" xfId="30637" xr:uid="{00000000-0005-0000-0000-00009B6C0000}"/>
    <cellStyle name="Normal 32 2 3 2 2" xfId="30638" xr:uid="{00000000-0005-0000-0000-00009C6C0000}"/>
    <cellStyle name="Normal 32 2 3 2 2 2" xfId="30639" xr:uid="{00000000-0005-0000-0000-00009D6C0000}"/>
    <cellStyle name="Normal 32 2 3 2 3" xfId="30640" xr:uid="{00000000-0005-0000-0000-00009E6C0000}"/>
    <cellStyle name="Normal 32 2 3 2 4" xfId="30641" xr:uid="{00000000-0005-0000-0000-00009F6C0000}"/>
    <cellStyle name="Normal 32 2 3 3" xfId="30642" xr:uid="{00000000-0005-0000-0000-0000A06C0000}"/>
    <cellStyle name="Normal 32 2 3 3 2" xfId="30643" xr:uid="{00000000-0005-0000-0000-0000A16C0000}"/>
    <cellStyle name="Normal 32 2 3 4" xfId="30644" xr:uid="{00000000-0005-0000-0000-0000A26C0000}"/>
    <cellStyle name="Normal 32 2 3 5" xfId="30645" xr:uid="{00000000-0005-0000-0000-0000A36C0000}"/>
    <cellStyle name="Normal 32 2 4" xfId="30646" xr:uid="{00000000-0005-0000-0000-0000A46C0000}"/>
    <cellStyle name="Normal 32 2 4 2" xfId="30647" xr:uid="{00000000-0005-0000-0000-0000A56C0000}"/>
    <cellStyle name="Normal 32 2 4 2 2" xfId="30648" xr:uid="{00000000-0005-0000-0000-0000A66C0000}"/>
    <cellStyle name="Normal 32 2 4 3" xfId="30649" xr:uid="{00000000-0005-0000-0000-0000A76C0000}"/>
    <cellStyle name="Normal 32 2 4 4" xfId="30650" xr:uid="{00000000-0005-0000-0000-0000A86C0000}"/>
    <cellStyle name="Normal 32 2 5" xfId="30651" xr:uid="{00000000-0005-0000-0000-0000A96C0000}"/>
    <cellStyle name="Normal 32 2 5 2" xfId="30652" xr:uid="{00000000-0005-0000-0000-0000AA6C0000}"/>
    <cellStyle name="Normal 32 2 6" xfId="30653" xr:uid="{00000000-0005-0000-0000-0000AB6C0000}"/>
    <cellStyle name="Normal 32 2 7" xfId="30654" xr:uid="{00000000-0005-0000-0000-0000AC6C0000}"/>
    <cellStyle name="Normal 32 3" xfId="30655" xr:uid="{00000000-0005-0000-0000-0000AD6C0000}"/>
    <cellStyle name="Normal 32 3 2" xfId="30656" xr:uid="{00000000-0005-0000-0000-0000AE6C0000}"/>
    <cellStyle name="Normal 32 3 2 2" xfId="30657" xr:uid="{00000000-0005-0000-0000-0000AF6C0000}"/>
    <cellStyle name="Normal 32 3 2 2 2" xfId="30658" xr:uid="{00000000-0005-0000-0000-0000B06C0000}"/>
    <cellStyle name="Normal 32 3 2 2 2 2" xfId="30659" xr:uid="{00000000-0005-0000-0000-0000B16C0000}"/>
    <cellStyle name="Normal 32 3 2 2 3" xfId="30660" xr:uid="{00000000-0005-0000-0000-0000B26C0000}"/>
    <cellStyle name="Normal 32 3 2 2 4" xfId="30661" xr:uid="{00000000-0005-0000-0000-0000B36C0000}"/>
    <cellStyle name="Normal 32 3 2 3" xfId="30662" xr:uid="{00000000-0005-0000-0000-0000B46C0000}"/>
    <cellStyle name="Normal 32 3 2 3 2" xfId="30663" xr:uid="{00000000-0005-0000-0000-0000B56C0000}"/>
    <cellStyle name="Normal 32 3 2 4" xfId="30664" xr:uid="{00000000-0005-0000-0000-0000B66C0000}"/>
    <cellStyle name="Normal 32 3 2 5" xfId="30665" xr:uid="{00000000-0005-0000-0000-0000B76C0000}"/>
    <cellStyle name="Normal 32 3 3" xfId="30666" xr:uid="{00000000-0005-0000-0000-0000B86C0000}"/>
    <cellStyle name="Normal 32 3 3 2" xfId="30667" xr:uid="{00000000-0005-0000-0000-0000B96C0000}"/>
    <cellStyle name="Normal 32 3 3 2 2" xfId="30668" xr:uid="{00000000-0005-0000-0000-0000BA6C0000}"/>
    <cellStyle name="Normal 32 3 3 3" xfId="30669" xr:uid="{00000000-0005-0000-0000-0000BB6C0000}"/>
    <cellStyle name="Normal 32 3 3 4" xfId="30670" xr:uid="{00000000-0005-0000-0000-0000BC6C0000}"/>
    <cellStyle name="Normal 32 3 4" xfId="30671" xr:uid="{00000000-0005-0000-0000-0000BD6C0000}"/>
    <cellStyle name="Normal 32 3 4 2" xfId="30672" xr:uid="{00000000-0005-0000-0000-0000BE6C0000}"/>
    <cellStyle name="Normal 32 3 5" xfId="30673" xr:uid="{00000000-0005-0000-0000-0000BF6C0000}"/>
    <cellStyle name="Normal 32 3 6" xfId="30674" xr:uid="{00000000-0005-0000-0000-0000C06C0000}"/>
    <cellStyle name="Normal 32 4" xfId="30675" xr:uid="{00000000-0005-0000-0000-0000C16C0000}"/>
    <cellStyle name="Normal 32 4 2" xfId="30676" xr:uid="{00000000-0005-0000-0000-0000C26C0000}"/>
    <cellStyle name="Normal 32 4 2 2" xfId="30677" xr:uid="{00000000-0005-0000-0000-0000C36C0000}"/>
    <cellStyle name="Normal 32 4 2 2 2" xfId="30678" xr:uid="{00000000-0005-0000-0000-0000C46C0000}"/>
    <cellStyle name="Normal 32 4 2 3" xfId="30679" xr:uid="{00000000-0005-0000-0000-0000C56C0000}"/>
    <cellStyle name="Normal 32 4 2 4" xfId="30680" xr:uid="{00000000-0005-0000-0000-0000C66C0000}"/>
    <cellStyle name="Normal 32 4 3" xfId="30681" xr:uid="{00000000-0005-0000-0000-0000C76C0000}"/>
    <cellStyle name="Normal 32 4 3 2" xfId="30682" xr:uid="{00000000-0005-0000-0000-0000C86C0000}"/>
    <cellStyle name="Normal 32 4 4" xfId="30683" xr:uid="{00000000-0005-0000-0000-0000C96C0000}"/>
    <cellStyle name="Normal 32 4 5" xfId="30684" xr:uid="{00000000-0005-0000-0000-0000CA6C0000}"/>
    <cellStyle name="Normal 32 5" xfId="30685" xr:uid="{00000000-0005-0000-0000-0000CB6C0000}"/>
    <cellStyle name="Normal 32 5 2" xfId="30686" xr:uid="{00000000-0005-0000-0000-0000CC6C0000}"/>
    <cellStyle name="Normal 32 5 2 2" xfId="30687" xr:uid="{00000000-0005-0000-0000-0000CD6C0000}"/>
    <cellStyle name="Normal 32 5 3" xfId="30688" xr:uid="{00000000-0005-0000-0000-0000CE6C0000}"/>
    <cellStyle name="Normal 32 5 4" xfId="30689" xr:uid="{00000000-0005-0000-0000-0000CF6C0000}"/>
    <cellStyle name="Normal 32 6" xfId="30690" xr:uid="{00000000-0005-0000-0000-0000D06C0000}"/>
    <cellStyle name="Normal 32 6 2" xfId="30691" xr:uid="{00000000-0005-0000-0000-0000D16C0000}"/>
    <cellStyle name="Normal 32 7" xfId="30692" xr:uid="{00000000-0005-0000-0000-0000D26C0000}"/>
    <cellStyle name="Normal 32 8" xfId="30693" xr:uid="{00000000-0005-0000-0000-0000D36C0000}"/>
    <cellStyle name="Normal 32 9" xfId="30694" xr:uid="{00000000-0005-0000-0000-0000D46C0000}"/>
    <cellStyle name="Normal 33" xfId="771" xr:uid="{00000000-0005-0000-0000-0000D56C0000}"/>
    <cellStyle name="Normal 33 2" xfId="4857" xr:uid="{00000000-0005-0000-0000-0000D66C0000}"/>
    <cellStyle name="Normal 33 2 2" xfId="30695" xr:uid="{00000000-0005-0000-0000-0000D76C0000}"/>
    <cellStyle name="Normal 33 2 2 2" xfId="30696" xr:uid="{00000000-0005-0000-0000-0000D86C0000}"/>
    <cellStyle name="Normal 33 2 2 2 2" xfId="30697" xr:uid="{00000000-0005-0000-0000-0000D96C0000}"/>
    <cellStyle name="Normal 33 2 2 2 2 2" xfId="30698" xr:uid="{00000000-0005-0000-0000-0000DA6C0000}"/>
    <cellStyle name="Normal 33 2 2 2 2 2 2" xfId="30699" xr:uid="{00000000-0005-0000-0000-0000DB6C0000}"/>
    <cellStyle name="Normal 33 2 2 2 2 3" xfId="30700" xr:uid="{00000000-0005-0000-0000-0000DC6C0000}"/>
    <cellStyle name="Normal 33 2 2 2 2 4" xfId="30701" xr:uid="{00000000-0005-0000-0000-0000DD6C0000}"/>
    <cellStyle name="Normal 33 2 2 2 3" xfId="30702" xr:uid="{00000000-0005-0000-0000-0000DE6C0000}"/>
    <cellStyle name="Normal 33 2 2 2 3 2" xfId="30703" xr:uid="{00000000-0005-0000-0000-0000DF6C0000}"/>
    <cellStyle name="Normal 33 2 2 2 4" xfId="30704" xr:uid="{00000000-0005-0000-0000-0000E06C0000}"/>
    <cellStyle name="Normal 33 2 2 2 5" xfId="30705" xr:uid="{00000000-0005-0000-0000-0000E16C0000}"/>
    <cellStyle name="Normal 33 2 2 3" xfId="30706" xr:uid="{00000000-0005-0000-0000-0000E26C0000}"/>
    <cellStyle name="Normal 33 2 2 3 2" xfId="30707" xr:uid="{00000000-0005-0000-0000-0000E36C0000}"/>
    <cellStyle name="Normal 33 2 2 3 2 2" xfId="30708" xr:uid="{00000000-0005-0000-0000-0000E46C0000}"/>
    <cellStyle name="Normal 33 2 2 3 3" xfId="30709" xr:uid="{00000000-0005-0000-0000-0000E56C0000}"/>
    <cellStyle name="Normal 33 2 2 3 4" xfId="30710" xr:uid="{00000000-0005-0000-0000-0000E66C0000}"/>
    <cellStyle name="Normal 33 2 2 4" xfId="30711" xr:uid="{00000000-0005-0000-0000-0000E76C0000}"/>
    <cellStyle name="Normal 33 2 2 4 2" xfId="30712" xr:uid="{00000000-0005-0000-0000-0000E86C0000}"/>
    <cellStyle name="Normal 33 2 2 5" xfId="30713" xr:uid="{00000000-0005-0000-0000-0000E96C0000}"/>
    <cellStyle name="Normal 33 2 2 6" xfId="30714" xr:uid="{00000000-0005-0000-0000-0000EA6C0000}"/>
    <cellStyle name="Normal 33 2 3" xfId="30715" xr:uid="{00000000-0005-0000-0000-0000EB6C0000}"/>
    <cellStyle name="Normal 33 2 3 2" xfId="30716" xr:uid="{00000000-0005-0000-0000-0000EC6C0000}"/>
    <cellStyle name="Normal 33 2 3 2 2" xfId="30717" xr:uid="{00000000-0005-0000-0000-0000ED6C0000}"/>
    <cellStyle name="Normal 33 2 3 2 2 2" xfId="30718" xr:uid="{00000000-0005-0000-0000-0000EE6C0000}"/>
    <cellStyle name="Normal 33 2 3 2 3" xfId="30719" xr:uid="{00000000-0005-0000-0000-0000EF6C0000}"/>
    <cellStyle name="Normal 33 2 3 2 4" xfId="30720" xr:uid="{00000000-0005-0000-0000-0000F06C0000}"/>
    <cellStyle name="Normal 33 2 3 3" xfId="30721" xr:uid="{00000000-0005-0000-0000-0000F16C0000}"/>
    <cellStyle name="Normal 33 2 3 3 2" xfId="30722" xr:uid="{00000000-0005-0000-0000-0000F26C0000}"/>
    <cellStyle name="Normal 33 2 3 4" xfId="30723" xr:uid="{00000000-0005-0000-0000-0000F36C0000}"/>
    <cellStyle name="Normal 33 2 3 5" xfId="30724" xr:uid="{00000000-0005-0000-0000-0000F46C0000}"/>
    <cellStyle name="Normal 33 2 4" xfId="30725" xr:uid="{00000000-0005-0000-0000-0000F56C0000}"/>
    <cellStyle name="Normal 33 2 4 2" xfId="30726" xr:uid="{00000000-0005-0000-0000-0000F66C0000}"/>
    <cellStyle name="Normal 33 2 4 2 2" xfId="30727" xr:uid="{00000000-0005-0000-0000-0000F76C0000}"/>
    <cellStyle name="Normal 33 2 4 3" xfId="30728" xr:uid="{00000000-0005-0000-0000-0000F86C0000}"/>
    <cellStyle name="Normal 33 2 4 4" xfId="30729" xr:uid="{00000000-0005-0000-0000-0000F96C0000}"/>
    <cellStyle name="Normal 33 2 5" xfId="30730" xr:uid="{00000000-0005-0000-0000-0000FA6C0000}"/>
    <cellStyle name="Normal 33 2 5 2" xfId="30731" xr:uid="{00000000-0005-0000-0000-0000FB6C0000}"/>
    <cellStyle name="Normal 33 2 6" xfId="30732" xr:uid="{00000000-0005-0000-0000-0000FC6C0000}"/>
    <cellStyle name="Normal 33 2 7" xfId="30733" xr:uid="{00000000-0005-0000-0000-0000FD6C0000}"/>
    <cellStyle name="Normal 33 3" xfId="4858" xr:uid="{00000000-0005-0000-0000-0000FE6C0000}"/>
    <cellStyle name="Normal 33 3 2" xfId="30734" xr:uid="{00000000-0005-0000-0000-0000FF6C0000}"/>
    <cellStyle name="Normal 33 3 2 2" xfId="30735" xr:uid="{00000000-0005-0000-0000-0000006D0000}"/>
    <cellStyle name="Normal 33 3 2 2 2" xfId="30736" xr:uid="{00000000-0005-0000-0000-0000016D0000}"/>
    <cellStyle name="Normal 33 3 2 2 2 2" xfId="30737" xr:uid="{00000000-0005-0000-0000-0000026D0000}"/>
    <cellStyle name="Normal 33 3 2 2 3" xfId="30738" xr:uid="{00000000-0005-0000-0000-0000036D0000}"/>
    <cellStyle name="Normal 33 3 2 2 4" xfId="30739" xr:uid="{00000000-0005-0000-0000-0000046D0000}"/>
    <cellStyle name="Normal 33 3 2 3" xfId="30740" xr:uid="{00000000-0005-0000-0000-0000056D0000}"/>
    <cellStyle name="Normal 33 3 2 3 2" xfId="30741" xr:uid="{00000000-0005-0000-0000-0000066D0000}"/>
    <cellStyle name="Normal 33 3 2 4" xfId="30742" xr:uid="{00000000-0005-0000-0000-0000076D0000}"/>
    <cellStyle name="Normal 33 3 2 5" xfId="30743" xr:uid="{00000000-0005-0000-0000-0000086D0000}"/>
    <cellStyle name="Normal 33 3 3" xfId="30744" xr:uid="{00000000-0005-0000-0000-0000096D0000}"/>
    <cellStyle name="Normal 33 3 3 2" xfId="30745" xr:uid="{00000000-0005-0000-0000-00000A6D0000}"/>
    <cellStyle name="Normal 33 3 3 2 2" xfId="30746" xr:uid="{00000000-0005-0000-0000-00000B6D0000}"/>
    <cellStyle name="Normal 33 3 3 3" xfId="30747" xr:uid="{00000000-0005-0000-0000-00000C6D0000}"/>
    <cellStyle name="Normal 33 3 3 4" xfId="30748" xr:uid="{00000000-0005-0000-0000-00000D6D0000}"/>
    <cellStyle name="Normal 33 3 4" xfId="30749" xr:uid="{00000000-0005-0000-0000-00000E6D0000}"/>
    <cellStyle name="Normal 33 3 4 2" xfId="30750" xr:uid="{00000000-0005-0000-0000-00000F6D0000}"/>
    <cellStyle name="Normal 33 3 5" xfId="30751" xr:uid="{00000000-0005-0000-0000-0000106D0000}"/>
    <cellStyle name="Normal 33 3 6" xfId="30752" xr:uid="{00000000-0005-0000-0000-0000116D0000}"/>
    <cellStyle name="Normal 33 4" xfId="30753" xr:uid="{00000000-0005-0000-0000-0000126D0000}"/>
    <cellStyle name="Normal 33 4 2" xfId="30754" xr:uid="{00000000-0005-0000-0000-0000136D0000}"/>
    <cellStyle name="Normal 33 4 2 2" xfId="30755" xr:uid="{00000000-0005-0000-0000-0000146D0000}"/>
    <cellStyle name="Normal 33 4 2 2 2" xfId="30756" xr:uid="{00000000-0005-0000-0000-0000156D0000}"/>
    <cellStyle name="Normal 33 4 2 3" xfId="30757" xr:uid="{00000000-0005-0000-0000-0000166D0000}"/>
    <cellStyle name="Normal 33 4 2 4" xfId="30758" xr:uid="{00000000-0005-0000-0000-0000176D0000}"/>
    <cellStyle name="Normal 33 4 3" xfId="30759" xr:uid="{00000000-0005-0000-0000-0000186D0000}"/>
    <cellStyle name="Normal 33 4 3 2" xfId="30760" xr:uid="{00000000-0005-0000-0000-0000196D0000}"/>
    <cellStyle name="Normal 33 4 4" xfId="30761" xr:uid="{00000000-0005-0000-0000-00001A6D0000}"/>
    <cellStyle name="Normal 33 4 5" xfId="30762" xr:uid="{00000000-0005-0000-0000-00001B6D0000}"/>
    <cellStyle name="Normal 33 5" xfId="30763" xr:uid="{00000000-0005-0000-0000-00001C6D0000}"/>
    <cellStyle name="Normal 33 5 2" xfId="30764" xr:uid="{00000000-0005-0000-0000-00001D6D0000}"/>
    <cellStyle name="Normal 33 5 2 2" xfId="30765" xr:uid="{00000000-0005-0000-0000-00001E6D0000}"/>
    <cellStyle name="Normal 33 5 3" xfId="30766" xr:uid="{00000000-0005-0000-0000-00001F6D0000}"/>
    <cellStyle name="Normal 33 5 4" xfId="30767" xr:uid="{00000000-0005-0000-0000-0000206D0000}"/>
    <cellStyle name="Normal 33 6" xfId="30768" xr:uid="{00000000-0005-0000-0000-0000216D0000}"/>
    <cellStyle name="Normal 33 6 2" xfId="30769" xr:uid="{00000000-0005-0000-0000-0000226D0000}"/>
    <cellStyle name="Normal 33 7" xfId="30770" xr:uid="{00000000-0005-0000-0000-0000236D0000}"/>
    <cellStyle name="Normal 33 8" xfId="30771" xr:uid="{00000000-0005-0000-0000-0000246D0000}"/>
    <cellStyle name="Normal 33 9" xfId="30772" xr:uid="{00000000-0005-0000-0000-0000256D0000}"/>
    <cellStyle name="Normal 34" xfId="772" xr:uid="{00000000-0005-0000-0000-0000266D0000}"/>
    <cellStyle name="Normal 34 2" xfId="4859" xr:uid="{00000000-0005-0000-0000-0000276D0000}"/>
    <cellStyle name="Normal 34 2 2" xfId="30773" xr:uid="{00000000-0005-0000-0000-0000286D0000}"/>
    <cellStyle name="Normal 34 2 2 2" xfId="30774" xr:uid="{00000000-0005-0000-0000-0000296D0000}"/>
    <cellStyle name="Normal 34 2 2 2 2" xfId="30775" xr:uid="{00000000-0005-0000-0000-00002A6D0000}"/>
    <cellStyle name="Normal 34 2 2 2 2 2" xfId="30776" xr:uid="{00000000-0005-0000-0000-00002B6D0000}"/>
    <cellStyle name="Normal 34 2 2 2 2 2 2" xfId="30777" xr:uid="{00000000-0005-0000-0000-00002C6D0000}"/>
    <cellStyle name="Normal 34 2 2 2 2 3" xfId="30778" xr:uid="{00000000-0005-0000-0000-00002D6D0000}"/>
    <cellStyle name="Normal 34 2 2 2 2 4" xfId="30779" xr:uid="{00000000-0005-0000-0000-00002E6D0000}"/>
    <cellStyle name="Normal 34 2 2 2 3" xfId="30780" xr:uid="{00000000-0005-0000-0000-00002F6D0000}"/>
    <cellStyle name="Normal 34 2 2 2 3 2" xfId="30781" xr:uid="{00000000-0005-0000-0000-0000306D0000}"/>
    <cellStyle name="Normal 34 2 2 2 4" xfId="30782" xr:uid="{00000000-0005-0000-0000-0000316D0000}"/>
    <cellStyle name="Normal 34 2 2 2 5" xfId="30783" xr:uid="{00000000-0005-0000-0000-0000326D0000}"/>
    <cellStyle name="Normal 34 2 2 3" xfId="30784" xr:uid="{00000000-0005-0000-0000-0000336D0000}"/>
    <cellStyle name="Normal 34 2 2 3 2" xfId="30785" xr:uid="{00000000-0005-0000-0000-0000346D0000}"/>
    <cellStyle name="Normal 34 2 2 3 2 2" xfId="30786" xr:uid="{00000000-0005-0000-0000-0000356D0000}"/>
    <cellStyle name="Normal 34 2 2 3 3" xfId="30787" xr:uid="{00000000-0005-0000-0000-0000366D0000}"/>
    <cellStyle name="Normal 34 2 2 3 4" xfId="30788" xr:uid="{00000000-0005-0000-0000-0000376D0000}"/>
    <cellStyle name="Normal 34 2 2 4" xfId="30789" xr:uid="{00000000-0005-0000-0000-0000386D0000}"/>
    <cellStyle name="Normal 34 2 2 4 2" xfId="30790" xr:uid="{00000000-0005-0000-0000-0000396D0000}"/>
    <cellStyle name="Normal 34 2 2 5" xfId="30791" xr:uid="{00000000-0005-0000-0000-00003A6D0000}"/>
    <cellStyle name="Normal 34 2 2 6" xfId="30792" xr:uid="{00000000-0005-0000-0000-00003B6D0000}"/>
    <cellStyle name="Normal 34 2 3" xfId="30793" xr:uid="{00000000-0005-0000-0000-00003C6D0000}"/>
    <cellStyle name="Normal 34 2 3 2" xfId="30794" xr:uid="{00000000-0005-0000-0000-00003D6D0000}"/>
    <cellStyle name="Normal 34 2 3 2 2" xfId="30795" xr:uid="{00000000-0005-0000-0000-00003E6D0000}"/>
    <cellStyle name="Normal 34 2 3 2 2 2" xfId="30796" xr:uid="{00000000-0005-0000-0000-00003F6D0000}"/>
    <cellStyle name="Normal 34 2 3 2 3" xfId="30797" xr:uid="{00000000-0005-0000-0000-0000406D0000}"/>
    <cellStyle name="Normal 34 2 3 2 4" xfId="30798" xr:uid="{00000000-0005-0000-0000-0000416D0000}"/>
    <cellStyle name="Normal 34 2 3 3" xfId="30799" xr:uid="{00000000-0005-0000-0000-0000426D0000}"/>
    <cellStyle name="Normal 34 2 3 3 2" xfId="30800" xr:uid="{00000000-0005-0000-0000-0000436D0000}"/>
    <cellStyle name="Normal 34 2 3 4" xfId="30801" xr:uid="{00000000-0005-0000-0000-0000446D0000}"/>
    <cellStyle name="Normal 34 2 3 5" xfId="30802" xr:uid="{00000000-0005-0000-0000-0000456D0000}"/>
    <cellStyle name="Normal 34 2 4" xfId="30803" xr:uid="{00000000-0005-0000-0000-0000466D0000}"/>
    <cellStyle name="Normal 34 2 4 2" xfId="30804" xr:uid="{00000000-0005-0000-0000-0000476D0000}"/>
    <cellStyle name="Normal 34 2 4 2 2" xfId="30805" xr:uid="{00000000-0005-0000-0000-0000486D0000}"/>
    <cellStyle name="Normal 34 2 4 3" xfId="30806" xr:uid="{00000000-0005-0000-0000-0000496D0000}"/>
    <cellStyle name="Normal 34 2 4 4" xfId="30807" xr:uid="{00000000-0005-0000-0000-00004A6D0000}"/>
    <cellStyle name="Normal 34 2 5" xfId="30808" xr:uid="{00000000-0005-0000-0000-00004B6D0000}"/>
    <cellStyle name="Normal 34 2 5 2" xfId="30809" xr:uid="{00000000-0005-0000-0000-00004C6D0000}"/>
    <cellStyle name="Normal 34 2 6" xfId="30810" xr:uid="{00000000-0005-0000-0000-00004D6D0000}"/>
    <cellStyle name="Normal 34 2 7" xfId="30811" xr:uid="{00000000-0005-0000-0000-00004E6D0000}"/>
    <cellStyle name="Normal 34 3" xfId="4860" xr:uid="{00000000-0005-0000-0000-00004F6D0000}"/>
    <cellStyle name="Normal 34 3 2" xfId="30812" xr:uid="{00000000-0005-0000-0000-0000506D0000}"/>
    <cellStyle name="Normal 34 3 2 2" xfId="30813" xr:uid="{00000000-0005-0000-0000-0000516D0000}"/>
    <cellStyle name="Normal 34 3 2 2 2" xfId="30814" xr:uid="{00000000-0005-0000-0000-0000526D0000}"/>
    <cellStyle name="Normal 34 3 2 2 2 2" xfId="30815" xr:uid="{00000000-0005-0000-0000-0000536D0000}"/>
    <cellStyle name="Normal 34 3 2 2 3" xfId="30816" xr:uid="{00000000-0005-0000-0000-0000546D0000}"/>
    <cellStyle name="Normal 34 3 2 2 4" xfId="30817" xr:uid="{00000000-0005-0000-0000-0000556D0000}"/>
    <cellStyle name="Normal 34 3 2 3" xfId="30818" xr:uid="{00000000-0005-0000-0000-0000566D0000}"/>
    <cellStyle name="Normal 34 3 2 3 2" xfId="30819" xr:uid="{00000000-0005-0000-0000-0000576D0000}"/>
    <cellStyle name="Normal 34 3 2 4" xfId="30820" xr:uid="{00000000-0005-0000-0000-0000586D0000}"/>
    <cellStyle name="Normal 34 3 2 5" xfId="30821" xr:uid="{00000000-0005-0000-0000-0000596D0000}"/>
    <cellStyle name="Normal 34 3 3" xfId="30822" xr:uid="{00000000-0005-0000-0000-00005A6D0000}"/>
    <cellStyle name="Normal 34 3 3 2" xfId="30823" xr:uid="{00000000-0005-0000-0000-00005B6D0000}"/>
    <cellStyle name="Normal 34 3 3 2 2" xfId="30824" xr:uid="{00000000-0005-0000-0000-00005C6D0000}"/>
    <cellStyle name="Normal 34 3 3 3" xfId="30825" xr:uid="{00000000-0005-0000-0000-00005D6D0000}"/>
    <cellStyle name="Normal 34 3 3 4" xfId="30826" xr:uid="{00000000-0005-0000-0000-00005E6D0000}"/>
    <cellStyle name="Normal 34 3 4" xfId="30827" xr:uid="{00000000-0005-0000-0000-00005F6D0000}"/>
    <cellStyle name="Normal 34 3 4 2" xfId="30828" xr:uid="{00000000-0005-0000-0000-0000606D0000}"/>
    <cellStyle name="Normal 34 3 5" xfId="30829" xr:uid="{00000000-0005-0000-0000-0000616D0000}"/>
    <cellStyle name="Normal 34 3 6" xfId="30830" xr:uid="{00000000-0005-0000-0000-0000626D0000}"/>
    <cellStyle name="Normal 34 4" xfId="30831" xr:uid="{00000000-0005-0000-0000-0000636D0000}"/>
    <cellStyle name="Normal 34 4 2" xfId="30832" xr:uid="{00000000-0005-0000-0000-0000646D0000}"/>
    <cellStyle name="Normal 34 4 2 2" xfId="30833" xr:uid="{00000000-0005-0000-0000-0000656D0000}"/>
    <cellStyle name="Normal 34 4 2 2 2" xfId="30834" xr:uid="{00000000-0005-0000-0000-0000666D0000}"/>
    <cellStyle name="Normal 34 4 2 3" xfId="30835" xr:uid="{00000000-0005-0000-0000-0000676D0000}"/>
    <cellStyle name="Normal 34 4 2 4" xfId="30836" xr:uid="{00000000-0005-0000-0000-0000686D0000}"/>
    <cellStyle name="Normal 34 4 3" xfId="30837" xr:uid="{00000000-0005-0000-0000-0000696D0000}"/>
    <cellStyle name="Normal 34 4 3 2" xfId="30838" xr:uid="{00000000-0005-0000-0000-00006A6D0000}"/>
    <cellStyle name="Normal 34 4 4" xfId="30839" xr:uid="{00000000-0005-0000-0000-00006B6D0000}"/>
    <cellStyle name="Normal 34 4 5" xfId="30840" xr:uid="{00000000-0005-0000-0000-00006C6D0000}"/>
    <cellStyle name="Normal 34 5" xfId="30841" xr:uid="{00000000-0005-0000-0000-00006D6D0000}"/>
    <cellStyle name="Normal 34 5 2" xfId="30842" xr:uid="{00000000-0005-0000-0000-00006E6D0000}"/>
    <cellStyle name="Normal 34 5 2 2" xfId="30843" xr:uid="{00000000-0005-0000-0000-00006F6D0000}"/>
    <cellStyle name="Normal 34 5 3" xfId="30844" xr:uid="{00000000-0005-0000-0000-0000706D0000}"/>
    <cellStyle name="Normal 34 5 4" xfId="30845" xr:uid="{00000000-0005-0000-0000-0000716D0000}"/>
    <cellStyle name="Normal 34 6" xfId="30846" xr:uid="{00000000-0005-0000-0000-0000726D0000}"/>
    <cellStyle name="Normal 34 6 2" xfId="30847" xr:uid="{00000000-0005-0000-0000-0000736D0000}"/>
    <cellStyle name="Normal 34 7" xfId="30848" xr:uid="{00000000-0005-0000-0000-0000746D0000}"/>
    <cellStyle name="Normal 34 8" xfId="30849" xr:uid="{00000000-0005-0000-0000-0000756D0000}"/>
    <cellStyle name="Normal 34 9" xfId="30850" xr:uid="{00000000-0005-0000-0000-0000766D0000}"/>
    <cellStyle name="Normal 35" xfId="773" xr:uid="{00000000-0005-0000-0000-0000776D0000}"/>
    <cellStyle name="Normal 35 2" xfId="30851" xr:uid="{00000000-0005-0000-0000-0000786D0000}"/>
    <cellStyle name="Normal 35 2 2" xfId="30852" xr:uid="{00000000-0005-0000-0000-0000796D0000}"/>
    <cellStyle name="Normal 35 2 2 2" xfId="30853" xr:uid="{00000000-0005-0000-0000-00007A6D0000}"/>
    <cellStyle name="Normal 35 2 2 2 2" xfId="30854" xr:uid="{00000000-0005-0000-0000-00007B6D0000}"/>
    <cellStyle name="Normal 35 2 2 2 2 2" xfId="30855" xr:uid="{00000000-0005-0000-0000-00007C6D0000}"/>
    <cellStyle name="Normal 35 2 2 2 2 2 2" xfId="30856" xr:uid="{00000000-0005-0000-0000-00007D6D0000}"/>
    <cellStyle name="Normal 35 2 2 2 2 3" xfId="30857" xr:uid="{00000000-0005-0000-0000-00007E6D0000}"/>
    <cellStyle name="Normal 35 2 2 2 2 4" xfId="30858" xr:uid="{00000000-0005-0000-0000-00007F6D0000}"/>
    <cellStyle name="Normal 35 2 2 2 3" xfId="30859" xr:uid="{00000000-0005-0000-0000-0000806D0000}"/>
    <cellStyle name="Normal 35 2 2 2 3 2" xfId="30860" xr:uid="{00000000-0005-0000-0000-0000816D0000}"/>
    <cellStyle name="Normal 35 2 2 2 4" xfId="30861" xr:uid="{00000000-0005-0000-0000-0000826D0000}"/>
    <cellStyle name="Normal 35 2 2 2 5" xfId="30862" xr:uid="{00000000-0005-0000-0000-0000836D0000}"/>
    <cellStyle name="Normal 35 2 2 3" xfId="30863" xr:uid="{00000000-0005-0000-0000-0000846D0000}"/>
    <cellStyle name="Normal 35 2 2 3 2" xfId="30864" xr:uid="{00000000-0005-0000-0000-0000856D0000}"/>
    <cellStyle name="Normal 35 2 2 3 2 2" xfId="30865" xr:uid="{00000000-0005-0000-0000-0000866D0000}"/>
    <cellStyle name="Normal 35 2 2 3 3" xfId="30866" xr:uid="{00000000-0005-0000-0000-0000876D0000}"/>
    <cellStyle name="Normal 35 2 2 3 4" xfId="30867" xr:uid="{00000000-0005-0000-0000-0000886D0000}"/>
    <cellStyle name="Normal 35 2 2 4" xfId="30868" xr:uid="{00000000-0005-0000-0000-0000896D0000}"/>
    <cellStyle name="Normal 35 2 2 4 2" xfId="30869" xr:uid="{00000000-0005-0000-0000-00008A6D0000}"/>
    <cellStyle name="Normal 35 2 2 5" xfId="30870" xr:uid="{00000000-0005-0000-0000-00008B6D0000}"/>
    <cellStyle name="Normal 35 2 2 6" xfId="30871" xr:uid="{00000000-0005-0000-0000-00008C6D0000}"/>
    <cellStyle name="Normal 35 2 3" xfId="30872" xr:uid="{00000000-0005-0000-0000-00008D6D0000}"/>
    <cellStyle name="Normal 35 2 3 2" xfId="30873" xr:uid="{00000000-0005-0000-0000-00008E6D0000}"/>
    <cellStyle name="Normal 35 2 3 2 2" xfId="30874" xr:uid="{00000000-0005-0000-0000-00008F6D0000}"/>
    <cellStyle name="Normal 35 2 3 2 2 2" xfId="30875" xr:uid="{00000000-0005-0000-0000-0000906D0000}"/>
    <cellStyle name="Normal 35 2 3 2 3" xfId="30876" xr:uid="{00000000-0005-0000-0000-0000916D0000}"/>
    <cellStyle name="Normal 35 2 3 2 4" xfId="30877" xr:uid="{00000000-0005-0000-0000-0000926D0000}"/>
    <cellStyle name="Normal 35 2 3 3" xfId="30878" xr:uid="{00000000-0005-0000-0000-0000936D0000}"/>
    <cellStyle name="Normal 35 2 3 3 2" xfId="30879" xr:uid="{00000000-0005-0000-0000-0000946D0000}"/>
    <cellStyle name="Normal 35 2 3 4" xfId="30880" xr:uid="{00000000-0005-0000-0000-0000956D0000}"/>
    <cellStyle name="Normal 35 2 3 5" xfId="30881" xr:uid="{00000000-0005-0000-0000-0000966D0000}"/>
    <cellStyle name="Normal 35 2 4" xfId="30882" xr:uid="{00000000-0005-0000-0000-0000976D0000}"/>
    <cellStyle name="Normal 35 2 4 2" xfId="30883" xr:uid="{00000000-0005-0000-0000-0000986D0000}"/>
    <cellStyle name="Normal 35 2 4 2 2" xfId="30884" xr:uid="{00000000-0005-0000-0000-0000996D0000}"/>
    <cellStyle name="Normal 35 2 4 3" xfId="30885" xr:uid="{00000000-0005-0000-0000-00009A6D0000}"/>
    <cellStyle name="Normal 35 2 4 4" xfId="30886" xr:uid="{00000000-0005-0000-0000-00009B6D0000}"/>
    <cellStyle name="Normal 35 2 5" xfId="30887" xr:uid="{00000000-0005-0000-0000-00009C6D0000}"/>
    <cellStyle name="Normal 35 2 5 2" xfId="30888" xr:uid="{00000000-0005-0000-0000-00009D6D0000}"/>
    <cellStyle name="Normal 35 2 6" xfId="30889" xr:uid="{00000000-0005-0000-0000-00009E6D0000}"/>
    <cellStyle name="Normal 35 2 7" xfId="30890" xr:uid="{00000000-0005-0000-0000-00009F6D0000}"/>
    <cellStyle name="Normal 35 3" xfId="30891" xr:uid="{00000000-0005-0000-0000-0000A06D0000}"/>
    <cellStyle name="Normal 35 3 2" xfId="30892" xr:uid="{00000000-0005-0000-0000-0000A16D0000}"/>
    <cellStyle name="Normal 35 3 2 2" xfId="30893" xr:uid="{00000000-0005-0000-0000-0000A26D0000}"/>
    <cellStyle name="Normal 35 3 2 2 2" xfId="30894" xr:uid="{00000000-0005-0000-0000-0000A36D0000}"/>
    <cellStyle name="Normal 35 3 2 2 2 2" xfId="30895" xr:uid="{00000000-0005-0000-0000-0000A46D0000}"/>
    <cellStyle name="Normal 35 3 2 2 3" xfId="30896" xr:uid="{00000000-0005-0000-0000-0000A56D0000}"/>
    <cellStyle name="Normal 35 3 2 2 4" xfId="30897" xr:uid="{00000000-0005-0000-0000-0000A66D0000}"/>
    <cellStyle name="Normal 35 3 2 3" xfId="30898" xr:uid="{00000000-0005-0000-0000-0000A76D0000}"/>
    <cellStyle name="Normal 35 3 2 3 2" xfId="30899" xr:uid="{00000000-0005-0000-0000-0000A86D0000}"/>
    <cellStyle name="Normal 35 3 2 4" xfId="30900" xr:uid="{00000000-0005-0000-0000-0000A96D0000}"/>
    <cellStyle name="Normal 35 3 2 5" xfId="30901" xr:uid="{00000000-0005-0000-0000-0000AA6D0000}"/>
    <cellStyle name="Normal 35 3 3" xfId="30902" xr:uid="{00000000-0005-0000-0000-0000AB6D0000}"/>
    <cellStyle name="Normal 35 3 3 2" xfId="30903" xr:uid="{00000000-0005-0000-0000-0000AC6D0000}"/>
    <cellStyle name="Normal 35 3 3 2 2" xfId="30904" xr:uid="{00000000-0005-0000-0000-0000AD6D0000}"/>
    <cellStyle name="Normal 35 3 3 3" xfId="30905" xr:uid="{00000000-0005-0000-0000-0000AE6D0000}"/>
    <cellStyle name="Normal 35 3 3 4" xfId="30906" xr:uid="{00000000-0005-0000-0000-0000AF6D0000}"/>
    <cellStyle name="Normal 35 3 4" xfId="30907" xr:uid="{00000000-0005-0000-0000-0000B06D0000}"/>
    <cellStyle name="Normal 35 3 4 2" xfId="30908" xr:uid="{00000000-0005-0000-0000-0000B16D0000}"/>
    <cellStyle name="Normal 35 3 5" xfId="30909" xr:uid="{00000000-0005-0000-0000-0000B26D0000}"/>
    <cellStyle name="Normal 35 3 6" xfId="30910" xr:uid="{00000000-0005-0000-0000-0000B36D0000}"/>
    <cellStyle name="Normal 35 4" xfId="30911" xr:uid="{00000000-0005-0000-0000-0000B46D0000}"/>
    <cellStyle name="Normal 35 4 2" xfId="30912" xr:uid="{00000000-0005-0000-0000-0000B56D0000}"/>
    <cellStyle name="Normal 35 4 2 2" xfId="30913" xr:uid="{00000000-0005-0000-0000-0000B66D0000}"/>
    <cellStyle name="Normal 35 4 2 2 2" xfId="30914" xr:uid="{00000000-0005-0000-0000-0000B76D0000}"/>
    <cellStyle name="Normal 35 4 2 3" xfId="30915" xr:uid="{00000000-0005-0000-0000-0000B86D0000}"/>
    <cellStyle name="Normal 35 4 2 4" xfId="30916" xr:uid="{00000000-0005-0000-0000-0000B96D0000}"/>
    <cellStyle name="Normal 35 4 3" xfId="30917" xr:uid="{00000000-0005-0000-0000-0000BA6D0000}"/>
    <cellStyle name="Normal 35 4 3 2" xfId="30918" xr:uid="{00000000-0005-0000-0000-0000BB6D0000}"/>
    <cellStyle name="Normal 35 4 4" xfId="30919" xr:uid="{00000000-0005-0000-0000-0000BC6D0000}"/>
    <cellStyle name="Normal 35 4 5" xfId="30920" xr:uid="{00000000-0005-0000-0000-0000BD6D0000}"/>
    <cellStyle name="Normal 35 5" xfId="30921" xr:uid="{00000000-0005-0000-0000-0000BE6D0000}"/>
    <cellStyle name="Normal 35 5 2" xfId="30922" xr:uid="{00000000-0005-0000-0000-0000BF6D0000}"/>
    <cellStyle name="Normal 35 5 2 2" xfId="30923" xr:uid="{00000000-0005-0000-0000-0000C06D0000}"/>
    <cellStyle name="Normal 35 5 3" xfId="30924" xr:uid="{00000000-0005-0000-0000-0000C16D0000}"/>
    <cellStyle name="Normal 35 5 4" xfId="30925" xr:uid="{00000000-0005-0000-0000-0000C26D0000}"/>
    <cellStyle name="Normal 35 6" xfId="30926" xr:uid="{00000000-0005-0000-0000-0000C36D0000}"/>
    <cellStyle name="Normal 35 6 2" xfId="30927" xr:uid="{00000000-0005-0000-0000-0000C46D0000}"/>
    <cellStyle name="Normal 35 7" xfId="30928" xr:uid="{00000000-0005-0000-0000-0000C56D0000}"/>
    <cellStyle name="Normal 35 8" xfId="30929" xr:uid="{00000000-0005-0000-0000-0000C66D0000}"/>
    <cellStyle name="Normal 35 9" xfId="30930" xr:uid="{00000000-0005-0000-0000-0000C76D0000}"/>
    <cellStyle name="Normal 36" xfId="774" xr:uid="{00000000-0005-0000-0000-0000C86D0000}"/>
    <cellStyle name="Normal 36 2" xfId="30931" xr:uid="{00000000-0005-0000-0000-0000C96D0000}"/>
    <cellStyle name="Normal 36 2 2" xfId="30932" xr:uid="{00000000-0005-0000-0000-0000CA6D0000}"/>
    <cellStyle name="Normal 36 2 2 2" xfId="30933" xr:uid="{00000000-0005-0000-0000-0000CB6D0000}"/>
    <cellStyle name="Normal 36 2 2 2 2" xfId="30934" xr:uid="{00000000-0005-0000-0000-0000CC6D0000}"/>
    <cellStyle name="Normal 36 2 2 2 2 2" xfId="30935" xr:uid="{00000000-0005-0000-0000-0000CD6D0000}"/>
    <cellStyle name="Normal 36 2 2 2 2 2 2" xfId="30936" xr:uid="{00000000-0005-0000-0000-0000CE6D0000}"/>
    <cellStyle name="Normal 36 2 2 2 2 3" xfId="30937" xr:uid="{00000000-0005-0000-0000-0000CF6D0000}"/>
    <cellStyle name="Normal 36 2 2 2 2 4" xfId="30938" xr:uid="{00000000-0005-0000-0000-0000D06D0000}"/>
    <cellStyle name="Normal 36 2 2 2 3" xfId="30939" xr:uid="{00000000-0005-0000-0000-0000D16D0000}"/>
    <cellStyle name="Normal 36 2 2 2 3 2" xfId="30940" xr:uid="{00000000-0005-0000-0000-0000D26D0000}"/>
    <cellStyle name="Normal 36 2 2 2 4" xfId="30941" xr:uid="{00000000-0005-0000-0000-0000D36D0000}"/>
    <cellStyle name="Normal 36 2 2 2 5" xfId="30942" xr:uid="{00000000-0005-0000-0000-0000D46D0000}"/>
    <cellStyle name="Normal 36 2 2 3" xfId="30943" xr:uid="{00000000-0005-0000-0000-0000D56D0000}"/>
    <cellStyle name="Normal 36 2 2 3 2" xfId="30944" xr:uid="{00000000-0005-0000-0000-0000D66D0000}"/>
    <cellStyle name="Normal 36 2 2 3 2 2" xfId="30945" xr:uid="{00000000-0005-0000-0000-0000D76D0000}"/>
    <cellStyle name="Normal 36 2 2 3 3" xfId="30946" xr:uid="{00000000-0005-0000-0000-0000D86D0000}"/>
    <cellStyle name="Normal 36 2 2 3 4" xfId="30947" xr:uid="{00000000-0005-0000-0000-0000D96D0000}"/>
    <cellStyle name="Normal 36 2 2 4" xfId="30948" xr:uid="{00000000-0005-0000-0000-0000DA6D0000}"/>
    <cellStyle name="Normal 36 2 2 4 2" xfId="30949" xr:uid="{00000000-0005-0000-0000-0000DB6D0000}"/>
    <cellStyle name="Normal 36 2 2 5" xfId="30950" xr:uid="{00000000-0005-0000-0000-0000DC6D0000}"/>
    <cellStyle name="Normal 36 2 2 6" xfId="30951" xr:uid="{00000000-0005-0000-0000-0000DD6D0000}"/>
    <cellStyle name="Normal 36 2 3" xfId="30952" xr:uid="{00000000-0005-0000-0000-0000DE6D0000}"/>
    <cellStyle name="Normal 36 2 3 2" xfId="30953" xr:uid="{00000000-0005-0000-0000-0000DF6D0000}"/>
    <cellStyle name="Normal 36 2 3 2 2" xfId="30954" xr:uid="{00000000-0005-0000-0000-0000E06D0000}"/>
    <cellStyle name="Normal 36 2 3 2 2 2" xfId="30955" xr:uid="{00000000-0005-0000-0000-0000E16D0000}"/>
    <cellStyle name="Normal 36 2 3 2 3" xfId="30956" xr:uid="{00000000-0005-0000-0000-0000E26D0000}"/>
    <cellStyle name="Normal 36 2 3 2 4" xfId="30957" xr:uid="{00000000-0005-0000-0000-0000E36D0000}"/>
    <cellStyle name="Normal 36 2 3 3" xfId="30958" xr:uid="{00000000-0005-0000-0000-0000E46D0000}"/>
    <cellStyle name="Normal 36 2 3 3 2" xfId="30959" xr:uid="{00000000-0005-0000-0000-0000E56D0000}"/>
    <cellStyle name="Normal 36 2 3 4" xfId="30960" xr:uid="{00000000-0005-0000-0000-0000E66D0000}"/>
    <cellStyle name="Normal 36 2 3 5" xfId="30961" xr:uid="{00000000-0005-0000-0000-0000E76D0000}"/>
    <cellStyle name="Normal 36 2 4" xfId="30962" xr:uid="{00000000-0005-0000-0000-0000E86D0000}"/>
    <cellStyle name="Normal 36 2 4 2" xfId="30963" xr:uid="{00000000-0005-0000-0000-0000E96D0000}"/>
    <cellStyle name="Normal 36 2 4 2 2" xfId="30964" xr:uid="{00000000-0005-0000-0000-0000EA6D0000}"/>
    <cellStyle name="Normal 36 2 4 3" xfId="30965" xr:uid="{00000000-0005-0000-0000-0000EB6D0000}"/>
    <cellStyle name="Normal 36 2 4 4" xfId="30966" xr:uid="{00000000-0005-0000-0000-0000EC6D0000}"/>
    <cellStyle name="Normal 36 2 5" xfId="30967" xr:uid="{00000000-0005-0000-0000-0000ED6D0000}"/>
    <cellStyle name="Normal 36 2 5 2" xfId="30968" xr:uid="{00000000-0005-0000-0000-0000EE6D0000}"/>
    <cellStyle name="Normal 36 2 6" xfId="30969" xr:uid="{00000000-0005-0000-0000-0000EF6D0000}"/>
    <cellStyle name="Normal 36 2 7" xfId="30970" xr:uid="{00000000-0005-0000-0000-0000F06D0000}"/>
    <cellStyle name="Normal 36 3" xfId="30971" xr:uid="{00000000-0005-0000-0000-0000F16D0000}"/>
    <cellStyle name="Normal 36 3 2" xfId="30972" xr:uid="{00000000-0005-0000-0000-0000F26D0000}"/>
    <cellStyle name="Normal 36 3 2 2" xfId="30973" xr:uid="{00000000-0005-0000-0000-0000F36D0000}"/>
    <cellStyle name="Normal 36 3 2 2 2" xfId="30974" xr:uid="{00000000-0005-0000-0000-0000F46D0000}"/>
    <cellStyle name="Normal 36 3 2 2 2 2" xfId="30975" xr:uid="{00000000-0005-0000-0000-0000F56D0000}"/>
    <cellStyle name="Normal 36 3 2 2 3" xfId="30976" xr:uid="{00000000-0005-0000-0000-0000F66D0000}"/>
    <cellStyle name="Normal 36 3 2 2 4" xfId="30977" xr:uid="{00000000-0005-0000-0000-0000F76D0000}"/>
    <cellStyle name="Normal 36 3 2 3" xfId="30978" xr:uid="{00000000-0005-0000-0000-0000F86D0000}"/>
    <cellStyle name="Normal 36 3 2 3 2" xfId="30979" xr:uid="{00000000-0005-0000-0000-0000F96D0000}"/>
    <cellStyle name="Normal 36 3 2 4" xfId="30980" xr:uid="{00000000-0005-0000-0000-0000FA6D0000}"/>
    <cellStyle name="Normal 36 3 2 5" xfId="30981" xr:uid="{00000000-0005-0000-0000-0000FB6D0000}"/>
    <cellStyle name="Normal 36 3 3" xfId="30982" xr:uid="{00000000-0005-0000-0000-0000FC6D0000}"/>
    <cellStyle name="Normal 36 3 3 2" xfId="30983" xr:uid="{00000000-0005-0000-0000-0000FD6D0000}"/>
    <cellStyle name="Normal 36 3 3 2 2" xfId="30984" xr:uid="{00000000-0005-0000-0000-0000FE6D0000}"/>
    <cellStyle name="Normal 36 3 3 3" xfId="30985" xr:uid="{00000000-0005-0000-0000-0000FF6D0000}"/>
    <cellStyle name="Normal 36 3 3 4" xfId="30986" xr:uid="{00000000-0005-0000-0000-0000006E0000}"/>
    <cellStyle name="Normal 36 3 4" xfId="30987" xr:uid="{00000000-0005-0000-0000-0000016E0000}"/>
    <cellStyle name="Normal 36 3 4 2" xfId="30988" xr:uid="{00000000-0005-0000-0000-0000026E0000}"/>
    <cellStyle name="Normal 36 3 5" xfId="30989" xr:uid="{00000000-0005-0000-0000-0000036E0000}"/>
    <cellStyle name="Normal 36 3 6" xfId="30990" xr:uid="{00000000-0005-0000-0000-0000046E0000}"/>
    <cellStyle name="Normal 36 4" xfId="30991" xr:uid="{00000000-0005-0000-0000-0000056E0000}"/>
    <cellStyle name="Normal 36 4 2" xfId="30992" xr:uid="{00000000-0005-0000-0000-0000066E0000}"/>
    <cellStyle name="Normal 36 4 2 2" xfId="30993" xr:uid="{00000000-0005-0000-0000-0000076E0000}"/>
    <cellStyle name="Normal 36 4 2 2 2" xfId="30994" xr:uid="{00000000-0005-0000-0000-0000086E0000}"/>
    <cellStyle name="Normal 36 4 2 3" xfId="30995" xr:uid="{00000000-0005-0000-0000-0000096E0000}"/>
    <cellStyle name="Normal 36 4 2 4" xfId="30996" xr:uid="{00000000-0005-0000-0000-00000A6E0000}"/>
    <cellStyle name="Normal 36 4 3" xfId="30997" xr:uid="{00000000-0005-0000-0000-00000B6E0000}"/>
    <cellStyle name="Normal 36 4 3 2" xfId="30998" xr:uid="{00000000-0005-0000-0000-00000C6E0000}"/>
    <cellStyle name="Normal 36 4 4" xfId="30999" xr:uid="{00000000-0005-0000-0000-00000D6E0000}"/>
    <cellStyle name="Normal 36 4 5" xfId="31000" xr:uid="{00000000-0005-0000-0000-00000E6E0000}"/>
    <cellStyle name="Normal 36 5" xfId="31001" xr:uid="{00000000-0005-0000-0000-00000F6E0000}"/>
    <cellStyle name="Normal 36 5 2" xfId="31002" xr:uid="{00000000-0005-0000-0000-0000106E0000}"/>
    <cellStyle name="Normal 36 5 2 2" xfId="31003" xr:uid="{00000000-0005-0000-0000-0000116E0000}"/>
    <cellStyle name="Normal 36 5 3" xfId="31004" xr:uid="{00000000-0005-0000-0000-0000126E0000}"/>
    <cellStyle name="Normal 36 5 4" xfId="31005" xr:uid="{00000000-0005-0000-0000-0000136E0000}"/>
    <cellStyle name="Normal 36 6" xfId="31006" xr:uid="{00000000-0005-0000-0000-0000146E0000}"/>
    <cellStyle name="Normal 36 6 2" xfId="31007" xr:uid="{00000000-0005-0000-0000-0000156E0000}"/>
    <cellStyle name="Normal 36 7" xfId="31008" xr:uid="{00000000-0005-0000-0000-0000166E0000}"/>
    <cellStyle name="Normal 36 8" xfId="31009" xr:uid="{00000000-0005-0000-0000-0000176E0000}"/>
    <cellStyle name="Normal 36 9" xfId="31010" xr:uid="{00000000-0005-0000-0000-0000186E0000}"/>
    <cellStyle name="Normal 37" xfId="775" xr:uid="{00000000-0005-0000-0000-0000196E0000}"/>
    <cellStyle name="Normal 37 2" xfId="4861" xr:uid="{00000000-0005-0000-0000-00001A6E0000}"/>
    <cellStyle name="Normal 37 2 2" xfId="31011" xr:uid="{00000000-0005-0000-0000-00001B6E0000}"/>
    <cellStyle name="Normal 37 2 2 2" xfId="31012" xr:uid="{00000000-0005-0000-0000-00001C6E0000}"/>
    <cellStyle name="Normal 37 2 2 2 2" xfId="31013" xr:uid="{00000000-0005-0000-0000-00001D6E0000}"/>
    <cellStyle name="Normal 37 2 2 2 2 2" xfId="31014" xr:uid="{00000000-0005-0000-0000-00001E6E0000}"/>
    <cellStyle name="Normal 37 2 2 2 2 2 2" xfId="31015" xr:uid="{00000000-0005-0000-0000-00001F6E0000}"/>
    <cellStyle name="Normal 37 2 2 2 2 3" xfId="31016" xr:uid="{00000000-0005-0000-0000-0000206E0000}"/>
    <cellStyle name="Normal 37 2 2 2 2 4" xfId="31017" xr:uid="{00000000-0005-0000-0000-0000216E0000}"/>
    <cellStyle name="Normal 37 2 2 2 3" xfId="31018" xr:uid="{00000000-0005-0000-0000-0000226E0000}"/>
    <cellStyle name="Normal 37 2 2 2 3 2" xfId="31019" xr:uid="{00000000-0005-0000-0000-0000236E0000}"/>
    <cellStyle name="Normal 37 2 2 2 4" xfId="31020" xr:uid="{00000000-0005-0000-0000-0000246E0000}"/>
    <cellStyle name="Normal 37 2 2 2 5" xfId="31021" xr:uid="{00000000-0005-0000-0000-0000256E0000}"/>
    <cellStyle name="Normal 37 2 2 3" xfId="31022" xr:uid="{00000000-0005-0000-0000-0000266E0000}"/>
    <cellStyle name="Normal 37 2 2 3 2" xfId="31023" xr:uid="{00000000-0005-0000-0000-0000276E0000}"/>
    <cellStyle name="Normal 37 2 2 3 2 2" xfId="31024" xr:uid="{00000000-0005-0000-0000-0000286E0000}"/>
    <cellStyle name="Normal 37 2 2 3 3" xfId="31025" xr:uid="{00000000-0005-0000-0000-0000296E0000}"/>
    <cellStyle name="Normal 37 2 2 3 4" xfId="31026" xr:uid="{00000000-0005-0000-0000-00002A6E0000}"/>
    <cellStyle name="Normal 37 2 2 4" xfId="31027" xr:uid="{00000000-0005-0000-0000-00002B6E0000}"/>
    <cellStyle name="Normal 37 2 2 4 2" xfId="31028" xr:uid="{00000000-0005-0000-0000-00002C6E0000}"/>
    <cellStyle name="Normal 37 2 2 5" xfId="31029" xr:uid="{00000000-0005-0000-0000-00002D6E0000}"/>
    <cellStyle name="Normal 37 2 2 6" xfId="31030" xr:uid="{00000000-0005-0000-0000-00002E6E0000}"/>
    <cellStyle name="Normal 37 2 3" xfId="31031" xr:uid="{00000000-0005-0000-0000-00002F6E0000}"/>
    <cellStyle name="Normal 37 2 3 2" xfId="31032" xr:uid="{00000000-0005-0000-0000-0000306E0000}"/>
    <cellStyle name="Normal 37 2 3 2 2" xfId="31033" xr:uid="{00000000-0005-0000-0000-0000316E0000}"/>
    <cellStyle name="Normal 37 2 3 2 2 2" xfId="31034" xr:uid="{00000000-0005-0000-0000-0000326E0000}"/>
    <cellStyle name="Normal 37 2 3 2 3" xfId="31035" xr:uid="{00000000-0005-0000-0000-0000336E0000}"/>
    <cellStyle name="Normal 37 2 3 2 4" xfId="31036" xr:uid="{00000000-0005-0000-0000-0000346E0000}"/>
    <cellStyle name="Normal 37 2 3 3" xfId="31037" xr:uid="{00000000-0005-0000-0000-0000356E0000}"/>
    <cellStyle name="Normal 37 2 3 3 2" xfId="31038" xr:uid="{00000000-0005-0000-0000-0000366E0000}"/>
    <cellStyle name="Normal 37 2 3 4" xfId="31039" xr:uid="{00000000-0005-0000-0000-0000376E0000}"/>
    <cellStyle name="Normal 37 2 3 5" xfId="31040" xr:uid="{00000000-0005-0000-0000-0000386E0000}"/>
    <cellStyle name="Normal 37 2 4" xfId="31041" xr:uid="{00000000-0005-0000-0000-0000396E0000}"/>
    <cellStyle name="Normal 37 2 4 2" xfId="31042" xr:uid="{00000000-0005-0000-0000-00003A6E0000}"/>
    <cellStyle name="Normal 37 2 4 2 2" xfId="31043" xr:uid="{00000000-0005-0000-0000-00003B6E0000}"/>
    <cellStyle name="Normal 37 2 4 3" xfId="31044" xr:uid="{00000000-0005-0000-0000-00003C6E0000}"/>
    <cellStyle name="Normal 37 2 4 4" xfId="31045" xr:uid="{00000000-0005-0000-0000-00003D6E0000}"/>
    <cellStyle name="Normal 37 2 5" xfId="31046" xr:uid="{00000000-0005-0000-0000-00003E6E0000}"/>
    <cellStyle name="Normal 37 2 5 2" xfId="31047" xr:uid="{00000000-0005-0000-0000-00003F6E0000}"/>
    <cellStyle name="Normal 37 2 6" xfId="31048" xr:uid="{00000000-0005-0000-0000-0000406E0000}"/>
    <cellStyle name="Normal 37 2 7" xfId="31049" xr:uid="{00000000-0005-0000-0000-0000416E0000}"/>
    <cellStyle name="Normal 37 3" xfId="31050" xr:uid="{00000000-0005-0000-0000-0000426E0000}"/>
    <cellStyle name="Normal 37 3 2" xfId="31051" xr:uid="{00000000-0005-0000-0000-0000436E0000}"/>
    <cellStyle name="Normal 37 3 2 2" xfId="31052" xr:uid="{00000000-0005-0000-0000-0000446E0000}"/>
    <cellStyle name="Normal 37 3 2 2 2" xfId="31053" xr:uid="{00000000-0005-0000-0000-0000456E0000}"/>
    <cellStyle name="Normal 37 3 2 2 2 2" xfId="31054" xr:uid="{00000000-0005-0000-0000-0000466E0000}"/>
    <cellStyle name="Normal 37 3 2 2 3" xfId="31055" xr:uid="{00000000-0005-0000-0000-0000476E0000}"/>
    <cellStyle name="Normal 37 3 2 2 4" xfId="31056" xr:uid="{00000000-0005-0000-0000-0000486E0000}"/>
    <cellStyle name="Normal 37 3 2 3" xfId="31057" xr:uid="{00000000-0005-0000-0000-0000496E0000}"/>
    <cellStyle name="Normal 37 3 2 3 2" xfId="31058" xr:uid="{00000000-0005-0000-0000-00004A6E0000}"/>
    <cellStyle name="Normal 37 3 2 4" xfId="31059" xr:uid="{00000000-0005-0000-0000-00004B6E0000}"/>
    <cellStyle name="Normal 37 3 2 5" xfId="31060" xr:uid="{00000000-0005-0000-0000-00004C6E0000}"/>
    <cellStyle name="Normal 37 3 3" xfId="31061" xr:uid="{00000000-0005-0000-0000-00004D6E0000}"/>
    <cellStyle name="Normal 37 3 3 2" xfId="31062" xr:uid="{00000000-0005-0000-0000-00004E6E0000}"/>
    <cellStyle name="Normal 37 3 3 2 2" xfId="31063" xr:uid="{00000000-0005-0000-0000-00004F6E0000}"/>
    <cellStyle name="Normal 37 3 3 3" xfId="31064" xr:uid="{00000000-0005-0000-0000-0000506E0000}"/>
    <cellStyle name="Normal 37 3 3 4" xfId="31065" xr:uid="{00000000-0005-0000-0000-0000516E0000}"/>
    <cellStyle name="Normal 37 3 4" xfId="31066" xr:uid="{00000000-0005-0000-0000-0000526E0000}"/>
    <cellStyle name="Normal 37 3 4 2" xfId="31067" xr:uid="{00000000-0005-0000-0000-0000536E0000}"/>
    <cellStyle name="Normal 37 3 5" xfId="31068" xr:uid="{00000000-0005-0000-0000-0000546E0000}"/>
    <cellStyle name="Normal 37 3 6" xfId="31069" xr:uid="{00000000-0005-0000-0000-0000556E0000}"/>
    <cellStyle name="Normal 37 4" xfId="31070" xr:uid="{00000000-0005-0000-0000-0000566E0000}"/>
    <cellStyle name="Normal 37 4 2" xfId="31071" xr:uid="{00000000-0005-0000-0000-0000576E0000}"/>
    <cellStyle name="Normal 37 4 2 2" xfId="31072" xr:uid="{00000000-0005-0000-0000-0000586E0000}"/>
    <cellStyle name="Normal 37 4 2 2 2" xfId="31073" xr:uid="{00000000-0005-0000-0000-0000596E0000}"/>
    <cellStyle name="Normal 37 4 2 3" xfId="31074" xr:uid="{00000000-0005-0000-0000-00005A6E0000}"/>
    <cellStyle name="Normal 37 4 2 4" xfId="31075" xr:uid="{00000000-0005-0000-0000-00005B6E0000}"/>
    <cellStyle name="Normal 37 4 3" xfId="31076" xr:uid="{00000000-0005-0000-0000-00005C6E0000}"/>
    <cellStyle name="Normal 37 4 3 2" xfId="31077" xr:uid="{00000000-0005-0000-0000-00005D6E0000}"/>
    <cellStyle name="Normal 37 4 4" xfId="31078" xr:uid="{00000000-0005-0000-0000-00005E6E0000}"/>
    <cellStyle name="Normal 37 4 5" xfId="31079" xr:uid="{00000000-0005-0000-0000-00005F6E0000}"/>
    <cellStyle name="Normal 37 5" xfId="31080" xr:uid="{00000000-0005-0000-0000-0000606E0000}"/>
    <cellStyle name="Normal 37 5 2" xfId="31081" xr:uid="{00000000-0005-0000-0000-0000616E0000}"/>
    <cellStyle name="Normal 37 5 2 2" xfId="31082" xr:uid="{00000000-0005-0000-0000-0000626E0000}"/>
    <cellStyle name="Normal 37 5 3" xfId="31083" xr:uid="{00000000-0005-0000-0000-0000636E0000}"/>
    <cellStyle name="Normal 37 5 4" xfId="31084" xr:uid="{00000000-0005-0000-0000-0000646E0000}"/>
    <cellStyle name="Normal 37 6" xfId="31085" xr:uid="{00000000-0005-0000-0000-0000656E0000}"/>
    <cellStyle name="Normal 37 6 2" xfId="31086" xr:uid="{00000000-0005-0000-0000-0000666E0000}"/>
    <cellStyle name="Normal 37 7" xfId="31087" xr:uid="{00000000-0005-0000-0000-0000676E0000}"/>
    <cellStyle name="Normal 37 8" xfId="31088" xr:uid="{00000000-0005-0000-0000-0000686E0000}"/>
    <cellStyle name="Normal 37 9" xfId="31089" xr:uid="{00000000-0005-0000-0000-0000696E0000}"/>
    <cellStyle name="Normal 38" xfId="776" xr:uid="{00000000-0005-0000-0000-00006A6E0000}"/>
    <cellStyle name="Normal 38 2" xfId="31090" xr:uid="{00000000-0005-0000-0000-00006B6E0000}"/>
    <cellStyle name="Normal 38 2 2" xfId="31091" xr:uid="{00000000-0005-0000-0000-00006C6E0000}"/>
    <cellStyle name="Normal 38 2 2 2" xfId="31092" xr:uid="{00000000-0005-0000-0000-00006D6E0000}"/>
    <cellStyle name="Normal 38 2 2 2 2" xfId="31093" xr:uid="{00000000-0005-0000-0000-00006E6E0000}"/>
    <cellStyle name="Normal 38 2 2 2 2 2" xfId="31094" xr:uid="{00000000-0005-0000-0000-00006F6E0000}"/>
    <cellStyle name="Normal 38 2 2 2 2 2 2" xfId="31095" xr:uid="{00000000-0005-0000-0000-0000706E0000}"/>
    <cellStyle name="Normal 38 2 2 2 2 3" xfId="31096" xr:uid="{00000000-0005-0000-0000-0000716E0000}"/>
    <cellStyle name="Normal 38 2 2 2 2 4" xfId="31097" xr:uid="{00000000-0005-0000-0000-0000726E0000}"/>
    <cellStyle name="Normal 38 2 2 2 3" xfId="31098" xr:uid="{00000000-0005-0000-0000-0000736E0000}"/>
    <cellStyle name="Normal 38 2 2 2 3 2" xfId="31099" xr:uid="{00000000-0005-0000-0000-0000746E0000}"/>
    <cellStyle name="Normal 38 2 2 2 4" xfId="31100" xr:uid="{00000000-0005-0000-0000-0000756E0000}"/>
    <cellStyle name="Normal 38 2 2 2 5" xfId="31101" xr:uid="{00000000-0005-0000-0000-0000766E0000}"/>
    <cellStyle name="Normal 38 2 2 3" xfId="31102" xr:uid="{00000000-0005-0000-0000-0000776E0000}"/>
    <cellStyle name="Normal 38 2 2 3 2" xfId="31103" xr:uid="{00000000-0005-0000-0000-0000786E0000}"/>
    <cellStyle name="Normal 38 2 2 3 2 2" xfId="31104" xr:uid="{00000000-0005-0000-0000-0000796E0000}"/>
    <cellStyle name="Normal 38 2 2 3 3" xfId="31105" xr:uid="{00000000-0005-0000-0000-00007A6E0000}"/>
    <cellStyle name="Normal 38 2 2 3 4" xfId="31106" xr:uid="{00000000-0005-0000-0000-00007B6E0000}"/>
    <cellStyle name="Normal 38 2 2 4" xfId="31107" xr:uid="{00000000-0005-0000-0000-00007C6E0000}"/>
    <cellStyle name="Normal 38 2 2 4 2" xfId="31108" xr:uid="{00000000-0005-0000-0000-00007D6E0000}"/>
    <cellStyle name="Normal 38 2 2 5" xfId="31109" xr:uid="{00000000-0005-0000-0000-00007E6E0000}"/>
    <cellStyle name="Normal 38 2 2 6" xfId="31110" xr:uid="{00000000-0005-0000-0000-00007F6E0000}"/>
    <cellStyle name="Normal 38 2 3" xfId="31111" xr:uid="{00000000-0005-0000-0000-0000806E0000}"/>
    <cellStyle name="Normal 38 2 3 2" xfId="31112" xr:uid="{00000000-0005-0000-0000-0000816E0000}"/>
    <cellStyle name="Normal 38 2 3 2 2" xfId="31113" xr:uid="{00000000-0005-0000-0000-0000826E0000}"/>
    <cellStyle name="Normal 38 2 3 2 2 2" xfId="31114" xr:uid="{00000000-0005-0000-0000-0000836E0000}"/>
    <cellStyle name="Normal 38 2 3 2 3" xfId="31115" xr:uid="{00000000-0005-0000-0000-0000846E0000}"/>
    <cellStyle name="Normal 38 2 3 2 4" xfId="31116" xr:uid="{00000000-0005-0000-0000-0000856E0000}"/>
    <cellStyle name="Normal 38 2 3 3" xfId="31117" xr:uid="{00000000-0005-0000-0000-0000866E0000}"/>
    <cellStyle name="Normal 38 2 3 3 2" xfId="31118" xr:uid="{00000000-0005-0000-0000-0000876E0000}"/>
    <cellStyle name="Normal 38 2 3 4" xfId="31119" xr:uid="{00000000-0005-0000-0000-0000886E0000}"/>
    <cellStyle name="Normal 38 2 3 5" xfId="31120" xr:uid="{00000000-0005-0000-0000-0000896E0000}"/>
    <cellStyle name="Normal 38 2 4" xfId="31121" xr:uid="{00000000-0005-0000-0000-00008A6E0000}"/>
    <cellStyle name="Normal 38 2 4 2" xfId="31122" xr:uid="{00000000-0005-0000-0000-00008B6E0000}"/>
    <cellStyle name="Normal 38 2 4 2 2" xfId="31123" xr:uid="{00000000-0005-0000-0000-00008C6E0000}"/>
    <cellStyle name="Normal 38 2 4 3" xfId="31124" xr:uid="{00000000-0005-0000-0000-00008D6E0000}"/>
    <cellStyle name="Normal 38 2 4 4" xfId="31125" xr:uid="{00000000-0005-0000-0000-00008E6E0000}"/>
    <cellStyle name="Normal 38 2 5" xfId="31126" xr:uid="{00000000-0005-0000-0000-00008F6E0000}"/>
    <cellStyle name="Normal 38 2 5 2" xfId="31127" xr:uid="{00000000-0005-0000-0000-0000906E0000}"/>
    <cellStyle name="Normal 38 2 6" xfId="31128" xr:uid="{00000000-0005-0000-0000-0000916E0000}"/>
    <cellStyle name="Normal 38 2 7" xfId="31129" xr:uid="{00000000-0005-0000-0000-0000926E0000}"/>
    <cellStyle name="Normal 38 3" xfId="31130" xr:uid="{00000000-0005-0000-0000-0000936E0000}"/>
    <cellStyle name="Normal 38 3 2" xfId="31131" xr:uid="{00000000-0005-0000-0000-0000946E0000}"/>
    <cellStyle name="Normal 38 3 2 2" xfId="31132" xr:uid="{00000000-0005-0000-0000-0000956E0000}"/>
    <cellStyle name="Normal 38 3 2 2 2" xfId="31133" xr:uid="{00000000-0005-0000-0000-0000966E0000}"/>
    <cellStyle name="Normal 38 3 2 2 2 2" xfId="31134" xr:uid="{00000000-0005-0000-0000-0000976E0000}"/>
    <cellStyle name="Normal 38 3 2 2 3" xfId="31135" xr:uid="{00000000-0005-0000-0000-0000986E0000}"/>
    <cellStyle name="Normal 38 3 2 2 4" xfId="31136" xr:uid="{00000000-0005-0000-0000-0000996E0000}"/>
    <cellStyle name="Normal 38 3 2 3" xfId="31137" xr:uid="{00000000-0005-0000-0000-00009A6E0000}"/>
    <cellStyle name="Normal 38 3 2 3 2" xfId="31138" xr:uid="{00000000-0005-0000-0000-00009B6E0000}"/>
    <cellStyle name="Normal 38 3 2 4" xfId="31139" xr:uid="{00000000-0005-0000-0000-00009C6E0000}"/>
    <cellStyle name="Normal 38 3 2 5" xfId="31140" xr:uid="{00000000-0005-0000-0000-00009D6E0000}"/>
    <cellStyle name="Normal 38 3 3" xfId="31141" xr:uid="{00000000-0005-0000-0000-00009E6E0000}"/>
    <cellStyle name="Normal 38 3 3 2" xfId="31142" xr:uid="{00000000-0005-0000-0000-00009F6E0000}"/>
    <cellStyle name="Normal 38 3 3 2 2" xfId="31143" xr:uid="{00000000-0005-0000-0000-0000A06E0000}"/>
    <cellStyle name="Normal 38 3 3 3" xfId="31144" xr:uid="{00000000-0005-0000-0000-0000A16E0000}"/>
    <cellStyle name="Normal 38 3 3 4" xfId="31145" xr:uid="{00000000-0005-0000-0000-0000A26E0000}"/>
    <cellStyle name="Normal 38 3 4" xfId="31146" xr:uid="{00000000-0005-0000-0000-0000A36E0000}"/>
    <cellStyle name="Normal 38 3 4 2" xfId="31147" xr:uid="{00000000-0005-0000-0000-0000A46E0000}"/>
    <cellStyle name="Normal 38 3 5" xfId="31148" xr:uid="{00000000-0005-0000-0000-0000A56E0000}"/>
    <cellStyle name="Normal 38 3 6" xfId="31149" xr:uid="{00000000-0005-0000-0000-0000A66E0000}"/>
    <cellStyle name="Normal 38 4" xfId="31150" xr:uid="{00000000-0005-0000-0000-0000A76E0000}"/>
    <cellStyle name="Normal 38 4 2" xfId="31151" xr:uid="{00000000-0005-0000-0000-0000A86E0000}"/>
    <cellStyle name="Normal 38 4 2 2" xfId="31152" xr:uid="{00000000-0005-0000-0000-0000A96E0000}"/>
    <cellStyle name="Normal 38 4 2 2 2" xfId="31153" xr:uid="{00000000-0005-0000-0000-0000AA6E0000}"/>
    <cellStyle name="Normal 38 4 2 3" xfId="31154" xr:uid="{00000000-0005-0000-0000-0000AB6E0000}"/>
    <cellStyle name="Normal 38 4 2 4" xfId="31155" xr:uid="{00000000-0005-0000-0000-0000AC6E0000}"/>
    <cellStyle name="Normal 38 4 3" xfId="31156" xr:uid="{00000000-0005-0000-0000-0000AD6E0000}"/>
    <cellStyle name="Normal 38 4 3 2" xfId="31157" xr:uid="{00000000-0005-0000-0000-0000AE6E0000}"/>
    <cellStyle name="Normal 38 4 4" xfId="31158" xr:uid="{00000000-0005-0000-0000-0000AF6E0000}"/>
    <cellStyle name="Normal 38 4 5" xfId="31159" xr:uid="{00000000-0005-0000-0000-0000B06E0000}"/>
    <cellStyle name="Normal 38 5" xfId="31160" xr:uid="{00000000-0005-0000-0000-0000B16E0000}"/>
    <cellStyle name="Normal 38 5 2" xfId="31161" xr:uid="{00000000-0005-0000-0000-0000B26E0000}"/>
    <cellStyle name="Normal 38 5 2 2" xfId="31162" xr:uid="{00000000-0005-0000-0000-0000B36E0000}"/>
    <cellStyle name="Normal 38 5 3" xfId="31163" xr:uid="{00000000-0005-0000-0000-0000B46E0000}"/>
    <cellStyle name="Normal 38 5 4" xfId="31164" xr:uid="{00000000-0005-0000-0000-0000B56E0000}"/>
    <cellStyle name="Normal 38 6" xfId="31165" xr:uid="{00000000-0005-0000-0000-0000B66E0000}"/>
    <cellStyle name="Normal 38 6 2" xfId="31166" xr:uid="{00000000-0005-0000-0000-0000B76E0000}"/>
    <cellStyle name="Normal 38 7" xfId="31167" xr:uid="{00000000-0005-0000-0000-0000B86E0000}"/>
    <cellStyle name="Normal 38 8" xfId="31168" xr:uid="{00000000-0005-0000-0000-0000B96E0000}"/>
    <cellStyle name="Normal 38 9" xfId="31169" xr:uid="{00000000-0005-0000-0000-0000BA6E0000}"/>
    <cellStyle name="Normal 39" xfId="777" xr:uid="{00000000-0005-0000-0000-0000BB6E0000}"/>
    <cellStyle name="Normal 39 10" xfId="4862" xr:uid="{00000000-0005-0000-0000-0000BC6E0000}"/>
    <cellStyle name="Normal 39 11" xfId="4863" xr:uid="{00000000-0005-0000-0000-0000BD6E0000}"/>
    <cellStyle name="Normal 39 12" xfId="4864" xr:uid="{00000000-0005-0000-0000-0000BE6E0000}"/>
    <cellStyle name="Normal 39 2" xfId="4865" xr:uid="{00000000-0005-0000-0000-0000BF6E0000}"/>
    <cellStyle name="Normal 39 2 2" xfId="31170" xr:uid="{00000000-0005-0000-0000-0000C06E0000}"/>
    <cellStyle name="Normal 39 2 2 2" xfId="31171" xr:uid="{00000000-0005-0000-0000-0000C16E0000}"/>
    <cellStyle name="Normal 39 2 2 2 2" xfId="31172" xr:uid="{00000000-0005-0000-0000-0000C26E0000}"/>
    <cellStyle name="Normal 39 2 2 2 2 2" xfId="31173" xr:uid="{00000000-0005-0000-0000-0000C36E0000}"/>
    <cellStyle name="Normal 39 2 2 2 2 2 2" xfId="31174" xr:uid="{00000000-0005-0000-0000-0000C46E0000}"/>
    <cellStyle name="Normal 39 2 2 2 2 3" xfId="31175" xr:uid="{00000000-0005-0000-0000-0000C56E0000}"/>
    <cellStyle name="Normal 39 2 2 2 2 4" xfId="31176" xr:uid="{00000000-0005-0000-0000-0000C66E0000}"/>
    <cellStyle name="Normal 39 2 2 2 3" xfId="31177" xr:uid="{00000000-0005-0000-0000-0000C76E0000}"/>
    <cellStyle name="Normal 39 2 2 2 3 2" xfId="31178" xr:uid="{00000000-0005-0000-0000-0000C86E0000}"/>
    <cellStyle name="Normal 39 2 2 2 4" xfId="31179" xr:uid="{00000000-0005-0000-0000-0000C96E0000}"/>
    <cellStyle name="Normal 39 2 2 2 5" xfId="31180" xr:uid="{00000000-0005-0000-0000-0000CA6E0000}"/>
    <cellStyle name="Normal 39 2 2 3" xfId="31181" xr:uid="{00000000-0005-0000-0000-0000CB6E0000}"/>
    <cellStyle name="Normal 39 2 2 3 2" xfId="31182" xr:uid="{00000000-0005-0000-0000-0000CC6E0000}"/>
    <cellStyle name="Normal 39 2 2 3 2 2" xfId="31183" xr:uid="{00000000-0005-0000-0000-0000CD6E0000}"/>
    <cellStyle name="Normal 39 2 2 3 3" xfId="31184" xr:uid="{00000000-0005-0000-0000-0000CE6E0000}"/>
    <cellStyle name="Normal 39 2 2 3 4" xfId="31185" xr:uid="{00000000-0005-0000-0000-0000CF6E0000}"/>
    <cellStyle name="Normal 39 2 2 4" xfId="31186" xr:uid="{00000000-0005-0000-0000-0000D06E0000}"/>
    <cellStyle name="Normal 39 2 2 4 2" xfId="31187" xr:uid="{00000000-0005-0000-0000-0000D16E0000}"/>
    <cellStyle name="Normal 39 2 2 5" xfId="31188" xr:uid="{00000000-0005-0000-0000-0000D26E0000}"/>
    <cellStyle name="Normal 39 2 2 6" xfId="31189" xr:uid="{00000000-0005-0000-0000-0000D36E0000}"/>
    <cellStyle name="Normal 39 2 3" xfId="31190" xr:uid="{00000000-0005-0000-0000-0000D46E0000}"/>
    <cellStyle name="Normal 39 2 3 2" xfId="31191" xr:uid="{00000000-0005-0000-0000-0000D56E0000}"/>
    <cellStyle name="Normal 39 2 3 2 2" xfId="31192" xr:uid="{00000000-0005-0000-0000-0000D66E0000}"/>
    <cellStyle name="Normal 39 2 3 2 2 2" xfId="31193" xr:uid="{00000000-0005-0000-0000-0000D76E0000}"/>
    <cellStyle name="Normal 39 2 3 2 3" xfId="31194" xr:uid="{00000000-0005-0000-0000-0000D86E0000}"/>
    <cellStyle name="Normal 39 2 3 2 4" xfId="31195" xr:uid="{00000000-0005-0000-0000-0000D96E0000}"/>
    <cellStyle name="Normal 39 2 3 3" xfId="31196" xr:uid="{00000000-0005-0000-0000-0000DA6E0000}"/>
    <cellStyle name="Normal 39 2 3 3 2" xfId="31197" xr:uid="{00000000-0005-0000-0000-0000DB6E0000}"/>
    <cellStyle name="Normal 39 2 3 4" xfId="31198" xr:uid="{00000000-0005-0000-0000-0000DC6E0000}"/>
    <cellStyle name="Normal 39 2 3 5" xfId="31199" xr:uid="{00000000-0005-0000-0000-0000DD6E0000}"/>
    <cellStyle name="Normal 39 2 4" xfId="31200" xr:uid="{00000000-0005-0000-0000-0000DE6E0000}"/>
    <cellStyle name="Normal 39 2 4 2" xfId="31201" xr:uid="{00000000-0005-0000-0000-0000DF6E0000}"/>
    <cellStyle name="Normal 39 2 4 2 2" xfId="31202" xr:uid="{00000000-0005-0000-0000-0000E06E0000}"/>
    <cellStyle name="Normal 39 2 4 3" xfId="31203" xr:uid="{00000000-0005-0000-0000-0000E16E0000}"/>
    <cellStyle name="Normal 39 2 4 4" xfId="31204" xr:uid="{00000000-0005-0000-0000-0000E26E0000}"/>
    <cellStyle name="Normal 39 2 5" xfId="31205" xr:uid="{00000000-0005-0000-0000-0000E36E0000}"/>
    <cellStyle name="Normal 39 2 5 2" xfId="31206" xr:uid="{00000000-0005-0000-0000-0000E46E0000}"/>
    <cellStyle name="Normal 39 2 6" xfId="31207" xr:uid="{00000000-0005-0000-0000-0000E56E0000}"/>
    <cellStyle name="Normal 39 2 7" xfId="31208" xr:uid="{00000000-0005-0000-0000-0000E66E0000}"/>
    <cellStyle name="Normal 39 3" xfId="4866" xr:uid="{00000000-0005-0000-0000-0000E76E0000}"/>
    <cellStyle name="Normal 39 3 2" xfId="31209" xr:uid="{00000000-0005-0000-0000-0000E86E0000}"/>
    <cellStyle name="Normal 39 3 2 2" xfId="31210" xr:uid="{00000000-0005-0000-0000-0000E96E0000}"/>
    <cellStyle name="Normal 39 3 2 2 2" xfId="31211" xr:uid="{00000000-0005-0000-0000-0000EA6E0000}"/>
    <cellStyle name="Normal 39 3 2 2 2 2" xfId="31212" xr:uid="{00000000-0005-0000-0000-0000EB6E0000}"/>
    <cellStyle name="Normal 39 3 2 2 3" xfId="31213" xr:uid="{00000000-0005-0000-0000-0000EC6E0000}"/>
    <cellStyle name="Normal 39 3 2 2 4" xfId="31214" xr:uid="{00000000-0005-0000-0000-0000ED6E0000}"/>
    <cellStyle name="Normal 39 3 2 3" xfId="31215" xr:uid="{00000000-0005-0000-0000-0000EE6E0000}"/>
    <cellStyle name="Normal 39 3 2 3 2" xfId="31216" xr:uid="{00000000-0005-0000-0000-0000EF6E0000}"/>
    <cellStyle name="Normal 39 3 2 4" xfId="31217" xr:uid="{00000000-0005-0000-0000-0000F06E0000}"/>
    <cellStyle name="Normal 39 3 2 5" xfId="31218" xr:uid="{00000000-0005-0000-0000-0000F16E0000}"/>
    <cellStyle name="Normal 39 3 3" xfId="31219" xr:uid="{00000000-0005-0000-0000-0000F26E0000}"/>
    <cellStyle name="Normal 39 3 3 2" xfId="31220" xr:uid="{00000000-0005-0000-0000-0000F36E0000}"/>
    <cellStyle name="Normal 39 3 3 2 2" xfId="31221" xr:uid="{00000000-0005-0000-0000-0000F46E0000}"/>
    <cellStyle name="Normal 39 3 3 3" xfId="31222" xr:uid="{00000000-0005-0000-0000-0000F56E0000}"/>
    <cellStyle name="Normal 39 3 3 4" xfId="31223" xr:uid="{00000000-0005-0000-0000-0000F66E0000}"/>
    <cellStyle name="Normal 39 3 4" xfId="31224" xr:uid="{00000000-0005-0000-0000-0000F76E0000}"/>
    <cellStyle name="Normal 39 3 4 2" xfId="31225" xr:uid="{00000000-0005-0000-0000-0000F86E0000}"/>
    <cellStyle name="Normal 39 3 5" xfId="31226" xr:uid="{00000000-0005-0000-0000-0000F96E0000}"/>
    <cellStyle name="Normal 39 3 6" xfId="31227" xr:uid="{00000000-0005-0000-0000-0000FA6E0000}"/>
    <cellStyle name="Normal 39 4" xfId="4867" xr:uid="{00000000-0005-0000-0000-0000FB6E0000}"/>
    <cellStyle name="Normal 39 4 2" xfId="31228" xr:uid="{00000000-0005-0000-0000-0000FC6E0000}"/>
    <cellStyle name="Normal 39 4 2 2" xfId="31229" xr:uid="{00000000-0005-0000-0000-0000FD6E0000}"/>
    <cellStyle name="Normal 39 4 2 2 2" xfId="31230" xr:uid="{00000000-0005-0000-0000-0000FE6E0000}"/>
    <cellStyle name="Normal 39 4 2 3" xfId="31231" xr:uid="{00000000-0005-0000-0000-0000FF6E0000}"/>
    <cellStyle name="Normal 39 4 2 4" xfId="31232" xr:uid="{00000000-0005-0000-0000-0000006F0000}"/>
    <cellStyle name="Normal 39 4 3" xfId="31233" xr:uid="{00000000-0005-0000-0000-0000016F0000}"/>
    <cellStyle name="Normal 39 4 3 2" xfId="31234" xr:uid="{00000000-0005-0000-0000-0000026F0000}"/>
    <cellStyle name="Normal 39 4 4" xfId="31235" xr:uid="{00000000-0005-0000-0000-0000036F0000}"/>
    <cellStyle name="Normal 39 4 5" xfId="31236" xr:uid="{00000000-0005-0000-0000-0000046F0000}"/>
    <cellStyle name="Normal 39 5" xfId="4868" xr:uid="{00000000-0005-0000-0000-0000056F0000}"/>
    <cellStyle name="Normal 39 5 2" xfId="31237" xr:uid="{00000000-0005-0000-0000-0000066F0000}"/>
    <cellStyle name="Normal 39 5 2 2" xfId="31238" xr:uid="{00000000-0005-0000-0000-0000076F0000}"/>
    <cellStyle name="Normal 39 5 3" xfId="31239" xr:uid="{00000000-0005-0000-0000-0000086F0000}"/>
    <cellStyle name="Normal 39 5 4" xfId="31240" xr:uid="{00000000-0005-0000-0000-0000096F0000}"/>
    <cellStyle name="Normal 39 6" xfId="4869" xr:uid="{00000000-0005-0000-0000-00000A6F0000}"/>
    <cellStyle name="Normal 39 6 2" xfId="31241" xr:uid="{00000000-0005-0000-0000-00000B6F0000}"/>
    <cellStyle name="Normal 39 7" xfId="4870" xr:uid="{00000000-0005-0000-0000-00000C6F0000}"/>
    <cellStyle name="Normal 39 8" xfId="4871" xr:uid="{00000000-0005-0000-0000-00000D6F0000}"/>
    <cellStyle name="Normal 39 9" xfId="4872" xr:uid="{00000000-0005-0000-0000-00000E6F0000}"/>
    <cellStyle name="Normal 4" xfId="4" xr:uid="{00000000-0005-0000-0000-00000F6F0000}"/>
    <cellStyle name="Normal 4 10" xfId="4873" xr:uid="{00000000-0005-0000-0000-0000106F0000}"/>
    <cellStyle name="Normal 4 10 2" xfId="4874" xr:uid="{00000000-0005-0000-0000-0000116F0000}"/>
    <cellStyle name="Normal 4 10 2 2" xfId="4875" xr:uid="{00000000-0005-0000-0000-0000126F0000}"/>
    <cellStyle name="Normal 4 10 3" xfId="4876" xr:uid="{00000000-0005-0000-0000-0000136F0000}"/>
    <cellStyle name="Normal 4 10 4" xfId="4877" xr:uid="{00000000-0005-0000-0000-0000146F0000}"/>
    <cellStyle name="Normal 4 10 5" xfId="4878" xr:uid="{00000000-0005-0000-0000-0000156F0000}"/>
    <cellStyle name="Normal 4 10 6" xfId="4879" xr:uid="{00000000-0005-0000-0000-0000166F0000}"/>
    <cellStyle name="Normal 4 10 7" xfId="4880" xr:uid="{00000000-0005-0000-0000-0000176F0000}"/>
    <cellStyle name="Normal 4 100" xfId="4881" xr:uid="{00000000-0005-0000-0000-0000186F0000}"/>
    <cellStyle name="Normal 4 100 2" xfId="4882" xr:uid="{00000000-0005-0000-0000-0000196F0000}"/>
    <cellStyle name="Normal 4 100 2 2" xfId="4883" xr:uid="{00000000-0005-0000-0000-00001A6F0000}"/>
    <cellStyle name="Normal 4 101" xfId="4884" xr:uid="{00000000-0005-0000-0000-00001B6F0000}"/>
    <cellStyle name="Normal 4 101 2" xfId="4885" xr:uid="{00000000-0005-0000-0000-00001C6F0000}"/>
    <cellStyle name="Normal 4 101 2 2" xfId="4886" xr:uid="{00000000-0005-0000-0000-00001D6F0000}"/>
    <cellStyle name="Normal 4 102" xfId="4887" xr:uid="{00000000-0005-0000-0000-00001E6F0000}"/>
    <cellStyle name="Normal 4 102 2" xfId="4888" xr:uid="{00000000-0005-0000-0000-00001F6F0000}"/>
    <cellStyle name="Normal 4 103" xfId="4889" xr:uid="{00000000-0005-0000-0000-0000206F0000}"/>
    <cellStyle name="Normal 4 104" xfId="31242" xr:uid="{00000000-0005-0000-0000-0000216F0000}"/>
    <cellStyle name="Normal 4 11" xfId="4890" xr:uid="{00000000-0005-0000-0000-0000226F0000}"/>
    <cellStyle name="Normal 4 11 2" xfId="4891" xr:uid="{00000000-0005-0000-0000-0000236F0000}"/>
    <cellStyle name="Normal 4 11 2 2" xfId="4892" xr:uid="{00000000-0005-0000-0000-0000246F0000}"/>
    <cellStyle name="Normal 4 11 3" xfId="4893" xr:uid="{00000000-0005-0000-0000-0000256F0000}"/>
    <cellStyle name="Normal 4 11 4" xfId="4894" xr:uid="{00000000-0005-0000-0000-0000266F0000}"/>
    <cellStyle name="Normal 4 11 5" xfId="4895" xr:uid="{00000000-0005-0000-0000-0000276F0000}"/>
    <cellStyle name="Normal 4 11 6" xfId="4896" xr:uid="{00000000-0005-0000-0000-0000286F0000}"/>
    <cellStyle name="Normal 4 11 7" xfId="4897" xr:uid="{00000000-0005-0000-0000-0000296F0000}"/>
    <cellStyle name="Normal 4 12" xfId="4898" xr:uid="{00000000-0005-0000-0000-00002A6F0000}"/>
    <cellStyle name="Normal 4 12 2" xfId="4899" xr:uid="{00000000-0005-0000-0000-00002B6F0000}"/>
    <cellStyle name="Normal 4 12 2 2" xfId="4900" xr:uid="{00000000-0005-0000-0000-00002C6F0000}"/>
    <cellStyle name="Normal 4 13" xfId="4901" xr:uid="{00000000-0005-0000-0000-00002D6F0000}"/>
    <cellStyle name="Normal 4 13 2" xfId="4902" xr:uid="{00000000-0005-0000-0000-00002E6F0000}"/>
    <cellStyle name="Normal 4 13 2 2" xfId="4903" xr:uid="{00000000-0005-0000-0000-00002F6F0000}"/>
    <cellStyle name="Normal 4 14" xfId="4904" xr:uid="{00000000-0005-0000-0000-0000306F0000}"/>
    <cellStyle name="Normal 4 14 2" xfId="4905" xr:uid="{00000000-0005-0000-0000-0000316F0000}"/>
    <cellStyle name="Normal 4 14 2 2" xfId="4906" xr:uid="{00000000-0005-0000-0000-0000326F0000}"/>
    <cellStyle name="Normal 4 15" xfId="4907" xr:uid="{00000000-0005-0000-0000-0000336F0000}"/>
    <cellStyle name="Normal 4 15 2" xfId="4908" xr:uid="{00000000-0005-0000-0000-0000346F0000}"/>
    <cellStyle name="Normal 4 15 2 2" xfId="4909" xr:uid="{00000000-0005-0000-0000-0000356F0000}"/>
    <cellStyle name="Normal 4 16" xfId="4910" xr:uid="{00000000-0005-0000-0000-0000366F0000}"/>
    <cellStyle name="Normal 4 16 2" xfId="4911" xr:uid="{00000000-0005-0000-0000-0000376F0000}"/>
    <cellStyle name="Normal 4 16 2 2" xfId="4912" xr:uid="{00000000-0005-0000-0000-0000386F0000}"/>
    <cellStyle name="Normal 4 17" xfId="4913" xr:uid="{00000000-0005-0000-0000-0000396F0000}"/>
    <cellStyle name="Normal 4 17 2" xfId="4914" xr:uid="{00000000-0005-0000-0000-00003A6F0000}"/>
    <cellStyle name="Normal 4 17 2 2" xfId="4915" xr:uid="{00000000-0005-0000-0000-00003B6F0000}"/>
    <cellStyle name="Normal 4 18" xfId="4916" xr:uid="{00000000-0005-0000-0000-00003C6F0000}"/>
    <cellStyle name="Normal 4 18 2" xfId="4917" xr:uid="{00000000-0005-0000-0000-00003D6F0000}"/>
    <cellStyle name="Normal 4 18 2 2" xfId="4918" xr:uid="{00000000-0005-0000-0000-00003E6F0000}"/>
    <cellStyle name="Normal 4 19" xfId="4919" xr:uid="{00000000-0005-0000-0000-00003F6F0000}"/>
    <cellStyle name="Normal 4 19 2" xfId="4920" xr:uid="{00000000-0005-0000-0000-0000406F0000}"/>
    <cellStyle name="Normal 4 19 2 2" xfId="4921" xr:uid="{00000000-0005-0000-0000-0000416F0000}"/>
    <cellStyle name="Normal 4 2" xfId="381" xr:uid="{00000000-0005-0000-0000-0000426F0000}"/>
    <cellStyle name="Normal 4 2 10" xfId="4922" xr:uid="{00000000-0005-0000-0000-0000436F0000}"/>
    <cellStyle name="Normal 4 2 11" xfId="4923" xr:uid="{00000000-0005-0000-0000-0000446F0000}"/>
    <cellStyle name="Normal 4 2 2" xfId="382" xr:uid="{00000000-0005-0000-0000-0000456F0000}"/>
    <cellStyle name="Normal 4 2 2 2" xfId="4924" xr:uid="{00000000-0005-0000-0000-0000466F0000}"/>
    <cellStyle name="Normal 4 2 2 3" xfId="4925" xr:uid="{00000000-0005-0000-0000-0000476F0000}"/>
    <cellStyle name="Normal 4 2 2 3 2" xfId="4926" xr:uid="{00000000-0005-0000-0000-0000486F0000}"/>
    <cellStyle name="Normal 4 2 2 4" xfId="4927" xr:uid="{00000000-0005-0000-0000-0000496F0000}"/>
    <cellStyle name="Normal 4 2 2 5" xfId="4928" xr:uid="{00000000-0005-0000-0000-00004A6F0000}"/>
    <cellStyle name="Normal 4 2 2 6" xfId="4929" xr:uid="{00000000-0005-0000-0000-00004B6F0000}"/>
    <cellStyle name="Normal 4 2 2 7" xfId="4930" xr:uid="{00000000-0005-0000-0000-00004C6F0000}"/>
    <cellStyle name="Normal 4 2 2_Pension" xfId="4931" xr:uid="{00000000-0005-0000-0000-00004D6F0000}"/>
    <cellStyle name="Normal 4 2 3" xfId="4932" xr:uid="{00000000-0005-0000-0000-00004E6F0000}"/>
    <cellStyle name="Normal 4 2 3 2" xfId="4933" xr:uid="{00000000-0005-0000-0000-00004F6F0000}"/>
    <cellStyle name="Normal 4 2 4" xfId="4934" xr:uid="{00000000-0005-0000-0000-0000506F0000}"/>
    <cellStyle name="Normal 4 2 4 2" xfId="4935" xr:uid="{00000000-0005-0000-0000-0000516F0000}"/>
    <cellStyle name="Normal 4 2 5" xfId="4936" xr:uid="{00000000-0005-0000-0000-0000526F0000}"/>
    <cellStyle name="Normal 4 2 6" xfId="4937" xr:uid="{00000000-0005-0000-0000-0000536F0000}"/>
    <cellStyle name="Normal 4 2 7" xfId="4938" xr:uid="{00000000-0005-0000-0000-0000546F0000}"/>
    <cellStyle name="Normal 4 2 8" xfId="4939" xr:uid="{00000000-0005-0000-0000-0000556F0000}"/>
    <cellStyle name="Normal 4 2 9" xfId="4940" xr:uid="{00000000-0005-0000-0000-0000566F0000}"/>
    <cellStyle name="Normal 4 2_00431" xfId="4941" xr:uid="{00000000-0005-0000-0000-0000576F0000}"/>
    <cellStyle name="Normal 4 20" xfId="4942" xr:uid="{00000000-0005-0000-0000-0000586F0000}"/>
    <cellStyle name="Normal 4 20 2" xfId="4943" xr:uid="{00000000-0005-0000-0000-0000596F0000}"/>
    <cellStyle name="Normal 4 20 2 2" xfId="4944" xr:uid="{00000000-0005-0000-0000-00005A6F0000}"/>
    <cellStyle name="Normal 4 21" xfId="4945" xr:uid="{00000000-0005-0000-0000-00005B6F0000}"/>
    <cellStyle name="Normal 4 21 2" xfId="4946" xr:uid="{00000000-0005-0000-0000-00005C6F0000}"/>
    <cellStyle name="Normal 4 21 2 2" xfId="4947" xr:uid="{00000000-0005-0000-0000-00005D6F0000}"/>
    <cellStyle name="Normal 4 22" xfId="4948" xr:uid="{00000000-0005-0000-0000-00005E6F0000}"/>
    <cellStyle name="Normal 4 22 2" xfId="4949" xr:uid="{00000000-0005-0000-0000-00005F6F0000}"/>
    <cellStyle name="Normal 4 22 2 2" xfId="4950" xr:uid="{00000000-0005-0000-0000-0000606F0000}"/>
    <cellStyle name="Normal 4 23" xfId="4951" xr:uid="{00000000-0005-0000-0000-0000616F0000}"/>
    <cellStyle name="Normal 4 23 2" xfId="4952" xr:uid="{00000000-0005-0000-0000-0000626F0000}"/>
    <cellStyle name="Normal 4 23 2 2" xfId="4953" xr:uid="{00000000-0005-0000-0000-0000636F0000}"/>
    <cellStyle name="Normal 4 24" xfId="4954" xr:uid="{00000000-0005-0000-0000-0000646F0000}"/>
    <cellStyle name="Normal 4 24 2" xfId="4955" xr:uid="{00000000-0005-0000-0000-0000656F0000}"/>
    <cellStyle name="Normal 4 24 2 2" xfId="4956" xr:uid="{00000000-0005-0000-0000-0000666F0000}"/>
    <cellStyle name="Normal 4 25" xfId="4957" xr:uid="{00000000-0005-0000-0000-0000676F0000}"/>
    <cellStyle name="Normal 4 25 2" xfId="4958" xr:uid="{00000000-0005-0000-0000-0000686F0000}"/>
    <cellStyle name="Normal 4 25 2 2" xfId="4959" xr:uid="{00000000-0005-0000-0000-0000696F0000}"/>
    <cellStyle name="Normal 4 26" xfId="4960" xr:uid="{00000000-0005-0000-0000-00006A6F0000}"/>
    <cellStyle name="Normal 4 26 2" xfId="4961" xr:uid="{00000000-0005-0000-0000-00006B6F0000}"/>
    <cellStyle name="Normal 4 26 2 2" xfId="4962" xr:uid="{00000000-0005-0000-0000-00006C6F0000}"/>
    <cellStyle name="Normal 4 27" xfId="4963" xr:uid="{00000000-0005-0000-0000-00006D6F0000}"/>
    <cellStyle name="Normal 4 27 2" xfId="4964" xr:uid="{00000000-0005-0000-0000-00006E6F0000}"/>
    <cellStyle name="Normal 4 27 2 2" xfId="4965" xr:uid="{00000000-0005-0000-0000-00006F6F0000}"/>
    <cellStyle name="Normal 4 28" xfId="4966" xr:uid="{00000000-0005-0000-0000-0000706F0000}"/>
    <cellStyle name="Normal 4 28 2" xfId="4967" xr:uid="{00000000-0005-0000-0000-0000716F0000}"/>
    <cellStyle name="Normal 4 28 2 2" xfId="4968" xr:uid="{00000000-0005-0000-0000-0000726F0000}"/>
    <cellStyle name="Normal 4 29" xfId="4969" xr:uid="{00000000-0005-0000-0000-0000736F0000}"/>
    <cellStyle name="Normal 4 29 2" xfId="4970" xr:uid="{00000000-0005-0000-0000-0000746F0000}"/>
    <cellStyle name="Normal 4 29 2 2" xfId="4971" xr:uid="{00000000-0005-0000-0000-0000756F0000}"/>
    <cellStyle name="Normal 4 3" xfId="383" xr:uid="{00000000-0005-0000-0000-0000766F0000}"/>
    <cellStyle name="Normal 4 3 2" xfId="384" xr:uid="{00000000-0005-0000-0000-0000776F0000}"/>
    <cellStyle name="Normal 4 3 2 2" xfId="31243" xr:uid="{00000000-0005-0000-0000-0000786F0000}"/>
    <cellStyle name="Normal 4 3 2 2 2" xfId="31244" xr:uid="{00000000-0005-0000-0000-0000796F0000}"/>
    <cellStyle name="Normal 4 3 2 2 2 2" xfId="31245" xr:uid="{00000000-0005-0000-0000-00007A6F0000}"/>
    <cellStyle name="Normal 4 3 2 2 2 2 2" xfId="31246" xr:uid="{00000000-0005-0000-0000-00007B6F0000}"/>
    <cellStyle name="Normal 4 3 2 2 2 2 2 2" xfId="31247" xr:uid="{00000000-0005-0000-0000-00007C6F0000}"/>
    <cellStyle name="Normal 4 3 2 2 2 2 3" xfId="31248" xr:uid="{00000000-0005-0000-0000-00007D6F0000}"/>
    <cellStyle name="Normal 4 3 2 2 2 2 4" xfId="31249" xr:uid="{00000000-0005-0000-0000-00007E6F0000}"/>
    <cellStyle name="Normal 4 3 2 2 2 3" xfId="31250" xr:uid="{00000000-0005-0000-0000-00007F6F0000}"/>
    <cellStyle name="Normal 4 3 2 2 2 3 2" xfId="31251" xr:uid="{00000000-0005-0000-0000-0000806F0000}"/>
    <cellStyle name="Normal 4 3 2 2 2 4" xfId="31252" xr:uid="{00000000-0005-0000-0000-0000816F0000}"/>
    <cellStyle name="Normal 4 3 2 2 2 5" xfId="31253" xr:uid="{00000000-0005-0000-0000-0000826F0000}"/>
    <cellStyle name="Normal 4 3 2 2 3" xfId="31254" xr:uid="{00000000-0005-0000-0000-0000836F0000}"/>
    <cellStyle name="Normal 4 3 2 2 3 2" xfId="31255" xr:uid="{00000000-0005-0000-0000-0000846F0000}"/>
    <cellStyle name="Normal 4 3 2 2 3 2 2" xfId="31256" xr:uid="{00000000-0005-0000-0000-0000856F0000}"/>
    <cellStyle name="Normal 4 3 2 2 3 3" xfId="31257" xr:uid="{00000000-0005-0000-0000-0000866F0000}"/>
    <cellStyle name="Normal 4 3 2 2 3 4" xfId="31258" xr:uid="{00000000-0005-0000-0000-0000876F0000}"/>
    <cellStyle name="Normal 4 3 2 2 4" xfId="31259" xr:uid="{00000000-0005-0000-0000-0000886F0000}"/>
    <cellStyle name="Normal 4 3 2 2 4 2" xfId="31260" xr:uid="{00000000-0005-0000-0000-0000896F0000}"/>
    <cellStyle name="Normal 4 3 2 2 5" xfId="31261" xr:uid="{00000000-0005-0000-0000-00008A6F0000}"/>
    <cellStyle name="Normal 4 3 2 2 6" xfId="31262" xr:uid="{00000000-0005-0000-0000-00008B6F0000}"/>
    <cellStyle name="Normal 4 3 2 3" xfId="31263" xr:uid="{00000000-0005-0000-0000-00008C6F0000}"/>
    <cellStyle name="Normal 4 3 2 3 2" xfId="31264" xr:uid="{00000000-0005-0000-0000-00008D6F0000}"/>
    <cellStyle name="Normal 4 3 2 3 2 2" xfId="31265" xr:uid="{00000000-0005-0000-0000-00008E6F0000}"/>
    <cellStyle name="Normal 4 3 2 3 2 2 2" xfId="31266" xr:uid="{00000000-0005-0000-0000-00008F6F0000}"/>
    <cellStyle name="Normal 4 3 2 3 2 3" xfId="31267" xr:uid="{00000000-0005-0000-0000-0000906F0000}"/>
    <cellStyle name="Normal 4 3 2 3 2 4" xfId="31268" xr:uid="{00000000-0005-0000-0000-0000916F0000}"/>
    <cellStyle name="Normal 4 3 2 3 3" xfId="31269" xr:uid="{00000000-0005-0000-0000-0000926F0000}"/>
    <cellStyle name="Normal 4 3 2 3 3 2" xfId="31270" xr:uid="{00000000-0005-0000-0000-0000936F0000}"/>
    <cellStyle name="Normal 4 3 2 3 4" xfId="31271" xr:uid="{00000000-0005-0000-0000-0000946F0000}"/>
    <cellStyle name="Normal 4 3 2 3 5" xfId="31272" xr:uid="{00000000-0005-0000-0000-0000956F0000}"/>
    <cellStyle name="Normal 4 3 2 4" xfId="31273" xr:uid="{00000000-0005-0000-0000-0000966F0000}"/>
    <cellStyle name="Normal 4 3 2 4 2" xfId="31274" xr:uid="{00000000-0005-0000-0000-0000976F0000}"/>
    <cellStyle name="Normal 4 3 2 4 2 2" xfId="31275" xr:uid="{00000000-0005-0000-0000-0000986F0000}"/>
    <cellStyle name="Normal 4 3 2 4 3" xfId="31276" xr:uid="{00000000-0005-0000-0000-0000996F0000}"/>
    <cellStyle name="Normal 4 3 2 4 4" xfId="31277" xr:uid="{00000000-0005-0000-0000-00009A6F0000}"/>
    <cellStyle name="Normal 4 3 2 5" xfId="31278" xr:uid="{00000000-0005-0000-0000-00009B6F0000}"/>
    <cellStyle name="Normal 4 3 2 5 2" xfId="31279" xr:uid="{00000000-0005-0000-0000-00009C6F0000}"/>
    <cellStyle name="Normal 4 3 2 6" xfId="31280" xr:uid="{00000000-0005-0000-0000-00009D6F0000}"/>
    <cellStyle name="Normal 4 3 2 7" xfId="31281" xr:uid="{00000000-0005-0000-0000-00009E6F0000}"/>
    <cellStyle name="Normal 4 3 3" xfId="4972" xr:uid="{00000000-0005-0000-0000-00009F6F0000}"/>
    <cellStyle name="Normal 4 3 3 2" xfId="4973" xr:uid="{00000000-0005-0000-0000-0000A06F0000}"/>
    <cellStyle name="Normal 4 3 3 2 2" xfId="31282" xr:uid="{00000000-0005-0000-0000-0000A16F0000}"/>
    <cellStyle name="Normal 4 3 3 2 2 2" xfId="31283" xr:uid="{00000000-0005-0000-0000-0000A26F0000}"/>
    <cellStyle name="Normal 4 3 3 2 2 2 2" xfId="31284" xr:uid="{00000000-0005-0000-0000-0000A36F0000}"/>
    <cellStyle name="Normal 4 3 3 2 2 3" xfId="31285" xr:uid="{00000000-0005-0000-0000-0000A46F0000}"/>
    <cellStyle name="Normal 4 3 3 2 2 4" xfId="31286" xr:uid="{00000000-0005-0000-0000-0000A56F0000}"/>
    <cellStyle name="Normal 4 3 3 2 3" xfId="31287" xr:uid="{00000000-0005-0000-0000-0000A66F0000}"/>
    <cellStyle name="Normal 4 3 3 2 3 2" xfId="31288" xr:uid="{00000000-0005-0000-0000-0000A76F0000}"/>
    <cellStyle name="Normal 4 3 3 2 4" xfId="31289" xr:uid="{00000000-0005-0000-0000-0000A86F0000}"/>
    <cellStyle name="Normal 4 3 3 2 5" xfId="31290" xr:uid="{00000000-0005-0000-0000-0000A96F0000}"/>
    <cellStyle name="Normal 4 3 3 3" xfId="31291" xr:uid="{00000000-0005-0000-0000-0000AA6F0000}"/>
    <cellStyle name="Normal 4 3 3 3 2" xfId="31292" xr:uid="{00000000-0005-0000-0000-0000AB6F0000}"/>
    <cellStyle name="Normal 4 3 3 3 2 2" xfId="31293" xr:uid="{00000000-0005-0000-0000-0000AC6F0000}"/>
    <cellStyle name="Normal 4 3 3 3 3" xfId="31294" xr:uid="{00000000-0005-0000-0000-0000AD6F0000}"/>
    <cellStyle name="Normal 4 3 3 3 4" xfId="31295" xr:uid="{00000000-0005-0000-0000-0000AE6F0000}"/>
    <cellStyle name="Normal 4 3 3 4" xfId="31296" xr:uid="{00000000-0005-0000-0000-0000AF6F0000}"/>
    <cellStyle name="Normal 4 3 3 4 2" xfId="31297" xr:uid="{00000000-0005-0000-0000-0000B06F0000}"/>
    <cellStyle name="Normal 4 3 3 5" xfId="31298" xr:uid="{00000000-0005-0000-0000-0000B16F0000}"/>
    <cellStyle name="Normal 4 3 3 6" xfId="31299" xr:uid="{00000000-0005-0000-0000-0000B26F0000}"/>
    <cellStyle name="Normal 4 3 4" xfId="4974" xr:uid="{00000000-0005-0000-0000-0000B36F0000}"/>
    <cellStyle name="Normal 4 3 4 2" xfId="31300" xr:uid="{00000000-0005-0000-0000-0000B46F0000}"/>
    <cellStyle name="Normal 4 3 4 2 2" xfId="31301" xr:uid="{00000000-0005-0000-0000-0000B56F0000}"/>
    <cellStyle name="Normal 4 3 4 2 2 2" xfId="31302" xr:uid="{00000000-0005-0000-0000-0000B66F0000}"/>
    <cellStyle name="Normal 4 3 4 2 3" xfId="31303" xr:uid="{00000000-0005-0000-0000-0000B76F0000}"/>
    <cellStyle name="Normal 4 3 4 2 4" xfId="31304" xr:uid="{00000000-0005-0000-0000-0000B86F0000}"/>
    <cellStyle name="Normal 4 3 4 3" xfId="31305" xr:uid="{00000000-0005-0000-0000-0000B96F0000}"/>
    <cellStyle name="Normal 4 3 4 3 2" xfId="31306" xr:uid="{00000000-0005-0000-0000-0000BA6F0000}"/>
    <cellStyle name="Normal 4 3 4 4" xfId="31307" xr:uid="{00000000-0005-0000-0000-0000BB6F0000}"/>
    <cellStyle name="Normal 4 3 4 5" xfId="31308" xr:uid="{00000000-0005-0000-0000-0000BC6F0000}"/>
    <cellStyle name="Normal 4 3 5" xfId="4975" xr:uid="{00000000-0005-0000-0000-0000BD6F0000}"/>
    <cellStyle name="Normal 4 3 5 2" xfId="31309" xr:uid="{00000000-0005-0000-0000-0000BE6F0000}"/>
    <cellStyle name="Normal 4 3 5 2 2" xfId="31310" xr:uid="{00000000-0005-0000-0000-0000BF6F0000}"/>
    <cellStyle name="Normal 4 3 5 3" xfId="31311" xr:uid="{00000000-0005-0000-0000-0000C06F0000}"/>
    <cellStyle name="Normal 4 3 5 4" xfId="31312" xr:uid="{00000000-0005-0000-0000-0000C16F0000}"/>
    <cellStyle name="Normal 4 3 6" xfId="4976" xr:uid="{00000000-0005-0000-0000-0000C26F0000}"/>
    <cellStyle name="Normal 4 3 6 2" xfId="31313" xr:uid="{00000000-0005-0000-0000-0000C36F0000}"/>
    <cellStyle name="Normal 4 3 7" xfId="4977" xr:uid="{00000000-0005-0000-0000-0000C46F0000}"/>
    <cellStyle name="Normal 4 3 8" xfId="31314" xr:uid="{00000000-0005-0000-0000-0000C56F0000}"/>
    <cellStyle name="Normal 4 3 9" xfId="31315" xr:uid="{00000000-0005-0000-0000-0000C66F0000}"/>
    <cellStyle name="Normal 4 3_KD1_FED_CC_I_R_WP_033109" xfId="4978" xr:uid="{00000000-0005-0000-0000-0000C76F0000}"/>
    <cellStyle name="Normal 4 30" xfId="4979" xr:uid="{00000000-0005-0000-0000-0000C86F0000}"/>
    <cellStyle name="Normal 4 30 2" xfId="4980" xr:uid="{00000000-0005-0000-0000-0000C96F0000}"/>
    <cellStyle name="Normal 4 30 2 2" xfId="4981" xr:uid="{00000000-0005-0000-0000-0000CA6F0000}"/>
    <cellStyle name="Normal 4 31" xfId="4982" xr:uid="{00000000-0005-0000-0000-0000CB6F0000}"/>
    <cellStyle name="Normal 4 31 2" xfId="4983" xr:uid="{00000000-0005-0000-0000-0000CC6F0000}"/>
    <cellStyle name="Normal 4 31 2 2" xfId="4984" xr:uid="{00000000-0005-0000-0000-0000CD6F0000}"/>
    <cellStyle name="Normal 4 32" xfId="4985" xr:uid="{00000000-0005-0000-0000-0000CE6F0000}"/>
    <cellStyle name="Normal 4 32 2" xfId="4986" xr:uid="{00000000-0005-0000-0000-0000CF6F0000}"/>
    <cellStyle name="Normal 4 32 2 2" xfId="4987" xr:uid="{00000000-0005-0000-0000-0000D06F0000}"/>
    <cellStyle name="Normal 4 33" xfId="4988" xr:uid="{00000000-0005-0000-0000-0000D16F0000}"/>
    <cellStyle name="Normal 4 33 2" xfId="4989" xr:uid="{00000000-0005-0000-0000-0000D26F0000}"/>
    <cellStyle name="Normal 4 33 2 2" xfId="4990" xr:uid="{00000000-0005-0000-0000-0000D36F0000}"/>
    <cellStyle name="Normal 4 34" xfId="4991" xr:uid="{00000000-0005-0000-0000-0000D46F0000}"/>
    <cellStyle name="Normal 4 34 2" xfId="4992" xr:uid="{00000000-0005-0000-0000-0000D56F0000}"/>
    <cellStyle name="Normal 4 34 2 2" xfId="4993" xr:uid="{00000000-0005-0000-0000-0000D66F0000}"/>
    <cellStyle name="Normal 4 35" xfId="4994" xr:uid="{00000000-0005-0000-0000-0000D76F0000}"/>
    <cellStyle name="Normal 4 35 2" xfId="4995" xr:uid="{00000000-0005-0000-0000-0000D86F0000}"/>
    <cellStyle name="Normal 4 35 2 2" xfId="4996" xr:uid="{00000000-0005-0000-0000-0000D96F0000}"/>
    <cellStyle name="Normal 4 36" xfId="4997" xr:uid="{00000000-0005-0000-0000-0000DA6F0000}"/>
    <cellStyle name="Normal 4 36 2" xfId="4998" xr:uid="{00000000-0005-0000-0000-0000DB6F0000}"/>
    <cellStyle name="Normal 4 36 2 2" xfId="4999" xr:uid="{00000000-0005-0000-0000-0000DC6F0000}"/>
    <cellStyle name="Normal 4 37" xfId="5000" xr:uid="{00000000-0005-0000-0000-0000DD6F0000}"/>
    <cellStyle name="Normal 4 37 2" xfId="5001" xr:uid="{00000000-0005-0000-0000-0000DE6F0000}"/>
    <cellStyle name="Normal 4 37 2 2" xfId="5002" xr:uid="{00000000-0005-0000-0000-0000DF6F0000}"/>
    <cellStyle name="Normal 4 38" xfId="5003" xr:uid="{00000000-0005-0000-0000-0000E06F0000}"/>
    <cellStyle name="Normal 4 38 2" xfId="5004" xr:uid="{00000000-0005-0000-0000-0000E16F0000}"/>
    <cellStyle name="Normal 4 38 2 2" xfId="5005" xr:uid="{00000000-0005-0000-0000-0000E26F0000}"/>
    <cellStyle name="Normal 4 39" xfId="5006" xr:uid="{00000000-0005-0000-0000-0000E36F0000}"/>
    <cellStyle name="Normal 4 39 2" xfId="5007" xr:uid="{00000000-0005-0000-0000-0000E46F0000}"/>
    <cellStyle name="Normal 4 39 2 2" xfId="5008" xr:uid="{00000000-0005-0000-0000-0000E56F0000}"/>
    <cellStyle name="Normal 4 4" xfId="385" xr:uid="{00000000-0005-0000-0000-0000E66F0000}"/>
    <cellStyle name="Normal 4 4 10" xfId="7409" xr:uid="{00000000-0005-0000-0000-0000E76F0000}"/>
    <cellStyle name="Normal 4 4 2" xfId="386" xr:uid="{00000000-0005-0000-0000-0000E86F0000}"/>
    <cellStyle name="Normal 4 4 2 2" xfId="5009" xr:uid="{00000000-0005-0000-0000-0000E96F0000}"/>
    <cellStyle name="Normal 4 4 2 2 2" xfId="31316" xr:uid="{00000000-0005-0000-0000-0000EA6F0000}"/>
    <cellStyle name="Normal 4 4 2 2 2 2" xfId="31317" xr:uid="{00000000-0005-0000-0000-0000EB6F0000}"/>
    <cellStyle name="Normal 4 4 2 2 2 2 2" xfId="31318" xr:uid="{00000000-0005-0000-0000-0000EC6F0000}"/>
    <cellStyle name="Normal 4 4 2 2 2 2 2 2" xfId="31319" xr:uid="{00000000-0005-0000-0000-0000ED6F0000}"/>
    <cellStyle name="Normal 4 4 2 2 2 2 3" xfId="31320" xr:uid="{00000000-0005-0000-0000-0000EE6F0000}"/>
    <cellStyle name="Normal 4 4 2 2 2 2 4" xfId="31321" xr:uid="{00000000-0005-0000-0000-0000EF6F0000}"/>
    <cellStyle name="Normal 4 4 2 2 2 3" xfId="31322" xr:uid="{00000000-0005-0000-0000-0000F06F0000}"/>
    <cellStyle name="Normal 4 4 2 2 2 3 2" xfId="31323" xr:uid="{00000000-0005-0000-0000-0000F16F0000}"/>
    <cellStyle name="Normal 4 4 2 2 2 4" xfId="31324" xr:uid="{00000000-0005-0000-0000-0000F26F0000}"/>
    <cellStyle name="Normal 4 4 2 2 2 5" xfId="31325" xr:uid="{00000000-0005-0000-0000-0000F36F0000}"/>
    <cellStyle name="Normal 4 4 2 2 3" xfId="31326" xr:uid="{00000000-0005-0000-0000-0000F46F0000}"/>
    <cellStyle name="Normal 4 4 2 2 3 2" xfId="31327" xr:uid="{00000000-0005-0000-0000-0000F56F0000}"/>
    <cellStyle name="Normal 4 4 2 2 3 2 2" xfId="31328" xr:uid="{00000000-0005-0000-0000-0000F66F0000}"/>
    <cellStyle name="Normal 4 4 2 2 3 3" xfId="31329" xr:uid="{00000000-0005-0000-0000-0000F76F0000}"/>
    <cellStyle name="Normal 4 4 2 2 3 4" xfId="31330" xr:uid="{00000000-0005-0000-0000-0000F86F0000}"/>
    <cellStyle name="Normal 4 4 2 2 4" xfId="31331" xr:uid="{00000000-0005-0000-0000-0000F96F0000}"/>
    <cellStyle name="Normal 4 4 2 2 4 2" xfId="31332" xr:uid="{00000000-0005-0000-0000-0000FA6F0000}"/>
    <cellStyle name="Normal 4 4 2 2 5" xfId="31333" xr:uid="{00000000-0005-0000-0000-0000FB6F0000}"/>
    <cellStyle name="Normal 4 4 2 2 6" xfId="31334" xr:uid="{00000000-0005-0000-0000-0000FC6F0000}"/>
    <cellStyle name="Normal 4 4 2 3" xfId="31335" xr:uid="{00000000-0005-0000-0000-0000FD6F0000}"/>
    <cellStyle name="Normal 4 4 2 3 2" xfId="31336" xr:uid="{00000000-0005-0000-0000-0000FE6F0000}"/>
    <cellStyle name="Normal 4 4 2 3 2 2" xfId="31337" xr:uid="{00000000-0005-0000-0000-0000FF6F0000}"/>
    <cellStyle name="Normal 4 4 2 3 2 2 2" xfId="31338" xr:uid="{00000000-0005-0000-0000-000000700000}"/>
    <cellStyle name="Normal 4 4 2 3 2 3" xfId="31339" xr:uid="{00000000-0005-0000-0000-000001700000}"/>
    <cellStyle name="Normal 4 4 2 3 2 4" xfId="31340" xr:uid="{00000000-0005-0000-0000-000002700000}"/>
    <cellStyle name="Normal 4 4 2 3 3" xfId="31341" xr:uid="{00000000-0005-0000-0000-000003700000}"/>
    <cellStyle name="Normal 4 4 2 3 3 2" xfId="31342" xr:uid="{00000000-0005-0000-0000-000004700000}"/>
    <cellStyle name="Normal 4 4 2 3 4" xfId="31343" xr:uid="{00000000-0005-0000-0000-000005700000}"/>
    <cellStyle name="Normal 4 4 2 3 5" xfId="31344" xr:uid="{00000000-0005-0000-0000-000006700000}"/>
    <cellStyle name="Normal 4 4 2 4" xfId="31345" xr:uid="{00000000-0005-0000-0000-000007700000}"/>
    <cellStyle name="Normal 4 4 2 4 2" xfId="31346" xr:uid="{00000000-0005-0000-0000-000008700000}"/>
    <cellStyle name="Normal 4 4 2 4 2 2" xfId="31347" xr:uid="{00000000-0005-0000-0000-000009700000}"/>
    <cellStyle name="Normal 4 4 2 4 3" xfId="31348" xr:uid="{00000000-0005-0000-0000-00000A700000}"/>
    <cellStyle name="Normal 4 4 2 4 4" xfId="31349" xr:uid="{00000000-0005-0000-0000-00000B700000}"/>
    <cellStyle name="Normal 4 4 2 5" xfId="31350" xr:uid="{00000000-0005-0000-0000-00000C700000}"/>
    <cellStyle name="Normal 4 4 2 5 2" xfId="31351" xr:uid="{00000000-0005-0000-0000-00000D700000}"/>
    <cellStyle name="Normal 4 4 2 6" xfId="31352" xr:uid="{00000000-0005-0000-0000-00000E700000}"/>
    <cellStyle name="Normal 4 4 2 7" xfId="31353" xr:uid="{00000000-0005-0000-0000-00000F700000}"/>
    <cellStyle name="Normal 4 4 3" xfId="5010" xr:uid="{00000000-0005-0000-0000-000010700000}"/>
    <cellStyle name="Normal 4 4 3 2" xfId="31354" xr:uid="{00000000-0005-0000-0000-000011700000}"/>
    <cellStyle name="Normal 4 4 3 2 2" xfId="31355" xr:uid="{00000000-0005-0000-0000-000012700000}"/>
    <cellStyle name="Normal 4 4 3 2 2 2" xfId="31356" xr:uid="{00000000-0005-0000-0000-000013700000}"/>
    <cellStyle name="Normal 4 4 3 2 2 2 2" xfId="31357" xr:uid="{00000000-0005-0000-0000-000014700000}"/>
    <cellStyle name="Normal 4 4 3 2 2 3" xfId="31358" xr:uid="{00000000-0005-0000-0000-000015700000}"/>
    <cellStyle name="Normal 4 4 3 2 2 4" xfId="31359" xr:uid="{00000000-0005-0000-0000-000016700000}"/>
    <cellStyle name="Normal 4 4 3 2 3" xfId="31360" xr:uid="{00000000-0005-0000-0000-000017700000}"/>
    <cellStyle name="Normal 4 4 3 2 3 2" xfId="31361" xr:uid="{00000000-0005-0000-0000-000018700000}"/>
    <cellStyle name="Normal 4 4 3 2 4" xfId="31362" xr:uid="{00000000-0005-0000-0000-000019700000}"/>
    <cellStyle name="Normal 4 4 3 2 5" xfId="31363" xr:uid="{00000000-0005-0000-0000-00001A700000}"/>
    <cellStyle name="Normal 4 4 3 3" xfId="31364" xr:uid="{00000000-0005-0000-0000-00001B700000}"/>
    <cellStyle name="Normal 4 4 3 3 2" xfId="31365" xr:uid="{00000000-0005-0000-0000-00001C700000}"/>
    <cellStyle name="Normal 4 4 3 3 2 2" xfId="31366" xr:uid="{00000000-0005-0000-0000-00001D700000}"/>
    <cellStyle name="Normal 4 4 3 3 3" xfId="31367" xr:uid="{00000000-0005-0000-0000-00001E700000}"/>
    <cellStyle name="Normal 4 4 3 3 4" xfId="31368" xr:uid="{00000000-0005-0000-0000-00001F700000}"/>
    <cellStyle name="Normal 4 4 3 4" xfId="31369" xr:uid="{00000000-0005-0000-0000-000020700000}"/>
    <cellStyle name="Normal 4 4 3 4 2" xfId="31370" xr:uid="{00000000-0005-0000-0000-000021700000}"/>
    <cellStyle name="Normal 4 4 3 5" xfId="31371" xr:uid="{00000000-0005-0000-0000-000022700000}"/>
    <cellStyle name="Normal 4 4 3 6" xfId="31372" xr:uid="{00000000-0005-0000-0000-000023700000}"/>
    <cellStyle name="Normal 4 4 4" xfId="5011" xr:uid="{00000000-0005-0000-0000-000024700000}"/>
    <cellStyle name="Normal 4 4 4 2" xfId="31373" xr:uid="{00000000-0005-0000-0000-000025700000}"/>
    <cellStyle name="Normal 4 4 4 2 2" xfId="31374" xr:uid="{00000000-0005-0000-0000-000026700000}"/>
    <cellStyle name="Normal 4 4 4 2 2 2" xfId="31375" xr:uid="{00000000-0005-0000-0000-000027700000}"/>
    <cellStyle name="Normal 4 4 4 2 3" xfId="31376" xr:uid="{00000000-0005-0000-0000-000028700000}"/>
    <cellStyle name="Normal 4 4 4 2 4" xfId="31377" xr:uid="{00000000-0005-0000-0000-000029700000}"/>
    <cellStyle name="Normal 4 4 4 3" xfId="31378" xr:uid="{00000000-0005-0000-0000-00002A700000}"/>
    <cellStyle name="Normal 4 4 4 3 2" xfId="31379" xr:uid="{00000000-0005-0000-0000-00002B700000}"/>
    <cellStyle name="Normal 4 4 4 4" xfId="31380" xr:uid="{00000000-0005-0000-0000-00002C700000}"/>
    <cellStyle name="Normal 4 4 4 5" xfId="31381" xr:uid="{00000000-0005-0000-0000-00002D700000}"/>
    <cellStyle name="Normal 4 4 5" xfId="5012" xr:uid="{00000000-0005-0000-0000-00002E700000}"/>
    <cellStyle name="Normal 4 4 5 2" xfId="31382" xr:uid="{00000000-0005-0000-0000-00002F700000}"/>
    <cellStyle name="Normal 4 4 5 2 2" xfId="31383" xr:uid="{00000000-0005-0000-0000-000030700000}"/>
    <cellStyle name="Normal 4 4 5 3" xfId="31384" xr:uid="{00000000-0005-0000-0000-000031700000}"/>
    <cellStyle name="Normal 4 4 5 4" xfId="31385" xr:uid="{00000000-0005-0000-0000-000032700000}"/>
    <cellStyle name="Normal 4 4 6" xfId="5013" xr:uid="{00000000-0005-0000-0000-000033700000}"/>
    <cellStyle name="Normal 4 4 6 2" xfId="5014" xr:uid="{00000000-0005-0000-0000-000034700000}"/>
    <cellStyle name="Normal 4 4 7" xfId="5015" xr:uid="{00000000-0005-0000-0000-000035700000}"/>
    <cellStyle name="Normal 4 4 7 2" xfId="5016" xr:uid="{00000000-0005-0000-0000-000036700000}"/>
    <cellStyle name="Normal 4 4 8" xfId="5017" xr:uid="{00000000-0005-0000-0000-000037700000}"/>
    <cellStyle name="Normal 4 4 9" xfId="5018" xr:uid="{00000000-0005-0000-0000-000038700000}"/>
    <cellStyle name="Normal 4 4_KD1_FED_CC_I_R_WP_033109" xfId="5019" xr:uid="{00000000-0005-0000-0000-000039700000}"/>
    <cellStyle name="Normal 4 40" xfId="5020" xr:uid="{00000000-0005-0000-0000-00003A700000}"/>
    <cellStyle name="Normal 4 40 2" xfId="5021" xr:uid="{00000000-0005-0000-0000-00003B700000}"/>
    <cellStyle name="Normal 4 40 2 2" xfId="5022" xr:uid="{00000000-0005-0000-0000-00003C700000}"/>
    <cellStyle name="Normal 4 41" xfId="5023" xr:uid="{00000000-0005-0000-0000-00003D700000}"/>
    <cellStyle name="Normal 4 41 2" xfId="5024" xr:uid="{00000000-0005-0000-0000-00003E700000}"/>
    <cellStyle name="Normal 4 41 2 2" xfId="5025" xr:uid="{00000000-0005-0000-0000-00003F700000}"/>
    <cellStyle name="Normal 4 42" xfId="5026" xr:uid="{00000000-0005-0000-0000-000040700000}"/>
    <cellStyle name="Normal 4 42 2" xfId="5027" xr:uid="{00000000-0005-0000-0000-000041700000}"/>
    <cellStyle name="Normal 4 42 2 2" xfId="5028" xr:uid="{00000000-0005-0000-0000-000042700000}"/>
    <cellStyle name="Normal 4 43" xfId="5029" xr:uid="{00000000-0005-0000-0000-000043700000}"/>
    <cellStyle name="Normal 4 43 2" xfId="5030" xr:uid="{00000000-0005-0000-0000-000044700000}"/>
    <cellStyle name="Normal 4 43 2 2" xfId="5031" xr:uid="{00000000-0005-0000-0000-000045700000}"/>
    <cellStyle name="Normal 4 44" xfId="5032" xr:uid="{00000000-0005-0000-0000-000046700000}"/>
    <cellStyle name="Normal 4 44 2" xfId="5033" xr:uid="{00000000-0005-0000-0000-000047700000}"/>
    <cellStyle name="Normal 4 44 2 2" xfId="5034" xr:uid="{00000000-0005-0000-0000-000048700000}"/>
    <cellStyle name="Normal 4 45" xfId="5035" xr:uid="{00000000-0005-0000-0000-000049700000}"/>
    <cellStyle name="Normal 4 45 2" xfId="5036" xr:uid="{00000000-0005-0000-0000-00004A700000}"/>
    <cellStyle name="Normal 4 45 2 2" xfId="5037" xr:uid="{00000000-0005-0000-0000-00004B700000}"/>
    <cellStyle name="Normal 4 46" xfId="5038" xr:uid="{00000000-0005-0000-0000-00004C700000}"/>
    <cellStyle name="Normal 4 46 2" xfId="5039" xr:uid="{00000000-0005-0000-0000-00004D700000}"/>
    <cellStyle name="Normal 4 46 2 2" xfId="5040" xr:uid="{00000000-0005-0000-0000-00004E700000}"/>
    <cellStyle name="Normal 4 47" xfId="5041" xr:uid="{00000000-0005-0000-0000-00004F700000}"/>
    <cellStyle name="Normal 4 47 2" xfId="5042" xr:uid="{00000000-0005-0000-0000-000050700000}"/>
    <cellStyle name="Normal 4 47 2 2" xfId="5043" xr:uid="{00000000-0005-0000-0000-000051700000}"/>
    <cellStyle name="Normal 4 48" xfId="5044" xr:uid="{00000000-0005-0000-0000-000052700000}"/>
    <cellStyle name="Normal 4 48 2" xfId="5045" xr:uid="{00000000-0005-0000-0000-000053700000}"/>
    <cellStyle name="Normal 4 48 2 2" xfId="5046" xr:uid="{00000000-0005-0000-0000-000054700000}"/>
    <cellStyle name="Normal 4 49" xfId="5047" xr:uid="{00000000-0005-0000-0000-000055700000}"/>
    <cellStyle name="Normal 4 49 2" xfId="5048" xr:uid="{00000000-0005-0000-0000-000056700000}"/>
    <cellStyle name="Normal 4 49 2 2" xfId="5049" xr:uid="{00000000-0005-0000-0000-000057700000}"/>
    <cellStyle name="Normal 4 5" xfId="387" xr:uid="{00000000-0005-0000-0000-000058700000}"/>
    <cellStyle name="Normal 4 5 10" xfId="5050" xr:uid="{00000000-0005-0000-0000-000059700000}"/>
    <cellStyle name="Normal 4 5 10 2" xfId="5051" xr:uid="{00000000-0005-0000-0000-00005A700000}"/>
    <cellStyle name="Normal 4 5 10 2 2" xfId="5052" xr:uid="{00000000-0005-0000-0000-00005B700000}"/>
    <cellStyle name="Normal 4 5 11" xfId="5053" xr:uid="{00000000-0005-0000-0000-00005C700000}"/>
    <cellStyle name="Normal 4 5 11 2" xfId="5054" xr:uid="{00000000-0005-0000-0000-00005D700000}"/>
    <cellStyle name="Normal 4 5 11 2 2" xfId="5055" xr:uid="{00000000-0005-0000-0000-00005E700000}"/>
    <cellStyle name="Normal 4 5 12" xfId="5056" xr:uid="{00000000-0005-0000-0000-00005F700000}"/>
    <cellStyle name="Normal 4 5 12 2" xfId="5057" xr:uid="{00000000-0005-0000-0000-000060700000}"/>
    <cellStyle name="Normal 4 5 12 2 2" xfId="5058" xr:uid="{00000000-0005-0000-0000-000061700000}"/>
    <cellStyle name="Normal 4 5 13" xfId="5059" xr:uid="{00000000-0005-0000-0000-000062700000}"/>
    <cellStyle name="Normal 4 5 13 2" xfId="5060" xr:uid="{00000000-0005-0000-0000-000063700000}"/>
    <cellStyle name="Normal 4 5 13 2 2" xfId="5061" xr:uid="{00000000-0005-0000-0000-000064700000}"/>
    <cellStyle name="Normal 4 5 14" xfId="5062" xr:uid="{00000000-0005-0000-0000-000065700000}"/>
    <cellStyle name="Normal 4 5 14 2" xfId="5063" xr:uid="{00000000-0005-0000-0000-000066700000}"/>
    <cellStyle name="Normal 4 5 14 2 2" xfId="5064" xr:uid="{00000000-0005-0000-0000-000067700000}"/>
    <cellStyle name="Normal 4 5 15" xfId="5065" xr:uid="{00000000-0005-0000-0000-000068700000}"/>
    <cellStyle name="Normal 4 5 15 2" xfId="5066" xr:uid="{00000000-0005-0000-0000-000069700000}"/>
    <cellStyle name="Normal 4 5 15 2 2" xfId="5067" xr:uid="{00000000-0005-0000-0000-00006A700000}"/>
    <cellStyle name="Normal 4 5 16" xfId="5068" xr:uid="{00000000-0005-0000-0000-00006B700000}"/>
    <cellStyle name="Normal 4 5 16 2" xfId="5069" xr:uid="{00000000-0005-0000-0000-00006C700000}"/>
    <cellStyle name="Normal 4 5 16 2 2" xfId="5070" xr:uid="{00000000-0005-0000-0000-00006D700000}"/>
    <cellStyle name="Normal 4 5 17" xfId="5071" xr:uid="{00000000-0005-0000-0000-00006E700000}"/>
    <cellStyle name="Normal 4 5 17 2" xfId="5072" xr:uid="{00000000-0005-0000-0000-00006F700000}"/>
    <cellStyle name="Normal 4 5 17 2 2" xfId="5073" xr:uid="{00000000-0005-0000-0000-000070700000}"/>
    <cellStyle name="Normal 4 5 18" xfId="5074" xr:uid="{00000000-0005-0000-0000-000071700000}"/>
    <cellStyle name="Normal 4 5 18 2" xfId="5075" xr:uid="{00000000-0005-0000-0000-000072700000}"/>
    <cellStyle name="Normal 4 5 18 2 2" xfId="5076" xr:uid="{00000000-0005-0000-0000-000073700000}"/>
    <cellStyle name="Normal 4 5 19" xfId="5077" xr:uid="{00000000-0005-0000-0000-000074700000}"/>
    <cellStyle name="Normal 4 5 19 2" xfId="5078" xr:uid="{00000000-0005-0000-0000-000075700000}"/>
    <cellStyle name="Normal 4 5 19 2 2" xfId="5079" xr:uid="{00000000-0005-0000-0000-000076700000}"/>
    <cellStyle name="Normal 4 5 2" xfId="5080" xr:uid="{00000000-0005-0000-0000-000077700000}"/>
    <cellStyle name="Normal 4 5 2 2" xfId="5081" xr:uid="{00000000-0005-0000-0000-000078700000}"/>
    <cellStyle name="Normal 4 5 2 2 2" xfId="5082" xr:uid="{00000000-0005-0000-0000-000079700000}"/>
    <cellStyle name="Normal 4 5 2 2 3" xfId="31386" xr:uid="{00000000-0005-0000-0000-00007A700000}"/>
    <cellStyle name="Normal 4 5 2 2 3 2" xfId="31387" xr:uid="{00000000-0005-0000-0000-00007B700000}"/>
    <cellStyle name="Normal 4 5 2 2 3 2 2" xfId="31388" xr:uid="{00000000-0005-0000-0000-00007C700000}"/>
    <cellStyle name="Normal 4 5 2 2 3 2 2 2" xfId="31389" xr:uid="{00000000-0005-0000-0000-00007D700000}"/>
    <cellStyle name="Normal 4 5 2 2 3 2 3" xfId="31390" xr:uid="{00000000-0005-0000-0000-00007E700000}"/>
    <cellStyle name="Normal 4 5 2 2 3 2 4" xfId="31391" xr:uid="{00000000-0005-0000-0000-00007F700000}"/>
    <cellStyle name="Normal 4 5 2 2 3 3" xfId="31392" xr:uid="{00000000-0005-0000-0000-000080700000}"/>
    <cellStyle name="Normal 4 5 2 2 3 3 2" xfId="31393" xr:uid="{00000000-0005-0000-0000-000081700000}"/>
    <cellStyle name="Normal 4 5 2 2 3 4" xfId="31394" xr:uid="{00000000-0005-0000-0000-000082700000}"/>
    <cellStyle name="Normal 4 5 2 2 3 5" xfId="31395" xr:uid="{00000000-0005-0000-0000-000083700000}"/>
    <cellStyle name="Normal 4 5 2 2 4" xfId="31396" xr:uid="{00000000-0005-0000-0000-000084700000}"/>
    <cellStyle name="Normal 4 5 2 2 4 2" xfId="31397" xr:uid="{00000000-0005-0000-0000-000085700000}"/>
    <cellStyle name="Normal 4 5 2 2 4 2 2" xfId="31398" xr:uid="{00000000-0005-0000-0000-000086700000}"/>
    <cellStyle name="Normal 4 5 2 2 4 3" xfId="31399" xr:uid="{00000000-0005-0000-0000-000087700000}"/>
    <cellStyle name="Normal 4 5 2 2 4 4" xfId="31400" xr:uid="{00000000-0005-0000-0000-000088700000}"/>
    <cellStyle name="Normal 4 5 2 2 5" xfId="31401" xr:uid="{00000000-0005-0000-0000-000089700000}"/>
    <cellStyle name="Normal 4 5 2 2 5 2" xfId="31402" xr:uid="{00000000-0005-0000-0000-00008A700000}"/>
    <cellStyle name="Normal 4 5 2 2 6" xfId="31403" xr:uid="{00000000-0005-0000-0000-00008B700000}"/>
    <cellStyle name="Normal 4 5 2 2 7" xfId="31404" xr:uid="{00000000-0005-0000-0000-00008C700000}"/>
    <cellStyle name="Normal 4 5 2 3" xfId="31405" xr:uid="{00000000-0005-0000-0000-00008D700000}"/>
    <cellStyle name="Normal 4 5 2 4" xfId="31406" xr:uid="{00000000-0005-0000-0000-00008E700000}"/>
    <cellStyle name="Normal 4 5 2 4 2" xfId="31407" xr:uid="{00000000-0005-0000-0000-00008F700000}"/>
    <cellStyle name="Normal 4 5 2 4 2 2" xfId="31408" xr:uid="{00000000-0005-0000-0000-000090700000}"/>
    <cellStyle name="Normal 4 5 2 4 2 2 2" xfId="31409" xr:uid="{00000000-0005-0000-0000-000091700000}"/>
    <cellStyle name="Normal 4 5 2 4 2 3" xfId="31410" xr:uid="{00000000-0005-0000-0000-000092700000}"/>
    <cellStyle name="Normal 4 5 2 4 2 4" xfId="31411" xr:uid="{00000000-0005-0000-0000-000093700000}"/>
    <cellStyle name="Normal 4 5 2 4 3" xfId="31412" xr:uid="{00000000-0005-0000-0000-000094700000}"/>
    <cellStyle name="Normal 4 5 2 4 3 2" xfId="31413" xr:uid="{00000000-0005-0000-0000-000095700000}"/>
    <cellStyle name="Normal 4 5 2 4 4" xfId="31414" xr:uid="{00000000-0005-0000-0000-000096700000}"/>
    <cellStyle name="Normal 4 5 2 4 5" xfId="31415" xr:uid="{00000000-0005-0000-0000-000097700000}"/>
    <cellStyle name="Normal 4 5 2 5" xfId="31416" xr:uid="{00000000-0005-0000-0000-000098700000}"/>
    <cellStyle name="Normal 4 5 2 5 2" xfId="31417" xr:uid="{00000000-0005-0000-0000-000099700000}"/>
    <cellStyle name="Normal 4 5 2 5 2 2" xfId="31418" xr:uid="{00000000-0005-0000-0000-00009A700000}"/>
    <cellStyle name="Normal 4 5 2 5 3" xfId="31419" xr:uid="{00000000-0005-0000-0000-00009B700000}"/>
    <cellStyle name="Normal 4 5 2 5 4" xfId="31420" xr:uid="{00000000-0005-0000-0000-00009C700000}"/>
    <cellStyle name="Normal 4 5 2 6" xfId="31421" xr:uid="{00000000-0005-0000-0000-00009D700000}"/>
    <cellStyle name="Normal 4 5 2 6 2" xfId="31422" xr:uid="{00000000-0005-0000-0000-00009E700000}"/>
    <cellStyle name="Normal 4 5 2 7" xfId="31423" xr:uid="{00000000-0005-0000-0000-00009F700000}"/>
    <cellStyle name="Normal 4 5 2 8" xfId="31424" xr:uid="{00000000-0005-0000-0000-0000A0700000}"/>
    <cellStyle name="Normal 4 5 20" xfId="5083" xr:uid="{00000000-0005-0000-0000-0000A1700000}"/>
    <cellStyle name="Normal 4 5 20 2" xfId="5084" xr:uid="{00000000-0005-0000-0000-0000A2700000}"/>
    <cellStyle name="Normal 4 5 20 2 2" xfId="31425" xr:uid="{00000000-0005-0000-0000-0000A3700000}"/>
    <cellStyle name="Normal 4 5 20 2 2 2" xfId="31426" xr:uid="{00000000-0005-0000-0000-0000A4700000}"/>
    <cellStyle name="Normal 4 5 20 2 3" xfId="31427" xr:uid="{00000000-0005-0000-0000-0000A5700000}"/>
    <cellStyle name="Normal 4 5 20 2 4" xfId="31428" xr:uid="{00000000-0005-0000-0000-0000A6700000}"/>
    <cellStyle name="Normal 4 5 20 3" xfId="31429" xr:uid="{00000000-0005-0000-0000-0000A7700000}"/>
    <cellStyle name="Normal 4 5 20 3 2" xfId="31430" xr:uid="{00000000-0005-0000-0000-0000A8700000}"/>
    <cellStyle name="Normal 4 5 20 4" xfId="31431" xr:uid="{00000000-0005-0000-0000-0000A9700000}"/>
    <cellStyle name="Normal 4 5 20 5" xfId="31432" xr:uid="{00000000-0005-0000-0000-0000AA700000}"/>
    <cellStyle name="Normal 4 5 21" xfId="5085" xr:uid="{00000000-0005-0000-0000-0000AB700000}"/>
    <cellStyle name="Normal 4 5 21 2" xfId="31433" xr:uid="{00000000-0005-0000-0000-0000AC700000}"/>
    <cellStyle name="Normal 4 5 21 2 2" xfId="31434" xr:uid="{00000000-0005-0000-0000-0000AD700000}"/>
    <cellStyle name="Normal 4 5 21 2 2 2" xfId="31435" xr:uid="{00000000-0005-0000-0000-0000AE700000}"/>
    <cellStyle name="Normal 4 5 21 2 3" xfId="31436" xr:uid="{00000000-0005-0000-0000-0000AF700000}"/>
    <cellStyle name="Normal 4 5 21 2 4" xfId="31437" xr:uid="{00000000-0005-0000-0000-0000B0700000}"/>
    <cellStyle name="Normal 4 5 21 3" xfId="31438" xr:uid="{00000000-0005-0000-0000-0000B1700000}"/>
    <cellStyle name="Normal 4 5 21 3 2" xfId="31439" xr:uid="{00000000-0005-0000-0000-0000B2700000}"/>
    <cellStyle name="Normal 4 5 21 4" xfId="31440" xr:uid="{00000000-0005-0000-0000-0000B3700000}"/>
    <cellStyle name="Normal 4 5 21 5" xfId="31441" xr:uid="{00000000-0005-0000-0000-0000B4700000}"/>
    <cellStyle name="Normal 4 5 22" xfId="5086" xr:uid="{00000000-0005-0000-0000-0000B5700000}"/>
    <cellStyle name="Normal 4 5 22 2" xfId="31442" xr:uid="{00000000-0005-0000-0000-0000B6700000}"/>
    <cellStyle name="Normal 4 5 22 2 2" xfId="31443" xr:uid="{00000000-0005-0000-0000-0000B7700000}"/>
    <cellStyle name="Normal 4 5 22 3" xfId="31444" xr:uid="{00000000-0005-0000-0000-0000B8700000}"/>
    <cellStyle name="Normal 4 5 22 4" xfId="31445" xr:uid="{00000000-0005-0000-0000-0000B9700000}"/>
    <cellStyle name="Normal 4 5 23" xfId="5087" xr:uid="{00000000-0005-0000-0000-0000BA700000}"/>
    <cellStyle name="Normal 4 5 23 2" xfId="31446" xr:uid="{00000000-0005-0000-0000-0000BB700000}"/>
    <cellStyle name="Normal 4 5 24" xfId="5088" xr:uid="{00000000-0005-0000-0000-0000BC700000}"/>
    <cellStyle name="Normal 4 5 25" xfId="5089" xr:uid="{00000000-0005-0000-0000-0000BD700000}"/>
    <cellStyle name="Normal 4 5 26" xfId="31447" xr:uid="{00000000-0005-0000-0000-0000BE700000}"/>
    <cellStyle name="Normal 4 5 3" xfId="5090" xr:uid="{00000000-0005-0000-0000-0000BF700000}"/>
    <cellStyle name="Normal 4 5 3 2" xfId="5091" xr:uid="{00000000-0005-0000-0000-0000C0700000}"/>
    <cellStyle name="Normal 4 5 3 2 2" xfId="5092" xr:uid="{00000000-0005-0000-0000-0000C1700000}"/>
    <cellStyle name="Normal 4 5 3 3" xfId="31448" xr:uid="{00000000-0005-0000-0000-0000C2700000}"/>
    <cellStyle name="Normal 4 5 3 4" xfId="31449" xr:uid="{00000000-0005-0000-0000-0000C3700000}"/>
    <cellStyle name="Normal 4 5 3 4 2" xfId="31450" xr:uid="{00000000-0005-0000-0000-0000C4700000}"/>
    <cellStyle name="Normal 4 5 3 4 2 2" xfId="31451" xr:uid="{00000000-0005-0000-0000-0000C5700000}"/>
    <cellStyle name="Normal 4 5 3 4 2 2 2" xfId="31452" xr:uid="{00000000-0005-0000-0000-0000C6700000}"/>
    <cellStyle name="Normal 4 5 3 4 2 3" xfId="31453" xr:uid="{00000000-0005-0000-0000-0000C7700000}"/>
    <cellStyle name="Normal 4 5 3 4 2 4" xfId="31454" xr:uid="{00000000-0005-0000-0000-0000C8700000}"/>
    <cellStyle name="Normal 4 5 3 4 3" xfId="31455" xr:uid="{00000000-0005-0000-0000-0000C9700000}"/>
    <cellStyle name="Normal 4 5 3 4 3 2" xfId="31456" xr:uid="{00000000-0005-0000-0000-0000CA700000}"/>
    <cellStyle name="Normal 4 5 3 4 4" xfId="31457" xr:uid="{00000000-0005-0000-0000-0000CB700000}"/>
    <cellStyle name="Normal 4 5 3 4 5" xfId="31458" xr:uid="{00000000-0005-0000-0000-0000CC700000}"/>
    <cellStyle name="Normal 4 5 3 5" xfId="31459" xr:uid="{00000000-0005-0000-0000-0000CD700000}"/>
    <cellStyle name="Normal 4 5 3 5 2" xfId="31460" xr:uid="{00000000-0005-0000-0000-0000CE700000}"/>
    <cellStyle name="Normal 4 5 3 5 2 2" xfId="31461" xr:uid="{00000000-0005-0000-0000-0000CF700000}"/>
    <cellStyle name="Normal 4 5 3 5 3" xfId="31462" xr:uid="{00000000-0005-0000-0000-0000D0700000}"/>
    <cellStyle name="Normal 4 5 3 5 4" xfId="31463" xr:uid="{00000000-0005-0000-0000-0000D1700000}"/>
    <cellStyle name="Normal 4 5 3 6" xfId="31464" xr:uid="{00000000-0005-0000-0000-0000D2700000}"/>
    <cellStyle name="Normal 4 5 3 6 2" xfId="31465" xr:uid="{00000000-0005-0000-0000-0000D3700000}"/>
    <cellStyle name="Normal 4 5 3 7" xfId="31466" xr:uid="{00000000-0005-0000-0000-0000D4700000}"/>
    <cellStyle name="Normal 4 5 3 8" xfId="31467" xr:uid="{00000000-0005-0000-0000-0000D5700000}"/>
    <cellStyle name="Normal 4 5 4" xfId="5093" xr:uid="{00000000-0005-0000-0000-0000D6700000}"/>
    <cellStyle name="Normal 4 5 4 2" xfId="5094" xr:uid="{00000000-0005-0000-0000-0000D7700000}"/>
    <cellStyle name="Normal 4 5 4 2 2" xfId="5095" xr:uid="{00000000-0005-0000-0000-0000D8700000}"/>
    <cellStyle name="Normal 4 5 5" xfId="5096" xr:uid="{00000000-0005-0000-0000-0000D9700000}"/>
    <cellStyle name="Normal 4 5 5 2" xfId="5097" xr:uid="{00000000-0005-0000-0000-0000DA700000}"/>
    <cellStyle name="Normal 4 5 5 2 2" xfId="5098" xr:uid="{00000000-0005-0000-0000-0000DB700000}"/>
    <cellStyle name="Normal 4 5 6" xfId="5099" xr:uid="{00000000-0005-0000-0000-0000DC700000}"/>
    <cellStyle name="Normal 4 5 6 2" xfId="5100" xr:uid="{00000000-0005-0000-0000-0000DD700000}"/>
    <cellStyle name="Normal 4 5 6 2 2" xfId="5101" xr:uid="{00000000-0005-0000-0000-0000DE700000}"/>
    <cellStyle name="Normal 4 5 7" xfId="5102" xr:uid="{00000000-0005-0000-0000-0000DF700000}"/>
    <cellStyle name="Normal 4 5 7 2" xfId="5103" xr:uid="{00000000-0005-0000-0000-0000E0700000}"/>
    <cellStyle name="Normal 4 5 7 2 2" xfId="5104" xr:uid="{00000000-0005-0000-0000-0000E1700000}"/>
    <cellStyle name="Normal 4 5 8" xfId="5105" xr:uid="{00000000-0005-0000-0000-0000E2700000}"/>
    <cellStyle name="Normal 4 5 8 2" xfId="5106" xr:uid="{00000000-0005-0000-0000-0000E3700000}"/>
    <cellStyle name="Normal 4 5 8 2 2" xfId="5107" xr:uid="{00000000-0005-0000-0000-0000E4700000}"/>
    <cellStyle name="Normal 4 5 9" xfId="5108" xr:uid="{00000000-0005-0000-0000-0000E5700000}"/>
    <cellStyle name="Normal 4 5 9 2" xfId="5109" xr:uid="{00000000-0005-0000-0000-0000E6700000}"/>
    <cellStyle name="Normal 4 5 9 2 2" xfId="5110" xr:uid="{00000000-0005-0000-0000-0000E7700000}"/>
    <cellStyle name="Normal 4 5_60 Keyspan Corp TBBS 6-9" xfId="5111" xr:uid="{00000000-0005-0000-0000-0000E8700000}"/>
    <cellStyle name="Normal 4 50" xfId="5112" xr:uid="{00000000-0005-0000-0000-0000E9700000}"/>
    <cellStyle name="Normal 4 50 2" xfId="5113" xr:uid="{00000000-0005-0000-0000-0000EA700000}"/>
    <cellStyle name="Normal 4 50 2 2" xfId="5114" xr:uid="{00000000-0005-0000-0000-0000EB700000}"/>
    <cellStyle name="Normal 4 51" xfId="5115" xr:uid="{00000000-0005-0000-0000-0000EC700000}"/>
    <cellStyle name="Normal 4 51 2" xfId="5116" xr:uid="{00000000-0005-0000-0000-0000ED700000}"/>
    <cellStyle name="Normal 4 51 2 2" xfId="5117" xr:uid="{00000000-0005-0000-0000-0000EE700000}"/>
    <cellStyle name="Normal 4 52" xfId="5118" xr:uid="{00000000-0005-0000-0000-0000EF700000}"/>
    <cellStyle name="Normal 4 52 2" xfId="5119" xr:uid="{00000000-0005-0000-0000-0000F0700000}"/>
    <cellStyle name="Normal 4 52 2 2" xfId="5120" xr:uid="{00000000-0005-0000-0000-0000F1700000}"/>
    <cellStyle name="Normal 4 53" xfId="5121" xr:uid="{00000000-0005-0000-0000-0000F2700000}"/>
    <cellStyle name="Normal 4 53 2" xfId="5122" xr:uid="{00000000-0005-0000-0000-0000F3700000}"/>
    <cellStyle name="Normal 4 53 2 2" xfId="5123" xr:uid="{00000000-0005-0000-0000-0000F4700000}"/>
    <cellStyle name="Normal 4 54" xfId="5124" xr:uid="{00000000-0005-0000-0000-0000F5700000}"/>
    <cellStyle name="Normal 4 54 2" xfId="5125" xr:uid="{00000000-0005-0000-0000-0000F6700000}"/>
    <cellStyle name="Normal 4 54 2 2" xfId="5126" xr:uid="{00000000-0005-0000-0000-0000F7700000}"/>
    <cellStyle name="Normal 4 55" xfId="5127" xr:uid="{00000000-0005-0000-0000-0000F8700000}"/>
    <cellStyle name="Normal 4 55 2" xfId="5128" xr:uid="{00000000-0005-0000-0000-0000F9700000}"/>
    <cellStyle name="Normal 4 55 2 2" xfId="5129" xr:uid="{00000000-0005-0000-0000-0000FA700000}"/>
    <cellStyle name="Normal 4 56" xfId="5130" xr:uid="{00000000-0005-0000-0000-0000FB700000}"/>
    <cellStyle name="Normal 4 56 2" xfId="5131" xr:uid="{00000000-0005-0000-0000-0000FC700000}"/>
    <cellStyle name="Normal 4 56 2 2" xfId="5132" xr:uid="{00000000-0005-0000-0000-0000FD700000}"/>
    <cellStyle name="Normal 4 57" xfId="5133" xr:uid="{00000000-0005-0000-0000-0000FE700000}"/>
    <cellStyle name="Normal 4 57 2" xfId="5134" xr:uid="{00000000-0005-0000-0000-0000FF700000}"/>
    <cellStyle name="Normal 4 57 2 2" xfId="5135" xr:uid="{00000000-0005-0000-0000-000000710000}"/>
    <cellStyle name="Normal 4 58" xfId="5136" xr:uid="{00000000-0005-0000-0000-000001710000}"/>
    <cellStyle name="Normal 4 58 2" xfId="5137" xr:uid="{00000000-0005-0000-0000-000002710000}"/>
    <cellStyle name="Normal 4 58 2 2" xfId="5138" xr:uid="{00000000-0005-0000-0000-000003710000}"/>
    <cellStyle name="Normal 4 59" xfId="5139" xr:uid="{00000000-0005-0000-0000-000004710000}"/>
    <cellStyle name="Normal 4 59 2" xfId="5140" xr:uid="{00000000-0005-0000-0000-000005710000}"/>
    <cellStyle name="Normal 4 59 2 2" xfId="5141" xr:uid="{00000000-0005-0000-0000-000006710000}"/>
    <cellStyle name="Normal 4 6" xfId="388" xr:uid="{00000000-0005-0000-0000-000007710000}"/>
    <cellStyle name="Normal 4 6 2" xfId="5142" xr:uid="{00000000-0005-0000-0000-000008710000}"/>
    <cellStyle name="Normal 4 6 2 2" xfId="5143" xr:uid="{00000000-0005-0000-0000-000009710000}"/>
    <cellStyle name="Normal 4 6 2 2 2" xfId="31468" xr:uid="{00000000-0005-0000-0000-00000A710000}"/>
    <cellStyle name="Normal 4 6 2 2 2 2" xfId="31469" xr:uid="{00000000-0005-0000-0000-00000B710000}"/>
    <cellStyle name="Normal 4 6 2 2 2 2 2" xfId="31470" xr:uid="{00000000-0005-0000-0000-00000C710000}"/>
    <cellStyle name="Normal 4 6 2 2 2 2 2 2" xfId="31471" xr:uid="{00000000-0005-0000-0000-00000D710000}"/>
    <cellStyle name="Normal 4 6 2 2 2 2 3" xfId="31472" xr:uid="{00000000-0005-0000-0000-00000E710000}"/>
    <cellStyle name="Normal 4 6 2 2 2 2 4" xfId="31473" xr:uid="{00000000-0005-0000-0000-00000F710000}"/>
    <cellStyle name="Normal 4 6 2 2 2 3" xfId="31474" xr:uid="{00000000-0005-0000-0000-000010710000}"/>
    <cellStyle name="Normal 4 6 2 2 2 3 2" xfId="31475" xr:uid="{00000000-0005-0000-0000-000011710000}"/>
    <cellStyle name="Normal 4 6 2 2 2 4" xfId="31476" xr:uid="{00000000-0005-0000-0000-000012710000}"/>
    <cellStyle name="Normal 4 6 2 2 2 5" xfId="31477" xr:uid="{00000000-0005-0000-0000-000013710000}"/>
    <cellStyle name="Normal 4 6 2 2 3" xfId="31478" xr:uid="{00000000-0005-0000-0000-000014710000}"/>
    <cellStyle name="Normal 4 6 2 2 3 2" xfId="31479" xr:uid="{00000000-0005-0000-0000-000015710000}"/>
    <cellStyle name="Normal 4 6 2 2 3 2 2" xfId="31480" xr:uid="{00000000-0005-0000-0000-000016710000}"/>
    <cellStyle name="Normal 4 6 2 2 3 3" xfId="31481" xr:uid="{00000000-0005-0000-0000-000017710000}"/>
    <cellStyle name="Normal 4 6 2 2 3 4" xfId="31482" xr:uid="{00000000-0005-0000-0000-000018710000}"/>
    <cellStyle name="Normal 4 6 2 2 4" xfId="31483" xr:uid="{00000000-0005-0000-0000-000019710000}"/>
    <cellStyle name="Normal 4 6 2 2 4 2" xfId="31484" xr:uid="{00000000-0005-0000-0000-00001A710000}"/>
    <cellStyle name="Normal 4 6 2 2 5" xfId="31485" xr:uid="{00000000-0005-0000-0000-00001B710000}"/>
    <cellStyle name="Normal 4 6 2 2 6" xfId="31486" xr:uid="{00000000-0005-0000-0000-00001C710000}"/>
    <cellStyle name="Normal 4 6 2 3" xfId="31487" xr:uid="{00000000-0005-0000-0000-00001D710000}"/>
    <cellStyle name="Normal 4 6 2 3 2" xfId="31488" xr:uid="{00000000-0005-0000-0000-00001E710000}"/>
    <cellStyle name="Normal 4 6 2 3 2 2" xfId="31489" xr:uid="{00000000-0005-0000-0000-00001F710000}"/>
    <cellStyle name="Normal 4 6 2 3 2 2 2" xfId="31490" xr:uid="{00000000-0005-0000-0000-000020710000}"/>
    <cellStyle name="Normal 4 6 2 3 2 3" xfId="31491" xr:uid="{00000000-0005-0000-0000-000021710000}"/>
    <cellStyle name="Normal 4 6 2 3 2 4" xfId="31492" xr:uid="{00000000-0005-0000-0000-000022710000}"/>
    <cellStyle name="Normal 4 6 2 3 3" xfId="31493" xr:uid="{00000000-0005-0000-0000-000023710000}"/>
    <cellStyle name="Normal 4 6 2 3 3 2" xfId="31494" xr:uid="{00000000-0005-0000-0000-000024710000}"/>
    <cellStyle name="Normal 4 6 2 3 4" xfId="31495" xr:uid="{00000000-0005-0000-0000-000025710000}"/>
    <cellStyle name="Normal 4 6 2 3 5" xfId="31496" xr:uid="{00000000-0005-0000-0000-000026710000}"/>
    <cellStyle name="Normal 4 6 2 4" xfId="31497" xr:uid="{00000000-0005-0000-0000-000027710000}"/>
    <cellStyle name="Normal 4 6 2 4 2" xfId="31498" xr:uid="{00000000-0005-0000-0000-000028710000}"/>
    <cellStyle name="Normal 4 6 2 4 2 2" xfId="31499" xr:uid="{00000000-0005-0000-0000-000029710000}"/>
    <cellStyle name="Normal 4 6 2 4 3" xfId="31500" xr:uid="{00000000-0005-0000-0000-00002A710000}"/>
    <cellStyle name="Normal 4 6 2 4 4" xfId="31501" xr:uid="{00000000-0005-0000-0000-00002B710000}"/>
    <cellStyle name="Normal 4 6 2 5" xfId="31502" xr:uid="{00000000-0005-0000-0000-00002C710000}"/>
    <cellStyle name="Normal 4 6 2 5 2" xfId="31503" xr:uid="{00000000-0005-0000-0000-00002D710000}"/>
    <cellStyle name="Normal 4 6 2 6" xfId="31504" xr:uid="{00000000-0005-0000-0000-00002E710000}"/>
    <cellStyle name="Normal 4 6 2 7" xfId="31505" xr:uid="{00000000-0005-0000-0000-00002F710000}"/>
    <cellStyle name="Normal 4 6 3" xfId="5144" xr:uid="{00000000-0005-0000-0000-000030710000}"/>
    <cellStyle name="Normal 4 6 3 2" xfId="31506" xr:uid="{00000000-0005-0000-0000-000031710000}"/>
    <cellStyle name="Normal 4 6 3 2 2" xfId="31507" xr:uid="{00000000-0005-0000-0000-000032710000}"/>
    <cellStyle name="Normal 4 6 3 2 2 2" xfId="31508" xr:uid="{00000000-0005-0000-0000-000033710000}"/>
    <cellStyle name="Normal 4 6 3 2 2 2 2" xfId="31509" xr:uid="{00000000-0005-0000-0000-000034710000}"/>
    <cellStyle name="Normal 4 6 3 2 2 3" xfId="31510" xr:uid="{00000000-0005-0000-0000-000035710000}"/>
    <cellStyle name="Normal 4 6 3 2 2 4" xfId="31511" xr:uid="{00000000-0005-0000-0000-000036710000}"/>
    <cellStyle name="Normal 4 6 3 2 3" xfId="31512" xr:uid="{00000000-0005-0000-0000-000037710000}"/>
    <cellStyle name="Normal 4 6 3 2 3 2" xfId="31513" xr:uid="{00000000-0005-0000-0000-000038710000}"/>
    <cellStyle name="Normal 4 6 3 2 4" xfId="31514" xr:uid="{00000000-0005-0000-0000-000039710000}"/>
    <cellStyle name="Normal 4 6 3 2 5" xfId="31515" xr:uid="{00000000-0005-0000-0000-00003A710000}"/>
    <cellStyle name="Normal 4 6 3 3" xfId="31516" xr:uid="{00000000-0005-0000-0000-00003B710000}"/>
    <cellStyle name="Normal 4 6 3 3 2" xfId="31517" xr:uid="{00000000-0005-0000-0000-00003C710000}"/>
    <cellStyle name="Normal 4 6 3 3 2 2" xfId="31518" xr:uid="{00000000-0005-0000-0000-00003D710000}"/>
    <cellStyle name="Normal 4 6 3 3 3" xfId="31519" xr:uid="{00000000-0005-0000-0000-00003E710000}"/>
    <cellStyle name="Normal 4 6 3 3 4" xfId="31520" xr:uid="{00000000-0005-0000-0000-00003F710000}"/>
    <cellStyle name="Normal 4 6 3 4" xfId="31521" xr:uid="{00000000-0005-0000-0000-000040710000}"/>
    <cellStyle name="Normal 4 6 3 4 2" xfId="31522" xr:uid="{00000000-0005-0000-0000-000041710000}"/>
    <cellStyle name="Normal 4 6 3 5" xfId="31523" xr:uid="{00000000-0005-0000-0000-000042710000}"/>
    <cellStyle name="Normal 4 6 3 6" xfId="31524" xr:uid="{00000000-0005-0000-0000-000043710000}"/>
    <cellStyle name="Normal 4 6 4" xfId="5145" xr:uid="{00000000-0005-0000-0000-000044710000}"/>
    <cellStyle name="Normal 4 6 4 2" xfId="31525" xr:uid="{00000000-0005-0000-0000-000045710000}"/>
    <cellStyle name="Normal 4 6 4 2 2" xfId="31526" xr:uid="{00000000-0005-0000-0000-000046710000}"/>
    <cellStyle name="Normal 4 6 4 2 2 2" xfId="31527" xr:uid="{00000000-0005-0000-0000-000047710000}"/>
    <cellStyle name="Normal 4 6 4 2 3" xfId="31528" xr:uid="{00000000-0005-0000-0000-000048710000}"/>
    <cellStyle name="Normal 4 6 4 2 4" xfId="31529" xr:uid="{00000000-0005-0000-0000-000049710000}"/>
    <cellStyle name="Normal 4 6 4 3" xfId="31530" xr:uid="{00000000-0005-0000-0000-00004A710000}"/>
    <cellStyle name="Normal 4 6 4 3 2" xfId="31531" xr:uid="{00000000-0005-0000-0000-00004B710000}"/>
    <cellStyle name="Normal 4 6 4 4" xfId="31532" xr:uid="{00000000-0005-0000-0000-00004C710000}"/>
    <cellStyle name="Normal 4 6 4 5" xfId="31533" xr:uid="{00000000-0005-0000-0000-00004D710000}"/>
    <cellStyle name="Normal 4 6 5" xfId="5146" xr:uid="{00000000-0005-0000-0000-00004E710000}"/>
    <cellStyle name="Normal 4 6 5 2" xfId="31534" xr:uid="{00000000-0005-0000-0000-00004F710000}"/>
    <cellStyle name="Normal 4 6 5 2 2" xfId="31535" xr:uid="{00000000-0005-0000-0000-000050710000}"/>
    <cellStyle name="Normal 4 6 5 3" xfId="31536" xr:uid="{00000000-0005-0000-0000-000051710000}"/>
    <cellStyle name="Normal 4 6 5 4" xfId="31537" xr:uid="{00000000-0005-0000-0000-000052710000}"/>
    <cellStyle name="Normal 4 6 6" xfId="5147" xr:uid="{00000000-0005-0000-0000-000053710000}"/>
    <cellStyle name="Normal 4 6 6 2" xfId="31538" xr:uid="{00000000-0005-0000-0000-000054710000}"/>
    <cellStyle name="Normal 4 6 7" xfId="5148" xr:uid="{00000000-0005-0000-0000-000055710000}"/>
    <cellStyle name="Normal 4 6 8" xfId="31539" xr:uid="{00000000-0005-0000-0000-000056710000}"/>
    <cellStyle name="Normal 4 6 9" xfId="31540" xr:uid="{00000000-0005-0000-0000-000057710000}"/>
    <cellStyle name="Normal 4 60" xfId="5149" xr:uid="{00000000-0005-0000-0000-000058710000}"/>
    <cellStyle name="Normal 4 60 2" xfId="5150" xr:uid="{00000000-0005-0000-0000-000059710000}"/>
    <cellStyle name="Normal 4 60 2 2" xfId="5151" xr:uid="{00000000-0005-0000-0000-00005A710000}"/>
    <cellStyle name="Normal 4 61" xfId="5152" xr:uid="{00000000-0005-0000-0000-00005B710000}"/>
    <cellStyle name="Normal 4 61 2" xfId="5153" xr:uid="{00000000-0005-0000-0000-00005C710000}"/>
    <cellStyle name="Normal 4 61 2 2" xfId="5154" xr:uid="{00000000-0005-0000-0000-00005D710000}"/>
    <cellStyle name="Normal 4 62" xfId="5155" xr:uid="{00000000-0005-0000-0000-00005E710000}"/>
    <cellStyle name="Normal 4 62 2" xfId="5156" xr:uid="{00000000-0005-0000-0000-00005F710000}"/>
    <cellStyle name="Normal 4 62 2 2" xfId="5157" xr:uid="{00000000-0005-0000-0000-000060710000}"/>
    <cellStyle name="Normal 4 63" xfId="5158" xr:uid="{00000000-0005-0000-0000-000061710000}"/>
    <cellStyle name="Normal 4 63 2" xfId="5159" xr:uid="{00000000-0005-0000-0000-000062710000}"/>
    <cellStyle name="Normal 4 63 2 2" xfId="5160" xr:uid="{00000000-0005-0000-0000-000063710000}"/>
    <cellStyle name="Normal 4 64" xfId="5161" xr:uid="{00000000-0005-0000-0000-000064710000}"/>
    <cellStyle name="Normal 4 64 2" xfId="5162" xr:uid="{00000000-0005-0000-0000-000065710000}"/>
    <cellStyle name="Normal 4 64 2 2" xfId="5163" xr:uid="{00000000-0005-0000-0000-000066710000}"/>
    <cellStyle name="Normal 4 65" xfId="5164" xr:uid="{00000000-0005-0000-0000-000067710000}"/>
    <cellStyle name="Normal 4 65 2" xfId="5165" xr:uid="{00000000-0005-0000-0000-000068710000}"/>
    <cellStyle name="Normal 4 65 2 2" xfId="5166" xr:uid="{00000000-0005-0000-0000-000069710000}"/>
    <cellStyle name="Normal 4 66" xfId="5167" xr:uid="{00000000-0005-0000-0000-00006A710000}"/>
    <cellStyle name="Normal 4 66 2" xfId="5168" xr:uid="{00000000-0005-0000-0000-00006B710000}"/>
    <cellStyle name="Normal 4 66 2 2" xfId="5169" xr:uid="{00000000-0005-0000-0000-00006C710000}"/>
    <cellStyle name="Normal 4 67" xfId="5170" xr:uid="{00000000-0005-0000-0000-00006D710000}"/>
    <cellStyle name="Normal 4 67 2" xfId="5171" xr:uid="{00000000-0005-0000-0000-00006E710000}"/>
    <cellStyle name="Normal 4 67 2 2" xfId="5172" xr:uid="{00000000-0005-0000-0000-00006F710000}"/>
    <cellStyle name="Normal 4 68" xfId="5173" xr:uid="{00000000-0005-0000-0000-000070710000}"/>
    <cellStyle name="Normal 4 68 2" xfId="5174" xr:uid="{00000000-0005-0000-0000-000071710000}"/>
    <cellStyle name="Normal 4 68 2 2" xfId="5175" xr:uid="{00000000-0005-0000-0000-000072710000}"/>
    <cellStyle name="Normal 4 69" xfId="5176" xr:uid="{00000000-0005-0000-0000-000073710000}"/>
    <cellStyle name="Normal 4 69 2" xfId="5177" xr:uid="{00000000-0005-0000-0000-000074710000}"/>
    <cellStyle name="Normal 4 69 2 2" xfId="5178" xr:uid="{00000000-0005-0000-0000-000075710000}"/>
    <cellStyle name="Normal 4 7" xfId="778" xr:uid="{00000000-0005-0000-0000-000076710000}"/>
    <cellStyle name="Normal 4 7 2" xfId="5179" xr:uid="{00000000-0005-0000-0000-000077710000}"/>
    <cellStyle name="Normal 4 7 2 2" xfId="5180" xr:uid="{00000000-0005-0000-0000-000078710000}"/>
    <cellStyle name="Normal 4 7 2 2 2" xfId="31541" xr:uid="{00000000-0005-0000-0000-000079710000}"/>
    <cellStyle name="Normal 4 7 2 2 2 2" xfId="31542" xr:uid="{00000000-0005-0000-0000-00007A710000}"/>
    <cellStyle name="Normal 4 7 2 2 2 2 2" xfId="31543" xr:uid="{00000000-0005-0000-0000-00007B710000}"/>
    <cellStyle name="Normal 4 7 2 2 2 2 2 2" xfId="31544" xr:uid="{00000000-0005-0000-0000-00007C710000}"/>
    <cellStyle name="Normal 4 7 2 2 2 2 3" xfId="31545" xr:uid="{00000000-0005-0000-0000-00007D710000}"/>
    <cellStyle name="Normal 4 7 2 2 2 2 4" xfId="31546" xr:uid="{00000000-0005-0000-0000-00007E710000}"/>
    <cellStyle name="Normal 4 7 2 2 2 3" xfId="31547" xr:uid="{00000000-0005-0000-0000-00007F710000}"/>
    <cellStyle name="Normal 4 7 2 2 2 3 2" xfId="31548" xr:uid="{00000000-0005-0000-0000-000080710000}"/>
    <cellStyle name="Normal 4 7 2 2 2 4" xfId="31549" xr:uid="{00000000-0005-0000-0000-000081710000}"/>
    <cellStyle name="Normal 4 7 2 2 2 5" xfId="31550" xr:uid="{00000000-0005-0000-0000-000082710000}"/>
    <cellStyle name="Normal 4 7 2 2 3" xfId="31551" xr:uid="{00000000-0005-0000-0000-000083710000}"/>
    <cellStyle name="Normal 4 7 2 2 3 2" xfId="31552" xr:uid="{00000000-0005-0000-0000-000084710000}"/>
    <cellStyle name="Normal 4 7 2 2 3 2 2" xfId="31553" xr:uid="{00000000-0005-0000-0000-000085710000}"/>
    <cellStyle name="Normal 4 7 2 2 3 3" xfId="31554" xr:uid="{00000000-0005-0000-0000-000086710000}"/>
    <cellStyle name="Normal 4 7 2 2 3 4" xfId="31555" xr:uid="{00000000-0005-0000-0000-000087710000}"/>
    <cellStyle name="Normal 4 7 2 2 4" xfId="31556" xr:uid="{00000000-0005-0000-0000-000088710000}"/>
    <cellStyle name="Normal 4 7 2 2 4 2" xfId="31557" xr:uid="{00000000-0005-0000-0000-000089710000}"/>
    <cellStyle name="Normal 4 7 2 2 5" xfId="31558" xr:uid="{00000000-0005-0000-0000-00008A710000}"/>
    <cellStyle name="Normal 4 7 2 2 6" xfId="31559" xr:uid="{00000000-0005-0000-0000-00008B710000}"/>
    <cellStyle name="Normal 4 7 2 3" xfId="31560" xr:uid="{00000000-0005-0000-0000-00008C710000}"/>
    <cellStyle name="Normal 4 7 2 3 2" xfId="31561" xr:uid="{00000000-0005-0000-0000-00008D710000}"/>
    <cellStyle name="Normal 4 7 2 3 2 2" xfId="31562" xr:uid="{00000000-0005-0000-0000-00008E710000}"/>
    <cellStyle name="Normal 4 7 2 3 2 2 2" xfId="31563" xr:uid="{00000000-0005-0000-0000-00008F710000}"/>
    <cellStyle name="Normal 4 7 2 3 2 3" xfId="31564" xr:uid="{00000000-0005-0000-0000-000090710000}"/>
    <cellStyle name="Normal 4 7 2 3 2 4" xfId="31565" xr:uid="{00000000-0005-0000-0000-000091710000}"/>
    <cellStyle name="Normal 4 7 2 3 3" xfId="31566" xr:uid="{00000000-0005-0000-0000-000092710000}"/>
    <cellStyle name="Normal 4 7 2 3 3 2" xfId="31567" xr:uid="{00000000-0005-0000-0000-000093710000}"/>
    <cellStyle name="Normal 4 7 2 3 4" xfId="31568" xr:uid="{00000000-0005-0000-0000-000094710000}"/>
    <cellStyle name="Normal 4 7 2 3 5" xfId="31569" xr:uid="{00000000-0005-0000-0000-000095710000}"/>
    <cellStyle name="Normal 4 7 2 4" xfId="31570" xr:uid="{00000000-0005-0000-0000-000096710000}"/>
    <cellStyle name="Normal 4 7 2 4 2" xfId="31571" xr:uid="{00000000-0005-0000-0000-000097710000}"/>
    <cellStyle name="Normal 4 7 2 4 2 2" xfId="31572" xr:uid="{00000000-0005-0000-0000-000098710000}"/>
    <cellStyle name="Normal 4 7 2 4 3" xfId="31573" xr:uid="{00000000-0005-0000-0000-000099710000}"/>
    <cellStyle name="Normal 4 7 2 4 4" xfId="31574" xr:uid="{00000000-0005-0000-0000-00009A710000}"/>
    <cellStyle name="Normal 4 7 2 5" xfId="31575" xr:uid="{00000000-0005-0000-0000-00009B710000}"/>
    <cellStyle name="Normal 4 7 2 5 2" xfId="31576" xr:uid="{00000000-0005-0000-0000-00009C710000}"/>
    <cellStyle name="Normal 4 7 2 6" xfId="31577" xr:uid="{00000000-0005-0000-0000-00009D710000}"/>
    <cellStyle name="Normal 4 7 2 7" xfId="31578" xr:uid="{00000000-0005-0000-0000-00009E710000}"/>
    <cellStyle name="Normal 4 7 3" xfId="5181" xr:uid="{00000000-0005-0000-0000-00009F710000}"/>
    <cellStyle name="Normal 4 7 3 2" xfId="31579" xr:uid="{00000000-0005-0000-0000-0000A0710000}"/>
    <cellStyle name="Normal 4 7 3 2 2" xfId="31580" xr:uid="{00000000-0005-0000-0000-0000A1710000}"/>
    <cellStyle name="Normal 4 7 3 2 2 2" xfId="31581" xr:uid="{00000000-0005-0000-0000-0000A2710000}"/>
    <cellStyle name="Normal 4 7 3 2 2 2 2" xfId="31582" xr:uid="{00000000-0005-0000-0000-0000A3710000}"/>
    <cellStyle name="Normal 4 7 3 2 2 3" xfId="31583" xr:uid="{00000000-0005-0000-0000-0000A4710000}"/>
    <cellStyle name="Normal 4 7 3 2 2 4" xfId="31584" xr:uid="{00000000-0005-0000-0000-0000A5710000}"/>
    <cellStyle name="Normal 4 7 3 2 3" xfId="31585" xr:uid="{00000000-0005-0000-0000-0000A6710000}"/>
    <cellStyle name="Normal 4 7 3 2 3 2" xfId="31586" xr:uid="{00000000-0005-0000-0000-0000A7710000}"/>
    <cellStyle name="Normal 4 7 3 2 4" xfId="31587" xr:uid="{00000000-0005-0000-0000-0000A8710000}"/>
    <cellStyle name="Normal 4 7 3 2 5" xfId="31588" xr:uid="{00000000-0005-0000-0000-0000A9710000}"/>
    <cellStyle name="Normal 4 7 3 3" xfId="31589" xr:uid="{00000000-0005-0000-0000-0000AA710000}"/>
    <cellStyle name="Normal 4 7 3 3 2" xfId="31590" xr:uid="{00000000-0005-0000-0000-0000AB710000}"/>
    <cellStyle name="Normal 4 7 3 3 2 2" xfId="31591" xr:uid="{00000000-0005-0000-0000-0000AC710000}"/>
    <cellStyle name="Normal 4 7 3 3 3" xfId="31592" xr:uid="{00000000-0005-0000-0000-0000AD710000}"/>
    <cellStyle name="Normal 4 7 3 3 4" xfId="31593" xr:uid="{00000000-0005-0000-0000-0000AE710000}"/>
    <cellStyle name="Normal 4 7 3 4" xfId="31594" xr:uid="{00000000-0005-0000-0000-0000AF710000}"/>
    <cellStyle name="Normal 4 7 3 4 2" xfId="31595" xr:uid="{00000000-0005-0000-0000-0000B0710000}"/>
    <cellStyle name="Normal 4 7 3 5" xfId="31596" xr:uid="{00000000-0005-0000-0000-0000B1710000}"/>
    <cellStyle name="Normal 4 7 3 6" xfId="31597" xr:uid="{00000000-0005-0000-0000-0000B2710000}"/>
    <cellStyle name="Normal 4 7 4" xfId="5182" xr:uid="{00000000-0005-0000-0000-0000B3710000}"/>
    <cellStyle name="Normal 4 7 4 2" xfId="31598" xr:uid="{00000000-0005-0000-0000-0000B4710000}"/>
    <cellStyle name="Normal 4 7 4 2 2" xfId="31599" xr:uid="{00000000-0005-0000-0000-0000B5710000}"/>
    <cellStyle name="Normal 4 7 4 2 2 2" xfId="31600" xr:uid="{00000000-0005-0000-0000-0000B6710000}"/>
    <cellStyle name="Normal 4 7 4 2 3" xfId="31601" xr:uid="{00000000-0005-0000-0000-0000B7710000}"/>
    <cellStyle name="Normal 4 7 4 2 4" xfId="31602" xr:uid="{00000000-0005-0000-0000-0000B8710000}"/>
    <cellStyle name="Normal 4 7 4 3" xfId="31603" xr:uid="{00000000-0005-0000-0000-0000B9710000}"/>
    <cellStyle name="Normal 4 7 4 3 2" xfId="31604" xr:uid="{00000000-0005-0000-0000-0000BA710000}"/>
    <cellStyle name="Normal 4 7 4 4" xfId="31605" xr:uid="{00000000-0005-0000-0000-0000BB710000}"/>
    <cellStyle name="Normal 4 7 4 5" xfId="31606" xr:uid="{00000000-0005-0000-0000-0000BC710000}"/>
    <cellStyle name="Normal 4 7 5" xfId="5183" xr:uid="{00000000-0005-0000-0000-0000BD710000}"/>
    <cellStyle name="Normal 4 7 5 2" xfId="31607" xr:uid="{00000000-0005-0000-0000-0000BE710000}"/>
    <cellStyle name="Normal 4 7 5 2 2" xfId="31608" xr:uid="{00000000-0005-0000-0000-0000BF710000}"/>
    <cellStyle name="Normal 4 7 5 3" xfId="31609" xr:uid="{00000000-0005-0000-0000-0000C0710000}"/>
    <cellStyle name="Normal 4 7 5 4" xfId="31610" xr:uid="{00000000-0005-0000-0000-0000C1710000}"/>
    <cellStyle name="Normal 4 7 6" xfId="5184" xr:uid="{00000000-0005-0000-0000-0000C2710000}"/>
    <cellStyle name="Normal 4 7 6 2" xfId="31611" xr:uid="{00000000-0005-0000-0000-0000C3710000}"/>
    <cellStyle name="Normal 4 7 7" xfId="5185" xr:uid="{00000000-0005-0000-0000-0000C4710000}"/>
    <cellStyle name="Normal 4 7 8" xfId="31612" xr:uid="{00000000-0005-0000-0000-0000C5710000}"/>
    <cellStyle name="Normal 4 7 9" xfId="31613" xr:uid="{00000000-0005-0000-0000-0000C6710000}"/>
    <cellStyle name="Normal 4 70" xfId="5186" xr:uid="{00000000-0005-0000-0000-0000C7710000}"/>
    <cellStyle name="Normal 4 70 2" xfId="5187" xr:uid="{00000000-0005-0000-0000-0000C8710000}"/>
    <cellStyle name="Normal 4 70 2 2" xfId="5188" xr:uid="{00000000-0005-0000-0000-0000C9710000}"/>
    <cellStyle name="Normal 4 71" xfId="5189" xr:uid="{00000000-0005-0000-0000-0000CA710000}"/>
    <cellStyle name="Normal 4 71 2" xfId="5190" xr:uid="{00000000-0005-0000-0000-0000CB710000}"/>
    <cellStyle name="Normal 4 71 2 2" xfId="5191" xr:uid="{00000000-0005-0000-0000-0000CC710000}"/>
    <cellStyle name="Normal 4 72" xfId="5192" xr:uid="{00000000-0005-0000-0000-0000CD710000}"/>
    <cellStyle name="Normal 4 72 2" xfId="5193" xr:uid="{00000000-0005-0000-0000-0000CE710000}"/>
    <cellStyle name="Normal 4 72 2 2" xfId="5194" xr:uid="{00000000-0005-0000-0000-0000CF710000}"/>
    <cellStyle name="Normal 4 73" xfId="5195" xr:uid="{00000000-0005-0000-0000-0000D0710000}"/>
    <cellStyle name="Normal 4 73 2" xfId="5196" xr:uid="{00000000-0005-0000-0000-0000D1710000}"/>
    <cellStyle name="Normal 4 73 2 2" xfId="5197" xr:uid="{00000000-0005-0000-0000-0000D2710000}"/>
    <cellStyle name="Normal 4 74" xfId="5198" xr:uid="{00000000-0005-0000-0000-0000D3710000}"/>
    <cellStyle name="Normal 4 74 2" xfId="5199" xr:uid="{00000000-0005-0000-0000-0000D4710000}"/>
    <cellStyle name="Normal 4 74 2 2" xfId="5200" xr:uid="{00000000-0005-0000-0000-0000D5710000}"/>
    <cellStyle name="Normal 4 75" xfId="5201" xr:uid="{00000000-0005-0000-0000-0000D6710000}"/>
    <cellStyle name="Normal 4 75 2" xfId="5202" xr:uid="{00000000-0005-0000-0000-0000D7710000}"/>
    <cellStyle name="Normal 4 75 2 2" xfId="5203" xr:uid="{00000000-0005-0000-0000-0000D8710000}"/>
    <cellStyle name="Normal 4 76" xfId="5204" xr:uid="{00000000-0005-0000-0000-0000D9710000}"/>
    <cellStyle name="Normal 4 76 2" xfId="5205" xr:uid="{00000000-0005-0000-0000-0000DA710000}"/>
    <cellStyle name="Normal 4 76 2 2" xfId="5206" xr:uid="{00000000-0005-0000-0000-0000DB710000}"/>
    <cellStyle name="Normal 4 77" xfId="5207" xr:uid="{00000000-0005-0000-0000-0000DC710000}"/>
    <cellStyle name="Normal 4 77 2" xfId="5208" xr:uid="{00000000-0005-0000-0000-0000DD710000}"/>
    <cellStyle name="Normal 4 77 2 2" xfId="5209" xr:uid="{00000000-0005-0000-0000-0000DE710000}"/>
    <cellStyle name="Normal 4 78" xfId="5210" xr:uid="{00000000-0005-0000-0000-0000DF710000}"/>
    <cellStyle name="Normal 4 78 2" xfId="5211" xr:uid="{00000000-0005-0000-0000-0000E0710000}"/>
    <cellStyle name="Normal 4 78 2 2" xfId="5212" xr:uid="{00000000-0005-0000-0000-0000E1710000}"/>
    <cellStyle name="Normal 4 79" xfId="5213" xr:uid="{00000000-0005-0000-0000-0000E2710000}"/>
    <cellStyle name="Normal 4 79 2" xfId="5214" xr:uid="{00000000-0005-0000-0000-0000E3710000}"/>
    <cellStyle name="Normal 4 79 2 2" xfId="5215" xr:uid="{00000000-0005-0000-0000-0000E4710000}"/>
    <cellStyle name="Normal 4 8" xfId="779" xr:uid="{00000000-0005-0000-0000-0000E5710000}"/>
    <cellStyle name="Normal 4 8 2" xfId="5216" xr:uid="{00000000-0005-0000-0000-0000E6710000}"/>
    <cellStyle name="Normal 4 8 2 2" xfId="5217" xr:uid="{00000000-0005-0000-0000-0000E7710000}"/>
    <cellStyle name="Normal 4 8 2 2 2" xfId="31614" xr:uid="{00000000-0005-0000-0000-0000E8710000}"/>
    <cellStyle name="Normal 4 8 2 2 2 2" xfId="31615" xr:uid="{00000000-0005-0000-0000-0000E9710000}"/>
    <cellStyle name="Normal 4 8 2 2 2 2 2" xfId="31616" xr:uid="{00000000-0005-0000-0000-0000EA710000}"/>
    <cellStyle name="Normal 4 8 2 2 2 2 2 2" xfId="31617" xr:uid="{00000000-0005-0000-0000-0000EB710000}"/>
    <cellStyle name="Normal 4 8 2 2 2 2 3" xfId="31618" xr:uid="{00000000-0005-0000-0000-0000EC710000}"/>
    <cellStyle name="Normal 4 8 2 2 2 2 4" xfId="31619" xr:uid="{00000000-0005-0000-0000-0000ED710000}"/>
    <cellStyle name="Normal 4 8 2 2 2 3" xfId="31620" xr:uid="{00000000-0005-0000-0000-0000EE710000}"/>
    <cellStyle name="Normal 4 8 2 2 2 3 2" xfId="31621" xr:uid="{00000000-0005-0000-0000-0000EF710000}"/>
    <cellStyle name="Normal 4 8 2 2 2 4" xfId="31622" xr:uid="{00000000-0005-0000-0000-0000F0710000}"/>
    <cellStyle name="Normal 4 8 2 2 2 5" xfId="31623" xr:uid="{00000000-0005-0000-0000-0000F1710000}"/>
    <cellStyle name="Normal 4 8 2 2 3" xfId="31624" xr:uid="{00000000-0005-0000-0000-0000F2710000}"/>
    <cellStyle name="Normal 4 8 2 2 3 2" xfId="31625" xr:uid="{00000000-0005-0000-0000-0000F3710000}"/>
    <cellStyle name="Normal 4 8 2 2 3 2 2" xfId="31626" xr:uid="{00000000-0005-0000-0000-0000F4710000}"/>
    <cellStyle name="Normal 4 8 2 2 3 3" xfId="31627" xr:uid="{00000000-0005-0000-0000-0000F5710000}"/>
    <cellStyle name="Normal 4 8 2 2 3 4" xfId="31628" xr:uid="{00000000-0005-0000-0000-0000F6710000}"/>
    <cellStyle name="Normal 4 8 2 2 4" xfId="31629" xr:uid="{00000000-0005-0000-0000-0000F7710000}"/>
    <cellStyle name="Normal 4 8 2 2 4 2" xfId="31630" xr:uid="{00000000-0005-0000-0000-0000F8710000}"/>
    <cellStyle name="Normal 4 8 2 2 5" xfId="31631" xr:uid="{00000000-0005-0000-0000-0000F9710000}"/>
    <cellStyle name="Normal 4 8 2 2 6" xfId="31632" xr:uid="{00000000-0005-0000-0000-0000FA710000}"/>
    <cellStyle name="Normal 4 8 2 3" xfId="31633" xr:uid="{00000000-0005-0000-0000-0000FB710000}"/>
    <cellStyle name="Normal 4 8 2 3 2" xfId="31634" xr:uid="{00000000-0005-0000-0000-0000FC710000}"/>
    <cellStyle name="Normal 4 8 2 3 2 2" xfId="31635" xr:uid="{00000000-0005-0000-0000-0000FD710000}"/>
    <cellStyle name="Normal 4 8 2 3 2 2 2" xfId="31636" xr:uid="{00000000-0005-0000-0000-0000FE710000}"/>
    <cellStyle name="Normal 4 8 2 3 2 3" xfId="31637" xr:uid="{00000000-0005-0000-0000-0000FF710000}"/>
    <cellStyle name="Normal 4 8 2 3 2 4" xfId="31638" xr:uid="{00000000-0005-0000-0000-000000720000}"/>
    <cellStyle name="Normal 4 8 2 3 3" xfId="31639" xr:uid="{00000000-0005-0000-0000-000001720000}"/>
    <cellStyle name="Normal 4 8 2 3 3 2" xfId="31640" xr:uid="{00000000-0005-0000-0000-000002720000}"/>
    <cellStyle name="Normal 4 8 2 3 4" xfId="31641" xr:uid="{00000000-0005-0000-0000-000003720000}"/>
    <cellStyle name="Normal 4 8 2 3 5" xfId="31642" xr:uid="{00000000-0005-0000-0000-000004720000}"/>
    <cellStyle name="Normal 4 8 2 4" xfId="31643" xr:uid="{00000000-0005-0000-0000-000005720000}"/>
    <cellStyle name="Normal 4 8 2 4 2" xfId="31644" xr:uid="{00000000-0005-0000-0000-000006720000}"/>
    <cellStyle name="Normal 4 8 2 4 2 2" xfId="31645" xr:uid="{00000000-0005-0000-0000-000007720000}"/>
    <cellStyle name="Normal 4 8 2 4 3" xfId="31646" xr:uid="{00000000-0005-0000-0000-000008720000}"/>
    <cellStyle name="Normal 4 8 2 4 4" xfId="31647" xr:uid="{00000000-0005-0000-0000-000009720000}"/>
    <cellStyle name="Normal 4 8 2 5" xfId="31648" xr:uid="{00000000-0005-0000-0000-00000A720000}"/>
    <cellStyle name="Normal 4 8 2 5 2" xfId="31649" xr:uid="{00000000-0005-0000-0000-00000B720000}"/>
    <cellStyle name="Normal 4 8 2 6" xfId="31650" xr:uid="{00000000-0005-0000-0000-00000C720000}"/>
    <cellStyle name="Normal 4 8 2 7" xfId="31651" xr:uid="{00000000-0005-0000-0000-00000D720000}"/>
    <cellStyle name="Normal 4 8 3" xfId="5218" xr:uid="{00000000-0005-0000-0000-00000E720000}"/>
    <cellStyle name="Normal 4 8 3 2" xfId="31652" xr:uid="{00000000-0005-0000-0000-00000F720000}"/>
    <cellStyle name="Normal 4 8 3 2 2" xfId="31653" xr:uid="{00000000-0005-0000-0000-000010720000}"/>
    <cellStyle name="Normal 4 8 3 2 2 2" xfId="31654" xr:uid="{00000000-0005-0000-0000-000011720000}"/>
    <cellStyle name="Normal 4 8 3 2 2 2 2" xfId="31655" xr:uid="{00000000-0005-0000-0000-000012720000}"/>
    <cellStyle name="Normal 4 8 3 2 2 3" xfId="31656" xr:uid="{00000000-0005-0000-0000-000013720000}"/>
    <cellStyle name="Normal 4 8 3 2 2 4" xfId="31657" xr:uid="{00000000-0005-0000-0000-000014720000}"/>
    <cellStyle name="Normal 4 8 3 2 3" xfId="31658" xr:uid="{00000000-0005-0000-0000-000015720000}"/>
    <cellStyle name="Normal 4 8 3 2 3 2" xfId="31659" xr:uid="{00000000-0005-0000-0000-000016720000}"/>
    <cellStyle name="Normal 4 8 3 2 4" xfId="31660" xr:uid="{00000000-0005-0000-0000-000017720000}"/>
    <cellStyle name="Normal 4 8 3 2 5" xfId="31661" xr:uid="{00000000-0005-0000-0000-000018720000}"/>
    <cellStyle name="Normal 4 8 3 3" xfId="31662" xr:uid="{00000000-0005-0000-0000-000019720000}"/>
    <cellStyle name="Normal 4 8 3 3 2" xfId="31663" xr:uid="{00000000-0005-0000-0000-00001A720000}"/>
    <cellStyle name="Normal 4 8 3 3 2 2" xfId="31664" xr:uid="{00000000-0005-0000-0000-00001B720000}"/>
    <cellStyle name="Normal 4 8 3 3 3" xfId="31665" xr:uid="{00000000-0005-0000-0000-00001C720000}"/>
    <cellStyle name="Normal 4 8 3 3 4" xfId="31666" xr:uid="{00000000-0005-0000-0000-00001D720000}"/>
    <cellStyle name="Normal 4 8 3 4" xfId="31667" xr:uid="{00000000-0005-0000-0000-00001E720000}"/>
    <cellStyle name="Normal 4 8 3 4 2" xfId="31668" xr:uid="{00000000-0005-0000-0000-00001F720000}"/>
    <cellStyle name="Normal 4 8 3 5" xfId="31669" xr:uid="{00000000-0005-0000-0000-000020720000}"/>
    <cellStyle name="Normal 4 8 3 6" xfId="31670" xr:uid="{00000000-0005-0000-0000-000021720000}"/>
    <cellStyle name="Normal 4 8 4" xfId="5219" xr:uid="{00000000-0005-0000-0000-000022720000}"/>
    <cellStyle name="Normal 4 8 4 2" xfId="31671" xr:uid="{00000000-0005-0000-0000-000023720000}"/>
    <cellStyle name="Normal 4 8 4 2 2" xfId="31672" xr:uid="{00000000-0005-0000-0000-000024720000}"/>
    <cellStyle name="Normal 4 8 4 2 2 2" xfId="31673" xr:uid="{00000000-0005-0000-0000-000025720000}"/>
    <cellStyle name="Normal 4 8 4 2 3" xfId="31674" xr:uid="{00000000-0005-0000-0000-000026720000}"/>
    <cellStyle name="Normal 4 8 4 2 4" xfId="31675" xr:uid="{00000000-0005-0000-0000-000027720000}"/>
    <cellStyle name="Normal 4 8 4 3" xfId="31676" xr:uid="{00000000-0005-0000-0000-000028720000}"/>
    <cellStyle name="Normal 4 8 4 3 2" xfId="31677" xr:uid="{00000000-0005-0000-0000-000029720000}"/>
    <cellStyle name="Normal 4 8 4 4" xfId="31678" xr:uid="{00000000-0005-0000-0000-00002A720000}"/>
    <cellStyle name="Normal 4 8 4 5" xfId="31679" xr:uid="{00000000-0005-0000-0000-00002B720000}"/>
    <cellStyle name="Normal 4 8 5" xfId="5220" xr:uid="{00000000-0005-0000-0000-00002C720000}"/>
    <cellStyle name="Normal 4 8 5 2" xfId="31680" xr:uid="{00000000-0005-0000-0000-00002D720000}"/>
    <cellStyle name="Normal 4 8 5 2 2" xfId="31681" xr:uid="{00000000-0005-0000-0000-00002E720000}"/>
    <cellStyle name="Normal 4 8 5 3" xfId="31682" xr:uid="{00000000-0005-0000-0000-00002F720000}"/>
    <cellStyle name="Normal 4 8 5 4" xfId="31683" xr:uid="{00000000-0005-0000-0000-000030720000}"/>
    <cellStyle name="Normal 4 8 6" xfId="5221" xr:uid="{00000000-0005-0000-0000-000031720000}"/>
    <cellStyle name="Normal 4 8 6 2" xfId="31684" xr:uid="{00000000-0005-0000-0000-000032720000}"/>
    <cellStyle name="Normal 4 8 7" xfId="5222" xr:uid="{00000000-0005-0000-0000-000033720000}"/>
    <cellStyle name="Normal 4 8 8" xfId="31685" xr:uid="{00000000-0005-0000-0000-000034720000}"/>
    <cellStyle name="Normal 4 8 9" xfId="31686" xr:uid="{00000000-0005-0000-0000-000035720000}"/>
    <cellStyle name="Normal 4 80" xfId="5223" xr:uid="{00000000-0005-0000-0000-000036720000}"/>
    <cellStyle name="Normal 4 80 2" xfId="5224" xr:uid="{00000000-0005-0000-0000-000037720000}"/>
    <cellStyle name="Normal 4 80 2 2" xfId="5225" xr:uid="{00000000-0005-0000-0000-000038720000}"/>
    <cellStyle name="Normal 4 81" xfId="5226" xr:uid="{00000000-0005-0000-0000-000039720000}"/>
    <cellStyle name="Normal 4 81 2" xfId="5227" xr:uid="{00000000-0005-0000-0000-00003A720000}"/>
    <cellStyle name="Normal 4 81 2 2" xfId="5228" xr:uid="{00000000-0005-0000-0000-00003B720000}"/>
    <cellStyle name="Normal 4 82" xfId="5229" xr:uid="{00000000-0005-0000-0000-00003C720000}"/>
    <cellStyle name="Normal 4 82 2" xfId="5230" xr:uid="{00000000-0005-0000-0000-00003D720000}"/>
    <cellStyle name="Normal 4 82 2 2" xfId="5231" xr:uid="{00000000-0005-0000-0000-00003E720000}"/>
    <cellStyle name="Normal 4 83" xfId="5232" xr:uid="{00000000-0005-0000-0000-00003F720000}"/>
    <cellStyle name="Normal 4 83 2" xfId="5233" xr:uid="{00000000-0005-0000-0000-000040720000}"/>
    <cellStyle name="Normal 4 83 2 2" xfId="5234" xr:uid="{00000000-0005-0000-0000-000041720000}"/>
    <cellStyle name="Normal 4 84" xfId="5235" xr:uid="{00000000-0005-0000-0000-000042720000}"/>
    <cellStyle name="Normal 4 84 2" xfId="5236" xr:uid="{00000000-0005-0000-0000-000043720000}"/>
    <cellStyle name="Normal 4 84 2 2" xfId="5237" xr:uid="{00000000-0005-0000-0000-000044720000}"/>
    <cellStyle name="Normal 4 85" xfId="5238" xr:uid="{00000000-0005-0000-0000-000045720000}"/>
    <cellStyle name="Normal 4 85 10" xfId="5239" xr:uid="{00000000-0005-0000-0000-000046720000}"/>
    <cellStyle name="Normal 4 85 10 2" xfId="5240" xr:uid="{00000000-0005-0000-0000-000047720000}"/>
    <cellStyle name="Normal 4 85 2" xfId="5241" xr:uid="{00000000-0005-0000-0000-000048720000}"/>
    <cellStyle name="Normal 4 85 2 2" xfId="5242" xr:uid="{00000000-0005-0000-0000-000049720000}"/>
    <cellStyle name="Normal 4 85 2 2 2" xfId="5243" xr:uid="{00000000-0005-0000-0000-00004A720000}"/>
    <cellStyle name="Normal 4 85 3" xfId="5244" xr:uid="{00000000-0005-0000-0000-00004B720000}"/>
    <cellStyle name="Normal 4 85 3 2" xfId="5245" xr:uid="{00000000-0005-0000-0000-00004C720000}"/>
    <cellStyle name="Normal 4 85 3 2 2" xfId="5246" xr:uid="{00000000-0005-0000-0000-00004D720000}"/>
    <cellStyle name="Normal 4 85 4" xfId="5247" xr:uid="{00000000-0005-0000-0000-00004E720000}"/>
    <cellStyle name="Normal 4 85 4 2" xfId="5248" xr:uid="{00000000-0005-0000-0000-00004F720000}"/>
    <cellStyle name="Normal 4 85 4 2 2" xfId="5249" xr:uid="{00000000-0005-0000-0000-000050720000}"/>
    <cellStyle name="Normal 4 85 5" xfId="5250" xr:uid="{00000000-0005-0000-0000-000051720000}"/>
    <cellStyle name="Normal 4 85 5 2" xfId="5251" xr:uid="{00000000-0005-0000-0000-000052720000}"/>
    <cellStyle name="Normal 4 85 5 2 2" xfId="5252" xr:uid="{00000000-0005-0000-0000-000053720000}"/>
    <cellStyle name="Normal 4 85 6" xfId="5253" xr:uid="{00000000-0005-0000-0000-000054720000}"/>
    <cellStyle name="Normal 4 85 6 2" xfId="5254" xr:uid="{00000000-0005-0000-0000-000055720000}"/>
    <cellStyle name="Normal 4 85 6 2 2" xfId="5255" xr:uid="{00000000-0005-0000-0000-000056720000}"/>
    <cellStyle name="Normal 4 85 7" xfId="5256" xr:uid="{00000000-0005-0000-0000-000057720000}"/>
    <cellStyle name="Normal 4 85 7 2" xfId="5257" xr:uid="{00000000-0005-0000-0000-000058720000}"/>
    <cellStyle name="Normal 4 85 7 2 2" xfId="5258" xr:uid="{00000000-0005-0000-0000-000059720000}"/>
    <cellStyle name="Normal 4 85 8" xfId="5259" xr:uid="{00000000-0005-0000-0000-00005A720000}"/>
    <cellStyle name="Normal 4 85 8 2" xfId="5260" xr:uid="{00000000-0005-0000-0000-00005B720000}"/>
    <cellStyle name="Normal 4 85 8 2 2" xfId="5261" xr:uid="{00000000-0005-0000-0000-00005C720000}"/>
    <cellStyle name="Normal 4 85 9" xfId="5262" xr:uid="{00000000-0005-0000-0000-00005D720000}"/>
    <cellStyle name="Normal 4 85 9 2" xfId="5263" xr:uid="{00000000-0005-0000-0000-00005E720000}"/>
    <cellStyle name="Normal 4 85 9 2 2" xfId="5264" xr:uid="{00000000-0005-0000-0000-00005F720000}"/>
    <cellStyle name="Normal 4 85_CLS-TES-KS_12-28-10" xfId="5265" xr:uid="{00000000-0005-0000-0000-000060720000}"/>
    <cellStyle name="Normal 4 86" xfId="5266" xr:uid="{00000000-0005-0000-0000-000061720000}"/>
    <cellStyle name="Normal 4 86 10" xfId="5267" xr:uid="{00000000-0005-0000-0000-000062720000}"/>
    <cellStyle name="Normal 4 86 10 2" xfId="5268" xr:uid="{00000000-0005-0000-0000-000063720000}"/>
    <cellStyle name="Normal 4 86 2" xfId="5269" xr:uid="{00000000-0005-0000-0000-000064720000}"/>
    <cellStyle name="Normal 4 86 2 2" xfId="5270" xr:uid="{00000000-0005-0000-0000-000065720000}"/>
    <cellStyle name="Normal 4 86 2 2 2" xfId="5271" xr:uid="{00000000-0005-0000-0000-000066720000}"/>
    <cellStyle name="Normal 4 86 3" xfId="5272" xr:uid="{00000000-0005-0000-0000-000067720000}"/>
    <cellStyle name="Normal 4 86 3 2" xfId="5273" xr:uid="{00000000-0005-0000-0000-000068720000}"/>
    <cellStyle name="Normal 4 86 3 2 2" xfId="5274" xr:uid="{00000000-0005-0000-0000-000069720000}"/>
    <cellStyle name="Normal 4 86 4" xfId="5275" xr:uid="{00000000-0005-0000-0000-00006A720000}"/>
    <cellStyle name="Normal 4 86 4 2" xfId="5276" xr:uid="{00000000-0005-0000-0000-00006B720000}"/>
    <cellStyle name="Normal 4 86 4 2 2" xfId="5277" xr:uid="{00000000-0005-0000-0000-00006C720000}"/>
    <cellStyle name="Normal 4 86 5" xfId="5278" xr:uid="{00000000-0005-0000-0000-00006D720000}"/>
    <cellStyle name="Normal 4 86 5 2" xfId="5279" xr:uid="{00000000-0005-0000-0000-00006E720000}"/>
    <cellStyle name="Normal 4 86 5 2 2" xfId="5280" xr:uid="{00000000-0005-0000-0000-00006F720000}"/>
    <cellStyle name="Normal 4 86 6" xfId="5281" xr:uid="{00000000-0005-0000-0000-000070720000}"/>
    <cellStyle name="Normal 4 86 6 2" xfId="5282" xr:uid="{00000000-0005-0000-0000-000071720000}"/>
    <cellStyle name="Normal 4 86 6 2 2" xfId="5283" xr:uid="{00000000-0005-0000-0000-000072720000}"/>
    <cellStyle name="Normal 4 86 7" xfId="5284" xr:uid="{00000000-0005-0000-0000-000073720000}"/>
    <cellStyle name="Normal 4 86 7 2" xfId="5285" xr:uid="{00000000-0005-0000-0000-000074720000}"/>
    <cellStyle name="Normal 4 86 7 2 2" xfId="5286" xr:uid="{00000000-0005-0000-0000-000075720000}"/>
    <cellStyle name="Normal 4 86 8" xfId="5287" xr:uid="{00000000-0005-0000-0000-000076720000}"/>
    <cellStyle name="Normal 4 86 8 2" xfId="5288" xr:uid="{00000000-0005-0000-0000-000077720000}"/>
    <cellStyle name="Normal 4 86 8 2 2" xfId="5289" xr:uid="{00000000-0005-0000-0000-000078720000}"/>
    <cellStyle name="Normal 4 86 9" xfId="5290" xr:uid="{00000000-0005-0000-0000-000079720000}"/>
    <cellStyle name="Normal 4 86 9 2" xfId="5291" xr:uid="{00000000-0005-0000-0000-00007A720000}"/>
    <cellStyle name="Normal 4 86 9 2 2" xfId="5292" xr:uid="{00000000-0005-0000-0000-00007B720000}"/>
    <cellStyle name="Normal 4 86_CLS-TES-KS_12-28-10" xfId="5293" xr:uid="{00000000-0005-0000-0000-00007C720000}"/>
    <cellStyle name="Normal 4 87" xfId="5294" xr:uid="{00000000-0005-0000-0000-00007D720000}"/>
    <cellStyle name="Normal 4 87 10" xfId="5295" xr:uid="{00000000-0005-0000-0000-00007E720000}"/>
    <cellStyle name="Normal 4 87 10 2" xfId="5296" xr:uid="{00000000-0005-0000-0000-00007F720000}"/>
    <cellStyle name="Normal 4 87 2" xfId="5297" xr:uid="{00000000-0005-0000-0000-000080720000}"/>
    <cellStyle name="Normal 4 87 2 2" xfId="5298" xr:uid="{00000000-0005-0000-0000-000081720000}"/>
    <cellStyle name="Normal 4 87 2 2 2" xfId="5299" xr:uid="{00000000-0005-0000-0000-000082720000}"/>
    <cellStyle name="Normal 4 87 3" xfId="5300" xr:uid="{00000000-0005-0000-0000-000083720000}"/>
    <cellStyle name="Normal 4 87 3 2" xfId="5301" xr:uid="{00000000-0005-0000-0000-000084720000}"/>
    <cellStyle name="Normal 4 87 3 2 2" xfId="5302" xr:uid="{00000000-0005-0000-0000-000085720000}"/>
    <cellStyle name="Normal 4 87 4" xfId="5303" xr:uid="{00000000-0005-0000-0000-000086720000}"/>
    <cellStyle name="Normal 4 87 4 2" xfId="5304" xr:uid="{00000000-0005-0000-0000-000087720000}"/>
    <cellStyle name="Normal 4 87 4 2 2" xfId="5305" xr:uid="{00000000-0005-0000-0000-000088720000}"/>
    <cellStyle name="Normal 4 87 5" xfId="5306" xr:uid="{00000000-0005-0000-0000-000089720000}"/>
    <cellStyle name="Normal 4 87 5 2" xfId="5307" xr:uid="{00000000-0005-0000-0000-00008A720000}"/>
    <cellStyle name="Normal 4 87 5 2 2" xfId="5308" xr:uid="{00000000-0005-0000-0000-00008B720000}"/>
    <cellStyle name="Normal 4 87 6" xfId="5309" xr:uid="{00000000-0005-0000-0000-00008C720000}"/>
    <cellStyle name="Normal 4 87 6 2" xfId="5310" xr:uid="{00000000-0005-0000-0000-00008D720000}"/>
    <cellStyle name="Normal 4 87 6 2 2" xfId="5311" xr:uid="{00000000-0005-0000-0000-00008E720000}"/>
    <cellStyle name="Normal 4 87 7" xfId="5312" xr:uid="{00000000-0005-0000-0000-00008F720000}"/>
    <cellStyle name="Normal 4 87 7 2" xfId="5313" xr:uid="{00000000-0005-0000-0000-000090720000}"/>
    <cellStyle name="Normal 4 87 7 2 2" xfId="5314" xr:uid="{00000000-0005-0000-0000-000091720000}"/>
    <cellStyle name="Normal 4 87 8" xfId="5315" xr:uid="{00000000-0005-0000-0000-000092720000}"/>
    <cellStyle name="Normal 4 87 8 2" xfId="5316" xr:uid="{00000000-0005-0000-0000-000093720000}"/>
    <cellStyle name="Normal 4 87 8 2 2" xfId="5317" xr:uid="{00000000-0005-0000-0000-000094720000}"/>
    <cellStyle name="Normal 4 87 9" xfId="5318" xr:uid="{00000000-0005-0000-0000-000095720000}"/>
    <cellStyle name="Normal 4 87 9 2" xfId="5319" xr:uid="{00000000-0005-0000-0000-000096720000}"/>
    <cellStyle name="Normal 4 87 9 2 2" xfId="5320" xr:uid="{00000000-0005-0000-0000-000097720000}"/>
    <cellStyle name="Normal 4 87_CLS-TES-KS_12-28-10" xfId="5321" xr:uid="{00000000-0005-0000-0000-000098720000}"/>
    <cellStyle name="Normal 4 88" xfId="5322" xr:uid="{00000000-0005-0000-0000-000099720000}"/>
    <cellStyle name="Normal 4 88 2" xfId="5323" xr:uid="{00000000-0005-0000-0000-00009A720000}"/>
    <cellStyle name="Normal 4 88 2 2" xfId="5324" xr:uid="{00000000-0005-0000-0000-00009B720000}"/>
    <cellStyle name="Normal 4 89" xfId="5325" xr:uid="{00000000-0005-0000-0000-00009C720000}"/>
    <cellStyle name="Normal 4 89 2" xfId="5326" xr:uid="{00000000-0005-0000-0000-00009D720000}"/>
    <cellStyle name="Normal 4 89 2 2" xfId="5327" xr:uid="{00000000-0005-0000-0000-00009E720000}"/>
    <cellStyle name="Normal 4 9" xfId="5328" xr:uid="{00000000-0005-0000-0000-00009F720000}"/>
    <cellStyle name="Normal 4 9 2" xfId="5329" xr:uid="{00000000-0005-0000-0000-0000A0720000}"/>
    <cellStyle name="Normal 4 9 2 2" xfId="5330" xr:uid="{00000000-0005-0000-0000-0000A1720000}"/>
    <cellStyle name="Normal 4 9 3" xfId="5331" xr:uid="{00000000-0005-0000-0000-0000A2720000}"/>
    <cellStyle name="Normal 4 9 4" xfId="5332" xr:uid="{00000000-0005-0000-0000-0000A3720000}"/>
    <cellStyle name="Normal 4 9 5" xfId="5333" xr:uid="{00000000-0005-0000-0000-0000A4720000}"/>
    <cellStyle name="Normal 4 9 6" xfId="5334" xr:uid="{00000000-0005-0000-0000-0000A5720000}"/>
    <cellStyle name="Normal 4 9 7" xfId="5335" xr:uid="{00000000-0005-0000-0000-0000A6720000}"/>
    <cellStyle name="Normal 4 90" xfId="5336" xr:uid="{00000000-0005-0000-0000-0000A7720000}"/>
    <cellStyle name="Normal 4 90 2" xfId="5337" xr:uid="{00000000-0005-0000-0000-0000A8720000}"/>
    <cellStyle name="Normal 4 90 2 2" xfId="5338" xr:uid="{00000000-0005-0000-0000-0000A9720000}"/>
    <cellStyle name="Normal 4 91" xfId="5339" xr:uid="{00000000-0005-0000-0000-0000AA720000}"/>
    <cellStyle name="Normal 4 91 2" xfId="5340" xr:uid="{00000000-0005-0000-0000-0000AB720000}"/>
    <cellStyle name="Normal 4 91 2 2" xfId="5341" xr:uid="{00000000-0005-0000-0000-0000AC720000}"/>
    <cellStyle name="Normal 4 92" xfId="5342" xr:uid="{00000000-0005-0000-0000-0000AD720000}"/>
    <cellStyle name="Normal 4 92 2" xfId="5343" xr:uid="{00000000-0005-0000-0000-0000AE720000}"/>
    <cellStyle name="Normal 4 92 2 2" xfId="5344" xr:uid="{00000000-0005-0000-0000-0000AF720000}"/>
    <cellStyle name="Normal 4 93" xfId="5345" xr:uid="{00000000-0005-0000-0000-0000B0720000}"/>
    <cellStyle name="Normal 4 93 2" xfId="5346" xr:uid="{00000000-0005-0000-0000-0000B1720000}"/>
    <cellStyle name="Normal 4 93 2 2" xfId="5347" xr:uid="{00000000-0005-0000-0000-0000B2720000}"/>
    <cellStyle name="Normal 4 94" xfId="5348" xr:uid="{00000000-0005-0000-0000-0000B3720000}"/>
    <cellStyle name="Normal 4 94 2" xfId="5349" xr:uid="{00000000-0005-0000-0000-0000B4720000}"/>
    <cellStyle name="Normal 4 94 2 2" xfId="5350" xr:uid="{00000000-0005-0000-0000-0000B5720000}"/>
    <cellStyle name="Normal 4 95" xfId="5351" xr:uid="{00000000-0005-0000-0000-0000B6720000}"/>
    <cellStyle name="Normal 4 95 2" xfId="5352" xr:uid="{00000000-0005-0000-0000-0000B7720000}"/>
    <cellStyle name="Normal 4 95 2 2" xfId="5353" xr:uid="{00000000-0005-0000-0000-0000B8720000}"/>
    <cellStyle name="Normal 4 96" xfId="5354" xr:uid="{00000000-0005-0000-0000-0000B9720000}"/>
    <cellStyle name="Normal 4 96 2" xfId="5355" xr:uid="{00000000-0005-0000-0000-0000BA720000}"/>
    <cellStyle name="Normal 4 96 2 2" xfId="5356" xr:uid="{00000000-0005-0000-0000-0000BB720000}"/>
    <cellStyle name="Normal 4 97" xfId="5357" xr:uid="{00000000-0005-0000-0000-0000BC720000}"/>
    <cellStyle name="Normal 4 97 2" xfId="5358" xr:uid="{00000000-0005-0000-0000-0000BD720000}"/>
    <cellStyle name="Normal 4 97 2 2" xfId="5359" xr:uid="{00000000-0005-0000-0000-0000BE720000}"/>
    <cellStyle name="Normal 4 98" xfId="5360" xr:uid="{00000000-0005-0000-0000-0000BF720000}"/>
    <cellStyle name="Normal 4 98 2" xfId="5361" xr:uid="{00000000-0005-0000-0000-0000C0720000}"/>
    <cellStyle name="Normal 4 98 2 2" xfId="5362" xr:uid="{00000000-0005-0000-0000-0000C1720000}"/>
    <cellStyle name="Normal 4 99" xfId="5363" xr:uid="{00000000-0005-0000-0000-0000C2720000}"/>
    <cellStyle name="Normal 4 99 2" xfId="5364" xr:uid="{00000000-0005-0000-0000-0000C3720000}"/>
    <cellStyle name="Normal 4 99 2 2" xfId="5365" xr:uid="{00000000-0005-0000-0000-0000C4720000}"/>
    <cellStyle name="Normal 4_00401" xfId="5366" xr:uid="{00000000-0005-0000-0000-0000C5720000}"/>
    <cellStyle name="Normal 40" xfId="780" xr:uid="{00000000-0005-0000-0000-0000C6720000}"/>
    <cellStyle name="Normal 40 2" xfId="31687" xr:uid="{00000000-0005-0000-0000-0000C7720000}"/>
    <cellStyle name="Normal 40 2 2" xfId="31688" xr:uid="{00000000-0005-0000-0000-0000C8720000}"/>
    <cellStyle name="Normal 40 2 2 2" xfId="31689" xr:uid="{00000000-0005-0000-0000-0000C9720000}"/>
    <cellStyle name="Normal 40 2 2 2 2" xfId="31690" xr:uid="{00000000-0005-0000-0000-0000CA720000}"/>
    <cellStyle name="Normal 40 2 2 2 2 2" xfId="31691" xr:uid="{00000000-0005-0000-0000-0000CB720000}"/>
    <cellStyle name="Normal 40 2 2 2 2 2 2" xfId="31692" xr:uid="{00000000-0005-0000-0000-0000CC720000}"/>
    <cellStyle name="Normal 40 2 2 2 2 3" xfId="31693" xr:uid="{00000000-0005-0000-0000-0000CD720000}"/>
    <cellStyle name="Normal 40 2 2 2 2 4" xfId="31694" xr:uid="{00000000-0005-0000-0000-0000CE720000}"/>
    <cellStyle name="Normal 40 2 2 2 3" xfId="31695" xr:uid="{00000000-0005-0000-0000-0000CF720000}"/>
    <cellStyle name="Normal 40 2 2 2 3 2" xfId="31696" xr:uid="{00000000-0005-0000-0000-0000D0720000}"/>
    <cellStyle name="Normal 40 2 2 2 4" xfId="31697" xr:uid="{00000000-0005-0000-0000-0000D1720000}"/>
    <cellStyle name="Normal 40 2 2 2 5" xfId="31698" xr:uid="{00000000-0005-0000-0000-0000D2720000}"/>
    <cellStyle name="Normal 40 2 2 3" xfId="31699" xr:uid="{00000000-0005-0000-0000-0000D3720000}"/>
    <cellStyle name="Normal 40 2 2 3 2" xfId="31700" xr:uid="{00000000-0005-0000-0000-0000D4720000}"/>
    <cellStyle name="Normal 40 2 2 3 2 2" xfId="31701" xr:uid="{00000000-0005-0000-0000-0000D5720000}"/>
    <cellStyle name="Normal 40 2 2 3 3" xfId="31702" xr:uid="{00000000-0005-0000-0000-0000D6720000}"/>
    <cellStyle name="Normal 40 2 2 3 4" xfId="31703" xr:uid="{00000000-0005-0000-0000-0000D7720000}"/>
    <cellStyle name="Normal 40 2 2 4" xfId="31704" xr:uid="{00000000-0005-0000-0000-0000D8720000}"/>
    <cellStyle name="Normal 40 2 2 4 2" xfId="31705" xr:uid="{00000000-0005-0000-0000-0000D9720000}"/>
    <cellStyle name="Normal 40 2 2 5" xfId="31706" xr:uid="{00000000-0005-0000-0000-0000DA720000}"/>
    <cellStyle name="Normal 40 2 2 6" xfId="31707" xr:uid="{00000000-0005-0000-0000-0000DB720000}"/>
    <cellStyle name="Normal 40 2 3" xfId="31708" xr:uid="{00000000-0005-0000-0000-0000DC720000}"/>
    <cellStyle name="Normal 40 2 3 2" xfId="31709" xr:uid="{00000000-0005-0000-0000-0000DD720000}"/>
    <cellStyle name="Normal 40 2 3 2 2" xfId="31710" xr:uid="{00000000-0005-0000-0000-0000DE720000}"/>
    <cellStyle name="Normal 40 2 3 2 2 2" xfId="31711" xr:uid="{00000000-0005-0000-0000-0000DF720000}"/>
    <cellStyle name="Normal 40 2 3 2 3" xfId="31712" xr:uid="{00000000-0005-0000-0000-0000E0720000}"/>
    <cellStyle name="Normal 40 2 3 2 4" xfId="31713" xr:uid="{00000000-0005-0000-0000-0000E1720000}"/>
    <cellStyle name="Normal 40 2 3 3" xfId="31714" xr:uid="{00000000-0005-0000-0000-0000E2720000}"/>
    <cellStyle name="Normal 40 2 3 3 2" xfId="31715" xr:uid="{00000000-0005-0000-0000-0000E3720000}"/>
    <cellStyle name="Normal 40 2 3 4" xfId="31716" xr:uid="{00000000-0005-0000-0000-0000E4720000}"/>
    <cellStyle name="Normal 40 2 3 5" xfId="31717" xr:uid="{00000000-0005-0000-0000-0000E5720000}"/>
    <cellStyle name="Normal 40 2 4" xfId="31718" xr:uid="{00000000-0005-0000-0000-0000E6720000}"/>
    <cellStyle name="Normal 40 2 4 2" xfId="31719" xr:uid="{00000000-0005-0000-0000-0000E7720000}"/>
    <cellStyle name="Normal 40 2 4 2 2" xfId="31720" xr:uid="{00000000-0005-0000-0000-0000E8720000}"/>
    <cellStyle name="Normal 40 2 4 3" xfId="31721" xr:uid="{00000000-0005-0000-0000-0000E9720000}"/>
    <cellStyle name="Normal 40 2 4 4" xfId="31722" xr:uid="{00000000-0005-0000-0000-0000EA720000}"/>
    <cellStyle name="Normal 40 2 5" xfId="31723" xr:uid="{00000000-0005-0000-0000-0000EB720000}"/>
    <cellStyle name="Normal 40 2 5 2" xfId="31724" xr:uid="{00000000-0005-0000-0000-0000EC720000}"/>
    <cellStyle name="Normal 40 2 6" xfId="31725" xr:uid="{00000000-0005-0000-0000-0000ED720000}"/>
    <cellStyle name="Normal 40 2 7" xfId="31726" xr:uid="{00000000-0005-0000-0000-0000EE720000}"/>
    <cellStyle name="Normal 40 3" xfId="31727" xr:uid="{00000000-0005-0000-0000-0000EF720000}"/>
    <cellStyle name="Normal 40 3 2" xfId="31728" xr:uid="{00000000-0005-0000-0000-0000F0720000}"/>
    <cellStyle name="Normal 40 3 2 2" xfId="31729" xr:uid="{00000000-0005-0000-0000-0000F1720000}"/>
    <cellStyle name="Normal 40 3 2 2 2" xfId="31730" xr:uid="{00000000-0005-0000-0000-0000F2720000}"/>
    <cellStyle name="Normal 40 3 2 2 2 2" xfId="31731" xr:uid="{00000000-0005-0000-0000-0000F3720000}"/>
    <cellStyle name="Normal 40 3 2 2 3" xfId="31732" xr:uid="{00000000-0005-0000-0000-0000F4720000}"/>
    <cellStyle name="Normal 40 3 2 2 4" xfId="31733" xr:uid="{00000000-0005-0000-0000-0000F5720000}"/>
    <cellStyle name="Normal 40 3 2 3" xfId="31734" xr:uid="{00000000-0005-0000-0000-0000F6720000}"/>
    <cellStyle name="Normal 40 3 2 3 2" xfId="31735" xr:uid="{00000000-0005-0000-0000-0000F7720000}"/>
    <cellStyle name="Normal 40 3 2 4" xfId="31736" xr:uid="{00000000-0005-0000-0000-0000F8720000}"/>
    <cellStyle name="Normal 40 3 2 5" xfId="31737" xr:uid="{00000000-0005-0000-0000-0000F9720000}"/>
    <cellStyle name="Normal 40 3 3" xfId="31738" xr:uid="{00000000-0005-0000-0000-0000FA720000}"/>
    <cellStyle name="Normal 40 3 3 2" xfId="31739" xr:uid="{00000000-0005-0000-0000-0000FB720000}"/>
    <cellStyle name="Normal 40 3 3 2 2" xfId="31740" xr:uid="{00000000-0005-0000-0000-0000FC720000}"/>
    <cellStyle name="Normal 40 3 3 3" xfId="31741" xr:uid="{00000000-0005-0000-0000-0000FD720000}"/>
    <cellStyle name="Normal 40 3 3 4" xfId="31742" xr:uid="{00000000-0005-0000-0000-0000FE720000}"/>
    <cellStyle name="Normal 40 3 4" xfId="31743" xr:uid="{00000000-0005-0000-0000-0000FF720000}"/>
    <cellStyle name="Normal 40 3 4 2" xfId="31744" xr:uid="{00000000-0005-0000-0000-000000730000}"/>
    <cellStyle name="Normal 40 3 5" xfId="31745" xr:uid="{00000000-0005-0000-0000-000001730000}"/>
    <cellStyle name="Normal 40 3 6" xfId="31746" xr:uid="{00000000-0005-0000-0000-000002730000}"/>
    <cellStyle name="Normal 40 4" xfId="31747" xr:uid="{00000000-0005-0000-0000-000003730000}"/>
    <cellStyle name="Normal 40 4 2" xfId="31748" xr:uid="{00000000-0005-0000-0000-000004730000}"/>
    <cellStyle name="Normal 40 4 2 2" xfId="31749" xr:uid="{00000000-0005-0000-0000-000005730000}"/>
    <cellStyle name="Normal 40 4 2 2 2" xfId="31750" xr:uid="{00000000-0005-0000-0000-000006730000}"/>
    <cellStyle name="Normal 40 4 2 3" xfId="31751" xr:uid="{00000000-0005-0000-0000-000007730000}"/>
    <cellStyle name="Normal 40 4 2 4" xfId="31752" xr:uid="{00000000-0005-0000-0000-000008730000}"/>
    <cellStyle name="Normal 40 4 3" xfId="31753" xr:uid="{00000000-0005-0000-0000-000009730000}"/>
    <cellStyle name="Normal 40 4 3 2" xfId="31754" xr:uid="{00000000-0005-0000-0000-00000A730000}"/>
    <cellStyle name="Normal 40 4 4" xfId="31755" xr:uid="{00000000-0005-0000-0000-00000B730000}"/>
    <cellStyle name="Normal 40 4 5" xfId="31756" xr:uid="{00000000-0005-0000-0000-00000C730000}"/>
    <cellStyle name="Normal 40 5" xfId="31757" xr:uid="{00000000-0005-0000-0000-00000D730000}"/>
    <cellStyle name="Normal 40 5 2" xfId="31758" xr:uid="{00000000-0005-0000-0000-00000E730000}"/>
    <cellStyle name="Normal 40 5 2 2" xfId="31759" xr:uid="{00000000-0005-0000-0000-00000F730000}"/>
    <cellStyle name="Normal 40 5 3" xfId="31760" xr:uid="{00000000-0005-0000-0000-000010730000}"/>
    <cellStyle name="Normal 40 5 4" xfId="31761" xr:uid="{00000000-0005-0000-0000-000011730000}"/>
    <cellStyle name="Normal 40 6" xfId="31762" xr:uid="{00000000-0005-0000-0000-000012730000}"/>
    <cellStyle name="Normal 40 6 2" xfId="31763" xr:uid="{00000000-0005-0000-0000-000013730000}"/>
    <cellStyle name="Normal 40 7" xfId="31764" xr:uid="{00000000-0005-0000-0000-000014730000}"/>
    <cellStyle name="Normal 40 8" xfId="31765" xr:uid="{00000000-0005-0000-0000-000015730000}"/>
    <cellStyle name="Normal 40 9" xfId="31766" xr:uid="{00000000-0005-0000-0000-000016730000}"/>
    <cellStyle name="Normal 41" xfId="781" xr:uid="{00000000-0005-0000-0000-000017730000}"/>
    <cellStyle name="Normal 41 2" xfId="31767" xr:uid="{00000000-0005-0000-0000-000018730000}"/>
    <cellStyle name="Normal 41 2 2" xfId="31768" xr:uid="{00000000-0005-0000-0000-000019730000}"/>
    <cellStyle name="Normal 41 2 2 2" xfId="31769" xr:uid="{00000000-0005-0000-0000-00001A730000}"/>
    <cellStyle name="Normal 41 2 2 2 2" xfId="31770" xr:uid="{00000000-0005-0000-0000-00001B730000}"/>
    <cellStyle name="Normal 41 2 2 2 2 2" xfId="31771" xr:uid="{00000000-0005-0000-0000-00001C730000}"/>
    <cellStyle name="Normal 41 2 2 2 2 2 2" xfId="31772" xr:uid="{00000000-0005-0000-0000-00001D730000}"/>
    <cellStyle name="Normal 41 2 2 2 2 3" xfId="31773" xr:uid="{00000000-0005-0000-0000-00001E730000}"/>
    <cellStyle name="Normal 41 2 2 2 2 4" xfId="31774" xr:uid="{00000000-0005-0000-0000-00001F730000}"/>
    <cellStyle name="Normal 41 2 2 2 3" xfId="31775" xr:uid="{00000000-0005-0000-0000-000020730000}"/>
    <cellStyle name="Normal 41 2 2 2 3 2" xfId="31776" xr:uid="{00000000-0005-0000-0000-000021730000}"/>
    <cellStyle name="Normal 41 2 2 2 4" xfId="31777" xr:uid="{00000000-0005-0000-0000-000022730000}"/>
    <cellStyle name="Normal 41 2 2 2 5" xfId="31778" xr:uid="{00000000-0005-0000-0000-000023730000}"/>
    <cellStyle name="Normal 41 2 2 3" xfId="31779" xr:uid="{00000000-0005-0000-0000-000024730000}"/>
    <cellStyle name="Normal 41 2 2 3 2" xfId="31780" xr:uid="{00000000-0005-0000-0000-000025730000}"/>
    <cellStyle name="Normal 41 2 2 3 2 2" xfId="31781" xr:uid="{00000000-0005-0000-0000-000026730000}"/>
    <cellStyle name="Normal 41 2 2 3 3" xfId="31782" xr:uid="{00000000-0005-0000-0000-000027730000}"/>
    <cellStyle name="Normal 41 2 2 3 4" xfId="31783" xr:uid="{00000000-0005-0000-0000-000028730000}"/>
    <cellStyle name="Normal 41 2 2 4" xfId="31784" xr:uid="{00000000-0005-0000-0000-000029730000}"/>
    <cellStyle name="Normal 41 2 2 4 2" xfId="31785" xr:uid="{00000000-0005-0000-0000-00002A730000}"/>
    <cellStyle name="Normal 41 2 2 5" xfId="31786" xr:uid="{00000000-0005-0000-0000-00002B730000}"/>
    <cellStyle name="Normal 41 2 2 6" xfId="31787" xr:uid="{00000000-0005-0000-0000-00002C730000}"/>
    <cellStyle name="Normal 41 2 3" xfId="31788" xr:uid="{00000000-0005-0000-0000-00002D730000}"/>
    <cellStyle name="Normal 41 2 3 2" xfId="31789" xr:uid="{00000000-0005-0000-0000-00002E730000}"/>
    <cellStyle name="Normal 41 2 3 2 2" xfId="31790" xr:uid="{00000000-0005-0000-0000-00002F730000}"/>
    <cellStyle name="Normal 41 2 3 2 2 2" xfId="31791" xr:uid="{00000000-0005-0000-0000-000030730000}"/>
    <cellStyle name="Normal 41 2 3 2 3" xfId="31792" xr:uid="{00000000-0005-0000-0000-000031730000}"/>
    <cellStyle name="Normal 41 2 3 2 4" xfId="31793" xr:uid="{00000000-0005-0000-0000-000032730000}"/>
    <cellStyle name="Normal 41 2 3 3" xfId="31794" xr:uid="{00000000-0005-0000-0000-000033730000}"/>
    <cellStyle name="Normal 41 2 3 3 2" xfId="31795" xr:uid="{00000000-0005-0000-0000-000034730000}"/>
    <cellStyle name="Normal 41 2 3 4" xfId="31796" xr:uid="{00000000-0005-0000-0000-000035730000}"/>
    <cellStyle name="Normal 41 2 3 5" xfId="31797" xr:uid="{00000000-0005-0000-0000-000036730000}"/>
    <cellStyle name="Normal 41 2 4" xfId="31798" xr:uid="{00000000-0005-0000-0000-000037730000}"/>
    <cellStyle name="Normal 41 2 4 2" xfId="31799" xr:uid="{00000000-0005-0000-0000-000038730000}"/>
    <cellStyle name="Normal 41 2 4 2 2" xfId="31800" xr:uid="{00000000-0005-0000-0000-000039730000}"/>
    <cellStyle name="Normal 41 2 4 3" xfId="31801" xr:uid="{00000000-0005-0000-0000-00003A730000}"/>
    <cellStyle name="Normal 41 2 4 4" xfId="31802" xr:uid="{00000000-0005-0000-0000-00003B730000}"/>
    <cellStyle name="Normal 41 2 5" xfId="31803" xr:uid="{00000000-0005-0000-0000-00003C730000}"/>
    <cellStyle name="Normal 41 2 5 2" xfId="31804" xr:uid="{00000000-0005-0000-0000-00003D730000}"/>
    <cellStyle name="Normal 41 2 6" xfId="31805" xr:uid="{00000000-0005-0000-0000-00003E730000}"/>
    <cellStyle name="Normal 41 2 7" xfId="31806" xr:uid="{00000000-0005-0000-0000-00003F730000}"/>
    <cellStyle name="Normal 41 3" xfId="31807" xr:uid="{00000000-0005-0000-0000-000040730000}"/>
    <cellStyle name="Normal 41 3 2" xfId="31808" xr:uid="{00000000-0005-0000-0000-000041730000}"/>
    <cellStyle name="Normal 41 3 2 2" xfId="31809" xr:uid="{00000000-0005-0000-0000-000042730000}"/>
    <cellStyle name="Normal 41 3 2 2 2" xfId="31810" xr:uid="{00000000-0005-0000-0000-000043730000}"/>
    <cellStyle name="Normal 41 3 2 2 2 2" xfId="31811" xr:uid="{00000000-0005-0000-0000-000044730000}"/>
    <cellStyle name="Normal 41 3 2 2 3" xfId="31812" xr:uid="{00000000-0005-0000-0000-000045730000}"/>
    <cellStyle name="Normal 41 3 2 2 4" xfId="31813" xr:uid="{00000000-0005-0000-0000-000046730000}"/>
    <cellStyle name="Normal 41 3 2 3" xfId="31814" xr:uid="{00000000-0005-0000-0000-000047730000}"/>
    <cellStyle name="Normal 41 3 2 3 2" xfId="31815" xr:uid="{00000000-0005-0000-0000-000048730000}"/>
    <cellStyle name="Normal 41 3 2 4" xfId="31816" xr:uid="{00000000-0005-0000-0000-000049730000}"/>
    <cellStyle name="Normal 41 3 2 5" xfId="31817" xr:uid="{00000000-0005-0000-0000-00004A730000}"/>
    <cellStyle name="Normal 41 3 3" xfId="31818" xr:uid="{00000000-0005-0000-0000-00004B730000}"/>
    <cellStyle name="Normal 41 3 3 2" xfId="31819" xr:uid="{00000000-0005-0000-0000-00004C730000}"/>
    <cellStyle name="Normal 41 3 3 2 2" xfId="31820" xr:uid="{00000000-0005-0000-0000-00004D730000}"/>
    <cellStyle name="Normal 41 3 3 3" xfId="31821" xr:uid="{00000000-0005-0000-0000-00004E730000}"/>
    <cellStyle name="Normal 41 3 3 4" xfId="31822" xr:uid="{00000000-0005-0000-0000-00004F730000}"/>
    <cellStyle name="Normal 41 3 4" xfId="31823" xr:uid="{00000000-0005-0000-0000-000050730000}"/>
    <cellStyle name="Normal 41 3 4 2" xfId="31824" xr:uid="{00000000-0005-0000-0000-000051730000}"/>
    <cellStyle name="Normal 41 3 5" xfId="31825" xr:uid="{00000000-0005-0000-0000-000052730000}"/>
    <cellStyle name="Normal 41 3 6" xfId="31826" xr:uid="{00000000-0005-0000-0000-000053730000}"/>
    <cellStyle name="Normal 41 4" xfId="31827" xr:uid="{00000000-0005-0000-0000-000054730000}"/>
    <cellStyle name="Normal 41 4 2" xfId="31828" xr:uid="{00000000-0005-0000-0000-000055730000}"/>
    <cellStyle name="Normal 41 4 2 2" xfId="31829" xr:uid="{00000000-0005-0000-0000-000056730000}"/>
    <cellStyle name="Normal 41 4 2 2 2" xfId="31830" xr:uid="{00000000-0005-0000-0000-000057730000}"/>
    <cellStyle name="Normal 41 4 2 3" xfId="31831" xr:uid="{00000000-0005-0000-0000-000058730000}"/>
    <cellStyle name="Normal 41 4 2 4" xfId="31832" xr:uid="{00000000-0005-0000-0000-000059730000}"/>
    <cellStyle name="Normal 41 4 3" xfId="31833" xr:uid="{00000000-0005-0000-0000-00005A730000}"/>
    <cellStyle name="Normal 41 4 3 2" xfId="31834" xr:uid="{00000000-0005-0000-0000-00005B730000}"/>
    <cellStyle name="Normal 41 4 4" xfId="31835" xr:uid="{00000000-0005-0000-0000-00005C730000}"/>
    <cellStyle name="Normal 41 4 5" xfId="31836" xr:uid="{00000000-0005-0000-0000-00005D730000}"/>
    <cellStyle name="Normal 41 5" xfId="31837" xr:uid="{00000000-0005-0000-0000-00005E730000}"/>
    <cellStyle name="Normal 41 5 2" xfId="31838" xr:uid="{00000000-0005-0000-0000-00005F730000}"/>
    <cellStyle name="Normal 41 5 2 2" xfId="31839" xr:uid="{00000000-0005-0000-0000-000060730000}"/>
    <cellStyle name="Normal 41 5 3" xfId="31840" xr:uid="{00000000-0005-0000-0000-000061730000}"/>
    <cellStyle name="Normal 41 5 4" xfId="31841" xr:uid="{00000000-0005-0000-0000-000062730000}"/>
    <cellStyle name="Normal 41 6" xfId="31842" xr:uid="{00000000-0005-0000-0000-000063730000}"/>
    <cellStyle name="Normal 41 6 2" xfId="31843" xr:uid="{00000000-0005-0000-0000-000064730000}"/>
    <cellStyle name="Normal 41 7" xfId="31844" xr:uid="{00000000-0005-0000-0000-000065730000}"/>
    <cellStyle name="Normal 41 8" xfId="31845" xr:uid="{00000000-0005-0000-0000-000066730000}"/>
    <cellStyle name="Normal 41 9" xfId="31846" xr:uid="{00000000-0005-0000-0000-000067730000}"/>
    <cellStyle name="Normal 42" xfId="782" xr:uid="{00000000-0005-0000-0000-000068730000}"/>
    <cellStyle name="Normal 42 2" xfId="31847" xr:uid="{00000000-0005-0000-0000-000069730000}"/>
    <cellStyle name="Normal 42 2 2" xfId="31848" xr:uid="{00000000-0005-0000-0000-00006A730000}"/>
    <cellStyle name="Normal 42 2 2 2" xfId="31849" xr:uid="{00000000-0005-0000-0000-00006B730000}"/>
    <cellStyle name="Normal 42 2 2 2 2" xfId="31850" xr:uid="{00000000-0005-0000-0000-00006C730000}"/>
    <cellStyle name="Normal 42 2 2 2 2 2" xfId="31851" xr:uid="{00000000-0005-0000-0000-00006D730000}"/>
    <cellStyle name="Normal 42 2 2 2 2 2 2" xfId="31852" xr:uid="{00000000-0005-0000-0000-00006E730000}"/>
    <cellStyle name="Normal 42 2 2 2 2 3" xfId="31853" xr:uid="{00000000-0005-0000-0000-00006F730000}"/>
    <cellStyle name="Normal 42 2 2 2 2 4" xfId="31854" xr:uid="{00000000-0005-0000-0000-000070730000}"/>
    <cellStyle name="Normal 42 2 2 2 3" xfId="31855" xr:uid="{00000000-0005-0000-0000-000071730000}"/>
    <cellStyle name="Normal 42 2 2 2 3 2" xfId="31856" xr:uid="{00000000-0005-0000-0000-000072730000}"/>
    <cellStyle name="Normal 42 2 2 2 4" xfId="31857" xr:uid="{00000000-0005-0000-0000-000073730000}"/>
    <cellStyle name="Normal 42 2 2 2 5" xfId="31858" xr:uid="{00000000-0005-0000-0000-000074730000}"/>
    <cellStyle name="Normal 42 2 2 3" xfId="31859" xr:uid="{00000000-0005-0000-0000-000075730000}"/>
    <cellStyle name="Normal 42 2 2 3 2" xfId="31860" xr:uid="{00000000-0005-0000-0000-000076730000}"/>
    <cellStyle name="Normal 42 2 2 3 2 2" xfId="31861" xr:uid="{00000000-0005-0000-0000-000077730000}"/>
    <cellStyle name="Normal 42 2 2 3 3" xfId="31862" xr:uid="{00000000-0005-0000-0000-000078730000}"/>
    <cellStyle name="Normal 42 2 2 3 4" xfId="31863" xr:uid="{00000000-0005-0000-0000-000079730000}"/>
    <cellStyle name="Normal 42 2 2 4" xfId="31864" xr:uid="{00000000-0005-0000-0000-00007A730000}"/>
    <cellStyle name="Normal 42 2 2 4 2" xfId="31865" xr:uid="{00000000-0005-0000-0000-00007B730000}"/>
    <cellStyle name="Normal 42 2 2 5" xfId="31866" xr:uid="{00000000-0005-0000-0000-00007C730000}"/>
    <cellStyle name="Normal 42 2 2 6" xfId="31867" xr:uid="{00000000-0005-0000-0000-00007D730000}"/>
    <cellStyle name="Normal 42 2 3" xfId="31868" xr:uid="{00000000-0005-0000-0000-00007E730000}"/>
    <cellStyle name="Normal 42 2 3 2" xfId="31869" xr:uid="{00000000-0005-0000-0000-00007F730000}"/>
    <cellStyle name="Normal 42 2 3 2 2" xfId="31870" xr:uid="{00000000-0005-0000-0000-000080730000}"/>
    <cellStyle name="Normal 42 2 3 2 2 2" xfId="31871" xr:uid="{00000000-0005-0000-0000-000081730000}"/>
    <cellStyle name="Normal 42 2 3 2 3" xfId="31872" xr:uid="{00000000-0005-0000-0000-000082730000}"/>
    <cellStyle name="Normal 42 2 3 2 4" xfId="31873" xr:uid="{00000000-0005-0000-0000-000083730000}"/>
    <cellStyle name="Normal 42 2 3 3" xfId="31874" xr:uid="{00000000-0005-0000-0000-000084730000}"/>
    <cellStyle name="Normal 42 2 3 3 2" xfId="31875" xr:uid="{00000000-0005-0000-0000-000085730000}"/>
    <cellStyle name="Normal 42 2 3 4" xfId="31876" xr:uid="{00000000-0005-0000-0000-000086730000}"/>
    <cellStyle name="Normal 42 2 3 5" xfId="31877" xr:uid="{00000000-0005-0000-0000-000087730000}"/>
    <cellStyle name="Normal 42 2 4" xfId="31878" xr:uid="{00000000-0005-0000-0000-000088730000}"/>
    <cellStyle name="Normal 42 2 4 2" xfId="31879" xr:uid="{00000000-0005-0000-0000-000089730000}"/>
    <cellStyle name="Normal 42 2 4 2 2" xfId="31880" xr:uid="{00000000-0005-0000-0000-00008A730000}"/>
    <cellStyle name="Normal 42 2 4 3" xfId="31881" xr:uid="{00000000-0005-0000-0000-00008B730000}"/>
    <cellStyle name="Normal 42 2 4 4" xfId="31882" xr:uid="{00000000-0005-0000-0000-00008C730000}"/>
    <cellStyle name="Normal 42 2 5" xfId="31883" xr:uid="{00000000-0005-0000-0000-00008D730000}"/>
    <cellStyle name="Normal 42 2 5 2" xfId="31884" xr:uid="{00000000-0005-0000-0000-00008E730000}"/>
    <cellStyle name="Normal 42 2 6" xfId="31885" xr:uid="{00000000-0005-0000-0000-00008F730000}"/>
    <cellStyle name="Normal 42 2 7" xfId="31886" xr:uid="{00000000-0005-0000-0000-000090730000}"/>
    <cellStyle name="Normal 42 3" xfId="31887" xr:uid="{00000000-0005-0000-0000-000091730000}"/>
    <cellStyle name="Normal 42 3 2" xfId="31888" xr:uid="{00000000-0005-0000-0000-000092730000}"/>
    <cellStyle name="Normal 42 3 2 2" xfId="31889" xr:uid="{00000000-0005-0000-0000-000093730000}"/>
    <cellStyle name="Normal 42 3 2 2 2" xfId="31890" xr:uid="{00000000-0005-0000-0000-000094730000}"/>
    <cellStyle name="Normal 42 3 2 2 2 2" xfId="31891" xr:uid="{00000000-0005-0000-0000-000095730000}"/>
    <cellStyle name="Normal 42 3 2 2 3" xfId="31892" xr:uid="{00000000-0005-0000-0000-000096730000}"/>
    <cellStyle name="Normal 42 3 2 2 4" xfId="31893" xr:uid="{00000000-0005-0000-0000-000097730000}"/>
    <cellStyle name="Normal 42 3 2 3" xfId="31894" xr:uid="{00000000-0005-0000-0000-000098730000}"/>
    <cellStyle name="Normal 42 3 2 3 2" xfId="31895" xr:uid="{00000000-0005-0000-0000-000099730000}"/>
    <cellStyle name="Normal 42 3 2 4" xfId="31896" xr:uid="{00000000-0005-0000-0000-00009A730000}"/>
    <cellStyle name="Normal 42 3 2 5" xfId="31897" xr:uid="{00000000-0005-0000-0000-00009B730000}"/>
    <cellStyle name="Normal 42 3 3" xfId="31898" xr:uid="{00000000-0005-0000-0000-00009C730000}"/>
    <cellStyle name="Normal 42 3 3 2" xfId="31899" xr:uid="{00000000-0005-0000-0000-00009D730000}"/>
    <cellStyle name="Normal 42 3 3 2 2" xfId="31900" xr:uid="{00000000-0005-0000-0000-00009E730000}"/>
    <cellStyle name="Normal 42 3 3 3" xfId="31901" xr:uid="{00000000-0005-0000-0000-00009F730000}"/>
    <cellStyle name="Normal 42 3 3 4" xfId="31902" xr:uid="{00000000-0005-0000-0000-0000A0730000}"/>
    <cellStyle name="Normal 42 3 4" xfId="31903" xr:uid="{00000000-0005-0000-0000-0000A1730000}"/>
    <cellStyle name="Normal 42 3 4 2" xfId="31904" xr:uid="{00000000-0005-0000-0000-0000A2730000}"/>
    <cellStyle name="Normal 42 3 5" xfId="31905" xr:uid="{00000000-0005-0000-0000-0000A3730000}"/>
    <cellStyle name="Normal 42 3 6" xfId="31906" xr:uid="{00000000-0005-0000-0000-0000A4730000}"/>
    <cellStyle name="Normal 42 4" xfId="31907" xr:uid="{00000000-0005-0000-0000-0000A5730000}"/>
    <cellStyle name="Normal 42 4 2" xfId="31908" xr:uid="{00000000-0005-0000-0000-0000A6730000}"/>
    <cellStyle name="Normal 42 4 2 2" xfId="31909" xr:uid="{00000000-0005-0000-0000-0000A7730000}"/>
    <cellStyle name="Normal 42 4 2 2 2" xfId="31910" xr:uid="{00000000-0005-0000-0000-0000A8730000}"/>
    <cellStyle name="Normal 42 4 2 3" xfId="31911" xr:uid="{00000000-0005-0000-0000-0000A9730000}"/>
    <cellStyle name="Normal 42 4 2 4" xfId="31912" xr:uid="{00000000-0005-0000-0000-0000AA730000}"/>
    <cellStyle name="Normal 42 4 3" xfId="31913" xr:uid="{00000000-0005-0000-0000-0000AB730000}"/>
    <cellStyle name="Normal 42 4 3 2" xfId="31914" xr:uid="{00000000-0005-0000-0000-0000AC730000}"/>
    <cellStyle name="Normal 42 4 4" xfId="31915" xr:uid="{00000000-0005-0000-0000-0000AD730000}"/>
    <cellStyle name="Normal 42 4 5" xfId="31916" xr:uid="{00000000-0005-0000-0000-0000AE730000}"/>
    <cellStyle name="Normal 42 5" xfId="31917" xr:uid="{00000000-0005-0000-0000-0000AF730000}"/>
    <cellStyle name="Normal 42 5 2" xfId="31918" xr:uid="{00000000-0005-0000-0000-0000B0730000}"/>
    <cellStyle name="Normal 42 5 2 2" xfId="31919" xr:uid="{00000000-0005-0000-0000-0000B1730000}"/>
    <cellStyle name="Normal 42 5 3" xfId="31920" xr:uid="{00000000-0005-0000-0000-0000B2730000}"/>
    <cellStyle name="Normal 42 5 4" xfId="31921" xr:uid="{00000000-0005-0000-0000-0000B3730000}"/>
    <cellStyle name="Normal 42 6" xfId="31922" xr:uid="{00000000-0005-0000-0000-0000B4730000}"/>
    <cellStyle name="Normal 42 6 2" xfId="31923" xr:uid="{00000000-0005-0000-0000-0000B5730000}"/>
    <cellStyle name="Normal 42 7" xfId="31924" xr:uid="{00000000-0005-0000-0000-0000B6730000}"/>
    <cellStyle name="Normal 42 8" xfId="31925" xr:uid="{00000000-0005-0000-0000-0000B7730000}"/>
    <cellStyle name="Normal 42 9" xfId="31926" xr:uid="{00000000-0005-0000-0000-0000B8730000}"/>
    <cellStyle name="Normal 43" xfId="783" xr:uid="{00000000-0005-0000-0000-0000B9730000}"/>
    <cellStyle name="Normal 43 2" xfId="31927" xr:uid="{00000000-0005-0000-0000-0000BA730000}"/>
    <cellStyle name="Normal 43 2 2" xfId="31928" xr:uid="{00000000-0005-0000-0000-0000BB730000}"/>
    <cellStyle name="Normal 43 2 2 2" xfId="31929" xr:uid="{00000000-0005-0000-0000-0000BC730000}"/>
    <cellStyle name="Normal 43 2 2 2 2" xfId="31930" xr:uid="{00000000-0005-0000-0000-0000BD730000}"/>
    <cellStyle name="Normal 43 2 2 2 2 2" xfId="31931" xr:uid="{00000000-0005-0000-0000-0000BE730000}"/>
    <cellStyle name="Normal 43 2 2 2 2 2 2" xfId="31932" xr:uid="{00000000-0005-0000-0000-0000BF730000}"/>
    <cellStyle name="Normal 43 2 2 2 2 3" xfId="31933" xr:uid="{00000000-0005-0000-0000-0000C0730000}"/>
    <cellStyle name="Normal 43 2 2 2 2 4" xfId="31934" xr:uid="{00000000-0005-0000-0000-0000C1730000}"/>
    <cellStyle name="Normal 43 2 2 2 3" xfId="31935" xr:uid="{00000000-0005-0000-0000-0000C2730000}"/>
    <cellStyle name="Normal 43 2 2 2 3 2" xfId="31936" xr:uid="{00000000-0005-0000-0000-0000C3730000}"/>
    <cellStyle name="Normal 43 2 2 2 4" xfId="31937" xr:uid="{00000000-0005-0000-0000-0000C4730000}"/>
    <cellStyle name="Normal 43 2 2 2 5" xfId="31938" xr:uid="{00000000-0005-0000-0000-0000C5730000}"/>
    <cellStyle name="Normal 43 2 2 3" xfId="31939" xr:uid="{00000000-0005-0000-0000-0000C6730000}"/>
    <cellStyle name="Normal 43 2 2 3 2" xfId="31940" xr:uid="{00000000-0005-0000-0000-0000C7730000}"/>
    <cellStyle name="Normal 43 2 2 3 2 2" xfId="31941" xr:uid="{00000000-0005-0000-0000-0000C8730000}"/>
    <cellStyle name="Normal 43 2 2 3 3" xfId="31942" xr:uid="{00000000-0005-0000-0000-0000C9730000}"/>
    <cellStyle name="Normal 43 2 2 3 4" xfId="31943" xr:uid="{00000000-0005-0000-0000-0000CA730000}"/>
    <cellStyle name="Normal 43 2 2 4" xfId="31944" xr:uid="{00000000-0005-0000-0000-0000CB730000}"/>
    <cellStyle name="Normal 43 2 2 4 2" xfId="31945" xr:uid="{00000000-0005-0000-0000-0000CC730000}"/>
    <cellStyle name="Normal 43 2 2 5" xfId="31946" xr:uid="{00000000-0005-0000-0000-0000CD730000}"/>
    <cellStyle name="Normal 43 2 2 6" xfId="31947" xr:uid="{00000000-0005-0000-0000-0000CE730000}"/>
    <cellStyle name="Normal 43 2 3" xfId="31948" xr:uid="{00000000-0005-0000-0000-0000CF730000}"/>
    <cellStyle name="Normal 43 2 3 2" xfId="31949" xr:uid="{00000000-0005-0000-0000-0000D0730000}"/>
    <cellStyle name="Normal 43 2 3 2 2" xfId="31950" xr:uid="{00000000-0005-0000-0000-0000D1730000}"/>
    <cellStyle name="Normal 43 2 3 2 2 2" xfId="31951" xr:uid="{00000000-0005-0000-0000-0000D2730000}"/>
    <cellStyle name="Normal 43 2 3 2 3" xfId="31952" xr:uid="{00000000-0005-0000-0000-0000D3730000}"/>
    <cellStyle name="Normal 43 2 3 2 4" xfId="31953" xr:uid="{00000000-0005-0000-0000-0000D4730000}"/>
    <cellStyle name="Normal 43 2 3 3" xfId="31954" xr:uid="{00000000-0005-0000-0000-0000D5730000}"/>
    <cellStyle name="Normal 43 2 3 3 2" xfId="31955" xr:uid="{00000000-0005-0000-0000-0000D6730000}"/>
    <cellStyle name="Normal 43 2 3 4" xfId="31956" xr:uid="{00000000-0005-0000-0000-0000D7730000}"/>
    <cellStyle name="Normal 43 2 3 5" xfId="31957" xr:uid="{00000000-0005-0000-0000-0000D8730000}"/>
    <cellStyle name="Normal 43 2 4" xfId="31958" xr:uid="{00000000-0005-0000-0000-0000D9730000}"/>
    <cellStyle name="Normal 43 2 4 2" xfId="31959" xr:uid="{00000000-0005-0000-0000-0000DA730000}"/>
    <cellStyle name="Normal 43 2 4 2 2" xfId="31960" xr:uid="{00000000-0005-0000-0000-0000DB730000}"/>
    <cellStyle name="Normal 43 2 4 3" xfId="31961" xr:uid="{00000000-0005-0000-0000-0000DC730000}"/>
    <cellStyle name="Normal 43 2 4 4" xfId="31962" xr:uid="{00000000-0005-0000-0000-0000DD730000}"/>
    <cellStyle name="Normal 43 2 5" xfId="31963" xr:uid="{00000000-0005-0000-0000-0000DE730000}"/>
    <cellStyle name="Normal 43 2 5 2" xfId="31964" xr:uid="{00000000-0005-0000-0000-0000DF730000}"/>
    <cellStyle name="Normal 43 2 6" xfId="31965" xr:uid="{00000000-0005-0000-0000-0000E0730000}"/>
    <cellStyle name="Normal 43 2 7" xfId="31966" xr:uid="{00000000-0005-0000-0000-0000E1730000}"/>
    <cellStyle name="Normal 43 3" xfId="31967" xr:uid="{00000000-0005-0000-0000-0000E2730000}"/>
    <cellStyle name="Normal 43 3 2" xfId="31968" xr:uid="{00000000-0005-0000-0000-0000E3730000}"/>
    <cellStyle name="Normal 43 3 2 2" xfId="31969" xr:uid="{00000000-0005-0000-0000-0000E4730000}"/>
    <cellStyle name="Normal 43 3 2 2 2" xfId="31970" xr:uid="{00000000-0005-0000-0000-0000E5730000}"/>
    <cellStyle name="Normal 43 3 2 2 2 2" xfId="31971" xr:uid="{00000000-0005-0000-0000-0000E6730000}"/>
    <cellStyle name="Normal 43 3 2 2 3" xfId="31972" xr:uid="{00000000-0005-0000-0000-0000E7730000}"/>
    <cellStyle name="Normal 43 3 2 2 4" xfId="31973" xr:uid="{00000000-0005-0000-0000-0000E8730000}"/>
    <cellStyle name="Normal 43 3 2 3" xfId="31974" xr:uid="{00000000-0005-0000-0000-0000E9730000}"/>
    <cellStyle name="Normal 43 3 2 3 2" xfId="31975" xr:uid="{00000000-0005-0000-0000-0000EA730000}"/>
    <cellStyle name="Normal 43 3 2 4" xfId="31976" xr:uid="{00000000-0005-0000-0000-0000EB730000}"/>
    <cellStyle name="Normal 43 3 2 5" xfId="31977" xr:uid="{00000000-0005-0000-0000-0000EC730000}"/>
    <cellStyle name="Normal 43 3 3" xfId="31978" xr:uid="{00000000-0005-0000-0000-0000ED730000}"/>
    <cellStyle name="Normal 43 3 3 2" xfId="31979" xr:uid="{00000000-0005-0000-0000-0000EE730000}"/>
    <cellStyle name="Normal 43 3 3 2 2" xfId="31980" xr:uid="{00000000-0005-0000-0000-0000EF730000}"/>
    <cellStyle name="Normal 43 3 3 3" xfId="31981" xr:uid="{00000000-0005-0000-0000-0000F0730000}"/>
    <cellStyle name="Normal 43 3 3 4" xfId="31982" xr:uid="{00000000-0005-0000-0000-0000F1730000}"/>
    <cellStyle name="Normal 43 3 4" xfId="31983" xr:uid="{00000000-0005-0000-0000-0000F2730000}"/>
    <cellStyle name="Normal 43 3 4 2" xfId="31984" xr:uid="{00000000-0005-0000-0000-0000F3730000}"/>
    <cellStyle name="Normal 43 3 5" xfId="31985" xr:uid="{00000000-0005-0000-0000-0000F4730000}"/>
    <cellStyle name="Normal 43 3 6" xfId="31986" xr:uid="{00000000-0005-0000-0000-0000F5730000}"/>
    <cellStyle name="Normal 43 4" xfId="31987" xr:uid="{00000000-0005-0000-0000-0000F6730000}"/>
    <cellStyle name="Normal 43 4 2" xfId="31988" xr:uid="{00000000-0005-0000-0000-0000F7730000}"/>
    <cellStyle name="Normal 43 4 2 2" xfId="31989" xr:uid="{00000000-0005-0000-0000-0000F8730000}"/>
    <cellStyle name="Normal 43 4 2 2 2" xfId="31990" xr:uid="{00000000-0005-0000-0000-0000F9730000}"/>
    <cellStyle name="Normal 43 4 2 3" xfId="31991" xr:uid="{00000000-0005-0000-0000-0000FA730000}"/>
    <cellStyle name="Normal 43 4 2 4" xfId="31992" xr:uid="{00000000-0005-0000-0000-0000FB730000}"/>
    <cellStyle name="Normal 43 4 3" xfId="31993" xr:uid="{00000000-0005-0000-0000-0000FC730000}"/>
    <cellStyle name="Normal 43 4 3 2" xfId="31994" xr:uid="{00000000-0005-0000-0000-0000FD730000}"/>
    <cellStyle name="Normal 43 4 4" xfId="31995" xr:uid="{00000000-0005-0000-0000-0000FE730000}"/>
    <cellStyle name="Normal 43 4 5" xfId="31996" xr:uid="{00000000-0005-0000-0000-0000FF730000}"/>
    <cellStyle name="Normal 43 5" xfId="31997" xr:uid="{00000000-0005-0000-0000-000000740000}"/>
    <cellStyle name="Normal 43 5 2" xfId="31998" xr:uid="{00000000-0005-0000-0000-000001740000}"/>
    <cellStyle name="Normal 43 5 2 2" xfId="31999" xr:uid="{00000000-0005-0000-0000-000002740000}"/>
    <cellStyle name="Normal 43 5 3" xfId="32000" xr:uid="{00000000-0005-0000-0000-000003740000}"/>
    <cellStyle name="Normal 43 5 4" xfId="32001" xr:uid="{00000000-0005-0000-0000-000004740000}"/>
    <cellStyle name="Normal 43 6" xfId="32002" xr:uid="{00000000-0005-0000-0000-000005740000}"/>
    <cellStyle name="Normal 43 6 2" xfId="32003" xr:uid="{00000000-0005-0000-0000-000006740000}"/>
    <cellStyle name="Normal 43 7" xfId="32004" xr:uid="{00000000-0005-0000-0000-000007740000}"/>
    <cellStyle name="Normal 43 8" xfId="32005" xr:uid="{00000000-0005-0000-0000-000008740000}"/>
    <cellStyle name="Normal 43 9" xfId="32006" xr:uid="{00000000-0005-0000-0000-000009740000}"/>
    <cellStyle name="Normal 44" xfId="784" xr:uid="{00000000-0005-0000-0000-00000A740000}"/>
    <cellStyle name="Normal 44 2" xfId="32007" xr:uid="{00000000-0005-0000-0000-00000B740000}"/>
    <cellStyle name="Normal 44 2 2" xfId="32008" xr:uid="{00000000-0005-0000-0000-00000C740000}"/>
    <cellStyle name="Normal 44 2 2 2" xfId="32009" xr:uid="{00000000-0005-0000-0000-00000D740000}"/>
    <cellStyle name="Normal 44 2 2 2 2" xfId="32010" xr:uid="{00000000-0005-0000-0000-00000E740000}"/>
    <cellStyle name="Normal 44 2 2 2 2 2" xfId="32011" xr:uid="{00000000-0005-0000-0000-00000F740000}"/>
    <cellStyle name="Normal 44 2 2 2 2 2 2" xfId="32012" xr:uid="{00000000-0005-0000-0000-000010740000}"/>
    <cellStyle name="Normal 44 2 2 2 2 3" xfId="32013" xr:uid="{00000000-0005-0000-0000-000011740000}"/>
    <cellStyle name="Normal 44 2 2 2 2 4" xfId="32014" xr:uid="{00000000-0005-0000-0000-000012740000}"/>
    <cellStyle name="Normal 44 2 2 2 3" xfId="32015" xr:uid="{00000000-0005-0000-0000-000013740000}"/>
    <cellStyle name="Normal 44 2 2 2 3 2" xfId="32016" xr:uid="{00000000-0005-0000-0000-000014740000}"/>
    <cellStyle name="Normal 44 2 2 2 4" xfId="32017" xr:uid="{00000000-0005-0000-0000-000015740000}"/>
    <cellStyle name="Normal 44 2 2 2 5" xfId="32018" xr:uid="{00000000-0005-0000-0000-000016740000}"/>
    <cellStyle name="Normal 44 2 2 3" xfId="32019" xr:uid="{00000000-0005-0000-0000-000017740000}"/>
    <cellStyle name="Normal 44 2 2 3 2" xfId="32020" xr:uid="{00000000-0005-0000-0000-000018740000}"/>
    <cellStyle name="Normal 44 2 2 3 2 2" xfId="32021" xr:uid="{00000000-0005-0000-0000-000019740000}"/>
    <cellStyle name="Normal 44 2 2 3 3" xfId="32022" xr:uid="{00000000-0005-0000-0000-00001A740000}"/>
    <cellStyle name="Normal 44 2 2 3 4" xfId="32023" xr:uid="{00000000-0005-0000-0000-00001B740000}"/>
    <cellStyle name="Normal 44 2 2 4" xfId="32024" xr:uid="{00000000-0005-0000-0000-00001C740000}"/>
    <cellStyle name="Normal 44 2 2 4 2" xfId="32025" xr:uid="{00000000-0005-0000-0000-00001D740000}"/>
    <cellStyle name="Normal 44 2 2 5" xfId="32026" xr:uid="{00000000-0005-0000-0000-00001E740000}"/>
    <cellStyle name="Normal 44 2 2 6" xfId="32027" xr:uid="{00000000-0005-0000-0000-00001F740000}"/>
    <cellStyle name="Normal 44 2 3" xfId="32028" xr:uid="{00000000-0005-0000-0000-000020740000}"/>
    <cellStyle name="Normal 44 2 3 2" xfId="32029" xr:uid="{00000000-0005-0000-0000-000021740000}"/>
    <cellStyle name="Normal 44 2 3 2 2" xfId="32030" xr:uid="{00000000-0005-0000-0000-000022740000}"/>
    <cellStyle name="Normal 44 2 3 2 2 2" xfId="32031" xr:uid="{00000000-0005-0000-0000-000023740000}"/>
    <cellStyle name="Normal 44 2 3 2 3" xfId="32032" xr:uid="{00000000-0005-0000-0000-000024740000}"/>
    <cellStyle name="Normal 44 2 3 2 4" xfId="32033" xr:uid="{00000000-0005-0000-0000-000025740000}"/>
    <cellStyle name="Normal 44 2 3 3" xfId="32034" xr:uid="{00000000-0005-0000-0000-000026740000}"/>
    <cellStyle name="Normal 44 2 3 3 2" xfId="32035" xr:uid="{00000000-0005-0000-0000-000027740000}"/>
    <cellStyle name="Normal 44 2 3 4" xfId="32036" xr:uid="{00000000-0005-0000-0000-000028740000}"/>
    <cellStyle name="Normal 44 2 3 5" xfId="32037" xr:uid="{00000000-0005-0000-0000-000029740000}"/>
    <cellStyle name="Normal 44 2 4" xfId="32038" xr:uid="{00000000-0005-0000-0000-00002A740000}"/>
    <cellStyle name="Normal 44 2 4 2" xfId="32039" xr:uid="{00000000-0005-0000-0000-00002B740000}"/>
    <cellStyle name="Normal 44 2 4 2 2" xfId="32040" xr:uid="{00000000-0005-0000-0000-00002C740000}"/>
    <cellStyle name="Normal 44 2 4 3" xfId="32041" xr:uid="{00000000-0005-0000-0000-00002D740000}"/>
    <cellStyle name="Normal 44 2 4 4" xfId="32042" xr:uid="{00000000-0005-0000-0000-00002E740000}"/>
    <cellStyle name="Normal 44 2 5" xfId="32043" xr:uid="{00000000-0005-0000-0000-00002F740000}"/>
    <cellStyle name="Normal 44 2 5 2" xfId="32044" xr:uid="{00000000-0005-0000-0000-000030740000}"/>
    <cellStyle name="Normal 44 2 6" xfId="32045" xr:uid="{00000000-0005-0000-0000-000031740000}"/>
    <cellStyle name="Normal 44 2 7" xfId="32046" xr:uid="{00000000-0005-0000-0000-000032740000}"/>
    <cellStyle name="Normal 44 3" xfId="32047" xr:uid="{00000000-0005-0000-0000-000033740000}"/>
    <cellStyle name="Normal 44 3 2" xfId="32048" xr:uid="{00000000-0005-0000-0000-000034740000}"/>
    <cellStyle name="Normal 44 3 2 2" xfId="32049" xr:uid="{00000000-0005-0000-0000-000035740000}"/>
    <cellStyle name="Normal 44 3 2 2 2" xfId="32050" xr:uid="{00000000-0005-0000-0000-000036740000}"/>
    <cellStyle name="Normal 44 3 2 2 2 2" xfId="32051" xr:uid="{00000000-0005-0000-0000-000037740000}"/>
    <cellStyle name="Normal 44 3 2 2 3" xfId="32052" xr:uid="{00000000-0005-0000-0000-000038740000}"/>
    <cellStyle name="Normal 44 3 2 2 4" xfId="32053" xr:uid="{00000000-0005-0000-0000-000039740000}"/>
    <cellStyle name="Normal 44 3 2 3" xfId="32054" xr:uid="{00000000-0005-0000-0000-00003A740000}"/>
    <cellStyle name="Normal 44 3 2 3 2" xfId="32055" xr:uid="{00000000-0005-0000-0000-00003B740000}"/>
    <cellStyle name="Normal 44 3 2 4" xfId="32056" xr:uid="{00000000-0005-0000-0000-00003C740000}"/>
    <cellStyle name="Normal 44 3 2 5" xfId="32057" xr:uid="{00000000-0005-0000-0000-00003D740000}"/>
    <cellStyle name="Normal 44 3 3" xfId="32058" xr:uid="{00000000-0005-0000-0000-00003E740000}"/>
    <cellStyle name="Normal 44 3 3 2" xfId="32059" xr:uid="{00000000-0005-0000-0000-00003F740000}"/>
    <cellStyle name="Normal 44 3 3 2 2" xfId="32060" xr:uid="{00000000-0005-0000-0000-000040740000}"/>
    <cellStyle name="Normal 44 3 3 3" xfId="32061" xr:uid="{00000000-0005-0000-0000-000041740000}"/>
    <cellStyle name="Normal 44 3 3 4" xfId="32062" xr:uid="{00000000-0005-0000-0000-000042740000}"/>
    <cellStyle name="Normal 44 3 4" xfId="32063" xr:uid="{00000000-0005-0000-0000-000043740000}"/>
    <cellStyle name="Normal 44 3 4 2" xfId="32064" xr:uid="{00000000-0005-0000-0000-000044740000}"/>
    <cellStyle name="Normal 44 3 5" xfId="32065" xr:uid="{00000000-0005-0000-0000-000045740000}"/>
    <cellStyle name="Normal 44 3 6" xfId="32066" xr:uid="{00000000-0005-0000-0000-000046740000}"/>
    <cellStyle name="Normal 44 4" xfId="32067" xr:uid="{00000000-0005-0000-0000-000047740000}"/>
    <cellStyle name="Normal 44 4 2" xfId="32068" xr:uid="{00000000-0005-0000-0000-000048740000}"/>
    <cellStyle name="Normal 44 4 2 2" xfId="32069" xr:uid="{00000000-0005-0000-0000-000049740000}"/>
    <cellStyle name="Normal 44 4 2 2 2" xfId="32070" xr:uid="{00000000-0005-0000-0000-00004A740000}"/>
    <cellStyle name="Normal 44 4 2 3" xfId="32071" xr:uid="{00000000-0005-0000-0000-00004B740000}"/>
    <cellStyle name="Normal 44 4 2 4" xfId="32072" xr:uid="{00000000-0005-0000-0000-00004C740000}"/>
    <cellStyle name="Normal 44 4 3" xfId="32073" xr:uid="{00000000-0005-0000-0000-00004D740000}"/>
    <cellStyle name="Normal 44 4 3 2" xfId="32074" xr:uid="{00000000-0005-0000-0000-00004E740000}"/>
    <cellStyle name="Normal 44 4 4" xfId="32075" xr:uid="{00000000-0005-0000-0000-00004F740000}"/>
    <cellStyle name="Normal 44 4 5" xfId="32076" xr:uid="{00000000-0005-0000-0000-000050740000}"/>
    <cellStyle name="Normal 44 5" xfId="32077" xr:uid="{00000000-0005-0000-0000-000051740000}"/>
    <cellStyle name="Normal 44 5 2" xfId="32078" xr:uid="{00000000-0005-0000-0000-000052740000}"/>
    <cellStyle name="Normal 44 5 2 2" xfId="32079" xr:uid="{00000000-0005-0000-0000-000053740000}"/>
    <cellStyle name="Normal 44 5 3" xfId="32080" xr:uid="{00000000-0005-0000-0000-000054740000}"/>
    <cellStyle name="Normal 44 5 4" xfId="32081" xr:uid="{00000000-0005-0000-0000-000055740000}"/>
    <cellStyle name="Normal 44 6" xfId="32082" xr:uid="{00000000-0005-0000-0000-000056740000}"/>
    <cellStyle name="Normal 44 6 2" xfId="32083" xr:uid="{00000000-0005-0000-0000-000057740000}"/>
    <cellStyle name="Normal 44 7" xfId="32084" xr:uid="{00000000-0005-0000-0000-000058740000}"/>
    <cellStyle name="Normal 44 8" xfId="32085" xr:uid="{00000000-0005-0000-0000-000059740000}"/>
    <cellStyle name="Normal 44 9" xfId="32086" xr:uid="{00000000-0005-0000-0000-00005A740000}"/>
    <cellStyle name="Normal 45" xfId="785" xr:uid="{00000000-0005-0000-0000-00005B740000}"/>
    <cellStyle name="Normal 45 2" xfId="32087" xr:uid="{00000000-0005-0000-0000-00005C740000}"/>
    <cellStyle name="Normal 45 2 2" xfId="32088" xr:uid="{00000000-0005-0000-0000-00005D740000}"/>
    <cellStyle name="Normal 45 2 2 2" xfId="32089" xr:uid="{00000000-0005-0000-0000-00005E740000}"/>
    <cellStyle name="Normal 45 2 2 2 2" xfId="32090" xr:uid="{00000000-0005-0000-0000-00005F740000}"/>
    <cellStyle name="Normal 45 2 2 2 2 2" xfId="32091" xr:uid="{00000000-0005-0000-0000-000060740000}"/>
    <cellStyle name="Normal 45 2 2 2 2 2 2" xfId="32092" xr:uid="{00000000-0005-0000-0000-000061740000}"/>
    <cellStyle name="Normal 45 2 2 2 2 3" xfId="32093" xr:uid="{00000000-0005-0000-0000-000062740000}"/>
    <cellStyle name="Normal 45 2 2 2 2 4" xfId="32094" xr:uid="{00000000-0005-0000-0000-000063740000}"/>
    <cellStyle name="Normal 45 2 2 2 3" xfId="32095" xr:uid="{00000000-0005-0000-0000-000064740000}"/>
    <cellStyle name="Normal 45 2 2 2 3 2" xfId="32096" xr:uid="{00000000-0005-0000-0000-000065740000}"/>
    <cellStyle name="Normal 45 2 2 2 4" xfId="32097" xr:uid="{00000000-0005-0000-0000-000066740000}"/>
    <cellStyle name="Normal 45 2 2 2 5" xfId="32098" xr:uid="{00000000-0005-0000-0000-000067740000}"/>
    <cellStyle name="Normal 45 2 2 3" xfId="32099" xr:uid="{00000000-0005-0000-0000-000068740000}"/>
    <cellStyle name="Normal 45 2 2 3 2" xfId="32100" xr:uid="{00000000-0005-0000-0000-000069740000}"/>
    <cellStyle name="Normal 45 2 2 3 2 2" xfId="32101" xr:uid="{00000000-0005-0000-0000-00006A740000}"/>
    <cellStyle name="Normal 45 2 2 3 3" xfId="32102" xr:uid="{00000000-0005-0000-0000-00006B740000}"/>
    <cellStyle name="Normal 45 2 2 3 4" xfId="32103" xr:uid="{00000000-0005-0000-0000-00006C740000}"/>
    <cellStyle name="Normal 45 2 2 4" xfId="32104" xr:uid="{00000000-0005-0000-0000-00006D740000}"/>
    <cellStyle name="Normal 45 2 2 4 2" xfId="32105" xr:uid="{00000000-0005-0000-0000-00006E740000}"/>
    <cellStyle name="Normal 45 2 2 5" xfId="32106" xr:uid="{00000000-0005-0000-0000-00006F740000}"/>
    <cellStyle name="Normal 45 2 2 6" xfId="32107" xr:uid="{00000000-0005-0000-0000-000070740000}"/>
    <cellStyle name="Normal 45 2 3" xfId="32108" xr:uid="{00000000-0005-0000-0000-000071740000}"/>
    <cellStyle name="Normal 45 2 3 2" xfId="32109" xr:uid="{00000000-0005-0000-0000-000072740000}"/>
    <cellStyle name="Normal 45 2 3 2 2" xfId="32110" xr:uid="{00000000-0005-0000-0000-000073740000}"/>
    <cellStyle name="Normal 45 2 3 2 2 2" xfId="32111" xr:uid="{00000000-0005-0000-0000-000074740000}"/>
    <cellStyle name="Normal 45 2 3 2 3" xfId="32112" xr:uid="{00000000-0005-0000-0000-000075740000}"/>
    <cellStyle name="Normal 45 2 3 2 4" xfId="32113" xr:uid="{00000000-0005-0000-0000-000076740000}"/>
    <cellStyle name="Normal 45 2 3 3" xfId="32114" xr:uid="{00000000-0005-0000-0000-000077740000}"/>
    <cellStyle name="Normal 45 2 3 3 2" xfId="32115" xr:uid="{00000000-0005-0000-0000-000078740000}"/>
    <cellStyle name="Normal 45 2 3 4" xfId="32116" xr:uid="{00000000-0005-0000-0000-000079740000}"/>
    <cellStyle name="Normal 45 2 3 5" xfId="32117" xr:uid="{00000000-0005-0000-0000-00007A740000}"/>
    <cellStyle name="Normal 45 2 4" xfId="32118" xr:uid="{00000000-0005-0000-0000-00007B740000}"/>
    <cellStyle name="Normal 45 2 4 2" xfId="32119" xr:uid="{00000000-0005-0000-0000-00007C740000}"/>
    <cellStyle name="Normal 45 2 4 2 2" xfId="32120" xr:uid="{00000000-0005-0000-0000-00007D740000}"/>
    <cellStyle name="Normal 45 2 4 3" xfId="32121" xr:uid="{00000000-0005-0000-0000-00007E740000}"/>
    <cellStyle name="Normal 45 2 4 4" xfId="32122" xr:uid="{00000000-0005-0000-0000-00007F740000}"/>
    <cellStyle name="Normal 45 2 5" xfId="32123" xr:uid="{00000000-0005-0000-0000-000080740000}"/>
    <cellStyle name="Normal 45 2 5 2" xfId="32124" xr:uid="{00000000-0005-0000-0000-000081740000}"/>
    <cellStyle name="Normal 45 2 6" xfId="32125" xr:uid="{00000000-0005-0000-0000-000082740000}"/>
    <cellStyle name="Normal 45 2 7" xfId="32126" xr:uid="{00000000-0005-0000-0000-000083740000}"/>
    <cellStyle name="Normal 45 3" xfId="32127" xr:uid="{00000000-0005-0000-0000-000084740000}"/>
    <cellStyle name="Normal 45 3 2" xfId="32128" xr:uid="{00000000-0005-0000-0000-000085740000}"/>
    <cellStyle name="Normal 45 3 2 2" xfId="32129" xr:uid="{00000000-0005-0000-0000-000086740000}"/>
    <cellStyle name="Normal 45 3 2 2 2" xfId="32130" xr:uid="{00000000-0005-0000-0000-000087740000}"/>
    <cellStyle name="Normal 45 3 2 2 2 2" xfId="32131" xr:uid="{00000000-0005-0000-0000-000088740000}"/>
    <cellStyle name="Normal 45 3 2 2 3" xfId="32132" xr:uid="{00000000-0005-0000-0000-000089740000}"/>
    <cellStyle name="Normal 45 3 2 2 4" xfId="32133" xr:uid="{00000000-0005-0000-0000-00008A740000}"/>
    <cellStyle name="Normal 45 3 2 3" xfId="32134" xr:uid="{00000000-0005-0000-0000-00008B740000}"/>
    <cellStyle name="Normal 45 3 2 3 2" xfId="32135" xr:uid="{00000000-0005-0000-0000-00008C740000}"/>
    <cellStyle name="Normal 45 3 2 4" xfId="32136" xr:uid="{00000000-0005-0000-0000-00008D740000}"/>
    <cellStyle name="Normal 45 3 2 5" xfId="32137" xr:uid="{00000000-0005-0000-0000-00008E740000}"/>
    <cellStyle name="Normal 45 3 3" xfId="32138" xr:uid="{00000000-0005-0000-0000-00008F740000}"/>
    <cellStyle name="Normal 45 3 3 2" xfId="32139" xr:uid="{00000000-0005-0000-0000-000090740000}"/>
    <cellStyle name="Normal 45 3 3 2 2" xfId="32140" xr:uid="{00000000-0005-0000-0000-000091740000}"/>
    <cellStyle name="Normal 45 3 3 3" xfId="32141" xr:uid="{00000000-0005-0000-0000-000092740000}"/>
    <cellStyle name="Normal 45 3 3 4" xfId="32142" xr:uid="{00000000-0005-0000-0000-000093740000}"/>
    <cellStyle name="Normal 45 3 4" xfId="32143" xr:uid="{00000000-0005-0000-0000-000094740000}"/>
    <cellStyle name="Normal 45 3 4 2" xfId="32144" xr:uid="{00000000-0005-0000-0000-000095740000}"/>
    <cellStyle name="Normal 45 3 5" xfId="32145" xr:uid="{00000000-0005-0000-0000-000096740000}"/>
    <cellStyle name="Normal 45 3 6" xfId="32146" xr:uid="{00000000-0005-0000-0000-000097740000}"/>
    <cellStyle name="Normal 45 4" xfId="32147" xr:uid="{00000000-0005-0000-0000-000098740000}"/>
    <cellStyle name="Normal 45 4 2" xfId="32148" xr:uid="{00000000-0005-0000-0000-000099740000}"/>
    <cellStyle name="Normal 45 4 2 2" xfId="32149" xr:uid="{00000000-0005-0000-0000-00009A740000}"/>
    <cellStyle name="Normal 45 4 2 2 2" xfId="32150" xr:uid="{00000000-0005-0000-0000-00009B740000}"/>
    <cellStyle name="Normal 45 4 2 3" xfId="32151" xr:uid="{00000000-0005-0000-0000-00009C740000}"/>
    <cellStyle name="Normal 45 4 2 4" xfId="32152" xr:uid="{00000000-0005-0000-0000-00009D740000}"/>
    <cellStyle name="Normal 45 4 3" xfId="32153" xr:uid="{00000000-0005-0000-0000-00009E740000}"/>
    <cellStyle name="Normal 45 4 3 2" xfId="32154" xr:uid="{00000000-0005-0000-0000-00009F740000}"/>
    <cellStyle name="Normal 45 4 4" xfId="32155" xr:uid="{00000000-0005-0000-0000-0000A0740000}"/>
    <cellStyle name="Normal 45 4 5" xfId="32156" xr:uid="{00000000-0005-0000-0000-0000A1740000}"/>
    <cellStyle name="Normal 45 5" xfId="32157" xr:uid="{00000000-0005-0000-0000-0000A2740000}"/>
    <cellStyle name="Normal 45 5 2" xfId="32158" xr:uid="{00000000-0005-0000-0000-0000A3740000}"/>
    <cellStyle name="Normal 45 5 2 2" xfId="32159" xr:uid="{00000000-0005-0000-0000-0000A4740000}"/>
    <cellStyle name="Normal 45 5 3" xfId="32160" xr:uid="{00000000-0005-0000-0000-0000A5740000}"/>
    <cellStyle name="Normal 45 5 4" xfId="32161" xr:uid="{00000000-0005-0000-0000-0000A6740000}"/>
    <cellStyle name="Normal 45 6" xfId="32162" xr:uid="{00000000-0005-0000-0000-0000A7740000}"/>
    <cellStyle name="Normal 45 6 2" xfId="32163" xr:uid="{00000000-0005-0000-0000-0000A8740000}"/>
    <cellStyle name="Normal 45 7" xfId="32164" xr:uid="{00000000-0005-0000-0000-0000A9740000}"/>
    <cellStyle name="Normal 45 8" xfId="32165" xr:uid="{00000000-0005-0000-0000-0000AA740000}"/>
    <cellStyle name="Normal 45 9" xfId="32166" xr:uid="{00000000-0005-0000-0000-0000AB740000}"/>
    <cellStyle name="Normal 46" xfId="786" xr:uid="{00000000-0005-0000-0000-0000AC740000}"/>
    <cellStyle name="Normal 46 2" xfId="5367" xr:uid="{00000000-0005-0000-0000-0000AD740000}"/>
    <cellStyle name="Normal 46 2 2" xfId="32167" xr:uid="{00000000-0005-0000-0000-0000AE740000}"/>
    <cellStyle name="Normal 46 2 2 2" xfId="32168" xr:uid="{00000000-0005-0000-0000-0000AF740000}"/>
    <cellStyle name="Normal 46 2 2 2 2" xfId="32169" xr:uid="{00000000-0005-0000-0000-0000B0740000}"/>
    <cellStyle name="Normal 46 2 2 2 2 2" xfId="32170" xr:uid="{00000000-0005-0000-0000-0000B1740000}"/>
    <cellStyle name="Normal 46 2 2 2 2 2 2" xfId="32171" xr:uid="{00000000-0005-0000-0000-0000B2740000}"/>
    <cellStyle name="Normal 46 2 2 2 2 3" xfId="32172" xr:uid="{00000000-0005-0000-0000-0000B3740000}"/>
    <cellStyle name="Normal 46 2 2 2 2 4" xfId="32173" xr:uid="{00000000-0005-0000-0000-0000B4740000}"/>
    <cellStyle name="Normal 46 2 2 2 3" xfId="32174" xr:uid="{00000000-0005-0000-0000-0000B5740000}"/>
    <cellStyle name="Normal 46 2 2 2 3 2" xfId="32175" xr:uid="{00000000-0005-0000-0000-0000B6740000}"/>
    <cellStyle name="Normal 46 2 2 2 4" xfId="32176" xr:uid="{00000000-0005-0000-0000-0000B7740000}"/>
    <cellStyle name="Normal 46 2 2 2 5" xfId="32177" xr:uid="{00000000-0005-0000-0000-0000B8740000}"/>
    <cellStyle name="Normal 46 2 2 3" xfId="32178" xr:uid="{00000000-0005-0000-0000-0000B9740000}"/>
    <cellStyle name="Normal 46 2 2 3 2" xfId="32179" xr:uid="{00000000-0005-0000-0000-0000BA740000}"/>
    <cellStyle name="Normal 46 2 2 3 2 2" xfId="32180" xr:uid="{00000000-0005-0000-0000-0000BB740000}"/>
    <cellStyle name="Normal 46 2 2 3 3" xfId="32181" xr:uid="{00000000-0005-0000-0000-0000BC740000}"/>
    <cellStyle name="Normal 46 2 2 3 4" xfId="32182" xr:uid="{00000000-0005-0000-0000-0000BD740000}"/>
    <cellStyle name="Normal 46 2 2 4" xfId="32183" xr:uid="{00000000-0005-0000-0000-0000BE740000}"/>
    <cellStyle name="Normal 46 2 2 4 2" xfId="32184" xr:uid="{00000000-0005-0000-0000-0000BF740000}"/>
    <cellStyle name="Normal 46 2 2 5" xfId="32185" xr:uid="{00000000-0005-0000-0000-0000C0740000}"/>
    <cellStyle name="Normal 46 2 2 6" xfId="32186" xr:uid="{00000000-0005-0000-0000-0000C1740000}"/>
    <cellStyle name="Normal 46 2 3" xfId="32187" xr:uid="{00000000-0005-0000-0000-0000C2740000}"/>
    <cellStyle name="Normal 46 2 3 2" xfId="32188" xr:uid="{00000000-0005-0000-0000-0000C3740000}"/>
    <cellStyle name="Normal 46 2 3 2 2" xfId="32189" xr:uid="{00000000-0005-0000-0000-0000C4740000}"/>
    <cellStyle name="Normal 46 2 3 2 2 2" xfId="32190" xr:uid="{00000000-0005-0000-0000-0000C5740000}"/>
    <cellStyle name="Normal 46 2 3 2 3" xfId="32191" xr:uid="{00000000-0005-0000-0000-0000C6740000}"/>
    <cellStyle name="Normal 46 2 3 2 4" xfId="32192" xr:uid="{00000000-0005-0000-0000-0000C7740000}"/>
    <cellStyle name="Normal 46 2 3 3" xfId="32193" xr:uid="{00000000-0005-0000-0000-0000C8740000}"/>
    <cellStyle name="Normal 46 2 3 3 2" xfId="32194" xr:uid="{00000000-0005-0000-0000-0000C9740000}"/>
    <cellStyle name="Normal 46 2 3 4" xfId="32195" xr:uid="{00000000-0005-0000-0000-0000CA740000}"/>
    <cellStyle name="Normal 46 2 3 5" xfId="32196" xr:uid="{00000000-0005-0000-0000-0000CB740000}"/>
    <cellStyle name="Normal 46 2 4" xfId="32197" xr:uid="{00000000-0005-0000-0000-0000CC740000}"/>
    <cellStyle name="Normal 46 2 4 2" xfId="32198" xr:uid="{00000000-0005-0000-0000-0000CD740000}"/>
    <cellStyle name="Normal 46 2 4 2 2" xfId="32199" xr:uid="{00000000-0005-0000-0000-0000CE740000}"/>
    <cellStyle name="Normal 46 2 4 3" xfId="32200" xr:uid="{00000000-0005-0000-0000-0000CF740000}"/>
    <cellStyle name="Normal 46 2 4 4" xfId="32201" xr:uid="{00000000-0005-0000-0000-0000D0740000}"/>
    <cellStyle name="Normal 46 2 5" xfId="32202" xr:uid="{00000000-0005-0000-0000-0000D1740000}"/>
    <cellStyle name="Normal 46 2 5 2" xfId="32203" xr:uid="{00000000-0005-0000-0000-0000D2740000}"/>
    <cellStyle name="Normal 46 2 6" xfId="32204" xr:uid="{00000000-0005-0000-0000-0000D3740000}"/>
    <cellStyle name="Normal 46 2 7" xfId="32205" xr:uid="{00000000-0005-0000-0000-0000D4740000}"/>
    <cellStyle name="Normal 46 3" xfId="32206" xr:uid="{00000000-0005-0000-0000-0000D5740000}"/>
    <cellStyle name="Normal 46 3 2" xfId="32207" xr:uid="{00000000-0005-0000-0000-0000D6740000}"/>
    <cellStyle name="Normal 46 3 2 2" xfId="32208" xr:uid="{00000000-0005-0000-0000-0000D7740000}"/>
    <cellStyle name="Normal 46 3 2 2 2" xfId="32209" xr:uid="{00000000-0005-0000-0000-0000D8740000}"/>
    <cellStyle name="Normal 46 3 2 2 2 2" xfId="32210" xr:uid="{00000000-0005-0000-0000-0000D9740000}"/>
    <cellStyle name="Normal 46 3 2 2 3" xfId="32211" xr:uid="{00000000-0005-0000-0000-0000DA740000}"/>
    <cellStyle name="Normal 46 3 2 2 4" xfId="32212" xr:uid="{00000000-0005-0000-0000-0000DB740000}"/>
    <cellStyle name="Normal 46 3 2 3" xfId="32213" xr:uid="{00000000-0005-0000-0000-0000DC740000}"/>
    <cellStyle name="Normal 46 3 2 3 2" xfId="32214" xr:uid="{00000000-0005-0000-0000-0000DD740000}"/>
    <cellStyle name="Normal 46 3 2 4" xfId="32215" xr:uid="{00000000-0005-0000-0000-0000DE740000}"/>
    <cellStyle name="Normal 46 3 2 5" xfId="32216" xr:uid="{00000000-0005-0000-0000-0000DF740000}"/>
    <cellStyle name="Normal 46 3 3" xfId="32217" xr:uid="{00000000-0005-0000-0000-0000E0740000}"/>
    <cellStyle name="Normal 46 3 3 2" xfId="32218" xr:uid="{00000000-0005-0000-0000-0000E1740000}"/>
    <cellStyle name="Normal 46 3 3 2 2" xfId="32219" xr:uid="{00000000-0005-0000-0000-0000E2740000}"/>
    <cellStyle name="Normal 46 3 3 3" xfId="32220" xr:uid="{00000000-0005-0000-0000-0000E3740000}"/>
    <cellStyle name="Normal 46 3 3 4" xfId="32221" xr:uid="{00000000-0005-0000-0000-0000E4740000}"/>
    <cellStyle name="Normal 46 3 4" xfId="32222" xr:uid="{00000000-0005-0000-0000-0000E5740000}"/>
    <cellStyle name="Normal 46 3 4 2" xfId="32223" xr:uid="{00000000-0005-0000-0000-0000E6740000}"/>
    <cellStyle name="Normal 46 3 5" xfId="32224" xr:uid="{00000000-0005-0000-0000-0000E7740000}"/>
    <cellStyle name="Normal 46 3 6" xfId="32225" xr:uid="{00000000-0005-0000-0000-0000E8740000}"/>
    <cellStyle name="Normal 46 4" xfId="32226" xr:uid="{00000000-0005-0000-0000-0000E9740000}"/>
    <cellStyle name="Normal 46 4 2" xfId="32227" xr:uid="{00000000-0005-0000-0000-0000EA740000}"/>
    <cellStyle name="Normal 46 4 2 2" xfId="32228" xr:uid="{00000000-0005-0000-0000-0000EB740000}"/>
    <cellStyle name="Normal 46 4 2 2 2" xfId="32229" xr:uid="{00000000-0005-0000-0000-0000EC740000}"/>
    <cellStyle name="Normal 46 4 2 3" xfId="32230" xr:uid="{00000000-0005-0000-0000-0000ED740000}"/>
    <cellStyle name="Normal 46 4 2 4" xfId="32231" xr:uid="{00000000-0005-0000-0000-0000EE740000}"/>
    <cellStyle name="Normal 46 4 3" xfId="32232" xr:uid="{00000000-0005-0000-0000-0000EF740000}"/>
    <cellStyle name="Normal 46 4 3 2" xfId="32233" xr:uid="{00000000-0005-0000-0000-0000F0740000}"/>
    <cellStyle name="Normal 46 4 4" xfId="32234" xr:uid="{00000000-0005-0000-0000-0000F1740000}"/>
    <cellStyle name="Normal 46 4 5" xfId="32235" xr:uid="{00000000-0005-0000-0000-0000F2740000}"/>
    <cellStyle name="Normal 46 5" xfId="32236" xr:uid="{00000000-0005-0000-0000-0000F3740000}"/>
    <cellStyle name="Normal 46 5 2" xfId="32237" xr:uid="{00000000-0005-0000-0000-0000F4740000}"/>
    <cellStyle name="Normal 46 5 2 2" xfId="32238" xr:uid="{00000000-0005-0000-0000-0000F5740000}"/>
    <cellStyle name="Normal 46 5 3" xfId="32239" xr:uid="{00000000-0005-0000-0000-0000F6740000}"/>
    <cellStyle name="Normal 46 5 4" xfId="32240" xr:uid="{00000000-0005-0000-0000-0000F7740000}"/>
    <cellStyle name="Normal 46 6" xfId="32241" xr:uid="{00000000-0005-0000-0000-0000F8740000}"/>
    <cellStyle name="Normal 46 6 2" xfId="32242" xr:uid="{00000000-0005-0000-0000-0000F9740000}"/>
    <cellStyle name="Normal 46 7" xfId="32243" xr:uid="{00000000-0005-0000-0000-0000FA740000}"/>
    <cellStyle name="Normal 46 8" xfId="32244" xr:uid="{00000000-0005-0000-0000-0000FB740000}"/>
    <cellStyle name="Normal 46 9" xfId="32245" xr:uid="{00000000-0005-0000-0000-0000FC740000}"/>
    <cellStyle name="Normal 47" xfId="787" xr:uid="{00000000-0005-0000-0000-0000FD740000}"/>
    <cellStyle name="Normal 47 2" xfId="32246" xr:uid="{00000000-0005-0000-0000-0000FE740000}"/>
    <cellStyle name="Normal 47 2 2" xfId="32247" xr:uid="{00000000-0005-0000-0000-0000FF740000}"/>
    <cellStyle name="Normal 47 2 2 2" xfId="32248" xr:uid="{00000000-0005-0000-0000-000000750000}"/>
    <cellStyle name="Normal 47 2 2 2 2" xfId="32249" xr:uid="{00000000-0005-0000-0000-000001750000}"/>
    <cellStyle name="Normal 47 2 2 2 2 2" xfId="32250" xr:uid="{00000000-0005-0000-0000-000002750000}"/>
    <cellStyle name="Normal 47 2 2 2 2 2 2" xfId="32251" xr:uid="{00000000-0005-0000-0000-000003750000}"/>
    <cellStyle name="Normal 47 2 2 2 2 3" xfId="32252" xr:uid="{00000000-0005-0000-0000-000004750000}"/>
    <cellStyle name="Normal 47 2 2 2 2 4" xfId="32253" xr:uid="{00000000-0005-0000-0000-000005750000}"/>
    <cellStyle name="Normal 47 2 2 2 3" xfId="32254" xr:uid="{00000000-0005-0000-0000-000006750000}"/>
    <cellStyle name="Normal 47 2 2 2 3 2" xfId="32255" xr:uid="{00000000-0005-0000-0000-000007750000}"/>
    <cellStyle name="Normal 47 2 2 2 4" xfId="32256" xr:uid="{00000000-0005-0000-0000-000008750000}"/>
    <cellStyle name="Normal 47 2 2 2 5" xfId="32257" xr:uid="{00000000-0005-0000-0000-000009750000}"/>
    <cellStyle name="Normal 47 2 2 3" xfId="32258" xr:uid="{00000000-0005-0000-0000-00000A750000}"/>
    <cellStyle name="Normal 47 2 2 3 2" xfId="32259" xr:uid="{00000000-0005-0000-0000-00000B750000}"/>
    <cellStyle name="Normal 47 2 2 3 2 2" xfId="32260" xr:uid="{00000000-0005-0000-0000-00000C750000}"/>
    <cellStyle name="Normal 47 2 2 3 3" xfId="32261" xr:uid="{00000000-0005-0000-0000-00000D750000}"/>
    <cellStyle name="Normal 47 2 2 3 4" xfId="32262" xr:uid="{00000000-0005-0000-0000-00000E750000}"/>
    <cellStyle name="Normal 47 2 2 4" xfId="32263" xr:uid="{00000000-0005-0000-0000-00000F750000}"/>
    <cellStyle name="Normal 47 2 2 4 2" xfId="32264" xr:uid="{00000000-0005-0000-0000-000010750000}"/>
    <cellStyle name="Normal 47 2 2 5" xfId="32265" xr:uid="{00000000-0005-0000-0000-000011750000}"/>
    <cellStyle name="Normal 47 2 2 6" xfId="32266" xr:uid="{00000000-0005-0000-0000-000012750000}"/>
    <cellStyle name="Normal 47 2 3" xfId="32267" xr:uid="{00000000-0005-0000-0000-000013750000}"/>
    <cellStyle name="Normal 47 2 4" xfId="32268" xr:uid="{00000000-0005-0000-0000-000014750000}"/>
    <cellStyle name="Normal 47 2 4 2" xfId="32269" xr:uid="{00000000-0005-0000-0000-000015750000}"/>
    <cellStyle name="Normal 47 2 4 2 2" xfId="32270" xr:uid="{00000000-0005-0000-0000-000016750000}"/>
    <cellStyle name="Normal 47 2 4 2 2 2" xfId="32271" xr:uid="{00000000-0005-0000-0000-000017750000}"/>
    <cellStyle name="Normal 47 2 4 2 3" xfId="32272" xr:uid="{00000000-0005-0000-0000-000018750000}"/>
    <cellStyle name="Normal 47 2 4 2 4" xfId="32273" xr:uid="{00000000-0005-0000-0000-000019750000}"/>
    <cellStyle name="Normal 47 2 4 3" xfId="32274" xr:uid="{00000000-0005-0000-0000-00001A750000}"/>
    <cellStyle name="Normal 47 2 4 3 2" xfId="32275" xr:uid="{00000000-0005-0000-0000-00001B750000}"/>
    <cellStyle name="Normal 47 2 4 4" xfId="32276" xr:uid="{00000000-0005-0000-0000-00001C750000}"/>
    <cellStyle name="Normal 47 2 4 5" xfId="32277" xr:uid="{00000000-0005-0000-0000-00001D750000}"/>
    <cellStyle name="Normal 47 2 5" xfId="32278" xr:uid="{00000000-0005-0000-0000-00001E750000}"/>
    <cellStyle name="Normal 47 2 5 2" xfId="32279" xr:uid="{00000000-0005-0000-0000-00001F750000}"/>
    <cellStyle name="Normal 47 2 5 2 2" xfId="32280" xr:uid="{00000000-0005-0000-0000-000020750000}"/>
    <cellStyle name="Normal 47 2 5 3" xfId="32281" xr:uid="{00000000-0005-0000-0000-000021750000}"/>
    <cellStyle name="Normal 47 2 5 4" xfId="32282" xr:uid="{00000000-0005-0000-0000-000022750000}"/>
    <cellStyle name="Normal 47 2 6" xfId="32283" xr:uid="{00000000-0005-0000-0000-000023750000}"/>
    <cellStyle name="Normal 47 2 6 2" xfId="32284" xr:uid="{00000000-0005-0000-0000-000024750000}"/>
    <cellStyle name="Normal 47 2 7" xfId="32285" xr:uid="{00000000-0005-0000-0000-000025750000}"/>
    <cellStyle name="Normal 47 2 8" xfId="32286" xr:uid="{00000000-0005-0000-0000-000026750000}"/>
    <cellStyle name="Normal 47 3" xfId="32287" xr:uid="{00000000-0005-0000-0000-000027750000}"/>
    <cellStyle name="Normal 47 3 2" xfId="32288" xr:uid="{00000000-0005-0000-0000-000028750000}"/>
    <cellStyle name="Normal 47 3 3" xfId="32289" xr:uid="{00000000-0005-0000-0000-000029750000}"/>
    <cellStyle name="Normal 47 3 3 2" xfId="32290" xr:uid="{00000000-0005-0000-0000-00002A750000}"/>
    <cellStyle name="Normal 47 3 3 2 2" xfId="32291" xr:uid="{00000000-0005-0000-0000-00002B750000}"/>
    <cellStyle name="Normal 47 3 3 2 2 2" xfId="32292" xr:uid="{00000000-0005-0000-0000-00002C750000}"/>
    <cellStyle name="Normal 47 3 3 2 3" xfId="32293" xr:uid="{00000000-0005-0000-0000-00002D750000}"/>
    <cellStyle name="Normal 47 3 3 2 4" xfId="32294" xr:uid="{00000000-0005-0000-0000-00002E750000}"/>
    <cellStyle name="Normal 47 3 3 3" xfId="32295" xr:uid="{00000000-0005-0000-0000-00002F750000}"/>
    <cellStyle name="Normal 47 3 3 3 2" xfId="32296" xr:uid="{00000000-0005-0000-0000-000030750000}"/>
    <cellStyle name="Normal 47 3 3 4" xfId="32297" xr:uid="{00000000-0005-0000-0000-000031750000}"/>
    <cellStyle name="Normal 47 3 3 5" xfId="32298" xr:uid="{00000000-0005-0000-0000-000032750000}"/>
    <cellStyle name="Normal 47 3 4" xfId="32299" xr:uid="{00000000-0005-0000-0000-000033750000}"/>
    <cellStyle name="Normal 47 3 4 2" xfId="32300" xr:uid="{00000000-0005-0000-0000-000034750000}"/>
    <cellStyle name="Normal 47 3 4 2 2" xfId="32301" xr:uid="{00000000-0005-0000-0000-000035750000}"/>
    <cellStyle name="Normal 47 3 4 3" xfId="32302" xr:uid="{00000000-0005-0000-0000-000036750000}"/>
    <cellStyle name="Normal 47 3 4 4" xfId="32303" xr:uid="{00000000-0005-0000-0000-000037750000}"/>
    <cellStyle name="Normal 47 3 5" xfId="32304" xr:uid="{00000000-0005-0000-0000-000038750000}"/>
    <cellStyle name="Normal 47 3 5 2" xfId="32305" xr:uid="{00000000-0005-0000-0000-000039750000}"/>
    <cellStyle name="Normal 47 3 6" xfId="32306" xr:uid="{00000000-0005-0000-0000-00003A750000}"/>
    <cellStyle name="Normal 47 3 7" xfId="32307" xr:uid="{00000000-0005-0000-0000-00003B750000}"/>
    <cellStyle name="Normal 47 4" xfId="32308" xr:uid="{00000000-0005-0000-0000-00003C750000}"/>
    <cellStyle name="Normal 47 4 2" xfId="32309" xr:uid="{00000000-0005-0000-0000-00003D750000}"/>
    <cellStyle name="Normal 47 4 2 2" xfId="32310" xr:uid="{00000000-0005-0000-0000-00003E750000}"/>
    <cellStyle name="Normal 47 4 2 2 2" xfId="32311" xr:uid="{00000000-0005-0000-0000-00003F750000}"/>
    <cellStyle name="Normal 47 4 2 3" xfId="32312" xr:uid="{00000000-0005-0000-0000-000040750000}"/>
    <cellStyle name="Normal 47 4 2 4" xfId="32313" xr:uid="{00000000-0005-0000-0000-000041750000}"/>
    <cellStyle name="Normal 47 4 3" xfId="32314" xr:uid="{00000000-0005-0000-0000-000042750000}"/>
    <cellStyle name="Normal 47 4 3 2" xfId="32315" xr:uid="{00000000-0005-0000-0000-000043750000}"/>
    <cellStyle name="Normal 47 4 4" xfId="32316" xr:uid="{00000000-0005-0000-0000-000044750000}"/>
    <cellStyle name="Normal 47 4 5" xfId="32317" xr:uid="{00000000-0005-0000-0000-000045750000}"/>
    <cellStyle name="Normal 47 5" xfId="32318" xr:uid="{00000000-0005-0000-0000-000046750000}"/>
    <cellStyle name="Normal 47 5 2" xfId="32319" xr:uid="{00000000-0005-0000-0000-000047750000}"/>
    <cellStyle name="Normal 47 5 2 2" xfId="32320" xr:uid="{00000000-0005-0000-0000-000048750000}"/>
    <cellStyle name="Normal 47 5 3" xfId="32321" xr:uid="{00000000-0005-0000-0000-000049750000}"/>
    <cellStyle name="Normal 47 5 4" xfId="32322" xr:uid="{00000000-0005-0000-0000-00004A750000}"/>
    <cellStyle name="Normal 47 6" xfId="32323" xr:uid="{00000000-0005-0000-0000-00004B750000}"/>
    <cellStyle name="Normal 47 6 2" xfId="32324" xr:uid="{00000000-0005-0000-0000-00004C750000}"/>
    <cellStyle name="Normal 47 7" xfId="32325" xr:uid="{00000000-0005-0000-0000-00004D750000}"/>
    <cellStyle name="Normal 47 8" xfId="32326" xr:uid="{00000000-0005-0000-0000-00004E750000}"/>
    <cellStyle name="Normal 47 9" xfId="32327" xr:uid="{00000000-0005-0000-0000-00004F750000}"/>
    <cellStyle name="Normal 48" xfId="788" xr:uid="{00000000-0005-0000-0000-000050750000}"/>
    <cellStyle name="Normal 48 2" xfId="32328" xr:uid="{00000000-0005-0000-0000-000051750000}"/>
    <cellStyle name="Normal 48 2 2" xfId="32329" xr:uid="{00000000-0005-0000-0000-000052750000}"/>
    <cellStyle name="Normal 48 2 2 2" xfId="32330" xr:uid="{00000000-0005-0000-0000-000053750000}"/>
    <cellStyle name="Normal 48 2 2 2 2" xfId="32331" xr:uid="{00000000-0005-0000-0000-000054750000}"/>
    <cellStyle name="Normal 48 2 2 2 2 2" xfId="32332" xr:uid="{00000000-0005-0000-0000-000055750000}"/>
    <cellStyle name="Normal 48 2 2 2 2 2 2" xfId="32333" xr:uid="{00000000-0005-0000-0000-000056750000}"/>
    <cellStyle name="Normal 48 2 2 2 2 3" xfId="32334" xr:uid="{00000000-0005-0000-0000-000057750000}"/>
    <cellStyle name="Normal 48 2 2 2 2 4" xfId="32335" xr:uid="{00000000-0005-0000-0000-000058750000}"/>
    <cellStyle name="Normal 48 2 2 2 3" xfId="32336" xr:uid="{00000000-0005-0000-0000-000059750000}"/>
    <cellStyle name="Normal 48 2 2 2 3 2" xfId="32337" xr:uid="{00000000-0005-0000-0000-00005A750000}"/>
    <cellStyle name="Normal 48 2 2 2 4" xfId="32338" xr:uid="{00000000-0005-0000-0000-00005B750000}"/>
    <cellStyle name="Normal 48 2 2 2 5" xfId="32339" xr:uid="{00000000-0005-0000-0000-00005C750000}"/>
    <cellStyle name="Normal 48 2 2 3" xfId="32340" xr:uid="{00000000-0005-0000-0000-00005D750000}"/>
    <cellStyle name="Normal 48 2 2 3 2" xfId="32341" xr:uid="{00000000-0005-0000-0000-00005E750000}"/>
    <cellStyle name="Normal 48 2 2 3 2 2" xfId="32342" xr:uid="{00000000-0005-0000-0000-00005F750000}"/>
    <cellStyle name="Normal 48 2 2 3 3" xfId="32343" xr:uid="{00000000-0005-0000-0000-000060750000}"/>
    <cellStyle name="Normal 48 2 2 3 4" xfId="32344" xr:uid="{00000000-0005-0000-0000-000061750000}"/>
    <cellStyle name="Normal 48 2 2 4" xfId="32345" xr:uid="{00000000-0005-0000-0000-000062750000}"/>
    <cellStyle name="Normal 48 2 2 4 2" xfId="32346" xr:uid="{00000000-0005-0000-0000-000063750000}"/>
    <cellStyle name="Normal 48 2 2 5" xfId="32347" xr:uid="{00000000-0005-0000-0000-000064750000}"/>
    <cellStyle name="Normal 48 2 2 6" xfId="32348" xr:uid="{00000000-0005-0000-0000-000065750000}"/>
    <cellStyle name="Normal 48 2 3" xfId="32349" xr:uid="{00000000-0005-0000-0000-000066750000}"/>
    <cellStyle name="Normal 48 2 4" xfId="32350" xr:uid="{00000000-0005-0000-0000-000067750000}"/>
    <cellStyle name="Normal 48 2 4 2" xfId="32351" xr:uid="{00000000-0005-0000-0000-000068750000}"/>
    <cellStyle name="Normal 48 2 4 2 2" xfId="32352" xr:uid="{00000000-0005-0000-0000-000069750000}"/>
    <cellStyle name="Normal 48 2 4 2 2 2" xfId="32353" xr:uid="{00000000-0005-0000-0000-00006A750000}"/>
    <cellStyle name="Normal 48 2 4 2 3" xfId="32354" xr:uid="{00000000-0005-0000-0000-00006B750000}"/>
    <cellStyle name="Normal 48 2 4 2 4" xfId="32355" xr:uid="{00000000-0005-0000-0000-00006C750000}"/>
    <cellStyle name="Normal 48 2 4 3" xfId="32356" xr:uid="{00000000-0005-0000-0000-00006D750000}"/>
    <cellStyle name="Normal 48 2 4 3 2" xfId="32357" xr:uid="{00000000-0005-0000-0000-00006E750000}"/>
    <cellStyle name="Normal 48 2 4 4" xfId="32358" xr:uid="{00000000-0005-0000-0000-00006F750000}"/>
    <cellStyle name="Normal 48 2 4 5" xfId="32359" xr:uid="{00000000-0005-0000-0000-000070750000}"/>
    <cellStyle name="Normal 48 2 5" xfId="32360" xr:uid="{00000000-0005-0000-0000-000071750000}"/>
    <cellStyle name="Normal 48 2 5 2" xfId="32361" xr:uid="{00000000-0005-0000-0000-000072750000}"/>
    <cellStyle name="Normal 48 2 5 2 2" xfId="32362" xr:uid="{00000000-0005-0000-0000-000073750000}"/>
    <cellStyle name="Normal 48 2 5 3" xfId="32363" xr:uid="{00000000-0005-0000-0000-000074750000}"/>
    <cellStyle name="Normal 48 2 5 4" xfId="32364" xr:uid="{00000000-0005-0000-0000-000075750000}"/>
    <cellStyle name="Normal 48 2 6" xfId="32365" xr:uid="{00000000-0005-0000-0000-000076750000}"/>
    <cellStyle name="Normal 48 2 6 2" xfId="32366" xr:uid="{00000000-0005-0000-0000-000077750000}"/>
    <cellStyle name="Normal 48 2 7" xfId="32367" xr:uid="{00000000-0005-0000-0000-000078750000}"/>
    <cellStyle name="Normal 48 2 8" xfId="32368" xr:uid="{00000000-0005-0000-0000-000079750000}"/>
    <cellStyle name="Normal 48 3" xfId="32369" xr:uid="{00000000-0005-0000-0000-00007A750000}"/>
    <cellStyle name="Normal 48 3 2" xfId="32370" xr:uid="{00000000-0005-0000-0000-00007B750000}"/>
    <cellStyle name="Normal 48 3 2 2" xfId="32371" xr:uid="{00000000-0005-0000-0000-00007C750000}"/>
    <cellStyle name="Normal 48 3 2 2 2" xfId="32372" xr:uid="{00000000-0005-0000-0000-00007D750000}"/>
    <cellStyle name="Normal 48 3 2 2 2 2" xfId="32373" xr:uid="{00000000-0005-0000-0000-00007E750000}"/>
    <cellStyle name="Normal 48 3 2 2 3" xfId="32374" xr:uid="{00000000-0005-0000-0000-00007F750000}"/>
    <cellStyle name="Normal 48 3 2 2 4" xfId="32375" xr:uid="{00000000-0005-0000-0000-000080750000}"/>
    <cellStyle name="Normal 48 3 2 3" xfId="32376" xr:uid="{00000000-0005-0000-0000-000081750000}"/>
    <cellStyle name="Normal 48 3 2 3 2" xfId="32377" xr:uid="{00000000-0005-0000-0000-000082750000}"/>
    <cellStyle name="Normal 48 3 2 4" xfId="32378" xr:uid="{00000000-0005-0000-0000-000083750000}"/>
    <cellStyle name="Normal 48 3 2 5" xfId="32379" xr:uid="{00000000-0005-0000-0000-000084750000}"/>
    <cellStyle name="Normal 48 3 3" xfId="32380" xr:uid="{00000000-0005-0000-0000-000085750000}"/>
    <cellStyle name="Normal 48 3 3 2" xfId="32381" xr:uid="{00000000-0005-0000-0000-000086750000}"/>
    <cellStyle name="Normal 48 3 3 2 2" xfId="32382" xr:uid="{00000000-0005-0000-0000-000087750000}"/>
    <cellStyle name="Normal 48 3 3 3" xfId="32383" xr:uid="{00000000-0005-0000-0000-000088750000}"/>
    <cellStyle name="Normal 48 3 3 4" xfId="32384" xr:uid="{00000000-0005-0000-0000-000089750000}"/>
    <cellStyle name="Normal 48 3 4" xfId="32385" xr:uid="{00000000-0005-0000-0000-00008A750000}"/>
    <cellStyle name="Normal 48 3 4 2" xfId="32386" xr:uid="{00000000-0005-0000-0000-00008B750000}"/>
    <cellStyle name="Normal 48 3 5" xfId="32387" xr:uid="{00000000-0005-0000-0000-00008C750000}"/>
    <cellStyle name="Normal 48 3 6" xfId="32388" xr:uid="{00000000-0005-0000-0000-00008D750000}"/>
    <cellStyle name="Normal 48 4" xfId="32389" xr:uid="{00000000-0005-0000-0000-00008E750000}"/>
    <cellStyle name="Normal 48 4 2" xfId="32390" xr:uid="{00000000-0005-0000-0000-00008F750000}"/>
    <cellStyle name="Normal 48 4 2 2" xfId="32391" xr:uid="{00000000-0005-0000-0000-000090750000}"/>
    <cellStyle name="Normal 48 4 2 2 2" xfId="32392" xr:uid="{00000000-0005-0000-0000-000091750000}"/>
    <cellStyle name="Normal 48 4 2 3" xfId="32393" xr:uid="{00000000-0005-0000-0000-000092750000}"/>
    <cellStyle name="Normal 48 4 2 4" xfId="32394" xr:uid="{00000000-0005-0000-0000-000093750000}"/>
    <cellStyle name="Normal 48 4 3" xfId="32395" xr:uid="{00000000-0005-0000-0000-000094750000}"/>
    <cellStyle name="Normal 48 4 3 2" xfId="32396" xr:uid="{00000000-0005-0000-0000-000095750000}"/>
    <cellStyle name="Normal 48 4 4" xfId="32397" xr:uid="{00000000-0005-0000-0000-000096750000}"/>
    <cellStyle name="Normal 48 4 5" xfId="32398" xr:uid="{00000000-0005-0000-0000-000097750000}"/>
    <cellStyle name="Normal 48 5" xfId="32399" xr:uid="{00000000-0005-0000-0000-000098750000}"/>
    <cellStyle name="Normal 48 5 2" xfId="32400" xr:uid="{00000000-0005-0000-0000-000099750000}"/>
    <cellStyle name="Normal 48 5 2 2" xfId="32401" xr:uid="{00000000-0005-0000-0000-00009A750000}"/>
    <cellStyle name="Normal 48 5 3" xfId="32402" xr:uid="{00000000-0005-0000-0000-00009B750000}"/>
    <cellStyle name="Normal 48 5 4" xfId="32403" xr:uid="{00000000-0005-0000-0000-00009C750000}"/>
    <cellStyle name="Normal 48 6" xfId="32404" xr:uid="{00000000-0005-0000-0000-00009D750000}"/>
    <cellStyle name="Normal 48 6 2" xfId="32405" xr:uid="{00000000-0005-0000-0000-00009E750000}"/>
    <cellStyle name="Normal 48 7" xfId="32406" xr:uid="{00000000-0005-0000-0000-00009F750000}"/>
    <cellStyle name="Normal 48 8" xfId="32407" xr:uid="{00000000-0005-0000-0000-0000A0750000}"/>
    <cellStyle name="Normal 48 9" xfId="32408" xr:uid="{00000000-0005-0000-0000-0000A1750000}"/>
    <cellStyle name="Normal 49" xfId="789" xr:uid="{00000000-0005-0000-0000-0000A2750000}"/>
    <cellStyle name="Normal 49 2" xfId="32409" xr:uid="{00000000-0005-0000-0000-0000A3750000}"/>
    <cellStyle name="Normal 49 2 2" xfId="32410" xr:uid="{00000000-0005-0000-0000-0000A4750000}"/>
    <cellStyle name="Normal 49 2 2 2" xfId="32411" xr:uid="{00000000-0005-0000-0000-0000A5750000}"/>
    <cellStyle name="Normal 49 2 2 2 2" xfId="32412" xr:uid="{00000000-0005-0000-0000-0000A6750000}"/>
    <cellStyle name="Normal 49 2 2 2 2 2" xfId="32413" xr:uid="{00000000-0005-0000-0000-0000A7750000}"/>
    <cellStyle name="Normal 49 2 2 2 2 2 2" xfId="32414" xr:uid="{00000000-0005-0000-0000-0000A8750000}"/>
    <cellStyle name="Normal 49 2 2 2 2 3" xfId="32415" xr:uid="{00000000-0005-0000-0000-0000A9750000}"/>
    <cellStyle name="Normal 49 2 2 2 2 4" xfId="32416" xr:uid="{00000000-0005-0000-0000-0000AA750000}"/>
    <cellStyle name="Normal 49 2 2 2 3" xfId="32417" xr:uid="{00000000-0005-0000-0000-0000AB750000}"/>
    <cellStyle name="Normal 49 2 2 2 3 2" xfId="32418" xr:uid="{00000000-0005-0000-0000-0000AC750000}"/>
    <cellStyle name="Normal 49 2 2 2 4" xfId="32419" xr:uid="{00000000-0005-0000-0000-0000AD750000}"/>
    <cellStyle name="Normal 49 2 2 2 5" xfId="32420" xr:uid="{00000000-0005-0000-0000-0000AE750000}"/>
    <cellStyle name="Normal 49 2 2 3" xfId="32421" xr:uid="{00000000-0005-0000-0000-0000AF750000}"/>
    <cellStyle name="Normal 49 2 2 3 2" xfId="32422" xr:uid="{00000000-0005-0000-0000-0000B0750000}"/>
    <cellStyle name="Normal 49 2 2 3 2 2" xfId="32423" xr:uid="{00000000-0005-0000-0000-0000B1750000}"/>
    <cellStyle name="Normal 49 2 2 3 3" xfId="32424" xr:uid="{00000000-0005-0000-0000-0000B2750000}"/>
    <cellStyle name="Normal 49 2 2 3 4" xfId="32425" xr:uid="{00000000-0005-0000-0000-0000B3750000}"/>
    <cellStyle name="Normal 49 2 2 4" xfId="32426" xr:uid="{00000000-0005-0000-0000-0000B4750000}"/>
    <cellStyle name="Normal 49 2 2 4 2" xfId="32427" xr:uid="{00000000-0005-0000-0000-0000B5750000}"/>
    <cellStyle name="Normal 49 2 2 5" xfId="32428" xr:uid="{00000000-0005-0000-0000-0000B6750000}"/>
    <cellStyle name="Normal 49 2 2 6" xfId="32429" xr:uid="{00000000-0005-0000-0000-0000B7750000}"/>
    <cellStyle name="Normal 49 2 3" xfId="32430" xr:uid="{00000000-0005-0000-0000-0000B8750000}"/>
    <cellStyle name="Normal 49 2 4" xfId="32431" xr:uid="{00000000-0005-0000-0000-0000B9750000}"/>
    <cellStyle name="Normal 49 2 4 2" xfId="32432" xr:uid="{00000000-0005-0000-0000-0000BA750000}"/>
    <cellStyle name="Normal 49 2 4 2 2" xfId="32433" xr:uid="{00000000-0005-0000-0000-0000BB750000}"/>
    <cellStyle name="Normal 49 2 4 2 2 2" xfId="32434" xr:uid="{00000000-0005-0000-0000-0000BC750000}"/>
    <cellStyle name="Normal 49 2 4 2 3" xfId="32435" xr:uid="{00000000-0005-0000-0000-0000BD750000}"/>
    <cellStyle name="Normal 49 2 4 2 4" xfId="32436" xr:uid="{00000000-0005-0000-0000-0000BE750000}"/>
    <cellStyle name="Normal 49 2 4 3" xfId="32437" xr:uid="{00000000-0005-0000-0000-0000BF750000}"/>
    <cellStyle name="Normal 49 2 4 3 2" xfId="32438" xr:uid="{00000000-0005-0000-0000-0000C0750000}"/>
    <cellStyle name="Normal 49 2 4 4" xfId="32439" xr:uid="{00000000-0005-0000-0000-0000C1750000}"/>
    <cellStyle name="Normal 49 2 4 5" xfId="32440" xr:uid="{00000000-0005-0000-0000-0000C2750000}"/>
    <cellStyle name="Normal 49 2 5" xfId="32441" xr:uid="{00000000-0005-0000-0000-0000C3750000}"/>
    <cellStyle name="Normal 49 2 5 2" xfId="32442" xr:uid="{00000000-0005-0000-0000-0000C4750000}"/>
    <cellStyle name="Normal 49 2 5 2 2" xfId="32443" xr:uid="{00000000-0005-0000-0000-0000C5750000}"/>
    <cellStyle name="Normal 49 2 5 3" xfId="32444" xr:uid="{00000000-0005-0000-0000-0000C6750000}"/>
    <cellStyle name="Normal 49 2 5 4" xfId="32445" xr:uid="{00000000-0005-0000-0000-0000C7750000}"/>
    <cellStyle name="Normal 49 2 6" xfId="32446" xr:uid="{00000000-0005-0000-0000-0000C8750000}"/>
    <cellStyle name="Normal 49 2 6 2" xfId="32447" xr:uid="{00000000-0005-0000-0000-0000C9750000}"/>
    <cellStyle name="Normal 49 2 7" xfId="32448" xr:uid="{00000000-0005-0000-0000-0000CA750000}"/>
    <cellStyle name="Normal 49 2 8" xfId="32449" xr:uid="{00000000-0005-0000-0000-0000CB750000}"/>
    <cellStyle name="Normal 49 3" xfId="32450" xr:uid="{00000000-0005-0000-0000-0000CC750000}"/>
    <cellStyle name="Normal 49 3 2" xfId="32451" xr:uid="{00000000-0005-0000-0000-0000CD750000}"/>
    <cellStyle name="Normal 49 3 2 2" xfId="32452" xr:uid="{00000000-0005-0000-0000-0000CE750000}"/>
    <cellStyle name="Normal 49 3 2 2 2" xfId="32453" xr:uid="{00000000-0005-0000-0000-0000CF750000}"/>
    <cellStyle name="Normal 49 3 2 2 2 2" xfId="32454" xr:uid="{00000000-0005-0000-0000-0000D0750000}"/>
    <cellStyle name="Normal 49 3 2 2 3" xfId="32455" xr:uid="{00000000-0005-0000-0000-0000D1750000}"/>
    <cellStyle name="Normal 49 3 2 2 4" xfId="32456" xr:uid="{00000000-0005-0000-0000-0000D2750000}"/>
    <cellStyle name="Normal 49 3 2 3" xfId="32457" xr:uid="{00000000-0005-0000-0000-0000D3750000}"/>
    <cellStyle name="Normal 49 3 2 3 2" xfId="32458" xr:uid="{00000000-0005-0000-0000-0000D4750000}"/>
    <cellStyle name="Normal 49 3 2 4" xfId="32459" xr:uid="{00000000-0005-0000-0000-0000D5750000}"/>
    <cellStyle name="Normal 49 3 2 5" xfId="32460" xr:uid="{00000000-0005-0000-0000-0000D6750000}"/>
    <cellStyle name="Normal 49 3 3" xfId="32461" xr:uid="{00000000-0005-0000-0000-0000D7750000}"/>
    <cellStyle name="Normal 49 3 3 2" xfId="32462" xr:uid="{00000000-0005-0000-0000-0000D8750000}"/>
    <cellStyle name="Normal 49 3 3 2 2" xfId="32463" xr:uid="{00000000-0005-0000-0000-0000D9750000}"/>
    <cellStyle name="Normal 49 3 3 3" xfId="32464" xr:uid="{00000000-0005-0000-0000-0000DA750000}"/>
    <cellStyle name="Normal 49 3 3 4" xfId="32465" xr:uid="{00000000-0005-0000-0000-0000DB750000}"/>
    <cellStyle name="Normal 49 3 4" xfId="32466" xr:uid="{00000000-0005-0000-0000-0000DC750000}"/>
    <cellStyle name="Normal 49 3 4 2" xfId="32467" xr:uid="{00000000-0005-0000-0000-0000DD750000}"/>
    <cellStyle name="Normal 49 3 5" xfId="32468" xr:uid="{00000000-0005-0000-0000-0000DE750000}"/>
    <cellStyle name="Normal 49 3 6" xfId="32469" xr:uid="{00000000-0005-0000-0000-0000DF750000}"/>
    <cellStyle name="Normal 49 4" xfId="32470" xr:uid="{00000000-0005-0000-0000-0000E0750000}"/>
    <cellStyle name="Normal 49 4 2" xfId="32471" xr:uid="{00000000-0005-0000-0000-0000E1750000}"/>
    <cellStyle name="Normal 49 4 2 2" xfId="32472" xr:uid="{00000000-0005-0000-0000-0000E2750000}"/>
    <cellStyle name="Normal 49 4 2 2 2" xfId="32473" xr:uid="{00000000-0005-0000-0000-0000E3750000}"/>
    <cellStyle name="Normal 49 4 2 3" xfId="32474" xr:uid="{00000000-0005-0000-0000-0000E4750000}"/>
    <cellStyle name="Normal 49 4 2 4" xfId="32475" xr:uid="{00000000-0005-0000-0000-0000E5750000}"/>
    <cellStyle name="Normal 49 4 3" xfId="32476" xr:uid="{00000000-0005-0000-0000-0000E6750000}"/>
    <cellStyle name="Normal 49 4 3 2" xfId="32477" xr:uid="{00000000-0005-0000-0000-0000E7750000}"/>
    <cellStyle name="Normal 49 4 4" xfId="32478" xr:uid="{00000000-0005-0000-0000-0000E8750000}"/>
    <cellStyle name="Normal 49 4 5" xfId="32479" xr:uid="{00000000-0005-0000-0000-0000E9750000}"/>
    <cellStyle name="Normal 49 5" xfId="32480" xr:uid="{00000000-0005-0000-0000-0000EA750000}"/>
    <cellStyle name="Normal 49 5 2" xfId="32481" xr:uid="{00000000-0005-0000-0000-0000EB750000}"/>
    <cellStyle name="Normal 49 5 2 2" xfId="32482" xr:uid="{00000000-0005-0000-0000-0000EC750000}"/>
    <cellStyle name="Normal 49 5 3" xfId="32483" xr:uid="{00000000-0005-0000-0000-0000ED750000}"/>
    <cellStyle name="Normal 49 5 4" xfId="32484" xr:uid="{00000000-0005-0000-0000-0000EE750000}"/>
    <cellStyle name="Normal 49 6" xfId="32485" xr:uid="{00000000-0005-0000-0000-0000EF750000}"/>
    <cellStyle name="Normal 49 6 2" xfId="32486" xr:uid="{00000000-0005-0000-0000-0000F0750000}"/>
    <cellStyle name="Normal 49 7" xfId="32487" xr:uid="{00000000-0005-0000-0000-0000F1750000}"/>
    <cellStyle name="Normal 49 8" xfId="32488" xr:uid="{00000000-0005-0000-0000-0000F2750000}"/>
    <cellStyle name="Normal 49 9" xfId="32489" xr:uid="{00000000-0005-0000-0000-0000F3750000}"/>
    <cellStyle name="Normal 5" xfId="389" xr:uid="{00000000-0005-0000-0000-0000F4750000}"/>
    <cellStyle name="Normal 5 10" xfId="5368" xr:uid="{00000000-0005-0000-0000-0000F5750000}"/>
    <cellStyle name="Normal 5 10 2" xfId="5369" xr:uid="{00000000-0005-0000-0000-0000F6750000}"/>
    <cellStyle name="Normal 5 10 2 2" xfId="5370" xr:uid="{00000000-0005-0000-0000-0000F7750000}"/>
    <cellStyle name="Normal 5 11" xfId="5371" xr:uid="{00000000-0005-0000-0000-0000F8750000}"/>
    <cellStyle name="Normal 5 11 2" xfId="5372" xr:uid="{00000000-0005-0000-0000-0000F9750000}"/>
    <cellStyle name="Normal 5 11 2 2" xfId="5373" xr:uid="{00000000-0005-0000-0000-0000FA750000}"/>
    <cellStyle name="Normal 5 12" xfId="5374" xr:uid="{00000000-0005-0000-0000-0000FB750000}"/>
    <cellStyle name="Normal 5 12 2" xfId="5375" xr:uid="{00000000-0005-0000-0000-0000FC750000}"/>
    <cellStyle name="Normal 5 12 2 2" xfId="5376" xr:uid="{00000000-0005-0000-0000-0000FD750000}"/>
    <cellStyle name="Normal 5 13" xfId="5377" xr:uid="{00000000-0005-0000-0000-0000FE750000}"/>
    <cellStyle name="Normal 5 13 2" xfId="5378" xr:uid="{00000000-0005-0000-0000-0000FF750000}"/>
    <cellStyle name="Normal 5 13 2 2" xfId="5379" xr:uid="{00000000-0005-0000-0000-000000760000}"/>
    <cellStyle name="Normal 5 14" xfId="5380" xr:uid="{00000000-0005-0000-0000-000001760000}"/>
    <cellStyle name="Normal 5 14 2" xfId="5381" xr:uid="{00000000-0005-0000-0000-000002760000}"/>
    <cellStyle name="Normal 5 14 2 2" xfId="5382" xr:uid="{00000000-0005-0000-0000-000003760000}"/>
    <cellStyle name="Normal 5 15" xfId="5383" xr:uid="{00000000-0005-0000-0000-000004760000}"/>
    <cellStyle name="Normal 5 15 2" xfId="5384" xr:uid="{00000000-0005-0000-0000-000005760000}"/>
    <cellStyle name="Normal 5 15 2 2" xfId="5385" xr:uid="{00000000-0005-0000-0000-000006760000}"/>
    <cellStyle name="Normal 5 16" xfId="5386" xr:uid="{00000000-0005-0000-0000-000007760000}"/>
    <cellStyle name="Normal 5 16 2" xfId="5387" xr:uid="{00000000-0005-0000-0000-000008760000}"/>
    <cellStyle name="Normal 5 16 2 2" xfId="5388" xr:uid="{00000000-0005-0000-0000-000009760000}"/>
    <cellStyle name="Normal 5 17" xfId="5389" xr:uid="{00000000-0005-0000-0000-00000A760000}"/>
    <cellStyle name="Normal 5 17 2" xfId="5390" xr:uid="{00000000-0005-0000-0000-00000B760000}"/>
    <cellStyle name="Normal 5 17 2 2" xfId="5391" xr:uid="{00000000-0005-0000-0000-00000C760000}"/>
    <cellStyle name="Normal 5 18" xfId="5392" xr:uid="{00000000-0005-0000-0000-00000D760000}"/>
    <cellStyle name="Normal 5 18 2" xfId="5393" xr:uid="{00000000-0005-0000-0000-00000E760000}"/>
    <cellStyle name="Normal 5 18 2 2" xfId="5394" xr:uid="{00000000-0005-0000-0000-00000F760000}"/>
    <cellStyle name="Normal 5 19" xfId="5395" xr:uid="{00000000-0005-0000-0000-000010760000}"/>
    <cellStyle name="Normal 5 19 2" xfId="5396" xr:uid="{00000000-0005-0000-0000-000011760000}"/>
    <cellStyle name="Normal 5 19 2 2" xfId="5397" xr:uid="{00000000-0005-0000-0000-000012760000}"/>
    <cellStyle name="Normal 5 2" xfId="390" xr:uid="{00000000-0005-0000-0000-000013760000}"/>
    <cellStyle name="Normal 5 2 10" xfId="5398" xr:uid="{00000000-0005-0000-0000-000014760000}"/>
    <cellStyle name="Normal 5 2 10 2" xfId="5399" xr:uid="{00000000-0005-0000-0000-000015760000}"/>
    <cellStyle name="Normal 5 2 10 2 2" xfId="5400" xr:uid="{00000000-0005-0000-0000-000016760000}"/>
    <cellStyle name="Normal 5 2 11" xfId="5401" xr:uid="{00000000-0005-0000-0000-000017760000}"/>
    <cellStyle name="Normal 5 2 11 2" xfId="5402" xr:uid="{00000000-0005-0000-0000-000018760000}"/>
    <cellStyle name="Normal 5 2 11 2 2" xfId="5403" xr:uid="{00000000-0005-0000-0000-000019760000}"/>
    <cellStyle name="Normal 5 2 12" xfId="5404" xr:uid="{00000000-0005-0000-0000-00001A760000}"/>
    <cellStyle name="Normal 5 2 12 2" xfId="5405" xr:uid="{00000000-0005-0000-0000-00001B760000}"/>
    <cellStyle name="Normal 5 2 12 2 2" xfId="5406" xr:uid="{00000000-0005-0000-0000-00001C760000}"/>
    <cellStyle name="Normal 5 2 13" xfId="5407" xr:uid="{00000000-0005-0000-0000-00001D760000}"/>
    <cellStyle name="Normal 5 2 13 2" xfId="5408" xr:uid="{00000000-0005-0000-0000-00001E760000}"/>
    <cellStyle name="Normal 5 2 13 2 2" xfId="5409" xr:uid="{00000000-0005-0000-0000-00001F760000}"/>
    <cellStyle name="Normal 5 2 14" xfId="5410" xr:uid="{00000000-0005-0000-0000-000020760000}"/>
    <cellStyle name="Normal 5 2 14 2" xfId="5411" xr:uid="{00000000-0005-0000-0000-000021760000}"/>
    <cellStyle name="Normal 5 2 14 2 2" xfId="5412" xr:uid="{00000000-0005-0000-0000-000022760000}"/>
    <cellStyle name="Normal 5 2 15" xfId="5413" xr:uid="{00000000-0005-0000-0000-000023760000}"/>
    <cellStyle name="Normal 5 2 15 2" xfId="5414" xr:uid="{00000000-0005-0000-0000-000024760000}"/>
    <cellStyle name="Normal 5 2 15 2 2" xfId="5415" xr:uid="{00000000-0005-0000-0000-000025760000}"/>
    <cellStyle name="Normal 5 2 16" xfId="5416" xr:uid="{00000000-0005-0000-0000-000026760000}"/>
    <cellStyle name="Normal 5 2 16 2" xfId="5417" xr:uid="{00000000-0005-0000-0000-000027760000}"/>
    <cellStyle name="Normal 5 2 16 2 2" xfId="5418" xr:uid="{00000000-0005-0000-0000-000028760000}"/>
    <cellStyle name="Normal 5 2 17" xfId="5419" xr:uid="{00000000-0005-0000-0000-000029760000}"/>
    <cellStyle name="Normal 5 2 17 2" xfId="5420" xr:uid="{00000000-0005-0000-0000-00002A760000}"/>
    <cellStyle name="Normal 5 2 17 2 2" xfId="5421" xr:uid="{00000000-0005-0000-0000-00002B760000}"/>
    <cellStyle name="Normal 5 2 18" xfId="5422" xr:uid="{00000000-0005-0000-0000-00002C760000}"/>
    <cellStyle name="Normal 5 2 18 2" xfId="5423" xr:uid="{00000000-0005-0000-0000-00002D760000}"/>
    <cellStyle name="Normal 5 2 18 2 2" xfId="5424" xr:uid="{00000000-0005-0000-0000-00002E760000}"/>
    <cellStyle name="Normal 5 2 19" xfId="5425" xr:uid="{00000000-0005-0000-0000-00002F760000}"/>
    <cellStyle name="Normal 5 2 19 2" xfId="5426" xr:uid="{00000000-0005-0000-0000-000030760000}"/>
    <cellStyle name="Normal 5 2 19 2 2" xfId="5427" xr:uid="{00000000-0005-0000-0000-000031760000}"/>
    <cellStyle name="Normal 5 2 2" xfId="391" xr:uid="{00000000-0005-0000-0000-000032760000}"/>
    <cellStyle name="Normal 5 2 2 10" xfId="5428" xr:uid="{00000000-0005-0000-0000-000033760000}"/>
    <cellStyle name="Normal 5 2 2 11" xfId="32490" xr:uid="{00000000-0005-0000-0000-000034760000}"/>
    <cellStyle name="Normal 5 2 2 12" xfId="32491" xr:uid="{00000000-0005-0000-0000-000035760000}"/>
    <cellStyle name="Normal 5 2 2 2" xfId="392" xr:uid="{00000000-0005-0000-0000-000036760000}"/>
    <cellStyle name="Normal 5 2 2 2 2" xfId="5429" xr:uid="{00000000-0005-0000-0000-000037760000}"/>
    <cellStyle name="Normal 5 2 2 2 2 2" xfId="32492" xr:uid="{00000000-0005-0000-0000-000038760000}"/>
    <cellStyle name="Normal 5 2 2 2 2 2 2" xfId="32493" xr:uid="{00000000-0005-0000-0000-000039760000}"/>
    <cellStyle name="Normal 5 2 2 2 2 2 2 2" xfId="32494" xr:uid="{00000000-0005-0000-0000-00003A760000}"/>
    <cellStyle name="Normal 5 2 2 2 2 2 2 2 2" xfId="32495" xr:uid="{00000000-0005-0000-0000-00003B760000}"/>
    <cellStyle name="Normal 5 2 2 2 2 2 2 2 2 2" xfId="32496" xr:uid="{00000000-0005-0000-0000-00003C760000}"/>
    <cellStyle name="Normal 5 2 2 2 2 2 2 2 3" xfId="32497" xr:uid="{00000000-0005-0000-0000-00003D760000}"/>
    <cellStyle name="Normal 5 2 2 2 2 2 2 2 4" xfId="32498" xr:uid="{00000000-0005-0000-0000-00003E760000}"/>
    <cellStyle name="Normal 5 2 2 2 2 2 2 3" xfId="32499" xr:uid="{00000000-0005-0000-0000-00003F760000}"/>
    <cellStyle name="Normal 5 2 2 2 2 2 2 3 2" xfId="32500" xr:uid="{00000000-0005-0000-0000-000040760000}"/>
    <cellStyle name="Normal 5 2 2 2 2 2 2 4" xfId="32501" xr:uid="{00000000-0005-0000-0000-000041760000}"/>
    <cellStyle name="Normal 5 2 2 2 2 2 2 5" xfId="32502" xr:uid="{00000000-0005-0000-0000-000042760000}"/>
    <cellStyle name="Normal 5 2 2 2 2 2 3" xfId="32503" xr:uid="{00000000-0005-0000-0000-000043760000}"/>
    <cellStyle name="Normal 5 2 2 2 2 2 3 2" xfId="32504" xr:uid="{00000000-0005-0000-0000-000044760000}"/>
    <cellStyle name="Normal 5 2 2 2 2 2 3 2 2" xfId="32505" xr:uid="{00000000-0005-0000-0000-000045760000}"/>
    <cellStyle name="Normal 5 2 2 2 2 2 3 3" xfId="32506" xr:uid="{00000000-0005-0000-0000-000046760000}"/>
    <cellStyle name="Normal 5 2 2 2 2 2 3 4" xfId="32507" xr:uid="{00000000-0005-0000-0000-000047760000}"/>
    <cellStyle name="Normal 5 2 2 2 2 2 4" xfId="32508" xr:uid="{00000000-0005-0000-0000-000048760000}"/>
    <cellStyle name="Normal 5 2 2 2 2 2 4 2" xfId="32509" xr:uid="{00000000-0005-0000-0000-000049760000}"/>
    <cellStyle name="Normal 5 2 2 2 2 2 5" xfId="32510" xr:uid="{00000000-0005-0000-0000-00004A760000}"/>
    <cellStyle name="Normal 5 2 2 2 2 2 6" xfId="32511" xr:uid="{00000000-0005-0000-0000-00004B760000}"/>
    <cellStyle name="Normal 5 2 2 2 2 3" xfId="32512" xr:uid="{00000000-0005-0000-0000-00004C760000}"/>
    <cellStyle name="Normal 5 2 2 2 2 3 2" xfId="32513" xr:uid="{00000000-0005-0000-0000-00004D760000}"/>
    <cellStyle name="Normal 5 2 2 2 2 3 2 2" xfId="32514" xr:uid="{00000000-0005-0000-0000-00004E760000}"/>
    <cellStyle name="Normal 5 2 2 2 2 3 2 2 2" xfId="32515" xr:uid="{00000000-0005-0000-0000-00004F760000}"/>
    <cellStyle name="Normal 5 2 2 2 2 3 2 3" xfId="32516" xr:uid="{00000000-0005-0000-0000-000050760000}"/>
    <cellStyle name="Normal 5 2 2 2 2 3 2 4" xfId="32517" xr:uid="{00000000-0005-0000-0000-000051760000}"/>
    <cellStyle name="Normal 5 2 2 2 2 3 3" xfId="32518" xr:uid="{00000000-0005-0000-0000-000052760000}"/>
    <cellStyle name="Normal 5 2 2 2 2 3 3 2" xfId="32519" xr:uid="{00000000-0005-0000-0000-000053760000}"/>
    <cellStyle name="Normal 5 2 2 2 2 3 4" xfId="32520" xr:uid="{00000000-0005-0000-0000-000054760000}"/>
    <cellStyle name="Normal 5 2 2 2 2 3 5" xfId="32521" xr:uid="{00000000-0005-0000-0000-000055760000}"/>
    <cellStyle name="Normal 5 2 2 2 2 4" xfId="32522" xr:uid="{00000000-0005-0000-0000-000056760000}"/>
    <cellStyle name="Normal 5 2 2 2 2 4 2" xfId="32523" xr:uid="{00000000-0005-0000-0000-000057760000}"/>
    <cellStyle name="Normal 5 2 2 2 2 4 2 2" xfId="32524" xr:uid="{00000000-0005-0000-0000-000058760000}"/>
    <cellStyle name="Normal 5 2 2 2 2 4 3" xfId="32525" xr:uid="{00000000-0005-0000-0000-000059760000}"/>
    <cellStyle name="Normal 5 2 2 2 2 4 4" xfId="32526" xr:uid="{00000000-0005-0000-0000-00005A760000}"/>
    <cellStyle name="Normal 5 2 2 2 2 5" xfId="32527" xr:uid="{00000000-0005-0000-0000-00005B760000}"/>
    <cellStyle name="Normal 5 2 2 2 2 5 2" xfId="32528" xr:uid="{00000000-0005-0000-0000-00005C760000}"/>
    <cellStyle name="Normal 5 2 2 2 2 6" xfId="32529" xr:uid="{00000000-0005-0000-0000-00005D760000}"/>
    <cellStyle name="Normal 5 2 2 2 2 7" xfId="32530" xr:uid="{00000000-0005-0000-0000-00005E760000}"/>
    <cellStyle name="Normal 5 2 2 2 3" xfId="5430" xr:uid="{00000000-0005-0000-0000-00005F760000}"/>
    <cellStyle name="Normal 5 2 2 2 3 2" xfId="32531" xr:uid="{00000000-0005-0000-0000-000060760000}"/>
    <cellStyle name="Normal 5 2 2 2 3 2 2" xfId="32532" xr:uid="{00000000-0005-0000-0000-000061760000}"/>
    <cellStyle name="Normal 5 2 2 2 3 2 2 2" xfId="32533" xr:uid="{00000000-0005-0000-0000-000062760000}"/>
    <cellStyle name="Normal 5 2 2 2 3 2 2 2 2" xfId="32534" xr:uid="{00000000-0005-0000-0000-000063760000}"/>
    <cellStyle name="Normal 5 2 2 2 3 2 2 3" xfId="32535" xr:uid="{00000000-0005-0000-0000-000064760000}"/>
    <cellStyle name="Normal 5 2 2 2 3 2 2 4" xfId="32536" xr:uid="{00000000-0005-0000-0000-000065760000}"/>
    <cellStyle name="Normal 5 2 2 2 3 2 3" xfId="32537" xr:uid="{00000000-0005-0000-0000-000066760000}"/>
    <cellStyle name="Normal 5 2 2 2 3 2 3 2" xfId="32538" xr:uid="{00000000-0005-0000-0000-000067760000}"/>
    <cellStyle name="Normal 5 2 2 2 3 2 4" xfId="32539" xr:uid="{00000000-0005-0000-0000-000068760000}"/>
    <cellStyle name="Normal 5 2 2 2 3 2 5" xfId="32540" xr:uid="{00000000-0005-0000-0000-000069760000}"/>
    <cellStyle name="Normal 5 2 2 2 3 3" xfId="32541" xr:uid="{00000000-0005-0000-0000-00006A760000}"/>
    <cellStyle name="Normal 5 2 2 2 3 3 2" xfId="32542" xr:uid="{00000000-0005-0000-0000-00006B760000}"/>
    <cellStyle name="Normal 5 2 2 2 3 3 2 2" xfId="32543" xr:uid="{00000000-0005-0000-0000-00006C760000}"/>
    <cellStyle name="Normal 5 2 2 2 3 3 3" xfId="32544" xr:uid="{00000000-0005-0000-0000-00006D760000}"/>
    <cellStyle name="Normal 5 2 2 2 3 3 4" xfId="32545" xr:uid="{00000000-0005-0000-0000-00006E760000}"/>
    <cellStyle name="Normal 5 2 2 2 3 4" xfId="32546" xr:uid="{00000000-0005-0000-0000-00006F760000}"/>
    <cellStyle name="Normal 5 2 2 2 3 4 2" xfId="32547" xr:uid="{00000000-0005-0000-0000-000070760000}"/>
    <cellStyle name="Normal 5 2 2 2 3 5" xfId="32548" xr:uid="{00000000-0005-0000-0000-000071760000}"/>
    <cellStyle name="Normal 5 2 2 2 3 6" xfId="32549" xr:uid="{00000000-0005-0000-0000-000072760000}"/>
    <cellStyle name="Normal 5 2 2 2 4" xfId="5431" xr:uid="{00000000-0005-0000-0000-000073760000}"/>
    <cellStyle name="Normal 5 2 2 2 4 2" xfId="32550" xr:uid="{00000000-0005-0000-0000-000074760000}"/>
    <cellStyle name="Normal 5 2 2 2 4 2 2" xfId="32551" xr:uid="{00000000-0005-0000-0000-000075760000}"/>
    <cellStyle name="Normal 5 2 2 2 4 2 2 2" xfId="32552" xr:uid="{00000000-0005-0000-0000-000076760000}"/>
    <cellStyle name="Normal 5 2 2 2 4 2 3" xfId="32553" xr:uid="{00000000-0005-0000-0000-000077760000}"/>
    <cellStyle name="Normal 5 2 2 2 4 2 4" xfId="32554" xr:uid="{00000000-0005-0000-0000-000078760000}"/>
    <cellStyle name="Normal 5 2 2 2 4 3" xfId="32555" xr:uid="{00000000-0005-0000-0000-000079760000}"/>
    <cellStyle name="Normal 5 2 2 2 4 3 2" xfId="32556" xr:uid="{00000000-0005-0000-0000-00007A760000}"/>
    <cellStyle name="Normal 5 2 2 2 4 4" xfId="32557" xr:uid="{00000000-0005-0000-0000-00007B760000}"/>
    <cellStyle name="Normal 5 2 2 2 4 5" xfId="32558" xr:uid="{00000000-0005-0000-0000-00007C760000}"/>
    <cellStyle name="Normal 5 2 2 2 5" xfId="5432" xr:uid="{00000000-0005-0000-0000-00007D760000}"/>
    <cellStyle name="Normal 5 2 2 2 5 2" xfId="32559" xr:uid="{00000000-0005-0000-0000-00007E760000}"/>
    <cellStyle name="Normal 5 2 2 2 5 2 2" xfId="32560" xr:uid="{00000000-0005-0000-0000-00007F760000}"/>
    <cellStyle name="Normal 5 2 2 2 5 3" xfId="32561" xr:uid="{00000000-0005-0000-0000-000080760000}"/>
    <cellStyle name="Normal 5 2 2 2 5 4" xfId="32562" xr:uid="{00000000-0005-0000-0000-000081760000}"/>
    <cellStyle name="Normal 5 2 2 2 6" xfId="5433" xr:uid="{00000000-0005-0000-0000-000082760000}"/>
    <cellStyle name="Normal 5 2 2 2 6 2" xfId="32563" xr:uid="{00000000-0005-0000-0000-000083760000}"/>
    <cellStyle name="Normal 5 2 2 2 7" xfId="5434" xr:uid="{00000000-0005-0000-0000-000084760000}"/>
    <cellStyle name="Normal 5 2 2 2 8" xfId="5435" xr:uid="{00000000-0005-0000-0000-000085760000}"/>
    <cellStyle name="Normal 5 2 2 2 9" xfId="7410" xr:uid="{00000000-0005-0000-0000-000086760000}"/>
    <cellStyle name="Normal 5 2 2 3" xfId="790" xr:uid="{00000000-0005-0000-0000-000087760000}"/>
    <cellStyle name="Normal 5 2 2 3 2" xfId="32564" xr:uid="{00000000-0005-0000-0000-000088760000}"/>
    <cellStyle name="Normal 5 2 2 3 2 2" xfId="32565" xr:uid="{00000000-0005-0000-0000-000089760000}"/>
    <cellStyle name="Normal 5 2 2 3 2 2 2" xfId="32566" xr:uid="{00000000-0005-0000-0000-00008A760000}"/>
    <cellStyle name="Normal 5 2 2 3 2 2 2 2" xfId="32567" xr:uid="{00000000-0005-0000-0000-00008B760000}"/>
    <cellStyle name="Normal 5 2 2 3 2 2 2 2 2" xfId="32568" xr:uid="{00000000-0005-0000-0000-00008C760000}"/>
    <cellStyle name="Normal 5 2 2 3 2 2 2 2 2 2" xfId="32569" xr:uid="{00000000-0005-0000-0000-00008D760000}"/>
    <cellStyle name="Normal 5 2 2 3 2 2 2 2 3" xfId="32570" xr:uid="{00000000-0005-0000-0000-00008E760000}"/>
    <cellStyle name="Normal 5 2 2 3 2 2 2 2 4" xfId="32571" xr:uid="{00000000-0005-0000-0000-00008F760000}"/>
    <cellStyle name="Normal 5 2 2 3 2 2 2 3" xfId="32572" xr:uid="{00000000-0005-0000-0000-000090760000}"/>
    <cellStyle name="Normal 5 2 2 3 2 2 2 3 2" xfId="32573" xr:uid="{00000000-0005-0000-0000-000091760000}"/>
    <cellStyle name="Normal 5 2 2 3 2 2 2 4" xfId="32574" xr:uid="{00000000-0005-0000-0000-000092760000}"/>
    <cellStyle name="Normal 5 2 2 3 2 2 2 5" xfId="32575" xr:uid="{00000000-0005-0000-0000-000093760000}"/>
    <cellStyle name="Normal 5 2 2 3 2 2 3" xfId="32576" xr:uid="{00000000-0005-0000-0000-000094760000}"/>
    <cellStyle name="Normal 5 2 2 3 2 2 3 2" xfId="32577" xr:uid="{00000000-0005-0000-0000-000095760000}"/>
    <cellStyle name="Normal 5 2 2 3 2 2 3 2 2" xfId="32578" xr:uid="{00000000-0005-0000-0000-000096760000}"/>
    <cellStyle name="Normal 5 2 2 3 2 2 3 3" xfId="32579" xr:uid="{00000000-0005-0000-0000-000097760000}"/>
    <cellStyle name="Normal 5 2 2 3 2 2 3 4" xfId="32580" xr:uid="{00000000-0005-0000-0000-000098760000}"/>
    <cellStyle name="Normal 5 2 2 3 2 2 4" xfId="32581" xr:uid="{00000000-0005-0000-0000-000099760000}"/>
    <cellStyle name="Normal 5 2 2 3 2 2 4 2" xfId="32582" xr:uid="{00000000-0005-0000-0000-00009A760000}"/>
    <cellStyle name="Normal 5 2 2 3 2 2 5" xfId="32583" xr:uid="{00000000-0005-0000-0000-00009B760000}"/>
    <cellStyle name="Normal 5 2 2 3 2 2 6" xfId="32584" xr:uid="{00000000-0005-0000-0000-00009C760000}"/>
    <cellStyle name="Normal 5 2 2 3 2 3" xfId="32585" xr:uid="{00000000-0005-0000-0000-00009D760000}"/>
    <cellStyle name="Normal 5 2 2 3 2 3 2" xfId="32586" xr:uid="{00000000-0005-0000-0000-00009E760000}"/>
    <cellStyle name="Normal 5 2 2 3 2 3 2 2" xfId="32587" xr:uid="{00000000-0005-0000-0000-00009F760000}"/>
    <cellStyle name="Normal 5 2 2 3 2 3 2 2 2" xfId="32588" xr:uid="{00000000-0005-0000-0000-0000A0760000}"/>
    <cellStyle name="Normal 5 2 2 3 2 3 2 3" xfId="32589" xr:uid="{00000000-0005-0000-0000-0000A1760000}"/>
    <cellStyle name="Normal 5 2 2 3 2 3 2 4" xfId="32590" xr:uid="{00000000-0005-0000-0000-0000A2760000}"/>
    <cellStyle name="Normal 5 2 2 3 2 3 3" xfId="32591" xr:uid="{00000000-0005-0000-0000-0000A3760000}"/>
    <cellStyle name="Normal 5 2 2 3 2 3 3 2" xfId="32592" xr:uid="{00000000-0005-0000-0000-0000A4760000}"/>
    <cellStyle name="Normal 5 2 2 3 2 3 4" xfId="32593" xr:uid="{00000000-0005-0000-0000-0000A5760000}"/>
    <cellStyle name="Normal 5 2 2 3 2 3 5" xfId="32594" xr:uid="{00000000-0005-0000-0000-0000A6760000}"/>
    <cellStyle name="Normal 5 2 2 3 2 4" xfId="32595" xr:uid="{00000000-0005-0000-0000-0000A7760000}"/>
    <cellStyle name="Normal 5 2 2 3 2 4 2" xfId="32596" xr:uid="{00000000-0005-0000-0000-0000A8760000}"/>
    <cellStyle name="Normal 5 2 2 3 2 4 2 2" xfId="32597" xr:uid="{00000000-0005-0000-0000-0000A9760000}"/>
    <cellStyle name="Normal 5 2 2 3 2 4 3" xfId="32598" xr:uid="{00000000-0005-0000-0000-0000AA760000}"/>
    <cellStyle name="Normal 5 2 2 3 2 4 4" xfId="32599" xr:uid="{00000000-0005-0000-0000-0000AB760000}"/>
    <cellStyle name="Normal 5 2 2 3 2 5" xfId="32600" xr:uid="{00000000-0005-0000-0000-0000AC760000}"/>
    <cellStyle name="Normal 5 2 2 3 2 5 2" xfId="32601" xr:uid="{00000000-0005-0000-0000-0000AD760000}"/>
    <cellStyle name="Normal 5 2 2 3 2 6" xfId="32602" xr:uid="{00000000-0005-0000-0000-0000AE760000}"/>
    <cellStyle name="Normal 5 2 2 3 2 7" xfId="32603" xr:uid="{00000000-0005-0000-0000-0000AF760000}"/>
    <cellStyle name="Normal 5 2 2 3 3" xfId="32604" xr:uid="{00000000-0005-0000-0000-0000B0760000}"/>
    <cellStyle name="Normal 5 2 2 3 3 2" xfId="32605" xr:uid="{00000000-0005-0000-0000-0000B1760000}"/>
    <cellStyle name="Normal 5 2 2 3 3 2 2" xfId="32606" xr:uid="{00000000-0005-0000-0000-0000B2760000}"/>
    <cellStyle name="Normal 5 2 2 3 3 2 2 2" xfId="32607" xr:uid="{00000000-0005-0000-0000-0000B3760000}"/>
    <cellStyle name="Normal 5 2 2 3 3 2 2 2 2" xfId="32608" xr:uid="{00000000-0005-0000-0000-0000B4760000}"/>
    <cellStyle name="Normal 5 2 2 3 3 2 2 3" xfId="32609" xr:uid="{00000000-0005-0000-0000-0000B5760000}"/>
    <cellStyle name="Normal 5 2 2 3 3 2 2 4" xfId="32610" xr:uid="{00000000-0005-0000-0000-0000B6760000}"/>
    <cellStyle name="Normal 5 2 2 3 3 2 3" xfId="32611" xr:uid="{00000000-0005-0000-0000-0000B7760000}"/>
    <cellStyle name="Normal 5 2 2 3 3 2 3 2" xfId="32612" xr:uid="{00000000-0005-0000-0000-0000B8760000}"/>
    <cellStyle name="Normal 5 2 2 3 3 2 4" xfId="32613" xr:uid="{00000000-0005-0000-0000-0000B9760000}"/>
    <cellStyle name="Normal 5 2 2 3 3 2 5" xfId="32614" xr:uid="{00000000-0005-0000-0000-0000BA760000}"/>
    <cellStyle name="Normal 5 2 2 3 3 3" xfId="32615" xr:uid="{00000000-0005-0000-0000-0000BB760000}"/>
    <cellStyle name="Normal 5 2 2 3 3 3 2" xfId="32616" xr:uid="{00000000-0005-0000-0000-0000BC760000}"/>
    <cellStyle name="Normal 5 2 2 3 3 3 2 2" xfId="32617" xr:uid="{00000000-0005-0000-0000-0000BD760000}"/>
    <cellStyle name="Normal 5 2 2 3 3 3 3" xfId="32618" xr:uid="{00000000-0005-0000-0000-0000BE760000}"/>
    <cellStyle name="Normal 5 2 2 3 3 3 4" xfId="32619" xr:uid="{00000000-0005-0000-0000-0000BF760000}"/>
    <cellStyle name="Normal 5 2 2 3 3 4" xfId="32620" xr:uid="{00000000-0005-0000-0000-0000C0760000}"/>
    <cellStyle name="Normal 5 2 2 3 3 4 2" xfId="32621" xr:uid="{00000000-0005-0000-0000-0000C1760000}"/>
    <cellStyle name="Normal 5 2 2 3 3 5" xfId="32622" xr:uid="{00000000-0005-0000-0000-0000C2760000}"/>
    <cellStyle name="Normal 5 2 2 3 3 6" xfId="32623" xr:uid="{00000000-0005-0000-0000-0000C3760000}"/>
    <cellStyle name="Normal 5 2 2 3 4" xfId="32624" xr:uid="{00000000-0005-0000-0000-0000C4760000}"/>
    <cellStyle name="Normal 5 2 2 3 4 2" xfId="32625" xr:uid="{00000000-0005-0000-0000-0000C5760000}"/>
    <cellStyle name="Normal 5 2 2 3 4 2 2" xfId="32626" xr:uid="{00000000-0005-0000-0000-0000C6760000}"/>
    <cellStyle name="Normal 5 2 2 3 4 2 2 2" xfId="32627" xr:uid="{00000000-0005-0000-0000-0000C7760000}"/>
    <cellStyle name="Normal 5 2 2 3 4 2 3" xfId="32628" xr:uid="{00000000-0005-0000-0000-0000C8760000}"/>
    <cellStyle name="Normal 5 2 2 3 4 2 4" xfId="32629" xr:uid="{00000000-0005-0000-0000-0000C9760000}"/>
    <cellStyle name="Normal 5 2 2 3 4 3" xfId="32630" xr:uid="{00000000-0005-0000-0000-0000CA760000}"/>
    <cellStyle name="Normal 5 2 2 3 4 3 2" xfId="32631" xr:uid="{00000000-0005-0000-0000-0000CB760000}"/>
    <cellStyle name="Normal 5 2 2 3 4 4" xfId="32632" xr:uid="{00000000-0005-0000-0000-0000CC760000}"/>
    <cellStyle name="Normal 5 2 2 3 4 5" xfId="32633" xr:uid="{00000000-0005-0000-0000-0000CD760000}"/>
    <cellStyle name="Normal 5 2 2 3 5" xfId="32634" xr:uid="{00000000-0005-0000-0000-0000CE760000}"/>
    <cellStyle name="Normal 5 2 2 3 5 2" xfId="32635" xr:uid="{00000000-0005-0000-0000-0000CF760000}"/>
    <cellStyle name="Normal 5 2 2 3 5 2 2" xfId="32636" xr:uid="{00000000-0005-0000-0000-0000D0760000}"/>
    <cellStyle name="Normal 5 2 2 3 5 3" xfId="32637" xr:uid="{00000000-0005-0000-0000-0000D1760000}"/>
    <cellStyle name="Normal 5 2 2 3 5 4" xfId="32638" xr:uid="{00000000-0005-0000-0000-0000D2760000}"/>
    <cellStyle name="Normal 5 2 2 3 6" xfId="32639" xr:uid="{00000000-0005-0000-0000-0000D3760000}"/>
    <cellStyle name="Normal 5 2 2 3 6 2" xfId="32640" xr:uid="{00000000-0005-0000-0000-0000D4760000}"/>
    <cellStyle name="Normal 5 2 2 3 7" xfId="32641" xr:uid="{00000000-0005-0000-0000-0000D5760000}"/>
    <cellStyle name="Normal 5 2 2 3 8" xfId="32642" xr:uid="{00000000-0005-0000-0000-0000D6760000}"/>
    <cellStyle name="Normal 5 2 2 3 9" xfId="32643" xr:uid="{00000000-0005-0000-0000-0000D7760000}"/>
    <cellStyle name="Normal 5 2 2 4" xfId="791" xr:uid="{00000000-0005-0000-0000-0000D8760000}"/>
    <cellStyle name="Normal 5 2 2 4 2" xfId="32644" xr:uid="{00000000-0005-0000-0000-0000D9760000}"/>
    <cellStyle name="Normal 5 2 2 4 2 2" xfId="32645" xr:uid="{00000000-0005-0000-0000-0000DA760000}"/>
    <cellStyle name="Normal 5 2 2 4 2 2 2" xfId="32646" xr:uid="{00000000-0005-0000-0000-0000DB760000}"/>
    <cellStyle name="Normal 5 2 2 4 2 2 2 2" xfId="32647" xr:uid="{00000000-0005-0000-0000-0000DC760000}"/>
    <cellStyle name="Normal 5 2 2 4 2 2 2 2 2" xfId="32648" xr:uid="{00000000-0005-0000-0000-0000DD760000}"/>
    <cellStyle name="Normal 5 2 2 4 2 2 2 2 2 2" xfId="32649" xr:uid="{00000000-0005-0000-0000-0000DE760000}"/>
    <cellStyle name="Normal 5 2 2 4 2 2 2 2 3" xfId="32650" xr:uid="{00000000-0005-0000-0000-0000DF760000}"/>
    <cellStyle name="Normal 5 2 2 4 2 2 2 2 4" xfId="32651" xr:uid="{00000000-0005-0000-0000-0000E0760000}"/>
    <cellStyle name="Normal 5 2 2 4 2 2 2 3" xfId="32652" xr:uid="{00000000-0005-0000-0000-0000E1760000}"/>
    <cellStyle name="Normal 5 2 2 4 2 2 2 3 2" xfId="32653" xr:uid="{00000000-0005-0000-0000-0000E2760000}"/>
    <cellStyle name="Normal 5 2 2 4 2 2 2 4" xfId="32654" xr:uid="{00000000-0005-0000-0000-0000E3760000}"/>
    <cellStyle name="Normal 5 2 2 4 2 2 2 5" xfId="32655" xr:uid="{00000000-0005-0000-0000-0000E4760000}"/>
    <cellStyle name="Normal 5 2 2 4 2 2 3" xfId="32656" xr:uid="{00000000-0005-0000-0000-0000E5760000}"/>
    <cellStyle name="Normal 5 2 2 4 2 2 3 2" xfId="32657" xr:uid="{00000000-0005-0000-0000-0000E6760000}"/>
    <cellStyle name="Normal 5 2 2 4 2 2 3 2 2" xfId="32658" xr:uid="{00000000-0005-0000-0000-0000E7760000}"/>
    <cellStyle name="Normal 5 2 2 4 2 2 3 3" xfId="32659" xr:uid="{00000000-0005-0000-0000-0000E8760000}"/>
    <cellStyle name="Normal 5 2 2 4 2 2 3 4" xfId="32660" xr:uid="{00000000-0005-0000-0000-0000E9760000}"/>
    <cellStyle name="Normal 5 2 2 4 2 2 4" xfId="32661" xr:uid="{00000000-0005-0000-0000-0000EA760000}"/>
    <cellStyle name="Normal 5 2 2 4 2 2 4 2" xfId="32662" xr:uid="{00000000-0005-0000-0000-0000EB760000}"/>
    <cellStyle name="Normal 5 2 2 4 2 2 5" xfId="32663" xr:uid="{00000000-0005-0000-0000-0000EC760000}"/>
    <cellStyle name="Normal 5 2 2 4 2 2 6" xfId="32664" xr:uid="{00000000-0005-0000-0000-0000ED760000}"/>
    <cellStyle name="Normal 5 2 2 4 2 3" xfId="32665" xr:uid="{00000000-0005-0000-0000-0000EE760000}"/>
    <cellStyle name="Normal 5 2 2 4 2 3 2" xfId="32666" xr:uid="{00000000-0005-0000-0000-0000EF760000}"/>
    <cellStyle name="Normal 5 2 2 4 2 3 2 2" xfId="32667" xr:uid="{00000000-0005-0000-0000-0000F0760000}"/>
    <cellStyle name="Normal 5 2 2 4 2 3 2 2 2" xfId="32668" xr:uid="{00000000-0005-0000-0000-0000F1760000}"/>
    <cellStyle name="Normal 5 2 2 4 2 3 2 3" xfId="32669" xr:uid="{00000000-0005-0000-0000-0000F2760000}"/>
    <cellStyle name="Normal 5 2 2 4 2 3 2 4" xfId="32670" xr:uid="{00000000-0005-0000-0000-0000F3760000}"/>
    <cellStyle name="Normal 5 2 2 4 2 3 3" xfId="32671" xr:uid="{00000000-0005-0000-0000-0000F4760000}"/>
    <cellStyle name="Normal 5 2 2 4 2 3 3 2" xfId="32672" xr:uid="{00000000-0005-0000-0000-0000F5760000}"/>
    <cellStyle name="Normal 5 2 2 4 2 3 4" xfId="32673" xr:uid="{00000000-0005-0000-0000-0000F6760000}"/>
    <cellStyle name="Normal 5 2 2 4 2 3 5" xfId="32674" xr:uid="{00000000-0005-0000-0000-0000F7760000}"/>
    <cellStyle name="Normal 5 2 2 4 2 4" xfId="32675" xr:uid="{00000000-0005-0000-0000-0000F8760000}"/>
    <cellStyle name="Normal 5 2 2 4 2 4 2" xfId="32676" xr:uid="{00000000-0005-0000-0000-0000F9760000}"/>
    <cellStyle name="Normal 5 2 2 4 2 4 2 2" xfId="32677" xr:uid="{00000000-0005-0000-0000-0000FA760000}"/>
    <cellStyle name="Normal 5 2 2 4 2 4 3" xfId="32678" xr:uid="{00000000-0005-0000-0000-0000FB760000}"/>
    <cellStyle name="Normal 5 2 2 4 2 4 4" xfId="32679" xr:uid="{00000000-0005-0000-0000-0000FC760000}"/>
    <cellStyle name="Normal 5 2 2 4 2 5" xfId="32680" xr:uid="{00000000-0005-0000-0000-0000FD760000}"/>
    <cellStyle name="Normal 5 2 2 4 2 5 2" xfId="32681" xr:uid="{00000000-0005-0000-0000-0000FE760000}"/>
    <cellStyle name="Normal 5 2 2 4 2 6" xfId="32682" xr:uid="{00000000-0005-0000-0000-0000FF760000}"/>
    <cellStyle name="Normal 5 2 2 4 2 7" xfId="32683" xr:uid="{00000000-0005-0000-0000-000000770000}"/>
    <cellStyle name="Normal 5 2 2 4 3" xfId="32684" xr:uid="{00000000-0005-0000-0000-000001770000}"/>
    <cellStyle name="Normal 5 2 2 4 3 2" xfId="32685" xr:uid="{00000000-0005-0000-0000-000002770000}"/>
    <cellStyle name="Normal 5 2 2 4 3 2 2" xfId="32686" xr:uid="{00000000-0005-0000-0000-000003770000}"/>
    <cellStyle name="Normal 5 2 2 4 3 2 2 2" xfId="32687" xr:uid="{00000000-0005-0000-0000-000004770000}"/>
    <cellStyle name="Normal 5 2 2 4 3 2 2 2 2" xfId="32688" xr:uid="{00000000-0005-0000-0000-000005770000}"/>
    <cellStyle name="Normal 5 2 2 4 3 2 2 3" xfId="32689" xr:uid="{00000000-0005-0000-0000-000006770000}"/>
    <cellStyle name="Normal 5 2 2 4 3 2 2 4" xfId="32690" xr:uid="{00000000-0005-0000-0000-000007770000}"/>
    <cellStyle name="Normal 5 2 2 4 3 2 3" xfId="32691" xr:uid="{00000000-0005-0000-0000-000008770000}"/>
    <cellStyle name="Normal 5 2 2 4 3 2 3 2" xfId="32692" xr:uid="{00000000-0005-0000-0000-000009770000}"/>
    <cellStyle name="Normal 5 2 2 4 3 2 4" xfId="32693" xr:uid="{00000000-0005-0000-0000-00000A770000}"/>
    <cellStyle name="Normal 5 2 2 4 3 2 5" xfId="32694" xr:uid="{00000000-0005-0000-0000-00000B770000}"/>
    <cellStyle name="Normal 5 2 2 4 3 3" xfId="32695" xr:uid="{00000000-0005-0000-0000-00000C770000}"/>
    <cellStyle name="Normal 5 2 2 4 3 3 2" xfId="32696" xr:uid="{00000000-0005-0000-0000-00000D770000}"/>
    <cellStyle name="Normal 5 2 2 4 3 3 2 2" xfId="32697" xr:uid="{00000000-0005-0000-0000-00000E770000}"/>
    <cellStyle name="Normal 5 2 2 4 3 3 3" xfId="32698" xr:uid="{00000000-0005-0000-0000-00000F770000}"/>
    <cellStyle name="Normal 5 2 2 4 3 3 4" xfId="32699" xr:uid="{00000000-0005-0000-0000-000010770000}"/>
    <cellStyle name="Normal 5 2 2 4 3 4" xfId="32700" xr:uid="{00000000-0005-0000-0000-000011770000}"/>
    <cellStyle name="Normal 5 2 2 4 3 4 2" xfId="32701" xr:uid="{00000000-0005-0000-0000-000012770000}"/>
    <cellStyle name="Normal 5 2 2 4 3 5" xfId="32702" xr:uid="{00000000-0005-0000-0000-000013770000}"/>
    <cellStyle name="Normal 5 2 2 4 3 6" xfId="32703" xr:uid="{00000000-0005-0000-0000-000014770000}"/>
    <cellStyle name="Normal 5 2 2 4 4" xfId="32704" xr:uid="{00000000-0005-0000-0000-000015770000}"/>
    <cellStyle name="Normal 5 2 2 4 4 2" xfId="32705" xr:uid="{00000000-0005-0000-0000-000016770000}"/>
    <cellStyle name="Normal 5 2 2 4 4 2 2" xfId="32706" xr:uid="{00000000-0005-0000-0000-000017770000}"/>
    <cellStyle name="Normal 5 2 2 4 4 2 2 2" xfId="32707" xr:uid="{00000000-0005-0000-0000-000018770000}"/>
    <cellStyle name="Normal 5 2 2 4 4 2 3" xfId="32708" xr:uid="{00000000-0005-0000-0000-000019770000}"/>
    <cellStyle name="Normal 5 2 2 4 4 2 4" xfId="32709" xr:uid="{00000000-0005-0000-0000-00001A770000}"/>
    <cellStyle name="Normal 5 2 2 4 4 3" xfId="32710" xr:uid="{00000000-0005-0000-0000-00001B770000}"/>
    <cellStyle name="Normal 5 2 2 4 4 3 2" xfId="32711" xr:uid="{00000000-0005-0000-0000-00001C770000}"/>
    <cellStyle name="Normal 5 2 2 4 4 4" xfId="32712" xr:uid="{00000000-0005-0000-0000-00001D770000}"/>
    <cellStyle name="Normal 5 2 2 4 4 5" xfId="32713" xr:uid="{00000000-0005-0000-0000-00001E770000}"/>
    <cellStyle name="Normal 5 2 2 4 5" xfId="32714" xr:uid="{00000000-0005-0000-0000-00001F770000}"/>
    <cellStyle name="Normal 5 2 2 4 5 2" xfId="32715" xr:uid="{00000000-0005-0000-0000-000020770000}"/>
    <cellStyle name="Normal 5 2 2 4 5 2 2" xfId="32716" xr:uid="{00000000-0005-0000-0000-000021770000}"/>
    <cellStyle name="Normal 5 2 2 4 5 3" xfId="32717" xr:uid="{00000000-0005-0000-0000-000022770000}"/>
    <cellStyle name="Normal 5 2 2 4 5 4" xfId="32718" xr:uid="{00000000-0005-0000-0000-000023770000}"/>
    <cellStyle name="Normal 5 2 2 4 6" xfId="32719" xr:uid="{00000000-0005-0000-0000-000024770000}"/>
    <cellStyle name="Normal 5 2 2 4 6 2" xfId="32720" xr:uid="{00000000-0005-0000-0000-000025770000}"/>
    <cellStyle name="Normal 5 2 2 4 7" xfId="32721" xr:uid="{00000000-0005-0000-0000-000026770000}"/>
    <cellStyle name="Normal 5 2 2 4 8" xfId="32722" xr:uid="{00000000-0005-0000-0000-000027770000}"/>
    <cellStyle name="Normal 5 2 2 4 9" xfId="32723" xr:uid="{00000000-0005-0000-0000-000028770000}"/>
    <cellStyle name="Normal 5 2 2 5" xfId="5436" xr:uid="{00000000-0005-0000-0000-000029770000}"/>
    <cellStyle name="Normal 5 2 2 5 2" xfId="32724" xr:uid="{00000000-0005-0000-0000-00002A770000}"/>
    <cellStyle name="Normal 5 2 2 5 2 2" xfId="32725" xr:uid="{00000000-0005-0000-0000-00002B770000}"/>
    <cellStyle name="Normal 5 2 2 5 2 2 2" xfId="32726" xr:uid="{00000000-0005-0000-0000-00002C770000}"/>
    <cellStyle name="Normal 5 2 2 5 2 2 2 2" xfId="32727" xr:uid="{00000000-0005-0000-0000-00002D770000}"/>
    <cellStyle name="Normal 5 2 2 5 2 2 2 2 2" xfId="32728" xr:uid="{00000000-0005-0000-0000-00002E770000}"/>
    <cellStyle name="Normal 5 2 2 5 2 2 2 3" xfId="32729" xr:uid="{00000000-0005-0000-0000-00002F770000}"/>
    <cellStyle name="Normal 5 2 2 5 2 2 2 4" xfId="32730" xr:uid="{00000000-0005-0000-0000-000030770000}"/>
    <cellStyle name="Normal 5 2 2 5 2 2 3" xfId="32731" xr:uid="{00000000-0005-0000-0000-000031770000}"/>
    <cellStyle name="Normal 5 2 2 5 2 2 3 2" xfId="32732" xr:uid="{00000000-0005-0000-0000-000032770000}"/>
    <cellStyle name="Normal 5 2 2 5 2 2 4" xfId="32733" xr:uid="{00000000-0005-0000-0000-000033770000}"/>
    <cellStyle name="Normal 5 2 2 5 2 2 5" xfId="32734" xr:uid="{00000000-0005-0000-0000-000034770000}"/>
    <cellStyle name="Normal 5 2 2 5 2 3" xfId="32735" xr:uid="{00000000-0005-0000-0000-000035770000}"/>
    <cellStyle name="Normal 5 2 2 5 2 3 2" xfId="32736" xr:uid="{00000000-0005-0000-0000-000036770000}"/>
    <cellStyle name="Normal 5 2 2 5 2 3 2 2" xfId="32737" xr:uid="{00000000-0005-0000-0000-000037770000}"/>
    <cellStyle name="Normal 5 2 2 5 2 3 3" xfId="32738" xr:uid="{00000000-0005-0000-0000-000038770000}"/>
    <cellStyle name="Normal 5 2 2 5 2 3 4" xfId="32739" xr:uid="{00000000-0005-0000-0000-000039770000}"/>
    <cellStyle name="Normal 5 2 2 5 2 4" xfId="32740" xr:uid="{00000000-0005-0000-0000-00003A770000}"/>
    <cellStyle name="Normal 5 2 2 5 2 4 2" xfId="32741" xr:uid="{00000000-0005-0000-0000-00003B770000}"/>
    <cellStyle name="Normal 5 2 2 5 2 5" xfId="32742" xr:uid="{00000000-0005-0000-0000-00003C770000}"/>
    <cellStyle name="Normal 5 2 2 5 2 6" xfId="32743" xr:uid="{00000000-0005-0000-0000-00003D770000}"/>
    <cellStyle name="Normal 5 2 2 5 3" xfId="32744" xr:uid="{00000000-0005-0000-0000-00003E770000}"/>
    <cellStyle name="Normal 5 2 2 5 3 2" xfId="32745" xr:uid="{00000000-0005-0000-0000-00003F770000}"/>
    <cellStyle name="Normal 5 2 2 5 3 2 2" xfId="32746" xr:uid="{00000000-0005-0000-0000-000040770000}"/>
    <cellStyle name="Normal 5 2 2 5 3 2 2 2" xfId="32747" xr:uid="{00000000-0005-0000-0000-000041770000}"/>
    <cellStyle name="Normal 5 2 2 5 3 2 3" xfId="32748" xr:uid="{00000000-0005-0000-0000-000042770000}"/>
    <cellStyle name="Normal 5 2 2 5 3 2 4" xfId="32749" xr:uid="{00000000-0005-0000-0000-000043770000}"/>
    <cellStyle name="Normal 5 2 2 5 3 3" xfId="32750" xr:uid="{00000000-0005-0000-0000-000044770000}"/>
    <cellStyle name="Normal 5 2 2 5 3 3 2" xfId="32751" xr:uid="{00000000-0005-0000-0000-000045770000}"/>
    <cellStyle name="Normal 5 2 2 5 3 4" xfId="32752" xr:uid="{00000000-0005-0000-0000-000046770000}"/>
    <cellStyle name="Normal 5 2 2 5 3 5" xfId="32753" xr:uid="{00000000-0005-0000-0000-000047770000}"/>
    <cellStyle name="Normal 5 2 2 5 4" xfId="32754" xr:uid="{00000000-0005-0000-0000-000048770000}"/>
    <cellStyle name="Normal 5 2 2 5 4 2" xfId="32755" xr:uid="{00000000-0005-0000-0000-000049770000}"/>
    <cellStyle name="Normal 5 2 2 5 4 2 2" xfId="32756" xr:uid="{00000000-0005-0000-0000-00004A770000}"/>
    <cellStyle name="Normal 5 2 2 5 4 3" xfId="32757" xr:uid="{00000000-0005-0000-0000-00004B770000}"/>
    <cellStyle name="Normal 5 2 2 5 4 4" xfId="32758" xr:uid="{00000000-0005-0000-0000-00004C770000}"/>
    <cellStyle name="Normal 5 2 2 5 5" xfId="32759" xr:uid="{00000000-0005-0000-0000-00004D770000}"/>
    <cellStyle name="Normal 5 2 2 5 5 2" xfId="32760" xr:uid="{00000000-0005-0000-0000-00004E770000}"/>
    <cellStyle name="Normal 5 2 2 5 6" xfId="32761" xr:uid="{00000000-0005-0000-0000-00004F770000}"/>
    <cellStyle name="Normal 5 2 2 5 7" xfId="32762" xr:uid="{00000000-0005-0000-0000-000050770000}"/>
    <cellStyle name="Normal 5 2 2 6" xfId="5437" xr:uid="{00000000-0005-0000-0000-000051770000}"/>
    <cellStyle name="Normal 5 2 2 6 2" xfId="32763" xr:uid="{00000000-0005-0000-0000-000052770000}"/>
    <cellStyle name="Normal 5 2 2 6 2 2" xfId="32764" xr:uid="{00000000-0005-0000-0000-000053770000}"/>
    <cellStyle name="Normal 5 2 2 6 2 2 2" xfId="32765" xr:uid="{00000000-0005-0000-0000-000054770000}"/>
    <cellStyle name="Normal 5 2 2 6 2 2 2 2" xfId="32766" xr:uid="{00000000-0005-0000-0000-000055770000}"/>
    <cellStyle name="Normal 5 2 2 6 2 2 3" xfId="32767" xr:uid="{00000000-0005-0000-0000-000056770000}"/>
    <cellStyle name="Normal 5 2 2 6 2 2 4" xfId="32768" xr:uid="{00000000-0005-0000-0000-000057770000}"/>
    <cellStyle name="Normal 5 2 2 6 2 3" xfId="32769" xr:uid="{00000000-0005-0000-0000-000058770000}"/>
    <cellStyle name="Normal 5 2 2 6 2 3 2" xfId="32770" xr:uid="{00000000-0005-0000-0000-000059770000}"/>
    <cellStyle name="Normal 5 2 2 6 2 4" xfId="32771" xr:uid="{00000000-0005-0000-0000-00005A770000}"/>
    <cellStyle name="Normal 5 2 2 6 2 5" xfId="32772" xr:uid="{00000000-0005-0000-0000-00005B770000}"/>
    <cellStyle name="Normal 5 2 2 6 3" xfId="32773" xr:uid="{00000000-0005-0000-0000-00005C770000}"/>
    <cellStyle name="Normal 5 2 2 6 3 2" xfId="32774" xr:uid="{00000000-0005-0000-0000-00005D770000}"/>
    <cellStyle name="Normal 5 2 2 6 3 2 2" xfId="32775" xr:uid="{00000000-0005-0000-0000-00005E770000}"/>
    <cellStyle name="Normal 5 2 2 6 3 3" xfId="32776" xr:uid="{00000000-0005-0000-0000-00005F770000}"/>
    <cellStyle name="Normal 5 2 2 6 3 4" xfId="32777" xr:uid="{00000000-0005-0000-0000-000060770000}"/>
    <cellStyle name="Normal 5 2 2 6 4" xfId="32778" xr:uid="{00000000-0005-0000-0000-000061770000}"/>
    <cellStyle name="Normal 5 2 2 6 4 2" xfId="32779" xr:uid="{00000000-0005-0000-0000-000062770000}"/>
    <cellStyle name="Normal 5 2 2 6 5" xfId="32780" xr:uid="{00000000-0005-0000-0000-000063770000}"/>
    <cellStyle name="Normal 5 2 2 6 6" xfId="32781" xr:uid="{00000000-0005-0000-0000-000064770000}"/>
    <cellStyle name="Normal 5 2 2 7" xfId="5438" xr:uid="{00000000-0005-0000-0000-000065770000}"/>
    <cellStyle name="Normal 5 2 2 7 2" xfId="32782" xr:uid="{00000000-0005-0000-0000-000066770000}"/>
    <cellStyle name="Normal 5 2 2 7 2 2" xfId="32783" xr:uid="{00000000-0005-0000-0000-000067770000}"/>
    <cellStyle name="Normal 5 2 2 7 2 2 2" xfId="32784" xr:uid="{00000000-0005-0000-0000-000068770000}"/>
    <cellStyle name="Normal 5 2 2 7 2 3" xfId="32785" xr:uid="{00000000-0005-0000-0000-000069770000}"/>
    <cellStyle name="Normal 5 2 2 7 2 4" xfId="32786" xr:uid="{00000000-0005-0000-0000-00006A770000}"/>
    <cellStyle name="Normal 5 2 2 7 3" xfId="32787" xr:uid="{00000000-0005-0000-0000-00006B770000}"/>
    <cellStyle name="Normal 5 2 2 7 3 2" xfId="32788" xr:uid="{00000000-0005-0000-0000-00006C770000}"/>
    <cellStyle name="Normal 5 2 2 7 4" xfId="32789" xr:uid="{00000000-0005-0000-0000-00006D770000}"/>
    <cellStyle name="Normal 5 2 2 7 5" xfId="32790" xr:uid="{00000000-0005-0000-0000-00006E770000}"/>
    <cellStyle name="Normal 5 2 2 8" xfId="5439" xr:uid="{00000000-0005-0000-0000-00006F770000}"/>
    <cellStyle name="Normal 5 2 2 8 2" xfId="32791" xr:uid="{00000000-0005-0000-0000-000070770000}"/>
    <cellStyle name="Normal 5 2 2 8 2 2" xfId="32792" xr:uid="{00000000-0005-0000-0000-000071770000}"/>
    <cellStyle name="Normal 5 2 2 8 3" xfId="32793" xr:uid="{00000000-0005-0000-0000-000072770000}"/>
    <cellStyle name="Normal 5 2 2 8 4" xfId="32794" xr:uid="{00000000-0005-0000-0000-000073770000}"/>
    <cellStyle name="Normal 5 2 2 9" xfId="5440" xr:uid="{00000000-0005-0000-0000-000074770000}"/>
    <cellStyle name="Normal 5 2 2 9 2" xfId="32795" xr:uid="{00000000-0005-0000-0000-000075770000}"/>
    <cellStyle name="Normal 5 2 20" xfId="5441" xr:uid="{00000000-0005-0000-0000-000076770000}"/>
    <cellStyle name="Normal 5 2 20 2" xfId="5442" xr:uid="{00000000-0005-0000-0000-000077770000}"/>
    <cellStyle name="Normal 5 2 20 2 2" xfId="5443" xr:uid="{00000000-0005-0000-0000-000078770000}"/>
    <cellStyle name="Normal 5 2 21" xfId="5444" xr:uid="{00000000-0005-0000-0000-000079770000}"/>
    <cellStyle name="Normal 5 2 22" xfId="5445" xr:uid="{00000000-0005-0000-0000-00007A770000}"/>
    <cellStyle name="Normal 5 2 23" xfId="5446" xr:uid="{00000000-0005-0000-0000-00007B770000}"/>
    <cellStyle name="Normal 5 2 24" xfId="5447" xr:uid="{00000000-0005-0000-0000-00007C770000}"/>
    <cellStyle name="Normal 5 2 25" xfId="5448" xr:uid="{00000000-0005-0000-0000-00007D770000}"/>
    <cellStyle name="Normal 5 2 26" xfId="5449" xr:uid="{00000000-0005-0000-0000-00007E770000}"/>
    <cellStyle name="Normal 5 2 3" xfId="393" xr:uid="{00000000-0005-0000-0000-00007F770000}"/>
    <cellStyle name="Normal 5 2 3 2" xfId="5450" xr:uid="{00000000-0005-0000-0000-000080770000}"/>
    <cellStyle name="Normal 5 2 3 2 2" xfId="5451" xr:uid="{00000000-0005-0000-0000-000081770000}"/>
    <cellStyle name="Normal 5 2 3 2 2 2" xfId="32796" xr:uid="{00000000-0005-0000-0000-000082770000}"/>
    <cellStyle name="Normal 5 2 3 2 2 2 2" xfId="32797" xr:uid="{00000000-0005-0000-0000-000083770000}"/>
    <cellStyle name="Normal 5 2 3 2 2 2 2 2" xfId="32798" xr:uid="{00000000-0005-0000-0000-000084770000}"/>
    <cellStyle name="Normal 5 2 3 2 2 2 2 2 2" xfId="32799" xr:uid="{00000000-0005-0000-0000-000085770000}"/>
    <cellStyle name="Normal 5 2 3 2 2 2 2 3" xfId="32800" xr:uid="{00000000-0005-0000-0000-000086770000}"/>
    <cellStyle name="Normal 5 2 3 2 2 2 2 4" xfId="32801" xr:uid="{00000000-0005-0000-0000-000087770000}"/>
    <cellStyle name="Normal 5 2 3 2 2 2 3" xfId="32802" xr:uid="{00000000-0005-0000-0000-000088770000}"/>
    <cellStyle name="Normal 5 2 3 2 2 2 3 2" xfId="32803" xr:uid="{00000000-0005-0000-0000-000089770000}"/>
    <cellStyle name="Normal 5 2 3 2 2 2 4" xfId="32804" xr:uid="{00000000-0005-0000-0000-00008A770000}"/>
    <cellStyle name="Normal 5 2 3 2 2 2 5" xfId="32805" xr:uid="{00000000-0005-0000-0000-00008B770000}"/>
    <cellStyle name="Normal 5 2 3 2 2 3" xfId="32806" xr:uid="{00000000-0005-0000-0000-00008C770000}"/>
    <cellStyle name="Normal 5 2 3 2 2 3 2" xfId="32807" xr:uid="{00000000-0005-0000-0000-00008D770000}"/>
    <cellStyle name="Normal 5 2 3 2 2 3 2 2" xfId="32808" xr:uid="{00000000-0005-0000-0000-00008E770000}"/>
    <cellStyle name="Normal 5 2 3 2 2 3 3" xfId="32809" xr:uid="{00000000-0005-0000-0000-00008F770000}"/>
    <cellStyle name="Normal 5 2 3 2 2 3 4" xfId="32810" xr:uid="{00000000-0005-0000-0000-000090770000}"/>
    <cellStyle name="Normal 5 2 3 2 2 4" xfId="32811" xr:uid="{00000000-0005-0000-0000-000091770000}"/>
    <cellStyle name="Normal 5 2 3 2 2 4 2" xfId="32812" xr:uid="{00000000-0005-0000-0000-000092770000}"/>
    <cellStyle name="Normal 5 2 3 2 2 5" xfId="32813" xr:uid="{00000000-0005-0000-0000-000093770000}"/>
    <cellStyle name="Normal 5 2 3 2 2 6" xfId="32814" xr:uid="{00000000-0005-0000-0000-000094770000}"/>
    <cellStyle name="Normal 5 2 3 2 3" xfId="32815" xr:uid="{00000000-0005-0000-0000-000095770000}"/>
    <cellStyle name="Normal 5 2 3 2 4" xfId="32816" xr:uid="{00000000-0005-0000-0000-000096770000}"/>
    <cellStyle name="Normal 5 2 3 2 4 2" xfId="32817" xr:uid="{00000000-0005-0000-0000-000097770000}"/>
    <cellStyle name="Normal 5 2 3 2 4 2 2" xfId="32818" xr:uid="{00000000-0005-0000-0000-000098770000}"/>
    <cellStyle name="Normal 5 2 3 2 4 2 2 2" xfId="32819" xr:uid="{00000000-0005-0000-0000-000099770000}"/>
    <cellStyle name="Normal 5 2 3 2 4 2 3" xfId="32820" xr:uid="{00000000-0005-0000-0000-00009A770000}"/>
    <cellStyle name="Normal 5 2 3 2 4 2 4" xfId="32821" xr:uid="{00000000-0005-0000-0000-00009B770000}"/>
    <cellStyle name="Normal 5 2 3 2 4 3" xfId="32822" xr:uid="{00000000-0005-0000-0000-00009C770000}"/>
    <cellStyle name="Normal 5 2 3 2 4 3 2" xfId="32823" xr:uid="{00000000-0005-0000-0000-00009D770000}"/>
    <cellStyle name="Normal 5 2 3 2 4 4" xfId="32824" xr:uid="{00000000-0005-0000-0000-00009E770000}"/>
    <cellStyle name="Normal 5 2 3 2 4 5" xfId="32825" xr:uid="{00000000-0005-0000-0000-00009F770000}"/>
    <cellStyle name="Normal 5 2 3 2 5" xfId="32826" xr:uid="{00000000-0005-0000-0000-0000A0770000}"/>
    <cellStyle name="Normal 5 2 3 2 5 2" xfId="32827" xr:uid="{00000000-0005-0000-0000-0000A1770000}"/>
    <cellStyle name="Normal 5 2 3 2 5 2 2" xfId="32828" xr:uid="{00000000-0005-0000-0000-0000A2770000}"/>
    <cellStyle name="Normal 5 2 3 2 5 3" xfId="32829" xr:uid="{00000000-0005-0000-0000-0000A3770000}"/>
    <cellStyle name="Normal 5 2 3 2 5 4" xfId="32830" xr:uid="{00000000-0005-0000-0000-0000A4770000}"/>
    <cellStyle name="Normal 5 2 3 2 6" xfId="32831" xr:uid="{00000000-0005-0000-0000-0000A5770000}"/>
    <cellStyle name="Normal 5 2 3 2 6 2" xfId="32832" xr:uid="{00000000-0005-0000-0000-0000A6770000}"/>
    <cellStyle name="Normal 5 2 3 2 7" xfId="32833" xr:uid="{00000000-0005-0000-0000-0000A7770000}"/>
    <cellStyle name="Normal 5 2 3 2 8" xfId="32834" xr:uid="{00000000-0005-0000-0000-0000A8770000}"/>
    <cellStyle name="Normal 5 2 3 3" xfId="7411" xr:uid="{00000000-0005-0000-0000-0000A9770000}"/>
    <cellStyle name="Normal 5 2 3 3 2" xfId="32835" xr:uid="{00000000-0005-0000-0000-0000AA770000}"/>
    <cellStyle name="Normal 5 2 3 3 2 2" xfId="32836" xr:uid="{00000000-0005-0000-0000-0000AB770000}"/>
    <cellStyle name="Normal 5 2 3 3 2 2 2" xfId="32837" xr:uid="{00000000-0005-0000-0000-0000AC770000}"/>
    <cellStyle name="Normal 5 2 3 3 2 2 2 2" xfId="32838" xr:uid="{00000000-0005-0000-0000-0000AD770000}"/>
    <cellStyle name="Normal 5 2 3 3 2 2 3" xfId="32839" xr:uid="{00000000-0005-0000-0000-0000AE770000}"/>
    <cellStyle name="Normal 5 2 3 3 2 2 4" xfId="32840" xr:uid="{00000000-0005-0000-0000-0000AF770000}"/>
    <cellStyle name="Normal 5 2 3 3 2 3" xfId="32841" xr:uid="{00000000-0005-0000-0000-0000B0770000}"/>
    <cellStyle name="Normal 5 2 3 3 2 3 2" xfId="32842" xr:uid="{00000000-0005-0000-0000-0000B1770000}"/>
    <cellStyle name="Normal 5 2 3 3 2 4" xfId="32843" xr:uid="{00000000-0005-0000-0000-0000B2770000}"/>
    <cellStyle name="Normal 5 2 3 3 2 5" xfId="32844" xr:uid="{00000000-0005-0000-0000-0000B3770000}"/>
    <cellStyle name="Normal 5 2 3 3 3" xfId="32845" xr:uid="{00000000-0005-0000-0000-0000B4770000}"/>
    <cellStyle name="Normal 5 2 3 3 3 2" xfId="32846" xr:uid="{00000000-0005-0000-0000-0000B5770000}"/>
    <cellStyle name="Normal 5 2 3 3 3 2 2" xfId="32847" xr:uid="{00000000-0005-0000-0000-0000B6770000}"/>
    <cellStyle name="Normal 5 2 3 3 3 3" xfId="32848" xr:uid="{00000000-0005-0000-0000-0000B7770000}"/>
    <cellStyle name="Normal 5 2 3 3 3 4" xfId="32849" xr:uid="{00000000-0005-0000-0000-0000B8770000}"/>
    <cellStyle name="Normal 5 2 3 3 4" xfId="32850" xr:uid="{00000000-0005-0000-0000-0000B9770000}"/>
    <cellStyle name="Normal 5 2 3 3 4 2" xfId="32851" xr:uid="{00000000-0005-0000-0000-0000BA770000}"/>
    <cellStyle name="Normal 5 2 3 3 5" xfId="32852" xr:uid="{00000000-0005-0000-0000-0000BB770000}"/>
    <cellStyle name="Normal 5 2 3 3 6" xfId="32853" xr:uid="{00000000-0005-0000-0000-0000BC770000}"/>
    <cellStyle name="Normal 5 2 3 4" xfId="32854" xr:uid="{00000000-0005-0000-0000-0000BD770000}"/>
    <cellStyle name="Normal 5 2 3 4 2" xfId="32855" xr:uid="{00000000-0005-0000-0000-0000BE770000}"/>
    <cellStyle name="Normal 5 2 3 4 2 2" xfId="32856" xr:uid="{00000000-0005-0000-0000-0000BF770000}"/>
    <cellStyle name="Normal 5 2 3 4 2 2 2" xfId="32857" xr:uid="{00000000-0005-0000-0000-0000C0770000}"/>
    <cellStyle name="Normal 5 2 3 4 2 3" xfId="32858" xr:uid="{00000000-0005-0000-0000-0000C1770000}"/>
    <cellStyle name="Normal 5 2 3 4 2 4" xfId="32859" xr:uid="{00000000-0005-0000-0000-0000C2770000}"/>
    <cellStyle name="Normal 5 2 3 4 3" xfId="32860" xr:uid="{00000000-0005-0000-0000-0000C3770000}"/>
    <cellStyle name="Normal 5 2 3 4 3 2" xfId="32861" xr:uid="{00000000-0005-0000-0000-0000C4770000}"/>
    <cellStyle name="Normal 5 2 3 4 4" xfId="32862" xr:uid="{00000000-0005-0000-0000-0000C5770000}"/>
    <cellStyle name="Normal 5 2 3 4 5" xfId="32863" xr:uid="{00000000-0005-0000-0000-0000C6770000}"/>
    <cellStyle name="Normal 5 2 3 5" xfId="32864" xr:uid="{00000000-0005-0000-0000-0000C7770000}"/>
    <cellStyle name="Normal 5 2 3 5 2" xfId="32865" xr:uid="{00000000-0005-0000-0000-0000C8770000}"/>
    <cellStyle name="Normal 5 2 3 5 2 2" xfId="32866" xr:uid="{00000000-0005-0000-0000-0000C9770000}"/>
    <cellStyle name="Normal 5 2 3 5 3" xfId="32867" xr:uid="{00000000-0005-0000-0000-0000CA770000}"/>
    <cellStyle name="Normal 5 2 3 5 4" xfId="32868" xr:uid="{00000000-0005-0000-0000-0000CB770000}"/>
    <cellStyle name="Normal 5 2 3 6" xfId="32869" xr:uid="{00000000-0005-0000-0000-0000CC770000}"/>
    <cellStyle name="Normal 5 2 3 6 2" xfId="32870" xr:uid="{00000000-0005-0000-0000-0000CD770000}"/>
    <cellStyle name="Normal 5 2 3 7" xfId="32871" xr:uid="{00000000-0005-0000-0000-0000CE770000}"/>
    <cellStyle name="Normal 5 2 3 8" xfId="32872" xr:uid="{00000000-0005-0000-0000-0000CF770000}"/>
    <cellStyle name="Normal 5 2 3 9" xfId="32873" xr:uid="{00000000-0005-0000-0000-0000D0770000}"/>
    <cellStyle name="Normal 5 2 4" xfId="394" xr:uid="{00000000-0005-0000-0000-0000D1770000}"/>
    <cellStyle name="Normal 5 2 4 2" xfId="5452" xr:uid="{00000000-0005-0000-0000-0000D2770000}"/>
    <cellStyle name="Normal 5 2 4 2 2" xfId="5453" xr:uid="{00000000-0005-0000-0000-0000D3770000}"/>
    <cellStyle name="Normal 5 2 4 2 2 2" xfId="32874" xr:uid="{00000000-0005-0000-0000-0000D4770000}"/>
    <cellStyle name="Normal 5 2 4 2 2 2 2" xfId="32875" xr:uid="{00000000-0005-0000-0000-0000D5770000}"/>
    <cellStyle name="Normal 5 2 4 2 2 2 2 2" xfId="32876" xr:uid="{00000000-0005-0000-0000-0000D6770000}"/>
    <cellStyle name="Normal 5 2 4 2 2 2 2 2 2" xfId="32877" xr:uid="{00000000-0005-0000-0000-0000D7770000}"/>
    <cellStyle name="Normal 5 2 4 2 2 2 2 3" xfId="32878" xr:uid="{00000000-0005-0000-0000-0000D8770000}"/>
    <cellStyle name="Normal 5 2 4 2 2 2 2 4" xfId="32879" xr:uid="{00000000-0005-0000-0000-0000D9770000}"/>
    <cellStyle name="Normal 5 2 4 2 2 2 3" xfId="32880" xr:uid="{00000000-0005-0000-0000-0000DA770000}"/>
    <cellStyle name="Normal 5 2 4 2 2 2 3 2" xfId="32881" xr:uid="{00000000-0005-0000-0000-0000DB770000}"/>
    <cellStyle name="Normal 5 2 4 2 2 2 4" xfId="32882" xr:uid="{00000000-0005-0000-0000-0000DC770000}"/>
    <cellStyle name="Normal 5 2 4 2 2 2 5" xfId="32883" xr:uid="{00000000-0005-0000-0000-0000DD770000}"/>
    <cellStyle name="Normal 5 2 4 2 2 3" xfId="32884" xr:uid="{00000000-0005-0000-0000-0000DE770000}"/>
    <cellStyle name="Normal 5 2 4 2 2 3 2" xfId="32885" xr:uid="{00000000-0005-0000-0000-0000DF770000}"/>
    <cellStyle name="Normal 5 2 4 2 2 3 2 2" xfId="32886" xr:uid="{00000000-0005-0000-0000-0000E0770000}"/>
    <cellStyle name="Normal 5 2 4 2 2 3 3" xfId="32887" xr:uid="{00000000-0005-0000-0000-0000E1770000}"/>
    <cellStyle name="Normal 5 2 4 2 2 3 4" xfId="32888" xr:uid="{00000000-0005-0000-0000-0000E2770000}"/>
    <cellStyle name="Normal 5 2 4 2 2 4" xfId="32889" xr:uid="{00000000-0005-0000-0000-0000E3770000}"/>
    <cellStyle name="Normal 5 2 4 2 2 4 2" xfId="32890" xr:uid="{00000000-0005-0000-0000-0000E4770000}"/>
    <cellStyle name="Normal 5 2 4 2 2 5" xfId="32891" xr:uid="{00000000-0005-0000-0000-0000E5770000}"/>
    <cellStyle name="Normal 5 2 4 2 2 6" xfId="32892" xr:uid="{00000000-0005-0000-0000-0000E6770000}"/>
    <cellStyle name="Normal 5 2 4 2 3" xfId="32893" xr:uid="{00000000-0005-0000-0000-0000E7770000}"/>
    <cellStyle name="Normal 5 2 4 2 4" xfId="32894" xr:uid="{00000000-0005-0000-0000-0000E8770000}"/>
    <cellStyle name="Normal 5 2 4 2 4 2" xfId="32895" xr:uid="{00000000-0005-0000-0000-0000E9770000}"/>
    <cellStyle name="Normal 5 2 4 2 4 2 2" xfId="32896" xr:uid="{00000000-0005-0000-0000-0000EA770000}"/>
    <cellStyle name="Normal 5 2 4 2 4 2 2 2" xfId="32897" xr:uid="{00000000-0005-0000-0000-0000EB770000}"/>
    <cellStyle name="Normal 5 2 4 2 4 2 3" xfId="32898" xr:uid="{00000000-0005-0000-0000-0000EC770000}"/>
    <cellStyle name="Normal 5 2 4 2 4 2 4" xfId="32899" xr:uid="{00000000-0005-0000-0000-0000ED770000}"/>
    <cellStyle name="Normal 5 2 4 2 4 3" xfId="32900" xr:uid="{00000000-0005-0000-0000-0000EE770000}"/>
    <cellStyle name="Normal 5 2 4 2 4 3 2" xfId="32901" xr:uid="{00000000-0005-0000-0000-0000EF770000}"/>
    <cellStyle name="Normal 5 2 4 2 4 4" xfId="32902" xr:uid="{00000000-0005-0000-0000-0000F0770000}"/>
    <cellStyle name="Normal 5 2 4 2 4 5" xfId="32903" xr:uid="{00000000-0005-0000-0000-0000F1770000}"/>
    <cellStyle name="Normal 5 2 4 2 5" xfId="32904" xr:uid="{00000000-0005-0000-0000-0000F2770000}"/>
    <cellStyle name="Normal 5 2 4 2 5 2" xfId="32905" xr:uid="{00000000-0005-0000-0000-0000F3770000}"/>
    <cellStyle name="Normal 5 2 4 2 5 2 2" xfId="32906" xr:uid="{00000000-0005-0000-0000-0000F4770000}"/>
    <cellStyle name="Normal 5 2 4 2 5 3" xfId="32907" xr:uid="{00000000-0005-0000-0000-0000F5770000}"/>
    <cellStyle name="Normal 5 2 4 2 5 4" xfId="32908" xr:uid="{00000000-0005-0000-0000-0000F6770000}"/>
    <cellStyle name="Normal 5 2 4 2 6" xfId="32909" xr:uid="{00000000-0005-0000-0000-0000F7770000}"/>
    <cellStyle name="Normal 5 2 4 2 6 2" xfId="32910" xr:uid="{00000000-0005-0000-0000-0000F8770000}"/>
    <cellStyle name="Normal 5 2 4 2 7" xfId="32911" xr:uid="{00000000-0005-0000-0000-0000F9770000}"/>
    <cellStyle name="Normal 5 2 4 2 8" xfId="32912" xr:uid="{00000000-0005-0000-0000-0000FA770000}"/>
    <cellStyle name="Normal 5 2 4 3" xfId="32913" xr:uid="{00000000-0005-0000-0000-0000FB770000}"/>
    <cellStyle name="Normal 5 2 4 3 2" xfId="32914" xr:uid="{00000000-0005-0000-0000-0000FC770000}"/>
    <cellStyle name="Normal 5 2 4 3 2 2" xfId="32915" xr:uid="{00000000-0005-0000-0000-0000FD770000}"/>
    <cellStyle name="Normal 5 2 4 3 2 2 2" xfId="32916" xr:uid="{00000000-0005-0000-0000-0000FE770000}"/>
    <cellStyle name="Normal 5 2 4 3 2 2 2 2" xfId="32917" xr:uid="{00000000-0005-0000-0000-0000FF770000}"/>
    <cellStyle name="Normal 5 2 4 3 2 2 3" xfId="32918" xr:uid="{00000000-0005-0000-0000-000000780000}"/>
    <cellStyle name="Normal 5 2 4 3 2 2 4" xfId="32919" xr:uid="{00000000-0005-0000-0000-000001780000}"/>
    <cellStyle name="Normal 5 2 4 3 2 3" xfId="32920" xr:uid="{00000000-0005-0000-0000-000002780000}"/>
    <cellStyle name="Normal 5 2 4 3 2 3 2" xfId="32921" xr:uid="{00000000-0005-0000-0000-000003780000}"/>
    <cellStyle name="Normal 5 2 4 3 2 4" xfId="32922" xr:uid="{00000000-0005-0000-0000-000004780000}"/>
    <cellStyle name="Normal 5 2 4 3 2 5" xfId="32923" xr:uid="{00000000-0005-0000-0000-000005780000}"/>
    <cellStyle name="Normal 5 2 4 3 3" xfId="32924" xr:uid="{00000000-0005-0000-0000-000006780000}"/>
    <cellStyle name="Normal 5 2 4 3 3 2" xfId="32925" xr:uid="{00000000-0005-0000-0000-000007780000}"/>
    <cellStyle name="Normal 5 2 4 3 3 2 2" xfId="32926" xr:uid="{00000000-0005-0000-0000-000008780000}"/>
    <cellStyle name="Normal 5 2 4 3 3 3" xfId="32927" xr:uid="{00000000-0005-0000-0000-000009780000}"/>
    <cellStyle name="Normal 5 2 4 3 3 4" xfId="32928" xr:uid="{00000000-0005-0000-0000-00000A780000}"/>
    <cellStyle name="Normal 5 2 4 3 4" xfId="32929" xr:uid="{00000000-0005-0000-0000-00000B780000}"/>
    <cellStyle name="Normal 5 2 4 3 4 2" xfId="32930" xr:uid="{00000000-0005-0000-0000-00000C780000}"/>
    <cellStyle name="Normal 5 2 4 3 5" xfId="32931" xr:uid="{00000000-0005-0000-0000-00000D780000}"/>
    <cellStyle name="Normal 5 2 4 3 6" xfId="32932" xr:uid="{00000000-0005-0000-0000-00000E780000}"/>
    <cellStyle name="Normal 5 2 4 4" xfId="32933" xr:uid="{00000000-0005-0000-0000-00000F780000}"/>
    <cellStyle name="Normal 5 2 4 4 2" xfId="32934" xr:uid="{00000000-0005-0000-0000-000010780000}"/>
    <cellStyle name="Normal 5 2 4 4 2 2" xfId="32935" xr:uid="{00000000-0005-0000-0000-000011780000}"/>
    <cellStyle name="Normal 5 2 4 4 2 2 2" xfId="32936" xr:uid="{00000000-0005-0000-0000-000012780000}"/>
    <cellStyle name="Normal 5 2 4 4 2 3" xfId="32937" xr:uid="{00000000-0005-0000-0000-000013780000}"/>
    <cellStyle name="Normal 5 2 4 4 2 4" xfId="32938" xr:uid="{00000000-0005-0000-0000-000014780000}"/>
    <cellStyle name="Normal 5 2 4 4 3" xfId="32939" xr:uid="{00000000-0005-0000-0000-000015780000}"/>
    <cellStyle name="Normal 5 2 4 4 3 2" xfId="32940" xr:uid="{00000000-0005-0000-0000-000016780000}"/>
    <cellStyle name="Normal 5 2 4 4 4" xfId="32941" xr:uid="{00000000-0005-0000-0000-000017780000}"/>
    <cellStyle name="Normal 5 2 4 4 5" xfId="32942" xr:uid="{00000000-0005-0000-0000-000018780000}"/>
    <cellStyle name="Normal 5 2 4 5" xfId="32943" xr:uid="{00000000-0005-0000-0000-000019780000}"/>
    <cellStyle name="Normal 5 2 4 5 2" xfId="32944" xr:uid="{00000000-0005-0000-0000-00001A780000}"/>
    <cellStyle name="Normal 5 2 4 5 2 2" xfId="32945" xr:uid="{00000000-0005-0000-0000-00001B780000}"/>
    <cellStyle name="Normal 5 2 4 5 3" xfId="32946" xr:uid="{00000000-0005-0000-0000-00001C780000}"/>
    <cellStyle name="Normal 5 2 4 5 4" xfId="32947" xr:uid="{00000000-0005-0000-0000-00001D780000}"/>
    <cellStyle name="Normal 5 2 4 6" xfId="32948" xr:uid="{00000000-0005-0000-0000-00001E780000}"/>
    <cellStyle name="Normal 5 2 4 6 2" xfId="32949" xr:uid="{00000000-0005-0000-0000-00001F780000}"/>
    <cellStyle name="Normal 5 2 4 7" xfId="32950" xr:uid="{00000000-0005-0000-0000-000020780000}"/>
    <cellStyle name="Normal 5 2 4 8" xfId="32951" xr:uid="{00000000-0005-0000-0000-000021780000}"/>
    <cellStyle name="Normal 5 2 4 9" xfId="32952" xr:uid="{00000000-0005-0000-0000-000022780000}"/>
    <cellStyle name="Normal 5 2 5" xfId="792" xr:uid="{00000000-0005-0000-0000-000023780000}"/>
    <cellStyle name="Normal 5 2 5 2" xfId="5454" xr:uid="{00000000-0005-0000-0000-000024780000}"/>
    <cellStyle name="Normal 5 2 5 2 2" xfId="5455" xr:uid="{00000000-0005-0000-0000-000025780000}"/>
    <cellStyle name="Normal 5 2 5 2 2 2" xfId="32953" xr:uid="{00000000-0005-0000-0000-000026780000}"/>
    <cellStyle name="Normal 5 2 5 2 2 2 2" xfId="32954" xr:uid="{00000000-0005-0000-0000-000027780000}"/>
    <cellStyle name="Normal 5 2 5 2 2 2 2 2" xfId="32955" xr:uid="{00000000-0005-0000-0000-000028780000}"/>
    <cellStyle name="Normal 5 2 5 2 2 2 2 2 2" xfId="32956" xr:uid="{00000000-0005-0000-0000-000029780000}"/>
    <cellStyle name="Normal 5 2 5 2 2 2 2 3" xfId="32957" xr:uid="{00000000-0005-0000-0000-00002A780000}"/>
    <cellStyle name="Normal 5 2 5 2 2 2 2 4" xfId="32958" xr:uid="{00000000-0005-0000-0000-00002B780000}"/>
    <cellStyle name="Normal 5 2 5 2 2 2 3" xfId="32959" xr:uid="{00000000-0005-0000-0000-00002C780000}"/>
    <cellStyle name="Normal 5 2 5 2 2 2 3 2" xfId="32960" xr:uid="{00000000-0005-0000-0000-00002D780000}"/>
    <cellStyle name="Normal 5 2 5 2 2 2 4" xfId="32961" xr:uid="{00000000-0005-0000-0000-00002E780000}"/>
    <cellStyle name="Normal 5 2 5 2 2 2 5" xfId="32962" xr:uid="{00000000-0005-0000-0000-00002F780000}"/>
    <cellStyle name="Normal 5 2 5 2 2 3" xfId="32963" xr:uid="{00000000-0005-0000-0000-000030780000}"/>
    <cellStyle name="Normal 5 2 5 2 2 3 2" xfId="32964" xr:uid="{00000000-0005-0000-0000-000031780000}"/>
    <cellStyle name="Normal 5 2 5 2 2 3 2 2" xfId="32965" xr:uid="{00000000-0005-0000-0000-000032780000}"/>
    <cellStyle name="Normal 5 2 5 2 2 3 3" xfId="32966" xr:uid="{00000000-0005-0000-0000-000033780000}"/>
    <cellStyle name="Normal 5 2 5 2 2 3 4" xfId="32967" xr:uid="{00000000-0005-0000-0000-000034780000}"/>
    <cellStyle name="Normal 5 2 5 2 2 4" xfId="32968" xr:uid="{00000000-0005-0000-0000-000035780000}"/>
    <cellStyle name="Normal 5 2 5 2 2 4 2" xfId="32969" xr:uid="{00000000-0005-0000-0000-000036780000}"/>
    <cellStyle name="Normal 5 2 5 2 2 5" xfId="32970" xr:uid="{00000000-0005-0000-0000-000037780000}"/>
    <cellStyle name="Normal 5 2 5 2 2 6" xfId="32971" xr:uid="{00000000-0005-0000-0000-000038780000}"/>
    <cellStyle name="Normal 5 2 5 2 3" xfId="32972" xr:uid="{00000000-0005-0000-0000-000039780000}"/>
    <cellStyle name="Normal 5 2 5 2 4" xfId="32973" xr:uid="{00000000-0005-0000-0000-00003A780000}"/>
    <cellStyle name="Normal 5 2 5 2 4 2" xfId="32974" xr:uid="{00000000-0005-0000-0000-00003B780000}"/>
    <cellStyle name="Normal 5 2 5 2 4 2 2" xfId="32975" xr:uid="{00000000-0005-0000-0000-00003C780000}"/>
    <cellStyle name="Normal 5 2 5 2 4 2 2 2" xfId="32976" xr:uid="{00000000-0005-0000-0000-00003D780000}"/>
    <cellStyle name="Normal 5 2 5 2 4 2 3" xfId="32977" xr:uid="{00000000-0005-0000-0000-00003E780000}"/>
    <cellStyle name="Normal 5 2 5 2 4 2 4" xfId="32978" xr:uid="{00000000-0005-0000-0000-00003F780000}"/>
    <cellStyle name="Normal 5 2 5 2 4 3" xfId="32979" xr:uid="{00000000-0005-0000-0000-000040780000}"/>
    <cellStyle name="Normal 5 2 5 2 4 3 2" xfId="32980" xr:uid="{00000000-0005-0000-0000-000041780000}"/>
    <cellStyle name="Normal 5 2 5 2 4 4" xfId="32981" xr:uid="{00000000-0005-0000-0000-000042780000}"/>
    <cellStyle name="Normal 5 2 5 2 4 5" xfId="32982" xr:uid="{00000000-0005-0000-0000-000043780000}"/>
    <cellStyle name="Normal 5 2 5 2 5" xfId="32983" xr:uid="{00000000-0005-0000-0000-000044780000}"/>
    <cellStyle name="Normal 5 2 5 2 5 2" xfId="32984" xr:uid="{00000000-0005-0000-0000-000045780000}"/>
    <cellStyle name="Normal 5 2 5 2 5 2 2" xfId="32985" xr:uid="{00000000-0005-0000-0000-000046780000}"/>
    <cellStyle name="Normal 5 2 5 2 5 3" xfId="32986" xr:uid="{00000000-0005-0000-0000-000047780000}"/>
    <cellStyle name="Normal 5 2 5 2 5 4" xfId="32987" xr:uid="{00000000-0005-0000-0000-000048780000}"/>
    <cellStyle name="Normal 5 2 5 2 6" xfId="32988" xr:uid="{00000000-0005-0000-0000-000049780000}"/>
    <cellStyle name="Normal 5 2 5 2 6 2" xfId="32989" xr:uid="{00000000-0005-0000-0000-00004A780000}"/>
    <cellStyle name="Normal 5 2 5 2 7" xfId="32990" xr:uid="{00000000-0005-0000-0000-00004B780000}"/>
    <cellStyle name="Normal 5 2 5 2 8" xfId="32991" xr:uid="{00000000-0005-0000-0000-00004C780000}"/>
    <cellStyle name="Normal 5 2 5 3" xfId="32992" xr:uid="{00000000-0005-0000-0000-00004D780000}"/>
    <cellStyle name="Normal 5 2 5 3 2" xfId="32993" xr:uid="{00000000-0005-0000-0000-00004E780000}"/>
    <cellStyle name="Normal 5 2 5 3 2 2" xfId="32994" xr:uid="{00000000-0005-0000-0000-00004F780000}"/>
    <cellStyle name="Normal 5 2 5 3 2 2 2" xfId="32995" xr:uid="{00000000-0005-0000-0000-000050780000}"/>
    <cellStyle name="Normal 5 2 5 3 2 2 2 2" xfId="32996" xr:uid="{00000000-0005-0000-0000-000051780000}"/>
    <cellStyle name="Normal 5 2 5 3 2 2 3" xfId="32997" xr:uid="{00000000-0005-0000-0000-000052780000}"/>
    <cellStyle name="Normal 5 2 5 3 2 2 4" xfId="32998" xr:uid="{00000000-0005-0000-0000-000053780000}"/>
    <cellStyle name="Normal 5 2 5 3 2 3" xfId="32999" xr:uid="{00000000-0005-0000-0000-000054780000}"/>
    <cellStyle name="Normal 5 2 5 3 2 3 2" xfId="33000" xr:uid="{00000000-0005-0000-0000-000055780000}"/>
    <cellStyle name="Normal 5 2 5 3 2 4" xfId="33001" xr:uid="{00000000-0005-0000-0000-000056780000}"/>
    <cellStyle name="Normal 5 2 5 3 2 5" xfId="33002" xr:uid="{00000000-0005-0000-0000-000057780000}"/>
    <cellStyle name="Normal 5 2 5 3 3" xfId="33003" xr:uid="{00000000-0005-0000-0000-000058780000}"/>
    <cellStyle name="Normal 5 2 5 3 3 2" xfId="33004" xr:uid="{00000000-0005-0000-0000-000059780000}"/>
    <cellStyle name="Normal 5 2 5 3 3 2 2" xfId="33005" xr:uid="{00000000-0005-0000-0000-00005A780000}"/>
    <cellStyle name="Normal 5 2 5 3 3 3" xfId="33006" xr:uid="{00000000-0005-0000-0000-00005B780000}"/>
    <cellStyle name="Normal 5 2 5 3 3 4" xfId="33007" xr:uid="{00000000-0005-0000-0000-00005C780000}"/>
    <cellStyle name="Normal 5 2 5 3 4" xfId="33008" xr:uid="{00000000-0005-0000-0000-00005D780000}"/>
    <cellStyle name="Normal 5 2 5 3 4 2" xfId="33009" xr:uid="{00000000-0005-0000-0000-00005E780000}"/>
    <cellStyle name="Normal 5 2 5 3 5" xfId="33010" xr:uid="{00000000-0005-0000-0000-00005F780000}"/>
    <cellStyle name="Normal 5 2 5 3 6" xfId="33011" xr:uid="{00000000-0005-0000-0000-000060780000}"/>
    <cellStyle name="Normal 5 2 5 4" xfId="33012" xr:uid="{00000000-0005-0000-0000-000061780000}"/>
    <cellStyle name="Normal 5 2 5 4 2" xfId="33013" xr:uid="{00000000-0005-0000-0000-000062780000}"/>
    <cellStyle name="Normal 5 2 5 4 2 2" xfId="33014" xr:uid="{00000000-0005-0000-0000-000063780000}"/>
    <cellStyle name="Normal 5 2 5 4 2 2 2" xfId="33015" xr:uid="{00000000-0005-0000-0000-000064780000}"/>
    <cellStyle name="Normal 5 2 5 4 2 3" xfId="33016" xr:uid="{00000000-0005-0000-0000-000065780000}"/>
    <cellStyle name="Normal 5 2 5 4 2 4" xfId="33017" xr:uid="{00000000-0005-0000-0000-000066780000}"/>
    <cellStyle name="Normal 5 2 5 4 3" xfId="33018" xr:uid="{00000000-0005-0000-0000-000067780000}"/>
    <cellStyle name="Normal 5 2 5 4 3 2" xfId="33019" xr:uid="{00000000-0005-0000-0000-000068780000}"/>
    <cellStyle name="Normal 5 2 5 4 4" xfId="33020" xr:uid="{00000000-0005-0000-0000-000069780000}"/>
    <cellStyle name="Normal 5 2 5 4 5" xfId="33021" xr:uid="{00000000-0005-0000-0000-00006A780000}"/>
    <cellStyle name="Normal 5 2 5 5" xfId="33022" xr:uid="{00000000-0005-0000-0000-00006B780000}"/>
    <cellStyle name="Normal 5 2 5 5 2" xfId="33023" xr:uid="{00000000-0005-0000-0000-00006C780000}"/>
    <cellStyle name="Normal 5 2 5 5 2 2" xfId="33024" xr:uid="{00000000-0005-0000-0000-00006D780000}"/>
    <cellStyle name="Normal 5 2 5 5 3" xfId="33025" xr:uid="{00000000-0005-0000-0000-00006E780000}"/>
    <cellStyle name="Normal 5 2 5 5 4" xfId="33026" xr:uid="{00000000-0005-0000-0000-00006F780000}"/>
    <cellStyle name="Normal 5 2 5 6" xfId="33027" xr:uid="{00000000-0005-0000-0000-000070780000}"/>
    <cellStyle name="Normal 5 2 5 6 2" xfId="33028" xr:uid="{00000000-0005-0000-0000-000071780000}"/>
    <cellStyle name="Normal 5 2 5 7" xfId="33029" xr:uid="{00000000-0005-0000-0000-000072780000}"/>
    <cellStyle name="Normal 5 2 5 8" xfId="33030" xr:uid="{00000000-0005-0000-0000-000073780000}"/>
    <cellStyle name="Normal 5 2 5 9" xfId="33031" xr:uid="{00000000-0005-0000-0000-000074780000}"/>
    <cellStyle name="Normal 5 2 6" xfId="793" xr:uid="{00000000-0005-0000-0000-000075780000}"/>
    <cellStyle name="Normal 5 2 6 2" xfId="5456" xr:uid="{00000000-0005-0000-0000-000076780000}"/>
    <cellStyle name="Normal 5 2 6 2 2" xfId="5457" xr:uid="{00000000-0005-0000-0000-000077780000}"/>
    <cellStyle name="Normal 5 2 6 2 2 2" xfId="33032" xr:uid="{00000000-0005-0000-0000-000078780000}"/>
    <cellStyle name="Normal 5 2 6 2 2 2 2" xfId="33033" xr:uid="{00000000-0005-0000-0000-000079780000}"/>
    <cellStyle name="Normal 5 2 6 2 2 2 2 2" xfId="33034" xr:uid="{00000000-0005-0000-0000-00007A780000}"/>
    <cellStyle name="Normal 5 2 6 2 2 2 2 2 2" xfId="33035" xr:uid="{00000000-0005-0000-0000-00007B780000}"/>
    <cellStyle name="Normal 5 2 6 2 2 2 2 3" xfId="33036" xr:uid="{00000000-0005-0000-0000-00007C780000}"/>
    <cellStyle name="Normal 5 2 6 2 2 2 2 4" xfId="33037" xr:uid="{00000000-0005-0000-0000-00007D780000}"/>
    <cellStyle name="Normal 5 2 6 2 2 2 3" xfId="33038" xr:uid="{00000000-0005-0000-0000-00007E780000}"/>
    <cellStyle name="Normal 5 2 6 2 2 2 3 2" xfId="33039" xr:uid="{00000000-0005-0000-0000-00007F780000}"/>
    <cellStyle name="Normal 5 2 6 2 2 2 4" xfId="33040" xr:uid="{00000000-0005-0000-0000-000080780000}"/>
    <cellStyle name="Normal 5 2 6 2 2 2 5" xfId="33041" xr:uid="{00000000-0005-0000-0000-000081780000}"/>
    <cellStyle name="Normal 5 2 6 2 2 3" xfId="33042" xr:uid="{00000000-0005-0000-0000-000082780000}"/>
    <cellStyle name="Normal 5 2 6 2 2 3 2" xfId="33043" xr:uid="{00000000-0005-0000-0000-000083780000}"/>
    <cellStyle name="Normal 5 2 6 2 2 3 2 2" xfId="33044" xr:uid="{00000000-0005-0000-0000-000084780000}"/>
    <cellStyle name="Normal 5 2 6 2 2 3 3" xfId="33045" xr:uid="{00000000-0005-0000-0000-000085780000}"/>
    <cellStyle name="Normal 5 2 6 2 2 3 4" xfId="33046" xr:uid="{00000000-0005-0000-0000-000086780000}"/>
    <cellStyle name="Normal 5 2 6 2 2 4" xfId="33047" xr:uid="{00000000-0005-0000-0000-000087780000}"/>
    <cellStyle name="Normal 5 2 6 2 2 4 2" xfId="33048" xr:uid="{00000000-0005-0000-0000-000088780000}"/>
    <cellStyle name="Normal 5 2 6 2 2 5" xfId="33049" xr:uid="{00000000-0005-0000-0000-000089780000}"/>
    <cellStyle name="Normal 5 2 6 2 2 6" xfId="33050" xr:uid="{00000000-0005-0000-0000-00008A780000}"/>
    <cellStyle name="Normal 5 2 6 2 3" xfId="33051" xr:uid="{00000000-0005-0000-0000-00008B780000}"/>
    <cellStyle name="Normal 5 2 6 2 4" xfId="33052" xr:uid="{00000000-0005-0000-0000-00008C780000}"/>
    <cellStyle name="Normal 5 2 6 2 4 2" xfId="33053" xr:uid="{00000000-0005-0000-0000-00008D780000}"/>
    <cellStyle name="Normal 5 2 6 2 4 2 2" xfId="33054" xr:uid="{00000000-0005-0000-0000-00008E780000}"/>
    <cellStyle name="Normal 5 2 6 2 4 2 2 2" xfId="33055" xr:uid="{00000000-0005-0000-0000-00008F780000}"/>
    <cellStyle name="Normal 5 2 6 2 4 2 3" xfId="33056" xr:uid="{00000000-0005-0000-0000-000090780000}"/>
    <cellStyle name="Normal 5 2 6 2 4 2 4" xfId="33057" xr:uid="{00000000-0005-0000-0000-000091780000}"/>
    <cellStyle name="Normal 5 2 6 2 4 3" xfId="33058" xr:uid="{00000000-0005-0000-0000-000092780000}"/>
    <cellStyle name="Normal 5 2 6 2 4 3 2" xfId="33059" xr:uid="{00000000-0005-0000-0000-000093780000}"/>
    <cellStyle name="Normal 5 2 6 2 4 4" xfId="33060" xr:uid="{00000000-0005-0000-0000-000094780000}"/>
    <cellStyle name="Normal 5 2 6 2 4 5" xfId="33061" xr:uid="{00000000-0005-0000-0000-000095780000}"/>
    <cellStyle name="Normal 5 2 6 2 5" xfId="33062" xr:uid="{00000000-0005-0000-0000-000096780000}"/>
    <cellStyle name="Normal 5 2 6 2 5 2" xfId="33063" xr:uid="{00000000-0005-0000-0000-000097780000}"/>
    <cellStyle name="Normal 5 2 6 2 5 2 2" xfId="33064" xr:uid="{00000000-0005-0000-0000-000098780000}"/>
    <cellStyle name="Normal 5 2 6 2 5 3" xfId="33065" xr:uid="{00000000-0005-0000-0000-000099780000}"/>
    <cellStyle name="Normal 5 2 6 2 5 4" xfId="33066" xr:uid="{00000000-0005-0000-0000-00009A780000}"/>
    <cellStyle name="Normal 5 2 6 2 6" xfId="33067" xr:uid="{00000000-0005-0000-0000-00009B780000}"/>
    <cellStyle name="Normal 5 2 6 2 6 2" xfId="33068" xr:uid="{00000000-0005-0000-0000-00009C780000}"/>
    <cellStyle name="Normal 5 2 6 2 7" xfId="33069" xr:uid="{00000000-0005-0000-0000-00009D780000}"/>
    <cellStyle name="Normal 5 2 6 2 8" xfId="33070" xr:uid="{00000000-0005-0000-0000-00009E780000}"/>
    <cellStyle name="Normal 5 2 6 3" xfId="33071" xr:uid="{00000000-0005-0000-0000-00009F780000}"/>
    <cellStyle name="Normal 5 2 6 3 2" xfId="33072" xr:uid="{00000000-0005-0000-0000-0000A0780000}"/>
    <cellStyle name="Normal 5 2 6 3 2 2" xfId="33073" xr:uid="{00000000-0005-0000-0000-0000A1780000}"/>
    <cellStyle name="Normal 5 2 6 3 2 2 2" xfId="33074" xr:uid="{00000000-0005-0000-0000-0000A2780000}"/>
    <cellStyle name="Normal 5 2 6 3 2 2 2 2" xfId="33075" xr:uid="{00000000-0005-0000-0000-0000A3780000}"/>
    <cellStyle name="Normal 5 2 6 3 2 2 3" xfId="33076" xr:uid="{00000000-0005-0000-0000-0000A4780000}"/>
    <cellStyle name="Normal 5 2 6 3 2 2 4" xfId="33077" xr:uid="{00000000-0005-0000-0000-0000A5780000}"/>
    <cellStyle name="Normal 5 2 6 3 2 3" xfId="33078" xr:uid="{00000000-0005-0000-0000-0000A6780000}"/>
    <cellStyle name="Normal 5 2 6 3 2 3 2" xfId="33079" xr:uid="{00000000-0005-0000-0000-0000A7780000}"/>
    <cellStyle name="Normal 5 2 6 3 2 4" xfId="33080" xr:uid="{00000000-0005-0000-0000-0000A8780000}"/>
    <cellStyle name="Normal 5 2 6 3 2 5" xfId="33081" xr:uid="{00000000-0005-0000-0000-0000A9780000}"/>
    <cellStyle name="Normal 5 2 6 3 3" xfId="33082" xr:uid="{00000000-0005-0000-0000-0000AA780000}"/>
    <cellStyle name="Normal 5 2 6 3 3 2" xfId="33083" xr:uid="{00000000-0005-0000-0000-0000AB780000}"/>
    <cellStyle name="Normal 5 2 6 3 3 2 2" xfId="33084" xr:uid="{00000000-0005-0000-0000-0000AC780000}"/>
    <cellStyle name="Normal 5 2 6 3 3 3" xfId="33085" xr:uid="{00000000-0005-0000-0000-0000AD780000}"/>
    <cellStyle name="Normal 5 2 6 3 3 4" xfId="33086" xr:uid="{00000000-0005-0000-0000-0000AE780000}"/>
    <cellStyle name="Normal 5 2 6 3 4" xfId="33087" xr:uid="{00000000-0005-0000-0000-0000AF780000}"/>
    <cellStyle name="Normal 5 2 6 3 4 2" xfId="33088" xr:uid="{00000000-0005-0000-0000-0000B0780000}"/>
    <cellStyle name="Normal 5 2 6 3 5" xfId="33089" xr:uid="{00000000-0005-0000-0000-0000B1780000}"/>
    <cellStyle name="Normal 5 2 6 3 6" xfId="33090" xr:uid="{00000000-0005-0000-0000-0000B2780000}"/>
    <cellStyle name="Normal 5 2 6 4" xfId="33091" xr:uid="{00000000-0005-0000-0000-0000B3780000}"/>
    <cellStyle name="Normal 5 2 6 4 2" xfId="33092" xr:uid="{00000000-0005-0000-0000-0000B4780000}"/>
    <cellStyle name="Normal 5 2 6 4 2 2" xfId="33093" xr:uid="{00000000-0005-0000-0000-0000B5780000}"/>
    <cellStyle name="Normal 5 2 6 4 2 2 2" xfId="33094" xr:uid="{00000000-0005-0000-0000-0000B6780000}"/>
    <cellStyle name="Normal 5 2 6 4 2 3" xfId="33095" xr:uid="{00000000-0005-0000-0000-0000B7780000}"/>
    <cellStyle name="Normal 5 2 6 4 2 4" xfId="33096" xr:uid="{00000000-0005-0000-0000-0000B8780000}"/>
    <cellStyle name="Normal 5 2 6 4 3" xfId="33097" xr:uid="{00000000-0005-0000-0000-0000B9780000}"/>
    <cellStyle name="Normal 5 2 6 4 3 2" xfId="33098" xr:uid="{00000000-0005-0000-0000-0000BA780000}"/>
    <cellStyle name="Normal 5 2 6 4 4" xfId="33099" xr:uid="{00000000-0005-0000-0000-0000BB780000}"/>
    <cellStyle name="Normal 5 2 6 4 5" xfId="33100" xr:uid="{00000000-0005-0000-0000-0000BC780000}"/>
    <cellStyle name="Normal 5 2 6 5" xfId="33101" xr:uid="{00000000-0005-0000-0000-0000BD780000}"/>
    <cellStyle name="Normal 5 2 6 5 2" xfId="33102" xr:uid="{00000000-0005-0000-0000-0000BE780000}"/>
    <cellStyle name="Normal 5 2 6 5 2 2" xfId="33103" xr:uid="{00000000-0005-0000-0000-0000BF780000}"/>
    <cellStyle name="Normal 5 2 6 5 3" xfId="33104" xr:uid="{00000000-0005-0000-0000-0000C0780000}"/>
    <cellStyle name="Normal 5 2 6 5 4" xfId="33105" xr:uid="{00000000-0005-0000-0000-0000C1780000}"/>
    <cellStyle name="Normal 5 2 6 6" xfId="33106" xr:uid="{00000000-0005-0000-0000-0000C2780000}"/>
    <cellStyle name="Normal 5 2 6 6 2" xfId="33107" xr:uid="{00000000-0005-0000-0000-0000C3780000}"/>
    <cellStyle name="Normal 5 2 6 7" xfId="33108" xr:uid="{00000000-0005-0000-0000-0000C4780000}"/>
    <cellStyle name="Normal 5 2 6 8" xfId="33109" xr:uid="{00000000-0005-0000-0000-0000C5780000}"/>
    <cellStyle name="Normal 5 2 6 9" xfId="33110" xr:uid="{00000000-0005-0000-0000-0000C6780000}"/>
    <cellStyle name="Normal 5 2 7" xfId="5458" xr:uid="{00000000-0005-0000-0000-0000C7780000}"/>
    <cellStyle name="Normal 5 2 7 2" xfId="5459" xr:uid="{00000000-0005-0000-0000-0000C8780000}"/>
    <cellStyle name="Normal 5 2 7 2 2" xfId="5460" xr:uid="{00000000-0005-0000-0000-0000C9780000}"/>
    <cellStyle name="Normal 5 2 8" xfId="5461" xr:uid="{00000000-0005-0000-0000-0000CA780000}"/>
    <cellStyle name="Normal 5 2 8 2" xfId="5462" xr:uid="{00000000-0005-0000-0000-0000CB780000}"/>
    <cellStyle name="Normal 5 2 8 2 2" xfId="5463" xr:uid="{00000000-0005-0000-0000-0000CC780000}"/>
    <cellStyle name="Normal 5 2 9" xfId="5464" xr:uid="{00000000-0005-0000-0000-0000CD780000}"/>
    <cellStyle name="Normal 5 2 9 2" xfId="5465" xr:uid="{00000000-0005-0000-0000-0000CE780000}"/>
    <cellStyle name="Normal 5 2 9 2 2" xfId="5466" xr:uid="{00000000-0005-0000-0000-0000CF780000}"/>
    <cellStyle name="Normal 5 2_Environmental Costs not final" xfId="5467" xr:uid="{00000000-0005-0000-0000-0000D0780000}"/>
    <cellStyle name="Normal 5 20" xfId="5468" xr:uid="{00000000-0005-0000-0000-0000D1780000}"/>
    <cellStyle name="Normal 5 20 2" xfId="5469" xr:uid="{00000000-0005-0000-0000-0000D2780000}"/>
    <cellStyle name="Normal 5 20 2 2" xfId="5470" xr:uid="{00000000-0005-0000-0000-0000D3780000}"/>
    <cellStyle name="Normal 5 21" xfId="5471" xr:uid="{00000000-0005-0000-0000-0000D4780000}"/>
    <cellStyle name="Normal 5 21 2" xfId="5472" xr:uid="{00000000-0005-0000-0000-0000D5780000}"/>
    <cellStyle name="Normal 5 21 2 2" xfId="5473" xr:uid="{00000000-0005-0000-0000-0000D6780000}"/>
    <cellStyle name="Normal 5 22" xfId="5474" xr:uid="{00000000-0005-0000-0000-0000D7780000}"/>
    <cellStyle name="Normal 5 22 2" xfId="5475" xr:uid="{00000000-0005-0000-0000-0000D8780000}"/>
    <cellStyle name="Normal 5 22 2 2" xfId="5476" xr:uid="{00000000-0005-0000-0000-0000D9780000}"/>
    <cellStyle name="Normal 5 23" xfId="5477" xr:uid="{00000000-0005-0000-0000-0000DA780000}"/>
    <cellStyle name="Normal 5 23 2" xfId="5478" xr:uid="{00000000-0005-0000-0000-0000DB780000}"/>
    <cellStyle name="Normal 5 23 2 2" xfId="5479" xr:uid="{00000000-0005-0000-0000-0000DC780000}"/>
    <cellStyle name="Normal 5 24" xfId="5480" xr:uid="{00000000-0005-0000-0000-0000DD780000}"/>
    <cellStyle name="Normal 5 24 2" xfId="5481" xr:uid="{00000000-0005-0000-0000-0000DE780000}"/>
    <cellStyle name="Normal 5 24 2 2" xfId="5482" xr:uid="{00000000-0005-0000-0000-0000DF780000}"/>
    <cellStyle name="Normal 5 25" xfId="5483" xr:uid="{00000000-0005-0000-0000-0000E0780000}"/>
    <cellStyle name="Normal 5 25 2" xfId="5484" xr:uid="{00000000-0005-0000-0000-0000E1780000}"/>
    <cellStyle name="Normal 5 25 2 2" xfId="5485" xr:uid="{00000000-0005-0000-0000-0000E2780000}"/>
    <cellStyle name="Normal 5 26" xfId="5486" xr:uid="{00000000-0005-0000-0000-0000E3780000}"/>
    <cellStyle name="Normal 5 26 2" xfId="5487" xr:uid="{00000000-0005-0000-0000-0000E4780000}"/>
    <cellStyle name="Normal 5 26 2 2" xfId="5488" xr:uid="{00000000-0005-0000-0000-0000E5780000}"/>
    <cellStyle name="Normal 5 27" xfId="5489" xr:uid="{00000000-0005-0000-0000-0000E6780000}"/>
    <cellStyle name="Normal 5 27 2" xfId="5490" xr:uid="{00000000-0005-0000-0000-0000E7780000}"/>
    <cellStyle name="Normal 5 27 2 2" xfId="5491" xr:uid="{00000000-0005-0000-0000-0000E8780000}"/>
    <cellStyle name="Normal 5 28" xfId="5492" xr:uid="{00000000-0005-0000-0000-0000E9780000}"/>
    <cellStyle name="Normal 5 28 2" xfId="5493" xr:uid="{00000000-0005-0000-0000-0000EA780000}"/>
    <cellStyle name="Normal 5 28 2 2" xfId="5494" xr:uid="{00000000-0005-0000-0000-0000EB780000}"/>
    <cellStyle name="Normal 5 29" xfId="5495" xr:uid="{00000000-0005-0000-0000-0000EC780000}"/>
    <cellStyle name="Normal 5 29 2" xfId="5496" xr:uid="{00000000-0005-0000-0000-0000ED780000}"/>
    <cellStyle name="Normal 5 29 2 2" xfId="5497" xr:uid="{00000000-0005-0000-0000-0000EE780000}"/>
    <cellStyle name="Normal 5 3" xfId="395" xr:uid="{00000000-0005-0000-0000-0000EF780000}"/>
    <cellStyle name="Normal 5 3 10" xfId="5498" xr:uid="{00000000-0005-0000-0000-0000F0780000}"/>
    <cellStyle name="Normal 5 3 11" xfId="5499" xr:uid="{00000000-0005-0000-0000-0000F1780000}"/>
    <cellStyle name="Normal 5 3 12" xfId="5500" xr:uid="{00000000-0005-0000-0000-0000F2780000}"/>
    <cellStyle name="Normal 5 3 13" xfId="5501" xr:uid="{00000000-0005-0000-0000-0000F3780000}"/>
    <cellStyle name="Normal 5 3 14" xfId="5502" xr:uid="{00000000-0005-0000-0000-0000F4780000}"/>
    <cellStyle name="Normal 5 3 15" xfId="5503" xr:uid="{00000000-0005-0000-0000-0000F5780000}"/>
    <cellStyle name="Normal 5 3 16" xfId="5504" xr:uid="{00000000-0005-0000-0000-0000F6780000}"/>
    <cellStyle name="Normal 5 3 17" xfId="5505" xr:uid="{00000000-0005-0000-0000-0000F7780000}"/>
    <cellStyle name="Normal 5 3 18" xfId="5506" xr:uid="{00000000-0005-0000-0000-0000F8780000}"/>
    <cellStyle name="Normal 5 3 19" xfId="5507" xr:uid="{00000000-0005-0000-0000-0000F9780000}"/>
    <cellStyle name="Normal 5 3 2" xfId="396" xr:uid="{00000000-0005-0000-0000-0000FA780000}"/>
    <cellStyle name="Normal 5 3 2 2" xfId="7412" xr:uid="{00000000-0005-0000-0000-0000FB780000}"/>
    <cellStyle name="Normal 5 3 2 2 2" xfId="33111" xr:uid="{00000000-0005-0000-0000-0000FC780000}"/>
    <cellStyle name="Normal 5 3 2 2 2 2" xfId="33112" xr:uid="{00000000-0005-0000-0000-0000FD780000}"/>
    <cellStyle name="Normal 5 3 2 2 2 2 2" xfId="33113" xr:uid="{00000000-0005-0000-0000-0000FE780000}"/>
    <cellStyle name="Normal 5 3 2 2 2 2 2 2" xfId="33114" xr:uid="{00000000-0005-0000-0000-0000FF780000}"/>
    <cellStyle name="Normal 5 3 2 2 2 2 2 2 2" xfId="33115" xr:uid="{00000000-0005-0000-0000-000000790000}"/>
    <cellStyle name="Normal 5 3 2 2 2 2 2 3" xfId="33116" xr:uid="{00000000-0005-0000-0000-000001790000}"/>
    <cellStyle name="Normal 5 3 2 2 2 2 2 4" xfId="33117" xr:uid="{00000000-0005-0000-0000-000002790000}"/>
    <cellStyle name="Normal 5 3 2 2 2 2 3" xfId="33118" xr:uid="{00000000-0005-0000-0000-000003790000}"/>
    <cellStyle name="Normal 5 3 2 2 2 2 3 2" xfId="33119" xr:uid="{00000000-0005-0000-0000-000004790000}"/>
    <cellStyle name="Normal 5 3 2 2 2 2 4" xfId="33120" xr:uid="{00000000-0005-0000-0000-000005790000}"/>
    <cellStyle name="Normal 5 3 2 2 2 2 5" xfId="33121" xr:uid="{00000000-0005-0000-0000-000006790000}"/>
    <cellStyle name="Normal 5 3 2 2 2 3" xfId="33122" xr:uid="{00000000-0005-0000-0000-000007790000}"/>
    <cellStyle name="Normal 5 3 2 2 2 3 2" xfId="33123" xr:uid="{00000000-0005-0000-0000-000008790000}"/>
    <cellStyle name="Normal 5 3 2 2 2 3 2 2" xfId="33124" xr:uid="{00000000-0005-0000-0000-000009790000}"/>
    <cellStyle name="Normal 5 3 2 2 2 3 3" xfId="33125" xr:uid="{00000000-0005-0000-0000-00000A790000}"/>
    <cellStyle name="Normal 5 3 2 2 2 3 4" xfId="33126" xr:uid="{00000000-0005-0000-0000-00000B790000}"/>
    <cellStyle name="Normal 5 3 2 2 2 4" xfId="33127" xr:uid="{00000000-0005-0000-0000-00000C790000}"/>
    <cellStyle name="Normal 5 3 2 2 2 4 2" xfId="33128" xr:uid="{00000000-0005-0000-0000-00000D790000}"/>
    <cellStyle name="Normal 5 3 2 2 2 5" xfId="33129" xr:uid="{00000000-0005-0000-0000-00000E790000}"/>
    <cellStyle name="Normal 5 3 2 2 2 6" xfId="33130" xr:uid="{00000000-0005-0000-0000-00000F790000}"/>
    <cellStyle name="Normal 5 3 2 2 3" xfId="33131" xr:uid="{00000000-0005-0000-0000-000010790000}"/>
    <cellStyle name="Normal 5 3 2 2 3 2" xfId="33132" xr:uid="{00000000-0005-0000-0000-000011790000}"/>
    <cellStyle name="Normal 5 3 2 2 3 2 2" xfId="33133" xr:uid="{00000000-0005-0000-0000-000012790000}"/>
    <cellStyle name="Normal 5 3 2 2 3 2 2 2" xfId="33134" xr:uid="{00000000-0005-0000-0000-000013790000}"/>
    <cellStyle name="Normal 5 3 2 2 3 2 3" xfId="33135" xr:uid="{00000000-0005-0000-0000-000014790000}"/>
    <cellStyle name="Normal 5 3 2 2 3 2 4" xfId="33136" xr:uid="{00000000-0005-0000-0000-000015790000}"/>
    <cellStyle name="Normal 5 3 2 2 3 3" xfId="33137" xr:uid="{00000000-0005-0000-0000-000016790000}"/>
    <cellStyle name="Normal 5 3 2 2 3 3 2" xfId="33138" xr:uid="{00000000-0005-0000-0000-000017790000}"/>
    <cellStyle name="Normal 5 3 2 2 3 4" xfId="33139" xr:uid="{00000000-0005-0000-0000-000018790000}"/>
    <cellStyle name="Normal 5 3 2 2 3 5" xfId="33140" xr:uid="{00000000-0005-0000-0000-000019790000}"/>
    <cellStyle name="Normal 5 3 2 2 4" xfId="33141" xr:uid="{00000000-0005-0000-0000-00001A790000}"/>
    <cellStyle name="Normal 5 3 2 2 4 2" xfId="33142" xr:uid="{00000000-0005-0000-0000-00001B790000}"/>
    <cellStyle name="Normal 5 3 2 2 4 2 2" xfId="33143" xr:uid="{00000000-0005-0000-0000-00001C790000}"/>
    <cellStyle name="Normal 5 3 2 2 4 3" xfId="33144" xr:uid="{00000000-0005-0000-0000-00001D790000}"/>
    <cellStyle name="Normal 5 3 2 2 4 4" xfId="33145" xr:uid="{00000000-0005-0000-0000-00001E790000}"/>
    <cellStyle name="Normal 5 3 2 2 5" xfId="33146" xr:uid="{00000000-0005-0000-0000-00001F790000}"/>
    <cellStyle name="Normal 5 3 2 2 5 2" xfId="33147" xr:uid="{00000000-0005-0000-0000-000020790000}"/>
    <cellStyle name="Normal 5 3 2 2 6" xfId="33148" xr:uid="{00000000-0005-0000-0000-000021790000}"/>
    <cellStyle name="Normal 5 3 2 2 7" xfId="33149" xr:uid="{00000000-0005-0000-0000-000022790000}"/>
    <cellStyle name="Normal 5 3 2 3" xfId="33150" xr:uid="{00000000-0005-0000-0000-000023790000}"/>
    <cellStyle name="Normal 5 3 2 3 2" xfId="33151" xr:uid="{00000000-0005-0000-0000-000024790000}"/>
    <cellStyle name="Normal 5 3 2 3 2 2" xfId="33152" xr:uid="{00000000-0005-0000-0000-000025790000}"/>
    <cellStyle name="Normal 5 3 2 3 2 2 2" xfId="33153" xr:uid="{00000000-0005-0000-0000-000026790000}"/>
    <cellStyle name="Normal 5 3 2 3 2 2 2 2" xfId="33154" xr:uid="{00000000-0005-0000-0000-000027790000}"/>
    <cellStyle name="Normal 5 3 2 3 2 2 3" xfId="33155" xr:uid="{00000000-0005-0000-0000-000028790000}"/>
    <cellStyle name="Normal 5 3 2 3 2 2 4" xfId="33156" xr:uid="{00000000-0005-0000-0000-000029790000}"/>
    <cellStyle name="Normal 5 3 2 3 2 3" xfId="33157" xr:uid="{00000000-0005-0000-0000-00002A790000}"/>
    <cellStyle name="Normal 5 3 2 3 2 3 2" xfId="33158" xr:uid="{00000000-0005-0000-0000-00002B790000}"/>
    <cellStyle name="Normal 5 3 2 3 2 4" xfId="33159" xr:uid="{00000000-0005-0000-0000-00002C790000}"/>
    <cellStyle name="Normal 5 3 2 3 2 5" xfId="33160" xr:uid="{00000000-0005-0000-0000-00002D790000}"/>
    <cellStyle name="Normal 5 3 2 3 3" xfId="33161" xr:uid="{00000000-0005-0000-0000-00002E790000}"/>
    <cellStyle name="Normal 5 3 2 3 3 2" xfId="33162" xr:uid="{00000000-0005-0000-0000-00002F790000}"/>
    <cellStyle name="Normal 5 3 2 3 3 2 2" xfId="33163" xr:uid="{00000000-0005-0000-0000-000030790000}"/>
    <cellStyle name="Normal 5 3 2 3 3 3" xfId="33164" xr:uid="{00000000-0005-0000-0000-000031790000}"/>
    <cellStyle name="Normal 5 3 2 3 3 4" xfId="33165" xr:uid="{00000000-0005-0000-0000-000032790000}"/>
    <cellStyle name="Normal 5 3 2 3 4" xfId="33166" xr:uid="{00000000-0005-0000-0000-000033790000}"/>
    <cellStyle name="Normal 5 3 2 3 4 2" xfId="33167" xr:uid="{00000000-0005-0000-0000-000034790000}"/>
    <cellStyle name="Normal 5 3 2 3 5" xfId="33168" xr:uid="{00000000-0005-0000-0000-000035790000}"/>
    <cellStyle name="Normal 5 3 2 3 6" xfId="33169" xr:uid="{00000000-0005-0000-0000-000036790000}"/>
    <cellStyle name="Normal 5 3 2 4" xfId="33170" xr:uid="{00000000-0005-0000-0000-000037790000}"/>
    <cellStyle name="Normal 5 3 2 4 2" xfId="33171" xr:uid="{00000000-0005-0000-0000-000038790000}"/>
    <cellStyle name="Normal 5 3 2 4 2 2" xfId="33172" xr:uid="{00000000-0005-0000-0000-000039790000}"/>
    <cellStyle name="Normal 5 3 2 4 2 2 2" xfId="33173" xr:uid="{00000000-0005-0000-0000-00003A790000}"/>
    <cellStyle name="Normal 5 3 2 4 2 3" xfId="33174" xr:uid="{00000000-0005-0000-0000-00003B790000}"/>
    <cellStyle name="Normal 5 3 2 4 2 4" xfId="33175" xr:uid="{00000000-0005-0000-0000-00003C790000}"/>
    <cellStyle name="Normal 5 3 2 4 3" xfId="33176" xr:uid="{00000000-0005-0000-0000-00003D790000}"/>
    <cellStyle name="Normal 5 3 2 4 3 2" xfId="33177" xr:uid="{00000000-0005-0000-0000-00003E790000}"/>
    <cellStyle name="Normal 5 3 2 4 4" xfId="33178" xr:uid="{00000000-0005-0000-0000-00003F790000}"/>
    <cellStyle name="Normal 5 3 2 4 5" xfId="33179" xr:uid="{00000000-0005-0000-0000-000040790000}"/>
    <cellStyle name="Normal 5 3 2 5" xfId="33180" xr:uid="{00000000-0005-0000-0000-000041790000}"/>
    <cellStyle name="Normal 5 3 2 5 2" xfId="33181" xr:uid="{00000000-0005-0000-0000-000042790000}"/>
    <cellStyle name="Normal 5 3 2 5 2 2" xfId="33182" xr:uid="{00000000-0005-0000-0000-000043790000}"/>
    <cellStyle name="Normal 5 3 2 5 3" xfId="33183" xr:uid="{00000000-0005-0000-0000-000044790000}"/>
    <cellStyle name="Normal 5 3 2 5 4" xfId="33184" xr:uid="{00000000-0005-0000-0000-000045790000}"/>
    <cellStyle name="Normal 5 3 2 6" xfId="33185" xr:uid="{00000000-0005-0000-0000-000046790000}"/>
    <cellStyle name="Normal 5 3 2 6 2" xfId="33186" xr:uid="{00000000-0005-0000-0000-000047790000}"/>
    <cellStyle name="Normal 5 3 2 7" xfId="33187" xr:uid="{00000000-0005-0000-0000-000048790000}"/>
    <cellStyle name="Normal 5 3 2 8" xfId="33188" xr:uid="{00000000-0005-0000-0000-000049790000}"/>
    <cellStyle name="Normal 5 3 2 9" xfId="33189" xr:uid="{00000000-0005-0000-0000-00004A790000}"/>
    <cellStyle name="Normal 5 3 20" xfId="5508" xr:uid="{00000000-0005-0000-0000-00004B790000}"/>
    <cellStyle name="Normal 5 3 21" xfId="5509" xr:uid="{00000000-0005-0000-0000-00004C790000}"/>
    <cellStyle name="Normal 5 3 22" xfId="5510" xr:uid="{00000000-0005-0000-0000-00004D790000}"/>
    <cellStyle name="Normal 5 3 23" xfId="5511" xr:uid="{00000000-0005-0000-0000-00004E790000}"/>
    <cellStyle name="Normal 5 3 24" xfId="5512" xr:uid="{00000000-0005-0000-0000-00004F790000}"/>
    <cellStyle name="Normal 5 3 3" xfId="397" xr:uid="{00000000-0005-0000-0000-000050790000}"/>
    <cellStyle name="Normal 5 3 3 2" xfId="33190" xr:uid="{00000000-0005-0000-0000-000051790000}"/>
    <cellStyle name="Normal 5 3 3 2 2" xfId="33191" xr:uid="{00000000-0005-0000-0000-000052790000}"/>
    <cellStyle name="Normal 5 3 3 2 2 2" xfId="33192" xr:uid="{00000000-0005-0000-0000-000053790000}"/>
    <cellStyle name="Normal 5 3 3 2 2 2 2" xfId="33193" xr:uid="{00000000-0005-0000-0000-000054790000}"/>
    <cellStyle name="Normal 5 3 3 2 2 2 2 2" xfId="33194" xr:uid="{00000000-0005-0000-0000-000055790000}"/>
    <cellStyle name="Normal 5 3 3 2 2 2 2 2 2" xfId="33195" xr:uid="{00000000-0005-0000-0000-000056790000}"/>
    <cellStyle name="Normal 5 3 3 2 2 2 2 3" xfId="33196" xr:uid="{00000000-0005-0000-0000-000057790000}"/>
    <cellStyle name="Normal 5 3 3 2 2 2 2 4" xfId="33197" xr:uid="{00000000-0005-0000-0000-000058790000}"/>
    <cellStyle name="Normal 5 3 3 2 2 2 3" xfId="33198" xr:uid="{00000000-0005-0000-0000-000059790000}"/>
    <cellStyle name="Normal 5 3 3 2 2 2 3 2" xfId="33199" xr:uid="{00000000-0005-0000-0000-00005A790000}"/>
    <cellStyle name="Normal 5 3 3 2 2 2 4" xfId="33200" xr:uid="{00000000-0005-0000-0000-00005B790000}"/>
    <cellStyle name="Normal 5 3 3 2 2 2 5" xfId="33201" xr:uid="{00000000-0005-0000-0000-00005C790000}"/>
    <cellStyle name="Normal 5 3 3 2 2 3" xfId="33202" xr:uid="{00000000-0005-0000-0000-00005D790000}"/>
    <cellStyle name="Normal 5 3 3 2 2 3 2" xfId="33203" xr:uid="{00000000-0005-0000-0000-00005E790000}"/>
    <cellStyle name="Normal 5 3 3 2 2 3 2 2" xfId="33204" xr:uid="{00000000-0005-0000-0000-00005F790000}"/>
    <cellStyle name="Normal 5 3 3 2 2 3 3" xfId="33205" xr:uid="{00000000-0005-0000-0000-000060790000}"/>
    <cellStyle name="Normal 5 3 3 2 2 3 4" xfId="33206" xr:uid="{00000000-0005-0000-0000-000061790000}"/>
    <cellStyle name="Normal 5 3 3 2 2 4" xfId="33207" xr:uid="{00000000-0005-0000-0000-000062790000}"/>
    <cellStyle name="Normal 5 3 3 2 2 4 2" xfId="33208" xr:uid="{00000000-0005-0000-0000-000063790000}"/>
    <cellStyle name="Normal 5 3 3 2 2 5" xfId="33209" xr:uid="{00000000-0005-0000-0000-000064790000}"/>
    <cellStyle name="Normal 5 3 3 2 2 6" xfId="33210" xr:uid="{00000000-0005-0000-0000-000065790000}"/>
    <cellStyle name="Normal 5 3 3 2 3" xfId="33211" xr:uid="{00000000-0005-0000-0000-000066790000}"/>
    <cellStyle name="Normal 5 3 3 2 3 2" xfId="33212" xr:uid="{00000000-0005-0000-0000-000067790000}"/>
    <cellStyle name="Normal 5 3 3 2 3 2 2" xfId="33213" xr:uid="{00000000-0005-0000-0000-000068790000}"/>
    <cellStyle name="Normal 5 3 3 2 3 2 2 2" xfId="33214" xr:uid="{00000000-0005-0000-0000-000069790000}"/>
    <cellStyle name="Normal 5 3 3 2 3 2 3" xfId="33215" xr:uid="{00000000-0005-0000-0000-00006A790000}"/>
    <cellStyle name="Normal 5 3 3 2 3 2 4" xfId="33216" xr:uid="{00000000-0005-0000-0000-00006B790000}"/>
    <cellStyle name="Normal 5 3 3 2 3 3" xfId="33217" xr:uid="{00000000-0005-0000-0000-00006C790000}"/>
    <cellStyle name="Normal 5 3 3 2 3 3 2" xfId="33218" xr:uid="{00000000-0005-0000-0000-00006D790000}"/>
    <cellStyle name="Normal 5 3 3 2 3 4" xfId="33219" xr:uid="{00000000-0005-0000-0000-00006E790000}"/>
    <cellStyle name="Normal 5 3 3 2 3 5" xfId="33220" xr:uid="{00000000-0005-0000-0000-00006F790000}"/>
    <cellStyle name="Normal 5 3 3 2 4" xfId="33221" xr:uid="{00000000-0005-0000-0000-000070790000}"/>
    <cellStyle name="Normal 5 3 3 2 4 2" xfId="33222" xr:uid="{00000000-0005-0000-0000-000071790000}"/>
    <cellStyle name="Normal 5 3 3 2 4 2 2" xfId="33223" xr:uid="{00000000-0005-0000-0000-000072790000}"/>
    <cellStyle name="Normal 5 3 3 2 4 3" xfId="33224" xr:uid="{00000000-0005-0000-0000-000073790000}"/>
    <cellStyle name="Normal 5 3 3 2 4 4" xfId="33225" xr:uid="{00000000-0005-0000-0000-000074790000}"/>
    <cellStyle name="Normal 5 3 3 2 5" xfId="33226" xr:uid="{00000000-0005-0000-0000-000075790000}"/>
    <cellStyle name="Normal 5 3 3 2 5 2" xfId="33227" xr:uid="{00000000-0005-0000-0000-000076790000}"/>
    <cellStyle name="Normal 5 3 3 2 6" xfId="33228" xr:uid="{00000000-0005-0000-0000-000077790000}"/>
    <cellStyle name="Normal 5 3 3 2 7" xfId="33229" xr:uid="{00000000-0005-0000-0000-000078790000}"/>
    <cellStyle name="Normal 5 3 3 3" xfId="33230" xr:uid="{00000000-0005-0000-0000-000079790000}"/>
    <cellStyle name="Normal 5 3 3 3 2" xfId="33231" xr:uid="{00000000-0005-0000-0000-00007A790000}"/>
    <cellStyle name="Normal 5 3 3 3 2 2" xfId="33232" xr:uid="{00000000-0005-0000-0000-00007B790000}"/>
    <cellStyle name="Normal 5 3 3 3 2 2 2" xfId="33233" xr:uid="{00000000-0005-0000-0000-00007C790000}"/>
    <cellStyle name="Normal 5 3 3 3 2 2 2 2" xfId="33234" xr:uid="{00000000-0005-0000-0000-00007D790000}"/>
    <cellStyle name="Normal 5 3 3 3 2 2 3" xfId="33235" xr:uid="{00000000-0005-0000-0000-00007E790000}"/>
    <cellStyle name="Normal 5 3 3 3 2 2 4" xfId="33236" xr:uid="{00000000-0005-0000-0000-00007F790000}"/>
    <cellStyle name="Normal 5 3 3 3 2 3" xfId="33237" xr:uid="{00000000-0005-0000-0000-000080790000}"/>
    <cellStyle name="Normal 5 3 3 3 2 3 2" xfId="33238" xr:uid="{00000000-0005-0000-0000-000081790000}"/>
    <cellStyle name="Normal 5 3 3 3 2 4" xfId="33239" xr:uid="{00000000-0005-0000-0000-000082790000}"/>
    <cellStyle name="Normal 5 3 3 3 2 5" xfId="33240" xr:uid="{00000000-0005-0000-0000-000083790000}"/>
    <cellStyle name="Normal 5 3 3 3 3" xfId="33241" xr:uid="{00000000-0005-0000-0000-000084790000}"/>
    <cellStyle name="Normal 5 3 3 3 3 2" xfId="33242" xr:uid="{00000000-0005-0000-0000-000085790000}"/>
    <cellStyle name="Normal 5 3 3 3 3 2 2" xfId="33243" xr:uid="{00000000-0005-0000-0000-000086790000}"/>
    <cellStyle name="Normal 5 3 3 3 3 3" xfId="33244" xr:uid="{00000000-0005-0000-0000-000087790000}"/>
    <cellStyle name="Normal 5 3 3 3 3 4" xfId="33245" xr:uid="{00000000-0005-0000-0000-000088790000}"/>
    <cellStyle name="Normal 5 3 3 3 4" xfId="33246" xr:uid="{00000000-0005-0000-0000-000089790000}"/>
    <cellStyle name="Normal 5 3 3 3 4 2" xfId="33247" xr:uid="{00000000-0005-0000-0000-00008A790000}"/>
    <cellStyle name="Normal 5 3 3 3 5" xfId="33248" xr:uid="{00000000-0005-0000-0000-00008B790000}"/>
    <cellStyle name="Normal 5 3 3 3 6" xfId="33249" xr:uid="{00000000-0005-0000-0000-00008C790000}"/>
    <cellStyle name="Normal 5 3 3 4" xfId="33250" xr:uid="{00000000-0005-0000-0000-00008D790000}"/>
    <cellStyle name="Normal 5 3 3 4 2" xfId="33251" xr:uid="{00000000-0005-0000-0000-00008E790000}"/>
    <cellStyle name="Normal 5 3 3 4 2 2" xfId="33252" xr:uid="{00000000-0005-0000-0000-00008F790000}"/>
    <cellStyle name="Normal 5 3 3 4 2 2 2" xfId="33253" xr:uid="{00000000-0005-0000-0000-000090790000}"/>
    <cellStyle name="Normal 5 3 3 4 2 3" xfId="33254" xr:uid="{00000000-0005-0000-0000-000091790000}"/>
    <cellStyle name="Normal 5 3 3 4 2 4" xfId="33255" xr:uid="{00000000-0005-0000-0000-000092790000}"/>
    <cellStyle name="Normal 5 3 3 4 3" xfId="33256" xr:uid="{00000000-0005-0000-0000-000093790000}"/>
    <cellStyle name="Normal 5 3 3 4 3 2" xfId="33257" xr:uid="{00000000-0005-0000-0000-000094790000}"/>
    <cellStyle name="Normal 5 3 3 4 4" xfId="33258" xr:uid="{00000000-0005-0000-0000-000095790000}"/>
    <cellStyle name="Normal 5 3 3 4 5" xfId="33259" xr:uid="{00000000-0005-0000-0000-000096790000}"/>
    <cellStyle name="Normal 5 3 3 5" xfId="33260" xr:uid="{00000000-0005-0000-0000-000097790000}"/>
    <cellStyle name="Normal 5 3 3 5 2" xfId="33261" xr:uid="{00000000-0005-0000-0000-000098790000}"/>
    <cellStyle name="Normal 5 3 3 5 2 2" xfId="33262" xr:uid="{00000000-0005-0000-0000-000099790000}"/>
    <cellStyle name="Normal 5 3 3 5 3" xfId="33263" xr:uid="{00000000-0005-0000-0000-00009A790000}"/>
    <cellStyle name="Normal 5 3 3 5 4" xfId="33264" xr:uid="{00000000-0005-0000-0000-00009B790000}"/>
    <cellStyle name="Normal 5 3 3 6" xfId="33265" xr:uid="{00000000-0005-0000-0000-00009C790000}"/>
    <cellStyle name="Normal 5 3 3 6 2" xfId="33266" xr:uid="{00000000-0005-0000-0000-00009D790000}"/>
    <cellStyle name="Normal 5 3 3 7" xfId="33267" xr:uid="{00000000-0005-0000-0000-00009E790000}"/>
    <cellStyle name="Normal 5 3 3 8" xfId="33268" xr:uid="{00000000-0005-0000-0000-00009F790000}"/>
    <cellStyle name="Normal 5 3 3 9" xfId="33269" xr:uid="{00000000-0005-0000-0000-0000A0790000}"/>
    <cellStyle name="Normal 5 3 4" xfId="794" xr:uid="{00000000-0005-0000-0000-0000A1790000}"/>
    <cellStyle name="Normal 5 3 4 2" xfId="33270" xr:uid="{00000000-0005-0000-0000-0000A2790000}"/>
    <cellStyle name="Normal 5 3 4 2 2" xfId="33271" xr:uid="{00000000-0005-0000-0000-0000A3790000}"/>
    <cellStyle name="Normal 5 3 4 2 2 2" xfId="33272" xr:uid="{00000000-0005-0000-0000-0000A4790000}"/>
    <cellStyle name="Normal 5 3 4 2 2 2 2" xfId="33273" xr:uid="{00000000-0005-0000-0000-0000A5790000}"/>
    <cellStyle name="Normal 5 3 4 2 2 2 2 2" xfId="33274" xr:uid="{00000000-0005-0000-0000-0000A6790000}"/>
    <cellStyle name="Normal 5 3 4 2 2 2 2 2 2" xfId="33275" xr:uid="{00000000-0005-0000-0000-0000A7790000}"/>
    <cellStyle name="Normal 5 3 4 2 2 2 2 3" xfId="33276" xr:uid="{00000000-0005-0000-0000-0000A8790000}"/>
    <cellStyle name="Normal 5 3 4 2 2 2 2 4" xfId="33277" xr:uid="{00000000-0005-0000-0000-0000A9790000}"/>
    <cellStyle name="Normal 5 3 4 2 2 2 3" xfId="33278" xr:uid="{00000000-0005-0000-0000-0000AA790000}"/>
    <cellStyle name="Normal 5 3 4 2 2 2 3 2" xfId="33279" xr:uid="{00000000-0005-0000-0000-0000AB790000}"/>
    <cellStyle name="Normal 5 3 4 2 2 2 4" xfId="33280" xr:uid="{00000000-0005-0000-0000-0000AC790000}"/>
    <cellStyle name="Normal 5 3 4 2 2 2 5" xfId="33281" xr:uid="{00000000-0005-0000-0000-0000AD790000}"/>
    <cellStyle name="Normal 5 3 4 2 2 3" xfId="33282" xr:uid="{00000000-0005-0000-0000-0000AE790000}"/>
    <cellStyle name="Normal 5 3 4 2 2 3 2" xfId="33283" xr:uid="{00000000-0005-0000-0000-0000AF790000}"/>
    <cellStyle name="Normal 5 3 4 2 2 3 2 2" xfId="33284" xr:uid="{00000000-0005-0000-0000-0000B0790000}"/>
    <cellStyle name="Normal 5 3 4 2 2 3 3" xfId="33285" xr:uid="{00000000-0005-0000-0000-0000B1790000}"/>
    <cellStyle name="Normal 5 3 4 2 2 3 4" xfId="33286" xr:uid="{00000000-0005-0000-0000-0000B2790000}"/>
    <cellStyle name="Normal 5 3 4 2 2 4" xfId="33287" xr:uid="{00000000-0005-0000-0000-0000B3790000}"/>
    <cellStyle name="Normal 5 3 4 2 2 4 2" xfId="33288" xr:uid="{00000000-0005-0000-0000-0000B4790000}"/>
    <cellStyle name="Normal 5 3 4 2 2 5" xfId="33289" xr:uid="{00000000-0005-0000-0000-0000B5790000}"/>
    <cellStyle name="Normal 5 3 4 2 2 6" xfId="33290" xr:uid="{00000000-0005-0000-0000-0000B6790000}"/>
    <cellStyle name="Normal 5 3 4 2 3" xfId="33291" xr:uid="{00000000-0005-0000-0000-0000B7790000}"/>
    <cellStyle name="Normal 5 3 4 2 3 2" xfId="33292" xr:uid="{00000000-0005-0000-0000-0000B8790000}"/>
    <cellStyle name="Normal 5 3 4 2 3 2 2" xfId="33293" xr:uid="{00000000-0005-0000-0000-0000B9790000}"/>
    <cellStyle name="Normal 5 3 4 2 3 2 2 2" xfId="33294" xr:uid="{00000000-0005-0000-0000-0000BA790000}"/>
    <cellStyle name="Normal 5 3 4 2 3 2 3" xfId="33295" xr:uid="{00000000-0005-0000-0000-0000BB790000}"/>
    <cellStyle name="Normal 5 3 4 2 3 2 4" xfId="33296" xr:uid="{00000000-0005-0000-0000-0000BC790000}"/>
    <cellStyle name="Normal 5 3 4 2 3 3" xfId="33297" xr:uid="{00000000-0005-0000-0000-0000BD790000}"/>
    <cellStyle name="Normal 5 3 4 2 3 3 2" xfId="33298" xr:uid="{00000000-0005-0000-0000-0000BE790000}"/>
    <cellStyle name="Normal 5 3 4 2 3 4" xfId="33299" xr:uid="{00000000-0005-0000-0000-0000BF790000}"/>
    <cellStyle name="Normal 5 3 4 2 3 5" xfId="33300" xr:uid="{00000000-0005-0000-0000-0000C0790000}"/>
    <cellStyle name="Normal 5 3 4 2 4" xfId="33301" xr:uid="{00000000-0005-0000-0000-0000C1790000}"/>
    <cellStyle name="Normal 5 3 4 2 4 2" xfId="33302" xr:uid="{00000000-0005-0000-0000-0000C2790000}"/>
    <cellStyle name="Normal 5 3 4 2 4 2 2" xfId="33303" xr:uid="{00000000-0005-0000-0000-0000C3790000}"/>
    <cellStyle name="Normal 5 3 4 2 4 3" xfId="33304" xr:uid="{00000000-0005-0000-0000-0000C4790000}"/>
    <cellStyle name="Normal 5 3 4 2 4 4" xfId="33305" xr:uid="{00000000-0005-0000-0000-0000C5790000}"/>
    <cellStyle name="Normal 5 3 4 2 5" xfId="33306" xr:uid="{00000000-0005-0000-0000-0000C6790000}"/>
    <cellStyle name="Normal 5 3 4 2 5 2" xfId="33307" xr:uid="{00000000-0005-0000-0000-0000C7790000}"/>
    <cellStyle name="Normal 5 3 4 2 6" xfId="33308" xr:uid="{00000000-0005-0000-0000-0000C8790000}"/>
    <cellStyle name="Normal 5 3 4 2 7" xfId="33309" xr:uid="{00000000-0005-0000-0000-0000C9790000}"/>
    <cellStyle name="Normal 5 3 4 3" xfId="33310" xr:uid="{00000000-0005-0000-0000-0000CA790000}"/>
    <cellStyle name="Normal 5 3 4 3 2" xfId="33311" xr:uid="{00000000-0005-0000-0000-0000CB790000}"/>
    <cellStyle name="Normal 5 3 4 3 2 2" xfId="33312" xr:uid="{00000000-0005-0000-0000-0000CC790000}"/>
    <cellStyle name="Normal 5 3 4 3 2 2 2" xfId="33313" xr:uid="{00000000-0005-0000-0000-0000CD790000}"/>
    <cellStyle name="Normal 5 3 4 3 2 2 2 2" xfId="33314" xr:uid="{00000000-0005-0000-0000-0000CE790000}"/>
    <cellStyle name="Normal 5 3 4 3 2 2 3" xfId="33315" xr:uid="{00000000-0005-0000-0000-0000CF790000}"/>
    <cellStyle name="Normal 5 3 4 3 2 2 4" xfId="33316" xr:uid="{00000000-0005-0000-0000-0000D0790000}"/>
    <cellStyle name="Normal 5 3 4 3 2 3" xfId="33317" xr:uid="{00000000-0005-0000-0000-0000D1790000}"/>
    <cellStyle name="Normal 5 3 4 3 2 3 2" xfId="33318" xr:uid="{00000000-0005-0000-0000-0000D2790000}"/>
    <cellStyle name="Normal 5 3 4 3 2 4" xfId="33319" xr:uid="{00000000-0005-0000-0000-0000D3790000}"/>
    <cellStyle name="Normal 5 3 4 3 2 5" xfId="33320" xr:uid="{00000000-0005-0000-0000-0000D4790000}"/>
    <cellStyle name="Normal 5 3 4 3 3" xfId="33321" xr:uid="{00000000-0005-0000-0000-0000D5790000}"/>
    <cellStyle name="Normal 5 3 4 3 3 2" xfId="33322" xr:uid="{00000000-0005-0000-0000-0000D6790000}"/>
    <cellStyle name="Normal 5 3 4 3 3 2 2" xfId="33323" xr:uid="{00000000-0005-0000-0000-0000D7790000}"/>
    <cellStyle name="Normal 5 3 4 3 3 3" xfId="33324" xr:uid="{00000000-0005-0000-0000-0000D8790000}"/>
    <cellStyle name="Normal 5 3 4 3 3 4" xfId="33325" xr:uid="{00000000-0005-0000-0000-0000D9790000}"/>
    <cellStyle name="Normal 5 3 4 3 4" xfId="33326" xr:uid="{00000000-0005-0000-0000-0000DA790000}"/>
    <cellStyle name="Normal 5 3 4 3 4 2" xfId="33327" xr:uid="{00000000-0005-0000-0000-0000DB790000}"/>
    <cellStyle name="Normal 5 3 4 3 5" xfId="33328" xr:uid="{00000000-0005-0000-0000-0000DC790000}"/>
    <cellStyle name="Normal 5 3 4 3 6" xfId="33329" xr:uid="{00000000-0005-0000-0000-0000DD790000}"/>
    <cellStyle name="Normal 5 3 4 4" xfId="33330" xr:uid="{00000000-0005-0000-0000-0000DE790000}"/>
    <cellStyle name="Normal 5 3 4 4 2" xfId="33331" xr:uid="{00000000-0005-0000-0000-0000DF790000}"/>
    <cellStyle name="Normal 5 3 4 4 2 2" xfId="33332" xr:uid="{00000000-0005-0000-0000-0000E0790000}"/>
    <cellStyle name="Normal 5 3 4 4 2 2 2" xfId="33333" xr:uid="{00000000-0005-0000-0000-0000E1790000}"/>
    <cellStyle name="Normal 5 3 4 4 2 3" xfId="33334" xr:uid="{00000000-0005-0000-0000-0000E2790000}"/>
    <cellStyle name="Normal 5 3 4 4 2 4" xfId="33335" xr:uid="{00000000-0005-0000-0000-0000E3790000}"/>
    <cellStyle name="Normal 5 3 4 4 3" xfId="33336" xr:uid="{00000000-0005-0000-0000-0000E4790000}"/>
    <cellStyle name="Normal 5 3 4 4 3 2" xfId="33337" xr:uid="{00000000-0005-0000-0000-0000E5790000}"/>
    <cellStyle name="Normal 5 3 4 4 4" xfId="33338" xr:uid="{00000000-0005-0000-0000-0000E6790000}"/>
    <cellStyle name="Normal 5 3 4 4 5" xfId="33339" xr:uid="{00000000-0005-0000-0000-0000E7790000}"/>
    <cellStyle name="Normal 5 3 4 5" xfId="33340" xr:uid="{00000000-0005-0000-0000-0000E8790000}"/>
    <cellStyle name="Normal 5 3 4 5 2" xfId="33341" xr:uid="{00000000-0005-0000-0000-0000E9790000}"/>
    <cellStyle name="Normal 5 3 4 5 2 2" xfId="33342" xr:uid="{00000000-0005-0000-0000-0000EA790000}"/>
    <cellStyle name="Normal 5 3 4 5 3" xfId="33343" xr:uid="{00000000-0005-0000-0000-0000EB790000}"/>
    <cellStyle name="Normal 5 3 4 5 4" xfId="33344" xr:uid="{00000000-0005-0000-0000-0000EC790000}"/>
    <cellStyle name="Normal 5 3 4 6" xfId="33345" xr:uid="{00000000-0005-0000-0000-0000ED790000}"/>
    <cellStyle name="Normal 5 3 4 6 2" xfId="33346" xr:uid="{00000000-0005-0000-0000-0000EE790000}"/>
    <cellStyle name="Normal 5 3 4 7" xfId="33347" xr:uid="{00000000-0005-0000-0000-0000EF790000}"/>
    <cellStyle name="Normal 5 3 4 8" xfId="33348" xr:uid="{00000000-0005-0000-0000-0000F0790000}"/>
    <cellStyle name="Normal 5 3 4 9" xfId="33349" xr:uid="{00000000-0005-0000-0000-0000F1790000}"/>
    <cellStyle name="Normal 5 3 5" xfId="5513" xr:uid="{00000000-0005-0000-0000-0000F2790000}"/>
    <cellStyle name="Normal 5 3 5 2" xfId="33350" xr:uid="{00000000-0005-0000-0000-0000F3790000}"/>
    <cellStyle name="Normal 5 3 5 2 2" xfId="33351" xr:uid="{00000000-0005-0000-0000-0000F4790000}"/>
    <cellStyle name="Normal 5 3 5 2 2 2" xfId="33352" xr:uid="{00000000-0005-0000-0000-0000F5790000}"/>
    <cellStyle name="Normal 5 3 5 2 2 2 2" xfId="33353" xr:uid="{00000000-0005-0000-0000-0000F6790000}"/>
    <cellStyle name="Normal 5 3 5 2 2 2 2 2" xfId="33354" xr:uid="{00000000-0005-0000-0000-0000F7790000}"/>
    <cellStyle name="Normal 5 3 5 2 2 2 3" xfId="33355" xr:uid="{00000000-0005-0000-0000-0000F8790000}"/>
    <cellStyle name="Normal 5 3 5 2 2 2 4" xfId="33356" xr:uid="{00000000-0005-0000-0000-0000F9790000}"/>
    <cellStyle name="Normal 5 3 5 2 2 3" xfId="33357" xr:uid="{00000000-0005-0000-0000-0000FA790000}"/>
    <cellStyle name="Normal 5 3 5 2 2 3 2" xfId="33358" xr:uid="{00000000-0005-0000-0000-0000FB790000}"/>
    <cellStyle name="Normal 5 3 5 2 2 4" xfId="33359" xr:uid="{00000000-0005-0000-0000-0000FC790000}"/>
    <cellStyle name="Normal 5 3 5 2 2 5" xfId="33360" xr:uid="{00000000-0005-0000-0000-0000FD790000}"/>
    <cellStyle name="Normal 5 3 5 2 3" xfId="33361" xr:uid="{00000000-0005-0000-0000-0000FE790000}"/>
    <cellStyle name="Normal 5 3 5 2 3 2" xfId="33362" xr:uid="{00000000-0005-0000-0000-0000FF790000}"/>
    <cellStyle name="Normal 5 3 5 2 3 2 2" xfId="33363" xr:uid="{00000000-0005-0000-0000-0000007A0000}"/>
    <cellStyle name="Normal 5 3 5 2 3 3" xfId="33364" xr:uid="{00000000-0005-0000-0000-0000017A0000}"/>
    <cellStyle name="Normal 5 3 5 2 3 4" xfId="33365" xr:uid="{00000000-0005-0000-0000-0000027A0000}"/>
    <cellStyle name="Normal 5 3 5 2 4" xfId="33366" xr:uid="{00000000-0005-0000-0000-0000037A0000}"/>
    <cellStyle name="Normal 5 3 5 2 4 2" xfId="33367" xr:uid="{00000000-0005-0000-0000-0000047A0000}"/>
    <cellStyle name="Normal 5 3 5 2 5" xfId="33368" xr:uid="{00000000-0005-0000-0000-0000057A0000}"/>
    <cellStyle name="Normal 5 3 5 2 6" xfId="33369" xr:uid="{00000000-0005-0000-0000-0000067A0000}"/>
    <cellStyle name="Normal 5 3 5 3" xfId="33370" xr:uid="{00000000-0005-0000-0000-0000077A0000}"/>
    <cellStyle name="Normal 5 3 5 3 2" xfId="33371" xr:uid="{00000000-0005-0000-0000-0000087A0000}"/>
    <cellStyle name="Normal 5 3 5 3 2 2" xfId="33372" xr:uid="{00000000-0005-0000-0000-0000097A0000}"/>
    <cellStyle name="Normal 5 3 5 3 2 2 2" xfId="33373" xr:uid="{00000000-0005-0000-0000-00000A7A0000}"/>
    <cellStyle name="Normal 5 3 5 3 2 3" xfId="33374" xr:uid="{00000000-0005-0000-0000-00000B7A0000}"/>
    <cellStyle name="Normal 5 3 5 3 2 4" xfId="33375" xr:uid="{00000000-0005-0000-0000-00000C7A0000}"/>
    <cellStyle name="Normal 5 3 5 3 3" xfId="33376" xr:uid="{00000000-0005-0000-0000-00000D7A0000}"/>
    <cellStyle name="Normal 5 3 5 3 3 2" xfId="33377" xr:uid="{00000000-0005-0000-0000-00000E7A0000}"/>
    <cellStyle name="Normal 5 3 5 3 4" xfId="33378" xr:uid="{00000000-0005-0000-0000-00000F7A0000}"/>
    <cellStyle name="Normal 5 3 5 3 5" xfId="33379" xr:uid="{00000000-0005-0000-0000-0000107A0000}"/>
    <cellStyle name="Normal 5 3 5 4" xfId="33380" xr:uid="{00000000-0005-0000-0000-0000117A0000}"/>
    <cellStyle name="Normal 5 3 5 4 2" xfId="33381" xr:uid="{00000000-0005-0000-0000-0000127A0000}"/>
    <cellStyle name="Normal 5 3 5 4 2 2" xfId="33382" xr:uid="{00000000-0005-0000-0000-0000137A0000}"/>
    <cellStyle name="Normal 5 3 5 4 3" xfId="33383" xr:uid="{00000000-0005-0000-0000-0000147A0000}"/>
    <cellStyle name="Normal 5 3 5 4 4" xfId="33384" xr:uid="{00000000-0005-0000-0000-0000157A0000}"/>
    <cellStyle name="Normal 5 3 5 5" xfId="33385" xr:uid="{00000000-0005-0000-0000-0000167A0000}"/>
    <cellStyle name="Normal 5 3 5 5 2" xfId="33386" xr:uid="{00000000-0005-0000-0000-0000177A0000}"/>
    <cellStyle name="Normal 5 3 5 6" xfId="33387" xr:uid="{00000000-0005-0000-0000-0000187A0000}"/>
    <cellStyle name="Normal 5 3 5 7" xfId="33388" xr:uid="{00000000-0005-0000-0000-0000197A0000}"/>
    <cellStyle name="Normal 5 3 6" xfId="5514" xr:uid="{00000000-0005-0000-0000-00001A7A0000}"/>
    <cellStyle name="Normal 5 3 6 2" xfId="33389" xr:uid="{00000000-0005-0000-0000-00001B7A0000}"/>
    <cellStyle name="Normal 5 3 6 2 2" xfId="33390" xr:uid="{00000000-0005-0000-0000-00001C7A0000}"/>
    <cellStyle name="Normal 5 3 6 2 2 2" xfId="33391" xr:uid="{00000000-0005-0000-0000-00001D7A0000}"/>
    <cellStyle name="Normal 5 3 6 2 2 2 2" xfId="33392" xr:uid="{00000000-0005-0000-0000-00001E7A0000}"/>
    <cellStyle name="Normal 5 3 6 2 2 3" xfId="33393" xr:uid="{00000000-0005-0000-0000-00001F7A0000}"/>
    <cellStyle name="Normal 5 3 6 2 2 4" xfId="33394" xr:uid="{00000000-0005-0000-0000-0000207A0000}"/>
    <cellStyle name="Normal 5 3 6 2 3" xfId="33395" xr:uid="{00000000-0005-0000-0000-0000217A0000}"/>
    <cellStyle name="Normal 5 3 6 2 3 2" xfId="33396" xr:uid="{00000000-0005-0000-0000-0000227A0000}"/>
    <cellStyle name="Normal 5 3 6 2 4" xfId="33397" xr:uid="{00000000-0005-0000-0000-0000237A0000}"/>
    <cellStyle name="Normal 5 3 6 2 5" xfId="33398" xr:uid="{00000000-0005-0000-0000-0000247A0000}"/>
    <cellStyle name="Normal 5 3 6 3" xfId="33399" xr:uid="{00000000-0005-0000-0000-0000257A0000}"/>
    <cellStyle name="Normal 5 3 6 3 2" xfId="33400" xr:uid="{00000000-0005-0000-0000-0000267A0000}"/>
    <cellStyle name="Normal 5 3 6 3 2 2" xfId="33401" xr:uid="{00000000-0005-0000-0000-0000277A0000}"/>
    <cellStyle name="Normal 5 3 6 3 3" xfId="33402" xr:uid="{00000000-0005-0000-0000-0000287A0000}"/>
    <cellStyle name="Normal 5 3 6 3 4" xfId="33403" xr:uid="{00000000-0005-0000-0000-0000297A0000}"/>
    <cellStyle name="Normal 5 3 6 4" xfId="33404" xr:uid="{00000000-0005-0000-0000-00002A7A0000}"/>
    <cellStyle name="Normal 5 3 6 4 2" xfId="33405" xr:uid="{00000000-0005-0000-0000-00002B7A0000}"/>
    <cellStyle name="Normal 5 3 6 5" xfId="33406" xr:uid="{00000000-0005-0000-0000-00002C7A0000}"/>
    <cellStyle name="Normal 5 3 6 6" xfId="33407" xr:uid="{00000000-0005-0000-0000-00002D7A0000}"/>
    <cellStyle name="Normal 5 3 7" xfId="5515" xr:uid="{00000000-0005-0000-0000-00002E7A0000}"/>
    <cellStyle name="Normal 5 3 7 2" xfId="5516" xr:uid="{00000000-0005-0000-0000-00002F7A0000}"/>
    <cellStyle name="Normal 5 3 7 2 2" xfId="33408" xr:uid="{00000000-0005-0000-0000-0000307A0000}"/>
    <cellStyle name="Normal 5 3 7 2 2 2" xfId="33409" xr:uid="{00000000-0005-0000-0000-0000317A0000}"/>
    <cellStyle name="Normal 5 3 7 2 3" xfId="33410" xr:uid="{00000000-0005-0000-0000-0000327A0000}"/>
    <cellStyle name="Normal 5 3 7 2 4" xfId="33411" xr:uid="{00000000-0005-0000-0000-0000337A0000}"/>
    <cellStyle name="Normal 5 3 7 3" xfId="33412" xr:uid="{00000000-0005-0000-0000-0000347A0000}"/>
    <cellStyle name="Normal 5 3 7 3 2" xfId="33413" xr:uid="{00000000-0005-0000-0000-0000357A0000}"/>
    <cellStyle name="Normal 5 3 7 4" xfId="33414" xr:uid="{00000000-0005-0000-0000-0000367A0000}"/>
    <cellStyle name="Normal 5 3 7 5" xfId="33415" xr:uid="{00000000-0005-0000-0000-0000377A0000}"/>
    <cellStyle name="Normal 5 3 8" xfId="5517" xr:uid="{00000000-0005-0000-0000-0000387A0000}"/>
    <cellStyle name="Normal 5 3 8 2" xfId="33416" xr:uid="{00000000-0005-0000-0000-0000397A0000}"/>
    <cellStyle name="Normal 5 3 8 2 2" xfId="33417" xr:uid="{00000000-0005-0000-0000-00003A7A0000}"/>
    <cellStyle name="Normal 5 3 8 3" xfId="33418" xr:uid="{00000000-0005-0000-0000-00003B7A0000}"/>
    <cellStyle name="Normal 5 3 8 4" xfId="33419" xr:uid="{00000000-0005-0000-0000-00003C7A0000}"/>
    <cellStyle name="Normal 5 3 9" xfId="5518" xr:uid="{00000000-0005-0000-0000-00003D7A0000}"/>
    <cellStyle name="Normal 5 3 9 2" xfId="33420" xr:uid="{00000000-0005-0000-0000-00003E7A0000}"/>
    <cellStyle name="Normal 5 3_Oracle Upload" xfId="5519" xr:uid="{00000000-0005-0000-0000-00003F7A0000}"/>
    <cellStyle name="Normal 5 30" xfId="5520" xr:uid="{00000000-0005-0000-0000-0000407A0000}"/>
    <cellStyle name="Normal 5 30 2" xfId="5521" xr:uid="{00000000-0005-0000-0000-0000417A0000}"/>
    <cellStyle name="Normal 5 30 2 2" xfId="5522" xr:uid="{00000000-0005-0000-0000-0000427A0000}"/>
    <cellStyle name="Normal 5 31" xfId="5523" xr:uid="{00000000-0005-0000-0000-0000437A0000}"/>
    <cellStyle name="Normal 5 31 2" xfId="5524" xr:uid="{00000000-0005-0000-0000-0000447A0000}"/>
    <cellStyle name="Normal 5 31 2 2" xfId="5525" xr:uid="{00000000-0005-0000-0000-0000457A0000}"/>
    <cellStyle name="Normal 5 32" xfId="5526" xr:uid="{00000000-0005-0000-0000-0000467A0000}"/>
    <cellStyle name="Normal 5 32 2" xfId="5527" xr:uid="{00000000-0005-0000-0000-0000477A0000}"/>
    <cellStyle name="Normal 5 32 2 2" xfId="5528" xr:uid="{00000000-0005-0000-0000-0000487A0000}"/>
    <cellStyle name="Normal 5 33" xfId="5529" xr:uid="{00000000-0005-0000-0000-0000497A0000}"/>
    <cellStyle name="Normal 5 33 2" xfId="5530" xr:uid="{00000000-0005-0000-0000-00004A7A0000}"/>
    <cellStyle name="Normal 5 33 2 2" xfId="5531" xr:uid="{00000000-0005-0000-0000-00004B7A0000}"/>
    <cellStyle name="Normal 5 34" xfId="5532" xr:uid="{00000000-0005-0000-0000-00004C7A0000}"/>
    <cellStyle name="Normal 5 34 2" xfId="5533" xr:uid="{00000000-0005-0000-0000-00004D7A0000}"/>
    <cellStyle name="Normal 5 34 2 2" xfId="5534" xr:uid="{00000000-0005-0000-0000-00004E7A0000}"/>
    <cellStyle name="Normal 5 35" xfId="5535" xr:uid="{00000000-0005-0000-0000-00004F7A0000}"/>
    <cellStyle name="Normal 5 35 2" xfId="5536" xr:uid="{00000000-0005-0000-0000-0000507A0000}"/>
    <cellStyle name="Normal 5 35 2 2" xfId="5537" xr:uid="{00000000-0005-0000-0000-0000517A0000}"/>
    <cellStyle name="Normal 5 36" xfId="5538" xr:uid="{00000000-0005-0000-0000-0000527A0000}"/>
    <cellStyle name="Normal 5 36 2" xfId="5539" xr:uid="{00000000-0005-0000-0000-0000537A0000}"/>
    <cellStyle name="Normal 5 36 2 2" xfId="5540" xr:uid="{00000000-0005-0000-0000-0000547A0000}"/>
    <cellStyle name="Normal 5 37" xfId="5541" xr:uid="{00000000-0005-0000-0000-0000557A0000}"/>
    <cellStyle name="Normal 5 37 2" xfId="5542" xr:uid="{00000000-0005-0000-0000-0000567A0000}"/>
    <cellStyle name="Normal 5 37 2 2" xfId="5543" xr:uid="{00000000-0005-0000-0000-0000577A0000}"/>
    <cellStyle name="Normal 5 38" xfId="5544" xr:uid="{00000000-0005-0000-0000-0000587A0000}"/>
    <cellStyle name="Normal 5 38 2" xfId="5545" xr:uid="{00000000-0005-0000-0000-0000597A0000}"/>
    <cellStyle name="Normal 5 38 2 2" xfId="5546" xr:uid="{00000000-0005-0000-0000-00005A7A0000}"/>
    <cellStyle name="Normal 5 39" xfId="5547" xr:uid="{00000000-0005-0000-0000-00005B7A0000}"/>
    <cellStyle name="Normal 5 39 2" xfId="5548" xr:uid="{00000000-0005-0000-0000-00005C7A0000}"/>
    <cellStyle name="Normal 5 39 2 2" xfId="5549" xr:uid="{00000000-0005-0000-0000-00005D7A0000}"/>
    <cellStyle name="Normal 5 4" xfId="398" xr:uid="{00000000-0005-0000-0000-00005E7A0000}"/>
    <cellStyle name="Normal 5 4 2" xfId="5550" xr:uid="{00000000-0005-0000-0000-00005F7A0000}"/>
    <cellStyle name="Normal 5 4 2 2" xfId="5551" xr:uid="{00000000-0005-0000-0000-0000607A0000}"/>
    <cellStyle name="Normal 5 4 3" xfId="5552" xr:uid="{00000000-0005-0000-0000-0000617A0000}"/>
    <cellStyle name="Normal 5 4 4" xfId="7413" xr:uid="{00000000-0005-0000-0000-0000627A0000}"/>
    <cellStyle name="Normal 5 40" xfId="5553" xr:uid="{00000000-0005-0000-0000-0000637A0000}"/>
    <cellStyle name="Normal 5 40 2" xfId="5554" xr:uid="{00000000-0005-0000-0000-0000647A0000}"/>
    <cellStyle name="Normal 5 40 2 2" xfId="5555" xr:uid="{00000000-0005-0000-0000-0000657A0000}"/>
    <cellStyle name="Normal 5 41" xfId="5556" xr:uid="{00000000-0005-0000-0000-0000667A0000}"/>
    <cellStyle name="Normal 5 41 2" xfId="5557" xr:uid="{00000000-0005-0000-0000-0000677A0000}"/>
    <cellStyle name="Normal 5 41 2 2" xfId="5558" xr:uid="{00000000-0005-0000-0000-0000687A0000}"/>
    <cellStyle name="Normal 5 42" xfId="5559" xr:uid="{00000000-0005-0000-0000-0000697A0000}"/>
    <cellStyle name="Normal 5 42 2" xfId="5560" xr:uid="{00000000-0005-0000-0000-00006A7A0000}"/>
    <cellStyle name="Normal 5 42 2 2" xfId="5561" xr:uid="{00000000-0005-0000-0000-00006B7A0000}"/>
    <cellStyle name="Normal 5 43" xfId="5562" xr:uid="{00000000-0005-0000-0000-00006C7A0000}"/>
    <cellStyle name="Normal 5 43 2" xfId="5563" xr:uid="{00000000-0005-0000-0000-00006D7A0000}"/>
    <cellStyle name="Normal 5 43 2 2" xfId="5564" xr:uid="{00000000-0005-0000-0000-00006E7A0000}"/>
    <cellStyle name="Normal 5 44" xfId="5565" xr:uid="{00000000-0005-0000-0000-00006F7A0000}"/>
    <cellStyle name="Normal 5 44 2" xfId="5566" xr:uid="{00000000-0005-0000-0000-0000707A0000}"/>
    <cellStyle name="Normal 5 44 2 2" xfId="5567" xr:uid="{00000000-0005-0000-0000-0000717A0000}"/>
    <cellStyle name="Normal 5 45" xfId="5568" xr:uid="{00000000-0005-0000-0000-0000727A0000}"/>
    <cellStyle name="Normal 5 45 2" xfId="5569" xr:uid="{00000000-0005-0000-0000-0000737A0000}"/>
    <cellStyle name="Normal 5 45 2 2" xfId="5570" xr:uid="{00000000-0005-0000-0000-0000747A0000}"/>
    <cellStyle name="Normal 5 46" xfId="5571" xr:uid="{00000000-0005-0000-0000-0000757A0000}"/>
    <cellStyle name="Normal 5 46 2" xfId="5572" xr:uid="{00000000-0005-0000-0000-0000767A0000}"/>
    <cellStyle name="Normal 5 46 2 2" xfId="5573" xr:uid="{00000000-0005-0000-0000-0000777A0000}"/>
    <cellStyle name="Normal 5 47" xfId="5574" xr:uid="{00000000-0005-0000-0000-0000787A0000}"/>
    <cellStyle name="Normal 5 47 2" xfId="5575" xr:uid="{00000000-0005-0000-0000-0000797A0000}"/>
    <cellStyle name="Normal 5 47 2 2" xfId="5576" xr:uid="{00000000-0005-0000-0000-00007A7A0000}"/>
    <cellStyle name="Normal 5 48" xfId="5577" xr:uid="{00000000-0005-0000-0000-00007B7A0000}"/>
    <cellStyle name="Normal 5 48 2" xfId="5578" xr:uid="{00000000-0005-0000-0000-00007C7A0000}"/>
    <cellStyle name="Normal 5 48 3" xfId="5579" xr:uid="{00000000-0005-0000-0000-00007D7A0000}"/>
    <cellStyle name="Normal 5 49" xfId="5580" xr:uid="{00000000-0005-0000-0000-00007E7A0000}"/>
    <cellStyle name="Normal 5 5" xfId="399" xr:uid="{00000000-0005-0000-0000-00007F7A0000}"/>
    <cellStyle name="Normal 5 5 2" xfId="5581" xr:uid="{00000000-0005-0000-0000-0000807A0000}"/>
    <cellStyle name="Normal 5 5 2 2" xfId="5582" xr:uid="{00000000-0005-0000-0000-0000817A0000}"/>
    <cellStyle name="Normal 5 5 2 2 2" xfId="33421" xr:uid="{00000000-0005-0000-0000-0000827A0000}"/>
    <cellStyle name="Normal 5 5 2 2 2 2" xfId="33422" xr:uid="{00000000-0005-0000-0000-0000837A0000}"/>
    <cellStyle name="Normal 5 5 2 2 2 2 2" xfId="33423" xr:uid="{00000000-0005-0000-0000-0000847A0000}"/>
    <cellStyle name="Normal 5 5 2 2 2 2 2 2" xfId="33424" xr:uid="{00000000-0005-0000-0000-0000857A0000}"/>
    <cellStyle name="Normal 5 5 2 2 2 2 3" xfId="33425" xr:uid="{00000000-0005-0000-0000-0000867A0000}"/>
    <cellStyle name="Normal 5 5 2 2 2 2 4" xfId="33426" xr:uid="{00000000-0005-0000-0000-0000877A0000}"/>
    <cellStyle name="Normal 5 5 2 2 2 3" xfId="33427" xr:uid="{00000000-0005-0000-0000-0000887A0000}"/>
    <cellStyle name="Normal 5 5 2 2 2 3 2" xfId="33428" xr:uid="{00000000-0005-0000-0000-0000897A0000}"/>
    <cellStyle name="Normal 5 5 2 2 2 4" xfId="33429" xr:uid="{00000000-0005-0000-0000-00008A7A0000}"/>
    <cellStyle name="Normal 5 5 2 2 2 5" xfId="33430" xr:uid="{00000000-0005-0000-0000-00008B7A0000}"/>
    <cellStyle name="Normal 5 5 2 2 3" xfId="33431" xr:uid="{00000000-0005-0000-0000-00008C7A0000}"/>
    <cellStyle name="Normal 5 5 2 2 3 2" xfId="33432" xr:uid="{00000000-0005-0000-0000-00008D7A0000}"/>
    <cellStyle name="Normal 5 5 2 2 3 2 2" xfId="33433" xr:uid="{00000000-0005-0000-0000-00008E7A0000}"/>
    <cellStyle name="Normal 5 5 2 2 3 3" xfId="33434" xr:uid="{00000000-0005-0000-0000-00008F7A0000}"/>
    <cellStyle name="Normal 5 5 2 2 3 4" xfId="33435" xr:uid="{00000000-0005-0000-0000-0000907A0000}"/>
    <cellStyle name="Normal 5 5 2 2 4" xfId="33436" xr:uid="{00000000-0005-0000-0000-0000917A0000}"/>
    <cellStyle name="Normal 5 5 2 2 4 2" xfId="33437" xr:uid="{00000000-0005-0000-0000-0000927A0000}"/>
    <cellStyle name="Normal 5 5 2 2 5" xfId="33438" xr:uid="{00000000-0005-0000-0000-0000937A0000}"/>
    <cellStyle name="Normal 5 5 2 2 6" xfId="33439" xr:uid="{00000000-0005-0000-0000-0000947A0000}"/>
    <cellStyle name="Normal 5 5 2 3" xfId="33440" xr:uid="{00000000-0005-0000-0000-0000957A0000}"/>
    <cellStyle name="Normal 5 5 2 4" xfId="33441" xr:uid="{00000000-0005-0000-0000-0000967A0000}"/>
    <cellStyle name="Normal 5 5 2 4 2" xfId="33442" xr:uid="{00000000-0005-0000-0000-0000977A0000}"/>
    <cellStyle name="Normal 5 5 2 4 2 2" xfId="33443" xr:uid="{00000000-0005-0000-0000-0000987A0000}"/>
    <cellStyle name="Normal 5 5 2 4 2 2 2" xfId="33444" xr:uid="{00000000-0005-0000-0000-0000997A0000}"/>
    <cellStyle name="Normal 5 5 2 4 2 3" xfId="33445" xr:uid="{00000000-0005-0000-0000-00009A7A0000}"/>
    <cellStyle name="Normal 5 5 2 4 2 4" xfId="33446" xr:uid="{00000000-0005-0000-0000-00009B7A0000}"/>
    <cellStyle name="Normal 5 5 2 4 3" xfId="33447" xr:uid="{00000000-0005-0000-0000-00009C7A0000}"/>
    <cellStyle name="Normal 5 5 2 4 3 2" xfId="33448" xr:uid="{00000000-0005-0000-0000-00009D7A0000}"/>
    <cellStyle name="Normal 5 5 2 4 4" xfId="33449" xr:uid="{00000000-0005-0000-0000-00009E7A0000}"/>
    <cellStyle name="Normal 5 5 2 4 5" xfId="33450" xr:uid="{00000000-0005-0000-0000-00009F7A0000}"/>
    <cellStyle name="Normal 5 5 2 5" xfId="33451" xr:uid="{00000000-0005-0000-0000-0000A07A0000}"/>
    <cellStyle name="Normal 5 5 2 5 2" xfId="33452" xr:uid="{00000000-0005-0000-0000-0000A17A0000}"/>
    <cellStyle name="Normal 5 5 2 5 2 2" xfId="33453" xr:uid="{00000000-0005-0000-0000-0000A27A0000}"/>
    <cellStyle name="Normal 5 5 2 5 3" xfId="33454" xr:uid="{00000000-0005-0000-0000-0000A37A0000}"/>
    <cellStyle name="Normal 5 5 2 5 4" xfId="33455" xr:uid="{00000000-0005-0000-0000-0000A47A0000}"/>
    <cellStyle name="Normal 5 5 2 6" xfId="33456" xr:uid="{00000000-0005-0000-0000-0000A57A0000}"/>
    <cellStyle name="Normal 5 5 2 6 2" xfId="33457" xr:uid="{00000000-0005-0000-0000-0000A67A0000}"/>
    <cellStyle name="Normal 5 5 2 7" xfId="33458" xr:uid="{00000000-0005-0000-0000-0000A77A0000}"/>
    <cellStyle name="Normal 5 5 2 8" xfId="33459" xr:uid="{00000000-0005-0000-0000-0000A87A0000}"/>
    <cellStyle name="Normal 5 5 3" xfId="5583" xr:uid="{00000000-0005-0000-0000-0000A97A0000}"/>
    <cellStyle name="Normal 5 5 3 2" xfId="33460" xr:uid="{00000000-0005-0000-0000-0000AA7A0000}"/>
    <cellStyle name="Normal 5 5 3 2 2" xfId="33461" xr:uid="{00000000-0005-0000-0000-0000AB7A0000}"/>
    <cellStyle name="Normal 5 5 3 2 2 2" xfId="33462" xr:uid="{00000000-0005-0000-0000-0000AC7A0000}"/>
    <cellStyle name="Normal 5 5 3 2 2 2 2" xfId="33463" xr:uid="{00000000-0005-0000-0000-0000AD7A0000}"/>
    <cellStyle name="Normal 5 5 3 2 2 3" xfId="33464" xr:uid="{00000000-0005-0000-0000-0000AE7A0000}"/>
    <cellStyle name="Normal 5 5 3 2 2 4" xfId="33465" xr:uid="{00000000-0005-0000-0000-0000AF7A0000}"/>
    <cellStyle name="Normal 5 5 3 2 3" xfId="33466" xr:uid="{00000000-0005-0000-0000-0000B07A0000}"/>
    <cellStyle name="Normal 5 5 3 2 3 2" xfId="33467" xr:uid="{00000000-0005-0000-0000-0000B17A0000}"/>
    <cellStyle name="Normal 5 5 3 2 4" xfId="33468" xr:uid="{00000000-0005-0000-0000-0000B27A0000}"/>
    <cellStyle name="Normal 5 5 3 2 5" xfId="33469" xr:uid="{00000000-0005-0000-0000-0000B37A0000}"/>
    <cellStyle name="Normal 5 5 3 3" xfId="33470" xr:uid="{00000000-0005-0000-0000-0000B47A0000}"/>
    <cellStyle name="Normal 5 5 3 3 2" xfId="33471" xr:uid="{00000000-0005-0000-0000-0000B57A0000}"/>
    <cellStyle name="Normal 5 5 3 3 2 2" xfId="33472" xr:uid="{00000000-0005-0000-0000-0000B67A0000}"/>
    <cellStyle name="Normal 5 5 3 3 3" xfId="33473" xr:uid="{00000000-0005-0000-0000-0000B77A0000}"/>
    <cellStyle name="Normal 5 5 3 3 4" xfId="33474" xr:uid="{00000000-0005-0000-0000-0000B87A0000}"/>
    <cellStyle name="Normal 5 5 3 4" xfId="33475" xr:uid="{00000000-0005-0000-0000-0000B97A0000}"/>
    <cellStyle name="Normal 5 5 3 4 2" xfId="33476" xr:uid="{00000000-0005-0000-0000-0000BA7A0000}"/>
    <cellStyle name="Normal 5 5 3 5" xfId="33477" xr:uid="{00000000-0005-0000-0000-0000BB7A0000}"/>
    <cellStyle name="Normal 5 5 3 6" xfId="33478" xr:uid="{00000000-0005-0000-0000-0000BC7A0000}"/>
    <cellStyle name="Normal 5 5 4" xfId="33479" xr:uid="{00000000-0005-0000-0000-0000BD7A0000}"/>
    <cellStyle name="Normal 5 5 4 2" xfId="33480" xr:uid="{00000000-0005-0000-0000-0000BE7A0000}"/>
    <cellStyle name="Normal 5 5 4 2 2" xfId="33481" xr:uid="{00000000-0005-0000-0000-0000BF7A0000}"/>
    <cellStyle name="Normal 5 5 4 2 2 2" xfId="33482" xr:uid="{00000000-0005-0000-0000-0000C07A0000}"/>
    <cellStyle name="Normal 5 5 4 2 3" xfId="33483" xr:uid="{00000000-0005-0000-0000-0000C17A0000}"/>
    <cellStyle name="Normal 5 5 4 2 4" xfId="33484" xr:uid="{00000000-0005-0000-0000-0000C27A0000}"/>
    <cellStyle name="Normal 5 5 4 3" xfId="33485" xr:uid="{00000000-0005-0000-0000-0000C37A0000}"/>
    <cellStyle name="Normal 5 5 4 3 2" xfId="33486" xr:uid="{00000000-0005-0000-0000-0000C47A0000}"/>
    <cellStyle name="Normal 5 5 4 4" xfId="33487" xr:uid="{00000000-0005-0000-0000-0000C57A0000}"/>
    <cellStyle name="Normal 5 5 4 5" xfId="33488" xr:uid="{00000000-0005-0000-0000-0000C67A0000}"/>
    <cellStyle name="Normal 5 5 5" xfId="33489" xr:uid="{00000000-0005-0000-0000-0000C77A0000}"/>
    <cellStyle name="Normal 5 5 5 2" xfId="33490" xr:uid="{00000000-0005-0000-0000-0000C87A0000}"/>
    <cellStyle name="Normal 5 5 5 2 2" xfId="33491" xr:uid="{00000000-0005-0000-0000-0000C97A0000}"/>
    <cellStyle name="Normal 5 5 5 3" xfId="33492" xr:uid="{00000000-0005-0000-0000-0000CA7A0000}"/>
    <cellStyle name="Normal 5 5 5 4" xfId="33493" xr:uid="{00000000-0005-0000-0000-0000CB7A0000}"/>
    <cellStyle name="Normal 5 5 6" xfId="33494" xr:uid="{00000000-0005-0000-0000-0000CC7A0000}"/>
    <cellStyle name="Normal 5 5 6 2" xfId="33495" xr:uid="{00000000-0005-0000-0000-0000CD7A0000}"/>
    <cellStyle name="Normal 5 5 7" xfId="33496" xr:uid="{00000000-0005-0000-0000-0000CE7A0000}"/>
    <cellStyle name="Normal 5 5 8" xfId="33497" xr:uid="{00000000-0005-0000-0000-0000CF7A0000}"/>
    <cellStyle name="Normal 5 5 9" xfId="33498" xr:uid="{00000000-0005-0000-0000-0000D07A0000}"/>
    <cellStyle name="Normal 5 50" xfId="5584" xr:uid="{00000000-0005-0000-0000-0000D17A0000}"/>
    <cellStyle name="Normal 5 51" xfId="5585" xr:uid="{00000000-0005-0000-0000-0000D27A0000}"/>
    <cellStyle name="Normal 5 51 2" xfId="5586" xr:uid="{00000000-0005-0000-0000-0000D37A0000}"/>
    <cellStyle name="Normal 5 52" xfId="5587" xr:uid="{00000000-0005-0000-0000-0000D47A0000}"/>
    <cellStyle name="Normal 5 52 2" xfId="5588" xr:uid="{00000000-0005-0000-0000-0000D57A0000}"/>
    <cellStyle name="Normal 5 53" xfId="5589" xr:uid="{00000000-0005-0000-0000-0000D67A0000}"/>
    <cellStyle name="Normal 5 53 2" xfId="5590" xr:uid="{00000000-0005-0000-0000-0000D77A0000}"/>
    <cellStyle name="Normal 5 54" xfId="5591" xr:uid="{00000000-0005-0000-0000-0000D87A0000}"/>
    <cellStyle name="Normal 5 55" xfId="5592" xr:uid="{00000000-0005-0000-0000-0000D97A0000}"/>
    <cellStyle name="Normal 5 56" xfId="5593" xr:uid="{00000000-0005-0000-0000-0000DA7A0000}"/>
    <cellStyle name="Normal 5 57" xfId="5594" xr:uid="{00000000-0005-0000-0000-0000DB7A0000}"/>
    <cellStyle name="Normal 5 58" xfId="5595" xr:uid="{00000000-0005-0000-0000-0000DC7A0000}"/>
    <cellStyle name="Normal 5 59" xfId="5596" xr:uid="{00000000-0005-0000-0000-0000DD7A0000}"/>
    <cellStyle name="Normal 5 6" xfId="795" xr:uid="{00000000-0005-0000-0000-0000DE7A0000}"/>
    <cellStyle name="Normal 5 6 2" xfId="5597" xr:uid="{00000000-0005-0000-0000-0000DF7A0000}"/>
    <cellStyle name="Normal 5 6 2 2" xfId="5598" xr:uid="{00000000-0005-0000-0000-0000E07A0000}"/>
    <cellStyle name="Normal 5 6 2 2 2" xfId="33499" xr:uid="{00000000-0005-0000-0000-0000E17A0000}"/>
    <cellStyle name="Normal 5 6 2 2 2 2" xfId="33500" xr:uid="{00000000-0005-0000-0000-0000E27A0000}"/>
    <cellStyle name="Normal 5 6 2 2 2 2 2" xfId="33501" xr:uid="{00000000-0005-0000-0000-0000E37A0000}"/>
    <cellStyle name="Normal 5 6 2 2 2 2 2 2" xfId="33502" xr:uid="{00000000-0005-0000-0000-0000E47A0000}"/>
    <cellStyle name="Normal 5 6 2 2 2 2 3" xfId="33503" xr:uid="{00000000-0005-0000-0000-0000E57A0000}"/>
    <cellStyle name="Normal 5 6 2 2 2 2 4" xfId="33504" xr:uid="{00000000-0005-0000-0000-0000E67A0000}"/>
    <cellStyle name="Normal 5 6 2 2 2 3" xfId="33505" xr:uid="{00000000-0005-0000-0000-0000E77A0000}"/>
    <cellStyle name="Normal 5 6 2 2 2 3 2" xfId="33506" xr:uid="{00000000-0005-0000-0000-0000E87A0000}"/>
    <cellStyle name="Normal 5 6 2 2 2 4" xfId="33507" xr:uid="{00000000-0005-0000-0000-0000E97A0000}"/>
    <cellStyle name="Normal 5 6 2 2 2 5" xfId="33508" xr:uid="{00000000-0005-0000-0000-0000EA7A0000}"/>
    <cellStyle name="Normal 5 6 2 2 3" xfId="33509" xr:uid="{00000000-0005-0000-0000-0000EB7A0000}"/>
    <cellStyle name="Normal 5 6 2 2 3 2" xfId="33510" xr:uid="{00000000-0005-0000-0000-0000EC7A0000}"/>
    <cellStyle name="Normal 5 6 2 2 3 2 2" xfId="33511" xr:uid="{00000000-0005-0000-0000-0000ED7A0000}"/>
    <cellStyle name="Normal 5 6 2 2 3 3" xfId="33512" xr:uid="{00000000-0005-0000-0000-0000EE7A0000}"/>
    <cellStyle name="Normal 5 6 2 2 3 4" xfId="33513" xr:uid="{00000000-0005-0000-0000-0000EF7A0000}"/>
    <cellStyle name="Normal 5 6 2 2 4" xfId="33514" xr:uid="{00000000-0005-0000-0000-0000F07A0000}"/>
    <cellStyle name="Normal 5 6 2 2 4 2" xfId="33515" xr:uid="{00000000-0005-0000-0000-0000F17A0000}"/>
    <cellStyle name="Normal 5 6 2 2 5" xfId="33516" xr:uid="{00000000-0005-0000-0000-0000F27A0000}"/>
    <cellStyle name="Normal 5 6 2 2 6" xfId="33517" xr:uid="{00000000-0005-0000-0000-0000F37A0000}"/>
    <cellStyle name="Normal 5 6 2 3" xfId="33518" xr:uid="{00000000-0005-0000-0000-0000F47A0000}"/>
    <cellStyle name="Normal 5 6 2 4" xfId="33519" xr:uid="{00000000-0005-0000-0000-0000F57A0000}"/>
    <cellStyle name="Normal 5 6 2 4 2" xfId="33520" xr:uid="{00000000-0005-0000-0000-0000F67A0000}"/>
    <cellStyle name="Normal 5 6 2 4 2 2" xfId="33521" xr:uid="{00000000-0005-0000-0000-0000F77A0000}"/>
    <cellStyle name="Normal 5 6 2 4 2 2 2" xfId="33522" xr:uid="{00000000-0005-0000-0000-0000F87A0000}"/>
    <cellStyle name="Normal 5 6 2 4 2 3" xfId="33523" xr:uid="{00000000-0005-0000-0000-0000F97A0000}"/>
    <cellStyle name="Normal 5 6 2 4 2 4" xfId="33524" xr:uid="{00000000-0005-0000-0000-0000FA7A0000}"/>
    <cellStyle name="Normal 5 6 2 4 3" xfId="33525" xr:uid="{00000000-0005-0000-0000-0000FB7A0000}"/>
    <cellStyle name="Normal 5 6 2 4 3 2" xfId="33526" xr:uid="{00000000-0005-0000-0000-0000FC7A0000}"/>
    <cellStyle name="Normal 5 6 2 4 4" xfId="33527" xr:uid="{00000000-0005-0000-0000-0000FD7A0000}"/>
    <cellStyle name="Normal 5 6 2 4 5" xfId="33528" xr:uid="{00000000-0005-0000-0000-0000FE7A0000}"/>
    <cellStyle name="Normal 5 6 2 5" xfId="33529" xr:uid="{00000000-0005-0000-0000-0000FF7A0000}"/>
    <cellStyle name="Normal 5 6 2 5 2" xfId="33530" xr:uid="{00000000-0005-0000-0000-0000007B0000}"/>
    <cellStyle name="Normal 5 6 2 5 2 2" xfId="33531" xr:uid="{00000000-0005-0000-0000-0000017B0000}"/>
    <cellStyle name="Normal 5 6 2 5 3" xfId="33532" xr:uid="{00000000-0005-0000-0000-0000027B0000}"/>
    <cellStyle name="Normal 5 6 2 5 4" xfId="33533" xr:uid="{00000000-0005-0000-0000-0000037B0000}"/>
    <cellStyle name="Normal 5 6 2 6" xfId="33534" xr:uid="{00000000-0005-0000-0000-0000047B0000}"/>
    <cellStyle name="Normal 5 6 2 6 2" xfId="33535" xr:uid="{00000000-0005-0000-0000-0000057B0000}"/>
    <cellStyle name="Normal 5 6 2 7" xfId="33536" xr:uid="{00000000-0005-0000-0000-0000067B0000}"/>
    <cellStyle name="Normal 5 6 2 8" xfId="33537" xr:uid="{00000000-0005-0000-0000-0000077B0000}"/>
    <cellStyle name="Normal 5 6 3" xfId="33538" xr:uid="{00000000-0005-0000-0000-0000087B0000}"/>
    <cellStyle name="Normal 5 6 3 2" xfId="33539" xr:uid="{00000000-0005-0000-0000-0000097B0000}"/>
    <cellStyle name="Normal 5 6 3 2 2" xfId="33540" xr:uid="{00000000-0005-0000-0000-00000A7B0000}"/>
    <cellStyle name="Normal 5 6 3 2 2 2" xfId="33541" xr:uid="{00000000-0005-0000-0000-00000B7B0000}"/>
    <cellStyle name="Normal 5 6 3 2 2 2 2" xfId="33542" xr:uid="{00000000-0005-0000-0000-00000C7B0000}"/>
    <cellStyle name="Normal 5 6 3 2 2 3" xfId="33543" xr:uid="{00000000-0005-0000-0000-00000D7B0000}"/>
    <cellStyle name="Normal 5 6 3 2 2 4" xfId="33544" xr:uid="{00000000-0005-0000-0000-00000E7B0000}"/>
    <cellStyle name="Normal 5 6 3 2 3" xfId="33545" xr:uid="{00000000-0005-0000-0000-00000F7B0000}"/>
    <cellStyle name="Normal 5 6 3 2 3 2" xfId="33546" xr:uid="{00000000-0005-0000-0000-0000107B0000}"/>
    <cellStyle name="Normal 5 6 3 2 4" xfId="33547" xr:uid="{00000000-0005-0000-0000-0000117B0000}"/>
    <cellStyle name="Normal 5 6 3 2 5" xfId="33548" xr:uid="{00000000-0005-0000-0000-0000127B0000}"/>
    <cellStyle name="Normal 5 6 3 3" xfId="33549" xr:uid="{00000000-0005-0000-0000-0000137B0000}"/>
    <cellStyle name="Normal 5 6 3 3 2" xfId="33550" xr:uid="{00000000-0005-0000-0000-0000147B0000}"/>
    <cellStyle name="Normal 5 6 3 3 2 2" xfId="33551" xr:uid="{00000000-0005-0000-0000-0000157B0000}"/>
    <cellStyle name="Normal 5 6 3 3 3" xfId="33552" xr:uid="{00000000-0005-0000-0000-0000167B0000}"/>
    <cellStyle name="Normal 5 6 3 3 4" xfId="33553" xr:uid="{00000000-0005-0000-0000-0000177B0000}"/>
    <cellStyle name="Normal 5 6 3 4" xfId="33554" xr:uid="{00000000-0005-0000-0000-0000187B0000}"/>
    <cellStyle name="Normal 5 6 3 4 2" xfId="33555" xr:uid="{00000000-0005-0000-0000-0000197B0000}"/>
    <cellStyle name="Normal 5 6 3 5" xfId="33556" xr:uid="{00000000-0005-0000-0000-00001A7B0000}"/>
    <cellStyle name="Normal 5 6 3 6" xfId="33557" xr:uid="{00000000-0005-0000-0000-00001B7B0000}"/>
    <cellStyle name="Normal 5 6 4" xfId="33558" xr:uid="{00000000-0005-0000-0000-00001C7B0000}"/>
    <cellStyle name="Normal 5 6 4 2" xfId="33559" xr:uid="{00000000-0005-0000-0000-00001D7B0000}"/>
    <cellStyle name="Normal 5 6 4 2 2" xfId="33560" xr:uid="{00000000-0005-0000-0000-00001E7B0000}"/>
    <cellStyle name="Normal 5 6 4 2 2 2" xfId="33561" xr:uid="{00000000-0005-0000-0000-00001F7B0000}"/>
    <cellStyle name="Normal 5 6 4 2 3" xfId="33562" xr:uid="{00000000-0005-0000-0000-0000207B0000}"/>
    <cellStyle name="Normal 5 6 4 2 4" xfId="33563" xr:uid="{00000000-0005-0000-0000-0000217B0000}"/>
    <cellStyle name="Normal 5 6 4 3" xfId="33564" xr:uid="{00000000-0005-0000-0000-0000227B0000}"/>
    <cellStyle name="Normal 5 6 4 3 2" xfId="33565" xr:uid="{00000000-0005-0000-0000-0000237B0000}"/>
    <cellStyle name="Normal 5 6 4 4" xfId="33566" xr:uid="{00000000-0005-0000-0000-0000247B0000}"/>
    <cellStyle name="Normal 5 6 4 5" xfId="33567" xr:uid="{00000000-0005-0000-0000-0000257B0000}"/>
    <cellStyle name="Normal 5 6 5" xfId="33568" xr:uid="{00000000-0005-0000-0000-0000267B0000}"/>
    <cellStyle name="Normal 5 6 5 2" xfId="33569" xr:uid="{00000000-0005-0000-0000-0000277B0000}"/>
    <cellStyle name="Normal 5 6 5 2 2" xfId="33570" xr:uid="{00000000-0005-0000-0000-0000287B0000}"/>
    <cellStyle name="Normal 5 6 5 3" xfId="33571" xr:uid="{00000000-0005-0000-0000-0000297B0000}"/>
    <cellStyle name="Normal 5 6 5 4" xfId="33572" xr:uid="{00000000-0005-0000-0000-00002A7B0000}"/>
    <cellStyle name="Normal 5 6 6" xfId="33573" xr:uid="{00000000-0005-0000-0000-00002B7B0000}"/>
    <cellStyle name="Normal 5 6 6 2" xfId="33574" xr:uid="{00000000-0005-0000-0000-00002C7B0000}"/>
    <cellStyle name="Normal 5 6 7" xfId="33575" xr:uid="{00000000-0005-0000-0000-00002D7B0000}"/>
    <cellStyle name="Normal 5 6 8" xfId="33576" xr:uid="{00000000-0005-0000-0000-00002E7B0000}"/>
    <cellStyle name="Normal 5 6 9" xfId="33577" xr:uid="{00000000-0005-0000-0000-00002F7B0000}"/>
    <cellStyle name="Normal 5 60" xfId="5599" xr:uid="{00000000-0005-0000-0000-0000307B0000}"/>
    <cellStyle name="Normal 5 61" xfId="5600" xr:uid="{00000000-0005-0000-0000-0000317B0000}"/>
    <cellStyle name="Normal 5 62" xfId="5601" xr:uid="{00000000-0005-0000-0000-0000327B0000}"/>
    <cellStyle name="Normal 5 63" xfId="5602" xr:uid="{00000000-0005-0000-0000-0000337B0000}"/>
    <cellStyle name="Normal 5 64" xfId="5603" xr:uid="{00000000-0005-0000-0000-0000347B0000}"/>
    <cellStyle name="Normal 5 65" xfId="5604" xr:uid="{00000000-0005-0000-0000-0000357B0000}"/>
    <cellStyle name="Normal 5 66" xfId="5605" xr:uid="{00000000-0005-0000-0000-0000367B0000}"/>
    <cellStyle name="Normal 5 67" xfId="5606" xr:uid="{00000000-0005-0000-0000-0000377B0000}"/>
    <cellStyle name="Normal 5 68" xfId="5607" xr:uid="{00000000-0005-0000-0000-0000387B0000}"/>
    <cellStyle name="Normal 5 69" xfId="5608" xr:uid="{00000000-0005-0000-0000-0000397B0000}"/>
    <cellStyle name="Normal 5 7" xfId="5609" xr:uid="{00000000-0005-0000-0000-00003A7B0000}"/>
    <cellStyle name="Normal 5 7 2" xfId="5610" xr:uid="{00000000-0005-0000-0000-00003B7B0000}"/>
    <cellStyle name="Normal 5 7 2 2" xfId="5611" xr:uid="{00000000-0005-0000-0000-00003C7B0000}"/>
    <cellStyle name="Normal 5 70" xfId="5612" xr:uid="{00000000-0005-0000-0000-00003D7B0000}"/>
    <cellStyle name="Normal 5 8" xfId="5613" xr:uid="{00000000-0005-0000-0000-00003E7B0000}"/>
    <cellStyle name="Normal 5 8 2" xfId="5614" xr:uid="{00000000-0005-0000-0000-00003F7B0000}"/>
    <cellStyle name="Normal 5 8 2 2" xfId="5615" xr:uid="{00000000-0005-0000-0000-0000407B0000}"/>
    <cellStyle name="Normal 5 9" xfId="5616" xr:uid="{00000000-0005-0000-0000-0000417B0000}"/>
    <cellStyle name="Normal 5 9 2" xfId="5617" xr:uid="{00000000-0005-0000-0000-0000427B0000}"/>
    <cellStyle name="Normal 5 9 2 2" xfId="5618" xr:uid="{00000000-0005-0000-0000-0000437B0000}"/>
    <cellStyle name="Normal 5_00401" xfId="5619" xr:uid="{00000000-0005-0000-0000-0000447B0000}"/>
    <cellStyle name="Normal 50" xfId="796" xr:uid="{00000000-0005-0000-0000-0000457B0000}"/>
    <cellStyle name="Normal 50 2" xfId="33578" xr:uid="{00000000-0005-0000-0000-0000467B0000}"/>
    <cellStyle name="Normal 50 2 2" xfId="33579" xr:uid="{00000000-0005-0000-0000-0000477B0000}"/>
    <cellStyle name="Normal 50 2 2 2" xfId="33580" xr:uid="{00000000-0005-0000-0000-0000487B0000}"/>
    <cellStyle name="Normal 50 2 2 2 2" xfId="33581" xr:uid="{00000000-0005-0000-0000-0000497B0000}"/>
    <cellStyle name="Normal 50 2 2 2 2 2" xfId="33582" xr:uid="{00000000-0005-0000-0000-00004A7B0000}"/>
    <cellStyle name="Normal 50 2 2 2 2 2 2" xfId="33583" xr:uid="{00000000-0005-0000-0000-00004B7B0000}"/>
    <cellStyle name="Normal 50 2 2 2 2 3" xfId="33584" xr:uid="{00000000-0005-0000-0000-00004C7B0000}"/>
    <cellStyle name="Normal 50 2 2 2 2 4" xfId="33585" xr:uid="{00000000-0005-0000-0000-00004D7B0000}"/>
    <cellStyle name="Normal 50 2 2 2 3" xfId="33586" xr:uid="{00000000-0005-0000-0000-00004E7B0000}"/>
    <cellStyle name="Normal 50 2 2 2 3 2" xfId="33587" xr:uid="{00000000-0005-0000-0000-00004F7B0000}"/>
    <cellStyle name="Normal 50 2 2 2 4" xfId="33588" xr:uid="{00000000-0005-0000-0000-0000507B0000}"/>
    <cellStyle name="Normal 50 2 2 2 5" xfId="33589" xr:uid="{00000000-0005-0000-0000-0000517B0000}"/>
    <cellStyle name="Normal 50 2 2 3" xfId="33590" xr:uid="{00000000-0005-0000-0000-0000527B0000}"/>
    <cellStyle name="Normal 50 2 2 3 2" xfId="33591" xr:uid="{00000000-0005-0000-0000-0000537B0000}"/>
    <cellStyle name="Normal 50 2 2 3 2 2" xfId="33592" xr:uid="{00000000-0005-0000-0000-0000547B0000}"/>
    <cellStyle name="Normal 50 2 2 3 3" xfId="33593" xr:uid="{00000000-0005-0000-0000-0000557B0000}"/>
    <cellStyle name="Normal 50 2 2 3 4" xfId="33594" xr:uid="{00000000-0005-0000-0000-0000567B0000}"/>
    <cellStyle name="Normal 50 2 2 4" xfId="33595" xr:uid="{00000000-0005-0000-0000-0000577B0000}"/>
    <cellStyle name="Normal 50 2 2 4 2" xfId="33596" xr:uid="{00000000-0005-0000-0000-0000587B0000}"/>
    <cellStyle name="Normal 50 2 2 5" xfId="33597" xr:uid="{00000000-0005-0000-0000-0000597B0000}"/>
    <cellStyle name="Normal 50 2 2 6" xfId="33598" xr:uid="{00000000-0005-0000-0000-00005A7B0000}"/>
    <cellStyle name="Normal 50 2 3" xfId="33599" xr:uid="{00000000-0005-0000-0000-00005B7B0000}"/>
    <cellStyle name="Normal 50 2 4" xfId="33600" xr:uid="{00000000-0005-0000-0000-00005C7B0000}"/>
    <cellStyle name="Normal 50 2 4 2" xfId="33601" xr:uid="{00000000-0005-0000-0000-00005D7B0000}"/>
    <cellStyle name="Normal 50 2 4 2 2" xfId="33602" xr:uid="{00000000-0005-0000-0000-00005E7B0000}"/>
    <cellStyle name="Normal 50 2 4 2 2 2" xfId="33603" xr:uid="{00000000-0005-0000-0000-00005F7B0000}"/>
    <cellStyle name="Normal 50 2 4 2 3" xfId="33604" xr:uid="{00000000-0005-0000-0000-0000607B0000}"/>
    <cellStyle name="Normal 50 2 4 2 4" xfId="33605" xr:uid="{00000000-0005-0000-0000-0000617B0000}"/>
    <cellStyle name="Normal 50 2 4 3" xfId="33606" xr:uid="{00000000-0005-0000-0000-0000627B0000}"/>
    <cellStyle name="Normal 50 2 4 3 2" xfId="33607" xr:uid="{00000000-0005-0000-0000-0000637B0000}"/>
    <cellStyle name="Normal 50 2 4 4" xfId="33608" xr:uid="{00000000-0005-0000-0000-0000647B0000}"/>
    <cellStyle name="Normal 50 2 4 5" xfId="33609" xr:uid="{00000000-0005-0000-0000-0000657B0000}"/>
    <cellStyle name="Normal 50 2 5" xfId="33610" xr:uid="{00000000-0005-0000-0000-0000667B0000}"/>
    <cellStyle name="Normal 50 2 5 2" xfId="33611" xr:uid="{00000000-0005-0000-0000-0000677B0000}"/>
    <cellStyle name="Normal 50 2 5 2 2" xfId="33612" xr:uid="{00000000-0005-0000-0000-0000687B0000}"/>
    <cellStyle name="Normal 50 2 5 3" xfId="33613" xr:uid="{00000000-0005-0000-0000-0000697B0000}"/>
    <cellStyle name="Normal 50 2 5 4" xfId="33614" xr:uid="{00000000-0005-0000-0000-00006A7B0000}"/>
    <cellStyle name="Normal 50 2 6" xfId="33615" xr:uid="{00000000-0005-0000-0000-00006B7B0000}"/>
    <cellStyle name="Normal 50 2 6 2" xfId="33616" xr:uid="{00000000-0005-0000-0000-00006C7B0000}"/>
    <cellStyle name="Normal 50 2 7" xfId="33617" xr:uid="{00000000-0005-0000-0000-00006D7B0000}"/>
    <cellStyle name="Normal 50 2 8" xfId="33618" xr:uid="{00000000-0005-0000-0000-00006E7B0000}"/>
    <cellStyle name="Normal 50 3" xfId="33619" xr:uid="{00000000-0005-0000-0000-00006F7B0000}"/>
    <cellStyle name="Normal 50 3 2" xfId="33620" xr:uid="{00000000-0005-0000-0000-0000707B0000}"/>
    <cellStyle name="Normal 50 3 2 2" xfId="33621" xr:uid="{00000000-0005-0000-0000-0000717B0000}"/>
    <cellStyle name="Normal 50 3 2 2 2" xfId="33622" xr:uid="{00000000-0005-0000-0000-0000727B0000}"/>
    <cellStyle name="Normal 50 3 2 2 2 2" xfId="33623" xr:uid="{00000000-0005-0000-0000-0000737B0000}"/>
    <cellStyle name="Normal 50 3 2 2 3" xfId="33624" xr:uid="{00000000-0005-0000-0000-0000747B0000}"/>
    <cellStyle name="Normal 50 3 2 2 4" xfId="33625" xr:uid="{00000000-0005-0000-0000-0000757B0000}"/>
    <cellStyle name="Normal 50 3 2 3" xfId="33626" xr:uid="{00000000-0005-0000-0000-0000767B0000}"/>
    <cellStyle name="Normal 50 3 2 3 2" xfId="33627" xr:uid="{00000000-0005-0000-0000-0000777B0000}"/>
    <cellStyle name="Normal 50 3 2 4" xfId="33628" xr:uid="{00000000-0005-0000-0000-0000787B0000}"/>
    <cellStyle name="Normal 50 3 2 5" xfId="33629" xr:uid="{00000000-0005-0000-0000-0000797B0000}"/>
    <cellStyle name="Normal 50 3 3" xfId="33630" xr:uid="{00000000-0005-0000-0000-00007A7B0000}"/>
    <cellStyle name="Normal 50 3 3 2" xfId="33631" xr:uid="{00000000-0005-0000-0000-00007B7B0000}"/>
    <cellStyle name="Normal 50 3 3 2 2" xfId="33632" xr:uid="{00000000-0005-0000-0000-00007C7B0000}"/>
    <cellStyle name="Normal 50 3 3 3" xfId="33633" xr:uid="{00000000-0005-0000-0000-00007D7B0000}"/>
    <cellStyle name="Normal 50 3 3 4" xfId="33634" xr:uid="{00000000-0005-0000-0000-00007E7B0000}"/>
    <cellStyle name="Normal 50 3 4" xfId="33635" xr:uid="{00000000-0005-0000-0000-00007F7B0000}"/>
    <cellStyle name="Normal 50 3 4 2" xfId="33636" xr:uid="{00000000-0005-0000-0000-0000807B0000}"/>
    <cellStyle name="Normal 50 3 5" xfId="33637" xr:uid="{00000000-0005-0000-0000-0000817B0000}"/>
    <cellStyle name="Normal 50 3 6" xfId="33638" xr:uid="{00000000-0005-0000-0000-0000827B0000}"/>
    <cellStyle name="Normal 50 4" xfId="33639" xr:uid="{00000000-0005-0000-0000-0000837B0000}"/>
    <cellStyle name="Normal 50 4 2" xfId="33640" xr:uid="{00000000-0005-0000-0000-0000847B0000}"/>
    <cellStyle name="Normal 50 4 2 2" xfId="33641" xr:uid="{00000000-0005-0000-0000-0000857B0000}"/>
    <cellStyle name="Normal 50 4 2 2 2" xfId="33642" xr:uid="{00000000-0005-0000-0000-0000867B0000}"/>
    <cellStyle name="Normal 50 4 2 3" xfId="33643" xr:uid="{00000000-0005-0000-0000-0000877B0000}"/>
    <cellStyle name="Normal 50 4 2 4" xfId="33644" xr:uid="{00000000-0005-0000-0000-0000887B0000}"/>
    <cellStyle name="Normal 50 4 3" xfId="33645" xr:uid="{00000000-0005-0000-0000-0000897B0000}"/>
    <cellStyle name="Normal 50 4 3 2" xfId="33646" xr:uid="{00000000-0005-0000-0000-00008A7B0000}"/>
    <cellStyle name="Normal 50 4 4" xfId="33647" xr:uid="{00000000-0005-0000-0000-00008B7B0000}"/>
    <cellStyle name="Normal 50 4 5" xfId="33648" xr:uid="{00000000-0005-0000-0000-00008C7B0000}"/>
    <cellStyle name="Normal 50 5" xfId="33649" xr:uid="{00000000-0005-0000-0000-00008D7B0000}"/>
    <cellStyle name="Normal 50 5 2" xfId="33650" xr:uid="{00000000-0005-0000-0000-00008E7B0000}"/>
    <cellStyle name="Normal 50 5 2 2" xfId="33651" xr:uid="{00000000-0005-0000-0000-00008F7B0000}"/>
    <cellStyle name="Normal 50 5 3" xfId="33652" xr:uid="{00000000-0005-0000-0000-0000907B0000}"/>
    <cellStyle name="Normal 50 5 4" xfId="33653" xr:uid="{00000000-0005-0000-0000-0000917B0000}"/>
    <cellStyle name="Normal 50 6" xfId="33654" xr:uid="{00000000-0005-0000-0000-0000927B0000}"/>
    <cellStyle name="Normal 50 6 2" xfId="33655" xr:uid="{00000000-0005-0000-0000-0000937B0000}"/>
    <cellStyle name="Normal 50 7" xfId="33656" xr:uid="{00000000-0005-0000-0000-0000947B0000}"/>
    <cellStyle name="Normal 50 8" xfId="33657" xr:uid="{00000000-0005-0000-0000-0000957B0000}"/>
    <cellStyle name="Normal 50 9" xfId="33658" xr:uid="{00000000-0005-0000-0000-0000967B0000}"/>
    <cellStyle name="Normal 51" xfId="797" xr:uid="{00000000-0005-0000-0000-0000977B0000}"/>
    <cellStyle name="Normal 51 2" xfId="33659" xr:uid="{00000000-0005-0000-0000-0000987B0000}"/>
    <cellStyle name="Normal 51 2 2" xfId="33660" xr:uid="{00000000-0005-0000-0000-0000997B0000}"/>
    <cellStyle name="Normal 51 2 2 2" xfId="33661" xr:uid="{00000000-0005-0000-0000-00009A7B0000}"/>
    <cellStyle name="Normal 51 2 2 2 2" xfId="33662" xr:uid="{00000000-0005-0000-0000-00009B7B0000}"/>
    <cellStyle name="Normal 51 2 2 2 2 2" xfId="33663" xr:uid="{00000000-0005-0000-0000-00009C7B0000}"/>
    <cellStyle name="Normal 51 2 2 2 2 2 2" xfId="33664" xr:uid="{00000000-0005-0000-0000-00009D7B0000}"/>
    <cellStyle name="Normal 51 2 2 2 2 3" xfId="33665" xr:uid="{00000000-0005-0000-0000-00009E7B0000}"/>
    <cellStyle name="Normal 51 2 2 2 2 4" xfId="33666" xr:uid="{00000000-0005-0000-0000-00009F7B0000}"/>
    <cellStyle name="Normal 51 2 2 2 3" xfId="33667" xr:uid="{00000000-0005-0000-0000-0000A07B0000}"/>
    <cellStyle name="Normal 51 2 2 2 3 2" xfId="33668" xr:uid="{00000000-0005-0000-0000-0000A17B0000}"/>
    <cellStyle name="Normal 51 2 2 2 4" xfId="33669" xr:uid="{00000000-0005-0000-0000-0000A27B0000}"/>
    <cellStyle name="Normal 51 2 2 2 5" xfId="33670" xr:uid="{00000000-0005-0000-0000-0000A37B0000}"/>
    <cellStyle name="Normal 51 2 2 3" xfId="33671" xr:uid="{00000000-0005-0000-0000-0000A47B0000}"/>
    <cellStyle name="Normal 51 2 2 3 2" xfId="33672" xr:uid="{00000000-0005-0000-0000-0000A57B0000}"/>
    <cellStyle name="Normal 51 2 2 3 2 2" xfId="33673" xr:uid="{00000000-0005-0000-0000-0000A67B0000}"/>
    <cellStyle name="Normal 51 2 2 3 3" xfId="33674" xr:uid="{00000000-0005-0000-0000-0000A77B0000}"/>
    <cellStyle name="Normal 51 2 2 3 4" xfId="33675" xr:uid="{00000000-0005-0000-0000-0000A87B0000}"/>
    <cellStyle name="Normal 51 2 2 4" xfId="33676" xr:uid="{00000000-0005-0000-0000-0000A97B0000}"/>
    <cellStyle name="Normal 51 2 2 4 2" xfId="33677" xr:uid="{00000000-0005-0000-0000-0000AA7B0000}"/>
    <cellStyle name="Normal 51 2 2 5" xfId="33678" xr:uid="{00000000-0005-0000-0000-0000AB7B0000}"/>
    <cellStyle name="Normal 51 2 2 6" xfId="33679" xr:uid="{00000000-0005-0000-0000-0000AC7B0000}"/>
    <cellStyle name="Normal 51 2 3" xfId="33680" xr:uid="{00000000-0005-0000-0000-0000AD7B0000}"/>
    <cellStyle name="Normal 51 2 4" xfId="33681" xr:uid="{00000000-0005-0000-0000-0000AE7B0000}"/>
    <cellStyle name="Normal 51 2 4 2" xfId="33682" xr:uid="{00000000-0005-0000-0000-0000AF7B0000}"/>
    <cellStyle name="Normal 51 2 4 2 2" xfId="33683" xr:uid="{00000000-0005-0000-0000-0000B07B0000}"/>
    <cellStyle name="Normal 51 2 4 2 2 2" xfId="33684" xr:uid="{00000000-0005-0000-0000-0000B17B0000}"/>
    <cellStyle name="Normal 51 2 4 2 3" xfId="33685" xr:uid="{00000000-0005-0000-0000-0000B27B0000}"/>
    <cellStyle name="Normal 51 2 4 2 4" xfId="33686" xr:uid="{00000000-0005-0000-0000-0000B37B0000}"/>
    <cellStyle name="Normal 51 2 4 3" xfId="33687" xr:uid="{00000000-0005-0000-0000-0000B47B0000}"/>
    <cellStyle name="Normal 51 2 4 3 2" xfId="33688" xr:uid="{00000000-0005-0000-0000-0000B57B0000}"/>
    <cellStyle name="Normal 51 2 4 4" xfId="33689" xr:uid="{00000000-0005-0000-0000-0000B67B0000}"/>
    <cellStyle name="Normal 51 2 4 5" xfId="33690" xr:uid="{00000000-0005-0000-0000-0000B77B0000}"/>
    <cellStyle name="Normal 51 2 5" xfId="33691" xr:uid="{00000000-0005-0000-0000-0000B87B0000}"/>
    <cellStyle name="Normal 51 2 5 2" xfId="33692" xr:uid="{00000000-0005-0000-0000-0000B97B0000}"/>
    <cellStyle name="Normal 51 2 5 2 2" xfId="33693" xr:uid="{00000000-0005-0000-0000-0000BA7B0000}"/>
    <cellStyle name="Normal 51 2 5 3" xfId="33694" xr:uid="{00000000-0005-0000-0000-0000BB7B0000}"/>
    <cellStyle name="Normal 51 2 5 4" xfId="33695" xr:uid="{00000000-0005-0000-0000-0000BC7B0000}"/>
    <cellStyle name="Normal 51 2 6" xfId="33696" xr:uid="{00000000-0005-0000-0000-0000BD7B0000}"/>
    <cellStyle name="Normal 51 2 6 2" xfId="33697" xr:uid="{00000000-0005-0000-0000-0000BE7B0000}"/>
    <cellStyle name="Normal 51 2 7" xfId="33698" xr:uid="{00000000-0005-0000-0000-0000BF7B0000}"/>
    <cellStyle name="Normal 51 2 8" xfId="33699" xr:uid="{00000000-0005-0000-0000-0000C07B0000}"/>
    <cellStyle name="Normal 51 3" xfId="33700" xr:uid="{00000000-0005-0000-0000-0000C17B0000}"/>
    <cellStyle name="Normal 51 3 2" xfId="33701" xr:uid="{00000000-0005-0000-0000-0000C27B0000}"/>
    <cellStyle name="Normal 51 3 2 2" xfId="33702" xr:uid="{00000000-0005-0000-0000-0000C37B0000}"/>
    <cellStyle name="Normal 51 3 2 2 2" xfId="33703" xr:uid="{00000000-0005-0000-0000-0000C47B0000}"/>
    <cellStyle name="Normal 51 3 2 2 2 2" xfId="33704" xr:uid="{00000000-0005-0000-0000-0000C57B0000}"/>
    <cellStyle name="Normal 51 3 2 2 3" xfId="33705" xr:uid="{00000000-0005-0000-0000-0000C67B0000}"/>
    <cellStyle name="Normal 51 3 2 2 4" xfId="33706" xr:uid="{00000000-0005-0000-0000-0000C77B0000}"/>
    <cellStyle name="Normal 51 3 2 3" xfId="33707" xr:uid="{00000000-0005-0000-0000-0000C87B0000}"/>
    <cellStyle name="Normal 51 3 2 3 2" xfId="33708" xr:uid="{00000000-0005-0000-0000-0000C97B0000}"/>
    <cellStyle name="Normal 51 3 2 4" xfId="33709" xr:uid="{00000000-0005-0000-0000-0000CA7B0000}"/>
    <cellStyle name="Normal 51 3 2 5" xfId="33710" xr:uid="{00000000-0005-0000-0000-0000CB7B0000}"/>
    <cellStyle name="Normal 51 3 3" xfId="33711" xr:uid="{00000000-0005-0000-0000-0000CC7B0000}"/>
    <cellStyle name="Normal 51 3 3 2" xfId="33712" xr:uid="{00000000-0005-0000-0000-0000CD7B0000}"/>
    <cellStyle name="Normal 51 3 3 2 2" xfId="33713" xr:uid="{00000000-0005-0000-0000-0000CE7B0000}"/>
    <cellStyle name="Normal 51 3 3 3" xfId="33714" xr:uid="{00000000-0005-0000-0000-0000CF7B0000}"/>
    <cellStyle name="Normal 51 3 3 4" xfId="33715" xr:uid="{00000000-0005-0000-0000-0000D07B0000}"/>
    <cellStyle name="Normal 51 3 4" xfId="33716" xr:uid="{00000000-0005-0000-0000-0000D17B0000}"/>
    <cellStyle name="Normal 51 3 4 2" xfId="33717" xr:uid="{00000000-0005-0000-0000-0000D27B0000}"/>
    <cellStyle name="Normal 51 3 5" xfId="33718" xr:uid="{00000000-0005-0000-0000-0000D37B0000}"/>
    <cellStyle name="Normal 51 3 6" xfId="33719" xr:uid="{00000000-0005-0000-0000-0000D47B0000}"/>
    <cellStyle name="Normal 51 4" xfId="33720" xr:uid="{00000000-0005-0000-0000-0000D57B0000}"/>
    <cellStyle name="Normal 51 4 2" xfId="33721" xr:uid="{00000000-0005-0000-0000-0000D67B0000}"/>
    <cellStyle name="Normal 51 4 2 2" xfId="33722" xr:uid="{00000000-0005-0000-0000-0000D77B0000}"/>
    <cellStyle name="Normal 51 4 2 2 2" xfId="33723" xr:uid="{00000000-0005-0000-0000-0000D87B0000}"/>
    <cellStyle name="Normal 51 4 2 3" xfId="33724" xr:uid="{00000000-0005-0000-0000-0000D97B0000}"/>
    <cellStyle name="Normal 51 4 2 4" xfId="33725" xr:uid="{00000000-0005-0000-0000-0000DA7B0000}"/>
    <cellStyle name="Normal 51 4 3" xfId="33726" xr:uid="{00000000-0005-0000-0000-0000DB7B0000}"/>
    <cellStyle name="Normal 51 4 3 2" xfId="33727" xr:uid="{00000000-0005-0000-0000-0000DC7B0000}"/>
    <cellStyle name="Normal 51 4 4" xfId="33728" xr:uid="{00000000-0005-0000-0000-0000DD7B0000}"/>
    <cellStyle name="Normal 51 4 5" xfId="33729" xr:uid="{00000000-0005-0000-0000-0000DE7B0000}"/>
    <cellStyle name="Normal 51 5" xfId="33730" xr:uid="{00000000-0005-0000-0000-0000DF7B0000}"/>
    <cellStyle name="Normal 51 5 2" xfId="33731" xr:uid="{00000000-0005-0000-0000-0000E07B0000}"/>
    <cellStyle name="Normal 51 5 2 2" xfId="33732" xr:uid="{00000000-0005-0000-0000-0000E17B0000}"/>
    <cellStyle name="Normal 51 5 3" xfId="33733" xr:uid="{00000000-0005-0000-0000-0000E27B0000}"/>
    <cellStyle name="Normal 51 5 4" xfId="33734" xr:uid="{00000000-0005-0000-0000-0000E37B0000}"/>
    <cellStyle name="Normal 51 6" xfId="33735" xr:uid="{00000000-0005-0000-0000-0000E47B0000}"/>
    <cellStyle name="Normal 51 6 2" xfId="33736" xr:uid="{00000000-0005-0000-0000-0000E57B0000}"/>
    <cellStyle name="Normal 51 7" xfId="33737" xr:uid="{00000000-0005-0000-0000-0000E67B0000}"/>
    <cellStyle name="Normal 51 8" xfId="33738" xr:uid="{00000000-0005-0000-0000-0000E77B0000}"/>
    <cellStyle name="Normal 51 9" xfId="33739" xr:uid="{00000000-0005-0000-0000-0000E87B0000}"/>
    <cellStyle name="Normal 52" xfId="798" xr:uid="{00000000-0005-0000-0000-0000E97B0000}"/>
    <cellStyle name="Normal 52 2" xfId="33740" xr:uid="{00000000-0005-0000-0000-0000EA7B0000}"/>
    <cellStyle name="Normal 52 2 2" xfId="33741" xr:uid="{00000000-0005-0000-0000-0000EB7B0000}"/>
    <cellStyle name="Normal 52 2 2 2" xfId="33742" xr:uid="{00000000-0005-0000-0000-0000EC7B0000}"/>
    <cellStyle name="Normal 52 2 2 2 2" xfId="33743" xr:uid="{00000000-0005-0000-0000-0000ED7B0000}"/>
    <cellStyle name="Normal 52 2 2 2 2 2" xfId="33744" xr:uid="{00000000-0005-0000-0000-0000EE7B0000}"/>
    <cellStyle name="Normal 52 2 2 2 2 2 2" xfId="33745" xr:uid="{00000000-0005-0000-0000-0000EF7B0000}"/>
    <cellStyle name="Normal 52 2 2 2 2 3" xfId="33746" xr:uid="{00000000-0005-0000-0000-0000F07B0000}"/>
    <cellStyle name="Normal 52 2 2 2 2 4" xfId="33747" xr:uid="{00000000-0005-0000-0000-0000F17B0000}"/>
    <cellStyle name="Normal 52 2 2 2 3" xfId="33748" xr:uid="{00000000-0005-0000-0000-0000F27B0000}"/>
    <cellStyle name="Normal 52 2 2 2 3 2" xfId="33749" xr:uid="{00000000-0005-0000-0000-0000F37B0000}"/>
    <cellStyle name="Normal 52 2 2 2 4" xfId="33750" xr:uid="{00000000-0005-0000-0000-0000F47B0000}"/>
    <cellStyle name="Normal 52 2 2 2 5" xfId="33751" xr:uid="{00000000-0005-0000-0000-0000F57B0000}"/>
    <cellStyle name="Normal 52 2 2 3" xfId="33752" xr:uid="{00000000-0005-0000-0000-0000F67B0000}"/>
    <cellStyle name="Normal 52 2 2 3 2" xfId="33753" xr:uid="{00000000-0005-0000-0000-0000F77B0000}"/>
    <cellStyle name="Normal 52 2 2 3 2 2" xfId="33754" xr:uid="{00000000-0005-0000-0000-0000F87B0000}"/>
    <cellStyle name="Normal 52 2 2 3 3" xfId="33755" xr:uid="{00000000-0005-0000-0000-0000F97B0000}"/>
    <cellStyle name="Normal 52 2 2 3 4" xfId="33756" xr:uid="{00000000-0005-0000-0000-0000FA7B0000}"/>
    <cellStyle name="Normal 52 2 2 4" xfId="33757" xr:uid="{00000000-0005-0000-0000-0000FB7B0000}"/>
    <cellStyle name="Normal 52 2 2 4 2" xfId="33758" xr:uid="{00000000-0005-0000-0000-0000FC7B0000}"/>
    <cellStyle name="Normal 52 2 2 5" xfId="33759" xr:uid="{00000000-0005-0000-0000-0000FD7B0000}"/>
    <cellStyle name="Normal 52 2 2 6" xfId="33760" xr:uid="{00000000-0005-0000-0000-0000FE7B0000}"/>
    <cellStyle name="Normal 52 2 3" xfId="33761" xr:uid="{00000000-0005-0000-0000-0000FF7B0000}"/>
    <cellStyle name="Normal 52 2 4" xfId="33762" xr:uid="{00000000-0005-0000-0000-0000007C0000}"/>
    <cellStyle name="Normal 52 2 4 2" xfId="33763" xr:uid="{00000000-0005-0000-0000-0000017C0000}"/>
    <cellStyle name="Normal 52 2 4 2 2" xfId="33764" xr:uid="{00000000-0005-0000-0000-0000027C0000}"/>
    <cellStyle name="Normal 52 2 4 2 2 2" xfId="33765" xr:uid="{00000000-0005-0000-0000-0000037C0000}"/>
    <cellStyle name="Normal 52 2 4 2 3" xfId="33766" xr:uid="{00000000-0005-0000-0000-0000047C0000}"/>
    <cellStyle name="Normal 52 2 4 2 4" xfId="33767" xr:uid="{00000000-0005-0000-0000-0000057C0000}"/>
    <cellStyle name="Normal 52 2 4 3" xfId="33768" xr:uid="{00000000-0005-0000-0000-0000067C0000}"/>
    <cellStyle name="Normal 52 2 4 3 2" xfId="33769" xr:uid="{00000000-0005-0000-0000-0000077C0000}"/>
    <cellStyle name="Normal 52 2 4 4" xfId="33770" xr:uid="{00000000-0005-0000-0000-0000087C0000}"/>
    <cellStyle name="Normal 52 2 4 5" xfId="33771" xr:uid="{00000000-0005-0000-0000-0000097C0000}"/>
    <cellStyle name="Normal 52 2 5" xfId="33772" xr:uid="{00000000-0005-0000-0000-00000A7C0000}"/>
    <cellStyle name="Normal 52 2 5 2" xfId="33773" xr:uid="{00000000-0005-0000-0000-00000B7C0000}"/>
    <cellStyle name="Normal 52 2 5 2 2" xfId="33774" xr:uid="{00000000-0005-0000-0000-00000C7C0000}"/>
    <cellStyle name="Normal 52 2 5 3" xfId="33775" xr:uid="{00000000-0005-0000-0000-00000D7C0000}"/>
    <cellStyle name="Normal 52 2 5 4" xfId="33776" xr:uid="{00000000-0005-0000-0000-00000E7C0000}"/>
    <cellStyle name="Normal 52 2 6" xfId="33777" xr:uid="{00000000-0005-0000-0000-00000F7C0000}"/>
    <cellStyle name="Normal 52 2 6 2" xfId="33778" xr:uid="{00000000-0005-0000-0000-0000107C0000}"/>
    <cellStyle name="Normal 52 2 7" xfId="33779" xr:uid="{00000000-0005-0000-0000-0000117C0000}"/>
    <cellStyle name="Normal 52 2 8" xfId="33780" xr:uid="{00000000-0005-0000-0000-0000127C0000}"/>
    <cellStyle name="Normal 52 3" xfId="33781" xr:uid="{00000000-0005-0000-0000-0000137C0000}"/>
    <cellStyle name="Normal 52 3 2" xfId="33782" xr:uid="{00000000-0005-0000-0000-0000147C0000}"/>
    <cellStyle name="Normal 52 3 2 2" xfId="33783" xr:uid="{00000000-0005-0000-0000-0000157C0000}"/>
    <cellStyle name="Normal 52 3 2 2 2" xfId="33784" xr:uid="{00000000-0005-0000-0000-0000167C0000}"/>
    <cellStyle name="Normal 52 3 2 2 2 2" xfId="33785" xr:uid="{00000000-0005-0000-0000-0000177C0000}"/>
    <cellStyle name="Normal 52 3 2 2 3" xfId="33786" xr:uid="{00000000-0005-0000-0000-0000187C0000}"/>
    <cellStyle name="Normal 52 3 2 2 4" xfId="33787" xr:uid="{00000000-0005-0000-0000-0000197C0000}"/>
    <cellStyle name="Normal 52 3 2 3" xfId="33788" xr:uid="{00000000-0005-0000-0000-00001A7C0000}"/>
    <cellStyle name="Normal 52 3 2 3 2" xfId="33789" xr:uid="{00000000-0005-0000-0000-00001B7C0000}"/>
    <cellStyle name="Normal 52 3 2 4" xfId="33790" xr:uid="{00000000-0005-0000-0000-00001C7C0000}"/>
    <cellStyle name="Normal 52 3 2 5" xfId="33791" xr:uid="{00000000-0005-0000-0000-00001D7C0000}"/>
    <cellStyle name="Normal 52 3 3" xfId="33792" xr:uid="{00000000-0005-0000-0000-00001E7C0000}"/>
    <cellStyle name="Normal 52 3 3 2" xfId="33793" xr:uid="{00000000-0005-0000-0000-00001F7C0000}"/>
    <cellStyle name="Normal 52 3 3 2 2" xfId="33794" xr:uid="{00000000-0005-0000-0000-0000207C0000}"/>
    <cellStyle name="Normal 52 3 3 3" xfId="33795" xr:uid="{00000000-0005-0000-0000-0000217C0000}"/>
    <cellStyle name="Normal 52 3 3 4" xfId="33796" xr:uid="{00000000-0005-0000-0000-0000227C0000}"/>
    <cellStyle name="Normal 52 3 4" xfId="33797" xr:uid="{00000000-0005-0000-0000-0000237C0000}"/>
    <cellStyle name="Normal 52 3 4 2" xfId="33798" xr:uid="{00000000-0005-0000-0000-0000247C0000}"/>
    <cellStyle name="Normal 52 3 5" xfId="33799" xr:uid="{00000000-0005-0000-0000-0000257C0000}"/>
    <cellStyle name="Normal 52 3 6" xfId="33800" xr:uid="{00000000-0005-0000-0000-0000267C0000}"/>
    <cellStyle name="Normal 52 4" xfId="33801" xr:uid="{00000000-0005-0000-0000-0000277C0000}"/>
    <cellStyle name="Normal 52 4 2" xfId="33802" xr:uid="{00000000-0005-0000-0000-0000287C0000}"/>
    <cellStyle name="Normal 52 4 2 2" xfId="33803" xr:uid="{00000000-0005-0000-0000-0000297C0000}"/>
    <cellStyle name="Normal 52 4 2 2 2" xfId="33804" xr:uid="{00000000-0005-0000-0000-00002A7C0000}"/>
    <cellStyle name="Normal 52 4 2 3" xfId="33805" xr:uid="{00000000-0005-0000-0000-00002B7C0000}"/>
    <cellStyle name="Normal 52 4 2 4" xfId="33806" xr:uid="{00000000-0005-0000-0000-00002C7C0000}"/>
    <cellStyle name="Normal 52 4 3" xfId="33807" xr:uid="{00000000-0005-0000-0000-00002D7C0000}"/>
    <cellStyle name="Normal 52 4 3 2" xfId="33808" xr:uid="{00000000-0005-0000-0000-00002E7C0000}"/>
    <cellStyle name="Normal 52 4 4" xfId="33809" xr:uid="{00000000-0005-0000-0000-00002F7C0000}"/>
    <cellStyle name="Normal 52 4 5" xfId="33810" xr:uid="{00000000-0005-0000-0000-0000307C0000}"/>
    <cellStyle name="Normal 52 5" xfId="33811" xr:uid="{00000000-0005-0000-0000-0000317C0000}"/>
    <cellStyle name="Normal 52 5 2" xfId="33812" xr:uid="{00000000-0005-0000-0000-0000327C0000}"/>
    <cellStyle name="Normal 52 5 2 2" xfId="33813" xr:uid="{00000000-0005-0000-0000-0000337C0000}"/>
    <cellStyle name="Normal 52 5 3" xfId="33814" xr:uid="{00000000-0005-0000-0000-0000347C0000}"/>
    <cellStyle name="Normal 52 5 4" xfId="33815" xr:uid="{00000000-0005-0000-0000-0000357C0000}"/>
    <cellStyle name="Normal 52 6" xfId="33816" xr:uid="{00000000-0005-0000-0000-0000367C0000}"/>
    <cellStyle name="Normal 52 6 2" xfId="33817" xr:uid="{00000000-0005-0000-0000-0000377C0000}"/>
    <cellStyle name="Normal 52 7" xfId="33818" xr:uid="{00000000-0005-0000-0000-0000387C0000}"/>
    <cellStyle name="Normal 52 8" xfId="33819" xr:uid="{00000000-0005-0000-0000-0000397C0000}"/>
    <cellStyle name="Normal 52 9" xfId="33820" xr:uid="{00000000-0005-0000-0000-00003A7C0000}"/>
    <cellStyle name="Normal 53" xfId="799" xr:uid="{00000000-0005-0000-0000-00003B7C0000}"/>
    <cellStyle name="Normal 53 2" xfId="33821" xr:uid="{00000000-0005-0000-0000-00003C7C0000}"/>
    <cellStyle name="Normal 53 2 2" xfId="33822" xr:uid="{00000000-0005-0000-0000-00003D7C0000}"/>
    <cellStyle name="Normal 53 2 2 2" xfId="33823" xr:uid="{00000000-0005-0000-0000-00003E7C0000}"/>
    <cellStyle name="Normal 53 2 2 2 2" xfId="33824" xr:uid="{00000000-0005-0000-0000-00003F7C0000}"/>
    <cellStyle name="Normal 53 2 2 2 2 2" xfId="33825" xr:uid="{00000000-0005-0000-0000-0000407C0000}"/>
    <cellStyle name="Normal 53 2 2 2 2 2 2" xfId="33826" xr:uid="{00000000-0005-0000-0000-0000417C0000}"/>
    <cellStyle name="Normal 53 2 2 2 2 3" xfId="33827" xr:uid="{00000000-0005-0000-0000-0000427C0000}"/>
    <cellStyle name="Normal 53 2 2 2 2 4" xfId="33828" xr:uid="{00000000-0005-0000-0000-0000437C0000}"/>
    <cellStyle name="Normal 53 2 2 2 3" xfId="33829" xr:uid="{00000000-0005-0000-0000-0000447C0000}"/>
    <cellStyle name="Normal 53 2 2 2 3 2" xfId="33830" xr:uid="{00000000-0005-0000-0000-0000457C0000}"/>
    <cellStyle name="Normal 53 2 2 2 4" xfId="33831" xr:uid="{00000000-0005-0000-0000-0000467C0000}"/>
    <cellStyle name="Normal 53 2 2 2 5" xfId="33832" xr:uid="{00000000-0005-0000-0000-0000477C0000}"/>
    <cellStyle name="Normal 53 2 2 3" xfId="33833" xr:uid="{00000000-0005-0000-0000-0000487C0000}"/>
    <cellStyle name="Normal 53 2 2 3 2" xfId="33834" xr:uid="{00000000-0005-0000-0000-0000497C0000}"/>
    <cellStyle name="Normal 53 2 2 3 2 2" xfId="33835" xr:uid="{00000000-0005-0000-0000-00004A7C0000}"/>
    <cellStyle name="Normal 53 2 2 3 3" xfId="33836" xr:uid="{00000000-0005-0000-0000-00004B7C0000}"/>
    <cellStyle name="Normal 53 2 2 3 4" xfId="33837" xr:uid="{00000000-0005-0000-0000-00004C7C0000}"/>
    <cellStyle name="Normal 53 2 2 4" xfId="33838" xr:uid="{00000000-0005-0000-0000-00004D7C0000}"/>
    <cellStyle name="Normal 53 2 2 4 2" xfId="33839" xr:uid="{00000000-0005-0000-0000-00004E7C0000}"/>
    <cellStyle name="Normal 53 2 2 5" xfId="33840" xr:uid="{00000000-0005-0000-0000-00004F7C0000}"/>
    <cellStyle name="Normal 53 2 2 6" xfId="33841" xr:uid="{00000000-0005-0000-0000-0000507C0000}"/>
    <cellStyle name="Normal 53 2 3" xfId="33842" xr:uid="{00000000-0005-0000-0000-0000517C0000}"/>
    <cellStyle name="Normal 53 2 4" xfId="33843" xr:uid="{00000000-0005-0000-0000-0000527C0000}"/>
    <cellStyle name="Normal 53 2 4 2" xfId="33844" xr:uid="{00000000-0005-0000-0000-0000537C0000}"/>
    <cellStyle name="Normal 53 2 4 2 2" xfId="33845" xr:uid="{00000000-0005-0000-0000-0000547C0000}"/>
    <cellStyle name="Normal 53 2 4 2 2 2" xfId="33846" xr:uid="{00000000-0005-0000-0000-0000557C0000}"/>
    <cellStyle name="Normal 53 2 4 2 3" xfId="33847" xr:uid="{00000000-0005-0000-0000-0000567C0000}"/>
    <cellStyle name="Normal 53 2 4 2 4" xfId="33848" xr:uid="{00000000-0005-0000-0000-0000577C0000}"/>
    <cellStyle name="Normal 53 2 4 3" xfId="33849" xr:uid="{00000000-0005-0000-0000-0000587C0000}"/>
    <cellStyle name="Normal 53 2 4 3 2" xfId="33850" xr:uid="{00000000-0005-0000-0000-0000597C0000}"/>
    <cellStyle name="Normal 53 2 4 4" xfId="33851" xr:uid="{00000000-0005-0000-0000-00005A7C0000}"/>
    <cellStyle name="Normal 53 2 4 5" xfId="33852" xr:uid="{00000000-0005-0000-0000-00005B7C0000}"/>
    <cellStyle name="Normal 53 2 5" xfId="33853" xr:uid="{00000000-0005-0000-0000-00005C7C0000}"/>
    <cellStyle name="Normal 53 2 5 2" xfId="33854" xr:uid="{00000000-0005-0000-0000-00005D7C0000}"/>
    <cellStyle name="Normal 53 2 5 2 2" xfId="33855" xr:uid="{00000000-0005-0000-0000-00005E7C0000}"/>
    <cellStyle name="Normal 53 2 5 3" xfId="33856" xr:uid="{00000000-0005-0000-0000-00005F7C0000}"/>
    <cellStyle name="Normal 53 2 5 4" xfId="33857" xr:uid="{00000000-0005-0000-0000-0000607C0000}"/>
    <cellStyle name="Normal 53 2 6" xfId="33858" xr:uid="{00000000-0005-0000-0000-0000617C0000}"/>
    <cellStyle name="Normal 53 2 6 2" xfId="33859" xr:uid="{00000000-0005-0000-0000-0000627C0000}"/>
    <cellStyle name="Normal 53 2 7" xfId="33860" xr:uid="{00000000-0005-0000-0000-0000637C0000}"/>
    <cellStyle name="Normal 53 2 8" xfId="33861" xr:uid="{00000000-0005-0000-0000-0000647C0000}"/>
    <cellStyle name="Normal 53 3" xfId="33862" xr:uid="{00000000-0005-0000-0000-0000657C0000}"/>
    <cellStyle name="Normal 53 3 2" xfId="33863" xr:uid="{00000000-0005-0000-0000-0000667C0000}"/>
    <cellStyle name="Normal 53 3 2 2" xfId="33864" xr:uid="{00000000-0005-0000-0000-0000677C0000}"/>
    <cellStyle name="Normal 53 3 2 2 2" xfId="33865" xr:uid="{00000000-0005-0000-0000-0000687C0000}"/>
    <cellStyle name="Normal 53 3 2 2 2 2" xfId="33866" xr:uid="{00000000-0005-0000-0000-0000697C0000}"/>
    <cellStyle name="Normal 53 3 2 2 3" xfId="33867" xr:uid="{00000000-0005-0000-0000-00006A7C0000}"/>
    <cellStyle name="Normal 53 3 2 2 4" xfId="33868" xr:uid="{00000000-0005-0000-0000-00006B7C0000}"/>
    <cellStyle name="Normal 53 3 2 3" xfId="33869" xr:uid="{00000000-0005-0000-0000-00006C7C0000}"/>
    <cellStyle name="Normal 53 3 2 3 2" xfId="33870" xr:uid="{00000000-0005-0000-0000-00006D7C0000}"/>
    <cellStyle name="Normal 53 3 2 4" xfId="33871" xr:uid="{00000000-0005-0000-0000-00006E7C0000}"/>
    <cellStyle name="Normal 53 3 2 5" xfId="33872" xr:uid="{00000000-0005-0000-0000-00006F7C0000}"/>
    <cellStyle name="Normal 53 3 3" xfId="33873" xr:uid="{00000000-0005-0000-0000-0000707C0000}"/>
    <cellStyle name="Normal 53 3 3 2" xfId="33874" xr:uid="{00000000-0005-0000-0000-0000717C0000}"/>
    <cellStyle name="Normal 53 3 3 2 2" xfId="33875" xr:uid="{00000000-0005-0000-0000-0000727C0000}"/>
    <cellStyle name="Normal 53 3 3 3" xfId="33876" xr:uid="{00000000-0005-0000-0000-0000737C0000}"/>
    <cellStyle name="Normal 53 3 3 4" xfId="33877" xr:uid="{00000000-0005-0000-0000-0000747C0000}"/>
    <cellStyle name="Normal 53 3 4" xfId="33878" xr:uid="{00000000-0005-0000-0000-0000757C0000}"/>
    <cellStyle name="Normal 53 3 4 2" xfId="33879" xr:uid="{00000000-0005-0000-0000-0000767C0000}"/>
    <cellStyle name="Normal 53 3 5" xfId="33880" xr:uid="{00000000-0005-0000-0000-0000777C0000}"/>
    <cellStyle name="Normal 53 3 6" xfId="33881" xr:uid="{00000000-0005-0000-0000-0000787C0000}"/>
    <cellStyle name="Normal 53 4" xfId="33882" xr:uid="{00000000-0005-0000-0000-0000797C0000}"/>
    <cellStyle name="Normal 53 4 2" xfId="33883" xr:uid="{00000000-0005-0000-0000-00007A7C0000}"/>
    <cellStyle name="Normal 53 4 2 2" xfId="33884" xr:uid="{00000000-0005-0000-0000-00007B7C0000}"/>
    <cellStyle name="Normal 53 4 2 2 2" xfId="33885" xr:uid="{00000000-0005-0000-0000-00007C7C0000}"/>
    <cellStyle name="Normal 53 4 2 3" xfId="33886" xr:uid="{00000000-0005-0000-0000-00007D7C0000}"/>
    <cellStyle name="Normal 53 4 2 4" xfId="33887" xr:uid="{00000000-0005-0000-0000-00007E7C0000}"/>
    <cellStyle name="Normal 53 4 3" xfId="33888" xr:uid="{00000000-0005-0000-0000-00007F7C0000}"/>
    <cellStyle name="Normal 53 4 3 2" xfId="33889" xr:uid="{00000000-0005-0000-0000-0000807C0000}"/>
    <cellStyle name="Normal 53 4 4" xfId="33890" xr:uid="{00000000-0005-0000-0000-0000817C0000}"/>
    <cellStyle name="Normal 53 4 5" xfId="33891" xr:uid="{00000000-0005-0000-0000-0000827C0000}"/>
    <cellStyle name="Normal 53 5" xfId="33892" xr:uid="{00000000-0005-0000-0000-0000837C0000}"/>
    <cellStyle name="Normal 53 5 2" xfId="33893" xr:uid="{00000000-0005-0000-0000-0000847C0000}"/>
    <cellStyle name="Normal 53 5 2 2" xfId="33894" xr:uid="{00000000-0005-0000-0000-0000857C0000}"/>
    <cellStyle name="Normal 53 5 3" xfId="33895" xr:uid="{00000000-0005-0000-0000-0000867C0000}"/>
    <cellStyle name="Normal 53 5 4" xfId="33896" xr:uid="{00000000-0005-0000-0000-0000877C0000}"/>
    <cellStyle name="Normal 53 6" xfId="33897" xr:uid="{00000000-0005-0000-0000-0000887C0000}"/>
    <cellStyle name="Normal 53 6 2" xfId="33898" xr:uid="{00000000-0005-0000-0000-0000897C0000}"/>
    <cellStyle name="Normal 53 7" xfId="33899" xr:uid="{00000000-0005-0000-0000-00008A7C0000}"/>
    <cellStyle name="Normal 53 8" xfId="33900" xr:uid="{00000000-0005-0000-0000-00008B7C0000}"/>
    <cellStyle name="Normal 53 9" xfId="33901" xr:uid="{00000000-0005-0000-0000-00008C7C0000}"/>
    <cellStyle name="Normal 54" xfId="800" xr:uid="{00000000-0005-0000-0000-00008D7C0000}"/>
    <cellStyle name="Normal 54 2" xfId="801" xr:uid="{00000000-0005-0000-0000-00008E7C0000}"/>
    <cellStyle name="Normal 54 3" xfId="802" xr:uid="{00000000-0005-0000-0000-00008F7C0000}"/>
    <cellStyle name="Normal 54 3 2" xfId="33902" xr:uid="{00000000-0005-0000-0000-0000907C0000}"/>
    <cellStyle name="Normal 54 3 2 2" xfId="33903" xr:uid="{00000000-0005-0000-0000-0000917C0000}"/>
    <cellStyle name="Normal 54 3 2 2 2" xfId="33904" xr:uid="{00000000-0005-0000-0000-0000927C0000}"/>
    <cellStyle name="Normal 54 3 2 2 2 2" xfId="33905" xr:uid="{00000000-0005-0000-0000-0000937C0000}"/>
    <cellStyle name="Normal 54 3 2 2 2 2 2" xfId="33906" xr:uid="{00000000-0005-0000-0000-0000947C0000}"/>
    <cellStyle name="Normal 54 3 2 2 2 2 2 2" xfId="33907" xr:uid="{00000000-0005-0000-0000-0000957C0000}"/>
    <cellStyle name="Normal 54 3 2 2 2 2 3" xfId="33908" xr:uid="{00000000-0005-0000-0000-0000967C0000}"/>
    <cellStyle name="Normal 54 3 2 2 2 2 4" xfId="33909" xr:uid="{00000000-0005-0000-0000-0000977C0000}"/>
    <cellStyle name="Normal 54 3 2 2 2 3" xfId="33910" xr:uid="{00000000-0005-0000-0000-0000987C0000}"/>
    <cellStyle name="Normal 54 3 2 2 2 3 2" xfId="33911" xr:uid="{00000000-0005-0000-0000-0000997C0000}"/>
    <cellStyle name="Normal 54 3 2 2 2 4" xfId="33912" xr:uid="{00000000-0005-0000-0000-00009A7C0000}"/>
    <cellStyle name="Normal 54 3 2 2 2 5" xfId="33913" xr:uid="{00000000-0005-0000-0000-00009B7C0000}"/>
    <cellStyle name="Normal 54 3 2 2 3" xfId="33914" xr:uid="{00000000-0005-0000-0000-00009C7C0000}"/>
    <cellStyle name="Normal 54 3 2 2 3 2" xfId="33915" xr:uid="{00000000-0005-0000-0000-00009D7C0000}"/>
    <cellStyle name="Normal 54 3 2 2 3 2 2" xfId="33916" xr:uid="{00000000-0005-0000-0000-00009E7C0000}"/>
    <cellStyle name="Normal 54 3 2 2 3 3" xfId="33917" xr:uid="{00000000-0005-0000-0000-00009F7C0000}"/>
    <cellStyle name="Normal 54 3 2 2 3 4" xfId="33918" xr:uid="{00000000-0005-0000-0000-0000A07C0000}"/>
    <cellStyle name="Normal 54 3 2 2 4" xfId="33919" xr:uid="{00000000-0005-0000-0000-0000A17C0000}"/>
    <cellStyle name="Normal 54 3 2 2 4 2" xfId="33920" xr:uid="{00000000-0005-0000-0000-0000A27C0000}"/>
    <cellStyle name="Normal 54 3 2 2 5" xfId="33921" xr:uid="{00000000-0005-0000-0000-0000A37C0000}"/>
    <cellStyle name="Normal 54 3 2 2 6" xfId="33922" xr:uid="{00000000-0005-0000-0000-0000A47C0000}"/>
    <cellStyle name="Normal 54 3 2 3" xfId="33923" xr:uid="{00000000-0005-0000-0000-0000A57C0000}"/>
    <cellStyle name="Normal 54 3 2 3 2" xfId="33924" xr:uid="{00000000-0005-0000-0000-0000A67C0000}"/>
    <cellStyle name="Normal 54 3 2 3 2 2" xfId="33925" xr:uid="{00000000-0005-0000-0000-0000A77C0000}"/>
    <cellStyle name="Normal 54 3 2 3 2 2 2" xfId="33926" xr:uid="{00000000-0005-0000-0000-0000A87C0000}"/>
    <cellStyle name="Normal 54 3 2 3 2 3" xfId="33927" xr:uid="{00000000-0005-0000-0000-0000A97C0000}"/>
    <cellStyle name="Normal 54 3 2 3 2 4" xfId="33928" xr:uid="{00000000-0005-0000-0000-0000AA7C0000}"/>
    <cellStyle name="Normal 54 3 2 3 3" xfId="33929" xr:uid="{00000000-0005-0000-0000-0000AB7C0000}"/>
    <cellStyle name="Normal 54 3 2 3 3 2" xfId="33930" xr:uid="{00000000-0005-0000-0000-0000AC7C0000}"/>
    <cellStyle name="Normal 54 3 2 3 4" xfId="33931" xr:uid="{00000000-0005-0000-0000-0000AD7C0000}"/>
    <cellStyle name="Normal 54 3 2 3 5" xfId="33932" xr:uid="{00000000-0005-0000-0000-0000AE7C0000}"/>
    <cellStyle name="Normal 54 3 2 4" xfId="33933" xr:uid="{00000000-0005-0000-0000-0000AF7C0000}"/>
    <cellStyle name="Normal 54 3 2 4 2" xfId="33934" xr:uid="{00000000-0005-0000-0000-0000B07C0000}"/>
    <cellStyle name="Normal 54 3 2 4 2 2" xfId="33935" xr:uid="{00000000-0005-0000-0000-0000B17C0000}"/>
    <cellStyle name="Normal 54 3 2 4 3" xfId="33936" xr:uid="{00000000-0005-0000-0000-0000B27C0000}"/>
    <cellStyle name="Normal 54 3 2 4 4" xfId="33937" xr:uid="{00000000-0005-0000-0000-0000B37C0000}"/>
    <cellStyle name="Normal 54 3 2 5" xfId="33938" xr:uid="{00000000-0005-0000-0000-0000B47C0000}"/>
    <cellStyle name="Normal 54 3 2 5 2" xfId="33939" xr:uid="{00000000-0005-0000-0000-0000B57C0000}"/>
    <cellStyle name="Normal 54 3 2 6" xfId="33940" xr:uid="{00000000-0005-0000-0000-0000B67C0000}"/>
    <cellStyle name="Normal 54 3 2 7" xfId="33941" xr:uid="{00000000-0005-0000-0000-0000B77C0000}"/>
    <cellStyle name="Normal 54 3 3" xfId="33942" xr:uid="{00000000-0005-0000-0000-0000B87C0000}"/>
    <cellStyle name="Normal 54 3 3 2" xfId="33943" xr:uid="{00000000-0005-0000-0000-0000B97C0000}"/>
    <cellStyle name="Normal 54 3 3 2 2" xfId="33944" xr:uid="{00000000-0005-0000-0000-0000BA7C0000}"/>
    <cellStyle name="Normal 54 3 3 2 2 2" xfId="33945" xr:uid="{00000000-0005-0000-0000-0000BB7C0000}"/>
    <cellStyle name="Normal 54 3 3 2 2 2 2" xfId="33946" xr:uid="{00000000-0005-0000-0000-0000BC7C0000}"/>
    <cellStyle name="Normal 54 3 3 2 2 3" xfId="33947" xr:uid="{00000000-0005-0000-0000-0000BD7C0000}"/>
    <cellStyle name="Normal 54 3 3 2 2 4" xfId="33948" xr:uid="{00000000-0005-0000-0000-0000BE7C0000}"/>
    <cellStyle name="Normal 54 3 3 2 3" xfId="33949" xr:uid="{00000000-0005-0000-0000-0000BF7C0000}"/>
    <cellStyle name="Normal 54 3 3 2 3 2" xfId="33950" xr:uid="{00000000-0005-0000-0000-0000C07C0000}"/>
    <cellStyle name="Normal 54 3 3 2 4" xfId="33951" xr:uid="{00000000-0005-0000-0000-0000C17C0000}"/>
    <cellStyle name="Normal 54 3 3 2 5" xfId="33952" xr:uid="{00000000-0005-0000-0000-0000C27C0000}"/>
    <cellStyle name="Normal 54 3 3 3" xfId="33953" xr:uid="{00000000-0005-0000-0000-0000C37C0000}"/>
    <cellStyle name="Normal 54 3 3 3 2" xfId="33954" xr:uid="{00000000-0005-0000-0000-0000C47C0000}"/>
    <cellStyle name="Normal 54 3 3 3 2 2" xfId="33955" xr:uid="{00000000-0005-0000-0000-0000C57C0000}"/>
    <cellStyle name="Normal 54 3 3 3 3" xfId="33956" xr:uid="{00000000-0005-0000-0000-0000C67C0000}"/>
    <cellStyle name="Normal 54 3 3 3 4" xfId="33957" xr:uid="{00000000-0005-0000-0000-0000C77C0000}"/>
    <cellStyle name="Normal 54 3 3 4" xfId="33958" xr:uid="{00000000-0005-0000-0000-0000C87C0000}"/>
    <cellStyle name="Normal 54 3 3 4 2" xfId="33959" xr:uid="{00000000-0005-0000-0000-0000C97C0000}"/>
    <cellStyle name="Normal 54 3 3 5" xfId="33960" xr:uid="{00000000-0005-0000-0000-0000CA7C0000}"/>
    <cellStyle name="Normal 54 3 3 6" xfId="33961" xr:uid="{00000000-0005-0000-0000-0000CB7C0000}"/>
    <cellStyle name="Normal 54 3 4" xfId="33962" xr:uid="{00000000-0005-0000-0000-0000CC7C0000}"/>
    <cellStyle name="Normal 54 3 4 2" xfId="33963" xr:uid="{00000000-0005-0000-0000-0000CD7C0000}"/>
    <cellStyle name="Normal 54 3 4 2 2" xfId="33964" xr:uid="{00000000-0005-0000-0000-0000CE7C0000}"/>
    <cellStyle name="Normal 54 3 4 2 2 2" xfId="33965" xr:uid="{00000000-0005-0000-0000-0000CF7C0000}"/>
    <cellStyle name="Normal 54 3 4 2 3" xfId="33966" xr:uid="{00000000-0005-0000-0000-0000D07C0000}"/>
    <cellStyle name="Normal 54 3 4 2 4" xfId="33967" xr:uid="{00000000-0005-0000-0000-0000D17C0000}"/>
    <cellStyle name="Normal 54 3 4 3" xfId="33968" xr:uid="{00000000-0005-0000-0000-0000D27C0000}"/>
    <cellStyle name="Normal 54 3 4 3 2" xfId="33969" xr:uid="{00000000-0005-0000-0000-0000D37C0000}"/>
    <cellStyle name="Normal 54 3 4 4" xfId="33970" xr:uid="{00000000-0005-0000-0000-0000D47C0000}"/>
    <cellStyle name="Normal 54 3 4 5" xfId="33971" xr:uid="{00000000-0005-0000-0000-0000D57C0000}"/>
    <cellStyle name="Normal 54 3 5" xfId="33972" xr:uid="{00000000-0005-0000-0000-0000D67C0000}"/>
    <cellStyle name="Normal 54 3 5 2" xfId="33973" xr:uid="{00000000-0005-0000-0000-0000D77C0000}"/>
    <cellStyle name="Normal 54 3 5 2 2" xfId="33974" xr:uid="{00000000-0005-0000-0000-0000D87C0000}"/>
    <cellStyle name="Normal 54 3 5 3" xfId="33975" xr:uid="{00000000-0005-0000-0000-0000D97C0000}"/>
    <cellStyle name="Normal 54 3 5 4" xfId="33976" xr:uid="{00000000-0005-0000-0000-0000DA7C0000}"/>
    <cellStyle name="Normal 54 3 6" xfId="33977" xr:uid="{00000000-0005-0000-0000-0000DB7C0000}"/>
    <cellStyle name="Normal 54 3 6 2" xfId="33978" xr:uid="{00000000-0005-0000-0000-0000DC7C0000}"/>
    <cellStyle name="Normal 54 3 7" xfId="33979" xr:uid="{00000000-0005-0000-0000-0000DD7C0000}"/>
    <cellStyle name="Normal 54 3 8" xfId="33980" xr:uid="{00000000-0005-0000-0000-0000DE7C0000}"/>
    <cellStyle name="Normal 54 3 9" xfId="33981" xr:uid="{00000000-0005-0000-0000-0000DF7C0000}"/>
    <cellStyle name="Normal 55" xfId="803" xr:uid="{00000000-0005-0000-0000-0000E07C0000}"/>
    <cellStyle name="Normal 56" xfId="804" xr:uid="{00000000-0005-0000-0000-0000E17C0000}"/>
    <cellStyle name="Normal 56 2" xfId="33982" xr:uid="{00000000-0005-0000-0000-0000E27C0000}"/>
    <cellStyle name="Normal 56 2 2" xfId="33983" xr:uid="{00000000-0005-0000-0000-0000E37C0000}"/>
    <cellStyle name="Normal 56 2 2 2" xfId="33984" xr:uid="{00000000-0005-0000-0000-0000E47C0000}"/>
    <cellStyle name="Normal 56 2 2 2 2" xfId="33985" xr:uid="{00000000-0005-0000-0000-0000E57C0000}"/>
    <cellStyle name="Normal 56 2 2 2 2 2" xfId="33986" xr:uid="{00000000-0005-0000-0000-0000E67C0000}"/>
    <cellStyle name="Normal 56 2 2 2 2 2 2" xfId="33987" xr:uid="{00000000-0005-0000-0000-0000E77C0000}"/>
    <cellStyle name="Normal 56 2 2 2 2 3" xfId="33988" xr:uid="{00000000-0005-0000-0000-0000E87C0000}"/>
    <cellStyle name="Normal 56 2 2 2 2 4" xfId="33989" xr:uid="{00000000-0005-0000-0000-0000E97C0000}"/>
    <cellStyle name="Normal 56 2 2 2 3" xfId="33990" xr:uid="{00000000-0005-0000-0000-0000EA7C0000}"/>
    <cellStyle name="Normal 56 2 2 2 3 2" xfId="33991" xr:uid="{00000000-0005-0000-0000-0000EB7C0000}"/>
    <cellStyle name="Normal 56 2 2 2 4" xfId="33992" xr:uid="{00000000-0005-0000-0000-0000EC7C0000}"/>
    <cellStyle name="Normal 56 2 2 2 5" xfId="33993" xr:uid="{00000000-0005-0000-0000-0000ED7C0000}"/>
    <cellStyle name="Normal 56 2 2 3" xfId="33994" xr:uid="{00000000-0005-0000-0000-0000EE7C0000}"/>
    <cellStyle name="Normal 56 2 2 3 2" xfId="33995" xr:uid="{00000000-0005-0000-0000-0000EF7C0000}"/>
    <cellStyle name="Normal 56 2 2 3 2 2" xfId="33996" xr:uid="{00000000-0005-0000-0000-0000F07C0000}"/>
    <cellStyle name="Normal 56 2 2 3 3" xfId="33997" xr:uid="{00000000-0005-0000-0000-0000F17C0000}"/>
    <cellStyle name="Normal 56 2 2 3 4" xfId="33998" xr:uid="{00000000-0005-0000-0000-0000F27C0000}"/>
    <cellStyle name="Normal 56 2 2 4" xfId="33999" xr:uid="{00000000-0005-0000-0000-0000F37C0000}"/>
    <cellStyle name="Normal 56 2 2 4 2" xfId="34000" xr:uid="{00000000-0005-0000-0000-0000F47C0000}"/>
    <cellStyle name="Normal 56 2 2 5" xfId="34001" xr:uid="{00000000-0005-0000-0000-0000F57C0000}"/>
    <cellStyle name="Normal 56 2 2 6" xfId="34002" xr:uid="{00000000-0005-0000-0000-0000F67C0000}"/>
    <cellStyle name="Normal 56 2 3" xfId="34003" xr:uid="{00000000-0005-0000-0000-0000F77C0000}"/>
    <cellStyle name="Normal 56 2 3 2" xfId="34004" xr:uid="{00000000-0005-0000-0000-0000F87C0000}"/>
    <cellStyle name="Normal 56 2 3 2 2" xfId="34005" xr:uid="{00000000-0005-0000-0000-0000F97C0000}"/>
    <cellStyle name="Normal 56 2 3 2 2 2" xfId="34006" xr:uid="{00000000-0005-0000-0000-0000FA7C0000}"/>
    <cellStyle name="Normal 56 2 3 2 3" xfId="34007" xr:uid="{00000000-0005-0000-0000-0000FB7C0000}"/>
    <cellStyle name="Normal 56 2 3 2 4" xfId="34008" xr:uid="{00000000-0005-0000-0000-0000FC7C0000}"/>
    <cellStyle name="Normal 56 2 3 3" xfId="34009" xr:uid="{00000000-0005-0000-0000-0000FD7C0000}"/>
    <cellStyle name="Normal 56 2 3 3 2" xfId="34010" xr:uid="{00000000-0005-0000-0000-0000FE7C0000}"/>
    <cellStyle name="Normal 56 2 3 4" xfId="34011" xr:uid="{00000000-0005-0000-0000-0000FF7C0000}"/>
    <cellStyle name="Normal 56 2 3 5" xfId="34012" xr:uid="{00000000-0005-0000-0000-0000007D0000}"/>
    <cellStyle name="Normal 56 2 4" xfId="34013" xr:uid="{00000000-0005-0000-0000-0000017D0000}"/>
    <cellStyle name="Normal 56 2 4 2" xfId="34014" xr:uid="{00000000-0005-0000-0000-0000027D0000}"/>
    <cellStyle name="Normal 56 2 4 2 2" xfId="34015" xr:uid="{00000000-0005-0000-0000-0000037D0000}"/>
    <cellStyle name="Normal 56 2 4 3" xfId="34016" xr:uid="{00000000-0005-0000-0000-0000047D0000}"/>
    <cellStyle name="Normal 56 2 4 4" xfId="34017" xr:uid="{00000000-0005-0000-0000-0000057D0000}"/>
    <cellStyle name="Normal 56 2 5" xfId="34018" xr:uid="{00000000-0005-0000-0000-0000067D0000}"/>
    <cellStyle name="Normal 56 2 5 2" xfId="34019" xr:uid="{00000000-0005-0000-0000-0000077D0000}"/>
    <cellStyle name="Normal 56 2 6" xfId="34020" xr:uid="{00000000-0005-0000-0000-0000087D0000}"/>
    <cellStyle name="Normal 56 2 7" xfId="34021" xr:uid="{00000000-0005-0000-0000-0000097D0000}"/>
    <cellStyle name="Normal 56 3" xfId="34022" xr:uid="{00000000-0005-0000-0000-00000A7D0000}"/>
    <cellStyle name="Normal 56 3 2" xfId="34023" xr:uid="{00000000-0005-0000-0000-00000B7D0000}"/>
    <cellStyle name="Normal 56 3 2 2" xfId="34024" xr:uid="{00000000-0005-0000-0000-00000C7D0000}"/>
    <cellStyle name="Normal 56 3 2 2 2" xfId="34025" xr:uid="{00000000-0005-0000-0000-00000D7D0000}"/>
    <cellStyle name="Normal 56 3 2 2 2 2" xfId="34026" xr:uid="{00000000-0005-0000-0000-00000E7D0000}"/>
    <cellStyle name="Normal 56 3 2 2 3" xfId="34027" xr:uid="{00000000-0005-0000-0000-00000F7D0000}"/>
    <cellStyle name="Normal 56 3 2 2 4" xfId="34028" xr:uid="{00000000-0005-0000-0000-0000107D0000}"/>
    <cellStyle name="Normal 56 3 2 3" xfId="34029" xr:uid="{00000000-0005-0000-0000-0000117D0000}"/>
    <cellStyle name="Normal 56 3 2 3 2" xfId="34030" xr:uid="{00000000-0005-0000-0000-0000127D0000}"/>
    <cellStyle name="Normal 56 3 2 4" xfId="34031" xr:uid="{00000000-0005-0000-0000-0000137D0000}"/>
    <cellStyle name="Normal 56 3 2 5" xfId="34032" xr:uid="{00000000-0005-0000-0000-0000147D0000}"/>
    <cellStyle name="Normal 56 3 3" xfId="34033" xr:uid="{00000000-0005-0000-0000-0000157D0000}"/>
    <cellStyle name="Normal 56 3 3 2" xfId="34034" xr:uid="{00000000-0005-0000-0000-0000167D0000}"/>
    <cellStyle name="Normal 56 3 3 2 2" xfId="34035" xr:uid="{00000000-0005-0000-0000-0000177D0000}"/>
    <cellStyle name="Normal 56 3 3 3" xfId="34036" xr:uid="{00000000-0005-0000-0000-0000187D0000}"/>
    <cellStyle name="Normal 56 3 3 4" xfId="34037" xr:uid="{00000000-0005-0000-0000-0000197D0000}"/>
    <cellStyle name="Normal 56 3 4" xfId="34038" xr:uid="{00000000-0005-0000-0000-00001A7D0000}"/>
    <cellStyle name="Normal 56 3 4 2" xfId="34039" xr:uid="{00000000-0005-0000-0000-00001B7D0000}"/>
    <cellStyle name="Normal 56 3 5" xfId="34040" xr:uid="{00000000-0005-0000-0000-00001C7D0000}"/>
    <cellStyle name="Normal 56 3 6" xfId="34041" xr:uid="{00000000-0005-0000-0000-00001D7D0000}"/>
    <cellStyle name="Normal 56 4" xfId="34042" xr:uid="{00000000-0005-0000-0000-00001E7D0000}"/>
    <cellStyle name="Normal 56 4 2" xfId="34043" xr:uid="{00000000-0005-0000-0000-00001F7D0000}"/>
    <cellStyle name="Normal 56 4 2 2" xfId="34044" xr:uid="{00000000-0005-0000-0000-0000207D0000}"/>
    <cellStyle name="Normal 56 4 2 2 2" xfId="34045" xr:uid="{00000000-0005-0000-0000-0000217D0000}"/>
    <cellStyle name="Normal 56 4 2 3" xfId="34046" xr:uid="{00000000-0005-0000-0000-0000227D0000}"/>
    <cellStyle name="Normal 56 4 2 4" xfId="34047" xr:uid="{00000000-0005-0000-0000-0000237D0000}"/>
    <cellStyle name="Normal 56 4 3" xfId="34048" xr:uid="{00000000-0005-0000-0000-0000247D0000}"/>
    <cellStyle name="Normal 56 4 3 2" xfId="34049" xr:uid="{00000000-0005-0000-0000-0000257D0000}"/>
    <cellStyle name="Normal 56 4 4" xfId="34050" xr:uid="{00000000-0005-0000-0000-0000267D0000}"/>
    <cellStyle name="Normal 56 4 5" xfId="34051" xr:uid="{00000000-0005-0000-0000-0000277D0000}"/>
    <cellStyle name="Normal 56 5" xfId="34052" xr:uid="{00000000-0005-0000-0000-0000287D0000}"/>
    <cellStyle name="Normal 56 5 2" xfId="34053" xr:uid="{00000000-0005-0000-0000-0000297D0000}"/>
    <cellStyle name="Normal 56 5 2 2" xfId="34054" xr:uid="{00000000-0005-0000-0000-00002A7D0000}"/>
    <cellStyle name="Normal 56 5 3" xfId="34055" xr:uid="{00000000-0005-0000-0000-00002B7D0000}"/>
    <cellStyle name="Normal 56 5 4" xfId="34056" xr:uid="{00000000-0005-0000-0000-00002C7D0000}"/>
    <cellStyle name="Normal 56 6" xfId="34057" xr:uid="{00000000-0005-0000-0000-00002D7D0000}"/>
    <cellStyle name="Normal 56 6 2" xfId="34058" xr:uid="{00000000-0005-0000-0000-00002E7D0000}"/>
    <cellStyle name="Normal 56 7" xfId="34059" xr:uid="{00000000-0005-0000-0000-00002F7D0000}"/>
    <cellStyle name="Normal 56 8" xfId="34060" xr:uid="{00000000-0005-0000-0000-0000307D0000}"/>
    <cellStyle name="Normal 56 9" xfId="34061" xr:uid="{00000000-0005-0000-0000-0000317D0000}"/>
    <cellStyle name="Normal 57" xfId="5620" xr:uid="{00000000-0005-0000-0000-0000327D0000}"/>
    <cellStyle name="Normal 57 2" xfId="34062" xr:uid="{00000000-0005-0000-0000-0000337D0000}"/>
    <cellStyle name="Normal 57 2 2" xfId="34063" xr:uid="{00000000-0005-0000-0000-0000347D0000}"/>
    <cellStyle name="Normal 57 2 3" xfId="34064" xr:uid="{00000000-0005-0000-0000-0000357D0000}"/>
    <cellStyle name="Normal 57 3" xfId="34065" xr:uid="{00000000-0005-0000-0000-0000367D0000}"/>
    <cellStyle name="Normal 57 4" xfId="34066" xr:uid="{00000000-0005-0000-0000-0000377D0000}"/>
    <cellStyle name="Normal 58" xfId="805" xr:uid="{00000000-0005-0000-0000-0000387D0000}"/>
    <cellStyle name="Normal 58 2" xfId="34067" xr:uid="{00000000-0005-0000-0000-0000397D0000}"/>
    <cellStyle name="Normal 59" xfId="5621" xr:uid="{00000000-0005-0000-0000-00003A7D0000}"/>
    <cellStyle name="Normal 59 2" xfId="34068" xr:uid="{00000000-0005-0000-0000-00003B7D0000}"/>
    <cellStyle name="Normal 59 2 2" xfId="34069" xr:uid="{00000000-0005-0000-0000-00003C7D0000}"/>
    <cellStyle name="Normal 59 2 2 2" xfId="34070" xr:uid="{00000000-0005-0000-0000-00003D7D0000}"/>
    <cellStyle name="Normal 59 2 2 2 2" xfId="34071" xr:uid="{00000000-0005-0000-0000-00003E7D0000}"/>
    <cellStyle name="Normal 59 2 2 3" xfId="34072" xr:uid="{00000000-0005-0000-0000-00003F7D0000}"/>
    <cellStyle name="Normal 59 2 2 4" xfId="34073" xr:uid="{00000000-0005-0000-0000-0000407D0000}"/>
    <cellStyle name="Normal 59 2 3" xfId="34074" xr:uid="{00000000-0005-0000-0000-0000417D0000}"/>
    <cellStyle name="Normal 59 2 3 2" xfId="34075" xr:uid="{00000000-0005-0000-0000-0000427D0000}"/>
    <cellStyle name="Normal 59 2 4" xfId="34076" xr:uid="{00000000-0005-0000-0000-0000437D0000}"/>
    <cellStyle name="Normal 59 2 5" xfId="34077" xr:uid="{00000000-0005-0000-0000-0000447D0000}"/>
    <cellStyle name="Normal 59 3" xfId="34078" xr:uid="{00000000-0005-0000-0000-0000457D0000}"/>
    <cellStyle name="Normal 59 3 2" xfId="34079" xr:uid="{00000000-0005-0000-0000-0000467D0000}"/>
    <cellStyle name="Normal 59 3 2 2" xfId="34080" xr:uid="{00000000-0005-0000-0000-0000477D0000}"/>
    <cellStyle name="Normal 59 3 3" xfId="34081" xr:uid="{00000000-0005-0000-0000-0000487D0000}"/>
    <cellStyle name="Normal 59 3 4" xfId="34082" xr:uid="{00000000-0005-0000-0000-0000497D0000}"/>
    <cellStyle name="Normal 59 4" xfId="34083" xr:uid="{00000000-0005-0000-0000-00004A7D0000}"/>
    <cellStyle name="Normal 59 4 2" xfId="34084" xr:uid="{00000000-0005-0000-0000-00004B7D0000}"/>
    <cellStyle name="Normal 59 5" xfId="34085" xr:uid="{00000000-0005-0000-0000-00004C7D0000}"/>
    <cellStyle name="Normal 59 6" xfId="34086" xr:uid="{00000000-0005-0000-0000-00004D7D0000}"/>
    <cellStyle name="Normal 6" xfId="400" xr:uid="{00000000-0005-0000-0000-00004E7D0000}"/>
    <cellStyle name="Normal 6 10" xfId="806" xr:uid="{00000000-0005-0000-0000-00004F7D0000}"/>
    <cellStyle name="Normal 6 10 2" xfId="5622" xr:uid="{00000000-0005-0000-0000-0000507D0000}"/>
    <cellStyle name="Normal 6 10 2 2" xfId="5623" xr:uid="{00000000-0005-0000-0000-0000517D0000}"/>
    <cellStyle name="Normal 6 10 2 2 2" xfId="34087" xr:uid="{00000000-0005-0000-0000-0000527D0000}"/>
    <cellStyle name="Normal 6 10 2 2 2 2" xfId="34088" xr:uid="{00000000-0005-0000-0000-0000537D0000}"/>
    <cellStyle name="Normal 6 10 2 2 2 2 2" xfId="34089" xr:uid="{00000000-0005-0000-0000-0000547D0000}"/>
    <cellStyle name="Normal 6 10 2 2 2 2 2 2" xfId="34090" xr:uid="{00000000-0005-0000-0000-0000557D0000}"/>
    <cellStyle name="Normal 6 10 2 2 2 2 3" xfId="34091" xr:uid="{00000000-0005-0000-0000-0000567D0000}"/>
    <cellStyle name="Normal 6 10 2 2 2 2 4" xfId="34092" xr:uid="{00000000-0005-0000-0000-0000577D0000}"/>
    <cellStyle name="Normal 6 10 2 2 2 3" xfId="34093" xr:uid="{00000000-0005-0000-0000-0000587D0000}"/>
    <cellStyle name="Normal 6 10 2 2 2 3 2" xfId="34094" xr:uid="{00000000-0005-0000-0000-0000597D0000}"/>
    <cellStyle name="Normal 6 10 2 2 2 4" xfId="34095" xr:uid="{00000000-0005-0000-0000-00005A7D0000}"/>
    <cellStyle name="Normal 6 10 2 2 2 5" xfId="34096" xr:uid="{00000000-0005-0000-0000-00005B7D0000}"/>
    <cellStyle name="Normal 6 10 2 2 3" xfId="34097" xr:uid="{00000000-0005-0000-0000-00005C7D0000}"/>
    <cellStyle name="Normal 6 10 2 2 3 2" xfId="34098" xr:uid="{00000000-0005-0000-0000-00005D7D0000}"/>
    <cellStyle name="Normal 6 10 2 2 3 2 2" xfId="34099" xr:uid="{00000000-0005-0000-0000-00005E7D0000}"/>
    <cellStyle name="Normal 6 10 2 2 3 3" xfId="34100" xr:uid="{00000000-0005-0000-0000-00005F7D0000}"/>
    <cellStyle name="Normal 6 10 2 2 3 4" xfId="34101" xr:uid="{00000000-0005-0000-0000-0000607D0000}"/>
    <cellStyle name="Normal 6 10 2 2 4" xfId="34102" xr:uid="{00000000-0005-0000-0000-0000617D0000}"/>
    <cellStyle name="Normal 6 10 2 2 4 2" xfId="34103" xr:uid="{00000000-0005-0000-0000-0000627D0000}"/>
    <cellStyle name="Normal 6 10 2 2 5" xfId="34104" xr:uid="{00000000-0005-0000-0000-0000637D0000}"/>
    <cellStyle name="Normal 6 10 2 2 6" xfId="34105" xr:uid="{00000000-0005-0000-0000-0000647D0000}"/>
    <cellStyle name="Normal 6 10 2 3" xfId="34106" xr:uid="{00000000-0005-0000-0000-0000657D0000}"/>
    <cellStyle name="Normal 6 10 2 4" xfId="34107" xr:uid="{00000000-0005-0000-0000-0000667D0000}"/>
    <cellStyle name="Normal 6 10 2 4 2" xfId="34108" xr:uid="{00000000-0005-0000-0000-0000677D0000}"/>
    <cellStyle name="Normal 6 10 2 4 2 2" xfId="34109" xr:uid="{00000000-0005-0000-0000-0000687D0000}"/>
    <cellStyle name="Normal 6 10 2 4 2 2 2" xfId="34110" xr:uid="{00000000-0005-0000-0000-0000697D0000}"/>
    <cellStyle name="Normal 6 10 2 4 2 3" xfId="34111" xr:uid="{00000000-0005-0000-0000-00006A7D0000}"/>
    <cellStyle name="Normal 6 10 2 4 2 4" xfId="34112" xr:uid="{00000000-0005-0000-0000-00006B7D0000}"/>
    <cellStyle name="Normal 6 10 2 4 3" xfId="34113" xr:uid="{00000000-0005-0000-0000-00006C7D0000}"/>
    <cellStyle name="Normal 6 10 2 4 3 2" xfId="34114" xr:uid="{00000000-0005-0000-0000-00006D7D0000}"/>
    <cellStyle name="Normal 6 10 2 4 4" xfId="34115" xr:uid="{00000000-0005-0000-0000-00006E7D0000}"/>
    <cellStyle name="Normal 6 10 2 4 5" xfId="34116" xr:uid="{00000000-0005-0000-0000-00006F7D0000}"/>
    <cellStyle name="Normal 6 10 2 5" xfId="34117" xr:uid="{00000000-0005-0000-0000-0000707D0000}"/>
    <cellStyle name="Normal 6 10 2 5 2" xfId="34118" xr:uid="{00000000-0005-0000-0000-0000717D0000}"/>
    <cellStyle name="Normal 6 10 2 5 2 2" xfId="34119" xr:uid="{00000000-0005-0000-0000-0000727D0000}"/>
    <cellStyle name="Normal 6 10 2 5 3" xfId="34120" xr:uid="{00000000-0005-0000-0000-0000737D0000}"/>
    <cellStyle name="Normal 6 10 2 5 4" xfId="34121" xr:uid="{00000000-0005-0000-0000-0000747D0000}"/>
    <cellStyle name="Normal 6 10 2 6" xfId="34122" xr:uid="{00000000-0005-0000-0000-0000757D0000}"/>
    <cellStyle name="Normal 6 10 2 6 2" xfId="34123" xr:uid="{00000000-0005-0000-0000-0000767D0000}"/>
    <cellStyle name="Normal 6 10 2 7" xfId="34124" xr:uid="{00000000-0005-0000-0000-0000777D0000}"/>
    <cellStyle name="Normal 6 10 2 8" xfId="34125" xr:uid="{00000000-0005-0000-0000-0000787D0000}"/>
    <cellStyle name="Normal 6 10 3" xfId="34126" xr:uid="{00000000-0005-0000-0000-0000797D0000}"/>
    <cellStyle name="Normal 6 10 3 2" xfId="34127" xr:uid="{00000000-0005-0000-0000-00007A7D0000}"/>
    <cellStyle name="Normal 6 10 3 2 2" xfId="34128" xr:uid="{00000000-0005-0000-0000-00007B7D0000}"/>
    <cellStyle name="Normal 6 10 3 2 2 2" xfId="34129" xr:uid="{00000000-0005-0000-0000-00007C7D0000}"/>
    <cellStyle name="Normal 6 10 3 2 2 2 2" xfId="34130" xr:uid="{00000000-0005-0000-0000-00007D7D0000}"/>
    <cellStyle name="Normal 6 10 3 2 2 3" xfId="34131" xr:uid="{00000000-0005-0000-0000-00007E7D0000}"/>
    <cellStyle name="Normal 6 10 3 2 2 4" xfId="34132" xr:uid="{00000000-0005-0000-0000-00007F7D0000}"/>
    <cellStyle name="Normal 6 10 3 2 3" xfId="34133" xr:uid="{00000000-0005-0000-0000-0000807D0000}"/>
    <cellStyle name="Normal 6 10 3 2 3 2" xfId="34134" xr:uid="{00000000-0005-0000-0000-0000817D0000}"/>
    <cellStyle name="Normal 6 10 3 2 4" xfId="34135" xr:uid="{00000000-0005-0000-0000-0000827D0000}"/>
    <cellStyle name="Normal 6 10 3 2 5" xfId="34136" xr:uid="{00000000-0005-0000-0000-0000837D0000}"/>
    <cellStyle name="Normal 6 10 3 3" xfId="34137" xr:uid="{00000000-0005-0000-0000-0000847D0000}"/>
    <cellStyle name="Normal 6 10 3 3 2" xfId="34138" xr:uid="{00000000-0005-0000-0000-0000857D0000}"/>
    <cellStyle name="Normal 6 10 3 3 2 2" xfId="34139" xr:uid="{00000000-0005-0000-0000-0000867D0000}"/>
    <cellStyle name="Normal 6 10 3 3 3" xfId="34140" xr:uid="{00000000-0005-0000-0000-0000877D0000}"/>
    <cellStyle name="Normal 6 10 3 3 4" xfId="34141" xr:uid="{00000000-0005-0000-0000-0000887D0000}"/>
    <cellStyle name="Normal 6 10 3 4" xfId="34142" xr:uid="{00000000-0005-0000-0000-0000897D0000}"/>
    <cellStyle name="Normal 6 10 3 4 2" xfId="34143" xr:uid="{00000000-0005-0000-0000-00008A7D0000}"/>
    <cellStyle name="Normal 6 10 3 5" xfId="34144" xr:uid="{00000000-0005-0000-0000-00008B7D0000}"/>
    <cellStyle name="Normal 6 10 3 6" xfId="34145" xr:uid="{00000000-0005-0000-0000-00008C7D0000}"/>
    <cellStyle name="Normal 6 10 4" xfId="34146" xr:uid="{00000000-0005-0000-0000-00008D7D0000}"/>
    <cellStyle name="Normal 6 10 4 2" xfId="34147" xr:uid="{00000000-0005-0000-0000-00008E7D0000}"/>
    <cellStyle name="Normal 6 10 4 2 2" xfId="34148" xr:uid="{00000000-0005-0000-0000-00008F7D0000}"/>
    <cellStyle name="Normal 6 10 4 2 2 2" xfId="34149" xr:uid="{00000000-0005-0000-0000-0000907D0000}"/>
    <cellStyle name="Normal 6 10 4 2 3" xfId="34150" xr:uid="{00000000-0005-0000-0000-0000917D0000}"/>
    <cellStyle name="Normal 6 10 4 2 4" xfId="34151" xr:uid="{00000000-0005-0000-0000-0000927D0000}"/>
    <cellStyle name="Normal 6 10 4 3" xfId="34152" xr:uid="{00000000-0005-0000-0000-0000937D0000}"/>
    <cellStyle name="Normal 6 10 4 3 2" xfId="34153" xr:uid="{00000000-0005-0000-0000-0000947D0000}"/>
    <cellStyle name="Normal 6 10 4 4" xfId="34154" xr:uid="{00000000-0005-0000-0000-0000957D0000}"/>
    <cellStyle name="Normal 6 10 4 5" xfId="34155" xr:uid="{00000000-0005-0000-0000-0000967D0000}"/>
    <cellStyle name="Normal 6 10 5" xfId="34156" xr:uid="{00000000-0005-0000-0000-0000977D0000}"/>
    <cellStyle name="Normal 6 10 5 2" xfId="34157" xr:uid="{00000000-0005-0000-0000-0000987D0000}"/>
    <cellStyle name="Normal 6 10 5 2 2" xfId="34158" xr:uid="{00000000-0005-0000-0000-0000997D0000}"/>
    <cellStyle name="Normal 6 10 5 3" xfId="34159" xr:uid="{00000000-0005-0000-0000-00009A7D0000}"/>
    <cellStyle name="Normal 6 10 5 4" xfId="34160" xr:uid="{00000000-0005-0000-0000-00009B7D0000}"/>
    <cellStyle name="Normal 6 10 6" xfId="34161" xr:uid="{00000000-0005-0000-0000-00009C7D0000}"/>
    <cellStyle name="Normal 6 10 6 2" xfId="34162" xr:uid="{00000000-0005-0000-0000-00009D7D0000}"/>
    <cellStyle name="Normal 6 10 7" xfId="34163" xr:uid="{00000000-0005-0000-0000-00009E7D0000}"/>
    <cellStyle name="Normal 6 10 8" xfId="34164" xr:uid="{00000000-0005-0000-0000-00009F7D0000}"/>
    <cellStyle name="Normal 6 10 9" xfId="34165" xr:uid="{00000000-0005-0000-0000-0000A07D0000}"/>
    <cellStyle name="Normal 6 11" xfId="5624" xr:uid="{00000000-0005-0000-0000-0000A17D0000}"/>
    <cellStyle name="Normal 6 11 2" xfId="5625" xr:uid="{00000000-0005-0000-0000-0000A27D0000}"/>
    <cellStyle name="Normal 6 11 2 2" xfId="5626" xr:uid="{00000000-0005-0000-0000-0000A37D0000}"/>
    <cellStyle name="Normal 6 11 2 3" xfId="34166" xr:uid="{00000000-0005-0000-0000-0000A47D0000}"/>
    <cellStyle name="Normal 6 11 2 3 2" xfId="34167" xr:uid="{00000000-0005-0000-0000-0000A57D0000}"/>
    <cellStyle name="Normal 6 11 2 3 2 2" xfId="34168" xr:uid="{00000000-0005-0000-0000-0000A67D0000}"/>
    <cellStyle name="Normal 6 11 2 3 2 2 2" xfId="34169" xr:uid="{00000000-0005-0000-0000-0000A77D0000}"/>
    <cellStyle name="Normal 6 11 2 3 2 3" xfId="34170" xr:uid="{00000000-0005-0000-0000-0000A87D0000}"/>
    <cellStyle name="Normal 6 11 2 3 2 4" xfId="34171" xr:uid="{00000000-0005-0000-0000-0000A97D0000}"/>
    <cellStyle name="Normal 6 11 2 3 3" xfId="34172" xr:uid="{00000000-0005-0000-0000-0000AA7D0000}"/>
    <cellStyle name="Normal 6 11 2 3 3 2" xfId="34173" xr:uid="{00000000-0005-0000-0000-0000AB7D0000}"/>
    <cellStyle name="Normal 6 11 2 3 4" xfId="34174" xr:uid="{00000000-0005-0000-0000-0000AC7D0000}"/>
    <cellStyle name="Normal 6 11 2 3 5" xfId="34175" xr:uid="{00000000-0005-0000-0000-0000AD7D0000}"/>
    <cellStyle name="Normal 6 11 2 4" xfId="34176" xr:uid="{00000000-0005-0000-0000-0000AE7D0000}"/>
    <cellStyle name="Normal 6 11 2 4 2" xfId="34177" xr:uid="{00000000-0005-0000-0000-0000AF7D0000}"/>
    <cellStyle name="Normal 6 11 2 4 2 2" xfId="34178" xr:uid="{00000000-0005-0000-0000-0000B07D0000}"/>
    <cellStyle name="Normal 6 11 2 4 3" xfId="34179" xr:uid="{00000000-0005-0000-0000-0000B17D0000}"/>
    <cellStyle name="Normal 6 11 2 4 4" xfId="34180" xr:uid="{00000000-0005-0000-0000-0000B27D0000}"/>
    <cellStyle name="Normal 6 11 2 5" xfId="34181" xr:uid="{00000000-0005-0000-0000-0000B37D0000}"/>
    <cellStyle name="Normal 6 11 2 5 2" xfId="34182" xr:uid="{00000000-0005-0000-0000-0000B47D0000}"/>
    <cellStyle name="Normal 6 11 2 6" xfId="34183" xr:uid="{00000000-0005-0000-0000-0000B57D0000}"/>
    <cellStyle name="Normal 6 11 2 7" xfId="34184" xr:uid="{00000000-0005-0000-0000-0000B67D0000}"/>
    <cellStyle name="Normal 6 11 3" xfId="34185" xr:uid="{00000000-0005-0000-0000-0000B77D0000}"/>
    <cellStyle name="Normal 6 11 4" xfId="34186" xr:uid="{00000000-0005-0000-0000-0000B87D0000}"/>
    <cellStyle name="Normal 6 11 4 2" xfId="34187" xr:uid="{00000000-0005-0000-0000-0000B97D0000}"/>
    <cellStyle name="Normal 6 11 4 2 2" xfId="34188" xr:uid="{00000000-0005-0000-0000-0000BA7D0000}"/>
    <cellStyle name="Normal 6 11 4 2 2 2" xfId="34189" xr:uid="{00000000-0005-0000-0000-0000BB7D0000}"/>
    <cellStyle name="Normal 6 11 4 2 3" xfId="34190" xr:uid="{00000000-0005-0000-0000-0000BC7D0000}"/>
    <cellStyle name="Normal 6 11 4 2 4" xfId="34191" xr:uid="{00000000-0005-0000-0000-0000BD7D0000}"/>
    <cellStyle name="Normal 6 11 4 3" xfId="34192" xr:uid="{00000000-0005-0000-0000-0000BE7D0000}"/>
    <cellStyle name="Normal 6 11 4 3 2" xfId="34193" xr:uid="{00000000-0005-0000-0000-0000BF7D0000}"/>
    <cellStyle name="Normal 6 11 4 4" xfId="34194" xr:uid="{00000000-0005-0000-0000-0000C07D0000}"/>
    <cellStyle name="Normal 6 11 4 5" xfId="34195" xr:uid="{00000000-0005-0000-0000-0000C17D0000}"/>
    <cellStyle name="Normal 6 11 5" xfId="34196" xr:uid="{00000000-0005-0000-0000-0000C27D0000}"/>
    <cellStyle name="Normal 6 11 5 2" xfId="34197" xr:uid="{00000000-0005-0000-0000-0000C37D0000}"/>
    <cellStyle name="Normal 6 11 5 2 2" xfId="34198" xr:uid="{00000000-0005-0000-0000-0000C47D0000}"/>
    <cellStyle name="Normal 6 11 5 3" xfId="34199" xr:uid="{00000000-0005-0000-0000-0000C57D0000}"/>
    <cellStyle name="Normal 6 11 5 4" xfId="34200" xr:uid="{00000000-0005-0000-0000-0000C67D0000}"/>
    <cellStyle name="Normal 6 11 6" xfId="34201" xr:uid="{00000000-0005-0000-0000-0000C77D0000}"/>
    <cellStyle name="Normal 6 11 6 2" xfId="34202" xr:uid="{00000000-0005-0000-0000-0000C87D0000}"/>
    <cellStyle name="Normal 6 11 7" xfId="34203" xr:uid="{00000000-0005-0000-0000-0000C97D0000}"/>
    <cellStyle name="Normal 6 11 8" xfId="34204" xr:uid="{00000000-0005-0000-0000-0000CA7D0000}"/>
    <cellStyle name="Normal 6 12" xfId="5627" xr:uid="{00000000-0005-0000-0000-0000CB7D0000}"/>
    <cellStyle name="Normal 6 12 2" xfId="5628" xr:uid="{00000000-0005-0000-0000-0000CC7D0000}"/>
    <cellStyle name="Normal 6 12 2 2" xfId="5629" xr:uid="{00000000-0005-0000-0000-0000CD7D0000}"/>
    <cellStyle name="Normal 6 12 3" xfId="34205" xr:uid="{00000000-0005-0000-0000-0000CE7D0000}"/>
    <cellStyle name="Normal 6 12 4" xfId="34206" xr:uid="{00000000-0005-0000-0000-0000CF7D0000}"/>
    <cellStyle name="Normal 6 12 4 2" xfId="34207" xr:uid="{00000000-0005-0000-0000-0000D07D0000}"/>
    <cellStyle name="Normal 6 12 4 2 2" xfId="34208" xr:uid="{00000000-0005-0000-0000-0000D17D0000}"/>
    <cellStyle name="Normal 6 12 4 2 2 2" xfId="34209" xr:uid="{00000000-0005-0000-0000-0000D27D0000}"/>
    <cellStyle name="Normal 6 12 4 2 3" xfId="34210" xr:uid="{00000000-0005-0000-0000-0000D37D0000}"/>
    <cellStyle name="Normal 6 12 4 2 4" xfId="34211" xr:uid="{00000000-0005-0000-0000-0000D47D0000}"/>
    <cellStyle name="Normal 6 12 4 3" xfId="34212" xr:uid="{00000000-0005-0000-0000-0000D57D0000}"/>
    <cellStyle name="Normal 6 12 4 3 2" xfId="34213" xr:uid="{00000000-0005-0000-0000-0000D67D0000}"/>
    <cellStyle name="Normal 6 12 4 4" xfId="34214" xr:uid="{00000000-0005-0000-0000-0000D77D0000}"/>
    <cellStyle name="Normal 6 12 4 5" xfId="34215" xr:uid="{00000000-0005-0000-0000-0000D87D0000}"/>
    <cellStyle name="Normal 6 12 5" xfId="34216" xr:uid="{00000000-0005-0000-0000-0000D97D0000}"/>
    <cellStyle name="Normal 6 12 5 2" xfId="34217" xr:uid="{00000000-0005-0000-0000-0000DA7D0000}"/>
    <cellStyle name="Normal 6 12 5 2 2" xfId="34218" xr:uid="{00000000-0005-0000-0000-0000DB7D0000}"/>
    <cellStyle name="Normal 6 12 5 3" xfId="34219" xr:uid="{00000000-0005-0000-0000-0000DC7D0000}"/>
    <cellStyle name="Normal 6 12 5 4" xfId="34220" xr:uid="{00000000-0005-0000-0000-0000DD7D0000}"/>
    <cellStyle name="Normal 6 12 6" xfId="34221" xr:uid="{00000000-0005-0000-0000-0000DE7D0000}"/>
    <cellStyle name="Normal 6 12 6 2" xfId="34222" xr:uid="{00000000-0005-0000-0000-0000DF7D0000}"/>
    <cellStyle name="Normal 6 12 7" xfId="34223" xr:uid="{00000000-0005-0000-0000-0000E07D0000}"/>
    <cellStyle name="Normal 6 12 8" xfId="34224" xr:uid="{00000000-0005-0000-0000-0000E17D0000}"/>
    <cellStyle name="Normal 6 13" xfId="5630" xr:uid="{00000000-0005-0000-0000-0000E27D0000}"/>
    <cellStyle name="Normal 6 13 2" xfId="5631" xr:uid="{00000000-0005-0000-0000-0000E37D0000}"/>
    <cellStyle name="Normal 6 14" xfId="5632" xr:uid="{00000000-0005-0000-0000-0000E47D0000}"/>
    <cellStyle name="Normal 6 14 2" xfId="5633" xr:uid="{00000000-0005-0000-0000-0000E57D0000}"/>
    <cellStyle name="Normal 6 15" xfId="5634" xr:uid="{00000000-0005-0000-0000-0000E67D0000}"/>
    <cellStyle name="Normal 6 15 2" xfId="5635" xr:uid="{00000000-0005-0000-0000-0000E77D0000}"/>
    <cellStyle name="Normal 6 16" xfId="5636" xr:uid="{00000000-0005-0000-0000-0000E87D0000}"/>
    <cellStyle name="Normal 6 16 2" xfId="5637" xr:uid="{00000000-0005-0000-0000-0000E97D0000}"/>
    <cellStyle name="Normal 6 17" xfId="5638" xr:uid="{00000000-0005-0000-0000-0000EA7D0000}"/>
    <cellStyle name="Normal 6 17 2" xfId="5639" xr:uid="{00000000-0005-0000-0000-0000EB7D0000}"/>
    <cellStyle name="Normal 6 18" xfId="5640" xr:uid="{00000000-0005-0000-0000-0000EC7D0000}"/>
    <cellStyle name="Normal 6 18 2" xfId="5641" xr:uid="{00000000-0005-0000-0000-0000ED7D0000}"/>
    <cellStyle name="Normal 6 19" xfId="5642" xr:uid="{00000000-0005-0000-0000-0000EE7D0000}"/>
    <cellStyle name="Normal 6 19 2" xfId="5643" xr:uid="{00000000-0005-0000-0000-0000EF7D0000}"/>
    <cellStyle name="Normal 6 2" xfId="401" xr:uid="{00000000-0005-0000-0000-0000F07D0000}"/>
    <cellStyle name="Normal 6 2 10" xfId="5644" xr:uid="{00000000-0005-0000-0000-0000F17D0000}"/>
    <cellStyle name="Normal 6 2 10 2" xfId="5645" xr:uid="{00000000-0005-0000-0000-0000F27D0000}"/>
    <cellStyle name="Normal 6 2 10 2 2" xfId="5646" xr:uid="{00000000-0005-0000-0000-0000F37D0000}"/>
    <cellStyle name="Normal 6 2 11" xfId="5647" xr:uid="{00000000-0005-0000-0000-0000F47D0000}"/>
    <cellStyle name="Normal 6 2 11 2" xfId="5648" xr:uid="{00000000-0005-0000-0000-0000F57D0000}"/>
    <cellStyle name="Normal 6 2 11 2 2" xfId="5649" xr:uid="{00000000-0005-0000-0000-0000F67D0000}"/>
    <cellStyle name="Normal 6 2 12" xfId="5650" xr:uid="{00000000-0005-0000-0000-0000F77D0000}"/>
    <cellStyle name="Normal 6 2 12 2" xfId="5651" xr:uid="{00000000-0005-0000-0000-0000F87D0000}"/>
    <cellStyle name="Normal 6 2 12 2 2" xfId="5652" xr:uid="{00000000-0005-0000-0000-0000F97D0000}"/>
    <cellStyle name="Normal 6 2 13" xfId="5653" xr:uid="{00000000-0005-0000-0000-0000FA7D0000}"/>
    <cellStyle name="Normal 6 2 13 2" xfId="5654" xr:uid="{00000000-0005-0000-0000-0000FB7D0000}"/>
    <cellStyle name="Normal 6 2 13 2 2" xfId="5655" xr:uid="{00000000-0005-0000-0000-0000FC7D0000}"/>
    <cellStyle name="Normal 6 2 14" xfId="5656" xr:uid="{00000000-0005-0000-0000-0000FD7D0000}"/>
    <cellStyle name="Normal 6 2 14 2" xfId="5657" xr:uid="{00000000-0005-0000-0000-0000FE7D0000}"/>
    <cellStyle name="Normal 6 2 14 2 2" xfId="5658" xr:uid="{00000000-0005-0000-0000-0000FF7D0000}"/>
    <cellStyle name="Normal 6 2 15" xfId="5659" xr:uid="{00000000-0005-0000-0000-0000007E0000}"/>
    <cellStyle name="Normal 6 2 15 2" xfId="5660" xr:uid="{00000000-0005-0000-0000-0000017E0000}"/>
    <cellStyle name="Normal 6 2 15 2 2" xfId="5661" xr:uid="{00000000-0005-0000-0000-0000027E0000}"/>
    <cellStyle name="Normal 6 2 16" xfId="5662" xr:uid="{00000000-0005-0000-0000-0000037E0000}"/>
    <cellStyle name="Normal 6 2 16 2" xfId="5663" xr:uid="{00000000-0005-0000-0000-0000047E0000}"/>
    <cellStyle name="Normal 6 2 16 2 2" xfId="5664" xr:uid="{00000000-0005-0000-0000-0000057E0000}"/>
    <cellStyle name="Normal 6 2 17" xfId="5665" xr:uid="{00000000-0005-0000-0000-0000067E0000}"/>
    <cellStyle name="Normal 6 2 17 2" xfId="5666" xr:uid="{00000000-0005-0000-0000-0000077E0000}"/>
    <cellStyle name="Normal 6 2 17 2 2" xfId="5667" xr:uid="{00000000-0005-0000-0000-0000087E0000}"/>
    <cellStyle name="Normal 6 2 18" xfId="5668" xr:uid="{00000000-0005-0000-0000-0000097E0000}"/>
    <cellStyle name="Normal 6 2 18 2" xfId="5669" xr:uid="{00000000-0005-0000-0000-00000A7E0000}"/>
    <cellStyle name="Normal 6 2 18 2 2" xfId="5670" xr:uid="{00000000-0005-0000-0000-00000B7E0000}"/>
    <cellStyle name="Normal 6 2 19" xfId="5671" xr:uid="{00000000-0005-0000-0000-00000C7E0000}"/>
    <cellStyle name="Normal 6 2 19 2" xfId="5672" xr:uid="{00000000-0005-0000-0000-00000D7E0000}"/>
    <cellStyle name="Normal 6 2 19 2 2" xfId="5673" xr:uid="{00000000-0005-0000-0000-00000E7E0000}"/>
    <cellStyle name="Normal 6 2 2" xfId="402" xr:uid="{00000000-0005-0000-0000-00000F7E0000}"/>
    <cellStyle name="Normal 6 2 2 10" xfId="34225" xr:uid="{00000000-0005-0000-0000-0000107E0000}"/>
    <cellStyle name="Normal 6 2 2 11" xfId="34226" xr:uid="{00000000-0005-0000-0000-0000117E0000}"/>
    <cellStyle name="Normal 6 2 2 2" xfId="807" xr:uid="{00000000-0005-0000-0000-0000127E0000}"/>
    <cellStyle name="Normal 6 2 2 2 10" xfId="34227" xr:uid="{00000000-0005-0000-0000-0000137E0000}"/>
    <cellStyle name="Normal 6 2 2 2 2" xfId="808" xr:uid="{00000000-0005-0000-0000-0000147E0000}"/>
    <cellStyle name="Normal 6 2 2 2 2 2" xfId="34228" xr:uid="{00000000-0005-0000-0000-0000157E0000}"/>
    <cellStyle name="Normal 6 2 2 2 2 2 2" xfId="34229" xr:uid="{00000000-0005-0000-0000-0000167E0000}"/>
    <cellStyle name="Normal 6 2 2 2 2 2 2 2" xfId="34230" xr:uid="{00000000-0005-0000-0000-0000177E0000}"/>
    <cellStyle name="Normal 6 2 2 2 2 2 2 2 2" xfId="34231" xr:uid="{00000000-0005-0000-0000-0000187E0000}"/>
    <cellStyle name="Normal 6 2 2 2 2 2 2 2 2 2" xfId="34232" xr:uid="{00000000-0005-0000-0000-0000197E0000}"/>
    <cellStyle name="Normal 6 2 2 2 2 2 2 2 2 2 2" xfId="34233" xr:uid="{00000000-0005-0000-0000-00001A7E0000}"/>
    <cellStyle name="Normal 6 2 2 2 2 2 2 2 2 3" xfId="34234" xr:uid="{00000000-0005-0000-0000-00001B7E0000}"/>
    <cellStyle name="Normal 6 2 2 2 2 2 2 2 2 4" xfId="34235" xr:uid="{00000000-0005-0000-0000-00001C7E0000}"/>
    <cellStyle name="Normal 6 2 2 2 2 2 2 2 3" xfId="34236" xr:uid="{00000000-0005-0000-0000-00001D7E0000}"/>
    <cellStyle name="Normal 6 2 2 2 2 2 2 2 3 2" xfId="34237" xr:uid="{00000000-0005-0000-0000-00001E7E0000}"/>
    <cellStyle name="Normal 6 2 2 2 2 2 2 2 4" xfId="34238" xr:uid="{00000000-0005-0000-0000-00001F7E0000}"/>
    <cellStyle name="Normal 6 2 2 2 2 2 2 2 5" xfId="34239" xr:uid="{00000000-0005-0000-0000-0000207E0000}"/>
    <cellStyle name="Normal 6 2 2 2 2 2 2 3" xfId="34240" xr:uid="{00000000-0005-0000-0000-0000217E0000}"/>
    <cellStyle name="Normal 6 2 2 2 2 2 2 3 2" xfId="34241" xr:uid="{00000000-0005-0000-0000-0000227E0000}"/>
    <cellStyle name="Normal 6 2 2 2 2 2 2 3 2 2" xfId="34242" xr:uid="{00000000-0005-0000-0000-0000237E0000}"/>
    <cellStyle name="Normal 6 2 2 2 2 2 2 3 3" xfId="34243" xr:uid="{00000000-0005-0000-0000-0000247E0000}"/>
    <cellStyle name="Normal 6 2 2 2 2 2 2 3 4" xfId="34244" xr:uid="{00000000-0005-0000-0000-0000257E0000}"/>
    <cellStyle name="Normal 6 2 2 2 2 2 2 4" xfId="34245" xr:uid="{00000000-0005-0000-0000-0000267E0000}"/>
    <cellStyle name="Normal 6 2 2 2 2 2 2 4 2" xfId="34246" xr:uid="{00000000-0005-0000-0000-0000277E0000}"/>
    <cellStyle name="Normal 6 2 2 2 2 2 2 5" xfId="34247" xr:uid="{00000000-0005-0000-0000-0000287E0000}"/>
    <cellStyle name="Normal 6 2 2 2 2 2 2 6" xfId="34248" xr:uid="{00000000-0005-0000-0000-0000297E0000}"/>
    <cellStyle name="Normal 6 2 2 2 2 2 3" xfId="34249" xr:uid="{00000000-0005-0000-0000-00002A7E0000}"/>
    <cellStyle name="Normal 6 2 2 2 2 2 3 2" xfId="34250" xr:uid="{00000000-0005-0000-0000-00002B7E0000}"/>
    <cellStyle name="Normal 6 2 2 2 2 2 3 2 2" xfId="34251" xr:uid="{00000000-0005-0000-0000-00002C7E0000}"/>
    <cellStyle name="Normal 6 2 2 2 2 2 3 2 2 2" xfId="34252" xr:uid="{00000000-0005-0000-0000-00002D7E0000}"/>
    <cellStyle name="Normal 6 2 2 2 2 2 3 2 3" xfId="34253" xr:uid="{00000000-0005-0000-0000-00002E7E0000}"/>
    <cellStyle name="Normal 6 2 2 2 2 2 3 2 4" xfId="34254" xr:uid="{00000000-0005-0000-0000-00002F7E0000}"/>
    <cellStyle name="Normal 6 2 2 2 2 2 3 3" xfId="34255" xr:uid="{00000000-0005-0000-0000-0000307E0000}"/>
    <cellStyle name="Normal 6 2 2 2 2 2 3 3 2" xfId="34256" xr:uid="{00000000-0005-0000-0000-0000317E0000}"/>
    <cellStyle name="Normal 6 2 2 2 2 2 3 4" xfId="34257" xr:uid="{00000000-0005-0000-0000-0000327E0000}"/>
    <cellStyle name="Normal 6 2 2 2 2 2 3 5" xfId="34258" xr:uid="{00000000-0005-0000-0000-0000337E0000}"/>
    <cellStyle name="Normal 6 2 2 2 2 2 4" xfId="34259" xr:uid="{00000000-0005-0000-0000-0000347E0000}"/>
    <cellStyle name="Normal 6 2 2 2 2 2 4 2" xfId="34260" xr:uid="{00000000-0005-0000-0000-0000357E0000}"/>
    <cellStyle name="Normal 6 2 2 2 2 2 4 2 2" xfId="34261" xr:uid="{00000000-0005-0000-0000-0000367E0000}"/>
    <cellStyle name="Normal 6 2 2 2 2 2 4 3" xfId="34262" xr:uid="{00000000-0005-0000-0000-0000377E0000}"/>
    <cellStyle name="Normal 6 2 2 2 2 2 4 4" xfId="34263" xr:uid="{00000000-0005-0000-0000-0000387E0000}"/>
    <cellStyle name="Normal 6 2 2 2 2 2 5" xfId="34264" xr:uid="{00000000-0005-0000-0000-0000397E0000}"/>
    <cellStyle name="Normal 6 2 2 2 2 2 5 2" xfId="34265" xr:uid="{00000000-0005-0000-0000-00003A7E0000}"/>
    <cellStyle name="Normal 6 2 2 2 2 2 6" xfId="34266" xr:uid="{00000000-0005-0000-0000-00003B7E0000}"/>
    <cellStyle name="Normal 6 2 2 2 2 2 7" xfId="34267" xr:uid="{00000000-0005-0000-0000-00003C7E0000}"/>
    <cellStyle name="Normal 6 2 2 2 2 3" xfId="34268" xr:uid="{00000000-0005-0000-0000-00003D7E0000}"/>
    <cellStyle name="Normal 6 2 2 2 2 3 2" xfId="34269" xr:uid="{00000000-0005-0000-0000-00003E7E0000}"/>
    <cellStyle name="Normal 6 2 2 2 2 3 2 2" xfId="34270" xr:uid="{00000000-0005-0000-0000-00003F7E0000}"/>
    <cellStyle name="Normal 6 2 2 2 2 3 2 2 2" xfId="34271" xr:uid="{00000000-0005-0000-0000-0000407E0000}"/>
    <cellStyle name="Normal 6 2 2 2 2 3 2 2 2 2" xfId="34272" xr:uid="{00000000-0005-0000-0000-0000417E0000}"/>
    <cellStyle name="Normal 6 2 2 2 2 3 2 2 3" xfId="34273" xr:uid="{00000000-0005-0000-0000-0000427E0000}"/>
    <cellStyle name="Normal 6 2 2 2 2 3 2 2 4" xfId="34274" xr:uid="{00000000-0005-0000-0000-0000437E0000}"/>
    <cellStyle name="Normal 6 2 2 2 2 3 2 3" xfId="34275" xr:uid="{00000000-0005-0000-0000-0000447E0000}"/>
    <cellStyle name="Normal 6 2 2 2 2 3 2 3 2" xfId="34276" xr:uid="{00000000-0005-0000-0000-0000457E0000}"/>
    <cellStyle name="Normal 6 2 2 2 2 3 2 4" xfId="34277" xr:uid="{00000000-0005-0000-0000-0000467E0000}"/>
    <cellStyle name="Normal 6 2 2 2 2 3 2 5" xfId="34278" xr:uid="{00000000-0005-0000-0000-0000477E0000}"/>
    <cellStyle name="Normal 6 2 2 2 2 3 3" xfId="34279" xr:uid="{00000000-0005-0000-0000-0000487E0000}"/>
    <cellStyle name="Normal 6 2 2 2 2 3 3 2" xfId="34280" xr:uid="{00000000-0005-0000-0000-0000497E0000}"/>
    <cellStyle name="Normal 6 2 2 2 2 3 3 2 2" xfId="34281" xr:uid="{00000000-0005-0000-0000-00004A7E0000}"/>
    <cellStyle name="Normal 6 2 2 2 2 3 3 3" xfId="34282" xr:uid="{00000000-0005-0000-0000-00004B7E0000}"/>
    <cellStyle name="Normal 6 2 2 2 2 3 3 4" xfId="34283" xr:uid="{00000000-0005-0000-0000-00004C7E0000}"/>
    <cellStyle name="Normal 6 2 2 2 2 3 4" xfId="34284" xr:uid="{00000000-0005-0000-0000-00004D7E0000}"/>
    <cellStyle name="Normal 6 2 2 2 2 3 4 2" xfId="34285" xr:uid="{00000000-0005-0000-0000-00004E7E0000}"/>
    <cellStyle name="Normal 6 2 2 2 2 3 5" xfId="34286" xr:uid="{00000000-0005-0000-0000-00004F7E0000}"/>
    <cellStyle name="Normal 6 2 2 2 2 3 6" xfId="34287" xr:uid="{00000000-0005-0000-0000-0000507E0000}"/>
    <cellStyle name="Normal 6 2 2 2 2 4" xfId="34288" xr:uid="{00000000-0005-0000-0000-0000517E0000}"/>
    <cellStyle name="Normal 6 2 2 2 2 4 2" xfId="34289" xr:uid="{00000000-0005-0000-0000-0000527E0000}"/>
    <cellStyle name="Normal 6 2 2 2 2 4 2 2" xfId="34290" xr:uid="{00000000-0005-0000-0000-0000537E0000}"/>
    <cellStyle name="Normal 6 2 2 2 2 4 2 2 2" xfId="34291" xr:uid="{00000000-0005-0000-0000-0000547E0000}"/>
    <cellStyle name="Normal 6 2 2 2 2 4 2 3" xfId="34292" xr:uid="{00000000-0005-0000-0000-0000557E0000}"/>
    <cellStyle name="Normal 6 2 2 2 2 4 2 4" xfId="34293" xr:uid="{00000000-0005-0000-0000-0000567E0000}"/>
    <cellStyle name="Normal 6 2 2 2 2 4 3" xfId="34294" xr:uid="{00000000-0005-0000-0000-0000577E0000}"/>
    <cellStyle name="Normal 6 2 2 2 2 4 3 2" xfId="34295" xr:uid="{00000000-0005-0000-0000-0000587E0000}"/>
    <cellStyle name="Normal 6 2 2 2 2 4 4" xfId="34296" xr:uid="{00000000-0005-0000-0000-0000597E0000}"/>
    <cellStyle name="Normal 6 2 2 2 2 4 5" xfId="34297" xr:uid="{00000000-0005-0000-0000-00005A7E0000}"/>
    <cellStyle name="Normal 6 2 2 2 2 5" xfId="34298" xr:uid="{00000000-0005-0000-0000-00005B7E0000}"/>
    <cellStyle name="Normal 6 2 2 2 2 5 2" xfId="34299" xr:uid="{00000000-0005-0000-0000-00005C7E0000}"/>
    <cellStyle name="Normal 6 2 2 2 2 5 2 2" xfId="34300" xr:uid="{00000000-0005-0000-0000-00005D7E0000}"/>
    <cellStyle name="Normal 6 2 2 2 2 5 3" xfId="34301" xr:uid="{00000000-0005-0000-0000-00005E7E0000}"/>
    <cellStyle name="Normal 6 2 2 2 2 5 4" xfId="34302" xr:uid="{00000000-0005-0000-0000-00005F7E0000}"/>
    <cellStyle name="Normal 6 2 2 2 2 6" xfId="34303" xr:uid="{00000000-0005-0000-0000-0000607E0000}"/>
    <cellStyle name="Normal 6 2 2 2 2 6 2" xfId="34304" xr:uid="{00000000-0005-0000-0000-0000617E0000}"/>
    <cellStyle name="Normal 6 2 2 2 2 7" xfId="34305" xr:uid="{00000000-0005-0000-0000-0000627E0000}"/>
    <cellStyle name="Normal 6 2 2 2 2 8" xfId="34306" xr:uid="{00000000-0005-0000-0000-0000637E0000}"/>
    <cellStyle name="Normal 6 2 2 2 2 9" xfId="34307" xr:uid="{00000000-0005-0000-0000-0000647E0000}"/>
    <cellStyle name="Normal 6 2 2 2 3" xfId="34308" xr:uid="{00000000-0005-0000-0000-0000657E0000}"/>
    <cellStyle name="Normal 6 2 2 2 3 2" xfId="34309" xr:uid="{00000000-0005-0000-0000-0000667E0000}"/>
    <cellStyle name="Normal 6 2 2 2 3 2 2" xfId="34310" xr:uid="{00000000-0005-0000-0000-0000677E0000}"/>
    <cellStyle name="Normal 6 2 2 2 3 2 2 2" xfId="34311" xr:uid="{00000000-0005-0000-0000-0000687E0000}"/>
    <cellStyle name="Normal 6 2 2 2 3 2 2 2 2" xfId="34312" xr:uid="{00000000-0005-0000-0000-0000697E0000}"/>
    <cellStyle name="Normal 6 2 2 2 3 2 2 2 2 2" xfId="34313" xr:uid="{00000000-0005-0000-0000-00006A7E0000}"/>
    <cellStyle name="Normal 6 2 2 2 3 2 2 2 3" xfId="34314" xr:uid="{00000000-0005-0000-0000-00006B7E0000}"/>
    <cellStyle name="Normal 6 2 2 2 3 2 2 2 4" xfId="34315" xr:uid="{00000000-0005-0000-0000-00006C7E0000}"/>
    <cellStyle name="Normal 6 2 2 2 3 2 2 3" xfId="34316" xr:uid="{00000000-0005-0000-0000-00006D7E0000}"/>
    <cellStyle name="Normal 6 2 2 2 3 2 2 3 2" xfId="34317" xr:uid="{00000000-0005-0000-0000-00006E7E0000}"/>
    <cellStyle name="Normal 6 2 2 2 3 2 2 4" xfId="34318" xr:uid="{00000000-0005-0000-0000-00006F7E0000}"/>
    <cellStyle name="Normal 6 2 2 2 3 2 2 5" xfId="34319" xr:uid="{00000000-0005-0000-0000-0000707E0000}"/>
    <cellStyle name="Normal 6 2 2 2 3 2 3" xfId="34320" xr:uid="{00000000-0005-0000-0000-0000717E0000}"/>
    <cellStyle name="Normal 6 2 2 2 3 2 3 2" xfId="34321" xr:uid="{00000000-0005-0000-0000-0000727E0000}"/>
    <cellStyle name="Normal 6 2 2 2 3 2 3 2 2" xfId="34322" xr:uid="{00000000-0005-0000-0000-0000737E0000}"/>
    <cellStyle name="Normal 6 2 2 2 3 2 3 3" xfId="34323" xr:uid="{00000000-0005-0000-0000-0000747E0000}"/>
    <cellStyle name="Normal 6 2 2 2 3 2 3 4" xfId="34324" xr:uid="{00000000-0005-0000-0000-0000757E0000}"/>
    <cellStyle name="Normal 6 2 2 2 3 2 4" xfId="34325" xr:uid="{00000000-0005-0000-0000-0000767E0000}"/>
    <cellStyle name="Normal 6 2 2 2 3 2 4 2" xfId="34326" xr:uid="{00000000-0005-0000-0000-0000777E0000}"/>
    <cellStyle name="Normal 6 2 2 2 3 2 5" xfId="34327" xr:uid="{00000000-0005-0000-0000-0000787E0000}"/>
    <cellStyle name="Normal 6 2 2 2 3 2 6" xfId="34328" xr:uid="{00000000-0005-0000-0000-0000797E0000}"/>
    <cellStyle name="Normal 6 2 2 2 3 3" xfId="34329" xr:uid="{00000000-0005-0000-0000-00007A7E0000}"/>
    <cellStyle name="Normal 6 2 2 2 3 3 2" xfId="34330" xr:uid="{00000000-0005-0000-0000-00007B7E0000}"/>
    <cellStyle name="Normal 6 2 2 2 3 3 2 2" xfId="34331" xr:uid="{00000000-0005-0000-0000-00007C7E0000}"/>
    <cellStyle name="Normal 6 2 2 2 3 3 2 2 2" xfId="34332" xr:uid="{00000000-0005-0000-0000-00007D7E0000}"/>
    <cellStyle name="Normal 6 2 2 2 3 3 2 3" xfId="34333" xr:uid="{00000000-0005-0000-0000-00007E7E0000}"/>
    <cellStyle name="Normal 6 2 2 2 3 3 2 4" xfId="34334" xr:uid="{00000000-0005-0000-0000-00007F7E0000}"/>
    <cellStyle name="Normal 6 2 2 2 3 3 3" xfId="34335" xr:uid="{00000000-0005-0000-0000-0000807E0000}"/>
    <cellStyle name="Normal 6 2 2 2 3 3 3 2" xfId="34336" xr:uid="{00000000-0005-0000-0000-0000817E0000}"/>
    <cellStyle name="Normal 6 2 2 2 3 3 4" xfId="34337" xr:uid="{00000000-0005-0000-0000-0000827E0000}"/>
    <cellStyle name="Normal 6 2 2 2 3 3 5" xfId="34338" xr:uid="{00000000-0005-0000-0000-0000837E0000}"/>
    <cellStyle name="Normal 6 2 2 2 3 4" xfId="34339" xr:uid="{00000000-0005-0000-0000-0000847E0000}"/>
    <cellStyle name="Normal 6 2 2 2 3 4 2" xfId="34340" xr:uid="{00000000-0005-0000-0000-0000857E0000}"/>
    <cellStyle name="Normal 6 2 2 2 3 4 2 2" xfId="34341" xr:uid="{00000000-0005-0000-0000-0000867E0000}"/>
    <cellStyle name="Normal 6 2 2 2 3 4 3" xfId="34342" xr:uid="{00000000-0005-0000-0000-0000877E0000}"/>
    <cellStyle name="Normal 6 2 2 2 3 4 4" xfId="34343" xr:uid="{00000000-0005-0000-0000-0000887E0000}"/>
    <cellStyle name="Normal 6 2 2 2 3 5" xfId="34344" xr:uid="{00000000-0005-0000-0000-0000897E0000}"/>
    <cellStyle name="Normal 6 2 2 2 3 5 2" xfId="34345" xr:uid="{00000000-0005-0000-0000-00008A7E0000}"/>
    <cellStyle name="Normal 6 2 2 2 3 6" xfId="34346" xr:uid="{00000000-0005-0000-0000-00008B7E0000}"/>
    <cellStyle name="Normal 6 2 2 2 3 7" xfId="34347" xr:uid="{00000000-0005-0000-0000-00008C7E0000}"/>
    <cellStyle name="Normal 6 2 2 2 4" xfId="34348" xr:uid="{00000000-0005-0000-0000-00008D7E0000}"/>
    <cellStyle name="Normal 6 2 2 2 4 2" xfId="34349" xr:uid="{00000000-0005-0000-0000-00008E7E0000}"/>
    <cellStyle name="Normal 6 2 2 2 4 2 2" xfId="34350" xr:uid="{00000000-0005-0000-0000-00008F7E0000}"/>
    <cellStyle name="Normal 6 2 2 2 4 2 2 2" xfId="34351" xr:uid="{00000000-0005-0000-0000-0000907E0000}"/>
    <cellStyle name="Normal 6 2 2 2 4 2 2 2 2" xfId="34352" xr:uid="{00000000-0005-0000-0000-0000917E0000}"/>
    <cellStyle name="Normal 6 2 2 2 4 2 2 3" xfId="34353" xr:uid="{00000000-0005-0000-0000-0000927E0000}"/>
    <cellStyle name="Normal 6 2 2 2 4 2 2 4" xfId="34354" xr:uid="{00000000-0005-0000-0000-0000937E0000}"/>
    <cellStyle name="Normal 6 2 2 2 4 2 3" xfId="34355" xr:uid="{00000000-0005-0000-0000-0000947E0000}"/>
    <cellStyle name="Normal 6 2 2 2 4 2 3 2" xfId="34356" xr:uid="{00000000-0005-0000-0000-0000957E0000}"/>
    <cellStyle name="Normal 6 2 2 2 4 2 4" xfId="34357" xr:uid="{00000000-0005-0000-0000-0000967E0000}"/>
    <cellStyle name="Normal 6 2 2 2 4 2 5" xfId="34358" xr:uid="{00000000-0005-0000-0000-0000977E0000}"/>
    <cellStyle name="Normal 6 2 2 2 4 3" xfId="34359" xr:uid="{00000000-0005-0000-0000-0000987E0000}"/>
    <cellStyle name="Normal 6 2 2 2 4 3 2" xfId="34360" xr:uid="{00000000-0005-0000-0000-0000997E0000}"/>
    <cellStyle name="Normal 6 2 2 2 4 3 2 2" xfId="34361" xr:uid="{00000000-0005-0000-0000-00009A7E0000}"/>
    <cellStyle name="Normal 6 2 2 2 4 3 3" xfId="34362" xr:uid="{00000000-0005-0000-0000-00009B7E0000}"/>
    <cellStyle name="Normal 6 2 2 2 4 3 4" xfId="34363" xr:uid="{00000000-0005-0000-0000-00009C7E0000}"/>
    <cellStyle name="Normal 6 2 2 2 4 4" xfId="34364" xr:uid="{00000000-0005-0000-0000-00009D7E0000}"/>
    <cellStyle name="Normal 6 2 2 2 4 4 2" xfId="34365" xr:uid="{00000000-0005-0000-0000-00009E7E0000}"/>
    <cellStyle name="Normal 6 2 2 2 4 5" xfId="34366" xr:uid="{00000000-0005-0000-0000-00009F7E0000}"/>
    <cellStyle name="Normal 6 2 2 2 4 6" xfId="34367" xr:uid="{00000000-0005-0000-0000-0000A07E0000}"/>
    <cellStyle name="Normal 6 2 2 2 5" xfId="34368" xr:uid="{00000000-0005-0000-0000-0000A17E0000}"/>
    <cellStyle name="Normal 6 2 2 2 5 2" xfId="34369" xr:uid="{00000000-0005-0000-0000-0000A27E0000}"/>
    <cellStyle name="Normal 6 2 2 2 5 2 2" xfId="34370" xr:uid="{00000000-0005-0000-0000-0000A37E0000}"/>
    <cellStyle name="Normal 6 2 2 2 5 2 2 2" xfId="34371" xr:uid="{00000000-0005-0000-0000-0000A47E0000}"/>
    <cellStyle name="Normal 6 2 2 2 5 2 3" xfId="34372" xr:uid="{00000000-0005-0000-0000-0000A57E0000}"/>
    <cellStyle name="Normal 6 2 2 2 5 2 4" xfId="34373" xr:uid="{00000000-0005-0000-0000-0000A67E0000}"/>
    <cellStyle name="Normal 6 2 2 2 5 3" xfId="34374" xr:uid="{00000000-0005-0000-0000-0000A77E0000}"/>
    <cellStyle name="Normal 6 2 2 2 5 3 2" xfId="34375" xr:uid="{00000000-0005-0000-0000-0000A87E0000}"/>
    <cellStyle name="Normal 6 2 2 2 5 4" xfId="34376" xr:uid="{00000000-0005-0000-0000-0000A97E0000}"/>
    <cellStyle name="Normal 6 2 2 2 5 5" xfId="34377" xr:uid="{00000000-0005-0000-0000-0000AA7E0000}"/>
    <cellStyle name="Normal 6 2 2 2 6" xfId="34378" xr:uid="{00000000-0005-0000-0000-0000AB7E0000}"/>
    <cellStyle name="Normal 6 2 2 2 6 2" xfId="34379" xr:uid="{00000000-0005-0000-0000-0000AC7E0000}"/>
    <cellStyle name="Normal 6 2 2 2 6 2 2" xfId="34380" xr:uid="{00000000-0005-0000-0000-0000AD7E0000}"/>
    <cellStyle name="Normal 6 2 2 2 6 3" xfId="34381" xr:uid="{00000000-0005-0000-0000-0000AE7E0000}"/>
    <cellStyle name="Normal 6 2 2 2 6 4" xfId="34382" xr:uid="{00000000-0005-0000-0000-0000AF7E0000}"/>
    <cellStyle name="Normal 6 2 2 2 7" xfId="34383" xr:uid="{00000000-0005-0000-0000-0000B07E0000}"/>
    <cellStyle name="Normal 6 2 2 2 7 2" xfId="34384" xr:uid="{00000000-0005-0000-0000-0000B17E0000}"/>
    <cellStyle name="Normal 6 2 2 2 8" xfId="34385" xr:uid="{00000000-0005-0000-0000-0000B27E0000}"/>
    <cellStyle name="Normal 6 2 2 2 9" xfId="34386" xr:uid="{00000000-0005-0000-0000-0000B37E0000}"/>
    <cellStyle name="Normal 6 2 2 3" xfId="809" xr:uid="{00000000-0005-0000-0000-0000B47E0000}"/>
    <cellStyle name="Normal 6 2 2 3 2" xfId="34387" xr:uid="{00000000-0005-0000-0000-0000B57E0000}"/>
    <cellStyle name="Normal 6 2 2 3 2 2" xfId="34388" xr:uid="{00000000-0005-0000-0000-0000B67E0000}"/>
    <cellStyle name="Normal 6 2 2 3 2 2 2" xfId="34389" xr:uid="{00000000-0005-0000-0000-0000B77E0000}"/>
    <cellStyle name="Normal 6 2 2 3 2 2 2 2" xfId="34390" xr:uid="{00000000-0005-0000-0000-0000B87E0000}"/>
    <cellStyle name="Normal 6 2 2 3 2 2 2 2 2" xfId="34391" xr:uid="{00000000-0005-0000-0000-0000B97E0000}"/>
    <cellStyle name="Normal 6 2 2 3 2 2 2 2 2 2" xfId="34392" xr:uid="{00000000-0005-0000-0000-0000BA7E0000}"/>
    <cellStyle name="Normal 6 2 2 3 2 2 2 2 3" xfId="34393" xr:uid="{00000000-0005-0000-0000-0000BB7E0000}"/>
    <cellStyle name="Normal 6 2 2 3 2 2 2 2 4" xfId="34394" xr:uid="{00000000-0005-0000-0000-0000BC7E0000}"/>
    <cellStyle name="Normal 6 2 2 3 2 2 2 3" xfId="34395" xr:uid="{00000000-0005-0000-0000-0000BD7E0000}"/>
    <cellStyle name="Normal 6 2 2 3 2 2 2 3 2" xfId="34396" xr:uid="{00000000-0005-0000-0000-0000BE7E0000}"/>
    <cellStyle name="Normal 6 2 2 3 2 2 2 4" xfId="34397" xr:uid="{00000000-0005-0000-0000-0000BF7E0000}"/>
    <cellStyle name="Normal 6 2 2 3 2 2 2 5" xfId="34398" xr:uid="{00000000-0005-0000-0000-0000C07E0000}"/>
    <cellStyle name="Normal 6 2 2 3 2 2 3" xfId="34399" xr:uid="{00000000-0005-0000-0000-0000C17E0000}"/>
    <cellStyle name="Normal 6 2 2 3 2 2 3 2" xfId="34400" xr:uid="{00000000-0005-0000-0000-0000C27E0000}"/>
    <cellStyle name="Normal 6 2 2 3 2 2 3 2 2" xfId="34401" xr:uid="{00000000-0005-0000-0000-0000C37E0000}"/>
    <cellStyle name="Normal 6 2 2 3 2 2 3 3" xfId="34402" xr:uid="{00000000-0005-0000-0000-0000C47E0000}"/>
    <cellStyle name="Normal 6 2 2 3 2 2 3 4" xfId="34403" xr:uid="{00000000-0005-0000-0000-0000C57E0000}"/>
    <cellStyle name="Normal 6 2 2 3 2 2 4" xfId="34404" xr:uid="{00000000-0005-0000-0000-0000C67E0000}"/>
    <cellStyle name="Normal 6 2 2 3 2 2 4 2" xfId="34405" xr:uid="{00000000-0005-0000-0000-0000C77E0000}"/>
    <cellStyle name="Normal 6 2 2 3 2 2 5" xfId="34406" xr:uid="{00000000-0005-0000-0000-0000C87E0000}"/>
    <cellStyle name="Normal 6 2 2 3 2 2 6" xfId="34407" xr:uid="{00000000-0005-0000-0000-0000C97E0000}"/>
    <cellStyle name="Normal 6 2 2 3 2 3" xfId="34408" xr:uid="{00000000-0005-0000-0000-0000CA7E0000}"/>
    <cellStyle name="Normal 6 2 2 3 2 3 2" xfId="34409" xr:uid="{00000000-0005-0000-0000-0000CB7E0000}"/>
    <cellStyle name="Normal 6 2 2 3 2 3 2 2" xfId="34410" xr:uid="{00000000-0005-0000-0000-0000CC7E0000}"/>
    <cellStyle name="Normal 6 2 2 3 2 3 2 2 2" xfId="34411" xr:uid="{00000000-0005-0000-0000-0000CD7E0000}"/>
    <cellStyle name="Normal 6 2 2 3 2 3 2 3" xfId="34412" xr:uid="{00000000-0005-0000-0000-0000CE7E0000}"/>
    <cellStyle name="Normal 6 2 2 3 2 3 2 4" xfId="34413" xr:uid="{00000000-0005-0000-0000-0000CF7E0000}"/>
    <cellStyle name="Normal 6 2 2 3 2 3 3" xfId="34414" xr:uid="{00000000-0005-0000-0000-0000D07E0000}"/>
    <cellStyle name="Normal 6 2 2 3 2 3 3 2" xfId="34415" xr:uid="{00000000-0005-0000-0000-0000D17E0000}"/>
    <cellStyle name="Normal 6 2 2 3 2 3 4" xfId="34416" xr:uid="{00000000-0005-0000-0000-0000D27E0000}"/>
    <cellStyle name="Normal 6 2 2 3 2 3 5" xfId="34417" xr:uid="{00000000-0005-0000-0000-0000D37E0000}"/>
    <cellStyle name="Normal 6 2 2 3 2 4" xfId="34418" xr:uid="{00000000-0005-0000-0000-0000D47E0000}"/>
    <cellStyle name="Normal 6 2 2 3 2 4 2" xfId="34419" xr:uid="{00000000-0005-0000-0000-0000D57E0000}"/>
    <cellStyle name="Normal 6 2 2 3 2 4 2 2" xfId="34420" xr:uid="{00000000-0005-0000-0000-0000D67E0000}"/>
    <cellStyle name="Normal 6 2 2 3 2 4 3" xfId="34421" xr:uid="{00000000-0005-0000-0000-0000D77E0000}"/>
    <cellStyle name="Normal 6 2 2 3 2 4 4" xfId="34422" xr:uid="{00000000-0005-0000-0000-0000D87E0000}"/>
    <cellStyle name="Normal 6 2 2 3 2 5" xfId="34423" xr:uid="{00000000-0005-0000-0000-0000D97E0000}"/>
    <cellStyle name="Normal 6 2 2 3 2 5 2" xfId="34424" xr:uid="{00000000-0005-0000-0000-0000DA7E0000}"/>
    <cellStyle name="Normal 6 2 2 3 2 6" xfId="34425" xr:uid="{00000000-0005-0000-0000-0000DB7E0000}"/>
    <cellStyle name="Normal 6 2 2 3 2 7" xfId="34426" xr:uid="{00000000-0005-0000-0000-0000DC7E0000}"/>
    <cellStyle name="Normal 6 2 2 3 3" xfId="34427" xr:uid="{00000000-0005-0000-0000-0000DD7E0000}"/>
    <cellStyle name="Normal 6 2 2 3 3 2" xfId="34428" xr:uid="{00000000-0005-0000-0000-0000DE7E0000}"/>
    <cellStyle name="Normal 6 2 2 3 3 2 2" xfId="34429" xr:uid="{00000000-0005-0000-0000-0000DF7E0000}"/>
    <cellStyle name="Normal 6 2 2 3 3 2 2 2" xfId="34430" xr:uid="{00000000-0005-0000-0000-0000E07E0000}"/>
    <cellStyle name="Normal 6 2 2 3 3 2 2 2 2" xfId="34431" xr:uid="{00000000-0005-0000-0000-0000E17E0000}"/>
    <cellStyle name="Normal 6 2 2 3 3 2 2 3" xfId="34432" xr:uid="{00000000-0005-0000-0000-0000E27E0000}"/>
    <cellStyle name="Normal 6 2 2 3 3 2 2 4" xfId="34433" xr:uid="{00000000-0005-0000-0000-0000E37E0000}"/>
    <cellStyle name="Normal 6 2 2 3 3 2 3" xfId="34434" xr:uid="{00000000-0005-0000-0000-0000E47E0000}"/>
    <cellStyle name="Normal 6 2 2 3 3 2 3 2" xfId="34435" xr:uid="{00000000-0005-0000-0000-0000E57E0000}"/>
    <cellStyle name="Normal 6 2 2 3 3 2 4" xfId="34436" xr:uid="{00000000-0005-0000-0000-0000E67E0000}"/>
    <cellStyle name="Normal 6 2 2 3 3 2 5" xfId="34437" xr:uid="{00000000-0005-0000-0000-0000E77E0000}"/>
    <cellStyle name="Normal 6 2 2 3 3 3" xfId="34438" xr:uid="{00000000-0005-0000-0000-0000E87E0000}"/>
    <cellStyle name="Normal 6 2 2 3 3 3 2" xfId="34439" xr:uid="{00000000-0005-0000-0000-0000E97E0000}"/>
    <cellStyle name="Normal 6 2 2 3 3 3 2 2" xfId="34440" xr:uid="{00000000-0005-0000-0000-0000EA7E0000}"/>
    <cellStyle name="Normal 6 2 2 3 3 3 3" xfId="34441" xr:uid="{00000000-0005-0000-0000-0000EB7E0000}"/>
    <cellStyle name="Normal 6 2 2 3 3 3 4" xfId="34442" xr:uid="{00000000-0005-0000-0000-0000EC7E0000}"/>
    <cellStyle name="Normal 6 2 2 3 3 4" xfId="34443" xr:uid="{00000000-0005-0000-0000-0000ED7E0000}"/>
    <cellStyle name="Normal 6 2 2 3 3 4 2" xfId="34444" xr:uid="{00000000-0005-0000-0000-0000EE7E0000}"/>
    <cellStyle name="Normal 6 2 2 3 3 5" xfId="34445" xr:uid="{00000000-0005-0000-0000-0000EF7E0000}"/>
    <cellStyle name="Normal 6 2 2 3 3 6" xfId="34446" xr:uid="{00000000-0005-0000-0000-0000F07E0000}"/>
    <cellStyle name="Normal 6 2 2 3 4" xfId="34447" xr:uid="{00000000-0005-0000-0000-0000F17E0000}"/>
    <cellStyle name="Normal 6 2 2 3 4 2" xfId="34448" xr:uid="{00000000-0005-0000-0000-0000F27E0000}"/>
    <cellStyle name="Normal 6 2 2 3 4 2 2" xfId="34449" xr:uid="{00000000-0005-0000-0000-0000F37E0000}"/>
    <cellStyle name="Normal 6 2 2 3 4 2 2 2" xfId="34450" xr:uid="{00000000-0005-0000-0000-0000F47E0000}"/>
    <cellStyle name="Normal 6 2 2 3 4 2 3" xfId="34451" xr:uid="{00000000-0005-0000-0000-0000F57E0000}"/>
    <cellStyle name="Normal 6 2 2 3 4 2 4" xfId="34452" xr:uid="{00000000-0005-0000-0000-0000F67E0000}"/>
    <cellStyle name="Normal 6 2 2 3 4 3" xfId="34453" xr:uid="{00000000-0005-0000-0000-0000F77E0000}"/>
    <cellStyle name="Normal 6 2 2 3 4 3 2" xfId="34454" xr:uid="{00000000-0005-0000-0000-0000F87E0000}"/>
    <cellStyle name="Normal 6 2 2 3 4 4" xfId="34455" xr:uid="{00000000-0005-0000-0000-0000F97E0000}"/>
    <cellStyle name="Normal 6 2 2 3 4 5" xfId="34456" xr:uid="{00000000-0005-0000-0000-0000FA7E0000}"/>
    <cellStyle name="Normal 6 2 2 3 5" xfId="34457" xr:uid="{00000000-0005-0000-0000-0000FB7E0000}"/>
    <cellStyle name="Normal 6 2 2 3 5 2" xfId="34458" xr:uid="{00000000-0005-0000-0000-0000FC7E0000}"/>
    <cellStyle name="Normal 6 2 2 3 5 2 2" xfId="34459" xr:uid="{00000000-0005-0000-0000-0000FD7E0000}"/>
    <cellStyle name="Normal 6 2 2 3 5 3" xfId="34460" xr:uid="{00000000-0005-0000-0000-0000FE7E0000}"/>
    <cellStyle name="Normal 6 2 2 3 5 4" xfId="34461" xr:uid="{00000000-0005-0000-0000-0000FF7E0000}"/>
    <cellStyle name="Normal 6 2 2 3 6" xfId="34462" xr:uid="{00000000-0005-0000-0000-0000007F0000}"/>
    <cellStyle name="Normal 6 2 2 3 6 2" xfId="34463" xr:uid="{00000000-0005-0000-0000-0000017F0000}"/>
    <cellStyle name="Normal 6 2 2 3 7" xfId="34464" xr:uid="{00000000-0005-0000-0000-0000027F0000}"/>
    <cellStyle name="Normal 6 2 2 3 8" xfId="34465" xr:uid="{00000000-0005-0000-0000-0000037F0000}"/>
    <cellStyle name="Normal 6 2 2 3 9" xfId="34466" xr:uid="{00000000-0005-0000-0000-0000047F0000}"/>
    <cellStyle name="Normal 6 2 2 4" xfId="34467" xr:uid="{00000000-0005-0000-0000-0000057F0000}"/>
    <cellStyle name="Normal 6 2 2 4 2" xfId="34468" xr:uid="{00000000-0005-0000-0000-0000067F0000}"/>
    <cellStyle name="Normal 6 2 2 4 2 2" xfId="34469" xr:uid="{00000000-0005-0000-0000-0000077F0000}"/>
    <cellStyle name="Normal 6 2 2 4 2 2 2" xfId="34470" xr:uid="{00000000-0005-0000-0000-0000087F0000}"/>
    <cellStyle name="Normal 6 2 2 4 2 2 2 2" xfId="34471" xr:uid="{00000000-0005-0000-0000-0000097F0000}"/>
    <cellStyle name="Normal 6 2 2 4 2 2 2 2 2" xfId="34472" xr:uid="{00000000-0005-0000-0000-00000A7F0000}"/>
    <cellStyle name="Normal 6 2 2 4 2 2 2 3" xfId="34473" xr:uid="{00000000-0005-0000-0000-00000B7F0000}"/>
    <cellStyle name="Normal 6 2 2 4 2 2 2 4" xfId="34474" xr:uid="{00000000-0005-0000-0000-00000C7F0000}"/>
    <cellStyle name="Normal 6 2 2 4 2 2 3" xfId="34475" xr:uid="{00000000-0005-0000-0000-00000D7F0000}"/>
    <cellStyle name="Normal 6 2 2 4 2 2 3 2" xfId="34476" xr:uid="{00000000-0005-0000-0000-00000E7F0000}"/>
    <cellStyle name="Normal 6 2 2 4 2 2 4" xfId="34477" xr:uid="{00000000-0005-0000-0000-00000F7F0000}"/>
    <cellStyle name="Normal 6 2 2 4 2 2 5" xfId="34478" xr:uid="{00000000-0005-0000-0000-0000107F0000}"/>
    <cellStyle name="Normal 6 2 2 4 2 3" xfId="34479" xr:uid="{00000000-0005-0000-0000-0000117F0000}"/>
    <cellStyle name="Normal 6 2 2 4 2 3 2" xfId="34480" xr:uid="{00000000-0005-0000-0000-0000127F0000}"/>
    <cellStyle name="Normal 6 2 2 4 2 3 2 2" xfId="34481" xr:uid="{00000000-0005-0000-0000-0000137F0000}"/>
    <cellStyle name="Normal 6 2 2 4 2 3 3" xfId="34482" xr:uid="{00000000-0005-0000-0000-0000147F0000}"/>
    <cellStyle name="Normal 6 2 2 4 2 3 4" xfId="34483" xr:uid="{00000000-0005-0000-0000-0000157F0000}"/>
    <cellStyle name="Normal 6 2 2 4 2 4" xfId="34484" xr:uid="{00000000-0005-0000-0000-0000167F0000}"/>
    <cellStyle name="Normal 6 2 2 4 2 4 2" xfId="34485" xr:uid="{00000000-0005-0000-0000-0000177F0000}"/>
    <cellStyle name="Normal 6 2 2 4 2 5" xfId="34486" xr:uid="{00000000-0005-0000-0000-0000187F0000}"/>
    <cellStyle name="Normal 6 2 2 4 2 6" xfId="34487" xr:uid="{00000000-0005-0000-0000-0000197F0000}"/>
    <cellStyle name="Normal 6 2 2 4 3" xfId="34488" xr:uid="{00000000-0005-0000-0000-00001A7F0000}"/>
    <cellStyle name="Normal 6 2 2 4 3 2" xfId="34489" xr:uid="{00000000-0005-0000-0000-00001B7F0000}"/>
    <cellStyle name="Normal 6 2 2 4 3 2 2" xfId="34490" xr:uid="{00000000-0005-0000-0000-00001C7F0000}"/>
    <cellStyle name="Normal 6 2 2 4 3 2 2 2" xfId="34491" xr:uid="{00000000-0005-0000-0000-00001D7F0000}"/>
    <cellStyle name="Normal 6 2 2 4 3 2 3" xfId="34492" xr:uid="{00000000-0005-0000-0000-00001E7F0000}"/>
    <cellStyle name="Normal 6 2 2 4 3 2 4" xfId="34493" xr:uid="{00000000-0005-0000-0000-00001F7F0000}"/>
    <cellStyle name="Normal 6 2 2 4 3 3" xfId="34494" xr:uid="{00000000-0005-0000-0000-0000207F0000}"/>
    <cellStyle name="Normal 6 2 2 4 3 3 2" xfId="34495" xr:uid="{00000000-0005-0000-0000-0000217F0000}"/>
    <cellStyle name="Normal 6 2 2 4 3 4" xfId="34496" xr:uid="{00000000-0005-0000-0000-0000227F0000}"/>
    <cellStyle name="Normal 6 2 2 4 3 5" xfId="34497" xr:uid="{00000000-0005-0000-0000-0000237F0000}"/>
    <cellStyle name="Normal 6 2 2 4 4" xfId="34498" xr:uid="{00000000-0005-0000-0000-0000247F0000}"/>
    <cellStyle name="Normal 6 2 2 4 4 2" xfId="34499" xr:uid="{00000000-0005-0000-0000-0000257F0000}"/>
    <cellStyle name="Normal 6 2 2 4 4 2 2" xfId="34500" xr:uid="{00000000-0005-0000-0000-0000267F0000}"/>
    <cellStyle name="Normal 6 2 2 4 4 3" xfId="34501" xr:uid="{00000000-0005-0000-0000-0000277F0000}"/>
    <cellStyle name="Normal 6 2 2 4 4 4" xfId="34502" xr:uid="{00000000-0005-0000-0000-0000287F0000}"/>
    <cellStyle name="Normal 6 2 2 4 5" xfId="34503" xr:uid="{00000000-0005-0000-0000-0000297F0000}"/>
    <cellStyle name="Normal 6 2 2 4 5 2" xfId="34504" xr:uid="{00000000-0005-0000-0000-00002A7F0000}"/>
    <cellStyle name="Normal 6 2 2 4 6" xfId="34505" xr:uid="{00000000-0005-0000-0000-00002B7F0000}"/>
    <cellStyle name="Normal 6 2 2 4 7" xfId="34506" xr:uid="{00000000-0005-0000-0000-00002C7F0000}"/>
    <cellStyle name="Normal 6 2 2 5" xfId="34507" xr:uid="{00000000-0005-0000-0000-00002D7F0000}"/>
    <cellStyle name="Normal 6 2 2 5 2" xfId="34508" xr:uid="{00000000-0005-0000-0000-00002E7F0000}"/>
    <cellStyle name="Normal 6 2 2 5 2 2" xfId="34509" xr:uid="{00000000-0005-0000-0000-00002F7F0000}"/>
    <cellStyle name="Normal 6 2 2 5 2 2 2" xfId="34510" xr:uid="{00000000-0005-0000-0000-0000307F0000}"/>
    <cellStyle name="Normal 6 2 2 5 2 2 2 2" xfId="34511" xr:uid="{00000000-0005-0000-0000-0000317F0000}"/>
    <cellStyle name="Normal 6 2 2 5 2 2 3" xfId="34512" xr:uid="{00000000-0005-0000-0000-0000327F0000}"/>
    <cellStyle name="Normal 6 2 2 5 2 2 4" xfId="34513" xr:uid="{00000000-0005-0000-0000-0000337F0000}"/>
    <cellStyle name="Normal 6 2 2 5 2 3" xfId="34514" xr:uid="{00000000-0005-0000-0000-0000347F0000}"/>
    <cellStyle name="Normal 6 2 2 5 2 3 2" xfId="34515" xr:uid="{00000000-0005-0000-0000-0000357F0000}"/>
    <cellStyle name="Normal 6 2 2 5 2 4" xfId="34516" xr:uid="{00000000-0005-0000-0000-0000367F0000}"/>
    <cellStyle name="Normal 6 2 2 5 2 5" xfId="34517" xr:uid="{00000000-0005-0000-0000-0000377F0000}"/>
    <cellStyle name="Normal 6 2 2 5 3" xfId="34518" xr:uid="{00000000-0005-0000-0000-0000387F0000}"/>
    <cellStyle name="Normal 6 2 2 5 3 2" xfId="34519" xr:uid="{00000000-0005-0000-0000-0000397F0000}"/>
    <cellStyle name="Normal 6 2 2 5 3 2 2" xfId="34520" xr:uid="{00000000-0005-0000-0000-00003A7F0000}"/>
    <cellStyle name="Normal 6 2 2 5 3 3" xfId="34521" xr:uid="{00000000-0005-0000-0000-00003B7F0000}"/>
    <cellStyle name="Normal 6 2 2 5 3 4" xfId="34522" xr:uid="{00000000-0005-0000-0000-00003C7F0000}"/>
    <cellStyle name="Normal 6 2 2 5 4" xfId="34523" xr:uid="{00000000-0005-0000-0000-00003D7F0000}"/>
    <cellStyle name="Normal 6 2 2 5 4 2" xfId="34524" xr:uid="{00000000-0005-0000-0000-00003E7F0000}"/>
    <cellStyle name="Normal 6 2 2 5 5" xfId="34525" xr:uid="{00000000-0005-0000-0000-00003F7F0000}"/>
    <cellStyle name="Normal 6 2 2 5 6" xfId="34526" xr:uid="{00000000-0005-0000-0000-0000407F0000}"/>
    <cellStyle name="Normal 6 2 2 6" xfId="34527" xr:uid="{00000000-0005-0000-0000-0000417F0000}"/>
    <cellStyle name="Normal 6 2 2 6 2" xfId="34528" xr:uid="{00000000-0005-0000-0000-0000427F0000}"/>
    <cellStyle name="Normal 6 2 2 6 2 2" xfId="34529" xr:uid="{00000000-0005-0000-0000-0000437F0000}"/>
    <cellStyle name="Normal 6 2 2 6 2 2 2" xfId="34530" xr:uid="{00000000-0005-0000-0000-0000447F0000}"/>
    <cellStyle name="Normal 6 2 2 6 2 3" xfId="34531" xr:uid="{00000000-0005-0000-0000-0000457F0000}"/>
    <cellStyle name="Normal 6 2 2 6 2 4" xfId="34532" xr:uid="{00000000-0005-0000-0000-0000467F0000}"/>
    <cellStyle name="Normal 6 2 2 6 3" xfId="34533" xr:uid="{00000000-0005-0000-0000-0000477F0000}"/>
    <cellStyle name="Normal 6 2 2 6 3 2" xfId="34534" xr:uid="{00000000-0005-0000-0000-0000487F0000}"/>
    <cellStyle name="Normal 6 2 2 6 4" xfId="34535" xr:uid="{00000000-0005-0000-0000-0000497F0000}"/>
    <cellStyle name="Normal 6 2 2 6 5" xfId="34536" xr:uid="{00000000-0005-0000-0000-00004A7F0000}"/>
    <cellStyle name="Normal 6 2 2 7" xfId="34537" xr:uid="{00000000-0005-0000-0000-00004B7F0000}"/>
    <cellStyle name="Normal 6 2 2 7 2" xfId="34538" xr:uid="{00000000-0005-0000-0000-00004C7F0000}"/>
    <cellStyle name="Normal 6 2 2 7 2 2" xfId="34539" xr:uid="{00000000-0005-0000-0000-00004D7F0000}"/>
    <cellStyle name="Normal 6 2 2 7 3" xfId="34540" xr:uid="{00000000-0005-0000-0000-00004E7F0000}"/>
    <cellStyle name="Normal 6 2 2 7 4" xfId="34541" xr:uid="{00000000-0005-0000-0000-00004F7F0000}"/>
    <cellStyle name="Normal 6 2 2 8" xfId="34542" xr:uid="{00000000-0005-0000-0000-0000507F0000}"/>
    <cellStyle name="Normal 6 2 2 8 2" xfId="34543" xr:uid="{00000000-0005-0000-0000-0000517F0000}"/>
    <cellStyle name="Normal 6 2 2 9" xfId="34544" xr:uid="{00000000-0005-0000-0000-0000527F0000}"/>
    <cellStyle name="Normal 6 2 20" xfId="5674" xr:uid="{00000000-0005-0000-0000-0000537F0000}"/>
    <cellStyle name="Normal 6 2 21" xfId="5675" xr:uid="{00000000-0005-0000-0000-0000547F0000}"/>
    <cellStyle name="Normal 6 2 22" xfId="34545" xr:uid="{00000000-0005-0000-0000-0000557F0000}"/>
    <cellStyle name="Normal 6 2 3" xfId="403" xr:uid="{00000000-0005-0000-0000-0000567F0000}"/>
    <cellStyle name="Normal 6 2 3 10" xfId="34546" xr:uid="{00000000-0005-0000-0000-0000577F0000}"/>
    <cellStyle name="Normal 6 2 3 2" xfId="810" xr:uid="{00000000-0005-0000-0000-0000587F0000}"/>
    <cellStyle name="Normal 6 2 3 2 2" xfId="5676" xr:uid="{00000000-0005-0000-0000-0000597F0000}"/>
    <cellStyle name="Normal 6 2 3 2 2 2" xfId="34547" xr:uid="{00000000-0005-0000-0000-00005A7F0000}"/>
    <cellStyle name="Normal 6 2 3 2 2 2 2" xfId="34548" xr:uid="{00000000-0005-0000-0000-00005B7F0000}"/>
    <cellStyle name="Normal 6 2 3 2 2 2 2 2" xfId="34549" xr:uid="{00000000-0005-0000-0000-00005C7F0000}"/>
    <cellStyle name="Normal 6 2 3 2 2 2 2 2 2" xfId="34550" xr:uid="{00000000-0005-0000-0000-00005D7F0000}"/>
    <cellStyle name="Normal 6 2 3 2 2 2 2 2 2 2" xfId="34551" xr:uid="{00000000-0005-0000-0000-00005E7F0000}"/>
    <cellStyle name="Normal 6 2 3 2 2 2 2 2 3" xfId="34552" xr:uid="{00000000-0005-0000-0000-00005F7F0000}"/>
    <cellStyle name="Normal 6 2 3 2 2 2 2 2 4" xfId="34553" xr:uid="{00000000-0005-0000-0000-0000607F0000}"/>
    <cellStyle name="Normal 6 2 3 2 2 2 2 3" xfId="34554" xr:uid="{00000000-0005-0000-0000-0000617F0000}"/>
    <cellStyle name="Normal 6 2 3 2 2 2 2 3 2" xfId="34555" xr:uid="{00000000-0005-0000-0000-0000627F0000}"/>
    <cellStyle name="Normal 6 2 3 2 2 2 2 4" xfId="34556" xr:uid="{00000000-0005-0000-0000-0000637F0000}"/>
    <cellStyle name="Normal 6 2 3 2 2 2 2 5" xfId="34557" xr:uid="{00000000-0005-0000-0000-0000647F0000}"/>
    <cellStyle name="Normal 6 2 3 2 2 2 3" xfId="34558" xr:uid="{00000000-0005-0000-0000-0000657F0000}"/>
    <cellStyle name="Normal 6 2 3 2 2 2 3 2" xfId="34559" xr:uid="{00000000-0005-0000-0000-0000667F0000}"/>
    <cellStyle name="Normal 6 2 3 2 2 2 3 2 2" xfId="34560" xr:uid="{00000000-0005-0000-0000-0000677F0000}"/>
    <cellStyle name="Normal 6 2 3 2 2 2 3 3" xfId="34561" xr:uid="{00000000-0005-0000-0000-0000687F0000}"/>
    <cellStyle name="Normal 6 2 3 2 2 2 3 4" xfId="34562" xr:uid="{00000000-0005-0000-0000-0000697F0000}"/>
    <cellStyle name="Normal 6 2 3 2 2 2 4" xfId="34563" xr:uid="{00000000-0005-0000-0000-00006A7F0000}"/>
    <cellStyle name="Normal 6 2 3 2 2 2 4 2" xfId="34564" xr:uid="{00000000-0005-0000-0000-00006B7F0000}"/>
    <cellStyle name="Normal 6 2 3 2 2 2 5" xfId="34565" xr:uid="{00000000-0005-0000-0000-00006C7F0000}"/>
    <cellStyle name="Normal 6 2 3 2 2 2 6" xfId="34566" xr:uid="{00000000-0005-0000-0000-00006D7F0000}"/>
    <cellStyle name="Normal 6 2 3 2 2 3" xfId="34567" xr:uid="{00000000-0005-0000-0000-00006E7F0000}"/>
    <cellStyle name="Normal 6 2 3 2 2 3 2" xfId="34568" xr:uid="{00000000-0005-0000-0000-00006F7F0000}"/>
    <cellStyle name="Normal 6 2 3 2 2 3 2 2" xfId="34569" xr:uid="{00000000-0005-0000-0000-0000707F0000}"/>
    <cellStyle name="Normal 6 2 3 2 2 3 2 2 2" xfId="34570" xr:uid="{00000000-0005-0000-0000-0000717F0000}"/>
    <cellStyle name="Normal 6 2 3 2 2 3 2 3" xfId="34571" xr:uid="{00000000-0005-0000-0000-0000727F0000}"/>
    <cellStyle name="Normal 6 2 3 2 2 3 2 4" xfId="34572" xr:uid="{00000000-0005-0000-0000-0000737F0000}"/>
    <cellStyle name="Normal 6 2 3 2 2 3 3" xfId="34573" xr:uid="{00000000-0005-0000-0000-0000747F0000}"/>
    <cellStyle name="Normal 6 2 3 2 2 3 3 2" xfId="34574" xr:uid="{00000000-0005-0000-0000-0000757F0000}"/>
    <cellStyle name="Normal 6 2 3 2 2 3 4" xfId="34575" xr:uid="{00000000-0005-0000-0000-0000767F0000}"/>
    <cellStyle name="Normal 6 2 3 2 2 3 5" xfId="34576" xr:uid="{00000000-0005-0000-0000-0000777F0000}"/>
    <cellStyle name="Normal 6 2 3 2 2 4" xfId="34577" xr:uid="{00000000-0005-0000-0000-0000787F0000}"/>
    <cellStyle name="Normal 6 2 3 2 2 4 2" xfId="34578" xr:uid="{00000000-0005-0000-0000-0000797F0000}"/>
    <cellStyle name="Normal 6 2 3 2 2 4 2 2" xfId="34579" xr:uid="{00000000-0005-0000-0000-00007A7F0000}"/>
    <cellStyle name="Normal 6 2 3 2 2 4 3" xfId="34580" xr:uid="{00000000-0005-0000-0000-00007B7F0000}"/>
    <cellStyle name="Normal 6 2 3 2 2 4 4" xfId="34581" xr:uid="{00000000-0005-0000-0000-00007C7F0000}"/>
    <cellStyle name="Normal 6 2 3 2 2 5" xfId="34582" xr:uid="{00000000-0005-0000-0000-00007D7F0000}"/>
    <cellStyle name="Normal 6 2 3 2 2 5 2" xfId="34583" xr:uid="{00000000-0005-0000-0000-00007E7F0000}"/>
    <cellStyle name="Normal 6 2 3 2 2 6" xfId="34584" xr:uid="{00000000-0005-0000-0000-00007F7F0000}"/>
    <cellStyle name="Normal 6 2 3 2 2 7" xfId="34585" xr:uid="{00000000-0005-0000-0000-0000807F0000}"/>
    <cellStyle name="Normal 6 2 3 2 3" xfId="34586" xr:uid="{00000000-0005-0000-0000-0000817F0000}"/>
    <cellStyle name="Normal 6 2 3 2 3 2" xfId="34587" xr:uid="{00000000-0005-0000-0000-0000827F0000}"/>
    <cellStyle name="Normal 6 2 3 2 3 2 2" xfId="34588" xr:uid="{00000000-0005-0000-0000-0000837F0000}"/>
    <cellStyle name="Normal 6 2 3 2 3 2 2 2" xfId="34589" xr:uid="{00000000-0005-0000-0000-0000847F0000}"/>
    <cellStyle name="Normal 6 2 3 2 3 2 2 2 2" xfId="34590" xr:uid="{00000000-0005-0000-0000-0000857F0000}"/>
    <cellStyle name="Normal 6 2 3 2 3 2 2 3" xfId="34591" xr:uid="{00000000-0005-0000-0000-0000867F0000}"/>
    <cellStyle name="Normal 6 2 3 2 3 2 2 4" xfId="34592" xr:uid="{00000000-0005-0000-0000-0000877F0000}"/>
    <cellStyle name="Normal 6 2 3 2 3 2 3" xfId="34593" xr:uid="{00000000-0005-0000-0000-0000887F0000}"/>
    <cellStyle name="Normal 6 2 3 2 3 2 3 2" xfId="34594" xr:uid="{00000000-0005-0000-0000-0000897F0000}"/>
    <cellStyle name="Normal 6 2 3 2 3 2 4" xfId="34595" xr:uid="{00000000-0005-0000-0000-00008A7F0000}"/>
    <cellStyle name="Normal 6 2 3 2 3 2 5" xfId="34596" xr:uid="{00000000-0005-0000-0000-00008B7F0000}"/>
    <cellStyle name="Normal 6 2 3 2 3 3" xfId="34597" xr:uid="{00000000-0005-0000-0000-00008C7F0000}"/>
    <cellStyle name="Normal 6 2 3 2 3 3 2" xfId="34598" xr:uid="{00000000-0005-0000-0000-00008D7F0000}"/>
    <cellStyle name="Normal 6 2 3 2 3 3 2 2" xfId="34599" xr:uid="{00000000-0005-0000-0000-00008E7F0000}"/>
    <cellStyle name="Normal 6 2 3 2 3 3 3" xfId="34600" xr:uid="{00000000-0005-0000-0000-00008F7F0000}"/>
    <cellStyle name="Normal 6 2 3 2 3 3 4" xfId="34601" xr:uid="{00000000-0005-0000-0000-0000907F0000}"/>
    <cellStyle name="Normal 6 2 3 2 3 4" xfId="34602" xr:uid="{00000000-0005-0000-0000-0000917F0000}"/>
    <cellStyle name="Normal 6 2 3 2 3 4 2" xfId="34603" xr:uid="{00000000-0005-0000-0000-0000927F0000}"/>
    <cellStyle name="Normal 6 2 3 2 3 5" xfId="34604" xr:uid="{00000000-0005-0000-0000-0000937F0000}"/>
    <cellStyle name="Normal 6 2 3 2 3 6" xfId="34605" xr:uid="{00000000-0005-0000-0000-0000947F0000}"/>
    <cellStyle name="Normal 6 2 3 2 4" xfId="34606" xr:uid="{00000000-0005-0000-0000-0000957F0000}"/>
    <cellStyle name="Normal 6 2 3 2 4 2" xfId="34607" xr:uid="{00000000-0005-0000-0000-0000967F0000}"/>
    <cellStyle name="Normal 6 2 3 2 4 2 2" xfId="34608" xr:uid="{00000000-0005-0000-0000-0000977F0000}"/>
    <cellStyle name="Normal 6 2 3 2 4 2 2 2" xfId="34609" xr:uid="{00000000-0005-0000-0000-0000987F0000}"/>
    <cellStyle name="Normal 6 2 3 2 4 2 3" xfId="34610" xr:uid="{00000000-0005-0000-0000-0000997F0000}"/>
    <cellStyle name="Normal 6 2 3 2 4 2 4" xfId="34611" xr:uid="{00000000-0005-0000-0000-00009A7F0000}"/>
    <cellStyle name="Normal 6 2 3 2 4 3" xfId="34612" xr:uid="{00000000-0005-0000-0000-00009B7F0000}"/>
    <cellStyle name="Normal 6 2 3 2 4 3 2" xfId="34613" xr:uid="{00000000-0005-0000-0000-00009C7F0000}"/>
    <cellStyle name="Normal 6 2 3 2 4 4" xfId="34614" xr:uid="{00000000-0005-0000-0000-00009D7F0000}"/>
    <cellStyle name="Normal 6 2 3 2 4 5" xfId="34615" xr:uid="{00000000-0005-0000-0000-00009E7F0000}"/>
    <cellStyle name="Normal 6 2 3 2 5" xfId="34616" xr:uid="{00000000-0005-0000-0000-00009F7F0000}"/>
    <cellStyle name="Normal 6 2 3 2 5 2" xfId="34617" xr:uid="{00000000-0005-0000-0000-0000A07F0000}"/>
    <cellStyle name="Normal 6 2 3 2 5 2 2" xfId="34618" xr:uid="{00000000-0005-0000-0000-0000A17F0000}"/>
    <cellStyle name="Normal 6 2 3 2 5 3" xfId="34619" xr:uid="{00000000-0005-0000-0000-0000A27F0000}"/>
    <cellStyle name="Normal 6 2 3 2 5 4" xfId="34620" xr:uid="{00000000-0005-0000-0000-0000A37F0000}"/>
    <cellStyle name="Normal 6 2 3 2 6" xfId="34621" xr:uid="{00000000-0005-0000-0000-0000A47F0000}"/>
    <cellStyle name="Normal 6 2 3 2 6 2" xfId="34622" xr:uid="{00000000-0005-0000-0000-0000A57F0000}"/>
    <cellStyle name="Normal 6 2 3 2 7" xfId="34623" xr:uid="{00000000-0005-0000-0000-0000A67F0000}"/>
    <cellStyle name="Normal 6 2 3 2 8" xfId="34624" xr:uid="{00000000-0005-0000-0000-0000A77F0000}"/>
    <cellStyle name="Normal 6 2 3 2 9" xfId="34625" xr:uid="{00000000-0005-0000-0000-0000A87F0000}"/>
    <cellStyle name="Normal 6 2 3 3" xfId="34626" xr:uid="{00000000-0005-0000-0000-0000A97F0000}"/>
    <cellStyle name="Normal 6 2 3 3 2" xfId="34627" xr:uid="{00000000-0005-0000-0000-0000AA7F0000}"/>
    <cellStyle name="Normal 6 2 3 3 2 2" xfId="34628" xr:uid="{00000000-0005-0000-0000-0000AB7F0000}"/>
    <cellStyle name="Normal 6 2 3 3 2 2 2" xfId="34629" xr:uid="{00000000-0005-0000-0000-0000AC7F0000}"/>
    <cellStyle name="Normal 6 2 3 3 2 2 2 2" xfId="34630" xr:uid="{00000000-0005-0000-0000-0000AD7F0000}"/>
    <cellStyle name="Normal 6 2 3 3 2 2 2 2 2" xfId="34631" xr:uid="{00000000-0005-0000-0000-0000AE7F0000}"/>
    <cellStyle name="Normal 6 2 3 3 2 2 2 3" xfId="34632" xr:uid="{00000000-0005-0000-0000-0000AF7F0000}"/>
    <cellStyle name="Normal 6 2 3 3 2 2 2 4" xfId="34633" xr:uid="{00000000-0005-0000-0000-0000B07F0000}"/>
    <cellStyle name="Normal 6 2 3 3 2 2 3" xfId="34634" xr:uid="{00000000-0005-0000-0000-0000B17F0000}"/>
    <cellStyle name="Normal 6 2 3 3 2 2 3 2" xfId="34635" xr:uid="{00000000-0005-0000-0000-0000B27F0000}"/>
    <cellStyle name="Normal 6 2 3 3 2 2 4" xfId="34636" xr:uid="{00000000-0005-0000-0000-0000B37F0000}"/>
    <cellStyle name="Normal 6 2 3 3 2 2 5" xfId="34637" xr:uid="{00000000-0005-0000-0000-0000B47F0000}"/>
    <cellStyle name="Normal 6 2 3 3 2 3" xfId="34638" xr:uid="{00000000-0005-0000-0000-0000B57F0000}"/>
    <cellStyle name="Normal 6 2 3 3 2 3 2" xfId="34639" xr:uid="{00000000-0005-0000-0000-0000B67F0000}"/>
    <cellStyle name="Normal 6 2 3 3 2 3 2 2" xfId="34640" xr:uid="{00000000-0005-0000-0000-0000B77F0000}"/>
    <cellStyle name="Normal 6 2 3 3 2 3 3" xfId="34641" xr:uid="{00000000-0005-0000-0000-0000B87F0000}"/>
    <cellStyle name="Normal 6 2 3 3 2 3 4" xfId="34642" xr:uid="{00000000-0005-0000-0000-0000B97F0000}"/>
    <cellStyle name="Normal 6 2 3 3 2 4" xfId="34643" xr:uid="{00000000-0005-0000-0000-0000BA7F0000}"/>
    <cellStyle name="Normal 6 2 3 3 2 4 2" xfId="34644" xr:uid="{00000000-0005-0000-0000-0000BB7F0000}"/>
    <cellStyle name="Normal 6 2 3 3 2 5" xfId="34645" xr:uid="{00000000-0005-0000-0000-0000BC7F0000}"/>
    <cellStyle name="Normal 6 2 3 3 2 6" xfId="34646" xr:uid="{00000000-0005-0000-0000-0000BD7F0000}"/>
    <cellStyle name="Normal 6 2 3 3 3" xfId="34647" xr:uid="{00000000-0005-0000-0000-0000BE7F0000}"/>
    <cellStyle name="Normal 6 2 3 3 3 2" xfId="34648" xr:uid="{00000000-0005-0000-0000-0000BF7F0000}"/>
    <cellStyle name="Normal 6 2 3 3 3 2 2" xfId="34649" xr:uid="{00000000-0005-0000-0000-0000C07F0000}"/>
    <cellStyle name="Normal 6 2 3 3 3 2 2 2" xfId="34650" xr:uid="{00000000-0005-0000-0000-0000C17F0000}"/>
    <cellStyle name="Normal 6 2 3 3 3 2 3" xfId="34651" xr:uid="{00000000-0005-0000-0000-0000C27F0000}"/>
    <cellStyle name="Normal 6 2 3 3 3 2 4" xfId="34652" xr:uid="{00000000-0005-0000-0000-0000C37F0000}"/>
    <cellStyle name="Normal 6 2 3 3 3 3" xfId="34653" xr:uid="{00000000-0005-0000-0000-0000C47F0000}"/>
    <cellStyle name="Normal 6 2 3 3 3 3 2" xfId="34654" xr:uid="{00000000-0005-0000-0000-0000C57F0000}"/>
    <cellStyle name="Normal 6 2 3 3 3 4" xfId="34655" xr:uid="{00000000-0005-0000-0000-0000C67F0000}"/>
    <cellStyle name="Normal 6 2 3 3 3 5" xfId="34656" xr:uid="{00000000-0005-0000-0000-0000C77F0000}"/>
    <cellStyle name="Normal 6 2 3 3 4" xfId="34657" xr:uid="{00000000-0005-0000-0000-0000C87F0000}"/>
    <cellStyle name="Normal 6 2 3 3 4 2" xfId="34658" xr:uid="{00000000-0005-0000-0000-0000C97F0000}"/>
    <cellStyle name="Normal 6 2 3 3 4 2 2" xfId="34659" xr:uid="{00000000-0005-0000-0000-0000CA7F0000}"/>
    <cellStyle name="Normal 6 2 3 3 4 3" xfId="34660" xr:uid="{00000000-0005-0000-0000-0000CB7F0000}"/>
    <cellStyle name="Normal 6 2 3 3 4 4" xfId="34661" xr:uid="{00000000-0005-0000-0000-0000CC7F0000}"/>
    <cellStyle name="Normal 6 2 3 3 5" xfId="34662" xr:uid="{00000000-0005-0000-0000-0000CD7F0000}"/>
    <cellStyle name="Normal 6 2 3 3 5 2" xfId="34663" xr:uid="{00000000-0005-0000-0000-0000CE7F0000}"/>
    <cellStyle name="Normal 6 2 3 3 6" xfId="34664" xr:uid="{00000000-0005-0000-0000-0000CF7F0000}"/>
    <cellStyle name="Normal 6 2 3 3 7" xfId="34665" xr:uid="{00000000-0005-0000-0000-0000D07F0000}"/>
    <cellStyle name="Normal 6 2 3 4" xfId="34666" xr:uid="{00000000-0005-0000-0000-0000D17F0000}"/>
    <cellStyle name="Normal 6 2 3 4 2" xfId="34667" xr:uid="{00000000-0005-0000-0000-0000D27F0000}"/>
    <cellStyle name="Normal 6 2 3 4 2 2" xfId="34668" xr:uid="{00000000-0005-0000-0000-0000D37F0000}"/>
    <cellStyle name="Normal 6 2 3 4 2 2 2" xfId="34669" xr:uid="{00000000-0005-0000-0000-0000D47F0000}"/>
    <cellStyle name="Normal 6 2 3 4 2 2 2 2" xfId="34670" xr:uid="{00000000-0005-0000-0000-0000D57F0000}"/>
    <cellStyle name="Normal 6 2 3 4 2 2 3" xfId="34671" xr:uid="{00000000-0005-0000-0000-0000D67F0000}"/>
    <cellStyle name="Normal 6 2 3 4 2 2 4" xfId="34672" xr:uid="{00000000-0005-0000-0000-0000D77F0000}"/>
    <cellStyle name="Normal 6 2 3 4 2 3" xfId="34673" xr:uid="{00000000-0005-0000-0000-0000D87F0000}"/>
    <cellStyle name="Normal 6 2 3 4 2 3 2" xfId="34674" xr:uid="{00000000-0005-0000-0000-0000D97F0000}"/>
    <cellStyle name="Normal 6 2 3 4 2 4" xfId="34675" xr:uid="{00000000-0005-0000-0000-0000DA7F0000}"/>
    <cellStyle name="Normal 6 2 3 4 2 5" xfId="34676" xr:uid="{00000000-0005-0000-0000-0000DB7F0000}"/>
    <cellStyle name="Normal 6 2 3 4 3" xfId="34677" xr:uid="{00000000-0005-0000-0000-0000DC7F0000}"/>
    <cellStyle name="Normal 6 2 3 4 3 2" xfId="34678" xr:uid="{00000000-0005-0000-0000-0000DD7F0000}"/>
    <cellStyle name="Normal 6 2 3 4 3 2 2" xfId="34679" xr:uid="{00000000-0005-0000-0000-0000DE7F0000}"/>
    <cellStyle name="Normal 6 2 3 4 3 3" xfId="34680" xr:uid="{00000000-0005-0000-0000-0000DF7F0000}"/>
    <cellStyle name="Normal 6 2 3 4 3 4" xfId="34681" xr:uid="{00000000-0005-0000-0000-0000E07F0000}"/>
    <cellStyle name="Normal 6 2 3 4 4" xfId="34682" xr:uid="{00000000-0005-0000-0000-0000E17F0000}"/>
    <cellStyle name="Normal 6 2 3 4 4 2" xfId="34683" xr:uid="{00000000-0005-0000-0000-0000E27F0000}"/>
    <cellStyle name="Normal 6 2 3 4 5" xfId="34684" xr:uid="{00000000-0005-0000-0000-0000E37F0000}"/>
    <cellStyle name="Normal 6 2 3 4 6" xfId="34685" xr:uid="{00000000-0005-0000-0000-0000E47F0000}"/>
    <cellStyle name="Normal 6 2 3 5" xfId="34686" xr:uid="{00000000-0005-0000-0000-0000E57F0000}"/>
    <cellStyle name="Normal 6 2 3 5 2" xfId="34687" xr:uid="{00000000-0005-0000-0000-0000E67F0000}"/>
    <cellStyle name="Normal 6 2 3 5 2 2" xfId="34688" xr:uid="{00000000-0005-0000-0000-0000E77F0000}"/>
    <cellStyle name="Normal 6 2 3 5 2 2 2" xfId="34689" xr:uid="{00000000-0005-0000-0000-0000E87F0000}"/>
    <cellStyle name="Normal 6 2 3 5 2 3" xfId="34690" xr:uid="{00000000-0005-0000-0000-0000E97F0000}"/>
    <cellStyle name="Normal 6 2 3 5 2 4" xfId="34691" xr:uid="{00000000-0005-0000-0000-0000EA7F0000}"/>
    <cellStyle name="Normal 6 2 3 5 3" xfId="34692" xr:uid="{00000000-0005-0000-0000-0000EB7F0000}"/>
    <cellStyle name="Normal 6 2 3 5 3 2" xfId="34693" xr:uid="{00000000-0005-0000-0000-0000EC7F0000}"/>
    <cellStyle name="Normal 6 2 3 5 4" xfId="34694" xr:uid="{00000000-0005-0000-0000-0000ED7F0000}"/>
    <cellStyle name="Normal 6 2 3 5 5" xfId="34695" xr:uid="{00000000-0005-0000-0000-0000EE7F0000}"/>
    <cellStyle name="Normal 6 2 3 6" xfId="34696" xr:uid="{00000000-0005-0000-0000-0000EF7F0000}"/>
    <cellStyle name="Normal 6 2 3 6 2" xfId="34697" xr:uid="{00000000-0005-0000-0000-0000F07F0000}"/>
    <cellStyle name="Normal 6 2 3 6 2 2" xfId="34698" xr:uid="{00000000-0005-0000-0000-0000F17F0000}"/>
    <cellStyle name="Normal 6 2 3 6 3" xfId="34699" xr:uid="{00000000-0005-0000-0000-0000F27F0000}"/>
    <cellStyle name="Normal 6 2 3 6 4" xfId="34700" xr:uid="{00000000-0005-0000-0000-0000F37F0000}"/>
    <cellStyle name="Normal 6 2 3 7" xfId="34701" xr:uid="{00000000-0005-0000-0000-0000F47F0000}"/>
    <cellStyle name="Normal 6 2 3 7 2" xfId="34702" xr:uid="{00000000-0005-0000-0000-0000F57F0000}"/>
    <cellStyle name="Normal 6 2 3 8" xfId="34703" xr:uid="{00000000-0005-0000-0000-0000F67F0000}"/>
    <cellStyle name="Normal 6 2 3 9" xfId="34704" xr:uid="{00000000-0005-0000-0000-0000F77F0000}"/>
    <cellStyle name="Normal 6 2 4" xfId="404" xr:uid="{00000000-0005-0000-0000-0000F87F0000}"/>
    <cellStyle name="Normal 6 2 4 2" xfId="5677" xr:uid="{00000000-0005-0000-0000-0000F97F0000}"/>
    <cellStyle name="Normal 6 2 4 2 2" xfId="5678" xr:uid="{00000000-0005-0000-0000-0000FA7F0000}"/>
    <cellStyle name="Normal 6 2 4 2 2 2" xfId="34705" xr:uid="{00000000-0005-0000-0000-0000FB7F0000}"/>
    <cellStyle name="Normal 6 2 4 2 2 2 2" xfId="34706" xr:uid="{00000000-0005-0000-0000-0000FC7F0000}"/>
    <cellStyle name="Normal 6 2 4 2 2 2 2 2" xfId="34707" xr:uid="{00000000-0005-0000-0000-0000FD7F0000}"/>
    <cellStyle name="Normal 6 2 4 2 2 2 2 2 2" xfId="34708" xr:uid="{00000000-0005-0000-0000-0000FE7F0000}"/>
    <cellStyle name="Normal 6 2 4 2 2 2 2 3" xfId="34709" xr:uid="{00000000-0005-0000-0000-0000FF7F0000}"/>
    <cellStyle name="Normal 6 2 4 2 2 2 2 4" xfId="34710" xr:uid="{00000000-0005-0000-0000-000000800000}"/>
    <cellStyle name="Normal 6 2 4 2 2 2 3" xfId="34711" xr:uid="{00000000-0005-0000-0000-000001800000}"/>
    <cellStyle name="Normal 6 2 4 2 2 2 3 2" xfId="34712" xr:uid="{00000000-0005-0000-0000-000002800000}"/>
    <cellStyle name="Normal 6 2 4 2 2 2 4" xfId="34713" xr:uid="{00000000-0005-0000-0000-000003800000}"/>
    <cellStyle name="Normal 6 2 4 2 2 2 5" xfId="34714" xr:uid="{00000000-0005-0000-0000-000004800000}"/>
    <cellStyle name="Normal 6 2 4 2 2 3" xfId="34715" xr:uid="{00000000-0005-0000-0000-000005800000}"/>
    <cellStyle name="Normal 6 2 4 2 2 3 2" xfId="34716" xr:uid="{00000000-0005-0000-0000-000006800000}"/>
    <cellStyle name="Normal 6 2 4 2 2 3 2 2" xfId="34717" xr:uid="{00000000-0005-0000-0000-000007800000}"/>
    <cellStyle name="Normal 6 2 4 2 2 3 3" xfId="34718" xr:uid="{00000000-0005-0000-0000-000008800000}"/>
    <cellStyle name="Normal 6 2 4 2 2 3 4" xfId="34719" xr:uid="{00000000-0005-0000-0000-000009800000}"/>
    <cellStyle name="Normal 6 2 4 2 2 4" xfId="34720" xr:uid="{00000000-0005-0000-0000-00000A800000}"/>
    <cellStyle name="Normal 6 2 4 2 2 4 2" xfId="34721" xr:uid="{00000000-0005-0000-0000-00000B800000}"/>
    <cellStyle name="Normal 6 2 4 2 2 5" xfId="34722" xr:uid="{00000000-0005-0000-0000-00000C800000}"/>
    <cellStyle name="Normal 6 2 4 2 2 6" xfId="34723" xr:uid="{00000000-0005-0000-0000-00000D800000}"/>
    <cellStyle name="Normal 6 2 4 2 3" xfId="34724" xr:uid="{00000000-0005-0000-0000-00000E800000}"/>
    <cellStyle name="Normal 6 2 4 2 3 2" xfId="34725" xr:uid="{00000000-0005-0000-0000-00000F800000}"/>
    <cellStyle name="Normal 6 2 4 2 3 2 2" xfId="34726" xr:uid="{00000000-0005-0000-0000-000010800000}"/>
    <cellStyle name="Normal 6 2 4 2 3 2 2 2" xfId="34727" xr:uid="{00000000-0005-0000-0000-000011800000}"/>
    <cellStyle name="Normal 6 2 4 2 3 2 3" xfId="34728" xr:uid="{00000000-0005-0000-0000-000012800000}"/>
    <cellStyle name="Normal 6 2 4 2 3 2 4" xfId="34729" xr:uid="{00000000-0005-0000-0000-000013800000}"/>
    <cellStyle name="Normal 6 2 4 2 3 3" xfId="34730" xr:uid="{00000000-0005-0000-0000-000014800000}"/>
    <cellStyle name="Normal 6 2 4 2 3 3 2" xfId="34731" xr:uid="{00000000-0005-0000-0000-000015800000}"/>
    <cellStyle name="Normal 6 2 4 2 3 4" xfId="34732" xr:uid="{00000000-0005-0000-0000-000016800000}"/>
    <cellStyle name="Normal 6 2 4 2 3 5" xfId="34733" xr:uid="{00000000-0005-0000-0000-000017800000}"/>
    <cellStyle name="Normal 6 2 4 2 4" xfId="34734" xr:uid="{00000000-0005-0000-0000-000018800000}"/>
    <cellStyle name="Normal 6 2 4 2 4 2" xfId="34735" xr:uid="{00000000-0005-0000-0000-000019800000}"/>
    <cellStyle name="Normal 6 2 4 2 4 2 2" xfId="34736" xr:uid="{00000000-0005-0000-0000-00001A800000}"/>
    <cellStyle name="Normal 6 2 4 2 4 3" xfId="34737" xr:uid="{00000000-0005-0000-0000-00001B800000}"/>
    <cellStyle name="Normal 6 2 4 2 4 4" xfId="34738" xr:uid="{00000000-0005-0000-0000-00001C800000}"/>
    <cellStyle name="Normal 6 2 4 2 5" xfId="34739" xr:uid="{00000000-0005-0000-0000-00001D800000}"/>
    <cellStyle name="Normal 6 2 4 2 5 2" xfId="34740" xr:uid="{00000000-0005-0000-0000-00001E800000}"/>
    <cellStyle name="Normal 6 2 4 2 6" xfId="34741" xr:uid="{00000000-0005-0000-0000-00001F800000}"/>
    <cellStyle name="Normal 6 2 4 2 7" xfId="34742" xr:uid="{00000000-0005-0000-0000-000020800000}"/>
    <cellStyle name="Normal 6 2 4 3" xfId="34743" xr:uid="{00000000-0005-0000-0000-000021800000}"/>
    <cellStyle name="Normal 6 2 4 3 2" xfId="34744" xr:uid="{00000000-0005-0000-0000-000022800000}"/>
    <cellStyle name="Normal 6 2 4 3 2 2" xfId="34745" xr:uid="{00000000-0005-0000-0000-000023800000}"/>
    <cellStyle name="Normal 6 2 4 3 2 2 2" xfId="34746" xr:uid="{00000000-0005-0000-0000-000024800000}"/>
    <cellStyle name="Normal 6 2 4 3 2 2 2 2" xfId="34747" xr:uid="{00000000-0005-0000-0000-000025800000}"/>
    <cellStyle name="Normal 6 2 4 3 2 2 3" xfId="34748" xr:uid="{00000000-0005-0000-0000-000026800000}"/>
    <cellStyle name="Normal 6 2 4 3 2 2 4" xfId="34749" xr:uid="{00000000-0005-0000-0000-000027800000}"/>
    <cellStyle name="Normal 6 2 4 3 2 3" xfId="34750" xr:uid="{00000000-0005-0000-0000-000028800000}"/>
    <cellStyle name="Normal 6 2 4 3 2 3 2" xfId="34751" xr:uid="{00000000-0005-0000-0000-000029800000}"/>
    <cellStyle name="Normal 6 2 4 3 2 4" xfId="34752" xr:uid="{00000000-0005-0000-0000-00002A800000}"/>
    <cellStyle name="Normal 6 2 4 3 2 5" xfId="34753" xr:uid="{00000000-0005-0000-0000-00002B800000}"/>
    <cellStyle name="Normal 6 2 4 3 3" xfId="34754" xr:uid="{00000000-0005-0000-0000-00002C800000}"/>
    <cellStyle name="Normal 6 2 4 3 3 2" xfId="34755" xr:uid="{00000000-0005-0000-0000-00002D800000}"/>
    <cellStyle name="Normal 6 2 4 3 3 2 2" xfId="34756" xr:uid="{00000000-0005-0000-0000-00002E800000}"/>
    <cellStyle name="Normal 6 2 4 3 3 3" xfId="34757" xr:uid="{00000000-0005-0000-0000-00002F800000}"/>
    <cellStyle name="Normal 6 2 4 3 3 4" xfId="34758" xr:uid="{00000000-0005-0000-0000-000030800000}"/>
    <cellStyle name="Normal 6 2 4 3 4" xfId="34759" xr:uid="{00000000-0005-0000-0000-000031800000}"/>
    <cellStyle name="Normal 6 2 4 3 4 2" xfId="34760" xr:uid="{00000000-0005-0000-0000-000032800000}"/>
    <cellStyle name="Normal 6 2 4 3 5" xfId="34761" xr:uid="{00000000-0005-0000-0000-000033800000}"/>
    <cellStyle name="Normal 6 2 4 3 6" xfId="34762" xr:uid="{00000000-0005-0000-0000-000034800000}"/>
    <cellStyle name="Normal 6 2 4 4" xfId="34763" xr:uid="{00000000-0005-0000-0000-000035800000}"/>
    <cellStyle name="Normal 6 2 4 4 2" xfId="34764" xr:uid="{00000000-0005-0000-0000-000036800000}"/>
    <cellStyle name="Normal 6 2 4 4 2 2" xfId="34765" xr:uid="{00000000-0005-0000-0000-000037800000}"/>
    <cellStyle name="Normal 6 2 4 4 2 2 2" xfId="34766" xr:uid="{00000000-0005-0000-0000-000038800000}"/>
    <cellStyle name="Normal 6 2 4 4 2 3" xfId="34767" xr:uid="{00000000-0005-0000-0000-000039800000}"/>
    <cellStyle name="Normal 6 2 4 4 2 4" xfId="34768" xr:uid="{00000000-0005-0000-0000-00003A800000}"/>
    <cellStyle name="Normal 6 2 4 4 3" xfId="34769" xr:uid="{00000000-0005-0000-0000-00003B800000}"/>
    <cellStyle name="Normal 6 2 4 4 3 2" xfId="34770" xr:uid="{00000000-0005-0000-0000-00003C800000}"/>
    <cellStyle name="Normal 6 2 4 4 4" xfId="34771" xr:uid="{00000000-0005-0000-0000-00003D800000}"/>
    <cellStyle name="Normal 6 2 4 4 5" xfId="34772" xr:uid="{00000000-0005-0000-0000-00003E800000}"/>
    <cellStyle name="Normal 6 2 4 5" xfId="34773" xr:uid="{00000000-0005-0000-0000-00003F800000}"/>
    <cellStyle name="Normal 6 2 4 5 2" xfId="34774" xr:uid="{00000000-0005-0000-0000-000040800000}"/>
    <cellStyle name="Normal 6 2 4 5 2 2" xfId="34775" xr:uid="{00000000-0005-0000-0000-000041800000}"/>
    <cellStyle name="Normal 6 2 4 5 3" xfId="34776" xr:uid="{00000000-0005-0000-0000-000042800000}"/>
    <cellStyle name="Normal 6 2 4 5 4" xfId="34777" xr:uid="{00000000-0005-0000-0000-000043800000}"/>
    <cellStyle name="Normal 6 2 4 6" xfId="34778" xr:uid="{00000000-0005-0000-0000-000044800000}"/>
    <cellStyle name="Normal 6 2 4 6 2" xfId="34779" xr:uid="{00000000-0005-0000-0000-000045800000}"/>
    <cellStyle name="Normal 6 2 4 7" xfId="34780" xr:uid="{00000000-0005-0000-0000-000046800000}"/>
    <cellStyle name="Normal 6 2 4 8" xfId="34781" xr:uid="{00000000-0005-0000-0000-000047800000}"/>
    <cellStyle name="Normal 6 2 4 9" xfId="34782" xr:uid="{00000000-0005-0000-0000-000048800000}"/>
    <cellStyle name="Normal 6 2 5" xfId="5679" xr:uid="{00000000-0005-0000-0000-000049800000}"/>
    <cellStyle name="Normal 6 2 5 2" xfId="5680" xr:uid="{00000000-0005-0000-0000-00004A800000}"/>
    <cellStyle name="Normal 6 2 5 2 2" xfId="5681" xr:uid="{00000000-0005-0000-0000-00004B800000}"/>
    <cellStyle name="Normal 6 2 5 2 2 2" xfId="34783" xr:uid="{00000000-0005-0000-0000-00004C800000}"/>
    <cellStyle name="Normal 6 2 5 2 2 2 2" xfId="34784" xr:uid="{00000000-0005-0000-0000-00004D800000}"/>
    <cellStyle name="Normal 6 2 5 2 2 2 2 2" xfId="34785" xr:uid="{00000000-0005-0000-0000-00004E800000}"/>
    <cellStyle name="Normal 6 2 5 2 2 2 3" xfId="34786" xr:uid="{00000000-0005-0000-0000-00004F800000}"/>
    <cellStyle name="Normal 6 2 5 2 2 2 4" xfId="34787" xr:uid="{00000000-0005-0000-0000-000050800000}"/>
    <cellStyle name="Normal 6 2 5 2 2 3" xfId="34788" xr:uid="{00000000-0005-0000-0000-000051800000}"/>
    <cellStyle name="Normal 6 2 5 2 2 3 2" xfId="34789" xr:uid="{00000000-0005-0000-0000-000052800000}"/>
    <cellStyle name="Normal 6 2 5 2 2 4" xfId="34790" xr:uid="{00000000-0005-0000-0000-000053800000}"/>
    <cellStyle name="Normal 6 2 5 2 2 5" xfId="34791" xr:uid="{00000000-0005-0000-0000-000054800000}"/>
    <cellStyle name="Normal 6 2 5 2 3" xfId="34792" xr:uid="{00000000-0005-0000-0000-000055800000}"/>
    <cellStyle name="Normal 6 2 5 2 3 2" xfId="34793" xr:uid="{00000000-0005-0000-0000-000056800000}"/>
    <cellStyle name="Normal 6 2 5 2 3 2 2" xfId="34794" xr:uid="{00000000-0005-0000-0000-000057800000}"/>
    <cellStyle name="Normal 6 2 5 2 3 3" xfId="34795" xr:uid="{00000000-0005-0000-0000-000058800000}"/>
    <cellStyle name="Normal 6 2 5 2 3 4" xfId="34796" xr:uid="{00000000-0005-0000-0000-000059800000}"/>
    <cellStyle name="Normal 6 2 5 2 4" xfId="34797" xr:uid="{00000000-0005-0000-0000-00005A800000}"/>
    <cellStyle name="Normal 6 2 5 2 4 2" xfId="34798" xr:uid="{00000000-0005-0000-0000-00005B800000}"/>
    <cellStyle name="Normal 6 2 5 2 5" xfId="34799" xr:uid="{00000000-0005-0000-0000-00005C800000}"/>
    <cellStyle name="Normal 6 2 5 2 6" xfId="34800" xr:uid="{00000000-0005-0000-0000-00005D800000}"/>
    <cellStyle name="Normal 6 2 5 3" xfId="34801" xr:uid="{00000000-0005-0000-0000-00005E800000}"/>
    <cellStyle name="Normal 6 2 5 3 2" xfId="34802" xr:uid="{00000000-0005-0000-0000-00005F800000}"/>
    <cellStyle name="Normal 6 2 5 3 2 2" xfId="34803" xr:uid="{00000000-0005-0000-0000-000060800000}"/>
    <cellStyle name="Normal 6 2 5 3 2 2 2" xfId="34804" xr:uid="{00000000-0005-0000-0000-000061800000}"/>
    <cellStyle name="Normal 6 2 5 3 2 3" xfId="34805" xr:uid="{00000000-0005-0000-0000-000062800000}"/>
    <cellStyle name="Normal 6 2 5 3 2 4" xfId="34806" xr:uid="{00000000-0005-0000-0000-000063800000}"/>
    <cellStyle name="Normal 6 2 5 3 3" xfId="34807" xr:uid="{00000000-0005-0000-0000-000064800000}"/>
    <cellStyle name="Normal 6 2 5 3 3 2" xfId="34808" xr:uid="{00000000-0005-0000-0000-000065800000}"/>
    <cellStyle name="Normal 6 2 5 3 4" xfId="34809" xr:uid="{00000000-0005-0000-0000-000066800000}"/>
    <cellStyle name="Normal 6 2 5 3 5" xfId="34810" xr:uid="{00000000-0005-0000-0000-000067800000}"/>
    <cellStyle name="Normal 6 2 5 4" xfId="34811" xr:uid="{00000000-0005-0000-0000-000068800000}"/>
    <cellStyle name="Normal 6 2 5 4 2" xfId="34812" xr:uid="{00000000-0005-0000-0000-000069800000}"/>
    <cellStyle name="Normal 6 2 5 4 2 2" xfId="34813" xr:uid="{00000000-0005-0000-0000-00006A800000}"/>
    <cellStyle name="Normal 6 2 5 4 3" xfId="34814" xr:uid="{00000000-0005-0000-0000-00006B800000}"/>
    <cellStyle name="Normal 6 2 5 4 4" xfId="34815" xr:uid="{00000000-0005-0000-0000-00006C800000}"/>
    <cellStyle name="Normal 6 2 5 5" xfId="34816" xr:uid="{00000000-0005-0000-0000-00006D800000}"/>
    <cellStyle name="Normal 6 2 5 5 2" xfId="34817" xr:uid="{00000000-0005-0000-0000-00006E800000}"/>
    <cellStyle name="Normal 6 2 5 6" xfId="34818" xr:uid="{00000000-0005-0000-0000-00006F800000}"/>
    <cellStyle name="Normal 6 2 5 7" xfId="34819" xr:uid="{00000000-0005-0000-0000-000070800000}"/>
    <cellStyle name="Normal 6 2 6" xfId="5682" xr:uid="{00000000-0005-0000-0000-000071800000}"/>
    <cellStyle name="Normal 6 2 6 2" xfId="5683" xr:uid="{00000000-0005-0000-0000-000072800000}"/>
    <cellStyle name="Normal 6 2 6 2 2" xfId="5684" xr:uid="{00000000-0005-0000-0000-000073800000}"/>
    <cellStyle name="Normal 6 2 6 2 2 2" xfId="34820" xr:uid="{00000000-0005-0000-0000-000074800000}"/>
    <cellStyle name="Normal 6 2 6 2 2 2 2" xfId="34821" xr:uid="{00000000-0005-0000-0000-000075800000}"/>
    <cellStyle name="Normal 6 2 6 2 2 3" xfId="34822" xr:uid="{00000000-0005-0000-0000-000076800000}"/>
    <cellStyle name="Normal 6 2 6 2 2 4" xfId="34823" xr:uid="{00000000-0005-0000-0000-000077800000}"/>
    <cellStyle name="Normal 6 2 6 2 3" xfId="34824" xr:uid="{00000000-0005-0000-0000-000078800000}"/>
    <cellStyle name="Normal 6 2 6 2 3 2" xfId="34825" xr:uid="{00000000-0005-0000-0000-000079800000}"/>
    <cellStyle name="Normal 6 2 6 2 4" xfId="34826" xr:uid="{00000000-0005-0000-0000-00007A800000}"/>
    <cellStyle name="Normal 6 2 6 2 5" xfId="34827" xr:uid="{00000000-0005-0000-0000-00007B800000}"/>
    <cellStyle name="Normal 6 2 6 3" xfId="34828" xr:uid="{00000000-0005-0000-0000-00007C800000}"/>
    <cellStyle name="Normal 6 2 6 3 2" xfId="34829" xr:uid="{00000000-0005-0000-0000-00007D800000}"/>
    <cellStyle name="Normal 6 2 6 3 2 2" xfId="34830" xr:uid="{00000000-0005-0000-0000-00007E800000}"/>
    <cellStyle name="Normal 6 2 6 3 3" xfId="34831" xr:uid="{00000000-0005-0000-0000-00007F800000}"/>
    <cellStyle name="Normal 6 2 6 3 4" xfId="34832" xr:uid="{00000000-0005-0000-0000-000080800000}"/>
    <cellStyle name="Normal 6 2 6 4" xfId="34833" xr:uid="{00000000-0005-0000-0000-000081800000}"/>
    <cellStyle name="Normal 6 2 6 4 2" xfId="34834" xr:uid="{00000000-0005-0000-0000-000082800000}"/>
    <cellStyle name="Normal 6 2 6 5" xfId="34835" xr:uid="{00000000-0005-0000-0000-000083800000}"/>
    <cellStyle name="Normal 6 2 6 6" xfId="34836" xr:uid="{00000000-0005-0000-0000-000084800000}"/>
    <cellStyle name="Normal 6 2 7" xfId="5685" xr:uid="{00000000-0005-0000-0000-000085800000}"/>
    <cellStyle name="Normal 6 2 7 2" xfId="5686" xr:uid="{00000000-0005-0000-0000-000086800000}"/>
    <cellStyle name="Normal 6 2 7 2 2" xfId="5687" xr:uid="{00000000-0005-0000-0000-000087800000}"/>
    <cellStyle name="Normal 6 2 7 2 2 2" xfId="34837" xr:uid="{00000000-0005-0000-0000-000088800000}"/>
    <cellStyle name="Normal 6 2 7 2 3" xfId="34838" xr:uid="{00000000-0005-0000-0000-000089800000}"/>
    <cellStyle name="Normal 6 2 7 2 4" xfId="34839" xr:uid="{00000000-0005-0000-0000-00008A800000}"/>
    <cellStyle name="Normal 6 2 7 3" xfId="34840" xr:uid="{00000000-0005-0000-0000-00008B800000}"/>
    <cellStyle name="Normal 6 2 7 3 2" xfId="34841" xr:uid="{00000000-0005-0000-0000-00008C800000}"/>
    <cellStyle name="Normal 6 2 7 4" xfId="34842" xr:uid="{00000000-0005-0000-0000-00008D800000}"/>
    <cellStyle name="Normal 6 2 7 5" xfId="34843" xr:uid="{00000000-0005-0000-0000-00008E800000}"/>
    <cellStyle name="Normal 6 2 8" xfId="5688" xr:uid="{00000000-0005-0000-0000-00008F800000}"/>
    <cellStyle name="Normal 6 2 8 2" xfId="5689" xr:uid="{00000000-0005-0000-0000-000090800000}"/>
    <cellStyle name="Normal 6 2 8 2 2" xfId="5690" xr:uid="{00000000-0005-0000-0000-000091800000}"/>
    <cellStyle name="Normal 6 2 8 3" xfId="34844" xr:uid="{00000000-0005-0000-0000-000092800000}"/>
    <cellStyle name="Normal 6 2 8 4" xfId="34845" xr:uid="{00000000-0005-0000-0000-000093800000}"/>
    <cellStyle name="Normal 6 2 9" xfId="5691" xr:uid="{00000000-0005-0000-0000-000094800000}"/>
    <cellStyle name="Normal 6 2 9 2" xfId="5692" xr:uid="{00000000-0005-0000-0000-000095800000}"/>
    <cellStyle name="Normal 6 2 9 2 2" xfId="5693" xr:uid="{00000000-0005-0000-0000-000096800000}"/>
    <cellStyle name="Normal 6 2_CLS-TES-KS_12-28-10" xfId="5694" xr:uid="{00000000-0005-0000-0000-000097800000}"/>
    <cellStyle name="Normal 6 20" xfId="5695" xr:uid="{00000000-0005-0000-0000-000098800000}"/>
    <cellStyle name="Normal 6 20 2" xfId="5696" xr:uid="{00000000-0005-0000-0000-000099800000}"/>
    <cellStyle name="Normal 6 20 2 2" xfId="34846" xr:uid="{00000000-0005-0000-0000-00009A800000}"/>
    <cellStyle name="Normal 6 20 2 2 2" xfId="34847" xr:uid="{00000000-0005-0000-0000-00009B800000}"/>
    <cellStyle name="Normal 6 20 2 3" xfId="34848" xr:uid="{00000000-0005-0000-0000-00009C800000}"/>
    <cellStyle name="Normal 6 20 2 4" xfId="34849" xr:uid="{00000000-0005-0000-0000-00009D800000}"/>
    <cellStyle name="Normal 6 20 3" xfId="34850" xr:uid="{00000000-0005-0000-0000-00009E800000}"/>
    <cellStyle name="Normal 6 20 3 2" xfId="34851" xr:uid="{00000000-0005-0000-0000-00009F800000}"/>
    <cellStyle name="Normal 6 20 4" xfId="34852" xr:uid="{00000000-0005-0000-0000-0000A0800000}"/>
    <cellStyle name="Normal 6 20 5" xfId="34853" xr:uid="{00000000-0005-0000-0000-0000A1800000}"/>
    <cellStyle name="Normal 6 21" xfId="5697" xr:uid="{00000000-0005-0000-0000-0000A2800000}"/>
    <cellStyle name="Normal 6 21 2" xfId="5698" xr:uid="{00000000-0005-0000-0000-0000A3800000}"/>
    <cellStyle name="Normal 6 21 2 2" xfId="34854" xr:uid="{00000000-0005-0000-0000-0000A4800000}"/>
    <cellStyle name="Normal 6 21 2 2 2" xfId="34855" xr:uid="{00000000-0005-0000-0000-0000A5800000}"/>
    <cellStyle name="Normal 6 21 2 3" xfId="34856" xr:uid="{00000000-0005-0000-0000-0000A6800000}"/>
    <cellStyle name="Normal 6 21 2 4" xfId="34857" xr:uid="{00000000-0005-0000-0000-0000A7800000}"/>
    <cellStyle name="Normal 6 21 3" xfId="34858" xr:uid="{00000000-0005-0000-0000-0000A8800000}"/>
    <cellStyle name="Normal 6 21 3 2" xfId="34859" xr:uid="{00000000-0005-0000-0000-0000A9800000}"/>
    <cellStyle name="Normal 6 21 4" xfId="34860" xr:uid="{00000000-0005-0000-0000-0000AA800000}"/>
    <cellStyle name="Normal 6 21 5" xfId="34861" xr:uid="{00000000-0005-0000-0000-0000AB800000}"/>
    <cellStyle name="Normal 6 22" xfId="5699" xr:uid="{00000000-0005-0000-0000-0000AC800000}"/>
    <cellStyle name="Normal 6 22 2" xfId="5700" xr:uid="{00000000-0005-0000-0000-0000AD800000}"/>
    <cellStyle name="Normal 6 23" xfId="5701" xr:uid="{00000000-0005-0000-0000-0000AE800000}"/>
    <cellStyle name="Normal 6 23 2" xfId="5702" xr:uid="{00000000-0005-0000-0000-0000AF800000}"/>
    <cellStyle name="Normal 6 23 2 2" xfId="34862" xr:uid="{00000000-0005-0000-0000-0000B0800000}"/>
    <cellStyle name="Normal 6 23 3" xfId="34863" xr:uid="{00000000-0005-0000-0000-0000B1800000}"/>
    <cellStyle name="Normal 6 23 4" xfId="34864" xr:uid="{00000000-0005-0000-0000-0000B2800000}"/>
    <cellStyle name="Normal 6 24" xfId="5703" xr:uid="{00000000-0005-0000-0000-0000B3800000}"/>
    <cellStyle name="Normal 6 24 2" xfId="5704" xr:uid="{00000000-0005-0000-0000-0000B4800000}"/>
    <cellStyle name="Normal 6 25" xfId="5705" xr:uid="{00000000-0005-0000-0000-0000B5800000}"/>
    <cellStyle name="Normal 6 25 2" xfId="5706" xr:uid="{00000000-0005-0000-0000-0000B6800000}"/>
    <cellStyle name="Normal 6 26" xfId="5707" xr:uid="{00000000-0005-0000-0000-0000B7800000}"/>
    <cellStyle name="Normal 6 26 2" xfId="5708" xr:uid="{00000000-0005-0000-0000-0000B8800000}"/>
    <cellStyle name="Normal 6 27" xfId="5709" xr:uid="{00000000-0005-0000-0000-0000B9800000}"/>
    <cellStyle name="Normal 6 27 2" xfId="5710" xr:uid="{00000000-0005-0000-0000-0000BA800000}"/>
    <cellStyle name="Normal 6 28" xfId="5711" xr:uid="{00000000-0005-0000-0000-0000BB800000}"/>
    <cellStyle name="Normal 6 28 2" xfId="5712" xr:uid="{00000000-0005-0000-0000-0000BC800000}"/>
    <cellStyle name="Normal 6 29" xfId="5713" xr:uid="{00000000-0005-0000-0000-0000BD800000}"/>
    <cellStyle name="Normal 6 29 2" xfId="5714" xr:uid="{00000000-0005-0000-0000-0000BE800000}"/>
    <cellStyle name="Normal 6 3" xfId="405" xr:uid="{00000000-0005-0000-0000-0000BF800000}"/>
    <cellStyle name="Normal 6 3 10" xfId="34865" xr:uid="{00000000-0005-0000-0000-0000C0800000}"/>
    <cellStyle name="Normal 6 3 11" xfId="34866" xr:uid="{00000000-0005-0000-0000-0000C1800000}"/>
    <cellStyle name="Normal 6 3 2" xfId="811" xr:uid="{00000000-0005-0000-0000-0000C2800000}"/>
    <cellStyle name="Normal 6 3 2 10" xfId="34867" xr:uid="{00000000-0005-0000-0000-0000C3800000}"/>
    <cellStyle name="Normal 6 3 2 2" xfId="812" xr:uid="{00000000-0005-0000-0000-0000C4800000}"/>
    <cellStyle name="Normal 6 3 2 2 2" xfId="34868" xr:uid="{00000000-0005-0000-0000-0000C5800000}"/>
    <cellStyle name="Normal 6 3 2 2 2 2" xfId="34869" xr:uid="{00000000-0005-0000-0000-0000C6800000}"/>
    <cellStyle name="Normal 6 3 2 2 2 2 2" xfId="34870" xr:uid="{00000000-0005-0000-0000-0000C7800000}"/>
    <cellStyle name="Normal 6 3 2 2 2 2 2 2" xfId="34871" xr:uid="{00000000-0005-0000-0000-0000C8800000}"/>
    <cellStyle name="Normal 6 3 2 2 2 2 2 2 2" xfId="34872" xr:uid="{00000000-0005-0000-0000-0000C9800000}"/>
    <cellStyle name="Normal 6 3 2 2 2 2 2 2 2 2" xfId="34873" xr:uid="{00000000-0005-0000-0000-0000CA800000}"/>
    <cellStyle name="Normal 6 3 2 2 2 2 2 2 3" xfId="34874" xr:uid="{00000000-0005-0000-0000-0000CB800000}"/>
    <cellStyle name="Normal 6 3 2 2 2 2 2 2 4" xfId="34875" xr:uid="{00000000-0005-0000-0000-0000CC800000}"/>
    <cellStyle name="Normal 6 3 2 2 2 2 2 3" xfId="34876" xr:uid="{00000000-0005-0000-0000-0000CD800000}"/>
    <cellStyle name="Normal 6 3 2 2 2 2 2 3 2" xfId="34877" xr:uid="{00000000-0005-0000-0000-0000CE800000}"/>
    <cellStyle name="Normal 6 3 2 2 2 2 2 4" xfId="34878" xr:uid="{00000000-0005-0000-0000-0000CF800000}"/>
    <cellStyle name="Normal 6 3 2 2 2 2 2 5" xfId="34879" xr:uid="{00000000-0005-0000-0000-0000D0800000}"/>
    <cellStyle name="Normal 6 3 2 2 2 2 3" xfId="34880" xr:uid="{00000000-0005-0000-0000-0000D1800000}"/>
    <cellStyle name="Normal 6 3 2 2 2 2 3 2" xfId="34881" xr:uid="{00000000-0005-0000-0000-0000D2800000}"/>
    <cellStyle name="Normal 6 3 2 2 2 2 3 2 2" xfId="34882" xr:uid="{00000000-0005-0000-0000-0000D3800000}"/>
    <cellStyle name="Normal 6 3 2 2 2 2 3 3" xfId="34883" xr:uid="{00000000-0005-0000-0000-0000D4800000}"/>
    <cellStyle name="Normal 6 3 2 2 2 2 3 4" xfId="34884" xr:uid="{00000000-0005-0000-0000-0000D5800000}"/>
    <cellStyle name="Normal 6 3 2 2 2 2 4" xfId="34885" xr:uid="{00000000-0005-0000-0000-0000D6800000}"/>
    <cellStyle name="Normal 6 3 2 2 2 2 4 2" xfId="34886" xr:uid="{00000000-0005-0000-0000-0000D7800000}"/>
    <cellStyle name="Normal 6 3 2 2 2 2 5" xfId="34887" xr:uid="{00000000-0005-0000-0000-0000D8800000}"/>
    <cellStyle name="Normal 6 3 2 2 2 2 6" xfId="34888" xr:uid="{00000000-0005-0000-0000-0000D9800000}"/>
    <cellStyle name="Normal 6 3 2 2 2 3" xfId="34889" xr:uid="{00000000-0005-0000-0000-0000DA800000}"/>
    <cellStyle name="Normal 6 3 2 2 2 3 2" xfId="34890" xr:uid="{00000000-0005-0000-0000-0000DB800000}"/>
    <cellStyle name="Normal 6 3 2 2 2 3 2 2" xfId="34891" xr:uid="{00000000-0005-0000-0000-0000DC800000}"/>
    <cellStyle name="Normal 6 3 2 2 2 3 2 2 2" xfId="34892" xr:uid="{00000000-0005-0000-0000-0000DD800000}"/>
    <cellStyle name="Normal 6 3 2 2 2 3 2 3" xfId="34893" xr:uid="{00000000-0005-0000-0000-0000DE800000}"/>
    <cellStyle name="Normal 6 3 2 2 2 3 2 4" xfId="34894" xr:uid="{00000000-0005-0000-0000-0000DF800000}"/>
    <cellStyle name="Normal 6 3 2 2 2 3 3" xfId="34895" xr:uid="{00000000-0005-0000-0000-0000E0800000}"/>
    <cellStyle name="Normal 6 3 2 2 2 3 3 2" xfId="34896" xr:uid="{00000000-0005-0000-0000-0000E1800000}"/>
    <cellStyle name="Normal 6 3 2 2 2 3 4" xfId="34897" xr:uid="{00000000-0005-0000-0000-0000E2800000}"/>
    <cellStyle name="Normal 6 3 2 2 2 3 5" xfId="34898" xr:uid="{00000000-0005-0000-0000-0000E3800000}"/>
    <cellStyle name="Normal 6 3 2 2 2 4" xfId="34899" xr:uid="{00000000-0005-0000-0000-0000E4800000}"/>
    <cellStyle name="Normal 6 3 2 2 2 4 2" xfId="34900" xr:uid="{00000000-0005-0000-0000-0000E5800000}"/>
    <cellStyle name="Normal 6 3 2 2 2 4 2 2" xfId="34901" xr:uid="{00000000-0005-0000-0000-0000E6800000}"/>
    <cellStyle name="Normal 6 3 2 2 2 4 3" xfId="34902" xr:uid="{00000000-0005-0000-0000-0000E7800000}"/>
    <cellStyle name="Normal 6 3 2 2 2 4 4" xfId="34903" xr:uid="{00000000-0005-0000-0000-0000E8800000}"/>
    <cellStyle name="Normal 6 3 2 2 2 5" xfId="34904" xr:uid="{00000000-0005-0000-0000-0000E9800000}"/>
    <cellStyle name="Normal 6 3 2 2 2 5 2" xfId="34905" xr:uid="{00000000-0005-0000-0000-0000EA800000}"/>
    <cellStyle name="Normal 6 3 2 2 2 6" xfId="34906" xr:uid="{00000000-0005-0000-0000-0000EB800000}"/>
    <cellStyle name="Normal 6 3 2 2 2 7" xfId="34907" xr:uid="{00000000-0005-0000-0000-0000EC800000}"/>
    <cellStyle name="Normal 6 3 2 2 3" xfId="34908" xr:uid="{00000000-0005-0000-0000-0000ED800000}"/>
    <cellStyle name="Normal 6 3 2 2 3 2" xfId="34909" xr:uid="{00000000-0005-0000-0000-0000EE800000}"/>
    <cellStyle name="Normal 6 3 2 2 3 2 2" xfId="34910" xr:uid="{00000000-0005-0000-0000-0000EF800000}"/>
    <cellStyle name="Normal 6 3 2 2 3 2 2 2" xfId="34911" xr:uid="{00000000-0005-0000-0000-0000F0800000}"/>
    <cellStyle name="Normal 6 3 2 2 3 2 2 2 2" xfId="34912" xr:uid="{00000000-0005-0000-0000-0000F1800000}"/>
    <cellStyle name="Normal 6 3 2 2 3 2 2 3" xfId="34913" xr:uid="{00000000-0005-0000-0000-0000F2800000}"/>
    <cellStyle name="Normal 6 3 2 2 3 2 2 4" xfId="34914" xr:uid="{00000000-0005-0000-0000-0000F3800000}"/>
    <cellStyle name="Normal 6 3 2 2 3 2 3" xfId="34915" xr:uid="{00000000-0005-0000-0000-0000F4800000}"/>
    <cellStyle name="Normal 6 3 2 2 3 2 3 2" xfId="34916" xr:uid="{00000000-0005-0000-0000-0000F5800000}"/>
    <cellStyle name="Normal 6 3 2 2 3 2 4" xfId="34917" xr:uid="{00000000-0005-0000-0000-0000F6800000}"/>
    <cellStyle name="Normal 6 3 2 2 3 2 5" xfId="34918" xr:uid="{00000000-0005-0000-0000-0000F7800000}"/>
    <cellStyle name="Normal 6 3 2 2 3 3" xfId="34919" xr:uid="{00000000-0005-0000-0000-0000F8800000}"/>
    <cellStyle name="Normal 6 3 2 2 3 3 2" xfId="34920" xr:uid="{00000000-0005-0000-0000-0000F9800000}"/>
    <cellStyle name="Normal 6 3 2 2 3 3 2 2" xfId="34921" xr:uid="{00000000-0005-0000-0000-0000FA800000}"/>
    <cellStyle name="Normal 6 3 2 2 3 3 3" xfId="34922" xr:uid="{00000000-0005-0000-0000-0000FB800000}"/>
    <cellStyle name="Normal 6 3 2 2 3 3 4" xfId="34923" xr:uid="{00000000-0005-0000-0000-0000FC800000}"/>
    <cellStyle name="Normal 6 3 2 2 3 4" xfId="34924" xr:uid="{00000000-0005-0000-0000-0000FD800000}"/>
    <cellStyle name="Normal 6 3 2 2 3 4 2" xfId="34925" xr:uid="{00000000-0005-0000-0000-0000FE800000}"/>
    <cellStyle name="Normal 6 3 2 2 3 5" xfId="34926" xr:uid="{00000000-0005-0000-0000-0000FF800000}"/>
    <cellStyle name="Normal 6 3 2 2 3 6" xfId="34927" xr:uid="{00000000-0005-0000-0000-000000810000}"/>
    <cellStyle name="Normal 6 3 2 2 4" xfId="34928" xr:uid="{00000000-0005-0000-0000-000001810000}"/>
    <cellStyle name="Normal 6 3 2 2 4 2" xfId="34929" xr:uid="{00000000-0005-0000-0000-000002810000}"/>
    <cellStyle name="Normal 6 3 2 2 4 2 2" xfId="34930" xr:uid="{00000000-0005-0000-0000-000003810000}"/>
    <cellStyle name="Normal 6 3 2 2 4 2 2 2" xfId="34931" xr:uid="{00000000-0005-0000-0000-000004810000}"/>
    <cellStyle name="Normal 6 3 2 2 4 2 3" xfId="34932" xr:uid="{00000000-0005-0000-0000-000005810000}"/>
    <cellStyle name="Normal 6 3 2 2 4 2 4" xfId="34933" xr:uid="{00000000-0005-0000-0000-000006810000}"/>
    <cellStyle name="Normal 6 3 2 2 4 3" xfId="34934" xr:uid="{00000000-0005-0000-0000-000007810000}"/>
    <cellStyle name="Normal 6 3 2 2 4 3 2" xfId="34935" xr:uid="{00000000-0005-0000-0000-000008810000}"/>
    <cellStyle name="Normal 6 3 2 2 4 4" xfId="34936" xr:uid="{00000000-0005-0000-0000-000009810000}"/>
    <cellStyle name="Normal 6 3 2 2 4 5" xfId="34937" xr:uid="{00000000-0005-0000-0000-00000A810000}"/>
    <cellStyle name="Normal 6 3 2 2 5" xfId="34938" xr:uid="{00000000-0005-0000-0000-00000B810000}"/>
    <cellStyle name="Normal 6 3 2 2 5 2" xfId="34939" xr:uid="{00000000-0005-0000-0000-00000C810000}"/>
    <cellStyle name="Normal 6 3 2 2 5 2 2" xfId="34940" xr:uid="{00000000-0005-0000-0000-00000D810000}"/>
    <cellStyle name="Normal 6 3 2 2 5 3" xfId="34941" xr:uid="{00000000-0005-0000-0000-00000E810000}"/>
    <cellStyle name="Normal 6 3 2 2 5 4" xfId="34942" xr:uid="{00000000-0005-0000-0000-00000F810000}"/>
    <cellStyle name="Normal 6 3 2 2 6" xfId="34943" xr:uid="{00000000-0005-0000-0000-000010810000}"/>
    <cellStyle name="Normal 6 3 2 2 6 2" xfId="34944" xr:uid="{00000000-0005-0000-0000-000011810000}"/>
    <cellStyle name="Normal 6 3 2 2 7" xfId="34945" xr:uid="{00000000-0005-0000-0000-000012810000}"/>
    <cellStyle name="Normal 6 3 2 2 8" xfId="34946" xr:uid="{00000000-0005-0000-0000-000013810000}"/>
    <cellStyle name="Normal 6 3 2 2 9" xfId="34947" xr:uid="{00000000-0005-0000-0000-000014810000}"/>
    <cellStyle name="Normal 6 3 2 3" xfId="34948" xr:uid="{00000000-0005-0000-0000-000015810000}"/>
    <cellStyle name="Normal 6 3 2 3 2" xfId="34949" xr:uid="{00000000-0005-0000-0000-000016810000}"/>
    <cellStyle name="Normal 6 3 2 3 2 2" xfId="34950" xr:uid="{00000000-0005-0000-0000-000017810000}"/>
    <cellStyle name="Normal 6 3 2 3 2 2 2" xfId="34951" xr:uid="{00000000-0005-0000-0000-000018810000}"/>
    <cellStyle name="Normal 6 3 2 3 2 2 2 2" xfId="34952" xr:uid="{00000000-0005-0000-0000-000019810000}"/>
    <cellStyle name="Normal 6 3 2 3 2 2 2 2 2" xfId="34953" xr:uid="{00000000-0005-0000-0000-00001A810000}"/>
    <cellStyle name="Normal 6 3 2 3 2 2 2 3" xfId="34954" xr:uid="{00000000-0005-0000-0000-00001B810000}"/>
    <cellStyle name="Normal 6 3 2 3 2 2 2 4" xfId="34955" xr:uid="{00000000-0005-0000-0000-00001C810000}"/>
    <cellStyle name="Normal 6 3 2 3 2 2 3" xfId="34956" xr:uid="{00000000-0005-0000-0000-00001D810000}"/>
    <cellStyle name="Normal 6 3 2 3 2 2 3 2" xfId="34957" xr:uid="{00000000-0005-0000-0000-00001E810000}"/>
    <cellStyle name="Normal 6 3 2 3 2 2 4" xfId="34958" xr:uid="{00000000-0005-0000-0000-00001F810000}"/>
    <cellStyle name="Normal 6 3 2 3 2 2 5" xfId="34959" xr:uid="{00000000-0005-0000-0000-000020810000}"/>
    <cellStyle name="Normal 6 3 2 3 2 3" xfId="34960" xr:uid="{00000000-0005-0000-0000-000021810000}"/>
    <cellStyle name="Normal 6 3 2 3 2 3 2" xfId="34961" xr:uid="{00000000-0005-0000-0000-000022810000}"/>
    <cellStyle name="Normal 6 3 2 3 2 3 2 2" xfId="34962" xr:uid="{00000000-0005-0000-0000-000023810000}"/>
    <cellStyle name="Normal 6 3 2 3 2 3 3" xfId="34963" xr:uid="{00000000-0005-0000-0000-000024810000}"/>
    <cellStyle name="Normal 6 3 2 3 2 3 4" xfId="34964" xr:uid="{00000000-0005-0000-0000-000025810000}"/>
    <cellStyle name="Normal 6 3 2 3 2 4" xfId="34965" xr:uid="{00000000-0005-0000-0000-000026810000}"/>
    <cellStyle name="Normal 6 3 2 3 2 4 2" xfId="34966" xr:uid="{00000000-0005-0000-0000-000027810000}"/>
    <cellStyle name="Normal 6 3 2 3 2 5" xfId="34967" xr:uid="{00000000-0005-0000-0000-000028810000}"/>
    <cellStyle name="Normal 6 3 2 3 2 6" xfId="34968" xr:uid="{00000000-0005-0000-0000-000029810000}"/>
    <cellStyle name="Normal 6 3 2 3 3" xfId="34969" xr:uid="{00000000-0005-0000-0000-00002A810000}"/>
    <cellStyle name="Normal 6 3 2 3 3 2" xfId="34970" xr:uid="{00000000-0005-0000-0000-00002B810000}"/>
    <cellStyle name="Normal 6 3 2 3 3 2 2" xfId="34971" xr:uid="{00000000-0005-0000-0000-00002C810000}"/>
    <cellStyle name="Normal 6 3 2 3 3 2 2 2" xfId="34972" xr:uid="{00000000-0005-0000-0000-00002D810000}"/>
    <cellStyle name="Normal 6 3 2 3 3 2 3" xfId="34973" xr:uid="{00000000-0005-0000-0000-00002E810000}"/>
    <cellStyle name="Normal 6 3 2 3 3 2 4" xfId="34974" xr:uid="{00000000-0005-0000-0000-00002F810000}"/>
    <cellStyle name="Normal 6 3 2 3 3 3" xfId="34975" xr:uid="{00000000-0005-0000-0000-000030810000}"/>
    <cellStyle name="Normal 6 3 2 3 3 3 2" xfId="34976" xr:uid="{00000000-0005-0000-0000-000031810000}"/>
    <cellStyle name="Normal 6 3 2 3 3 4" xfId="34977" xr:uid="{00000000-0005-0000-0000-000032810000}"/>
    <cellStyle name="Normal 6 3 2 3 3 5" xfId="34978" xr:uid="{00000000-0005-0000-0000-000033810000}"/>
    <cellStyle name="Normal 6 3 2 3 4" xfId="34979" xr:uid="{00000000-0005-0000-0000-000034810000}"/>
    <cellStyle name="Normal 6 3 2 3 4 2" xfId="34980" xr:uid="{00000000-0005-0000-0000-000035810000}"/>
    <cellStyle name="Normal 6 3 2 3 4 2 2" xfId="34981" xr:uid="{00000000-0005-0000-0000-000036810000}"/>
    <cellStyle name="Normal 6 3 2 3 4 3" xfId="34982" xr:uid="{00000000-0005-0000-0000-000037810000}"/>
    <cellStyle name="Normal 6 3 2 3 4 4" xfId="34983" xr:uid="{00000000-0005-0000-0000-000038810000}"/>
    <cellStyle name="Normal 6 3 2 3 5" xfId="34984" xr:uid="{00000000-0005-0000-0000-000039810000}"/>
    <cellStyle name="Normal 6 3 2 3 5 2" xfId="34985" xr:uid="{00000000-0005-0000-0000-00003A810000}"/>
    <cellStyle name="Normal 6 3 2 3 6" xfId="34986" xr:uid="{00000000-0005-0000-0000-00003B810000}"/>
    <cellStyle name="Normal 6 3 2 3 7" xfId="34987" xr:uid="{00000000-0005-0000-0000-00003C810000}"/>
    <cellStyle name="Normal 6 3 2 4" xfId="34988" xr:uid="{00000000-0005-0000-0000-00003D810000}"/>
    <cellStyle name="Normal 6 3 2 4 2" xfId="34989" xr:uid="{00000000-0005-0000-0000-00003E810000}"/>
    <cellStyle name="Normal 6 3 2 4 2 2" xfId="34990" xr:uid="{00000000-0005-0000-0000-00003F810000}"/>
    <cellStyle name="Normal 6 3 2 4 2 2 2" xfId="34991" xr:uid="{00000000-0005-0000-0000-000040810000}"/>
    <cellStyle name="Normal 6 3 2 4 2 2 2 2" xfId="34992" xr:uid="{00000000-0005-0000-0000-000041810000}"/>
    <cellStyle name="Normal 6 3 2 4 2 2 3" xfId="34993" xr:uid="{00000000-0005-0000-0000-000042810000}"/>
    <cellStyle name="Normal 6 3 2 4 2 2 4" xfId="34994" xr:uid="{00000000-0005-0000-0000-000043810000}"/>
    <cellStyle name="Normal 6 3 2 4 2 3" xfId="34995" xr:uid="{00000000-0005-0000-0000-000044810000}"/>
    <cellStyle name="Normal 6 3 2 4 2 3 2" xfId="34996" xr:uid="{00000000-0005-0000-0000-000045810000}"/>
    <cellStyle name="Normal 6 3 2 4 2 4" xfId="34997" xr:uid="{00000000-0005-0000-0000-000046810000}"/>
    <cellStyle name="Normal 6 3 2 4 2 5" xfId="34998" xr:uid="{00000000-0005-0000-0000-000047810000}"/>
    <cellStyle name="Normal 6 3 2 4 3" xfId="34999" xr:uid="{00000000-0005-0000-0000-000048810000}"/>
    <cellStyle name="Normal 6 3 2 4 3 2" xfId="35000" xr:uid="{00000000-0005-0000-0000-000049810000}"/>
    <cellStyle name="Normal 6 3 2 4 3 2 2" xfId="35001" xr:uid="{00000000-0005-0000-0000-00004A810000}"/>
    <cellStyle name="Normal 6 3 2 4 3 3" xfId="35002" xr:uid="{00000000-0005-0000-0000-00004B810000}"/>
    <cellStyle name="Normal 6 3 2 4 3 4" xfId="35003" xr:uid="{00000000-0005-0000-0000-00004C810000}"/>
    <cellStyle name="Normal 6 3 2 4 4" xfId="35004" xr:uid="{00000000-0005-0000-0000-00004D810000}"/>
    <cellStyle name="Normal 6 3 2 4 4 2" xfId="35005" xr:uid="{00000000-0005-0000-0000-00004E810000}"/>
    <cellStyle name="Normal 6 3 2 4 5" xfId="35006" xr:uid="{00000000-0005-0000-0000-00004F810000}"/>
    <cellStyle name="Normal 6 3 2 4 6" xfId="35007" xr:uid="{00000000-0005-0000-0000-000050810000}"/>
    <cellStyle name="Normal 6 3 2 5" xfId="35008" xr:uid="{00000000-0005-0000-0000-000051810000}"/>
    <cellStyle name="Normal 6 3 2 5 2" xfId="35009" xr:uid="{00000000-0005-0000-0000-000052810000}"/>
    <cellStyle name="Normal 6 3 2 5 2 2" xfId="35010" xr:uid="{00000000-0005-0000-0000-000053810000}"/>
    <cellStyle name="Normal 6 3 2 5 2 2 2" xfId="35011" xr:uid="{00000000-0005-0000-0000-000054810000}"/>
    <cellStyle name="Normal 6 3 2 5 2 3" xfId="35012" xr:uid="{00000000-0005-0000-0000-000055810000}"/>
    <cellStyle name="Normal 6 3 2 5 2 4" xfId="35013" xr:uid="{00000000-0005-0000-0000-000056810000}"/>
    <cellStyle name="Normal 6 3 2 5 3" xfId="35014" xr:uid="{00000000-0005-0000-0000-000057810000}"/>
    <cellStyle name="Normal 6 3 2 5 3 2" xfId="35015" xr:uid="{00000000-0005-0000-0000-000058810000}"/>
    <cellStyle name="Normal 6 3 2 5 4" xfId="35016" xr:uid="{00000000-0005-0000-0000-000059810000}"/>
    <cellStyle name="Normal 6 3 2 5 5" xfId="35017" xr:uid="{00000000-0005-0000-0000-00005A810000}"/>
    <cellStyle name="Normal 6 3 2 6" xfId="35018" xr:uid="{00000000-0005-0000-0000-00005B810000}"/>
    <cellStyle name="Normal 6 3 2 6 2" xfId="35019" xr:uid="{00000000-0005-0000-0000-00005C810000}"/>
    <cellStyle name="Normal 6 3 2 6 2 2" xfId="35020" xr:uid="{00000000-0005-0000-0000-00005D810000}"/>
    <cellStyle name="Normal 6 3 2 6 3" xfId="35021" xr:uid="{00000000-0005-0000-0000-00005E810000}"/>
    <cellStyle name="Normal 6 3 2 6 4" xfId="35022" xr:uid="{00000000-0005-0000-0000-00005F810000}"/>
    <cellStyle name="Normal 6 3 2 7" xfId="35023" xr:uid="{00000000-0005-0000-0000-000060810000}"/>
    <cellStyle name="Normal 6 3 2 7 2" xfId="35024" xr:uid="{00000000-0005-0000-0000-000061810000}"/>
    <cellStyle name="Normal 6 3 2 8" xfId="35025" xr:uid="{00000000-0005-0000-0000-000062810000}"/>
    <cellStyle name="Normal 6 3 2 9" xfId="35026" xr:uid="{00000000-0005-0000-0000-000063810000}"/>
    <cellStyle name="Normal 6 3 3" xfId="813" xr:uid="{00000000-0005-0000-0000-000064810000}"/>
    <cellStyle name="Normal 6 3 3 2" xfId="35027" xr:uid="{00000000-0005-0000-0000-000065810000}"/>
    <cellStyle name="Normal 6 3 3 2 2" xfId="35028" xr:uid="{00000000-0005-0000-0000-000066810000}"/>
    <cellStyle name="Normal 6 3 3 2 2 2" xfId="35029" xr:uid="{00000000-0005-0000-0000-000067810000}"/>
    <cellStyle name="Normal 6 3 3 2 2 2 2" xfId="35030" xr:uid="{00000000-0005-0000-0000-000068810000}"/>
    <cellStyle name="Normal 6 3 3 2 2 2 2 2" xfId="35031" xr:uid="{00000000-0005-0000-0000-000069810000}"/>
    <cellStyle name="Normal 6 3 3 2 2 2 2 2 2" xfId="35032" xr:uid="{00000000-0005-0000-0000-00006A810000}"/>
    <cellStyle name="Normal 6 3 3 2 2 2 2 3" xfId="35033" xr:uid="{00000000-0005-0000-0000-00006B810000}"/>
    <cellStyle name="Normal 6 3 3 2 2 2 2 4" xfId="35034" xr:uid="{00000000-0005-0000-0000-00006C810000}"/>
    <cellStyle name="Normal 6 3 3 2 2 2 3" xfId="35035" xr:uid="{00000000-0005-0000-0000-00006D810000}"/>
    <cellStyle name="Normal 6 3 3 2 2 2 3 2" xfId="35036" xr:uid="{00000000-0005-0000-0000-00006E810000}"/>
    <cellStyle name="Normal 6 3 3 2 2 2 4" xfId="35037" xr:uid="{00000000-0005-0000-0000-00006F810000}"/>
    <cellStyle name="Normal 6 3 3 2 2 2 5" xfId="35038" xr:uid="{00000000-0005-0000-0000-000070810000}"/>
    <cellStyle name="Normal 6 3 3 2 2 3" xfId="35039" xr:uid="{00000000-0005-0000-0000-000071810000}"/>
    <cellStyle name="Normal 6 3 3 2 2 3 2" xfId="35040" xr:uid="{00000000-0005-0000-0000-000072810000}"/>
    <cellStyle name="Normal 6 3 3 2 2 3 2 2" xfId="35041" xr:uid="{00000000-0005-0000-0000-000073810000}"/>
    <cellStyle name="Normal 6 3 3 2 2 3 3" xfId="35042" xr:uid="{00000000-0005-0000-0000-000074810000}"/>
    <cellStyle name="Normal 6 3 3 2 2 3 4" xfId="35043" xr:uid="{00000000-0005-0000-0000-000075810000}"/>
    <cellStyle name="Normal 6 3 3 2 2 4" xfId="35044" xr:uid="{00000000-0005-0000-0000-000076810000}"/>
    <cellStyle name="Normal 6 3 3 2 2 4 2" xfId="35045" xr:uid="{00000000-0005-0000-0000-000077810000}"/>
    <cellStyle name="Normal 6 3 3 2 2 5" xfId="35046" xr:uid="{00000000-0005-0000-0000-000078810000}"/>
    <cellStyle name="Normal 6 3 3 2 2 6" xfId="35047" xr:uid="{00000000-0005-0000-0000-000079810000}"/>
    <cellStyle name="Normal 6 3 3 2 3" xfId="35048" xr:uid="{00000000-0005-0000-0000-00007A810000}"/>
    <cellStyle name="Normal 6 3 3 2 3 2" xfId="35049" xr:uid="{00000000-0005-0000-0000-00007B810000}"/>
    <cellStyle name="Normal 6 3 3 2 3 2 2" xfId="35050" xr:uid="{00000000-0005-0000-0000-00007C810000}"/>
    <cellStyle name="Normal 6 3 3 2 3 2 2 2" xfId="35051" xr:uid="{00000000-0005-0000-0000-00007D810000}"/>
    <cellStyle name="Normal 6 3 3 2 3 2 3" xfId="35052" xr:uid="{00000000-0005-0000-0000-00007E810000}"/>
    <cellStyle name="Normal 6 3 3 2 3 2 4" xfId="35053" xr:uid="{00000000-0005-0000-0000-00007F810000}"/>
    <cellStyle name="Normal 6 3 3 2 3 3" xfId="35054" xr:uid="{00000000-0005-0000-0000-000080810000}"/>
    <cellStyle name="Normal 6 3 3 2 3 3 2" xfId="35055" xr:uid="{00000000-0005-0000-0000-000081810000}"/>
    <cellStyle name="Normal 6 3 3 2 3 4" xfId="35056" xr:uid="{00000000-0005-0000-0000-000082810000}"/>
    <cellStyle name="Normal 6 3 3 2 3 5" xfId="35057" xr:uid="{00000000-0005-0000-0000-000083810000}"/>
    <cellStyle name="Normal 6 3 3 2 4" xfId="35058" xr:uid="{00000000-0005-0000-0000-000084810000}"/>
    <cellStyle name="Normal 6 3 3 2 4 2" xfId="35059" xr:uid="{00000000-0005-0000-0000-000085810000}"/>
    <cellStyle name="Normal 6 3 3 2 4 2 2" xfId="35060" xr:uid="{00000000-0005-0000-0000-000086810000}"/>
    <cellStyle name="Normal 6 3 3 2 4 3" xfId="35061" xr:uid="{00000000-0005-0000-0000-000087810000}"/>
    <cellStyle name="Normal 6 3 3 2 4 4" xfId="35062" xr:uid="{00000000-0005-0000-0000-000088810000}"/>
    <cellStyle name="Normal 6 3 3 2 5" xfId="35063" xr:uid="{00000000-0005-0000-0000-000089810000}"/>
    <cellStyle name="Normal 6 3 3 2 5 2" xfId="35064" xr:uid="{00000000-0005-0000-0000-00008A810000}"/>
    <cellStyle name="Normal 6 3 3 2 6" xfId="35065" xr:uid="{00000000-0005-0000-0000-00008B810000}"/>
    <cellStyle name="Normal 6 3 3 2 7" xfId="35066" xr:uid="{00000000-0005-0000-0000-00008C810000}"/>
    <cellStyle name="Normal 6 3 3 3" xfId="35067" xr:uid="{00000000-0005-0000-0000-00008D810000}"/>
    <cellStyle name="Normal 6 3 3 3 2" xfId="35068" xr:uid="{00000000-0005-0000-0000-00008E810000}"/>
    <cellStyle name="Normal 6 3 3 3 2 2" xfId="35069" xr:uid="{00000000-0005-0000-0000-00008F810000}"/>
    <cellStyle name="Normal 6 3 3 3 2 2 2" xfId="35070" xr:uid="{00000000-0005-0000-0000-000090810000}"/>
    <cellStyle name="Normal 6 3 3 3 2 2 2 2" xfId="35071" xr:uid="{00000000-0005-0000-0000-000091810000}"/>
    <cellStyle name="Normal 6 3 3 3 2 2 3" xfId="35072" xr:uid="{00000000-0005-0000-0000-000092810000}"/>
    <cellStyle name="Normal 6 3 3 3 2 2 4" xfId="35073" xr:uid="{00000000-0005-0000-0000-000093810000}"/>
    <cellStyle name="Normal 6 3 3 3 2 3" xfId="35074" xr:uid="{00000000-0005-0000-0000-000094810000}"/>
    <cellStyle name="Normal 6 3 3 3 2 3 2" xfId="35075" xr:uid="{00000000-0005-0000-0000-000095810000}"/>
    <cellStyle name="Normal 6 3 3 3 2 4" xfId="35076" xr:uid="{00000000-0005-0000-0000-000096810000}"/>
    <cellStyle name="Normal 6 3 3 3 2 5" xfId="35077" xr:uid="{00000000-0005-0000-0000-000097810000}"/>
    <cellStyle name="Normal 6 3 3 3 3" xfId="35078" xr:uid="{00000000-0005-0000-0000-000098810000}"/>
    <cellStyle name="Normal 6 3 3 3 3 2" xfId="35079" xr:uid="{00000000-0005-0000-0000-000099810000}"/>
    <cellStyle name="Normal 6 3 3 3 3 2 2" xfId="35080" xr:uid="{00000000-0005-0000-0000-00009A810000}"/>
    <cellStyle name="Normal 6 3 3 3 3 3" xfId="35081" xr:uid="{00000000-0005-0000-0000-00009B810000}"/>
    <cellStyle name="Normal 6 3 3 3 3 4" xfId="35082" xr:uid="{00000000-0005-0000-0000-00009C810000}"/>
    <cellStyle name="Normal 6 3 3 3 4" xfId="35083" xr:uid="{00000000-0005-0000-0000-00009D810000}"/>
    <cellStyle name="Normal 6 3 3 3 4 2" xfId="35084" xr:uid="{00000000-0005-0000-0000-00009E810000}"/>
    <cellStyle name="Normal 6 3 3 3 5" xfId="35085" xr:uid="{00000000-0005-0000-0000-00009F810000}"/>
    <cellStyle name="Normal 6 3 3 3 6" xfId="35086" xr:uid="{00000000-0005-0000-0000-0000A0810000}"/>
    <cellStyle name="Normal 6 3 3 4" xfId="35087" xr:uid="{00000000-0005-0000-0000-0000A1810000}"/>
    <cellStyle name="Normal 6 3 3 4 2" xfId="35088" xr:uid="{00000000-0005-0000-0000-0000A2810000}"/>
    <cellStyle name="Normal 6 3 3 4 2 2" xfId="35089" xr:uid="{00000000-0005-0000-0000-0000A3810000}"/>
    <cellStyle name="Normal 6 3 3 4 2 2 2" xfId="35090" xr:uid="{00000000-0005-0000-0000-0000A4810000}"/>
    <cellStyle name="Normal 6 3 3 4 2 3" xfId="35091" xr:uid="{00000000-0005-0000-0000-0000A5810000}"/>
    <cellStyle name="Normal 6 3 3 4 2 4" xfId="35092" xr:uid="{00000000-0005-0000-0000-0000A6810000}"/>
    <cellStyle name="Normal 6 3 3 4 3" xfId="35093" xr:uid="{00000000-0005-0000-0000-0000A7810000}"/>
    <cellStyle name="Normal 6 3 3 4 3 2" xfId="35094" xr:uid="{00000000-0005-0000-0000-0000A8810000}"/>
    <cellStyle name="Normal 6 3 3 4 4" xfId="35095" xr:uid="{00000000-0005-0000-0000-0000A9810000}"/>
    <cellStyle name="Normal 6 3 3 4 5" xfId="35096" xr:uid="{00000000-0005-0000-0000-0000AA810000}"/>
    <cellStyle name="Normal 6 3 3 5" xfId="35097" xr:uid="{00000000-0005-0000-0000-0000AB810000}"/>
    <cellStyle name="Normal 6 3 3 5 2" xfId="35098" xr:uid="{00000000-0005-0000-0000-0000AC810000}"/>
    <cellStyle name="Normal 6 3 3 5 2 2" xfId="35099" xr:uid="{00000000-0005-0000-0000-0000AD810000}"/>
    <cellStyle name="Normal 6 3 3 5 3" xfId="35100" xr:uid="{00000000-0005-0000-0000-0000AE810000}"/>
    <cellStyle name="Normal 6 3 3 5 4" xfId="35101" xr:uid="{00000000-0005-0000-0000-0000AF810000}"/>
    <cellStyle name="Normal 6 3 3 6" xfId="35102" xr:uid="{00000000-0005-0000-0000-0000B0810000}"/>
    <cellStyle name="Normal 6 3 3 6 2" xfId="35103" xr:uid="{00000000-0005-0000-0000-0000B1810000}"/>
    <cellStyle name="Normal 6 3 3 7" xfId="35104" xr:uid="{00000000-0005-0000-0000-0000B2810000}"/>
    <cellStyle name="Normal 6 3 3 8" xfId="35105" xr:uid="{00000000-0005-0000-0000-0000B3810000}"/>
    <cellStyle name="Normal 6 3 3 9" xfId="35106" xr:uid="{00000000-0005-0000-0000-0000B4810000}"/>
    <cellStyle name="Normal 6 3 4" xfId="35107" xr:uid="{00000000-0005-0000-0000-0000B5810000}"/>
    <cellStyle name="Normal 6 3 4 2" xfId="35108" xr:uid="{00000000-0005-0000-0000-0000B6810000}"/>
    <cellStyle name="Normal 6 3 4 2 2" xfId="35109" xr:uid="{00000000-0005-0000-0000-0000B7810000}"/>
    <cellStyle name="Normal 6 3 4 2 2 2" xfId="35110" xr:uid="{00000000-0005-0000-0000-0000B8810000}"/>
    <cellStyle name="Normal 6 3 4 2 2 2 2" xfId="35111" xr:uid="{00000000-0005-0000-0000-0000B9810000}"/>
    <cellStyle name="Normal 6 3 4 2 2 2 2 2" xfId="35112" xr:uid="{00000000-0005-0000-0000-0000BA810000}"/>
    <cellStyle name="Normal 6 3 4 2 2 2 3" xfId="35113" xr:uid="{00000000-0005-0000-0000-0000BB810000}"/>
    <cellStyle name="Normal 6 3 4 2 2 2 4" xfId="35114" xr:uid="{00000000-0005-0000-0000-0000BC810000}"/>
    <cellStyle name="Normal 6 3 4 2 2 3" xfId="35115" xr:uid="{00000000-0005-0000-0000-0000BD810000}"/>
    <cellStyle name="Normal 6 3 4 2 2 3 2" xfId="35116" xr:uid="{00000000-0005-0000-0000-0000BE810000}"/>
    <cellStyle name="Normal 6 3 4 2 2 4" xfId="35117" xr:uid="{00000000-0005-0000-0000-0000BF810000}"/>
    <cellStyle name="Normal 6 3 4 2 2 5" xfId="35118" xr:uid="{00000000-0005-0000-0000-0000C0810000}"/>
    <cellStyle name="Normal 6 3 4 2 3" xfId="35119" xr:uid="{00000000-0005-0000-0000-0000C1810000}"/>
    <cellStyle name="Normal 6 3 4 2 3 2" xfId="35120" xr:uid="{00000000-0005-0000-0000-0000C2810000}"/>
    <cellStyle name="Normal 6 3 4 2 3 2 2" xfId="35121" xr:uid="{00000000-0005-0000-0000-0000C3810000}"/>
    <cellStyle name="Normal 6 3 4 2 3 3" xfId="35122" xr:uid="{00000000-0005-0000-0000-0000C4810000}"/>
    <cellStyle name="Normal 6 3 4 2 3 4" xfId="35123" xr:uid="{00000000-0005-0000-0000-0000C5810000}"/>
    <cellStyle name="Normal 6 3 4 2 4" xfId="35124" xr:uid="{00000000-0005-0000-0000-0000C6810000}"/>
    <cellStyle name="Normal 6 3 4 2 4 2" xfId="35125" xr:uid="{00000000-0005-0000-0000-0000C7810000}"/>
    <cellStyle name="Normal 6 3 4 2 5" xfId="35126" xr:uid="{00000000-0005-0000-0000-0000C8810000}"/>
    <cellStyle name="Normal 6 3 4 2 6" xfId="35127" xr:uid="{00000000-0005-0000-0000-0000C9810000}"/>
    <cellStyle name="Normal 6 3 4 3" xfId="35128" xr:uid="{00000000-0005-0000-0000-0000CA810000}"/>
    <cellStyle name="Normal 6 3 4 3 2" xfId="35129" xr:uid="{00000000-0005-0000-0000-0000CB810000}"/>
    <cellStyle name="Normal 6 3 4 3 2 2" xfId="35130" xr:uid="{00000000-0005-0000-0000-0000CC810000}"/>
    <cellStyle name="Normal 6 3 4 3 2 2 2" xfId="35131" xr:uid="{00000000-0005-0000-0000-0000CD810000}"/>
    <cellStyle name="Normal 6 3 4 3 2 3" xfId="35132" xr:uid="{00000000-0005-0000-0000-0000CE810000}"/>
    <cellStyle name="Normal 6 3 4 3 2 4" xfId="35133" xr:uid="{00000000-0005-0000-0000-0000CF810000}"/>
    <cellStyle name="Normal 6 3 4 3 3" xfId="35134" xr:uid="{00000000-0005-0000-0000-0000D0810000}"/>
    <cellStyle name="Normal 6 3 4 3 3 2" xfId="35135" xr:uid="{00000000-0005-0000-0000-0000D1810000}"/>
    <cellStyle name="Normal 6 3 4 3 4" xfId="35136" xr:uid="{00000000-0005-0000-0000-0000D2810000}"/>
    <cellStyle name="Normal 6 3 4 3 5" xfId="35137" xr:uid="{00000000-0005-0000-0000-0000D3810000}"/>
    <cellStyle name="Normal 6 3 4 4" xfId="35138" xr:uid="{00000000-0005-0000-0000-0000D4810000}"/>
    <cellStyle name="Normal 6 3 4 4 2" xfId="35139" xr:uid="{00000000-0005-0000-0000-0000D5810000}"/>
    <cellStyle name="Normal 6 3 4 4 2 2" xfId="35140" xr:uid="{00000000-0005-0000-0000-0000D6810000}"/>
    <cellStyle name="Normal 6 3 4 4 3" xfId="35141" xr:uid="{00000000-0005-0000-0000-0000D7810000}"/>
    <cellStyle name="Normal 6 3 4 4 4" xfId="35142" xr:uid="{00000000-0005-0000-0000-0000D8810000}"/>
    <cellStyle name="Normal 6 3 4 5" xfId="35143" xr:uid="{00000000-0005-0000-0000-0000D9810000}"/>
    <cellStyle name="Normal 6 3 4 5 2" xfId="35144" xr:uid="{00000000-0005-0000-0000-0000DA810000}"/>
    <cellStyle name="Normal 6 3 4 6" xfId="35145" xr:uid="{00000000-0005-0000-0000-0000DB810000}"/>
    <cellStyle name="Normal 6 3 4 7" xfId="35146" xr:uid="{00000000-0005-0000-0000-0000DC810000}"/>
    <cellStyle name="Normal 6 3 5" xfId="35147" xr:uid="{00000000-0005-0000-0000-0000DD810000}"/>
    <cellStyle name="Normal 6 3 5 2" xfId="35148" xr:uid="{00000000-0005-0000-0000-0000DE810000}"/>
    <cellStyle name="Normal 6 3 5 2 2" xfId="35149" xr:uid="{00000000-0005-0000-0000-0000DF810000}"/>
    <cellStyle name="Normal 6 3 5 2 2 2" xfId="35150" xr:uid="{00000000-0005-0000-0000-0000E0810000}"/>
    <cellStyle name="Normal 6 3 5 2 2 2 2" xfId="35151" xr:uid="{00000000-0005-0000-0000-0000E1810000}"/>
    <cellStyle name="Normal 6 3 5 2 2 3" xfId="35152" xr:uid="{00000000-0005-0000-0000-0000E2810000}"/>
    <cellStyle name="Normal 6 3 5 2 2 4" xfId="35153" xr:uid="{00000000-0005-0000-0000-0000E3810000}"/>
    <cellStyle name="Normal 6 3 5 2 3" xfId="35154" xr:uid="{00000000-0005-0000-0000-0000E4810000}"/>
    <cellStyle name="Normal 6 3 5 2 3 2" xfId="35155" xr:uid="{00000000-0005-0000-0000-0000E5810000}"/>
    <cellStyle name="Normal 6 3 5 2 4" xfId="35156" xr:uid="{00000000-0005-0000-0000-0000E6810000}"/>
    <cellStyle name="Normal 6 3 5 2 5" xfId="35157" xr:uid="{00000000-0005-0000-0000-0000E7810000}"/>
    <cellStyle name="Normal 6 3 5 3" xfId="35158" xr:uid="{00000000-0005-0000-0000-0000E8810000}"/>
    <cellStyle name="Normal 6 3 5 3 2" xfId="35159" xr:uid="{00000000-0005-0000-0000-0000E9810000}"/>
    <cellStyle name="Normal 6 3 5 3 2 2" xfId="35160" xr:uid="{00000000-0005-0000-0000-0000EA810000}"/>
    <cellStyle name="Normal 6 3 5 3 3" xfId="35161" xr:uid="{00000000-0005-0000-0000-0000EB810000}"/>
    <cellStyle name="Normal 6 3 5 3 4" xfId="35162" xr:uid="{00000000-0005-0000-0000-0000EC810000}"/>
    <cellStyle name="Normal 6 3 5 4" xfId="35163" xr:uid="{00000000-0005-0000-0000-0000ED810000}"/>
    <cellStyle name="Normal 6 3 5 4 2" xfId="35164" xr:uid="{00000000-0005-0000-0000-0000EE810000}"/>
    <cellStyle name="Normal 6 3 5 5" xfId="35165" xr:uid="{00000000-0005-0000-0000-0000EF810000}"/>
    <cellStyle name="Normal 6 3 5 6" xfId="35166" xr:uid="{00000000-0005-0000-0000-0000F0810000}"/>
    <cellStyle name="Normal 6 3 6" xfId="35167" xr:uid="{00000000-0005-0000-0000-0000F1810000}"/>
    <cellStyle name="Normal 6 3 6 2" xfId="35168" xr:uid="{00000000-0005-0000-0000-0000F2810000}"/>
    <cellStyle name="Normal 6 3 6 2 2" xfId="35169" xr:uid="{00000000-0005-0000-0000-0000F3810000}"/>
    <cellStyle name="Normal 6 3 6 2 2 2" xfId="35170" xr:uid="{00000000-0005-0000-0000-0000F4810000}"/>
    <cellStyle name="Normal 6 3 6 2 3" xfId="35171" xr:uid="{00000000-0005-0000-0000-0000F5810000}"/>
    <cellStyle name="Normal 6 3 6 2 4" xfId="35172" xr:uid="{00000000-0005-0000-0000-0000F6810000}"/>
    <cellStyle name="Normal 6 3 6 3" xfId="35173" xr:uid="{00000000-0005-0000-0000-0000F7810000}"/>
    <cellStyle name="Normal 6 3 6 3 2" xfId="35174" xr:uid="{00000000-0005-0000-0000-0000F8810000}"/>
    <cellStyle name="Normal 6 3 6 4" xfId="35175" xr:uid="{00000000-0005-0000-0000-0000F9810000}"/>
    <cellStyle name="Normal 6 3 6 5" xfId="35176" xr:uid="{00000000-0005-0000-0000-0000FA810000}"/>
    <cellStyle name="Normal 6 3 7" xfId="35177" xr:uid="{00000000-0005-0000-0000-0000FB810000}"/>
    <cellStyle name="Normal 6 3 7 2" xfId="35178" xr:uid="{00000000-0005-0000-0000-0000FC810000}"/>
    <cellStyle name="Normal 6 3 7 2 2" xfId="35179" xr:uid="{00000000-0005-0000-0000-0000FD810000}"/>
    <cellStyle name="Normal 6 3 7 3" xfId="35180" xr:uid="{00000000-0005-0000-0000-0000FE810000}"/>
    <cellStyle name="Normal 6 3 7 4" xfId="35181" xr:uid="{00000000-0005-0000-0000-0000FF810000}"/>
    <cellStyle name="Normal 6 3 8" xfId="35182" xr:uid="{00000000-0005-0000-0000-000000820000}"/>
    <cellStyle name="Normal 6 3 8 2" xfId="35183" xr:uid="{00000000-0005-0000-0000-000001820000}"/>
    <cellStyle name="Normal 6 3 9" xfId="35184" xr:uid="{00000000-0005-0000-0000-000002820000}"/>
    <cellStyle name="Normal 6 30" xfId="5715" xr:uid="{00000000-0005-0000-0000-000003820000}"/>
    <cellStyle name="Normal 6 30 2" xfId="5716" xr:uid="{00000000-0005-0000-0000-000004820000}"/>
    <cellStyle name="Normal 6 31" xfId="5717" xr:uid="{00000000-0005-0000-0000-000005820000}"/>
    <cellStyle name="Normal 6 32" xfId="5718" xr:uid="{00000000-0005-0000-0000-000006820000}"/>
    <cellStyle name="Normal 6 33" xfId="5719" xr:uid="{00000000-0005-0000-0000-000007820000}"/>
    <cellStyle name="Normal 6 34" xfId="5720" xr:uid="{00000000-0005-0000-0000-000008820000}"/>
    <cellStyle name="Normal 6 35" xfId="5721" xr:uid="{00000000-0005-0000-0000-000009820000}"/>
    <cellStyle name="Normal 6 4" xfId="406" xr:uid="{00000000-0005-0000-0000-00000A820000}"/>
    <cellStyle name="Normal 6 4 2" xfId="5722" xr:uid="{00000000-0005-0000-0000-00000B820000}"/>
    <cellStyle name="Normal 6 4 2 2" xfId="5723" xr:uid="{00000000-0005-0000-0000-00000C820000}"/>
    <cellStyle name="Normal 6 5" xfId="407" xr:uid="{00000000-0005-0000-0000-00000D820000}"/>
    <cellStyle name="Normal 6 5 10" xfId="35185" xr:uid="{00000000-0005-0000-0000-00000E820000}"/>
    <cellStyle name="Normal 6 5 2" xfId="814" xr:uid="{00000000-0005-0000-0000-00000F820000}"/>
    <cellStyle name="Normal 6 5 2 2" xfId="5724" xr:uid="{00000000-0005-0000-0000-000010820000}"/>
    <cellStyle name="Normal 6 5 2 2 2" xfId="35186" xr:uid="{00000000-0005-0000-0000-000011820000}"/>
    <cellStyle name="Normal 6 5 2 2 2 2" xfId="35187" xr:uid="{00000000-0005-0000-0000-000012820000}"/>
    <cellStyle name="Normal 6 5 2 2 2 2 2" xfId="35188" xr:uid="{00000000-0005-0000-0000-000013820000}"/>
    <cellStyle name="Normal 6 5 2 2 2 2 2 2" xfId="35189" xr:uid="{00000000-0005-0000-0000-000014820000}"/>
    <cellStyle name="Normal 6 5 2 2 2 2 2 2 2" xfId="35190" xr:uid="{00000000-0005-0000-0000-000015820000}"/>
    <cellStyle name="Normal 6 5 2 2 2 2 2 3" xfId="35191" xr:uid="{00000000-0005-0000-0000-000016820000}"/>
    <cellStyle name="Normal 6 5 2 2 2 2 2 4" xfId="35192" xr:uid="{00000000-0005-0000-0000-000017820000}"/>
    <cellStyle name="Normal 6 5 2 2 2 2 3" xfId="35193" xr:uid="{00000000-0005-0000-0000-000018820000}"/>
    <cellStyle name="Normal 6 5 2 2 2 2 3 2" xfId="35194" xr:uid="{00000000-0005-0000-0000-000019820000}"/>
    <cellStyle name="Normal 6 5 2 2 2 2 4" xfId="35195" xr:uid="{00000000-0005-0000-0000-00001A820000}"/>
    <cellStyle name="Normal 6 5 2 2 2 2 5" xfId="35196" xr:uid="{00000000-0005-0000-0000-00001B820000}"/>
    <cellStyle name="Normal 6 5 2 2 2 3" xfId="35197" xr:uid="{00000000-0005-0000-0000-00001C820000}"/>
    <cellStyle name="Normal 6 5 2 2 2 3 2" xfId="35198" xr:uid="{00000000-0005-0000-0000-00001D820000}"/>
    <cellStyle name="Normal 6 5 2 2 2 3 2 2" xfId="35199" xr:uid="{00000000-0005-0000-0000-00001E820000}"/>
    <cellStyle name="Normal 6 5 2 2 2 3 3" xfId="35200" xr:uid="{00000000-0005-0000-0000-00001F820000}"/>
    <cellStyle name="Normal 6 5 2 2 2 3 4" xfId="35201" xr:uid="{00000000-0005-0000-0000-000020820000}"/>
    <cellStyle name="Normal 6 5 2 2 2 4" xfId="35202" xr:uid="{00000000-0005-0000-0000-000021820000}"/>
    <cellStyle name="Normal 6 5 2 2 2 4 2" xfId="35203" xr:uid="{00000000-0005-0000-0000-000022820000}"/>
    <cellStyle name="Normal 6 5 2 2 2 5" xfId="35204" xr:uid="{00000000-0005-0000-0000-000023820000}"/>
    <cellStyle name="Normal 6 5 2 2 2 6" xfId="35205" xr:uid="{00000000-0005-0000-0000-000024820000}"/>
    <cellStyle name="Normal 6 5 2 2 3" xfId="35206" xr:uid="{00000000-0005-0000-0000-000025820000}"/>
    <cellStyle name="Normal 6 5 2 2 3 2" xfId="35207" xr:uid="{00000000-0005-0000-0000-000026820000}"/>
    <cellStyle name="Normal 6 5 2 2 3 2 2" xfId="35208" xr:uid="{00000000-0005-0000-0000-000027820000}"/>
    <cellStyle name="Normal 6 5 2 2 3 2 2 2" xfId="35209" xr:uid="{00000000-0005-0000-0000-000028820000}"/>
    <cellStyle name="Normal 6 5 2 2 3 2 3" xfId="35210" xr:uid="{00000000-0005-0000-0000-000029820000}"/>
    <cellStyle name="Normal 6 5 2 2 3 2 4" xfId="35211" xr:uid="{00000000-0005-0000-0000-00002A820000}"/>
    <cellStyle name="Normal 6 5 2 2 3 3" xfId="35212" xr:uid="{00000000-0005-0000-0000-00002B820000}"/>
    <cellStyle name="Normal 6 5 2 2 3 3 2" xfId="35213" xr:uid="{00000000-0005-0000-0000-00002C820000}"/>
    <cellStyle name="Normal 6 5 2 2 3 4" xfId="35214" xr:uid="{00000000-0005-0000-0000-00002D820000}"/>
    <cellStyle name="Normal 6 5 2 2 3 5" xfId="35215" xr:uid="{00000000-0005-0000-0000-00002E820000}"/>
    <cellStyle name="Normal 6 5 2 2 4" xfId="35216" xr:uid="{00000000-0005-0000-0000-00002F820000}"/>
    <cellStyle name="Normal 6 5 2 2 4 2" xfId="35217" xr:uid="{00000000-0005-0000-0000-000030820000}"/>
    <cellStyle name="Normal 6 5 2 2 4 2 2" xfId="35218" xr:uid="{00000000-0005-0000-0000-000031820000}"/>
    <cellStyle name="Normal 6 5 2 2 4 3" xfId="35219" xr:uid="{00000000-0005-0000-0000-000032820000}"/>
    <cellStyle name="Normal 6 5 2 2 4 4" xfId="35220" xr:uid="{00000000-0005-0000-0000-000033820000}"/>
    <cellStyle name="Normal 6 5 2 2 5" xfId="35221" xr:uid="{00000000-0005-0000-0000-000034820000}"/>
    <cellStyle name="Normal 6 5 2 2 5 2" xfId="35222" xr:uid="{00000000-0005-0000-0000-000035820000}"/>
    <cellStyle name="Normal 6 5 2 2 6" xfId="35223" xr:uid="{00000000-0005-0000-0000-000036820000}"/>
    <cellStyle name="Normal 6 5 2 2 7" xfId="35224" xr:uid="{00000000-0005-0000-0000-000037820000}"/>
    <cellStyle name="Normal 6 5 2 3" xfId="35225" xr:uid="{00000000-0005-0000-0000-000038820000}"/>
    <cellStyle name="Normal 6 5 2 3 2" xfId="35226" xr:uid="{00000000-0005-0000-0000-000039820000}"/>
    <cellStyle name="Normal 6 5 2 3 2 2" xfId="35227" xr:uid="{00000000-0005-0000-0000-00003A820000}"/>
    <cellStyle name="Normal 6 5 2 3 2 2 2" xfId="35228" xr:uid="{00000000-0005-0000-0000-00003B820000}"/>
    <cellStyle name="Normal 6 5 2 3 2 2 2 2" xfId="35229" xr:uid="{00000000-0005-0000-0000-00003C820000}"/>
    <cellStyle name="Normal 6 5 2 3 2 2 3" xfId="35230" xr:uid="{00000000-0005-0000-0000-00003D820000}"/>
    <cellStyle name="Normal 6 5 2 3 2 2 4" xfId="35231" xr:uid="{00000000-0005-0000-0000-00003E820000}"/>
    <cellStyle name="Normal 6 5 2 3 2 3" xfId="35232" xr:uid="{00000000-0005-0000-0000-00003F820000}"/>
    <cellStyle name="Normal 6 5 2 3 2 3 2" xfId="35233" xr:uid="{00000000-0005-0000-0000-000040820000}"/>
    <cellStyle name="Normal 6 5 2 3 2 4" xfId="35234" xr:uid="{00000000-0005-0000-0000-000041820000}"/>
    <cellStyle name="Normal 6 5 2 3 2 5" xfId="35235" xr:uid="{00000000-0005-0000-0000-000042820000}"/>
    <cellStyle name="Normal 6 5 2 3 3" xfId="35236" xr:uid="{00000000-0005-0000-0000-000043820000}"/>
    <cellStyle name="Normal 6 5 2 3 3 2" xfId="35237" xr:uid="{00000000-0005-0000-0000-000044820000}"/>
    <cellStyle name="Normal 6 5 2 3 3 2 2" xfId="35238" xr:uid="{00000000-0005-0000-0000-000045820000}"/>
    <cellStyle name="Normal 6 5 2 3 3 3" xfId="35239" xr:uid="{00000000-0005-0000-0000-000046820000}"/>
    <cellStyle name="Normal 6 5 2 3 3 4" xfId="35240" xr:uid="{00000000-0005-0000-0000-000047820000}"/>
    <cellStyle name="Normal 6 5 2 3 4" xfId="35241" xr:uid="{00000000-0005-0000-0000-000048820000}"/>
    <cellStyle name="Normal 6 5 2 3 4 2" xfId="35242" xr:uid="{00000000-0005-0000-0000-000049820000}"/>
    <cellStyle name="Normal 6 5 2 3 5" xfId="35243" xr:uid="{00000000-0005-0000-0000-00004A820000}"/>
    <cellStyle name="Normal 6 5 2 3 6" xfId="35244" xr:uid="{00000000-0005-0000-0000-00004B820000}"/>
    <cellStyle name="Normal 6 5 2 4" xfId="35245" xr:uid="{00000000-0005-0000-0000-00004C820000}"/>
    <cellStyle name="Normal 6 5 2 4 2" xfId="35246" xr:uid="{00000000-0005-0000-0000-00004D820000}"/>
    <cellStyle name="Normal 6 5 2 4 2 2" xfId="35247" xr:uid="{00000000-0005-0000-0000-00004E820000}"/>
    <cellStyle name="Normal 6 5 2 4 2 2 2" xfId="35248" xr:uid="{00000000-0005-0000-0000-00004F820000}"/>
    <cellStyle name="Normal 6 5 2 4 2 3" xfId="35249" xr:uid="{00000000-0005-0000-0000-000050820000}"/>
    <cellStyle name="Normal 6 5 2 4 2 4" xfId="35250" xr:uid="{00000000-0005-0000-0000-000051820000}"/>
    <cellStyle name="Normal 6 5 2 4 3" xfId="35251" xr:uid="{00000000-0005-0000-0000-000052820000}"/>
    <cellStyle name="Normal 6 5 2 4 3 2" xfId="35252" xr:uid="{00000000-0005-0000-0000-000053820000}"/>
    <cellStyle name="Normal 6 5 2 4 4" xfId="35253" xr:uid="{00000000-0005-0000-0000-000054820000}"/>
    <cellStyle name="Normal 6 5 2 4 5" xfId="35254" xr:uid="{00000000-0005-0000-0000-000055820000}"/>
    <cellStyle name="Normal 6 5 2 5" xfId="35255" xr:uid="{00000000-0005-0000-0000-000056820000}"/>
    <cellStyle name="Normal 6 5 2 5 2" xfId="35256" xr:uid="{00000000-0005-0000-0000-000057820000}"/>
    <cellStyle name="Normal 6 5 2 5 2 2" xfId="35257" xr:uid="{00000000-0005-0000-0000-000058820000}"/>
    <cellStyle name="Normal 6 5 2 5 3" xfId="35258" xr:uid="{00000000-0005-0000-0000-000059820000}"/>
    <cellStyle name="Normal 6 5 2 5 4" xfId="35259" xr:uid="{00000000-0005-0000-0000-00005A820000}"/>
    <cellStyle name="Normal 6 5 2 6" xfId="35260" xr:uid="{00000000-0005-0000-0000-00005B820000}"/>
    <cellStyle name="Normal 6 5 2 6 2" xfId="35261" xr:uid="{00000000-0005-0000-0000-00005C820000}"/>
    <cellStyle name="Normal 6 5 2 7" xfId="35262" xr:uid="{00000000-0005-0000-0000-00005D820000}"/>
    <cellStyle name="Normal 6 5 2 8" xfId="35263" xr:uid="{00000000-0005-0000-0000-00005E820000}"/>
    <cellStyle name="Normal 6 5 2 9" xfId="35264" xr:uid="{00000000-0005-0000-0000-00005F820000}"/>
    <cellStyle name="Normal 6 5 3" xfId="35265" xr:uid="{00000000-0005-0000-0000-000060820000}"/>
    <cellStyle name="Normal 6 5 3 2" xfId="35266" xr:uid="{00000000-0005-0000-0000-000061820000}"/>
    <cellStyle name="Normal 6 5 3 2 2" xfId="35267" xr:uid="{00000000-0005-0000-0000-000062820000}"/>
    <cellStyle name="Normal 6 5 3 2 2 2" xfId="35268" xr:uid="{00000000-0005-0000-0000-000063820000}"/>
    <cellStyle name="Normal 6 5 3 2 2 2 2" xfId="35269" xr:uid="{00000000-0005-0000-0000-000064820000}"/>
    <cellStyle name="Normal 6 5 3 2 2 2 2 2" xfId="35270" xr:uid="{00000000-0005-0000-0000-000065820000}"/>
    <cellStyle name="Normal 6 5 3 2 2 2 3" xfId="35271" xr:uid="{00000000-0005-0000-0000-000066820000}"/>
    <cellStyle name="Normal 6 5 3 2 2 2 4" xfId="35272" xr:uid="{00000000-0005-0000-0000-000067820000}"/>
    <cellStyle name="Normal 6 5 3 2 2 3" xfId="35273" xr:uid="{00000000-0005-0000-0000-000068820000}"/>
    <cellStyle name="Normal 6 5 3 2 2 3 2" xfId="35274" xr:uid="{00000000-0005-0000-0000-000069820000}"/>
    <cellStyle name="Normal 6 5 3 2 2 4" xfId="35275" xr:uid="{00000000-0005-0000-0000-00006A820000}"/>
    <cellStyle name="Normal 6 5 3 2 2 5" xfId="35276" xr:uid="{00000000-0005-0000-0000-00006B820000}"/>
    <cellStyle name="Normal 6 5 3 2 3" xfId="35277" xr:uid="{00000000-0005-0000-0000-00006C820000}"/>
    <cellStyle name="Normal 6 5 3 2 3 2" xfId="35278" xr:uid="{00000000-0005-0000-0000-00006D820000}"/>
    <cellStyle name="Normal 6 5 3 2 3 2 2" xfId="35279" xr:uid="{00000000-0005-0000-0000-00006E820000}"/>
    <cellStyle name="Normal 6 5 3 2 3 3" xfId="35280" xr:uid="{00000000-0005-0000-0000-00006F820000}"/>
    <cellStyle name="Normal 6 5 3 2 3 4" xfId="35281" xr:uid="{00000000-0005-0000-0000-000070820000}"/>
    <cellStyle name="Normal 6 5 3 2 4" xfId="35282" xr:uid="{00000000-0005-0000-0000-000071820000}"/>
    <cellStyle name="Normal 6 5 3 2 4 2" xfId="35283" xr:uid="{00000000-0005-0000-0000-000072820000}"/>
    <cellStyle name="Normal 6 5 3 2 5" xfId="35284" xr:uid="{00000000-0005-0000-0000-000073820000}"/>
    <cellStyle name="Normal 6 5 3 2 6" xfId="35285" xr:uid="{00000000-0005-0000-0000-000074820000}"/>
    <cellStyle name="Normal 6 5 3 3" xfId="35286" xr:uid="{00000000-0005-0000-0000-000075820000}"/>
    <cellStyle name="Normal 6 5 3 3 2" xfId="35287" xr:uid="{00000000-0005-0000-0000-000076820000}"/>
    <cellStyle name="Normal 6 5 3 3 2 2" xfId="35288" xr:uid="{00000000-0005-0000-0000-000077820000}"/>
    <cellStyle name="Normal 6 5 3 3 2 2 2" xfId="35289" xr:uid="{00000000-0005-0000-0000-000078820000}"/>
    <cellStyle name="Normal 6 5 3 3 2 3" xfId="35290" xr:uid="{00000000-0005-0000-0000-000079820000}"/>
    <cellStyle name="Normal 6 5 3 3 2 4" xfId="35291" xr:uid="{00000000-0005-0000-0000-00007A820000}"/>
    <cellStyle name="Normal 6 5 3 3 3" xfId="35292" xr:uid="{00000000-0005-0000-0000-00007B820000}"/>
    <cellStyle name="Normal 6 5 3 3 3 2" xfId="35293" xr:uid="{00000000-0005-0000-0000-00007C820000}"/>
    <cellStyle name="Normal 6 5 3 3 4" xfId="35294" xr:uid="{00000000-0005-0000-0000-00007D820000}"/>
    <cellStyle name="Normal 6 5 3 3 5" xfId="35295" xr:uid="{00000000-0005-0000-0000-00007E820000}"/>
    <cellStyle name="Normal 6 5 3 4" xfId="35296" xr:uid="{00000000-0005-0000-0000-00007F820000}"/>
    <cellStyle name="Normal 6 5 3 4 2" xfId="35297" xr:uid="{00000000-0005-0000-0000-000080820000}"/>
    <cellStyle name="Normal 6 5 3 4 2 2" xfId="35298" xr:uid="{00000000-0005-0000-0000-000081820000}"/>
    <cellStyle name="Normal 6 5 3 4 3" xfId="35299" xr:uid="{00000000-0005-0000-0000-000082820000}"/>
    <cellStyle name="Normal 6 5 3 4 4" xfId="35300" xr:uid="{00000000-0005-0000-0000-000083820000}"/>
    <cellStyle name="Normal 6 5 3 5" xfId="35301" xr:uid="{00000000-0005-0000-0000-000084820000}"/>
    <cellStyle name="Normal 6 5 3 5 2" xfId="35302" xr:uid="{00000000-0005-0000-0000-000085820000}"/>
    <cellStyle name="Normal 6 5 3 6" xfId="35303" xr:uid="{00000000-0005-0000-0000-000086820000}"/>
    <cellStyle name="Normal 6 5 3 7" xfId="35304" xr:uid="{00000000-0005-0000-0000-000087820000}"/>
    <cellStyle name="Normal 6 5 4" xfId="35305" xr:uid="{00000000-0005-0000-0000-000088820000}"/>
    <cellStyle name="Normal 6 5 4 2" xfId="35306" xr:uid="{00000000-0005-0000-0000-000089820000}"/>
    <cellStyle name="Normal 6 5 4 2 2" xfId="35307" xr:uid="{00000000-0005-0000-0000-00008A820000}"/>
    <cellStyle name="Normal 6 5 4 2 2 2" xfId="35308" xr:uid="{00000000-0005-0000-0000-00008B820000}"/>
    <cellStyle name="Normal 6 5 4 2 2 2 2" xfId="35309" xr:uid="{00000000-0005-0000-0000-00008C820000}"/>
    <cellStyle name="Normal 6 5 4 2 2 3" xfId="35310" xr:uid="{00000000-0005-0000-0000-00008D820000}"/>
    <cellStyle name="Normal 6 5 4 2 2 4" xfId="35311" xr:uid="{00000000-0005-0000-0000-00008E820000}"/>
    <cellStyle name="Normal 6 5 4 2 3" xfId="35312" xr:uid="{00000000-0005-0000-0000-00008F820000}"/>
    <cellStyle name="Normal 6 5 4 2 3 2" xfId="35313" xr:uid="{00000000-0005-0000-0000-000090820000}"/>
    <cellStyle name="Normal 6 5 4 2 4" xfId="35314" xr:uid="{00000000-0005-0000-0000-000091820000}"/>
    <cellStyle name="Normal 6 5 4 2 5" xfId="35315" xr:uid="{00000000-0005-0000-0000-000092820000}"/>
    <cellStyle name="Normal 6 5 4 3" xfId="35316" xr:uid="{00000000-0005-0000-0000-000093820000}"/>
    <cellStyle name="Normal 6 5 4 3 2" xfId="35317" xr:uid="{00000000-0005-0000-0000-000094820000}"/>
    <cellStyle name="Normal 6 5 4 3 2 2" xfId="35318" xr:uid="{00000000-0005-0000-0000-000095820000}"/>
    <cellStyle name="Normal 6 5 4 3 3" xfId="35319" xr:uid="{00000000-0005-0000-0000-000096820000}"/>
    <cellStyle name="Normal 6 5 4 3 4" xfId="35320" xr:uid="{00000000-0005-0000-0000-000097820000}"/>
    <cellStyle name="Normal 6 5 4 4" xfId="35321" xr:uid="{00000000-0005-0000-0000-000098820000}"/>
    <cellStyle name="Normal 6 5 4 4 2" xfId="35322" xr:uid="{00000000-0005-0000-0000-000099820000}"/>
    <cellStyle name="Normal 6 5 4 5" xfId="35323" xr:uid="{00000000-0005-0000-0000-00009A820000}"/>
    <cellStyle name="Normal 6 5 4 6" xfId="35324" xr:uid="{00000000-0005-0000-0000-00009B820000}"/>
    <cellStyle name="Normal 6 5 5" xfId="35325" xr:uid="{00000000-0005-0000-0000-00009C820000}"/>
    <cellStyle name="Normal 6 5 5 2" xfId="35326" xr:uid="{00000000-0005-0000-0000-00009D820000}"/>
    <cellStyle name="Normal 6 5 5 2 2" xfId="35327" xr:uid="{00000000-0005-0000-0000-00009E820000}"/>
    <cellStyle name="Normal 6 5 5 2 2 2" xfId="35328" xr:uid="{00000000-0005-0000-0000-00009F820000}"/>
    <cellStyle name="Normal 6 5 5 2 3" xfId="35329" xr:uid="{00000000-0005-0000-0000-0000A0820000}"/>
    <cellStyle name="Normal 6 5 5 2 4" xfId="35330" xr:uid="{00000000-0005-0000-0000-0000A1820000}"/>
    <cellStyle name="Normal 6 5 5 3" xfId="35331" xr:uid="{00000000-0005-0000-0000-0000A2820000}"/>
    <cellStyle name="Normal 6 5 5 3 2" xfId="35332" xr:uid="{00000000-0005-0000-0000-0000A3820000}"/>
    <cellStyle name="Normal 6 5 5 4" xfId="35333" xr:uid="{00000000-0005-0000-0000-0000A4820000}"/>
    <cellStyle name="Normal 6 5 5 5" xfId="35334" xr:uid="{00000000-0005-0000-0000-0000A5820000}"/>
    <cellStyle name="Normal 6 5 6" xfId="35335" xr:uid="{00000000-0005-0000-0000-0000A6820000}"/>
    <cellStyle name="Normal 6 5 6 2" xfId="35336" xr:uid="{00000000-0005-0000-0000-0000A7820000}"/>
    <cellStyle name="Normal 6 5 6 2 2" xfId="35337" xr:uid="{00000000-0005-0000-0000-0000A8820000}"/>
    <cellStyle name="Normal 6 5 6 3" xfId="35338" xr:uid="{00000000-0005-0000-0000-0000A9820000}"/>
    <cellStyle name="Normal 6 5 6 4" xfId="35339" xr:uid="{00000000-0005-0000-0000-0000AA820000}"/>
    <cellStyle name="Normal 6 5 7" xfId="35340" xr:uid="{00000000-0005-0000-0000-0000AB820000}"/>
    <cellStyle name="Normal 6 5 7 2" xfId="35341" xr:uid="{00000000-0005-0000-0000-0000AC820000}"/>
    <cellStyle name="Normal 6 5 8" xfId="35342" xr:uid="{00000000-0005-0000-0000-0000AD820000}"/>
    <cellStyle name="Normal 6 5 9" xfId="35343" xr:uid="{00000000-0005-0000-0000-0000AE820000}"/>
    <cellStyle name="Normal 6 6" xfId="408" xr:uid="{00000000-0005-0000-0000-0000AF820000}"/>
    <cellStyle name="Normal 6 6 2" xfId="5725" xr:uid="{00000000-0005-0000-0000-0000B0820000}"/>
    <cellStyle name="Normal 6 6 2 2" xfId="5726" xr:uid="{00000000-0005-0000-0000-0000B1820000}"/>
    <cellStyle name="Normal 6 6 2 2 2" xfId="35344" xr:uid="{00000000-0005-0000-0000-0000B2820000}"/>
    <cellStyle name="Normal 6 6 2 2 2 2" xfId="35345" xr:uid="{00000000-0005-0000-0000-0000B3820000}"/>
    <cellStyle name="Normal 6 6 2 2 2 2 2" xfId="35346" xr:uid="{00000000-0005-0000-0000-0000B4820000}"/>
    <cellStyle name="Normal 6 6 2 2 2 2 2 2" xfId="35347" xr:uid="{00000000-0005-0000-0000-0000B5820000}"/>
    <cellStyle name="Normal 6 6 2 2 2 2 3" xfId="35348" xr:uid="{00000000-0005-0000-0000-0000B6820000}"/>
    <cellStyle name="Normal 6 6 2 2 2 2 4" xfId="35349" xr:uid="{00000000-0005-0000-0000-0000B7820000}"/>
    <cellStyle name="Normal 6 6 2 2 2 3" xfId="35350" xr:uid="{00000000-0005-0000-0000-0000B8820000}"/>
    <cellStyle name="Normal 6 6 2 2 2 3 2" xfId="35351" xr:uid="{00000000-0005-0000-0000-0000B9820000}"/>
    <cellStyle name="Normal 6 6 2 2 2 4" xfId="35352" xr:uid="{00000000-0005-0000-0000-0000BA820000}"/>
    <cellStyle name="Normal 6 6 2 2 2 5" xfId="35353" xr:uid="{00000000-0005-0000-0000-0000BB820000}"/>
    <cellStyle name="Normal 6 6 2 2 3" xfId="35354" xr:uid="{00000000-0005-0000-0000-0000BC820000}"/>
    <cellStyle name="Normal 6 6 2 2 3 2" xfId="35355" xr:uid="{00000000-0005-0000-0000-0000BD820000}"/>
    <cellStyle name="Normal 6 6 2 2 3 2 2" xfId="35356" xr:uid="{00000000-0005-0000-0000-0000BE820000}"/>
    <cellStyle name="Normal 6 6 2 2 3 3" xfId="35357" xr:uid="{00000000-0005-0000-0000-0000BF820000}"/>
    <cellStyle name="Normal 6 6 2 2 3 4" xfId="35358" xr:uid="{00000000-0005-0000-0000-0000C0820000}"/>
    <cellStyle name="Normal 6 6 2 2 4" xfId="35359" xr:uid="{00000000-0005-0000-0000-0000C1820000}"/>
    <cellStyle name="Normal 6 6 2 2 4 2" xfId="35360" xr:uid="{00000000-0005-0000-0000-0000C2820000}"/>
    <cellStyle name="Normal 6 6 2 2 5" xfId="35361" xr:uid="{00000000-0005-0000-0000-0000C3820000}"/>
    <cellStyle name="Normal 6 6 2 2 6" xfId="35362" xr:uid="{00000000-0005-0000-0000-0000C4820000}"/>
    <cellStyle name="Normal 6 6 2 3" xfId="35363" xr:uid="{00000000-0005-0000-0000-0000C5820000}"/>
    <cellStyle name="Normal 6 6 2 3 2" xfId="35364" xr:uid="{00000000-0005-0000-0000-0000C6820000}"/>
    <cellStyle name="Normal 6 6 2 3 2 2" xfId="35365" xr:uid="{00000000-0005-0000-0000-0000C7820000}"/>
    <cellStyle name="Normal 6 6 2 3 2 2 2" xfId="35366" xr:uid="{00000000-0005-0000-0000-0000C8820000}"/>
    <cellStyle name="Normal 6 6 2 3 2 3" xfId="35367" xr:uid="{00000000-0005-0000-0000-0000C9820000}"/>
    <cellStyle name="Normal 6 6 2 3 2 4" xfId="35368" xr:uid="{00000000-0005-0000-0000-0000CA820000}"/>
    <cellStyle name="Normal 6 6 2 3 3" xfId="35369" xr:uid="{00000000-0005-0000-0000-0000CB820000}"/>
    <cellStyle name="Normal 6 6 2 3 3 2" xfId="35370" xr:uid="{00000000-0005-0000-0000-0000CC820000}"/>
    <cellStyle name="Normal 6 6 2 3 4" xfId="35371" xr:uid="{00000000-0005-0000-0000-0000CD820000}"/>
    <cellStyle name="Normal 6 6 2 3 5" xfId="35372" xr:uid="{00000000-0005-0000-0000-0000CE820000}"/>
    <cellStyle name="Normal 6 6 2 4" xfId="35373" xr:uid="{00000000-0005-0000-0000-0000CF820000}"/>
    <cellStyle name="Normal 6 6 2 4 2" xfId="35374" xr:uid="{00000000-0005-0000-0000-0000D0820000}"/>
    <cellStyle name="Normal 6 6 2 4 2 2" xfId="35375" xr:uid="{00000000-0005-0000-0000-0000D1820000}"/>
    <cellStyle name="Normal 6 6 2 4 3" xfId="35376" xr:uid="{00000000-0005-0000-0000-0000D2820000}"/>
    <cellStyle name="Normal 6 6 2 4 4" xfId="35377" xr:uid="{00000000-0005-0000-0000-0000D3820000}"/>
    <cellStyle name="Normal 6 6 2 5" xfId="35378" xr:uid="{00000000-0005-0000-0000-0000D4820000}"/>
    <cellStyle name="Normal 6 6 2 5 2" xfId="35379" xr:uid="{00000000-0005-0000-0000-0000D5820000}"/>
    <cellStyle name="Normal 6 6 2 6" xfId="35380" xr:uid="{00000000-0005-0000-0000-0000D6820000}"/>
    <cellStyle name="Normal 6 6 2 7" xfId="35381" xr:uid="{00000000-0005-0000-0000-0000D7820000}"/>
    <cellStyle name="Normal 6 6 3" xfId="35382" xr:uid="{00000000-0005-0000-0000-0000D8820000}"/>
    <cellStyle name="Normal 6 6 3 2" xfId="35383" xr:uid="{00000000-0005-0000-0000-0000D9820000}"/>
    <cellStyle name="Normal 6 6 3 2 2" xfId="35384" xr:uid="{00000000-0005-0000-0000-0000DA820000}"/>
    <cellStyle name="Normal 6 6 3 2 2 2" xfId="35385" xr:uid="{00000000-0005-0000-0000-0000DB820000}"/>
    <cellStyle name="Normal 6 6 3 2 2 2 2" xfId="35386" xr:uid="{00000000-0005-0000-0000-0000DC820000}"/>
    <cellStyle name="Normal 6 6 3 2 2 3" xfId="35387" xr:uid="{00000000-0005-0000-0000-0000DD820000}"/>
    <cellStyle name="Normal 6 6 3 2 2 4" xfId="35388" xr:uid="{00000000-0005-0000-0000-0000DE820000}"/>
    <cellStyle name="Normal 6 6 3 2 3" xfId="35389" xr:uid="{00000000-0005-0000-0000-0000DF820000}"/>
    <cellStyle name="Normal 6 6 3 2 3 2" xfId="35390" xr:uid="{00000000-0005-0000-0000-0000E0820000}"/>
    <cellStyle name="Normal 6 6 3 2 4" xfId="35391" xr:uid="{00000000-0005-0000-0000-0000E1820000}"/>
    <cellStyle name="Normal 6 6 3 2 5" xfId="35392" xr:uid="{00000000-0005-0000-0000-0000E2820000}"/>
    <cellStyle name="Normal 6 6 3 3" xfId="35393" xr:uid="{00000000-0005-0000-0000-0000E3820000}"/>
    <cellStyle name="Normal 6 6 3 3 2" xfId="35394" xr:uid="{00000000-0005-0000-0000-0000E4820000}"/>
    <cellStyle name="Normal 6 6 3 3 2 2" xfId="35395" xr:uid="{00000000-0005-0000-0000-0000E5820000}"/>
    <cellStyle name="Normal 6 6 3 3 3" xfId="35396" xr:uid="{00000000-0005-0000-0000-0000E6820000}"/>
    <cellStyle name="Normal 6 6 3 3 4" xfId="35397" xr:uid="{00000000-0005-0000-0000-0000E7820000}"/>
    <cellStyle name="Normal 6 6 3 4" xfId="35398" xr:uid="{00000000-0005-0000-0000-0000E8820000}"/>
    <cellStyle name="Normal 6 6 3 4 2" xfId="35399" xr:uid="{00000000-0005-0000-0000-0000E9820000}"/>
    <cellStyle name="Normal 6 6 3 5" xfId="35400" xr:uid="{00000000-0005-0000-0000-0000EA820000}"/>
    <cellStyle name="Normal 6 6 3 6" xfId="35401" xr:uid="{00000000-0005-0000-0000-0000EB820000}"/>
    <cellStyle name="Normal 6 6 4" xfId="35402" xr:uid="{00000000-0005-0000-0000-0000EC820000}"/>
    <cellStyle name="Normal 6 6 4 2" xfId="35403" xr:uid="{00000000-0005-0000-0000-0000ED820000}"/>
    <cellStyle name="Normal 6 6 4 2 2" xfId="35404" xr:uid="{00000000-0005-0000-0000-0000EE820000}"/>
    <cellStyle name="Normal 6 6 4 2 2 2" xfId="35405" xr:uid="{00000000-0005-0000-0000-0000EF820000}"/>
    <cellStyle name="Normal 6 6 4 2 3" xfId="35406" xr:uid="{00000000-0005-0000-0000-0000F0820000}"/>
    <cellStyle name="Normal 6 6 4 2 4" xfId="35407" xr:uid="{00000000-0005-0000-0000-0000F1820000}"/>
    <cellStyle name="Normal 6 6 4 3" xfId="35408" xr:uid="{00000000-0005-0000-0000-0000F2820000}"/>
    <cellStyle name="Normal 6 6 4 3 2" xfId="35409" xr:uid="{00000000-0005-0000-0000-0000F3820000}"/>
    <cellStyle name="Normal 6 6 4 4" xfId="35410" xr:uid="{00000000-0005-0000-0000-0000F4820000}"/>
    <cellStyle name="Normal 6 6 4 5" xfId="35411" xr:uid="{00000000-0005-0000-0000-0000F5820000}"/>
    <cellStyle name="Normal 6 6 5" xfId="35412" xr:uid="{00000000-0005-0000-0000-0000F6820000}"/>
    <cellStyle name="Normal 6 6 5 2" xfId="35413" xr:uid="{00000000-0005-0000-0000-0000F7820000}"/>
    <cellStyle name="Normal 6 6 5 2 2" xfId="35414" xr:uid="{00000000-0005-0000-0000-0000F8820000}"/>
    <cellStyle name="Normal 6 6 5 3" xfId="35415" xr:uid="{00000000-0005-0000-0000-0000F9820000}"/>
    <cellStyle name="Normal 6 6 5 4" xfId="35416" xr:uid="{00000000-0005-0000-0000-0000FA820000}"/>
    <cellStyle name="Normal 6 6 6" xfId="35417" xr:uid="{00000000-0005-0000-0000-0000FB820000}"/>
    <cellStyle name="Normal 6 6 6 2" xfId="35418" xr:uid="{00000000-0005-0000-0000-0000FC820000}"/>
    <cellStyle name="Normal 6 6 7" xfId="35419" xr:uid="{00000000-0005-0000-0000-0000FD820000}"/>
    <cellStyle name="Normal 6 6 8" xfId="35420" xr:uid="{00000000-0005-0000-0000-0000FE820000}"/>
    <cellStyle name="Normal 6 6 9" xfId="35421" xr:uid="{00000000-0005-0000-0000-0000FF820000}"/>
    <cellStyle name="Normal 6 7" xfId="815" xr:uid="{00000000-0005-0000-0000-000000830000}"/>
    <cellStyle name="Normal 6 7 2" xfId="902" xr:uid="{00000000-0005-0000-0000-000001830000}"/>
    <cellStyle name="Normal 6 7 2 2" xfId="5727" xr:uid="{00000000-0005-0000-0000-000002830000}"/>
    <cellStyle name="Normal 6 7 2 3" xfId="37955" xr:uid="{D24CEF03-7345-4CBD-B7BF-5E285FBD1774}"/>
    <cellStyle name="Normal 6 8" xfId="816" xr:uid="{00000000-0005-0000-0000-000003830000}"/>
    <cellStyle name="Normal 6 8 2" xfId="5728" xr:uid="{00000000-0005-0000-0000-000004830000}"/>
    <cellStyle name="Normal 6 8 2 2" xfId="5729" xr:uid="{00000000-0005-0000-0000-000005830000}"/>
    <cellStyle name="Normal 6 8 2 2 2" xfId="35422" xr:uid="{00000000-0005-0000-0000-000006830000}"/>
    <cellStyle name="Normal 6 8 2 2 2 2" xfId="35423" xr:uid="{00000000-0005-0000-0000-000007830000}"/>
    <cellStyle name="Normal 6 8 2 2 2 2 2" xfId="35424" xr:uid="{00000000-0005-0000-0000-000008830000}"/>
    <cellStyle name="Normal 6 8 2 2 2 2 2 2" xfId="35425" xr:uid="{00000000-0005-0000-0000-000009830000}"/>
    <cellStyle name="Normal 6 8 2 2 2 2 3" xfId="35426" xr:uid="{00000000-0005-0000-0000-00000A830000}"/>
    <cellStyle name="Normal 6 8 2 2 2 2 4" xfId="35427" xr:uid="{00000000-0005-0000-0000-00000B830000}"/>
    <cellStyle name="Normal 6 8 2 2 2 3" xfId="35428" xr:uid="{00000000-0005-0000-0000-00000C830000}"/>
    <cellStyle name="Normal 6 8 2 2 2 3 2" xfId="35429" xr:uid="{00000000-0005-0000-0000-00000D830000}"/>
    <cellStyle name="Normal 6 8 2 2 2 4" xfId="35430" xr:uid="{00000000-0005-0000-0000-00000E830000}"/>
    <cellStyle name="Normal 6 8 2 2 2 5" xfId="35431" xr:uid="{00000000-0005-0000-0000-00000F830000}"/>
    <cellStyle name="Normal 6 8 2 2 3" xfId="35432" xr:uid="{00000000-0005-0000-0000-000010830000}"/>
    <cellStyle name="Normal 6 8 2 2 3 2" xfId="35433" xr:uid="{00000000-0005-0000-0000-000011830000}"/>
    <cellStyle name="Normal 6 8 2 2 3 2 2" xfId="35434" xr:uid="{00000000-0005-0000-0000-000012830000}"/>
    <cellStyle name="Normal 6 8 2 2 3 3" xfId="35435" xr:uid="{00000000-0005-0000-0000-000013830000}"/>
    <cellStyle name="Normal 6 8 2 2 3 4" xfId="35436" xr:uid="{00000000-0005-0000-0000-000014830000}"/>
    <cellStyle name="Normal 6 8 2 2 4" xfId="35437" xr:uid="{00000000-0005-0000-0000-000015830000}"/>
    <cellStyle name="Normal 6 8 2 2 4 2" xfId="35438" xr:uid="{00000000-0005-0000-0000-000016830000}"/>
    <cellStyle name="Normal 6 8 2 2 5" xfId="35439" xr:uid="{00000000-0005-0000-0000-000017830000}"/>
    <cellStyle name="Normal 6 8 2 2 6" xfId="35440" xr:uid="{00000000-0005-0000-0000-000018830000}"/>
    <cellStyle name="Normal 6 8 2 3" xfId="35441" xr:uid="{00000000-0005-0000-0000-000019830000}"/>
    <cellStyle name="Normal 6 8 2 3 2" xfId="35442" xr:uid="{00000000-0005-0000-0000-00001A830000}"/>
    <cellStyle name="Normal 6 8 2 3 2 2" xfId="35443" xr:uid="{00000000-0005-0000-0000-00001B830000}"/>
    <cellStyle name="Normal 6 8 2 3 2 2 2" xfId="35444" xr:uid="{00000000-0005-0000-0000-00001C830000}"/>
    <cellStyle name="Normal 6 8 2 3 2 3" xfId="35445" xr:uid="{00000000-0005-0000-0000-00001D830000}"/>
    <cellStyle name="Normal 6 8 2 3 2 4" xfId="35446" xr:uid="{00000000-0005-0000-0000-00001E830000}"/>
    <cellStyle name="Normal 6 8 2 3 3" xfId="35447" xr:uid="{00000000-0005-0000-0000-00001F830000}"/>
    <cellStyle name="Normal 6 8 2 3 3 2" xfId="35448" xr:uid="{00000000-0005-0000-0000-000020830000}"/>
    <cellStyle name="Normal 6 8 2 3 4" xfId="35449" xr:uid="{00000000-0005-0000-0000-000021830000}"/>
    <cellStyle name="Normal 6 8 2 3 5" xfId="35450" xr:uid="{00000000-0005-0000-0000-000022830000}"/>
    <cellStyle name="Normal 6 8 2 4" xfId="35451" xr:uid="{00000000-0005-0000-0000-000023830000}"/>
    <cellStyle name="Normal 6 8 2 4 2" xfId="35452" xr:uid="{00000000-0005-0000-0000-000024830000}"/>
    <cellStyle name="Normal 6 8 2 4 2 2" xfId="35453" xr:uid="{00000000-0005-0000-0000-000025830000}"/>
    <cellStyle name="Normal 6 8 2 4 3" xfId="35454" xr:uid="{00000000-0005-0000-0000-000026830000}"/>
    <cellStyle name="Normal 6 8 2 4 4" xfId="35455" xr:uid="{00000000-0005-0000-0000-000027830000}"/>
    <cellStyle name="Normal 6 8 2 5" xfId="35456" xr:uid="{00000000-0005-0000-0000-000028830000}"/>
    <cellStyle name="Normal 6 8 2 5 2" xfId="35457" xr:uid="{00000000-0005-0000-0000-000029830000}"/>
    <cellStyle name="Normal 6 8 2 6" xfId="35458" xr:uid="{00000000-0005-0000-0000-00002A830000}"/>
    <cellStyle name="Normal 6 8 2 7" xfId="35459" xr:uid="{00000000-0005-0000-0000-00002B830000}"/>
    <cellStyle name="Normal 6 8 3" xfId="35460" xr:uid="{00000000-0005-0000-0000-00002C830000}"/>
    <cellStyle name="Normal 6 8 3 2" xfId="35461" xr:uid="{00000000-0005-0000-0000-00002D830000}"/>
    <cellStyle name="Normal 6 8 3 2 2" xfId="35462" xr:uid="{00000000-0005-0000-0000-00002E830000}"/>
    <cellStyle name="Normal 6 8 3 2 2 2" xfId="35463" xr:uid="{00000000-0005-0000-0000-00002F830000}"/>
    <cellStyle name="Normal 6 8 3 2 2 2 2" xfId="35464" xr:uid="{00000000-0005-0000-0000-000030830000}"/>
    <cellStyle name="Normal 6 8 3 2 2 3" xfId="35465" xr:uid="{00000000-0005-0000-0000-000031830000}"/>
    <cellStyle name="Normal 6 8 3 2 2 4" xfId="35466" xr:uid="{00000000-0005-0000-0000-000032830000}"/>
    <cellStyle name="Normal 6 8 3 2 3" xfId="35467" xr:uid="{00000000-0005-0000-0000-000033830000}"/>
    <cellStyle name="Normal 6 8 3 2 3 2" xfId="35468" xr:uid="{00000000-0005-0000-0000-000034830000}"/>
    <cellStyle name="Normal 6 8 3 2 4" xfId="35469" xr:uid="{00000000-0005-0000-0000-000035830000}"/>
    <cellStyle name="Normal 6 8 3 2 5" xfId="35470" xr:uid="{00000000-0005-0000-0000-000036830000}"/>
    <cellStyle name="Normal 6 8 3 3" xfId="35471" xr:uid="{00000000-0005-0000-0000-000037830000}"/>
    <cellStyle name="Normal 6 8 3 3 2" xfId="35472" xr:uid="{00000000-0005-0000-0000-000038830000}"/>
    <cellStyle name="Normal 6 8 3 3 2 2" xfId="35473" xr:uid="{00000000-0005-0000-0000-000039830000}"/>
    <cellStyle name="Normal 6 8 3 3 3" xfId="35474" xr:uid="{00000000-0005-0000-0000-00003A830000}"/>
    <cellStyle name="Normal 6 8 3 3 4" xfId="35475" xr:uid="{00000000-0005-0000-0000-00003B830000}"/>
    <cellStyle name="Normal 6 8 3 4" xfId="35476" xr:uid="{00000000-0005-0000-0000-00003C830000}"/>
    <cellStyle name="Normal 6 8 3 4 2" xfId="35477" xr:uid="{00000000-0005-0000-0000-00003D830000}"/>
    <cellStyle name="Normal 6 8 3 5" xfId="35478" xr:uid="{00000000-0005-0000-0000-00003E830000}"/>
    <cellStyle name="Normal 6 8 3 6" xfId="35479" xr:uid="{00000000-0005-0000-0000-00003F830000}"/>
    <cellStyle name="Normal 6 8 4" xfId="35480" xr:uid="{00000000-0005-0000-0000-000040830000}"/>
    <cellStyle name="Normal 6 8 4 2" xfId="35481" xr:uid="{00000000-0005-0000-0000-000041830000}"/>
    <cellStyle name="Normal 6 8 4 2 2" xfId="35482" xr:uid="{00000000-0005-0000-0000-000042830000}"/>
    <cellStyle name="Normal 6 8 4 2 2 2" xfId="35483" xr:uid="{00000000-0005-0000-0000-000043830000}"/>
    <cellStyle name="Normal 6 8 4 2 3" xfId="35484" xr:uid="{00000000-0005-0000-0000-000044830000}"/>
    <cellStyle name="Normal 6 8 4 2 4" xfId="35485" xr:uid="{00000000-0005-0000-0000-000045830000}"/>
    <cellStyle name="Normal 6 8 4 3" xfId="35486" xr:uid="{00000000-0005-0000-0000-000046830000}"/>
    <cellStyle name="Normal 6 8 4 3 2" xfId="35487" xr:uid="{00000000-0005-0000-0000-000047830000}"/>
    <cellStyle name="Normal 6 8 4 4" xfId="35488" xr:uid="{00000000-0005-0000-0000-000048830000}"/>
    <cellStyle name="Normal 6 8 4 5" xfId="35489" xr:uid="{00000000-0005-0000-0000-000049830000}"/>
    <cellStyle name="Normal 6 8 5" xfId="35490" xr:uid="{00000000-0005-0000-0000-00004A830000}"/>
    <cellStyle name="Normal 6 8 5 2" xfId="35491" xr:uid="{00000000-0005-0000-0000-00004B830000}"/>
    <cellStyle name="Normal 6 8 5 2 2" xfId="35492" xr:uid="{00000000-0005-0000-0000-00004C830000}"/>
    <cellStyle name="Normal 6 8 5 3" xfId="35493" xr:uid="{00000000-0005-0000-0000-00004D830000}"/>
    <cellStyle name="Normal 6 8 5 4" xfId="35494" xr:uid="{00000000-0005-0000-0000-00004E830000}"/>
    <cellStyle name="Normal 6 8 6" xfId="35495" xr:uid="{00000000-0005-0000-0000-00004F830000}"/>
    <cellStyle name="Normal 6 8 6 2" xfId="35496" xr:uid="{00000000-0005-0000-0000-000050830000}"/>
    <cellStyle name="Normal 6 8 7" xfId="35497" xr:uid="{00000000-0005-0000-0000-000051830000}"/>
    <cellStyle name="Normal 6 8 8" xfId="35498" xr:uid="{00000000-0005-0000-0000-000052830000}"/>
    <cellStyle name="Normal 6 8 9" xfId="35499" xr:uid="{00000000-0005-0000-0000-000053830000}"/>
    <cellStyle name="Normal 6 9" xfId="817" xr:uid="{00000000-0005-0000-0000-000054830000}"/>
    <cellStyle name="Normal 6 9 2" xfId="5730" xr:uid="{00000000-0005-0000-0000-000055830000}"/>
    <cellStyle name="Normal 6 9 2 2" xfId="5731" xr:uid="{00000000-0005-0000-0000-000056830000}"/>
    <cellStyle name="Normal 6 9 2 2 2" xfId="35500" xr:uid="{00000000-0005-0000-0000-000057830000}"/>
    <cellStyle name="Normal 6 9 2 2 2 2" xfId="35501" xr:uid="{00000000-0005-0000-0000-000058830000}"/>
    <cellStyle name="Normal 6 9 2 2 2 2 2" xfId="35502" xr:uid="{00000000-0005-0000-0000-000059830000}"/>
    <cellStyle name="Normal 6 9 2 2 2 2 2 2" xfId="35503" xr:uid="{00000000-0005-0000-0000-00005A830000}"/>
    <cellStyle name="Normal 6 9 2 2 2 2 3" xfId="35504" xr:uid="{00000000-0005-0000-0000-00005B830000}"/>
    <cellStyle name="Normal 6 9 2 2 2 2 4" xfId="35505" xr:uid="{00000000-0005-0000-0000-00005C830000}"/>
    <cellStyle name="Normal 6 9 2 2 2 3" xfId="35506" xr:uid="{00000000-0005-0000-0000-00005D830000}"/>
    <cellStyle name="Normal 6 9 2 2 2 3 2" xfId="35507" xr:uid="{00000000-0005-0000-0000-00005E830000}"/>
    <cellStyle name="Normal 6 9 2 2 2 4" xfId="35508" xr:uid="{00000000-0005-0000-0000-00005F830000}"/>
    <cellStyle name="Normal 6 9 2 2 2 5" xfId="35509" xr:uid="{00000000-0005-0000-0000-000060830000}"/>
    <cellStyle name="Normal 6 9 2 2 3" xfId="35510" xr:uid="{00000000-0005-0000-0000-000061830000}"/>
    <cellStyle name="Normal 6 9 2 2 3 2" xfId="35511" xr:uid="{00000000-0005-0000-0000-000062830000}"/>
    <cellStyle name="Normal 6 9 2 2 3 2 2" xfId="35512" xr:uid="{00000000-0005-0000-0000-000063830000}"/>
    <cellStyle name="Normal 6 9 2 2 3 3" xfId="35513" xr:uid="{00000000-0005-0000-0000-000064830000}"/>
    <cellStyle name="Normal 6 9 2 2 3 4" xfId="35514" xr:uid="{00000000-0005-0000-0000-000065830000}"/>
    <cellStyle name="Normal 6 9 2 2 4" xfId="35515" xr:uid="{00000000-0005-0000-0000-000066830000}"/>
    <cellStyle name="Normal 6 9 2 2 4 2" xfId="35516" xr:uid="{00000000-0005-0000-0000-000067830000}"/>
    <cellStyle name="Normal 6 9 2 2 5" xfId="35517" xr:uid="{00000000-0005-0000-0000-000068830000}"/>
    <cellStyle name="Normal 6 9 2 2 6" xfId="35518" xr:uid="{00000000-0005-0000-0000-000069830000}"/>
    <cellStyle name="Normal 6 9 2 3" xfId="35519" xr:uid="{00000000-0005-0000-0000-00006A830000}"/>
    <cellStyle name="Normal 6 9 2 3 2" xfId="35520" xr:uid="{00000000-0005-0000-0000-00006B830000}"/>
    <cellStyle name="Normal 6 9 2 3 2 2" xfId="35521" xr:uid="{00000000-0005-0000-0000-00006C830000}"/>
    <cellStyle name="Normal 6 9 2 3 2 2 2" xfId="35522" xr:uid="{00000000-0005-0000-0000-00006D830000}"/>
    <cellStyle name="Normal 6 9 2 3 2 3" xfId="35523" xr:uid="{00000000-0005-0000-0000-00006E830000}"/>
    <cellStyle name="Normal 6 9 2 3 2 4" xfId="35524" xr:uid="{00000000-0005-0000-0000-00006F830000}"/>
    <cellStyle name="Normal 6 9 2 3 3" xfId="35525" xr:uid="{00000000-0005-0000-0000-000070830000}"/>
    <cellStyle name="Normal 6 9 2 3 3 2" xfId="35526" xr:uid="{00000000-0005-0000-0000-000071830000}"/>
    <cellStyle name="Normal 6 9 2 3 4" xfId="35527" xr:uid="{00000000-0005-0000-0000-000072830000}"/>
    <cellStyle name="Normal 6 9 2 3 5" xfId="35528" xr:uid="{00000000-0005-0000-0000-000073830000}"/>
    <cellStyle name="Normal 6 9 2 4" xfId="35529" xr:uid="{00000000-0005-0000-0000-000074830000}"/>
    <cellStyle name="Normal 6 9 2 4 2" xfId="35530" xr:uid="{00000000-0005-0000-0000-000075830000}"/>
    <cellStyle name="Normal 6 9 2 4 2 2" xfId="35531" xr:uid="{00000000-0005-0000-0000-000076830000}"/>
    <cellStyle name="Normal 6 9 2 4 3" xfId="35532" xr:uid="{00000000-0005-0000-0000-000077830000}"/>
    <cellStyle name="Normal 6 9 2 4 4" xfId="35533" xr:uid="{00000000-0005-0000-0000-000078830000}"/>
    <cellStyle name="Normal 6 9 2 5" xfId="35534" xr:uid="{00000000-0005-0000-0000-000079830000}"/>
    <cellStyle name="Normal 6 9 2 5 2" xfId="35535" xr:uid="{00000000-0005-0000-0000-00007A830000}"/>
    <cellStyle name="Normal 6 9 2 6" xfId="35536" xr:uid="{00000000-0005-0000-0000-00007B830000}"/>
    <cellStyle name="Normal 6 9 2 7" xfId="35537" xr:uid="{00000000-0005-0000-0000-00007C830000}"/>
    <cellStyle name="Normal 6 9 3" xfId="35538" xr:uid="{00000000-0005-0000-0000-00007D830000}"/>
    <cellStyle name="Normal 6 9 3 2" xfId="35539" xr:uid="{00000000-0005-0000-0000-00007E830000}"/>
    <cellStyle name="Normal 6 9 3 2 2" xfId="35540" xr:uid="{00000000-0005-0000-0000-00007F830000}"/>
    <cellStyle name="Normal 6 9 3 2 2 2" xfId="35541" xr:uid="{00000000-0005-0000-0000-000080830000}"/>
    <cellStyle name="Normal 6 9 3 2 2 2 2" xfId="35542" xr:uid="{00000000-0005-0000-0000-000081830000}"/>
    <cellStyle name="Normal 6 9 3 2 2 3" xfId="35543" xr:uid="{00000000-0005-0000-0000-000082830000}"/>
    <cellStyle name="Normal 6 9 3 2 2 4" xfId="35544" xr:uid="{00000000-0005-0000-0000-000083830000}"/>
    <cellStyle name="Normal 6 9 3 2 3" xfId="35545" xr:uid="{00000000-0005-0000-0000-000084830000}"/>
    <cellStyle name="Normal 6 9 3 2 3 2" xfId="35546" xr:uid="{00000000-0005-0000-0000-000085830000}"/>
    <cellStyle name="Normal 6 9 3 2 4" xfId="35547" xr:uid="{00000000-0005-0000-0000-000086830000}"/>
    <cellStyle name="Normal 6 9 3 2 5" xfId="35548" xr:uid="{00000000-0005-0000-0000-000087830000}"/>
    <cellStyle name="Normal 6 9 3 3" xfId="35549" xr:uid="{00000000-0005-0000-0000-000088830000}"/>
    <cellStyle name="Normal 6 9 3 3 2" xfId="35550" xr:uid="{00000000-0005-0000-0000-000089830000}"/>
    <cellStyle name="Normal 6 9 3 3 2 2" xfId="35551" xr:uid="{00000000-0005-0000-0000-00008A830000}"/>
    <cellStyle name="Normal 6 9 3 3 3" xfId="35552" xr:uid="{00000000-0005-0000-0000-00008B830000}"/>
    <cellStyle name="Normal 6 9 3 3 4" xfId="35553" xr:uid="{00000000-0005-0000-0000-00008C830000}"/>
    <cellStyle name="Normal 6 9 3 4" xfId="35554" xr:uid="{00000000-0005-0000-0000-00008D830000}"/>
    <cellStyle name="Normal 6 9 3 4 2" xfId="35555" xr:uid="{00000000-0005-0000-0000-00008E830000}"/>
    <cellStyle name="Normal 6 9 3 5" xfId="35556" xr:uid="{00000000-0005-0000-0000-00008F830000}"/>
    <cellStyle name="Normal 6 9 3 6" xfId="35557" xr:uid="{00000000-0005-0000-0000-000090830000}"/>
    <cellStyle name="Normal 6 9 4" xfId="35558" xr:uid="{00000000-0005-0000-0000-000091830000}"/>
    <cellStyle name="Normal 6 9 4 2" xfId="35559" xr:uid="{00000000-0005-0000-0000-000092830000}"/>
    <cellStyle name="Normal 6 9 4 2 2" xfId="35560" xr:uid="{00000000-0005-0000-0000-000093830000}"/>
    <cellStyle name="Normal 6 9 4 2 2 2" xfId="35561" xr:uid="{00000000-0005-0000-0000-000094830000}"/>
    <cellStyle name="Normal 6 9 4 2 3" xfId="35562" xr:uid="{00000000-0005-0000-0000-000095830000}"/>
    <cellStyle name="Normal 6 9 4 2 4" xfId="35563" xr:uid="{00000000-0005-0000-0000-000096830000}"/>
    <cellStyle name="Normal 6 9 4 3" xfId="35564" xr:uid="{00000000-0005-0000-0000-000097830000}"/>
    <cellStyle name="Normal 6 9 4 3 2" xfId="35565" xr:uid="{00000000-0005-0000-0000-000098830000}"/>
    <cellStyle name="Normal 6 9 4 4" xfId="35566" xr:uid="{00000000-0005-0000-0000-000099830000}"/>
    <cellStyle name="Normal 6 9 4 5" xfId="35567" xr:uid="{00000000-0005-0000-0000-00009A830000}"/>
    <cellStyle name="Normal 6 9 5" xfId="35568" xr:uid="{00000000-0005-0000-0000-00009B830000}"/>
    <cellStyle name="Normal 6 9 5 2" xfId="35569" xr:uid="{00000000-0005-0000-0000-00009C830000}"/>
    <cellStyle name="Normal 6 9 5 2 2" xfId="35570" xr:uid="{00000000-0005-0000-0000-00009D830000}"/>
    <cellStyle name="Normal 6 9 5 3" xfId="35571" xr:uid="{00000000-0005-0000-0000-00009E830000}"/>
    <cellStyle name="Normal 6 9 5 4" xfId="35572" xr:uid="{00000000-0005-0000-0000-00009F830000}"/>
    <cellStyle name="Normal 6 9 6" xfId="35573" xr:uid="{00000000-0005-0000-0000-0000A0830000}"/>
    <cellStyle name="Normal 6 9 6 2" xfId="35574" xr:uid="{00000000-0005-0000-0000-0000A1830000}"/>
    <cellStyle name="Normal 6 9 7" xfId="35575" xr:uid="{00000000-0005-0000-0000-0000A2830000}"/>
    <cellStyle name="Normal 6 9 8" xfId="35576" xr:uid="{00000000-0005-0000-0000-0000A3830000}"/>
    <cellStyle name="Normal 6 9 9" xfId="35577" xr:uid="{00000000-0005-0000-0000-0000A4830000}"/>
    <cellStyle name="Normal 6_Environmental Costs not final" xfId="5732" xr:uid="{00000000-0005-0000-0000-0000A5830000}"/>
    <cellStyle name="Normal 60" xfId="818" xr:uid="{00000000-0005-0000-0000-0000A6830000}"/>
    <cellStyle name="Normal 60 2" xfId="35578" xr:uid="{00000000-0005-0000-0000-0000A7830000}"/>
    <cellStyle name="Normal 60 2 2" xfId="35579" xr:uid="{00000000-0005-0000-0000-0000A8830000}"/>
    <cellStyle name="Normal 60 2 2 2" xfId="35580" xr:uid="{00000000-0005-0000-0000-0000A9830000}"/>
    <cellStyle name="Normal 60 2 2 2 2" xfId="35581" xr:uid="{00000000-0005-0000-0000-0000AA830000}"/>
    <cellStyle name="Normal 60 2 2 2 2 2" xfId="35582" xr:uid="{00000000-0005-0000-0000-0000AB830000}"/>
    <cellStyle name="Normal 60 2 2 2 2 2 2" xfId="35583" xr:uid="{00000000-0005-0000-0000-0000AC830000}"/>
    <cellStyle name="Normal 60 2 2 2 2 3" xfId="35584" xr:uid="{00000000-0005-0000-0000-0000AD830000}"/>
    <cellStyle name="Normal 60 2 2 2 2 4" xfId="35585" xr:uid="{00000000-0005-0000-0000-0000AE830000}"/>
    <cellStyle name="Normal 60 2 2 2 3" xfId="35586" xr:uid="{00000000-0005-0000-0000-0000AF830000}"/>
    <cellStyle name="Normal 60 2 2 2 3 2" xfId="35587" xr:uid="{00000000-0005-0000-0000-0000B0830000}"/>
    <cellStyle name="Normal 60 2 2 2 4" xfId="35588" xr:uid="{00000000-0005-0000-0000-0000B1830000}"/>
    <cellStyle name="Normal 60 2 2 2 5" xfId="35589" xr:uid="{00000000-0005-0000-0000-0000B2830000}"/>
    <cellStyle name="Normal 60 2 2 3" xfId="35590" xr:uid="{00000000-0005-0000-0000-0000B3830000}"/>
    <cellStyle name="Normal 60 2 2 3 2" xfId="35591" xr:uid="{00000000-0005-0000-0000-0000B4830000}"/>
    <cellStyle name="Normal 60 2 2 3 2 2" xfId="35592" xr:uid="{00000000-0005-0000-0000-0000B5830000}"/>
    <cellStyle name="Normal 60 2 2 3 3" xfId="35593" xr:uid="{00000000-0005-0000-0000-0000B6830000}"/>
    <cellStyle name="Normal 60 2 2 3 4" xfId="35594" xr:uid="{00000000-0005-0000-0000-0000B7830000}"/>
    <cellStyle name="Normal 60 2 2 4" xfId="35595" xr:uid="{00000000-0005-0000-0000-0000B8830000}"/>
    <cellStyle name="Normal 60 2 2 4 2" xfId="35596" xr:uid="{00000000-0005-0000-0000-0000B9830000}"/>
    <cellStyle name="Normal 60 2 2 5" xfId="35597" xr:uid="{00000000-0005-0000-0000-0000BA830000}"/>
    <cellStyle name="Normal 60 2 2 6" xfId="35598" xr:uid="{00000000-0005-0000-0000-0000BB830000}"/>
    <cellStyle name="Normal 60 2 3" xfId="35599" xr:uid="{00000000-0005-0000-0000-0000BC830000}"/>
    <cellStyle name="Normal 60 2 3 2" xfId="35600" xr:uid="{00000000-0005-0000-0000-0000BD830000}"/>
    <cellStyle name="Normal 60 2 3 2 2" xfId="35601" xr:uid="{00000000-0005-0000-0000-0000BE830000}"/>
    <cellStyle name="Normal 60 2 3 2 2 2" xfId="35602" xr:uid="{00000000-0005-0000-0000-0000BF830000}"/>
    <cellStyle name="Normal 60 2 3 2 3" xfId="35603" xr:uid="{00000000-0005-0000-0000-0000C0830000}"/>
    <cellStyle name="Normal 60 2 3 2 4" xfId="35604" xr:uid="{00000000-0005-0000-0000-0000C1830000}"/>
    <cellStyle name="Normal 60 2 3 3" xfId="35605" xr:uid="{00000000-0005-0000-0000-0000C2830000}"/>
    <cellStyle name="Normal 60 2 3 3 2" xfId="35606" xr:uid="{00000000-0005-0000-0000-0000C3830000}"/>
    <cellStyle name="Normal 60 2 3 4" xfId="35607" xr:uid="{00000000-0005-0000-0000-0000C4830000}"/>
    <cellStyle name="Normal 60 2 3 5" xfId="35608" xr:uid="{00000000-0005-0000-0000-0000C5830000}"/>
    <cellStyle name="Normal 60 2 4" xfId="35609" xr:uid="{00000000-0005-0000-0000-0000C6830000}"/>
    <cellStyle name="Normal 60 2 4 2" xfId="35610" xr:uid="{00000000-0005-0000-0000-0000C7830000}"/>
    <cellStyle name="Normal 60 2 4 2 2" xfId="35611" xr:uid="{00000000-0005-0000-0000-0000C8830000}"/>
    <cellStyle name="Normal 60 2 4 3" xfId="35612" xr:uid="{00000000-0005-0000-0000-0000C9830000}"/>
    <cellStyle name="Normal 60 2 4 4" xfId="35613" xr:uid="{00000000-0005-0000-0000-0000CA830000}"/>
    <cellStyle name="Normal 60 2 5" xfId="35614" xr:uid="{00000000-0005-0000-0000-0000CB830000}"/>
    <cellStyle name="Normal 60 2 5 2" xfId="35615" xr:uid="{00000000-0005-0000-0000-0000CC830000}"/>
    <cellStyle name="Normal 60 2 6" xfId="35616" xr:uid="{00000000-0005-0000-0000-0000CD830000}"/>
    <cellStyle name="Normal 60 2 7" xfId="35617" xr:uid="{00000000-0005-0000-0000-0000CE830000}"/>
    <cellStyle name="Normal 60 3" xfId="35618" xr:uid="{00000000-0005-0000-0000-0000CF830000}"/>
    <cellStyle name="Normal 60 3 2" xfId="35619" xr:uid="{00000000-0005-0000-0000-0000D0830000}"/>
    <cellStyle name="Normal 60 3 2 2" xfId="35620" xr:uid="{00000000-0005-0000-0000-0000D1830000}"/>
    <cellStyle name="Normal 60 3 2 2 2" xfId="35621" xr:uid="{00000000-0005-0000-0000-0000D2830000}"/>
    <cellStyle name="Normal 60 3 2 2 2 2" xfId="35622" xr:uid="{00000000-0005-0000-0000-0000D3830000}"/>
    <cellStyle name="Normal 60 3 2 2 3" xfId="35623" xr:uid="{00000000-0005-0000-0000-0000D4830000}"/>
    <cellStyle name="Normal 60 3 2 2 4" xfId="35624" xr:uid="{00000000-0005-0000-0000-0000D5830000}"/>
    <cellStyle name="Normal 60 3 2 3" xfId="35625" xr:uid="{00000000-0005-0000-0000-0000D6830000}"/>
    <cellStyle name="Normal 60 3 2 3 2" xfId="35626" xr:uid="{00000000-0005-0000-0000-0000D7830000}"/>
    <cellStyle name="Normal 60 3 2 4" xfId="35627" xr:uid="{00000000-0005-0000-0000-0000D8830000}"/>
    <cellStyle name="Normal 60 3 2 5" xfId="35628" xr:uid="{00000000-0005-0000-0000-0000D9830000}"/>
    <cellStyle name="Normal 60 3 3" xfId="35629" xr:uid="{00000000-0005-0000-0000-0000DA830000}"/>
    <cellStyle name="Normal 60 3 3 2" xfId="35630" xr:uid="{00000000-0005-0000-0000-0000DB830000}"/>
    <cellStyle name="Normal 60 3 3 2 2" xfId="35631" xr:uid="{00000000-0005-0000-0000-0000DC830000}"/>
    <cellStyle name="Normal 60 3 3 3" xfId="35632" xr:uid="{00000000-0005-0000-0000-0000DD830000}"/>
    <cellStyle name="Normal 60 3 3 4" xfId="35633" xr:uid="{00000000-0005-0000-0000-0000DE830000}"/>
    <cellStyle name="Normal 60 3 4" xfId="35634" xr:uid="{00000000-0005-0000-0000-0000DF830000}"/>
    <cellStyle name="Normal 60 3 4 2" xfId="35635" xr:uid="{00000000-0005-0000-0000-0000E0830000}"/>
    <cellStyle name="Normal 60 3 5" xfId="35636" xr:uid="{00000000-0005-0000-0000-0000E1830000}"/>
    <cellStyle name="Normal 60 3 6" xfId="35637" xr:uid="{00000000-0005-0000-0000-0000E2830000}"/>
    <cellStyle name="Normal 60 4" xfId="35638" xr:uid="{00000000-0005-0000-0000-0000E3830000}"/>
    <cellStyle name="Normal 60 4 2" xfId="35639" xr:uid="{00000000-0005-0000-0000-0000E4830000}"/>
    <cellStyle name="Normal 60 4 2 2" xfId="35640" xr:uid="{00000000-0005-0000-0000-0000E5830000}"/>
    <cellStyle name="Normal 60 4 2 2 2" xfId="35641" xr:uid="{00000000-0005-0000-0000-0000E6830000}"/>
    <cellStyle name="Normal 60 4 2 3" xfId="35642" xr:uid="{00000000-0005-0000-0000-0000E7830000}"/>
    <cellStyle name="Normal 60 4 2 4" xfId="35643" xr:uid="{00000000-0005-0000-0000-0000E8830000}"/>
    <cellStyle name="Normal 60 4 3" xfId="35644" xr:uid="{00000000-0005-0000-0000-0000E9830000}"/>
    <cellStyle name="Normal 60 4 3 2" xfId="35645" xr:uid="{00000000-0005-0000-0000-0000EA830000}"/>
    <cellStyle name="Normal 60 4 4" xfId="35646" xr:uid="{00000000-0005-0000-0000-0000EB830000}"/>
    <cellStyle name="Normal 60 4 5" xfId="35647" xr:uid="{00000000-0005-0000-0000-0000EC830000}"/>
    <cellStyle name="Normal 60 5" xfId="35648" xr:uid="{00000000-0005-0000-0000-0000ED830000}"/>
    <cellStyle name="Normal 60 5 2" xfId="35649" xr:uid="{00000000-0005-0000-0000-0000EE830000}"/>
    <cellStyle name="Normal 60 5 2 2" xfId="35650" xr:uid="{00000000-0005-0000-0000-0000EF830000}"/>
    <cellStyle name="Normal 60 5 3" xfId="35651" xr:uid="{00000000-0005-0000-0000-0000F0830000}"/>
    <cellStyle name="Normal 60 5 4" xfId="35652" xr:uid="{00000000-0005-0000-0000-0000F1830000}"/>
    <cellStyle name="Normal 60 6" xfId="35653" xr:uid="{00000000-0005-0000-0000-0000F2830000}"/>
    <cellStyle name="Normal 60 6 2" xfId="35654" xr:uid="{00000000-0005-0000-0000-0000F3830000}"/>
    <cellStyle name="Normal 60 7" xfId="35655" xr:uid="{00000000-0005-0000-0000-0000F4830000}"/>
    <cellStyle name="Normal 60 8" xfId="35656" xr:uid="{00000000-0005-0000-0000-0000F5830000}"/>
    <cellStyle name="Normal 60 9" xfId="35657" xr:uid="{00000000-0005-0000-0000-0000F6830000}"/>
    <cellStyle name="Normal 61" xfId="5733" xr:uid="{00000000-0005-0000-0000-0000F7830000}"/>
    <cellStyle name="Normal 61 2" xfId="35658" xr:uid="{00000000-0005-0000-0000-0000F8830000}"/>
    <cellStyle name="Normal 61 2 2" xfId="35659" xr:uid="{00000000-0005-0000-0000-0000F9830000}"/>
    <cellStyle name="Normal 61 2 2 2" xfId="35660" xr:uid="{00000000-0005-0000-0000-0000FA830000}"/>
    <cellStyle name="Normal 61 2 2 2 2" xfId="35661" xr:uid="{00000000-0005-0000-0000-0000FB830000}"/>
    <cellStyle name="Normal 61 2 2 3" xfId="35662" xr:uid="{00000000-0005-0000-0000-0000FC830000}"/>
    <cellStyle name="Normal 61 2 2 4" xfId="35663" xr:uid="{00000000-0005-0000-0000-0000FD830000}"/>
    <cellStyle name="Normal 61 2 3" xfId="35664" xr:uid="{00000000-0005-0000-0000-0000FE830000}"/>
    <cellStyle name="Normal 61 2 3 2" xfId="35665" xr:uid="{00000000-0005-0000-0000-0000FF830000}"/>
    <cellStyle name="Normal 61 2 4" xfId="35666" xr:uid="{00000000-0005-0000-0000-000000840000}"/>
    <cellStyle name="Normal 61 2 5" xfId="35667" xr:uid="{00000000-0005-0000-0000-000001840000}"/>
    <cellStyle name="Normal 61 3" xfId="35668" xr:uid="{00000000-0005-0000-0000-000002840000}"/>
    <cellStyle name="Normal 61 3 2" xfId="35669" xr:uid="{00000000-0005-0000-0000-000003840000}"/>
    <cellStyle name="Normal 61 3 2 2" xfId="35670" xr:uid="{00000000-0005-0000-0000-000004840000}"/>
    <cellStyle name="Normal 61 3 2 2 2" xfId="35671" xr:uid="{00000000-0005-0000-0000-000005840000}"/>
    <cellStyle name="Normal 61 3 2 3" xfId="35672" xr:uid="{00000000-0005-0000-0000-000006840000}"/>
    <cellStyle name="Normal 61 3 2 4" xfId="35673" xr:uid="{00000000-0005-0000-0000-000007840000}"/>
    <cellStyle name="Normal 61 3 3" xfId="35674" xr:uid="{00000000-0005-0000-0000-000008840000}"/>
    <cellStyle name="Normal 61 3 3 2" xfId="35675" xr:uid="{00000000-0005-0000-0000-000009840000}"/>
    <cellStyle name="Normal 61 3 4" xfId="35676" xr:uid="{00000000-0005-0000-0000-00000A840000}"/>
    <cellStyle name="Normal 61 3 5" xfId="35677" xr:uid="{00000000-0005-0000-0000-00000B840000}"/>
    <cellStyle name="Normal 61 4" xfId="35678" xr:uid="{00000000-0005-0000-0000-00000C840000}"/>
    <cellStyle name="Normal 61 5" xfId="35679" xr:uid="{00000000-0005-0000-0000-00000D840000}"/>
    <cellStyle name="Normal 62" xfId="5734" xr:uid="{00000000-0005-0000-0000-00000E840000}"/>
    <cellStyle name="Normal 62 2" xfId="35680" xr:uid="{00000000-0005-0000-0000-00000F840000}"/>
    <cellStyle name="Normal 62 2 2" xfId="35681" xr:uid="{00000000-0005-0000-0000-000010840000}"/>
    <cellStyle name="Normal 62 2 2 2" xfId="35682" xr:uid="{00000000-0005-0000-0000-000011840000}"/>
    <cellStyle name="Normal 62 2 3" xfId="35683" xr:uid="{00000000-0005-0000-0000-000012840000}"/>
    <cellStyle name="Normal 62 2 4" xfId="35684" xr:uid="{00000000-0005-0000-0000-000013840000}"/>
    <cellStyle name="Normal 62 3" xfId="35685" xr:uid="{00000000-0005-0000-0000-000014840000}"/>
    <cellStyle name="Normal 62 3 2" xfId="35686" xr:uid="{00000000-0005-0000-0000-000015840000}"/>
    <cellStyle name="Normal 62 4" xfId="35687" xr:uid="{00000000-0005-0000-0000-000016840000}"/>
    <cellStyle name="Normal 62 5" xfId="35688" xr:uid="{00000000-0005-0000-0000-000017840000}"/>
    <cellStyle name="Normal 63" xfId="5735" xr:uid="{00000000-0005-0000-0000-000018840000}"/>
    <cellStyle name="Normal 64" xfId="5736" xr:uid="{00000000-0005-0000-0000-000019840000}"/>
    <cellStyle name="Normal 65" xfId="5737" xr:uid="{00000000-0005-0000-0000-00001A840000}"/>
    <cellStyle name="Normal 66" xfId="5738" xr:uid="{00000000-0005-0000-0000-00001B840000}"/>
    <cellStyle name="Normal 67" xfId="5739" xr:uid="{00000000-0005-0000-0000-00001C840000}"/>
    <cellStyle name="Normal 67 2" xfId="35689" xr:uid="{00000000-0005-0000-0000-00001D840000}"/>
    <cellStyle name="Normal 67 2 2" xfId="35690" xr:uid="{00000000-0005-0000-0000-00001E840000}"/>
    <cellStyle name="Normal 67 2 2 2" xfId="35691" xr:uid="{00000000-0005-0000-0000-00001F840000}"/>
    <cellStyle name="Normal 67 2 3" xfId="35692" xr:uid="{00000000-0005-0000-0000-000020840000}"/>
    <cellStyle name="Normal 67 2 4" xfId="35693" xr:uid="{00000000-0005-0000-0000-000021840000}"/>
    <cellStyle name="Normal 67 3" xfId="35694" xr:uid="{00000000-0005-0000-0000-000022840000}"/>
    <cellStyle name="Normal 67 3 2" xfId="35695" xr:uid="{00000000-0005-0000-0000-000023840000}"/>
    <cellStyle name="Normal 67 4" xfId="35696" xr:uid="{00000000-0005-0000-0000-000024840000}"/>
    <cellStyle name="Normal 67 5" xfId="35697" xr:uid="{00000000-0005-0000-0000-000025840000}"/>
    <cellStyle name="Normal 68" xfId="5740" xr:uid="{00000000-0005-0000-0000-000026840000}"/>
    <cellStyle name="Normal 68 2" xfId="35698" xr:uid="{00000000-0005-0000-0000-000027840000}"/>
    <cellStyle name="Normal 68 2 2" xfId="35699" xr:uid="{00000000-0005-0000-0000-000028840000}"/>
    <cellStyle name="Normal 68 2 2 2" xfId="35700" xr:uid="{00000000-0005-0000-0000-000029840000}"/>
    <cellStyle name="Normal 68 2 3" xfId="35701" xr:uid="{00000000-0005-0000-0000-00002A840000}"/>
    <cellStyle name="Normal 68 2 4" xfId="35702" xr:uid="{00000000-0005-0000-0000-00002B840000}"/>
    <cellStyle name="Normal 68 3" xfId="35703" xr:uid="{00000000-0005-0000-0000-00002C840000}"/>
    <cellStyle name="Normal 68 3 2" xfId="35704" xr:uid="{00000000-0005-0000-0000-00002D840000}"/>
    <cellStyle name="Normal 68 4" xfId="35705" xr:uid="{00000000-0005-0000-0000-00002E840000}"/>
    <cellStyle name="Normal 68 5" xfId="35706" xr:uid="{00000000-0005-0000-0000-00002F840000}"/>
    <cellStyle name="Normal 69" xfId="5741" xr:uid="{00000000-0005-0000-0000-000030840000}"/>
    <cellStyle name="Normal 69 2" xfId="35707" xr:uid="{00000000-0005-0000-0000-000031840000}"/>
    <cellStyle name="Normal 69 2 2" xfId="35708" xr:uid="{00000000-0005-0000-0000-000032840000}"/>
    <cellStyle name="Normal 69 2 2 2" xfId="35709" xr:uid="{00000000-0005-0000-0000-000033840000}"/>
    <cellStyle name="Normal 69 2 3" xfId="35710" xr:uid="{00000000-0005-0000-0000-000034840000}"/>
    <cellStyle name="Normal 69 2 4" xfId="35711" xr:uid="{00000000-0005-0000-0000-000035840000}"/>
    <cellStyle name="Normal 69 3" xfId="35712" xr:uid="{00000000-0005-0000-0000-000036840000}"/>
    <cellStyle name="Normal 69 3 2" xfId="35713" xr:uid="{00000000-0005-0000-0000-000037840000}"/>
    <cellStyle name="Normal 69 4" xfId="35714" xr:uid="{00000000-0005-0000-0000-000038840000}"/>
    <cellStyle name="Normal 69 5" xfId="35715" xr:uid="{00000000-0005-0000-0000-000039840000}"/>
    <cellStyle name="Normal 7" xfId="409" xr:uid="{00000000-0005-0000-0000-00003A840000}"/>
    <cellStyle name="Normal 7 10" xfId="5742" xr:uid="{00000000-0005-0000-0000-00003B840000}"/>
    <cellStyle name="Normal 7 11" xfId="5743" xr:uid="{00000000-0005-0000-0000-00003C840000}"/>
    <cellStyle name="Normal 7 12" xfId="5744" xr:uid="{00000000-0005-0000-0000-00003D840000}"/>
    <cellStyle name="Normal 7 13" xfId="5745" xr:uid="{00000000-0005-0000-0000-00003E840000}"/>
    <cellStyle name="Normal 7 14" xfId="5746" xr:uid="{00000000-0005-0000-0000-00003F840000}"/>
    <cellStyle name="Normal 7 15" xfId="5747" xr:uid="{00000000-0005-0000-0000-000040840000}"/>
    <cellStyle name="Normal 7 16" xfId="5748" xr:uid="{00000000-0005-0000-0000-000041840000}"/>
    <cellStyle name="Normal 7 17" xfId="5749" xr:uid="{00000000-0005-0000-0000-000042840000}"/>
    <cellStyle name="Normal 7 18" xfId="5750" xr:uid="{00000000-0005-0000-0000-000043840000}"/>
    <cellStyle name="Normal 7 19" xfId="5751" xr:uid="{00000000-0005-0000-0000-000044840000}"/>
    <cellStyle name="Normal 7 2" xfId="410" xr:uid="{00000000-0005-0000-0000-000045840000}"/>
    <cellStyle name="Normal 7 2 2" xfId="411" xr:uid="{00000000-0005-0000-0000-000046840000}"/>
    <cellStyle name="Normal 7 2 3" xfId="412" xr:uid="{00000000-0005-0000-0000-000047840000}"/>
    <cellStyle name="Normal 7 2 4" xfId="5752" xr:uid="{00000000-0005-0000-0000-000048840000}"/>
    <cellStyle name="Normal 7 20" xfId="5753" xr:uid="{00000000-0005-0000-0000-000049840000}"/>
    <cellStyle name="Normal 7 21" xfId="5754" xr:uid="{00000000-0005-0000-0000-00004A840000}"/>
    <cellStyle name="Normal 7 22" xfId="5755" xr:uid="{00000000-0005-0000-0000-00004B840000}"/>
    <cellStyle name="Normal 7 23" xfId="5756" xr:uid="{00000000-0005-0000-0000-00004C840000}"/>
    <cellStyle name="Normal 7 24" xfId="5757" xr:uid="{00000000-0005-0000-0000-00004D840000}"/>
    <cellStyle name="Normal 7 25" xfId="5758" xr:uid="{00000000-0005-0000-0000-00004E840000}"/>
    <cellStyle name="Normal 7 26" xfId="5759" xr:uid="{00000000-0005-0000-0000-00004F840000}"/>
    <cellStyle name="Normal 7 3" xfId="413" xr:uid="{00000000-0005-0000-0000-000050840000}"/>
    <cellStyle name="Normal 7 3 2" xfId="819" xr:uid="{00000000-0005-0000-0000-000051840000}"/>
    <cellStyle name="Normal 7 4" xfId="414" xr:uid="{00000000-0005-0000-0000-000052840000}"/>
    <cellStyle name="Normal 7 5" xfId="415" xr:uid="{00000000-0005-0000-0000-000053840000}"/>
    <cellStyle name="Normal 7 5 2" xfId="5760" xr:uid="{00000000-0005-0000-0000-000054840000}"/>
    <cellStyle name="Normal 7 6" xfId="904" xr:uid="{00000000-0005-0000-0000-000055840000}"/>
    <cellStyle name="Normal 7 6 2" xfId="5761" xr:uid="{00000000-0005-0000-0000-000056840000}"/>
    <cellStyle name="Normal 7 6 3" xfId="37957" xr:uid="{6CD2957A-352F-4DCB-9755-DF635821B296}"/>
    <cellStyle name="Normal 7 7" xfId="5762" xr:uid="{00000000-0005-0000-0000-000057840000}"/>
    <cellStyle name="Normal 7 7 2" xfId="5763" xr:uid="{00000000-0005-0000-0000-000058840000}"/>
    <cellStyle name="Normal 7 8" xfId="5764" xr:uid="{00000000-0005-0000-0000-000059840000}"/>
    <cellStyle name="Normal 7 9" xfId="5765" xr:uid="{00000000-0005-0000-0000-00005A840000}"/>
    <cellStyle name="Normal 70" xfId="5766" xr:uid="{00000000-0005-0000-0000-00005B840000}"/>
    <cellStyle name="Normal 70 2" xfId="35716" xr:uid="{00000000-0005-0000-0000-00005C840000}"/>
    <cellStyle name="Normal 70 2 2" xfId="35717" xr:uid="{00000000-0005-0000-0000-00005D840000}"/>
    <cellStyle name="Normal 70 2 2 2" xfId="35718" xr:uid="{00000000-0005-0000-0000-00005E840000}"/>
    <cellStyle name="Normal 70 2 3" xfId="35719" xr:uid="{00000000-0005-0000-0000-00005F840000}"/>
    <cellStyle name="Normal 70 2 4" xfId="35720" xr:uid="{00000000-0005-0000-0000-000060840000}"/>
    <cellStyle name="Normal 70 3" xfId="35721" xr:uid="{00000000-0005-0000-0000-000061840000}"/>
    <cellStyle name="Normal 70 3 2" xfId="35722" xr:uid="{00000000-0005-0000-0000-000062840000}"/>
    <cellStyle name="Normal 70 4" xfId="35723" xr:uid="{00000000-0005-0000-0000-000063840000}"/>
    <cellStyle name="Normal 70 5" xfId="35724" xr:uid="{00000000-0005-0000-0000-000064840000}"/>
    <cellStyle name="Normal 71" xfId="5767" xr:uid="{00000000-0005-0000-0000-000065840000}"/>
    <cellStyle name="Normal 71 2" xfId="35725" xr:uid="{00000000-0005-0000-0000-000066840000}"/>
    <cellStyle name="Normal 71 3" xfId="35726" xr:uid="{00000000-0005-0000-0000-000067840000}"/>
    <cellStyle name="Normal 71 3 2" xfId="35727" xr:uid="{00000000-0005-0000-0000-000068840000}"/>
    <cellStyle name="Normal 71 3 3" xfId="35728" xr:uid="{00000000-0005-0000-0000-000069840000}"/>
    <cellStyle name="Normal 72" xfId="5768" xr:uid="{00000000-0005-0000-0000-00006A840000}"/>
    <cellStyle name="Normal 72 2" xfId="35729" xr:uid="{00000000-0005-0000-0000-00006B840000}"/>
    <cellStyle name="Normal 72 3" xfId="35730" xr:uid="{00000000-0005-0000-0000-00006C840000}"/>
    <cellStyle name="Normal 72 3 2" xfId="35731" xr:uid="{00000000-0005-0000-0000-00006D840000}"/>
    <cellStyle name="Normal 72 3 3" xfId="35732" xr:uid="{00000000-0005-0000-0000-00006E840000}"/>
    <cellStyle name="Normal 73" xfId="5769" xr:uid="{00000000-0005-0000-0000-00006F840000}"/>
    <cellStyle name="Normal 74" xfId="7488" xr:uid="{00000000-0005-0000-0000-000070840000}"/>
    <cellStyle name="Normal 75" xfId="35733" xr:uid="{00000000-0005-0000-0000-000071840000}"/>
    <cellStyle name="Normal 75 2" xfId="35734" xr:uid="{00000000-0005-0000-0000-000072840000}"/>
    <cellStyle name="Normal 75 2 2" xfId="35735" xr:uid="{00000000-0005-0000-0000-000073840000}"/>
    <cellStyle name="Normal 75 2 2 2" xfId="35736" xr:uid="{00000000-0005-0000-0000-000074840000}"/>
    <cellStyle name="Normal 75 2 3" xfId="35737" xr:uid="{00000000-0005-0000-0000-000075840000}"/>
    <cellStyle name="Normal 75 2 4" xfId="35738" xr:uid="{00000000-0005-0000-0000-000076840000}"/>
    <cellStyle name="Normal 75 3" xfId="35739" xr:uid="{00000000-0005-0000-0000-000077840000}"/>
    <cellStyle name="Normal 75 3 2" xfId="35740" xr:uid="{00000000-0005-0000-0000-000078840000}"/>
    <cellStyle name="Normal 75 4" xfId="35741" xr:uid="{00000000-0005-0000-0000-000079840000}"/>
    <cellStyle name="Normal 75 5" xfId="35742" xr:uid="{00000000-0005-0000-0000-00007A840000}"/>
    <cellStyle name="Normal 76" xfId="35743" xr:uid="{00000000-0005-0000-0000-00007B840000}"/>
    <cellStyle name="Normal 76 2" xfId="35744" xr:uid="{00000000-0005-0000-0000-00007C840000}"/>
    <cellStyle name="Normal 76 2 2" xfId="35745" xr:uid="{00000000-0005-0000-0000-00007D840000}"/>
    <cellStyle name="Normal 76 2 2 2" xfId="35746" xr:uid="{00000000-0005-0000-0000-00007E840000}"/>
    <cellStyle name="Normal 76 2 3" xfId="35747" xr:uid="{00000000-0005-0000-0000-00007F840000}"/>
    <cellStyle name="Normal 76 2 4" xfId="35748" xr:uid="{00000000-0005-0000-0000-000080840000}"/>
    <cellStyle name="Normal 76 3" xfId="35749" xr:uid="{00000000-0005-0000-0000-000081840000}"/>
    <cellStyle name="Normal 76 3 2" xfId="35750" xr:uid="{00000000-0005-0000-0000-000082840000}"/>
    <cellStyle name="Normal 76 4" xfId="35751" xr:uid="{00000000-0005-0000-0000-000083840000}"/>
    <cellStyle name="Normal 76 5" xfId="35752" xr:uid="{00000000-0005-0000-0000-000084840000}"/>
    <cellStyle name="Normal 77" xfId="35753" xr:uid="{00000000-0005-0000-0000-000085840000}"/>
    <cellStyle name="Normal 77 2" xfId="35754" xr:uid="{00000000-0005-0000-0000-000086840000}"/>
    <cellStyle name="Normal 77 2 2" xfId="35755" xr:uid="{00000000-0005-0000-0000-000087840000}"/>
    <cellStyle name="Normal 77 2 2 2" xfId="35756" xr:uid="{00000000-0005-0000-0000-000088840000}"/>
    <cellStyle name="Normal 77 2 3" xfId="35757" xr:uid="{00000000-0005-0000-0000-000089840000}"/>
    <cellStyle name="Normal 77 2 4" xfId="35758" xr:uid="{00000000-0005-0000-0000-00008A840000}"/>
    <cellStyle name="Normal 77 3" xfId="35759" xr:uid="{00000000-0005-0000-0000-00008B840000}"/>
    <cellStyle name="Normal 77 3 2" xfId="35760" xr:uid="{00000000-0005-0000-0000-00008C840000}"/>
    <cellStyle name="Normal 77 4" xfId="35761" xr:uid="{00000000-0005-0000-0000-00008D840000}"/>
    <cellStyle name="Normal 77 5" xfId="35762" xr:uid="{00000000-0005-0000-0000-00008E840000}"/>
    <cellStyle name="Normal 78" xfId="35763" xr:uid="{00000000-0005-0000-0000-00008F840000}"/>
    <cellStyle name="Normal 79" xfId="35764" xr:uid="{00000000-0005-0000-0000-000090840000}"/>
    <cellStyle name="Normal 8" xfId="416" xr:uid="{00000000-0005-0000-0000-000091840000}"/>
    <cellStyle name="Normal 8 10" xfId="5770" xr:uid="{00000000-0005-0000-0000-000092840000}"/>
    <cellStyle name="Normal 8 10 2" xfId="5771" xr:uid="{00000000-0005-0000-0000-000093840000}"/>
    <cellStyle name="Normal 8 10 2 2" xfId="5772" xr:uid="{00000000-0005-0000-0000-000094840000}"/>
    <cellStyle name="Normal 8 11" xfId="5773" xr:uid="{00000000-0005-0000-0000-000095840000}"/>
    <cellStyle name="Normal 8 11 2" xfId="5774" xr:uid="{00000000-0005-0000-0000-000096840000}"/>
    <cellStyle name="Normal 8 11 2 2" xfId="5775" xr:uid="{00000000-0005-0000-0000-000097840000}"/>
    <cellStyle name="Normal 8 12" xfId="5776" xr:uid="{00000000-0005-0000-0000-000098840000}"/>
    <cellStyle name="Normal 8 12 2" xfId="5777" xr:uid="{00000000-0005-0000-0000-000099840000}"/>
    <cellStyle name="Normal 8 12 2 2" xfId="5778" xr:uid="{00000000-0005-0000-0000-00009A840000}"/>
    <cellStyle name="Normal 8 13" xfId="5779" xr:uid="{00000000-0005-0000-0000-00009B840000}"/>
    <cellStyle name="Normal 8 13 2" xfId="5780" xr:uid="{00000000-0005-0000-0000-00009C840000}"/>
    <cellStyle name="Normal 8 13 2 2" xfId="5781" xr:uid="{00000000-0005-0000-0000-00009D840000}"/>
    <cellStyle name="Normal 8 14" xfId="5782" xr:uid="{00000000-0005-0000-0000-00009E840000}"/>
    <cellStyle name="Normal 8 14 2" xfId="5783" xr:uid="{00000000-0005-0000-0000-00009F840000}"/>
    <cellStyle name="Normal 8 14 3" xfId="5784" xr:uid="{00000000-0005-0000-0000-0000A0840000}"/>
    <cellStyle name="Normal 8 15" xfId="5785" xr:uid="{00000000-0005-0000-0000-0000A1840000}"/>
    <cellStyle name="Normal 8 16" xfId="5786" xr:uid="{00000000-0005-0000-0000-0000A2840000}"/>
    <cellStyle name="Normal 8 17" xfId="5787" xr:uid="{00000000-0005-0000-0000-0000A3840000}"/>
    <cellStyle name="Normal 8 17 2" xfId="5788" xr:uid="{00000000-0005-0000-0000-0000A4840000}"/>
    <cellStyle name="Normal 8 18" xfId="5789" xr:uid="{00000000-0005-0000-0000-0000A5840000}"/>
    <cellStyle name="Normal 8 18 2" xfId="5790" xr:uid="{00000000-0005-0000-0000-0000A6840000}"/>
    <cellStyle name="Normal 8 19" xfId="5791" xr:uid="{00000000-0005-0000-0000-0000A7840000}"/>
    <cellStyle name="Normal 8 19 2" xfId="5792" xr:uid="{00000000-0005-0000-0000-0000A8840000}"/>
    <cellStyle name="Normal 8 2" xfId="417" xr:uid="{00000000-0005-0000-0000-0000A9840000}"/>
    <cellStyle name="Normal 8 2 10" xfId="5793" xr:uid="{00000000-0005-0000-0000-0000AA840000}"/>
    <cellStyle name="Normal 8 2 11" xfId="5794" xr:uid="{00000000-0005-0000-0000-0000AB840000}"/>
    <cellStyle name="Normal 8 2 12" xfId="5795" xr:uid="{00000000-0005-0000-0000-0000AC840000}"/>
    <cellStyle name="Normal 8 2 13" xfId="5796" xr:uid="{00000000-0005-0000-0000-0000AD840000}"/>
    <cellStyle name="Normal 8 2 14" xfId="5797" xr:uid="{00000000-0005-0000-0000-0000AE840000}"/>
    <cellStyle name="Normal 8 2 15" xfId="5798" xr:uid="{00000000-0005-0000-0000-0000AF840000}"/>
    <cellStyle name="Normal 8 2 16" xfId="5799" xr:uid="{00000000-0005-0000-0000-0000B0840000}"/>
    <cellStyle name="Normal 8 2 17" xfId="5800" xr:uid="{00000000-0005-0000-0000-0000B1840000}"/>
    <cellStyle name="Normal 8 2 18" xfId="5801" xr:uid="{00000000-0005-0000-0000-0000B2840000}"/>
    <cellStyle name="Normal 8 2 19" xfId="5802" xr:uid="{00000000-0005-0000-0000-0000B3840000}"/>
    <cellStyle name="Normal 8 2 2" xfId="820" xr:uid="{00000000-0005-0000-0000-0000B4840000}"/>
    <cellStyle name="Normal 8 2 2 2" xfId="5803" xr:uid="{00000000-0005-0000-0000-0000B5840000}"/>
    <cellStyle name="Normal 8 2 20" xfId="5804" xr:uid="{00000000-0005-0000-0000-0000B6840000}"/>
    <cellStyle name="Normal 8 2 21" xfId="5805" xr:uid="{00000000-0005-0000-0000-0000B7840000}"/>
    <cellStyle name="Normal 8 2 22" xfId="5806" xr:uid="{00000000-0005-0000-0000-0000B8840000}"/>
    <cellStyle name="Normal 8 2 3" xfId="5807" xr:uid="{00000000-0005-0000-0000-0000B9840000}"/>
    <cellStyle name="Normal 8 2 4" xfId="5808" xr:uid="{00000000-0005-0000-0000-0000BA840000}"/>
    <cellStyle name="Normal 8 2 5" xfId="5809" xr:uid="{00000000-0005-0000-0000-0000BB840000}"/>
    <cellStyle name="Normal 8 2 6" xfId="5810" xr:uid="{00000000-0005-0000-0000-0000BC840000}"/>
    <cellStyle name="Normal 8 2 7" xfId="5811" xr:uid="{00000000-0005-0000-0000-0000BD840000}"/>
    <cellStyle name="Normal 8 2 7 2" xfId="5812" xr:uid="{00000000-0005-0000-0000-0000BE840000}"/>
    <cellStyle name="Normal 8 2 8" xfId="5813" xr:uid="{00000000-0005-0000-0000-0000BF840000}"/>
    <cellStyle name="Normal 8 2 9" xfId="5814" xr:uid="{00000000-0005-0000-0000-0000C0840000}"/>
    <cellStyle name="Normal 8 2_KD1_FED_CC_I_R_WP_033109" xfId="5815" xr:uid="{00000000-0005-0000-0000-0000C1840000}"/>
    <cellStyle name="Normal 8 20" xfId="5816" xr:uid="{00000000-0005-0000-0000-0000C2840000}"/>
    <cellStyle name="Normal 8 21" xfId="5817" xr:uid="{00000000-0005-0000-0000-0000C3840000}"/>
    <cellStyle name="Normal 8 22" xfId="5818" xr:uid="{00000000-0005-0000-0000-0000C4840000}"/>
    <cellStyle name="Normal 8 23" xfId="5819" xr:uid="{00000000-0005-0000-0000-0000C5840000}"/>
    <cellStyle name="Normal 8 24" xfId="5820" xr:uid="{00000000-0005-0000-0000-0000C6840000}"/>
    <cellStyle name="Normal 8 25" xfId="5821" xr:uid="{00000000-0005-0000-0000-0000C7840000}"/>
    <cellStyle name="Normal 8 26" xfId="5822" xr:uid="{00000000-0005-0000-0000-0000C8840000}"/>
    <cellStyle name="Normal 8 27" xfId="5823" xr:uid="{00000000-0005-0000-0000-0000C9840000}"/>
    <cellStyle name="Normal 8 28" xfId="5824" xr:uid="{00000000-0005-0000-0000-0000CA840000}"/>
    <cellStyle name="Normal 8 29" xfId="5825" xr:uid="{00000000-0005-0000-0000-0000CB840000}"/>
    <cellStyle name="Normal 8 3" xfId="418" xr:uid="{00000000-0005-0000-0000-0000CC840000}"/>
    <cellStyle name="Normal 8 3 2" xfId="5826" xr:uid="{00000000-0005-0000-0000-0000CD840000}"/>
    <cellStyle name="Normal 8 3 2 2" xfId="5827" xr:uid="{00000000-0005-0000-0000-0000CE840000}"/>
    <cellStyle name="Normal 8 3 2 2 2" xfId="35765" xr:uid="{00000000-0005-0000-0000-0000CF840000}"/>
    <cellStyle name="Normal 8 3 2 2 2 2" xfId="35766" xr:uid="{00000000-0005-0000-0000-0000D0840000}"/>
    <cellStyle name="Normal 8 3 2 2 2 2 2" xfId="35767" xr:uid="{00000000-0005-0000-0000-0000D1840000}"/>
    <cellStyle name="Normal 8 3 2 2 2 2 2 2" xfId="35768" xr:uid="{00000000-0005-0000-0000-0000D2840000}"/>
    <cellStyle name="Normal 8 3 2 2 2 2 3" xfId="35769" xr:uid="{00000000-0005-0000-0000-0000D3840000}"/>
    <cellStyle name="Normal 8 3 2 2 2 2 4" xfId="35770" xr:uid="{00000000-0005-0000-0000-0000D4840000}"/>
    <cellStyle name="Normal 8 3 2 2 2 3" xfId="35771" xr:uid="{00000000-0005-0000-0000-0000D5840000}"/>
    <cellStyle name="Normal 8 3 2 2 2 3 2" xfId="35772" xr:uid="{00000000-0005-0000-0000-0000D6840000}"/>
    <cellStyle name="Normal 8 3 2 2 2 4" xfId="35773" xr:uid="{00000000-0005-0000-0000-0000D7840000}"/>
    <cellStyle name="Normal 8 3 2 2 2 5" xfId="35774" xr:uid="{00000000-0005-0000-0000-0000D8840000}"/>
    <cellStyle name="Normal 8 3 2 2 3" xfId="35775" xr:uid="{00000000-0005-0000-0000-0000D9840000}"/>
    <cellStyle name="Normal 8 3 2 2 3 2" xfId="35776" xr:uid="{00000000-0005-0000-0000-0000DA840000}"/>
    <cellStyle name="Normal 8 3 2 2 3 2 2" xfId="35777" xr:uid="{00000000-0005-0000-0000-0000DB840000}"/>
    <cellStyle name="Normal 8 3 2 2 3 3" xfId="35778" xr:uid="{00000000-0005-0000-0000-0000DC840000}"/>
    <cellStyle name="Normal 8 3 2 2 3 4" xfId="35779" xr:uid="{00000000-0005-0000-0000-0000DD840000}"/>
    <cellStyle name="Normal 8 3 2 2 4" xfId="35780" xr:uid="{00000000-0005-0000-0000-0000DE840000}"/>
    <cellStyle name="Normal 8 3 2 2 4 2" xfId="35781" xr:uid="{00000000-0005-0000-0000-0000DF840000}"/>
    <cellStyle name="Normal 8 3 2 2 5" xfId="35782" xr:uid="{00000000-0005-0000-0000-0000E0840000}"/>
    <cellStyle name="Normal 8 3 2 2 6" xfId="35783" xr:uid="{00000000-0005-0000-0000-0000E1840000}"/>
    <cellStyle name="Normal 8 3 2 3" xfId="35784" xr:uid="{00000000-0005-0000-0000-0000E2840000}"/>
    <cellStyle name="Normal 8 3 2 3 2" xfId="35785" xr:uid="{00000000-0005-0000-0000-0000E3840000}"/>
    <cellStyle name="Normal 8 3 2 3 2 2" xfId="35786" xr:uid="{00000000-0005-0000-0000-0000E4840000}"/>
    <cellStyle name="Normal 8 3 2 3 2 2 2" xfId="35787" xr:uid="{00000000-0005-0000-0000-0000E5840000}"/>
    <cellStyle name="Normal 8 3 2 3 2 3" xfId="35788" xr:uid="{00000000-0005-0000-0000-0000E6840000}"/>
    <cellStyle name="Normal 8 3 2 3 2 4" xfId="35789" xr:uid="{00000000-0005-0000-0000-0000E7840000}"/>
    <cellStyle name="Normal 8 3 2 3 3" xfId="35790" xr:uid="{00000000-0005-0000-0000-0000E8840000}"/>
    <cellStyle name="Normal 8 3 2 3 3 2" xfId="35791" xr:uid="{00000000-0005-0000-0000-0000E9840000}"/>
    <cellStyle name="Normal 8 3 2 3 4" xfId="35792" xr:uid="{00000000-0005-0000-0000-0000EA840000}"/>
    <cellStyle name="Normal 8 3 2 3 5" xfId="35793" xr:uid="{00000000-0005-0000-0000-0000EB840000}"/>
    <cellStyle name="Normal 8 3 2 4" xfId="35794" xr:uid="{00000000-0005-0000-0000-0000EC840000}"/>
    <cellStyle name="Normal 8 3 2 4 2" xfId="35795" xr:uid="{00000000-0005-0000-0000-0000ED840000}"/>
    <cellStyle name="Normal 8 3 2 4 2 2" xfId="35796" xr:uid="{00000000-0005-0000-0000-0000EE840000}"/>
    <cellStyle name="Normal 8 3 2 4 3" xfId="35797" xr:uid="{00000000-0005-0000-0000-0000EF840000}"/>
    <cellStyle name="Normal 8 3 2 4 4" xfId="35798" xr:uid="{00000000-0005-0000-0000-0000F0840000}"/>
    <cellStyle name="Normal 8 3 2 5" xfId="35799" xr:uid="{00000000-0005-0000-0000-0000F1840000}"/>
    <cellStyle name="Normal 8 3 2 5 2" xfId="35800" xr:uid="{00000000-0005-0000-0000-0000F2840000}"/>
    <cellStyle name="Normal 8 3 2 6" xfId="35801" xr:uid="{00000000-0005-0000-0000-0000F3840000}"/>
    <cellStyle name="Normal 8 3 2 7" xfId="35802" xr:uid="{00000000-0005-0000-0000-0000F4840000}"/>
    <cellStyle name="Normal 8 3 3" xfId="35803" xr:uid="{00000000-0005-0000-0000-0000F5840000}"/>
    <cellStyle name="Normal 8 3 3 2" xfId="35804" xr:uid="{00000000-0005-0000-0000-0000F6840000}"/>
    <cellStyle name="Normal 8 3 3 2 2" xfId="35805" xr:uid="{00000000-0005-0000-0000-0000F7840000}"/>
    <cellStyle name="Normal 8 3 3 2 2 2" xfId="35806" xr:uid="{00000000-0005-0000-0000-0000F8840000}"/>
    <cellStyle name="Normal 8 3 3 2 2 2 2" xfId="35807" xr:uid="{00000000-0005-0000-0000-0000F9840000}"/>
    <cellStyle name="Normal 8 3 3 2 2 3" xfId="35808" xr:uid="{00000000-0005-0000-0000-0000FA840000}"/>
    <cellStyle name="Normal 8 3 3 2 2 4" xfId="35809" xr:uid="{00000000-0005-0000-0000-0000FB840000}"/>
    <cellStyle name="Normal 8 3 3 2 3" xfId="35810" xr:uid="{00000000-0005-0000-0000-0000FC840000}"/>
    <cellStyle name="Normal 8 3 3 2 3 2" xfId="35811" xr:uid="{00000000-0005-0000-0000-0000FD840000}"/>
    <cellStyle name="Normal 8 3 3 2 4" xfId="35812" xr:uid="{00000000-0005-0000-0000-0000FE840000}"/>
    <cellStyle name="Normal 8 3 3 2 5" xfId="35813" xr:uid="{00000000-0005-0000-0000-0000FF840000}"/>
    <cellStyle name="Normal 8 3 3 3" xfId="35814" xr:uid="{00000000-0005-0000-0000-000000850000}"/>
    <cellStyle name="Normal 8 3 3 3 2" xfId="35815" xr:uid="{00000000-0005-0000-0000-000001850000}"/>
    <cellStyle name="Normal 8 3 3 3 2 2" xfId="35816" xr:uid="{00000000-0005-0000-0000-000002850000}"/>
    <cellStyle name="Normal 8 3 3 3 3" xfId="35817" xr:uid="{00000000-0005-0000-0000-000003850000}"/>
    <cellStyle name="Normal 8 3 3 3 4" xfId="35818" xr:uid="{00000000-0005-0000-0000-000004850000}"/>
    <cellStyle name="Normal 8 3 3 4" xfId="35819" xr:uid="{00000000-0005-0000-0000-000005850000}"/>
    <cellStyle name="Normal 8 3 3 4 2" xfId="35820" xr:uid="{00000000-0005-0000-0000-000006850000}"/>
    <cellStyle name="Normal 8 3 3 5" xfId="35821" xr:uid="{00000000-0005-0000-0000-000007850000}"/>
    <cellStyle name="Normal 8 3 3 6" xfId="35822" xr:uid="{00000000-0005-0000-0000-000008850000}"/>
    <cellStyle name="Normal 8 3 4" xfId="35823" xr:uid="{00000000-0005-0000-0000-000009850000}"/>
    <cellStyle name="Normal 8 3 4 2" xfId="35824" xr:uid="{00000000-0005-0000-0000-00000A850000}"/>
    <cellStyle name="Normal 8 3 4 2 2" xfId="35825" xr:uid="{00000000-0005-0000-0000-00000B850000}"/>
    <cellStyle name="Normal 8 3 4 2 2 2" xfId="35826" xr:uid="{00000000-0005-0000-0000-00000C850000}"/>
    <cellStyle name="Normal 8 3 4 2 3" xfId="35827" xr:uid="{00000000-0005-0000-0000-00000D850000}"/>
    <cellStyle name="Normal 8 3 4 2 4" xfId="35828" xr:uid="{00000000-0005-0000-0000-00000E850000}"/>
    <cellStyle name="Normal 8 3 4 3" xfId="35829" xr:uid="{00000000-0005-0000-0000-00000F850000}"/>
    <cellStyle name="Normal 8 3 4 3 2" xfId="35830" xr:uid="{00000000-0005-0000-0000-000010850000}"/>
    <cellStyle name="Normal 8 3 4 4" xfId="35831" xr:uid="{00000000-0005-0000-0000-000011850000}"/>
    <cellStyle name="Normal 8 3 4 5" xfId="35832" xr:uid="{00000000-0005-0000-0000-000012850000}"/>
    <cellStyle name="Normal 8 3 5" xfId="35833" xr:uid="{00000000-0005-0000-0000-000013850000}"/>
    <cellStyle name="Normal 8 3 5 2" xfId="35834" xr:uid="{00000000-0005-0000-0000-000014850000}"/>
    <cellStyle name="Normal 8 3 5 2 2" xfId="35835" xr:uid="{00000000-0005-0000-0000-000015850000}"/>
    <cellStyle name="Normal 8 3 5 3" xfId="35836" xr:uid="{00000000-0005-0000-0000-000016850000}"/>
    <cellStyle name="Normal 8 3 5 4" xfId="35837" xr:uid="{00000000-0005-0000-0000-000017850000}"/>
    <cellStyle name="Normal 8 3 6" xfId="35838" xr:uid="{00000000-0005-0000-0000-000018850000}"/>
    <cellStyle name="Normal 8 3 6 2" xfId="35839" xr:uid="{00000000-0005-0000-0000-000019850000}"/>
    <cellStyle name="Normal 8 3 7" xfId="35840" xr:uid="{00000000-0005-0000-0000-00001A850000}"/>
    <cellStyle name="Normal 8 3 8" xfId="35841" xr:uid="{00000000-0005-0000-0000-00001B850000}"/>
    <cellStyle name="Normal 8 3 9" xfId="35842" xr:uid="{00000000-0005-0000-0000-00001C850000}"/>
    <cellStyle name="Normal 8 30" xfId="5828" xr:uid="{00000000-0005-0000-0000-00001D850000}"/>
    <cellStyle name="Normal 8 31" xfId="5829" xr:uid="{00000000-0005-0000-0000-00001E850000}"/>
    <cellStyle name="Normal 8 32" xfId="5830" xr:uid="{00000000-0005-0000-0000-00001F850000}"/>
    <cellStyle name="Normal 8 33" xfId="5831" xr:uid="{00000000-0005-0000-0000-000020850000}"/>
    <cellStyle name="Normal 8 34" xfId="5832" xr:uid="{00000000-0005-0000-0000-000021850000}"/>
    <cellStyle name="Normal 8 35" xfId="5833" xr:uid="{00000000-0005-0000-0000-000022850000}"/>
    <cellStyle name="Normal 8 36" xfId="5834" xr:uid="{00000000-0005-0000-0000-000023850000}"/>
    <cellStyle name="Normal 8 37" xfId="5835" xr:uid="{00000000-0005-0000-0000-000024850000}"/>
    <cellStyle name="Normal 8 38" xfId="5836" xr:uid="{00000000-0005-0000-0000-000025850000}"/>
    <cellStyle name="Normal 8 39" xfId="5837" xr:uid="{00000000-0005-0000-0000-000026850000}"/>
    <cellStyle name="Normal 8 4" xfId="821" xr:uid="{00000000-0005-0000-0000-000027850000}"/>
    <cellStyle name="Normal 8 4 2" xfId="5838" xr:uid="{00000000-0005-0000-0000-000028850000}"/>
    <cellStyle name="Normal 8 4 2 2" xfId="5839" xr:uid="{00000000-0005-0000-0000-000029850000}"/>
    <cellStyle name="Normal 8 4 2 2 2" xfId="35843" xr:uid="{00000000-0005-0000-0000-00002A850000}"/>
    <cellStyle name="Normal 8 4 2 2 2 2" xfId="35844" xr:uid="{00000000-0005-0000-0000-00002B850000}"/>
    <cellStyle name="Normal 8 4 2 2 2 2 2" xfId="35845" xr:uid="{00000000-0005-0000-0000-00002C850000}"/>
    <cellStyle name="Normal 8 4 2 2 2 2 2 2" xfId="35846" xr:uid="{00000000-0005-0000-0000-00002D850000}"/>
    <cellStyle name="Normal 8 4 2 2 2 2 3" xfId="35847" xr:uid="{00000000-0005-0000-0000-00002E850000}"/>
    <cellStyle name="Normal 8 4 2 2 2 2 4" xfId="35848" xr:uid="{00000000-0005-0000-0000-00002F850000}"/>
    <cellStyle name="Normal 8 4 2 2 2 3" xfId="35849" xr:uid="{00000000-0005-0000-0000-000030850000}"/>
    <cellStyle name="Normal 8 4 2 2 2 3 2" xfId="35850" xr:uid="{00000000-0005-0000-0000-000031850000}"/>
    <cellStyle name="Normal 8 4 2 2 2 4" xfId="35851" xr:uid="{00000000-0005-0000-0000-000032850000}"/>
    <cellStyle name="Normal 8 4 2 2 2 5" xfId="35852" xr:uid="{00000000-0005-0000-0000-000033850000}"/>
    <cellStyle name="Normal 8 4 2 2 3" xfId="35853" xr:uid="{00000000-0005-0000-0000-000034850000}"/>
    <cellStyle name="Normal 8 4 2 2 3 2" xfId="35854" xr:uid="{00000000-0005-0000-0000-000035850000}"/>
    <cellStyle name="Normal 8 4 2 2 3 2 2" xfId="35855" xr:uid="{00000000-0005-0000-0000-000036850000}"/>
    <cellStyle name="Normal 8 4 2 2 3 3" xfId="35856" xr:uid="{00000000-0005-0000-0000-000037850000}"/>
    <cellStyle name="Normal 8 4 2 2 3 4" xfId="35857" xr:uid="{00000000-0005-0000-0000-000038850000}"/>
    <cellStyle name="Normal 8 4 2 2 4" xfId="35858" xr:uid="{00000000-0005-0000-0000-000039850000}"/>
    <cellStyle name="Normal 8 4 2 2 4 2" xfId="35859" xr:uid="{00000000-0005-0000-0000-00003A850000}"/>
    <cellStyle name="Normal 8 4 2 2 5" xfId="35860" xr:uid="{00000000-0005-0000-0000-00003B850000}"/>
    <cellStyle name="Normal 8 4 2 2 6" xfId="35861" xr:uid="{00000000-0005-0000-0000-00003C850000}"/>
    <cellStyle name="Normal 8 4 2 3" xfId="35862" xr:uid="{00000000-0005-0000-0000-00003D850000}"/>
    <cellStyle name="Normal 8 4 2 3 2" xfId="35863" xr:uid="{00000000-0005-0000-0000-00003E850000}"/>
    <cellStyle name="Normal 8 4 2 3 2 2" xfId="35864" xr:uid="{00000000-0005-0000-0000-00003F850000}"/>
    <cellStyle name="Normal 8 4 2 3 2 2 2" xfId="35865" xr:uid="{00000000-0005-0000-0000-000040850000}"/>
    <cellStyle name="Normal 8 4 2 3 2 3" xfId="35866" xr:uid="{00000000-0005-0000-0000-000041850000}"/>
    <cellStyle name="Normal 8 4 2 3 2 4" xfId="35867" xr:uid="{00000000-0005-0000-0000-000042850000}"/>
    <cellStyle name="Normal 8 4 2 3 3" xfId="35868" xr:uid="{00000000-0005-0000-0000-000043850000}"/>
    <cellStyle name="Normal 8 4 2 3 3 2" xfId="35869" xr:uid="{00000000-0005-0000-0000-000044850000}"/>
    <cellStyle name="Normal 8 4 2 3 4" xfId="35870" xr:uid="{00000000-0005-0000-0000-000045850000}"/>
    <cellStyle name="Normal 8 4 2 3 5" xfId="35871" xr:uid="{00000000-0005-0000-0000-000046850000}"/>
    <cellStyle name="Normal 8 4 2 4" xfId="35872" xr:uid="{00000000-0005-0000-0000-000047850000}"/>
    <cellStyle name="Normal 8 4 2 4 2" xfId="35873" xr:uid="{00000000-0005-0000-0000-000048850000}"/>
    <cellStyle name="Normal 8 4 2 4 2 2" xfId="35874" xr:uid="{00000000-0005-0000-0000-000049850000}"/>
    <cellStyle name="Normal 8 4 2 4 3" xfId="35875" xr:uid="{00000000-0005-0000-0000-00004A850000}"/>
    <cellStyle name="Normal 8 4 2 4 4" xfId="35876" xr:uid="{00000000-0005-0000-0000-00004B850000}"/>
    <cellStyle name="Normal 8 4 2 5" xfId="35877" xr:uid="{00000000-0005-0000-0000-00004C850000}"/>
    <cellStyle name="Normal 8 4 2 5 2" xfId="35878" xr:uid="{00000000-0005-0000-0000-00004D850000}"/>
    <cellStyle name="Normal 8 4 2 6" xfId="35879" xr:uid="{00000000-0005-0000-0000-00004E850000}"/>
    <cellStyle name="Normal 8 4 2 7" xfId="35880" xr:uid="{00000000-0005-0000-0000-00004F850000}"/>
    <cellStyle name="Normal 8 4 3" xfId="35881" xr:uid="{00000000-0005-0000-0000-000050850000}"/>
    <cellStyle name="Normal 8 4 3 2" xfId="35882" xr:uid="{00000000-0005-0000-0000-000051850000}"/>
    <cellStyle name="Normal 8 4 3 2 2" xfId="35883" xr:uid="{00000000-0005-0000-0000-000052850000}"/>
    <cellStyle name="Normal 8 4 3 2 2 2" xfId="35884" xr:uid="{00000000-0005-0000-0000-000053850000}"/>
    <cellStyle name="Normal 8 4 3 2 2 2 2" xfId="35885" xr:uid="{00000000-0005-0000-0000-000054850000}"/>
    <cellStyle name="Normal 8 4 3 2 2 3" xfId="35886" xr:uid="{00000000-0005-0000-0000-000055850000}"/>
    <cellStyle name="Normal 8 4 3 2 2 4" xfId="35887" xr:uid="{00000000-0005-0000-0000-000056850000}"/>
    <cellStyle name="Normal 8 4 3 2 3" xfId="35888" xr:uid="{00000000-0005-0000-0000-000057850000}"/>
    <cellStyle name="Normal 8 4 3 2 3 2" xfId="35889" xr:uid="{00000000-0005-0000-0000-000058850000}"/>
    <cellStyle name="Normal 8 4 3 2 4" xfId="35890" xr:uid="{00000000-0005-0000-0000-000059850000}"/>
    <cellStyle name="Normal 8 4 3 2 5" xfId="35891" xr:uid="{00000000-0005-0000-0000-00005A850000}"/>
    <cellStyle name="Normal 8 4 3 3" xfId="35892" xr:uid="{00000000-0005-0000-0000-00005B850000}"/>
    <cellStyle name="Normal 8 4 3 3 2" xfId="35893" xr:uid="{00000000-0005-0000-0000-00005C850000}"/>
    <cellStyle name="Normal 8 4 3 3 2 2" xfId="35894" xr:uid="{00000000-0005-0000-0000-00005D850000}"/>
    <cellStyle name="Normal 8 4 3 3 3" xfId="35895" xr:uid="{00000000-0005-0000-0000-00005E850000}"/>
    <cellStyle name="Normal 8 4 3 3 4" xfId="35896" xr:uid="{00000000-0005-0000-0000-00005F850000}"/>
    <cellStyle name="Normal 8 4 3 4" xfId="35897" xr:uid="{00000000-0005-0000-0000-000060850000}"/>
    <cellStyle name="Normal 8 4 3 4 2" xfId="35898" xr:uid="{00000000-0005-0000-0000-000061850000}"/>
    <cellStyle name="Normal 8 4 3 5" xfId="35899" xr:uid="{00000000-0005-0000-0000-000062850000}"/>
    <cellStyle name="Normal 8 4 3 6" xfId="35900" xr:uid="{00000000-0005-0000-0000-000063850000}"/>
    <cellStyle name="Normal 8 4 4" xfId="35901" xr:uid="{00000000-0005-0000-0000-000064850000}"/>
    <cellStyle name="Normal 8 4 4 2" xfId="35902" xr:uid="{00000000-0005-0000-0000-000065850000}"/>
    <cellStyle name="Normal 8 4 4 2 2" xfId="35903" xr:uid="{00000000-0005-0000-0000-000066850000}"/>
    <cellStyle name="Normal 8 4 4 2 2 2" xfId="35904" xr:uid="{00000000-0005-0000-0000-000067850000}"/>
    <cellStyle name="Normal 8 4 4 2 3" xfId="35905" xr:uid="{00000000-0005-0000-0000-000068850000}"/>
    <cellStyle name="Normal 8 4 4 2 4" xfId="35906" xr:uid="{00000000-0005-0000-0000-000069850000}"/>
    <cellStyle name="Normal 8 4 4 3" xfId="35907" xr:uid="{00000000-0005-0000-0000-00006A850000}"/>
    <cellStyle name="Normal 8 4 4 3 2" xfId="35908" xr:uid="{00000000-0005-0000-0000-00006B850000}"/>
    <cellStyle name="Normal 8 4 4 4" xfId="35909" xr:uid="{00000000-0005-0000-0000-00006C850000}"/>
    <cellStyle name="Normal 8 4 4 5" xfId="35910" xr:uid="{00000000-0005-0000-0000-00006D850000}"/>
    <cellStyle name="Normal 8 4 5" xfId="35911" xr:uid="{00000000-0005-0000-0000-00006E850000}"/>
    <cellStyle name="Normal 8 4 5 2" xfId="35912" xr:uid="{00000000-0005-0000-0000-00006F850000}"/>
    <cellStyle name="Normal 8 4 5 2 2" xfId="35913" xr:uid="{00000000-0005-0000-0000-000070850000}"/>
    <cellStyle name="Normal 8 4 5 3" xfId="35914" xr:uid="{00000000-0005-0000-0000-000071850000}"/>
    <cellStyle name="Normal 8 4 5 4" xfId="35915" xr:uid="{00000000-0005-0000-0000-000072850000}"/>
    <cellStyle name="Normal 8 4 6" xfId="35916" xr:uid="{00000000-0005-0000-0000-000073850000}"/>
    <cellStyle name="Normal 8 4 6 2" xfId="35917" xr:uid="{00000000-0005-0000-0000-000074850000}"/>
    <cellStyle name="Normal 8 4 7" xfId="35918" xr:uid="{00000000-0005-0000-0000-000075850000}"/>
    <cellStyle name="Normal 8 4 8" xfId="35919" xr:uid="{00000000-0005-0000-0000-000076850000}"/>
    <cellStyle name="Normal 8 4 9" xfId="35920" xr:uid="{00000000-0005-0000-0000-000077850000}"/>
    <cellStyle name="Normal 8 5" xfId="822" xr:uid="{00000000-0005-0000-0000-000078850000}"/>
    <cellStyle name="Normal 8 5 2" xfId="5840" xr:uid="{00000000-0005-0000-0000-000079850000}"/>
    <cellStyle name="Normal 8 5 2 2" xfId="5841" xr:uid="{00000000-0005-0000-0000-00007A850000}"/>
    <cellStyle name="Normal 8 5 2 2 2" xfId="35921" xr:uid="{00000000-0005-0000-0000-00007B850000}"/>
    <cellStyle name="Normal 8 5 2 2 2 2" xfId="35922" xr:uid="{00000000-0005-0000-0000-00007C850000}"/>
    <cellStyle name="Normal 8 5 2 2 2 2 2" xfId="35923" xr:uid="{00000000-0005-0000-0000-00007D850000}"/>
    <cellStyle name="Normal 8 5 2 2 2 2 2 2" xfId="35924" xr:uid="{00000000-0005-0000-0000-00007E850000}"/>
    <cellStyle name="Normal 8 5 2 2 2 2 3" xfId="35925" xr:uid="{00000000-0005-0000-0000-00007F850000}"/>
    <cellStyle name="Normal 8 5 2 2 2 2 4" xfId="35926" xr:uid="{00000000-0005-0000-0000-000080850000}"/>
    <cellStyle name="Normal 8 5 2 2 2 3" xfId="35927" xr:uid="{00000000-0005-0000-0000-000081850000}"/>
    <cellStyle name="Normal 8 5 2 2 2 3 2" xfId="35928" xr:uid="{00000000-0005-0000-0000-000082850000}"/>
    <cellStyle name="Normal 8 5 2 2 2 4" xfId="35929" xr:uid="{00000000-0005-0000-0000-000083850000}"/>
    <cellStyle name="Normal 8 5 2 2 2 5" xfId="35930" xr:uid="{00000000-0005-0000-0000-000084850000}"/>
    <cellStyle name="Normal 8 5 2 2 3" xfId="35931" xr:uid="{00000000-0005-0000-0000-000085850000}"/>
    <cellStyle name="Normal 8 5 2 2 3 2" xfId="35932" xr:uid="{00000000-0005-0000-0000-000086850000}"/>
    <cellStyle name="Normal 8 5 2 2 3 2 2" xfId="35933" xr:uid="{00000000-0005-0000-0000-000087850000}"/>
    <cellStyle name="Normal 8 5 2 2 3 3" xfId="35934" xr:uid="{00000000-0005-0000-0000-000088850000}"/>
    <cellStyle name="Normal 8 5 2 2 3 4" xfId="35935" xr:uid="{00000000-0005-0000-0000-000089850000}"/>
    <cellStyle name="Normal 8 5 2 2 4" xfId="35936" xr:uid="{00000000-0005-0000-0000-00008A850000}"/>
    <cellStyle name="Normal 8 5 2 2 4 2" xfId="35937" xr:uid="{00000000-0005-0000-0000-00008B850000}"/>
    <cellStyle name="Normal 8 5 2 2 5" xfId="35938" xr:uid="{00000000-0005-0000-0000-00008C850000}"/>
    <cellStyle name="Normal 8 5 2 2 6" xfId="35939" xr:uid="{00000000-0005-0000-0000-00008D850000}"/>
    <cellStyle name="Normal 8 5 2 3" xfId="35940" xr:uid="{00000000-0005-0000-0000-00008E850000}"/>
    <cellStyle name="Normal 8 5 2 3 2" xfId="35941" xr:uid="{00000000-0005-0000-0000-00008F850000}"/>
    <cellStyle name="Normal 8 5 2 3 2 2" xfId="35942" xr:uid="{00000000-0005-0000-0000-000090850000}"/>
    <cellStyle name="Normal 8 5 2 3 2 2 2" xfId="35943" xr:uid="{00000000-0005-0000-0000-000091850000}"/>
    <cellStyle name="Normal 8 5 2 3 2 3" xfId="35944" xr:uid="{00000000-0005-0000-0000-000092850000}"/>
    <cellStyle name="Normal 8 5 2 3 2 4" xfId="35945" xr:uid="{00000000-0005-0000-0000-000093850000}"/>
    <cellStyle name="Normal 8 5 2 3 3" xfId="35946" xr:uid="{00000000-0005-0000-0000-000094850000}"/>
    <cellStyle name="Normal 8 5 2 3 3 2" xfId="35947" xr:uid="{00000000-0005-0000-0000-000095850000}"/>
    <cellStyle name="Normal 8 5 2 3 4" xfId="35948" xr:uid="{00000000-0005-0000-0000-000096850000}"/>
    <cellStyle name="Normal 8 5 2 3 5" xfId="35949" xr:uid="{00000000-0005-0000-0000-000097850000}"/>
    <cellStyle name="Normal 8 5 2 4" xfId="35950" xr:uid="{00000000-0005-0000-0000-000098850000}"/>
    <cellStyle name="Normal 8 5 2 4 2" xfId="35951" xr:uid="{00000000-0005-0000-0000-000099850000}"/>
    <cellStyle name="Normal 8 5 2 4 2 2" xfId="35952" xr:uid="{00000000-0005-0000-0000-00009A850000}"/>
    <cellStyle name="Normal 8 5 2 4 3" xfId="35953" xr:uid="{00000000-0005-0000-0000-00009B850000}"/>
    <cellStyle name="Normal 8 5 2 4 4" xfId="35954" xr:uid="{00000000-0005-0000-0000-00009C850000}"/>
    <cellStyle name="Normal 8 5 2 5" xfId="35955" xr:uid="{00000000-0005-0000-0000-00009D850000}"/>
    <cellStyle name="Normal 8 5 2 5 2" xfId="35956" xr:uid="{00000000-0005-0000-0000-00009E850000}"/>
    <cellStyle name="Normal 8 5 2 6" xfId="35957" xr:uid="{00000000-0005-0000-0000-00009F850000}"/>
    <cellStyle name="Normal 8 5 2 7" xfId="35958" xr:uid="{00000000-0005-0000-0000-0000A0850000}"/>
    <cellStyle name="Normal 8 5 3" xfId="35959" xr:uid="{00000000-0005-0000-0000-0000A1850000}"/>
    <cellStyle name="Normal 8 5 3 2" xfId="35960" xr:uid="{00000000-0005-0000-0000-0000A2850000}"/>
    <cellStyle name="Normal 8 5 3 2 2" xfId="35961" xr:uid="{00000000-0005-0000-0000-0000A3850000}"/>
    <cellStyle name="Normal 8 5 3 2 2 2" xfId="35962" xr:uid="{00000000-0005-0000-0000-0000A4850000}"/>
    <cellStyle name="Normal 8 5 3 2 2 2 2" xfId="35963" xr:uid="{00000000-0005-0000-0000-0000A5850000}"/>
    <cellStyle name="Normal 8 5 3 2 2 3" xfId="35964" xr:uid="{00000000-0005-0000-0000-0000A6850000}"/>
    <cellStyle name="Normal 8 5 3 2 2 4" xfId="35965" xr:uid="{00000000-0005-0000-0000-0000A7850000}"/>
    <cellStyle name="Normal 8 5 3 2 3" xfId="35966" xr:uid="{00000000-0005-0000-0000-0000A8850000}"/>
    <cellStyle name="Normal 8 5 3 2 3 2" xfId="35967" xr:uid="{00000000-0005-0000-0000-0000A9850000}"/>
    <cellStyle name="Normal 8 5 3 2 4" xfId="35968" xr:uid="{00000000-0005-0000-0000-0000AA850000}"/>
    <cellStyle name="Normal 8 5 3 2 5" xfId="35969" xr:uid="{00000000-0005-0000-0000-0000AB850000}"/>
    <cellStyle name="Normal 8 5 3 3" xfId="35970" xr:uid="{00000000-0005-0000-0000-0000AC850000}"/>
    <cellStyle name="Normal 8 5 3 3 2" xfId="35971" xr:uid="{00000000-0005-0000-0000-0000AD850000}"/>
    <cellStyle name="Normal 8 5 3 3 2 2" xfId="35972" xr:uid="{00000000-0005-0000-0000-0000AE850000}"/>
    <cellStyle name="Normal 8 5 3 3 3" xfId="35973" xr:uid="{00000000-0005-0000-0000-0000AF850000}"/>
    <cellStyle name="Normal 8 5 3 3 4" xfId="35974" xr:uid="{00000000-0005-0000-0000-0000B0850000}"/>
    <cellStyle name="Normal 8 5 3 4" xfId="35975" xr:uid="{00000000-0005-0000-0000-0000B1850000}"/>
    <cellStyle name="Normal 8 5 3 4 2" xfId="35976" xr:uid="{00000000-0005-0000-0000-0000B2850000}"/>
    <cellStyle name="Normal 8 5 3 5" xfId="35977" xr:uid="{00000000-0005-0000-0000-0000B3850000}"/>
    <cellStyle name="Normal 8 5 3 6" xfId="35978" xr:uid="{00000000-0005-0000-0000-0000B4850000}"/>
    <cellStyle name="Normal 8 5 4" xfId="35979" xr:uid="{00000000-0005-0000-0000-0000B5850000}"/>
    <cellStyle name="Normal 8 5 4 2" xfId="35980" xr:uid="{00000000-0005-0000-0000-0000B6850000}"/>
    <cellStyle name="Normal 8 5 4 2 2" xfId="35981" xr:uid="{00000000-0005-0000-0000-0000B7850000}"/>
    <cellStyle name="Normal 8 5 4 2 2 2" xfId="35982" xr:uid="{00000000-0005-0000-0000-0000B8850000}"/>
    <cellStyle name="Normal 8 5 4 2 3" xfId="35983" xr:uid="{00000000-0005-0000-0000-0000B9850000}"/>
    <cellStyle name="Normal 8 5 4 2 4" xfId="35984" xr:uid="{00000000-0005-0000-0000-0000BA850000}"/>
    <cellStyle name="Normal 8 5 4 3" xfId="35985" xr:uid="{00000000-0005-0000-0000-0000BB850000}"/>
    <cellStyle name="Normal 8 5 4 3 2" xfId="35986" xr:uid="{00000000-0005-0000-0000-0000BC850000}"/>
    <cellStyle name="Normal 8 5 4 4" xfId="35987" xr:uid="{00000000-0005-0000-0000-0000BD850000}"/>
    <cellStyle name="Normal 8 5 4 5" xfId="35988" xr:uid="{00000000-0005-0000-0000-0000BE850000}"/>
    <cellStyle name="Normal 8 5 5" xfId="35989" xr:uid="{00000000-0005-0000-0000-0000BF850000}"/>
    <cellStyle name="Normal 8 5 5 2" xfId="35990" xr:uid="{00000000-0005-0000-0000-0000C0850000}"/>
    <cellStyle name="Normal 8 5 5 2 2" xfId="35991" xr:uid="{00000000-0005-0000-0000-0000C1850000}"/>
    <cellStyle name="Normal 8 5 5 3" xfId="35992" xr:uid="{00000000-0005-0000-0000-0000C2850000}"/>
    <cellStyle name="Normal 8 5 5 4" xfId="35993" xr:uid="{00000000-0005-0000-0000-0000C3850000}"/>
    <cellStyle name="Normal 8 5 6" xfId="35994" xr:uid="{00000000-0005-0000-0000-0000C4850000}"/>
    <cellStyle name="Normal 8 5 6 2" xfId="35995" xr:uid="{00000000-0005-0000-0000-0000C5850000}"/>
    <cellStyle name="Normal 8 5 7" xfId="35996" xr:uid="{00000000-0005-0000-0000-0000C6850000}"/>
    <cellStyle name="Normal 8 5 8" xfId="35997" xr:uid="{00000000-0005-0000-0000-0000C7850000}"/>
    <cellStyle name="Normal 8 5 9" xfId="35998" xr:uid="{00000000-0005-0000-0000-0000C8850000}"/>
    <cellStyle name="Normal 8 6" xfId="823" xr:uid="{00000000-0005-0000-0000-0000C9850000}"/>
    <cellStyle name="Normal 8 6 2" xfId="5842" xr:uid="{00000000-0005-0000-0000-0000CA850000}"/>
    <cellStyle name="Normal 8 6 2 2" xfId="5843" xr:uid="{00000000-0005-0000-0000-0000CB850000}"/>
    <cellStyle name="Normal 8 7" xfId="824" xr:uid="{00000000-0005-0000-0000-0000CC850000}"/>
    <cellStyle name="Normal 8 7 2" xfId="5844" xr:uid="{00000000-0005-0000-0000-0000CD850000}"/>
    <cellStyle name="Normal 8 7 2 2" xfId="5845" xr:uid="{00000000-0005-0000-0000-0000CE850000}"/>
    <cellStyle name="Normal 8 7 2 2 2" xfId="35999" xr:uid="{00000000-0005-0000-0000-0000CF850000}"/>
    <cellStyle name="Normal 8 7 2 2 2 2" xfId="36000" xr:uid="{00000000-0005-0000-0000-0000D0850000}"/>
    <cellStyle name="Normal 8 7 2 2 2 2 2" xfId="36001" xr:uid="{00000000-0005-0000-0000-0000D1850000}"/>
    <cellStyle name="Normal 8 7 2 2 2 2 2 2" xfId="36002" xr:uid="{00000000-0005-0000-0000-0000D2850000}"/>
    <cellStyle name="Normal 8 7 2 2 2 2 3" xfId="36003" xr:uid="{00000000-0005-0000-0000-0000D3850000}"/>
    <cellStyle name="Normal 8 7 2 2 2 2 4" xfId="36004" xr:uid="{00000000-0005-0000-0000-0000D4850000}"/>
    <cellStyle name="Normal 8 7 2 2 2 3" xfId="36005" xr:uid="{00000000-0005-0000-0000-0000D5850000}"/>
    <cellStyle name="Normal 8 7 2 2 2 3 2" xfId="36006" xr:uid="{00000000-0005-0000-0000-0000D6850000}"/>
    <cellStyle name="Normal 8 7 2 2 2 4" xfId="36007" xr:uid="{00000000-0005-0000-0000-0000D7850000}"/>
    <cellStyle name="Normal 8 7 2 2 2 5" xfId="36008" xr:uid="{00000000-0005-0000-0000-0000D8850000}"/>
    <cellStyle name="Normal 8 7 2 2 3" xfId="36009" xr:uid="{00000000-0005-0000-0000-0000D9850000}"/>
    <cellStyle name="Normal 8 7 2 2 3 2" xfId="36010" xr:uid="{00000000-0005-0000-0000-0000DA850000}"/>
    <cellStyle name="Normal 8 7 2 2 3 2 2" xfId="36011" xr:uid="{00000000-0005-0000-0000-0000DB850000}"/>
    <cellStyle name="Normal 8 7 2 2 3 3" xfId="36012" xr:uid="{00000000-0005-0000-0000-0000DC850000}"/>
    <cellStyle name="Normal 8 7 2 2 3 4" xfId="36013" xr:uid="{00000000-0005-0000-0000-0000DD850000}"/>
    <cellStyle name="Normal 8 7 2 2 4" xfId="36014" xr:uid="{00000000-0005-0000-0000-0000DE850000}"/>
    <cellStyle name="Normal 8 7 2 2 4 2" xfId="36015" xr:uid="{00000000-0005-0000-0000-0000DF850000}"/>
    <cellStyle name="Normal 8 7 2 2 5" xfId="36016" xr:uid="{00000000-0005-0000-0000-0000E0850000}"/>
    <cellStyle name="Normal 8 7 2 2 6" xfId="36017" xr:uid="{00000000-0005-0000-0000-0000E1850000}"/>
    <cellStyle name="Normal 8 7 2 3" xfId="36018" xr:uid="{00000000-0005-0000-0000-0000E2850000}"/>
    <cellStyle name="Normal 8 7 2 3 2" xfId="36019" xr:uid="{00000000-0005-0000-0000-0000E3850000}"/>
    <cellStyle name="Normal 8 7 2 3 2 2" xfId="36020" xr:uid="{00000000-0005-0000-0000-0000E4850000}"/>
    <cellStyle name="Normal 8 7 2 3 2 2 2" xfId="36021" xr:uid="{00000000-0005-0000-0000-0000E5850000}"/>
    <cellStyle name="Normal 8 7 2 3 2 3" xfId="36022" xr:uid="{00000000-0005-0000-0000-0000E6850000}"/>
    <cellStyle name="Normal 8 7 2 3 2 4" xfId="36023" xr:uid="{00000000-0005-0000-0000-0000E7850000}"/>
    <cellStyle name="Normal 8 7 2 3 3" xfId="36024" xr:uid="{00000000-0005-0000-0000-0000E8850000}"/>
    <cellStyle name="Normal 8 7 2 3 3 2" xfId="36025" xr:uid="{00000000-0005-0000-0000-0000E9850000}"/>
    <cellStyle name="Normal 8 7 2 3 4" xfId="36026" xr:uid="{00000000-0005-0000-0000-0000EA850000}"/>
    <cellStyle name="Normal 8 7 2 3 5" xfId="36027" xr:uid="{00000000-0005-0000-0000-0000EB850000}"/>
    <cellStyle name="Normal 8 7 2 4" xfId="36028" xr:uid="{00000000-0005-0000-0000-0000EC850000}"/>
    <cellStyle name="Normal 8 7 2 4 2" xfId="36029" xr:uid="{00000000-0005-0000-0000-0000ED850000}"/>
    <cellStyle name="Normal 8 7 2 4 2 2" xfId="36030" xr:uid="{00000000-0005-0000-0000-0000EE850000}"/>
    <cellStyle name="Normal 8 7 2 4 3" xfId="36031" xr:uid="{00000000-0005-0000-0000-0000EF850000}"/>
    <cellStyle name="Normal 8 7 2 4 4" xfId="36032" xr:uid="{00000000-0005-0000-0000-0000F0850000}"/>
    <cellStyle name="Normal 8 7 2 5" xfId="36033" xr:uid="{00000000-0005-0000-0000-0000F1850000}"/>
    <cellStyle name="Normal 8 7 2 5 2" xfId="36034" xr:uid="{00000000-0005-0000-0000-0000F2850000}"/>
    <cellStyle name="Normal 8 7 2 6" xfId="36035" xr:uid="{00000000-0005-0000-0000-0000F3850000}"/>
    <cellStyle name="Normal 8 7 2 7" xfId="36036" xr:uid="{00000000-0005-0000-0000-0000F4850000}"/>
    <cellStyle name="Normal 8 7 3" xfId="36037" xr:uid="{00000000-0005-0000-0000-0000F5850000}"/>
    <cellStyle name="Normal 8 7 3 2" xfId="36038" xr:uid="{00000000-0005-0000-0000-0000F6850000}"/>
    <cellStyle name="Normal 8 7 3 2 2" xfId="36039" xr:uid="{00000000-0005-0000-0000-0000F7850000}"/>
    <cellStyle name="Normal 8 7 3 2 2 2" xfId="36040" xr:uid="{00000000-0005-0000-0000-0000F8850000}"/>
    <cellStyle name="Normal 8 7 3 2 2 2 2" xfId="36041" xr:uid="{00000000-0005-0000-0000-0000F9850000}"/>
    <cellStyle name="Normal 8 7 3 2 2 3" xfId="36042" xr:uid="{00000000-0005-0000-0000-0000FA850000}"/>
    <cellStyle name="Normal 8 7 3 2 2 4" xfId="36043" xr:uid="{00000000-0005-0000-0000-0000FB850000}"/>
    <cellStyle name="Normal 8 7 3 2 3" xfId="36044" xr:uid="{00000000-0005-0000-0000-0000FC850000}"/>
    <cellStyle name="Normal 8 7 3 2 3 2" xfId="36045" xr:uid="{00000000-0005-0000-0000-0000FD850000}"/>
    <cellStyle name="Normal 8 7 3 2 4" xfId="36046" xr:uid="{00000000-0005-0000-0000-0000FE850000}"/>
    <cellStyle name="Normal 8 7 3 2 5" xfId="36047" xr:uid="{00000000-0005-0000-0000-0000FF850000}"/>
    <cellStyle name="Normal 8 7 3 3" xfId="36048" xr:uid="{00000000-0005-0000-0000-000000860000}"/>
    <cellStyle name="Normal 8 7 3 3 2" xfId="36049" xr:uid="{00000000-0005-0000-0000-000001860000}"/>
    <cellStyle name="Normal 8 7 3 3 2 2" xfId="36050" xr:uid="{00000000-0005-0000-0000-000002860000}"/>
    <cellStyle name="Normal 8 7 3 3 3" xfId="36051" xr:uid="{00000000-0005-0000-0000-000003860000}"/>
    <cellStyle name="Normal 8 7 3 3 4" xfId="36052" xr:uid="{00000000-0005-0000-0000-000004860000}"/>
    <cellStyle name="Normal 8 7 3 4" xfId="36053" xr:uid="{00000000-0005-0000-0000-000005860000}"/>
    <cellStyle name="Normal 8 7 3 4 2" xfId="36054" xr:uid="{00000000-0005-0000-0000-000006860000}"/>
    <cellStyle name="Normal 8 7 3 5" xfId="36055" xr:uid="{00000000-0005-0000-0000-000007860000}"/>
    <cellStyle name="Normal 8 7 3 6" xfId="36056" xr:uid="{00000000-0005-0000-0000-000008860000}"/>
    <cellStyle name="Normal 8 7 4" xfId="36057" xr:uid="{00000000-0005-0000-0000-000009860000}"/>
    <cellStyle name="Normal 8 7 4 2" xfId="36058" xr:uid="{00000000-0005-0000-0000-00000A860000}"/>
    <cellStyle name="Normal 8 7 4 2 2" xfId="36059" xr:uid="{00000000-0005-0000-0000-00000B860000}"/>
    <cellStyle name="Normal 8 7 4 2 2 2" xfId="36060" xr:uid="{00000000-0005-0000-0000-00000C860000}"/>
    <cellStyle name="Normal 8 7 4 2 3" xfId="36061" xr:uid="{00000000-0005-0000-0000-00000D860000}"/>
    <cellStyle name="Normal 8 7 4 2 4" xfId="36062" xr:uid="{00000000-0005-0000-0000-00000E860000}"/>
    <cellStyle name="Normal 8 7 4 3" xfId="36063" xr:uid="{00000000-0005-0000-0000-00000F860000}"/>
    <cellStyle name="Normal 8 7 4 3 2" xfId="36064" xr:uid="{00000000-0005-0000-0000-000010860000}"/>
    <cellStyle name="Normal 8 7 4 4" xfId="36065" xr:uid="{00000000-0005-0000-0000-000011860000}"/>
    <cellStyle name="Normal 8 7 4 5" xfId="36066" xr:uid="{00000000-0005-0000-0000-000012860000}"/>
    <cellStyle name="Normal 8 7 5" xfId="36067" xr:uid="{00000000-0005-0000-0000-000013860000}"/>
    <cellStyle name="Normal 8 7 5 2" xfId="36068" xr:uid="{00000000-0005-0000-0000-000014860000}"/>
    <cellStyle name="Normal 8 7 5 2 2" xfId="36069" xr:uid="{00000000-0005-0000-0000-000015860000}"/>
    <cellStyle name="Normal 8 7 5 3" xfId="36070" xr:uid="{00000000-0005-0000-0000-000016860000}"/>
    <cellStyle name="Normal 8 7 5 4" xfId="36071" xr:uid="{00000000-0005-0000-0000-000017860000}"/>
    <cellStyle name="Normal 8 7 6" xfId="36072" xr:uid="{00000000-0005-0000-0000-000018860000}"/>
    <cellStyle name="Normal 8 7 6 2" xfId="36073" xr:uid="{00000000-0005-0000-0000-000019860000}"/>
    <cellStyle name="Normal 8 7 7" xfId="36074" xr:uid="{00000000-0005-0000-0000-00001A860000}"/>
    <cellStyle name="Normal 8 7 8" xfId="36075" xr:uid="{00000000-0005-0000-0000-00001B860000}"/>
    <cellStyle name="Normal 8 7 9" xfId="36076" xr:uid="{00000000-0005-0000-0000-00001C860000}"/>
    <cellStyle name="Normal 8 8" xfId="825" xr:uid="{00000000-0005-0000-0000-00001D860000}"/>
    <cellStyle name="Normal 8 8 2" xfId="5846" xr:uid="{00000000-0005-0000-0000-00001E860000}"/>
    <cellStyle name="Normal 8 8 2 2" xfId="5847" xr:uid="{00000000-0005-0000-0000-00001F860000}"/>
    <cellStyle name="Normal 8 9" xfId="5848" xr:uid="{00000000-0005-0000-0000-000020860000}"/>
    <cellStyle name="Normal 8 9 2" xfId="5849" xr:uid="{00000000-0005-0000-0000-000021860000}"/>
    <cellStyle name="Normal 8 9 2 2" xfId="5850" xr:uid="{00000000-0005-0000-0000-000022860000}"/>
    <cellStyle name="Normal 8_00401" xfId="5851" xr:uid="{00000000-0005-0000-0000-000023860000}"/>
    <cellStyle name="Normal 80" xfId="36077" xr:uid="{00000000-0005-0000-0000-000024860000}"/>
    <cellStyle name="Normal 81" xfId="36078" xr:uid="{00000000-0005-0000-0000-000025860000}"/>
    <cellStyle name="Normal 81 2" xfId="36079" xr:uid="{00000000-0005-0000-0000-000026860000}"/>
    <cellStyle name="Normal 81 2 2" xfId="36080" xr:uid="{00000000-0005-0000-0000-000027860000}"/>
    <cellStyle name="Normal 81 3" xfId="36081" xr:uid="{00000000-0005-0000-0000-000028860000}"/>
    <cellStyle name="Normal 81 4" xfId="36082" xr:uid="{00000000-0005-0000-0000-000029860000}"/>
    <cellStyle name="Normal 82" xfId="36083" xr:uid="{00000000-0005-0000-0000-00002A860000}"/>
    <cellStyle name="Normal 82 2" xfId="36084" xr:uid="{00000000-0005-0000-0000-00002B860000}"/>
    <cellStyle name="Normal 82 2 2" xfId="36085" xr:uid="{00000000-0005-0000-0000-00002C860000}"/>
    <cellStyle name="Normal 82 3" xfId="36086" xr:uid="{00000000-0005-0000-0000-00002D860000}"/>
    <cellStyle name="Normal 82 4" xfId="36087" xr:uid="{00000000-0005-0000-0000-00002E860000}"/>
    <cellStyle name="Normal 83" xfId="36088" xr:uid="{00000000-0005-0000-0000-00002F860000}"/>
    <cellStyle name="Normal 83 2" xfId="36089" xr:uid="{00000000-0005-0000-0000-000030860000}"/>
    <cellStyle name="Normal 84" xfId="36090" xr:uid="{00000000-0005-0000-0000-000031860000}"/>
    <cellStyle name="Normal 84 2" xfId="36091" xr:uid="{00000000-0005-0000-0000-000032860000}"/>
    <cellStyle name="Normal 85" xfId="36092" xr:uid="{00000000-0005-0000-0000-000033860000}"/>
    <cellStyle name="Normal 85 2" xfId="36093" xr:uid="{00000000-0005-0000-0000-000034860000}"/>
    <cellStyle name="Normal 86" xfId="36094" xr:uid="{00000000-0005-0000-0000-000035860000}"/>
    <cellStyle name="Normal 86 2" xfId="36095" xr:uid="{00000000-0005-0000-0000-000036860000}"/>
    <cellStyle name="Normal 86 2 2" xfId="36096" xr:uid="{00000000-0005-0000-0000-000037860000}"/>
    <cellStyle name="Normal 86 3" xfId="36097" xr:uid="{00000000-0005-0000-0000-000038860000}"/>
    <cellStyle name="Normal 87" xfId="36098" xr:uid="{00000000-0005-0000-0000-000039860000}"/>
    <cellStyle name="Normal 88" xfId="5852" xr:uid="{00000000-0005-0000-0000-00003A860000}"/>
    <cellStyle name="Normal 88 2" xfId="5853" xr:uid="{00000000-0005-0000-0000-00003B860000}"/>
    <cellStyle name="Normal 88 2 2" xfId="5854" xr:uid="{00000000-0005-0000-0000-00003C860000}"/>
    <cellStyle name="Normal 89" xfId="5855" xr:uid="{00000000-0005-0000-0000-00003D860000}"/>
    <cellStyle name="Normal 89 2" xfId="5856" xr:uid="{00000000-0005-0000-0000-00003E860000}"/>
    <cellStyle name="Normal 89 2 2" xfId="5857" xr:uid="{00000000-0005-0000-0000-00003F860000}"/>
    <cellStyle name="Normal 9" xfId="419" xr:uid="{00000000-0005-0000-0000-000040860000}"/>
    <cellStyle name="Normal 9 10" xfId="420" xr:uid="{00000000-0005-0000-0000-000041860000}"/>
    <cellStyle name="Normal 9 10 2" xfId="5858" xr:uid="{00000000-0005-0000-0000-000042860000}"/>
    <cellStyle name="Normal 9 10 2 2" xfId="5859" xr:uid="{00000000-0005-0000-0000-000043860000}"/>
    <cellStyle name="Normal 9 11" xfId="421" xr:uid="{00000000-0005-0000-0000-000044860000}"/>
    <cellStyle name="Normal 9 11 2" xfId="5860" xr:uid="{00000000-0005-0000-0000-000045860000}"/>
    <cellStyle name="Normal 9 11 2 2" xfId="5861" xr:uid="{00000000-0005-0000-0000-000046860000}"/>
    <cellStyle name="Normal 9 12" xfId="422" xr:uid="{00000000-0005-0000-0000-000047860000}"/>
    <cellStyle name="Normal 9 12 2" xfId="5862" xr:uid="{00000000-0005-0000-0000-000048860000}"/>
    <cellStyle name="Normal 9 12 2 2" xfId="5863" xr:uid="{00000000-0005-0000-0000-000049860000}"/>
    <cellStyle name="Normal 9 13" xfId="5864" xr:uid="{00000000-0005-0000-0000-00004A860000}"/>
    <cellStyle name="Normal 9 13 2" xfId="5865" xr:uid="{00000000-0005-0000-0000-00004B860000}"/>
    <cellStyle name="Normal 9 13 2 2" xfId="5866" xr:uid="{00000000-0005-0000-0000-00004C860000}"/>
    <cellStyle name="Normal 9 14" xfId="5867" xr:uid="{00000000-0005-0000-0000-00004D860000}"/>
    <cellStyle name="Normal 9 14 2" xfId="5868" xr:uid="{00000000-0005-0000-0000-00004E860000}"/>
    <cellStyle name="Normal 9 14 2 2" xfId="5869" xr:uid="{00000000-0005-0000-0000-00004F860000}"/>
    <cellStyle name="Normal 9 15" xfId="5870" xr:uid="{00000000-0005-0000-0000-000050860000}"/>
    <cellStyle name="Normal 9 15 2" xfId="5871" xr:uid="{00000000-0005-0000-0000-000051860000}"/>
    <cellStyle name="Normal 9 15 2 2" xfId="5872" xr:uid="{00000000-0005-0000-0000-000052860000}"/>
    <cellStyle name="Normal 9 16" xfId="5873" xr:uid="{00000000-0005-0000-0000-000053860000}"/>
    <cellStyle name="Normal 9 16 2" xfId="5874" xr:uid="{00000000-0005-0000-0000-000054860000}"/>
    <cellStyle name="Normal 9 16 2 2" xfId="5875" xr:uid="{00000000-0005-0000-0000-000055860000}"/>
    <cellStyle name="Normal 9 17" xfId="5876" xr:uid="{00000000-0005-0000-0000-000056860000}"/>
    <cellStyle name="Normal 9 17 2" xfId="5877" xr:uid="{00000000-0005-0000-0000-000057860000}"/>
    <cellStyle name="Normal 9 17 2 2" xfId="5878" xr:uid="{00000000-0005-0000-0000-000058860000}"/>
    <cellStyle name="Normal 9 18" xfId="5879" xr:uid="{00000000-0005-0000-0000-000059860000}"/>
    <cellStyle name="Normal 9 18 2" xfId="5880" xr:uid="{00000000-0005-0000-0000-00005A860000}"/>
    <cellStyle name="Normal 9 18 2 2" xfId="5881" xr:uid="{00000000-0005-0000-0000-00005B860000}"/>
    <cellStyle name="Normal 9 19" xfId="5882" xr:uid="{00000000-0005-0000-0000-00005C860000}"/>
    <cellStyle name="Normal 9 19 2" xfId="5883" xr:uid="{00000000-0005-0000-0000-00005D860000}"/>
    <cellStyle name="Normal 9 19 2 2" xfId="5884" xr:uid="{00000000-0005-0000-0000-00005E860000}"/>
    <cellStyle name="Normal 9 2" xfId="423" xr:uid="{00000000-0005-0000-0000-00005F860000}"/>
    <cellStyle name="Normal 9 2 10" xfId="424" xr:uid="{00000000-0005-0000-0000-000060860000}"/>
    <cellStyle name="Normal 9 2 10 2" xfId="7414" xr:uid="{00000000-0005-0000-0000-000061860000}"/>
    <cellStyle name="Normal 9 2 11" xfId="425" xr:uid="{00000000-0005-0000-0000-000062860000}"/>
    <cellStyle name="Normal 9 2 11 2" xfId="7415" xr:uid="{00000000-0005-0000-0000-000063860000}"/>
    <cellStyle name="Normal 9 2 12" xfId="426" xr:uid="{00000000-0005-0000-0000-000064860000}"/>
    <cellStyle name="Normal 9 2 12 2" xfId="7416" xr:uid="{00000000-0005-0000-0000-000065860000}"/>
    <cellStyle name="Normal 9 2 13" xfId="36099" xr:uid="{00000000-0005-0000-0000-000066860000}"/>
    <cellStyle name="Normal 9 2 2" xfId="427" xr:uid="{00000000-0005-0000-0000-000067860000}"/>
    <cellStyle name="Normal 9 2 2 10" xfId="36100" xr:uid="{00000000-0005-0000-0000-000068860000}"/>
    <cellStyle name="Normal 9 2 2 11" xfId="36101" xr:uid="{00000000-0005-0000-0000-000069860000}"/>
    <cellStyle name="Normal 9 2 2 12" xfId="36102" xr:uid="{00000000-0005-0000-0000-00006A860000}"/>
    <cellStyle name="Normal 9 2 2 2" xfId="428" xr:uid="{00000000-0005-0000-0000-00006B860000}"/>
    <cellStyle name="Normal 9 2 2 2 2" xfId="429" xr:uid="{00000000-0005-0000-0000-00006C860000}"/>
    <cellStyle name="Normal 9 2 2 2 2 2" xfId="7419" xr:uid="{00000000-0005-0000-0000-00006D860000}"/>
    <cellStyle name="Normal 9 2 2 2 2 2 2" xfId="36103" xr:uid="{00000000-0005-0000-0000-00006E860000}"/>
    <cellStyle name="Normal 9 2 2 2 2 2 2 2" xfId="36104" xr:uid="{00000000-0005-0000-0000-00006F860000}"/>
    <cellStyle name="Normal 9 2 2 2 2 2 2 2 2" xfId="36105" xr:uid="{00000000-0005-0000-0000-000070860000}"/>
    <cellStyle name="Normal 9 2 2 2 2 2 2 2 2 2" xfId="36106" xr:uid="{00000000-0005-0000-0000-000071860000}"/>
    <cellStyle name="Normal 9 2 2 2 2 2 2 2 3" xfId="36107" xr:uid="{00000000-0005-0000-0000-000072860000}"/>
    <cellStyle name="Normal 9 2 2 2 2 2 2 2 4" xfId="36108" xr:uid="{00000000-0005-0000-0000-000073860000}"/>
    <cellStyle name="Normal 9 2 2 2 2 2 2 3" xfId="36109" xr:uid="{00000000-0005-0000-0000-000074860000}"/>
    <cellStyle name="Normal 9 2 2 2 2 2 2 3 2" xfId="36110" xr:uid="{00000000-0005-0000-0000-000075860000}"/>
    <cellStyle name="Normal 9 2 2 2 2 2 2 4" xfId="36111" xr:uid="{00000000-0005-0000-0000-000076860000}"/>
    <cellStyle name="Normal 9 2 2 2 2 2 2 5" xfId="36112" xr:uid="{00000000-0005-0000-0000-000077860000}"/>
    <cellStyle name="Normal 9 2 2 2 2 2 3" xfId="36113" xr:uid="{00000000-0005-0000-0000-000078860000}"/>
    <cellStyle name="Normal 9 2 2 2 2 2 3 2" xfId="36114" xr:uid="{00000000-0005-0000-0000-000079860000}"/>
    <cellStyle name="Normal 9 2 2 2 2 2 3 2 2" xfId="36115" xr:uid="{00000000-0005-0000-0000-00007A860000}"/>
    <cellStyle name="Normal 9 2 2 2 2 2 3 3" xfId="36116" xr:uid="{00000000-0005-0000-0000-00007B860000}"/>
    <cellStyle name="Normal 9 2 2 2 2 2 3 4" xfId="36117" xr:uid="{00000000-0005-0000-0000-00007C860000}"/>
    <cellStyle name="Normal 9 2 2 2 2 2 4" xfId="36118" xr:uid="{00000000-0005-0000-0000-00007D860000}"/>
    <cellStyle name="Normal 9 2 2 2 2 2 4 2" xfId="36119" xr:uid="{00000000-0005-0000-0000-00007E860000}"/>
    <cellStyle name="Normal 9 2 2 2 2 2 5" xfId="36120" xr:uid="{00000000-0005-0000-0000-00007F860000}"/>
    <cellStyle name="Normal 9 2 2 2 2 2 6" xfId="36121" xr:uid="{00000000-0005-0000-0000-000080860000}"/>
    <cellStyle name="Normal 9 2 2 2 2 3" xfId="36122" xr:uid="{00000000-0005-0000-0000-000081860000}"/>
    <cellStyle name="Normal 9 2 2 2 2 3 2" xfId="36123" xr:uid="{00000000-0005-0000-0000-000082860000}"/>
    <cellStyle name="Normal 9 2 2 2 2 3 2 2" xfId="36124" xr:uid="{00000000-0005-0000-0000-000083860000}"/>
    <cellStyle name="Normal 9 2 2 2 2 3 2 2 2" xfId="36125" xr:uid="{00000000-0005-0000-0000-000084860000}"/>
    <cellStyle name="Normal 9 2 2 2 2 3 2 3" xfId="36126" xr:uid="{00000000-0005-0000-0000-000085860000}"/>
    <cellStyle name="Normal 9 2 2 2 2 3 2 4" xfId="36127" xr:uid="{00000000-0005-0000-0000-000086860000}"/>
    <cellStyle name="Normal 9 2 2 2 2 3 3" xfId="36128" xr:uid="{00000000-0005-0000-0000-000087860000}"/>
    <cellStyle name="Normal 9 2 2 2 2 3 3 2" xfId="36129" xr:uid="{00000000-0005-0000-0000-000088860000}"/>
    <cellStyle name="Normal 9 2 2 2 2 3 4" xfId="36130" xr:uid="{00000000-0005-0000-0000-000089860000}"/>
    <cellStyle name="Normal 9 2 2 2 2 3 5" xfId="36131" xr:uid="{00000000-0005-0000-0000-00008A860000}"/>
    <cellStyle name="Normal 9 2 2 2 2 4" xfId="36132" xr:uid="{00000000-0005-0000-0000-00008B860000}"/>
    <cellStyle name="Normal 9 2 2 2 2 4 2" xfId="36133" xr:uid="{00000000-0005-0000-0000-00008C860000}"/>
    <cellStyle name="Normal 9 2 2 2 2 4 2 2" xfId="36134" xr:uid="{00000000-0005-0000-0000-00008D860000}"/>
    <cellStyle name="Normal 9 2 2 2 2 4 3" xfId="36135" xr:uid="{00000000-0005-0000-0000-00008E860000}"/>
    <cellStyle name="Normal 9 2 2 2 2 4 4" xfId="36136" xr:uid="{00000000-0005-0000-0000-00008F860000}"/>
    <cellStyle name="Normal 9 2 2 2 2 5" xfId="36137" xr:uid="{00000000-0005-0000-0000-000090860000}"/>
    <cellStyle name="Normal 9 2 2 2 2 5 2" xfId="36138" xr:uid="{00000000-0005-0000-0000-000091860000}"/>
    <cellStyle name="Normal 9 2 2 2 2 6" xfId="36139" xr:uid="{00000000-0005-0000-0000-000092860000}"/>
    <cellStyle name="Normal 9 2 2 2 2 7" xfId="36140" xr:uid="{00000000-0005-0000-0000-000093860000}"/>
    <cellStyle name="Normal 9 2 2 2 3" xfId="430" xr:uid="{00000000-0005-0000-0000-000094860000}"/>
    <cellStyle name="Normal 9 2 2 2 3 2" xfId="7420" xr:uid="{00000000-0005-0000-0000-000095860000}"/>
    <cellStyle name="Normal 9 2 2 2 3 2 2" xfId="36141" xr:uid="{00000000-0005-0000-0000-000096860000}"/>
    <cellStyle name="Normal 9 2 2 2 3 2 2 2" xfId="36142" xr:uid="{00000000-0005-0000-0000-000097860000}"/>
    <cellStyle name="Normal 9 2 2 2 3 2 2 2 2" xfId="36143" xr:uid="{00000000-0005-0000-0000-000098860000}"/>
    <cellStyle name="Normal 9 2 2 2 3 2 2 3" xfId="36144" xr:uid="{00000000-0005-0000-0000-000099860000}"/>
    <cellStyle name="Normal 9 2 2 2 3 2 2 4" xfId="36145" xr:uid="{00000000-0005-0000-0000-00009A860000}"/>
    <cellStyle name="Normal 9 2 2 2 3 2 3" xfId="36146" xr:uid="{00000000-0005-0000-0000-00009B860000}"/>
    <cellStyle name="Normal 9 2 2 2 3 2 3 2" xfId="36147" xr:uid="{00000000-0005-0000-0000-00009C860000}"/>
    <cellStyle name="Normal 9 2 2 2 3 2 4" xfId="36148" xr:uid="{00000000-0005-0000-0000-00009D860000}"/>
    <cellStyle name="Normal 9 2 2 2 3 2 5" xfId="36149" xr:uid="{00000000-0005-0000-0000-00009E860000}"/>
    <cellStyle name="Normal 9 2 2 2 3 3" xfId="36150" xr:uid="{00000000-0005-0000-0000-00009F860000}"/>
    <cellStyle name="Normal 9 2 2 2 3 3 2" xfId="36151" xr:uid="{00000000-0005-0000-0000-0000A0860000}"/>
    <cellStyle name="Normal 9 2 2 2 3 3 2 2" xfId="36152" xr:uid="{00000000-0005-0000-0000-0000A1860000}"/>
    <cellStyle name="Normal 9 2 2 2 3 3 3" xfId="36153" xr:uid="{00000000-0005-0000-0000-0000A2860000}"/>
    <cellStyle name="Normal 9 2 2 2 3 3 4" xfId="36154" xr:uid="{00000000-0005-0000-0000-0000A3860000}"/>
    <cellStyle name="Normal 9 2 2 2 3 4" xfId="36155" xr:uid="{00000000-0005-0000-0000-0000A4860000}"/>
    <cellStyle name="Normal 9 2 2 2 3 4 2" xfId="36156" xr:uid="{00000000-0005-0000-0000-0000A5860000}"/>
    <cellStyle name="Normal 9 2 2 2 3 5" xfId="36157" xr:uid="{00000000-0005-0000-0000-0000A6860000}"/>
    <cellStyle name="Normal 9 2 2 2 3 6" xfId="36158" xr:uid="{00000000-0005-0000-0000-0000A7860000}"/>
    <cellStyle name="Normal 9 2 2 2 4" xfId="431" xr:uid="{00000000-0005-0000-0000-0000A8860000}"/>
    <cellStyle name="Normal 9 2 2 2 4 2" xfId="7421" xr:uid="{00000000-0005-0000-0000-0000A9860000}"/>
    <cellStyle name="Normal 9 2 2 2 4 2 2" xfId="36159" xr:uid="{00000000-0005-0000-0000-0000AA860000}"/>
    <cellStyle name="Normal 9 2 2 2 4 2 2 2" xfId="36160" xr:uid="{00000000-0005-0000-0000-0000AB860000}"/>
    <cellStyle name="Normal 9 2 2 2 4 2 3" xfId="36161" xr:uid="{00000000-0005-0000-0000-0000AC860000}"/>
    <cellStyle name="Normal 9 2 2 2 4 2 4" xfId="36162" xr:uid="{00000000-0005-0000-0000-0000AD860000}"/>
    <cellStyle name="Normal 9 2 2 2 4 3" xfId="36163" xr:uid="{00000000-0005-0000-0000-0000AE860000}"/>
    <cellStyle name="Normal 9 2 2 2 4 3 2" xfId="36164" xr:uid="{00000000-0005-0000-0000-0000AF860000}"/>
    <cellStyle name="Normal 9 2 2 2 4 4" xfId="36165" xr:uid="{00000000-0005-0000-0000-0000B0860000}"/>
    <cellStyle name="Normal 9 2 2 2 4 5" xfId="36166" xr:uid="{00000000-0005-0000-0000-0000B1860000}"/>
    <cellStyle name="Normal 9 2 2 2 5" xfId="432" xr:uid="{00000000-0005-0000-0000-0000B2860000}"/>
    <cellStyle name="Normal 9 2 2 2 5 2" xfId="7422" xr:uid="{00000000-0005-0000-0000-0000B3860000}"/>
    <cellStyle name="Normal 9 2 2 2 5 2 2" xfId="36167" xr:uid="{00000000-0005-0000-0000-0000B4860000}"/>
    <cellStyle name="Normal 9 2 2 2 5 3" xfId="36168" xr:uid="{00000000-0005-0000-0000-0000B5860000}"/>
    <cellStyle name="Normal 9 2 2 2 5 4" xfId="36169" xr:uid="{00000000-0005-0000-0000-0000B6860000}"/>
    <cellStyle name="Normal 9 2 2 2 6" xfId="7418" xr:uid="{00000000-0005-0000-0000-0000B7860000}"/>
    <cellStyle name="Normal 9 2 2 2 6 2" xfId="36170" xr:uid="{00000000-0005-0000-0000-0000B8860000}"/>
    <cellStyle name="Normal 9 2 2 2 7" xfId="36171" xr:uid="{00000000-0005-0000-0000-0000B9860000}"/>
    <cellStyle name="Normal 9 2 2 2 8" xfId="36172" xr:uid="{00000000-0005-0000-0000-0000BA860000}"/>
    <cellStyle name="Normal 9 2 2 2 9" xfId="36173" xr:uid="{00000000-0005-0000-0000-0000BB860000}"/>
    <cellStyle name="Normal 9 2 2 3" xfId="433" xr:uid="{00000000-0005-0000-0000-0000BC860000}"/>
    <cellStyle name="Normal 9 2 2 3 2" xfId="7423" xr:uid="{00000000-0005-0000-0000-0000BD860000}"/>
    <cellStyle name="Normal 9 2 2 3 2 2" xfId="36174" xr:uid="{00000000-0005-0000-0000-0000BE860000}"/>
    <cellStyle name="Normal 9 2 2 3 2 2 2" xfId="36175" xr:uid="{00000000-0005-0000-0000-0000BF860000}"/>
    <cellStyle name="Normal 9 2 2 3 2 2 2 2" xfId="36176" xr:uid="{00000000-0005-0000-0000-0000C0860000}"/>
    <cellStyle name="Normal 9 2 2 3 2 2 2 2 2" xfId="36177" xr:uid="{00000000-0005-0000-0000-0000C1860000}"/>
    <cellStyle name="Normal 9 2 2 3 2 2 2 2 2 2" xfId="36178" xr:uid="{00000000-0005-0000-0000-0000C2860000}"/>
    <cellStyle name="Normal 9 2 2 3 2 2 2 2 3" xfId="36179" xr:uid="{00000000-0005-0000-0000-0000C3860000}"/>
    <cellStyle name="Normal 9 2 2 3 2 2 2 2 4" xfId="36180" xr:uid="{00000000-0005-0000-0000-0000C4860000}"/>
    <cellStyle name="Normal 9 2 2 3 2 2 2 3" xfId="36181" xr:uid="{00000000-0005-0000-0000-0000C5860000}"/>
    <cellStyle name="Normal 9 2 2 3 2 2 2 3 2" xfId="36182" xr:uid="{00000000-0005-0000-0000-0000C6860000}"/>
    <cellStyle name="Normal 9 2 2 3 2 2 2 4" xfId="36183" xr:uid="{00000000-0005-0000-0000-0000C7860000}"/>
    <cellStyle name="Normal 9 2 2 3 2 2 2 5" xfId="36184" xr:uid="{00000000-0005-0000-0000-0000C8860000}"/>
    <cellStyle name="Normal 9 2 2 3 2 2 3" xfId="36185" xr:uid="{00000000-0005-0000-0000-0000C9860000}"/>
    <cellStyle name="Normal 9 2 2 3 2 2 3 2" xfId="36186" xr:uid="{00000000-0005-0000-0000-0000CA860000}"/>
    <cellStyle name="Normal 9 2 2 3 2 2 3 2 2" xfId="36187" xr:uid="{00000000-0005-0000-0000-0000CB860000}"/>
    <cellStyle name="Normal 9 2 2 3 2 2 3 3" xfId="36188" xr:uid="{00000000-0005-0000-0000-0000CC860000}"/>
    <cellStyle name="Normal 9 2 2 3 2 2 3 4" xfId="36189" xr:uid="{00000000-0005-0000-0000-0000CD860000}"/>
    <cellStyle name="Normal 9 2 2 3 2 2 4" xfId="36190" xr:uid="{00000000-0005-0000-0000-0000CE860000}"/>
    <cellStyle name="Normal 9 2 2 3 2 2 4 2" xfId="36191" xr:uid="{00000000-0005-0000-0000-0000CF860000}"/>
    <cellStyle name="Normal 9 2 2 3 2 2 5" xfId="36192" xr:uid="{00000000-0005-0000-0000-0000D0860000}"/>
    <cellStyle name="Normal 9 2 2 3 2 2 6" xfId="36193" xr:uid="{00000000-0005-0000-0000-0000D1860000}"/>
    <cellStyle name="Normal 9 2 2 3 2 3" xfId="36194" xr:uid="{00000000-0005-0000-0000-0000D2860000}"/>
    <cellStyle name="Normal 9 2 2 3 2 3 2" xfId="36195" xr:uid="{00000000-0005-0000-0000-0000D3860000}"/>
    <cellStyle name="Normal 9 2 2 3 2 3 2 2" xfId="36196" xr:uid="{00000000-0005-0000-0000-0000D4860000}"/>
    <cellStyle name="Normal 9 2 2 3 2 3 2 2 2" xfId="36197" xr:uid="{00000000-0005-0000-0000-0000D5860000}"/>
    <cellStyle name="Normal 9 2 2 3 2 3 2 3" xfId="36198" xr:uid="{00000000-0005-0000-0000-0000D6860000}"/>
    <cellStyle name="Normal 9 2 2 3 2 3 2 4" xfId="36199" xr:uid="{00000000-0005-0000-0000-0000D7860000}"/>
    <cellStyle name="Normal 9 2 2 3 2 3 3" xfId="36200" xr:uid="{00000000-0005-0000-0000-0000D8860000}"/>
    <cellStyle name="Normal 9 2 2 3 2 3 3 2" xfId="36201" xr:uid="{00000000-0005-0000-0000-0000D9860000}"/>
    <cellStyle name="Normal 9 2 2 3 2 3 4" xfId="36202" xr:uid="{00000000-0005-0000-0000-0000DA860000}"/>
    <cellStyle name="Normal 9 2 2 3 2 3 5" xfId="36203" xr:uid="{00000000-0005-0000-0000-0000DB860000}"/>
    <cellStyle name="Normal 9 2 2 3 2 4" xfId="36204" xr:uid="{00000000-0005-0000-0000-0000DC860000}"/>
    <cellStyle name="Normal 9 2 2 3 2 4 2" xfId="36205" xr:uid="{00000000-0005-0000-0000-0000DD860000}"/>
    <cellStyle name="Normal 9 2 2 3 2 4 2 2" xfId="36206" xr:uid="{00000000-0005-0000-0000-0000DE860000}"/>
    <cellStyle name="Normal 9 2 2 3 2 4 3" xfId="36207" xr:uid="{00000000-0005-0000-0000-0000DF860000}"/>
    <cellStyle name="Normal 9 2 2 3 2 4 4" xfId="36208" xr:uid="{00000000-0005-0000-0000-0000E0860000}"/>
    <cellStyle name="Normal 9 2 2 3 2 5" xfId="36209" xr:uid="{00000000-0005-0000-0000-0000E1860000}"/>
    <cellStyle name="Normal 9 2 2 3 2 5 2" xfId="36210" xr:uid="{00000000-0005-0000-0000-0000E2860000}"/>
    <cellStyle name="Normal 9 2 2 3 2 6" xfId="36211" xr:uid="{00000000-0005-0000-0000-0000E3860000}"/>
    <cellStyle name="Normal 9 2 2 3 2 7" xfId="36212" xr:uid="{00000000-0005-0000-0000-0000E4860000}"/>
    <cellStyle name="Normal 9 2 2 3 3" xfId="36213" xr:uid="{00000000-0005-0000-0000-0000E5860000}"/>
    <cellStyle name="Normal 9 2 2 3 3 2" xfId="36214" xr:uid="{00000000-0005-0000-0000-0000E6860000}"/>
    <cellStyle name="Normal 9 2 2 3 3 2 2" xfId="36215" xr:uid="{00000000-0005-0000-0000-0000E7860000}"/>
    <cellStyle name="Normal 9 2 2 3 3 2 2 2" xfId="36216" xr:uid="{00000000-0005-0000-0000-0000E8860000}"/>
    <cellStyle name="Normal 9 2 2 3 3 2 2 2 2" xfId="36217" xr:uid="{00000000-0005-0000-0000-0000E9860000}"/>
    <cellStyle name="Normal 9 2 2 3 3 2 2 3" xfId="36218" xr:uid="{00000000-0005-0000-0000-0000EA860000}"/>
    <cellStyle name="Normal 9 2 2 3 3 2 2 4" xfId="36219" xr:uid="{00000000-0005-0000-0000-0000EB860000}"/>
    <cellStyle name="Normal 9 2 2 3 3 2 3" xfId="36220" xr:uid="{00000000-0005-0000-0000-0000EC860000}"/>
    <cellStyle name="Normal 9 2 2 3 3 2 3 2" xfId="36221" xr:uid="{00000000-0005-0000-0000-0000ED860000}"/>
    <cellStyle name="Normal 9 2 2 3 3 2 4" xfId="36222" xr:uid="{00000000-0005-0000-0000-0000EE860000}"/>
    <cellStyle name="Normal 9 2 2 3 3 2 5" xfId="36223" xr:uid="{00000000-0005-0000-0000-0000EF860000}"/>
    <cellStyle name="Normal 9 2 2 3 3 3" xfId="36224" xr:uid="{00000000-0005-0000-0000-0000F0860000}"/>
    <cellStyle name="Normal 9 2 2 3 3 3 2" xfId="36225" xr:uid="{00000000-0005-0000-0000-0000F1860000}"/>
    <cellStyle name="Normal 9 2 2 3 3 3 2 2" xfId="36226" xr:uid="{00000000-0005-0000-0000-0000F2860000}"/>
    <cellStyle name="Normal 9 2 2 3 3 3 3" xfId="36227" xr:uid="{00000000-0005-0000-0000-0000F3860000}"/>
    <cellStyle name="Normal 9 2 2 3 3 3 4" xfId="36228" xr:uid="{00000000-0005-0000-0000-0000F4860000}"/>
    <cellStyle name="Normal 9 2 2 3 3 4" xfId="36229" xr:uid="{00000000-0005-0000-0000-0000F5860000}"/>
    <cellStyle name="Normal 9 2 2 3 3 4 2" xfId="36230" xr:uid="{00000000-0005-0000-0000-0000F6860000}"/>
    <cellStyle name="Normal 9 2 2 3 3 5" xfId="36231" xr:uid="{00000000-0005-0000-0000-0000F7860000}"/>
    <cellStyle name="Normal 9 2 2 3 3 6" xfId="36232" xr:uid="{00000000-0005-0000-0000-0000F8860000}"/>
    <cellStyle name="Normal 9 2 2 3 4" xfId="36233" xr:uid="{00000000-0005-0000-0000-0000F9860000}"/>
    <cellStyle name="Normal 9 2 2 3 4 2" xfId="36234" xr:uid="{00000000-0005-0000-0000-0000FA860000}"/>
    <cellStyle name="Normal 9 2 2 3 4 2 2" xfId="36235" xr:uid="{00000000-0005-0000-0000-0000FB860000}"/>
    <cellStyle name="Normal 9 2 2 3 4 2 2 2" xfId="36236" xr:uid="{00000000-0005-0000-0000-0000FC860000}"/>
    <cellStyle name="Normal 9 2 2 3 4 2 3" xfId="36237" xr:uid="{00000000-0005-0000-0000-0000FD860000}"/>
    <cellStyle name="Normal 9 2 2 3 4 2 4" xfId="36238" xr:uid="{00000000-0005-0000-0000-0000FE860000}"/>
    <cellStyle name="Normal 9 2 2 3 4 3" xfId="36239" xr:uid="{00000000-0005-0000-0000-0000FF860000}"/>
    <cellStyle name="Normal 9 2 2 3 4 3 2" xfId="36240" xr:uid="{00000000-0005-0000-0000-000000870000}"/>
    <cellStyle name="Normal 9 2 2 3 4 4" xfId="36241" xr:uid="{00000000-0005-0000-0000-000001870000}"/>
    <cellStyle name="Normal 9 2 2 3 4 5" xfId="36242" xr:uid="{00000000-0005-0000-0000-000002870000}"/>
    <cellStyle name="Normal 9 2 2 3 5" xfId="36243" xr:uid="{00000000-0005-0000-0000-000003870000}"/>
    <cellStyle name="Normal 9 2 2 3 5 2" xfId="36244" xr:uid="{00000000-0005-0000-0000-000004870000}"/>
    <cellStyle name="Normal 9 2 2 3 5 2 2" xfId="36245" xr:uid="{00000000-0005-0000-0000-000005870000}"/>
    <cellStyle name="Normal 9 2 2 3 5 3" xfId="36246" xr:uid="{00000000-0005-0000-0000-000006870000}"/>
    <cellStyle name="Normal 9 2 2 3 5 4" xfId="36247" xr:uid="{00000000-0005-0000-0000-000007870000}"/>
    <cellStyle name="Normal 9 2 2 3 6" xfId="36248" xr:uid="{00000000-0005-0000-0000-000008870000}"/>
    <cellStyle name="Normal 9 2 2 3 6 2" xfId="36249" xr:uid="{00000000-0005-0000-0000-000009870000}"/>
    <cellStyle name="Normal 9 2 2 3 7" xfId="36250" xr:uid="{00000000-0005-0000-0000-00000A870000}"/>
    <cellStyle name="Normal 9 2 2 3 8" xfId="36251" xr:uid="{00000000-0005-0000-0000-00000B870000}"/>
    <cellStyle name="Normal 9 2 2 3 9" xfId="36252" xr:uid="{00000000-0005-0000-0000-00000C870000}"/>
    <cellStyle name="Normal 9 2 2 4" xfId="434" xr:uid="{00000000-0005-0000-0000-00000D870000}"/>
    <cellStyle name="Normal 9 2 2 4 2" xfId="7424" xr:uid="{00000000-0005-0000-0000-00000E870000}"/>
    <cellStyle name="Normal 9 2 2 4 2 2" xfId="36253" xr:uid="{00000000-0005-0000-0000-00000F870000}"/>
    <cellStyle name="Normal 9 2 2 4 2 2 2" xfId="36254" xr:uid="{00000000-0005-0000-0000-000010870000}"/>
    <cellStyle name="Normal 9 2 2 4 2 2 2 2" xfId="36255" xr:uid="{00000000-0005-0000-0000-000011870000}"/>
    <cellStyle name="Normal 9 2 2 4 2 2 2 2 2" xfId="36256" xr:uid="{00000000-0005-0000-0000-000012870000}"/>
    <cellStyle name="Normal 9 2 2 4 2 2 2 2 2 2" xfId="36257" xr:uid="{00000000-0005-0000-0000-000013870000}"/>
    <cellStyle name="Normal 9 2 2 4 2 2 2 2 3" xfId="36258" xr:uid="{00000000-0005-0000-0000-000014870000}"/>
    <cellStyle name="Normal 9 2 2 4 2 2 2 2 4" xfId="36259" xr:uid="{00000000-0005-0000-0000-000015870000}"/>
    <cellStyle name="Normal 9 2 2 4 2 2 2 3" xfId="36260" xr:uid="{00000000-0005-0000-0000-000016870000}"/>
    <cellStyle name="Normal 9 2 2 4 2 2 2 3 2" xfId="36261" xr:uid="{00000000-0005-0000-0000-000017870000}"/>
    <cellStyle name="Normal 9 2 2 4 2 2 2 4" xfId="36262" xr:uid="{00000000-0005-0000-0000-000018870000}"/>
    <cellStyle name="Normal 9 2 2 4 2 2 2 5" xfId="36263" xr:uid="{00000000-0005-0000-0000-000019870000}"/>
    <cellStyle name="Normal 9 2 2 4 2 2 3" xfId="36264" xr:uid="{00000000-0005-0000-0000-00001A870000}"/>
    <cellStyle name="Normal 9 2 2 4 2 2 3 2" xfId="36265" xr:uid="{00000000-0005-0000-0000-00001B870000}"/>
    <cellStyle name="Normal 9 2 2 4 2 2 3 2 2" xfId="36266" xr:uid="{00000000-0005-0000-0000-00001C870000}"/>
    <cellStyle name="Normal 9 2 2 4 2 2 3 3" xfId="36267" xr:uid="{00000000-0005-0000-0000-00001D870000}"/>
    <cellStyle name="Normal 9 2 2 4 2 2 3 4" xfId="36268" xr:uid="{00000000-0005-0000-0000-00001E870000}"/>
    <cellStyle name="Normal 9 2 2 4 2 2 4" xfId="36269" xr:uid="{00000000-0005-0000-0000-00001F870000}"/>
    <cellStyle name="Normal 9 2 2 4 2 2 4 2" xfId="36270" xr:uid="{00000000-0005-0000-0000-000020870000}"/>
    <cellStyle name="Normal 9 2 2 4 2 2 5" xfId="36271" xr:uid="{00000000-0005-0000-0000-000021870000}"/>
    <cellStyle name="Normal 9 2 2 4 2 2 6" xfId="36272" xr:uid="{00000000-0005-0000-0000-000022870000}"/>
    <cellStyle name="Normal 9 2 2 4 2 3" xfId="36273" xr:uid="{00000000-0005-0000-0000-000023870000}"/>
    <cellStyle name="Normal 9 2 2 4 2 3 2" xfId="36274" xr:uid="{00000000-0005-0000-0000-000024870000}"/>
    <cellStyle name="Normal 9 2 2 4 2 3 2 2" xfId="36275" xr:uid="{00000000-0005-0000-0000-000025870000}"/>
    <cellStyle name="Normal 9 2 2 4 2 3 2 2 2" xfId="36276" xr:uid="{00000000-0005-0000-0000-000026870000}"/>
    <cellStyle name="Normal 9 2 2 4 2 3 2 3" xfId="36277" xr:uid="{00000000-0005-0000-0000-000027870000}"/>
    <cellStyle name="Normal 9 2 2 4 2 3 2 4" xfId="36278" xr:uid="{00000000-0005-0000-0000-000028870000}"/>
    <cellStyle name="Normal 9 2 2 4 2 3 3" xfId="36279" xr:uid="{00000000-0005-0000-0000-000029870000}"/>
    <cellStyle name="Normal 9 2 2 4 2 3 3 2" xfId="36280" xr:uid="{00000000-0005-0000-0000-00002A870000}"/>
    <cellStyle name="Normal 9 2 2 4 2 3 4" xfId="36281" xr:uid="{00000000-0005-0000-0000-00002B870000}"/>
    <cellStyle name="Normal 9 2 2 4 2 3 5" xfId="36282" xr:uid="{00000000-0005-0000-0000-00002C870000}"/>
    <cellStyle name="Normal 9 2 2 4 2 4" xfId="36283" xr:uid="{00000000-0005-0000-0000-00002D870000}"/>
    <cellStyle name="Normal 9 2 2 4 2 4 2" xfId="36284" xr:uid="{00000000-0005-0000-0000-00002E870000}"/>
    <cellStyle name="Normal 9 2 2 4 2 4 2 2" xfId="36285" xr:uid="{00000000-0005-0000-0000-00002F870000}"/>
    <cellStyle name="Normal 9 2 2 4 2 4 3" xfId="36286" xr:uid="{00000000-0005-0000-0000-000030870000}"/>
    <cellStyle name="Normal 9 2 2 4 2 4 4" xfId="36287" xr:uid="{00000000-0005-0000-0000-000031870000}"/>
    <cellStyle name="Normal 9 2 2 4 2 5" xfId="36288" xr:uid="{00000000-0005-0000-0000-000032870000}"/>
    <cellStyle name="Normal 9 2 2 4 2 5 2" xfId="36289" xr:uid="{00000000-0005-0000-0000-000033870000}"/>
    <cellStyle name="Normal 9 2 2 4 2 6" xfId="36290" xr:uid="{00000000-0005-0000-0000-000034870000}"/>
    <cellStyle name="Normal 9 2 2 4 2 7" xfId="36291" xr:uid="{00000000-0005-0000-0000-000035870000}"/>
    <cellStyle name="Normal 9 2 2 4 3" xfId="36292" xr:uid="{00000000-0005-0000-0000-000036870000}"/>
    <cellStyle name="Normal 9 2 2 4 3 2" xfId="36293" xr:uid="{00000000-0005-0000-0000-000037870000}"/>
    <cellStyle name="Normal 9 2 2 4 3 2 2" xfId="36294" xr:uid="{00000000-0005-0000-0000-000038870000}"/>
    <cellStyle name="Normal 9 2 2 4 3 2 2 2" xfId="36295" xr:uid="{00000000-0005-0000-0000-000039870000}"/>
    <cellStyle name="Normal 9 2 2 4 3 2 2 2 2" xfId="36296" xr:uid="{00000000-0005-0000-0000-00003A870000}"/>
    <cellStyle name="Normal 9 2 2 4 3 2 2 3" xfId="36297" xr:uid="{00000000-0005-0000-0000-00003B870000}"/>
    <cellStyle name="Normal 9 2 2 4 3 2 2 4" xfId="36298" xr:uid="{00000000-0005-0000-0000-00003C870000}"/>
    <cellStyle name="Normal 9 2 2 4 3 2 3" xfId="36299" xr:uid="{00000000-0005-0000-0000-00003D870000}"/>
    <cellStyle name="Normal 9 2 2 4 3 2 3 2" xfId="36300" xr:uid="{00000000-0005-0000-0000-00003E870000}"/>
    <cellStyle name="Normal 9 2 2 4 3 2 4" xfId="36301" xr:uid="{00000000-0005-0000-0000-00003F870000}"/>
    <cellStyle name="Normal 9 2 2 4 3 2 5" xfId="36302" xr:uid="{00000000-0005-0000-0000-000040870000}"/>
    <cellStyle name="Normal 9 2 2 4 3 3" xfId="36303" xr:uid="{00000000-0005-0000-0000-000041870000}"/>
    <cellStyle name="Normal 9 2 2 4 3 3 2" xfId="36304" xr:uid="{00000000-0005-0000-0000-000042870000}"/>
    <cellStyle name="Normal 9 2 2 4 3 3 2 2" xfId="36305" xr:uid="{00000000-0005-0000-0000-000043870000}"/>
    <cellStyle name="Normal 9 2 2 4 3 3 3" xfId="36306" xr:uid="{00000000-0005-0000-0000-000044870000}"/>
    <cellStyle name="Normal 9 2 2 4 3 3 4" xfId="36307" xr:uid="{00000000-0005-0000-0000-000045870000}"/>
    <cellStyle name="Normal 9 2 2 4 3 4" xfId="36308" xr:uid="{00000000-0005-0000-0000-000046870000}"/>
    <cellStyle name="Normal 9 2 2 4 3 4 2" xfId="36309" xr:uid="{00000000-0005-0000-0000-000047870000}"/>
    <cellStyle name="Normal 9 2 2 4 3 5" xfId="36310" xr:uid="{00000000-0005-0000-0000-000048870000}"/>
    <cellStyle name="Normal 9 2 2 4 3 6" xfId="36311" xr:uid="{00000000-0005-0000-0000-000049870000}"/>
    <cellStyle name="Normal 9 2 2 4 4" xfId="36312" xr:uid="{00000000-0005-0000-0000-00004A870000}"/>
    <cellStyle name="Normal 9 2 2 4 4 2" xfId="36313" xr:uid="{00000000-0005-0000-0000-00004B870000}"/>
    <cellStyle name="Normal 9 2 2 4 4 2 2" xfId="36314" xr:uid="{00000000-0005-0000-0000-00004C870000}"/>
    <cellStyle name="Normal 9 2 2 4 4 2 2 2" xfId="36315" xr:uid="{00000000-0005-0000-0000-00004D870000}"/>
    <cellStyle name="Normal 9 2 2 4 4 2 3" xfId="36316" xr:uid="{00000000-0005-0000-0000-00004E870000}"/>
    <cellStyle name="Normal 9 2 2 4 4 2 4" xfId="36317" xr:uid="{00000000-0005-0000-0000-00004F870000}"/>
    <cellStyle name="Normal 9 2 2 4 4 3" xfId="36318" xr:uid="{00000000-0005-0000-0000-000050870000}"/>
    <cellStyle name="Normal 9 2 2 4 4 3 2" xfId="36319" xr:uid="{00000000-0005-0000-0000-000051870000}"/>
    <cellStyle name="Normal 9 2 2 4 4 4" xfId="36320" xr:uid="{00000000-0005-0000-0000-000052870000}"/>
    <cellStyle name="Normal 9 2 2 4 4 5" xfId="36321" xr:uid="{00000000-0005-0000-0000-000053870000}"/>
    <cellStyle name="Normal 9 2 2 4 5" xfId="36322" xr:uid="{00000000-0005-0000-0000-000054870000}"/>
    <cellStyle name="Normal 9 2 2 4 5 2" xfId="36323" xr:uid="{00000000-0005-0000-0000-000055870000}"/>
    <cellStyle name="Normal 9 2 2 4 5 2 2" xfId="36324" xr:uid="{00000000-0005-0000-0000-000056870000}"/>
    <cellStyle name="Normal 9 2 2 4 5 3" xfId="36325" xr:uid="{00000000-0005-0000-0000-000057870000}"/>
    <cellStyle name="Normal 9 2 2 4 5 4" xfId="36326" xr:uid="{00000000-0005-0000-0000-000058870000}"/>
    <cellStyle name="Normal 9 2 2 4 6" xfId="36327" xr:uid="{00000000-0005-0000-0000-000059870000}"/>
    <cellStyle name="Normal 9 2 2 4 6 2" xfId="36328" xr:uid="{00000000-0005-0000-0000-00005A870000}"/>
    <cellStyle name="Normal 9 2 2 4 7" xfId="36329" xr:uid="{00000000-0005-0000-0000-00005B870000}"/>
    <cellStyle name="Normal 9 2 2 4 8" xfId="36330" xr:uid="{00000000-0005-0000-0000-00005C870000}"/>
    <cellStyle name="Normal 9 2 2 4 9" xfId="36331" xr:uid="{00000000-0005-0000-0000-00005D870000}"/>
    <cellStyle name="Normal 9 2 2 5" xfId="435" xr:uid="{00000000-0005-0000-0000-00005E870000}"/>
    <cellStyle name="Normal 9 2 2 5 2" xfId="7425" xr:uid="{00000000-0005-0000-0000-00005F870000}"/>
    <cellStyle name="Normal 9 2 2 5 2 2" xfId="36332" xr:uid="{00000000-0005-0000-0000-000060870000}"/>
    <cellStyle name="Normal 9 2 2 5 2 2 2" xfId="36333" xr:uid="{00000000-0005-0000-0000-000061870000}"/>
    <cellStyle name="Normal 9 2 2 5 2 2 2 2" xfId="36334" xr:uid="{00000000-0005-0000-0000-000062870000}"/>
    <cellStyle name="Normal 9 2 2 5 2 2 2 2 2" xfId="36335" xr:uid="{00000000-0005-0000-0000-000063870000}"/>
    <cellStyle name="Normal 9 2 2 5 2 2 2 3" xfId="36336" xr:uid="{00000000-0005-0000-0000-000064870000}"/>
    <cellStyle name="Normal 9 2 2 5 2 2 2 4" xfId="36337" xr:uid="{00000000-0005-0000-0000-000065870000}"/>
    <cellStyle name="Normal 9 2 2 5 2 2 3" xfId="36338" xr:uid="{00000000-0005-0000-0000-000066870000}"/>
    <cellStyle name="Normal 9 2 2 5 2 2 3 2" xfId="36339" xr:uid="{00000000-0005-0000-0000-000067870000}"/>
    <cellStyle name="Normal 9 2 2 5 2 2 4" xfId="36340" xr:uid="{00000000-0005-0000-0000-000068870000}"/>
    <cellStyle name="Normal 9 2 2 5 2 2 5" xfId="36341" xr:uid="{00000000-0005-0000-0000-000069870000}"/>
    <cellStyle name="Normal 9 2 2 5 2 3" xfId="36342" xr:uid="{00000000-0005-0000-0000-00006A870000}"/>
    <cellStyle name="Normal 9 2 2 5 2 3 2" xfId="36343" xr:uid="{00000000-0005-0000-0000-00006B870000}"/>
    <cellStyle name="Normal 9 2 2 5 2 3 2 2" xfId="36344" xr:uid="{00000000-0005-0000-0000-00006C870000}"/>
    <cellStyle name="Normal 9 2 2 5 2 3 3" xfId="36345" xr:uid="{00000000-0005-0000-0000-00006D870000}"/>
    <cellStyle name="Normal 9 2 2 5 2 3 4" xfId="36346" xr:uid="{00000000-0005-0000-0000-00006E870000}"/>
    <cellStyle name="Normal 9 2 2 5 2 4" xfId="36347" xr:uid="{00000000-0005-0000-0000-00006F870000}"/>
    <cellStyle name="Normal 9 2 2 5 2 4 2" xfId="36348" xr:uid="{00000000-0005-0000-0000-000070870000}"/>
    <cellStyle name="Normal 9 2 2 5 2 5" xfId="36349" xr:uid="{00000000-0005-0000-0000-000071870000}"/>
    <cellStyle name="Normal 9 2 2 5 2 6" xfId="36350" xr:uid="{00000000-0005-0000-0000-000072870000}"/>
    <cellStyle name="Normal 9 2 2 5 3" xfId="36351" xr:uid="{00000000-0005-0000-0000-000073870000}"/>
    <cellStyle name="Normal 9 2 2 5 3 2" xfId="36352" xr:uid="{00000000-0005-0000-0000-000074870000}"/>
    <cellStyle name="Normal 9 2 2 5 3 2 2" xfId="36353" xr:uid="{00000000-0005-0000-0000-000075870000}"/>
    <cellStyle name="Normal 9 2 2 5 3 2 2 2" xfId="36354" xr:uid="{00000000-0005-0000-0000-000076870000}"/>
    <cellStyle name="Normal 9 2 2 5 3 2 3" xfId="36355" xr:uid="{00000000-0005-0000-0000-000077870000}"/>
    <cellStyle name="Normal 9 2 2 5 3 2 4" xfId="36356" xr:uid="{00000000-0005-0000-0000-000078870000}"/>
    <cellStyle name="Normal 9 2 2 5 3 3" xfId="36357" xr:uid="{00000000-0005-0000-0000-000079870000}"/>
    <cellStyle name="Normal 9 2 2 5 3 3 2" xfId="36358" xr:uid="{00000000-0005-0000-0000-00007A870000}"/>
    <cellStyle name="Normal 9 2 2 5 3 4" xfId="36359" xr:uid="{00000000-0005-0000-0000-00007B870000}"/>
    <cellStyle name="Normal 9 2 2 5 3 5" xfId="36360" xr:uid="{00000000-0005-0000-0000-00007C870000}"/>
    <cellStyle name="Normal 9 2 2 5 4" xfId="36361" xr:uid="{00000000-0005-0000-0000-00007D870000}"/>
    <cellStyle name="Normal 9 2 2 5 4 2" xfId="36362" xr:uid="{00000000-0005-0000-0000-00007E870000}"/>
    <cellStyle name="Normal 9 2 2 5 4 2 2" xfId="36363" xr:uid="{00000000-0005-0000-0000-00007F870000}"/>
    <cellStyle name="Normal 9 2 2 5 4 3" xfId="36364" xr:uid="{00000000-0005-0000-0000-000080870000}"/>
    <cellStyle name="Normal 9 2 2 5 4 4" xfId="36365" xr:uid="{00000000-0005-0000-0000-000081870000}"/>
    <cellStyle name="Normal 9 2 2 5 5" xfId="36366" xr:uid="{00000000-0005-0000-0000-000082870000}"/>
    <cellStyle name="Normal 9 2 2 5 5 2" xfId="36367" xr:uid="{00000000-0005-0000-0000-000083870000}"/>
    <cellStyle name="Normal 9 2 2 5 6" xfId="36368" xr:uid="{00000000-0005-0000-0000-000084870000}"/>
    <cellStyle name="Normal 9 2 2 5 7" xfId="36369" xr:uid="{00000000-0005-0000-0000-000085870000}"/>
    <cellStyle name="Normal 9 2 2 6" xfId="436" xr:uid="{00000000-0005-0000-0000-000086870000}"/>
    <cellStyle name="Normal 9 2 2 6 2" xfId="7426" xr:uid="{00000000-0005-0000-0000-000087870000}"/>
    <cellStyle name="Normal 9 2 2 6 2 2" xfId="36370" xr:uid="{00000000-0005-0000-0000-000088870000}"/>
    <cellStyle name="Normal 9 2 2 6 2 2 2" xfId="36371" xr:uid="{00000000-0005-0000-0000-000089870000}"/>
    <cellStyle name="Normal 9 2 2 6 2 2 2 2" xfId="36372" xr:uid="{00000000-0005-0000-0000-00008A870000}"/>
    <cellStyle name="Normal 9 2 2 6 2 2 3" xfId="36373" xr:uid="{00000000-0005-0000-0000-00008B870000}"/>
    <cellStyle name="Normal 9 2 2 6 2 2 4" xfId="36374" xr:uid="{00000000-0005-0000-0000-00008C870000}"/>
    <cellStyle name="Normal 9 2 2 6 2 3" xfId="36375" xr:uid="{00000000-0005-0000-0000-00008D870000}"/>
    <cellStyle name="Normal 9 2 2 6 2 3 2" xfId="36376" xr:uid="{00000000-0005-0000-0000-00008E870000}"/>
    <cellStyle name="Normal 9 2 2 6 2 4" xfId="36377" xr:uid="{00000000-0005-0000-0000-00008F870000}"/>
    <cellStyle name="Normal 9 2 2 6 2 5" xfId="36378" xr:uid="{00000000-0005-0000-0000-000090870000}"/>
    <cellStyle name="Normal 9 2 2 6 3" xfId="36379" xr:uid="{00000000-0005-0000-0000-000091870000}"/>
    <cellStyle name="Normal 9 2 2 6 3 2" xfId="36380" xr:uid="{00000000-0005-0000-0000-000092870000}"/>
    <cellStyle name="Normal 9 2 2 6 3 2 2" xfId="36381" xr:uid="{00000000-0005-0000-0000-000093870000}"/>
    <cellStyle name="Normal 9 2 2 6 3 3" xfId="36382" xr:uid="{00000000-0005-0000-0000-000094870000}"/>
    <cellStyle name="Normal 9 2 2 6 3 4" xfId="36383" xr:uid="{00000000-0005-0000-0000-000095870000}"/>
    <cellStyle name="Normal 9 2 2 6 4" xfId="36384" xr:uid="{00000000-0005-0000-0000-000096870000}"/>
    <cellStyle name="Normal 9 2 2 6 4 2" xfId="36385" xr:uid="{00000000-0005-0000-0000-000097870000}"/>
    <cellStyle name="Normal 9 2 2 6 5" xfId="36386" xr:uid="{00000000-0005-0000-0000-000098870000}"/>
    <cellStyle name="Normal 9 2 2 6 6" xfId="36387" xr:uid="{00000000-0005-0000-0000-000099870000}"/>
    <cellStyle name="Normal 9 2 2 7" xfId="7417" xr:uid="{00000000-0005-0000-0000-00009A870000}"/>
    <cellStyle name="Normal 9 2 2 7 2" xfId="36388" xr:uid="{00000000-0005-0000-0000-00009B870000}"/>
    <cellStyle name="Normal 9 2 2 7 2 2" xfId="36389" xr:uid="{00000000-0005-0000-0000-00009C870000}"/>
    <cellStyle name="Normal 9 2 2 7 2 2 2" xfId="36390" xr:uid="{00000000-0005-0000-0000-00009D870000}"/>
    <cellStyle name="Normal 9 2 2 7 2 3" xfId="36391" xr:uid="{00000000-0005-0000-0000-00009E870000}"/>
    <cellStyle name="Normal 9 2 2 7 2 4" xfId="36392" xr:uid="{00000000-0005-0000-0000-00009F870000}"/>
    <cellStyle name="Normal 9 2 2 7 3" xfId="36393" xr:uid="{00000000-0005-0000-0000-0000A0870000}"/>
    <cellStyle name="Normal 9 2 2 7 3 2" xfId="36394" xr:uid="{00000000-0005-0000-0000-0000A1870000}"/>
    <cellStyle name="Normal 9 2 2 7 4" xfId="36395" xr:uid="{00000000-0005-0000-0000-0000A2870000}"/>
    <cellStyle name="Normal 9 2 2 7 5" xfId="36396" xr:uid="{00000000-0005-0000-0000-0000A3870000}"/>
    <cellStyle name="Normal 9 2 2 8" xfId="36397" xr:uid="{00000000-0005-0000-0000-0000A4870000}"/>
    <cellStyle name="Normal 9 2 2 8 2" xfId="36398" xr:uid="{00000000-0005-0000-0000-0000A5870000}"/>
    <cellStyle name="Normal 9 2 2 8 2 2" xfId="36399" xr:uid="{00000000-0005-0000-0000-0000A6870000}"/>
    <cellStyle name="Normal 9 2 2 8 3" xfId="36400" xr:uid="{00000000-0005-0000-0000-0000A7870000}"/>
    <cellStyle name="Normal 9 2 2 8 4" xfId="36401" xr:uid="{00000000-0005-0000-0000-0000A8870000}"/>
    <cellStyle name="Normal 9 2 2 9" xfId="36402" xr:uid="{00000000-0005-0000-0000-0000A9870000}"/>
    <cellStyle name="Normal 9 2 2 9 2" xfId="36403" xr:uid="{00000000-0005-0000-0000-0000AA870000}"/>
    <cellStyle name="Normal 9 2 3" xfId="437" xr:uid="{00000000-0005-0000-0000-0000AB870000}"/>
    <cellStyle name="Normal 9 2 3 2" xfId="438" xr:uid="{00000000-0005-0000-0000-0000AC870000}"/>
    <cellStyle name="Normal 9 2 3 2 2" xfId="439" xr:uid="{00000000-0005-0000-0000-0000AD870000}"/>
    <cellStyle name="Normal 9 2 3 2 2 2" xfId="7429" xr:uid="{00000000-0005-0000-0000-0000AE870000}"/>
    <cellStyle name="Normal 9 2 3 2 2 2 2" xfId="36404" xr:uid="{00000000-0005-0000-0000-0000AF870000}"/>
    <cellStyle name="Normal 9 2 3 2 2 2 2 2" xfId="36405" xr:uid="{00000000-0005-0000-0000-0000B0870000}"/>
    <cellStyle name="Normal 9 2 3 2 2 2 2 2 2" xfId="36406" xr:uid="{00000000-0005-0000-0000-0000B1870000}"/>
    <cellStyle name="Normal 9 2 3 2 2 2 2 3" xfId="36407" xr:uid="{00000000-0005-0000-0000-0000B2870000}"/>
    <cellStyle name="Normal 9 2 3 2 2 2 2 4" xfId="36408" xr:uid="{00000000-0005-0000-0000-0000B3870000}"/>
    <cellStyle name="Normal 9 2 3 2 2 2 3" xfId="36409" xr:uid="{00000000-0005-0000-0000-0000B4870000}"/>
    <cellStyle name="Normal 9 2 3 2 2 2 3 2" xfId="36410" xr:uid="{00000000-0005-0000-0000-0000B5870000}"/>
    <cellStyle name="Normal 9 2 3 2 2 2 4" xfId="36411" xr:uid="{00000000-0005-0000-0000-0000B6870000}"/>
    <cellStyle name="Normal 9 2 3 2 2 2 5" xfId="36412" xr:uid="{00000000-0005-0000-0000-0000B7870000}"/>
    <cellStyle name="Normal 9 2 3 2 2 3" xfId="36413" xr:uid="{00000000-0005-0000-0000-0000B8870000}"/>
    <cellStyle name="Normal 9 2 3 2 2 3 2" xfId="36414" xr:uid="{00000000-0005-0000-0000-0000B9870000}"/>
    <cellStyle name="Normal 9 2 3 2 2 3 2 2" xfId="36415" xr:uid="{00000000-0005-0000-0000-0000BA870000}"/>
    <cellStyle name="Normal 9 2 3 2 2 3 3" xfId="36416" xr:uid="{00000000-0005-0000-0000-0000BB870000}"/>
    <cellStyle name="Normal 9 2 3 2 2 3 4" xfId="36417" xr:uid="{00000000-0005-0000-0000-0000BC870000}"/>
    <cellStyle name="Normal 9 2 3 2 2 4" xfId="36418" xr:uid="{00000000-0005-0000-0000-0000BD870000}"/>
    <cellStyle name="Normal 9 2 3 2 2 4 2" xfId="36419" xr:uid="{00000000-0005-0000-0000-0000BE870000}"/>
    <cellStyle name="Normal 9 2 3 2 2 5" xfId="36420" xr:uid="{00000000-0005-0000-0000-0000BF870000}"/>
    <cellStyle name="Normal 9 2 3 2 2 6" xfId="36421" xr:uid="{00000000-0005-0000-0000-0000C0870000}"/>
    <cellStyle name="Normal 9 2 3 2 3" xfId="440" xr:uid="{00000000-0005-0000-0000-0000C1870000}"/>
    <cellStyle name="Normal 9 2 3 2 3 2" xfId="7430" xr:uid="{00000000-0005-0000-0000-0000C2870000}"/>
    <cellStyle name="Normal 9 2 3 2 3 2 2" xfId="36422" xr:uid="{00000000-0005-0000-0000-0000C3870000}"/>
    <cellStyle name="Normal 9 2 3 2 3 2 2 2" xfId="36423" xr:uid="{00000000-0005-0000-0000-0000C4870000}"/>
    <cellStyle name="Normal 9 2 3 2 3 2 3" xfId="36424" xr:uid="{00000000-0005-0000-0000-0000C5870000}"/>
    <cellStyle name="Normal 9 2 3 2 3 2 4" xfId="36425" xr:uid="{00000000-0005-0000-0000-0000C6870000}"/>
    <cellStyle name="Normal 9 2 3 2 3 3" xfId="36426" xr:uid="{00000000-0005-0000-0000-0000C7870000}"/>
    <cellStyle name="Normal 9 2 3 2 3 3 2" xfId="36427" xr:uid="{00000000-0005-0000-0000-0000C8870000}"/>
    <cellStyle name="Normal 9 2 3 2 3 4" xfId="36428" xr:uid="{00000000-0005-0000-0000-0000C9870000}"/>
    <cellStyle name="Normal 9 2 3 2 3 5" xfId="36429" xr:uid="{00000000-0005-0000-0000-0000CA870000}"/>
    <cellStyle name="Normal 9 2 3 2 4" xfId="441" xr:uid="{00000000-0005-0000-0000-0000CB870000}"/>
    <cellStyle name="Normal 9 2 3 2 4 2" xfId="7431" xr:uid="{00000000-0005-0000-0000-0000CC870000}"/>
    <cellStyle name="Normal 9 2 3 2 4 2 2" xfId="36430" xr:uid="{00000000-0005-0000-0000-0000CD870000}"/>
    <cellStyle name="Normal 9 2 3 2 4 3" xfId="36431" xr:uid="{00000000-0005-0000-0000-0000CE870000}"/>
    <cellStyle name="Normal 9 2 3 2 4 4" xfId="36432" xr:uid="{00000000-0005-0000-0000-0000CF870000}"/>
    <cellStyle name="Normal 9 2 3 2 5" xfId="442" xr:uid="{00000000-0005-0000-0000-0000D0870000}"/>
    <cellStyle name="Normal 9 2 3 2 5 2" xfId="7432" xr:uid="{00000000-0005-0000-0000-0000D1870000}"/>
    <cellStyle name="Normal 9 2 3 2 6" xfId="7428" xr:uid="{00000000-0005-0000-0000-0000D2870000}"/>
    <cellStyle name="Normal 9 2 3 2 7" xfId="36433" xr:uid="{00000000-0005-0000-0000-0000D3870000}"/>
    <cellStyle name="Normal 9 2 3 3" xfId="443" xr:uid="{00000000-0005-0000-0000-0000D4870000}"/>
    <cellStyle name="Normal 9 2 3 3 2" xfId="7433" xr:uid="{00000000-0005-0000-0000-0000D5870000}"/>
    <cellStyle name="Normal 9 2 3 3 2 2" xfId="36434" xr:uid="{00000000-0005-0000-0000-0000D6870000}"/>
    <cellStyle name="Normal 9 2 3 3 2 2 2" xfId="36435" xr:uid="{00000000-0005-0000-0000-0000D7870000}"/>
    <cellStyle name="Normal 9 2 3 3 2 2 2 2" xfId="36436" xr:uid="{00000000-0005-0000-0000-0000D8870000}"/>
    <cellStyle name="Normal 9 2 3 3 2 2 3" xfId="36437" xr:uid="{00000000-0005-0000-0000-0000D9870000}"/>
    <cellStyle name="Normal 9 2 3 3 2 2 4" xfId="36438" xr:uid="{00000000-0005-0000-0000-0000DA870000}"/>
    <cellStyle name="Normal 9 2 3 3 2 3" xfId="36439" xr:uid="{00000000-0005-0000-0000-0000DB870000}"/>
    <cellStyle name="Normal 9 2 3 3 2 3 2" xfId="36440" xr:uid="{00000000-0005-0000-0000-0000DC870000}"/>
    <cellStyle name="Normal 9 2 3 3 2 4" xfId="36441" xr:uid="{00000000-0005-0000-0000-0000DD870000}"/>
    <cellStyle name="Normal 9 2 3 3 2 5" xfId="36442" xr:uid="{00000000-0005-0000-0000-0000DE870000}"/>
    <cellStyle name="Normal 9 2 3 3 3" xfId="36443" xr:uid="{00000000-0005-0000-0000-0000DF870000}"/>
    <cellStyle name="Normal 9 2 3 3 3 2" xfId="36444" xr:uid="{00000000-0005-0000-0000-0000E0870000}"/>
    <cellStyle name="Normal 9 2 3 3 3 2 2" xfId="36445" xr:uid="{00000000-0005-0000-0000-0000E1870000}"/>
    <cellStyle name="Normal 9 2 3 3 3 3" xfId="36446" xr:uid="{00000000-0005-0000-0000-0000E2870000}"/>
    <cellStyle name="Normal 9 2 3 3 3 4" xfId="36447" xr:uid="{00000000-0005-0000-0000-0000E3870000}"/>
    <cellStyle name="Normal 9 2 3 3 4" xfId="36448" xr:uid="{00000000-0005-0000-0000-0000E4870000}"/>
    <cellStyle name="Normal 9 2 3 3 4 2" xfId="36449" xr:uid="{00000000-0005-0000-0000-0000E5870000}"/>
    <cellStyle name="Normal 9 2 3 3 5" xfId="36450" xr:uid="{00000000-0005-0000-0000-0000E6870000}"/>
    <cellStyle name="Normal 9 2 3 3 6" xfId="36451" xr:uid="{00000000-0005-0000-0000-0000E7870000}"/>
    <cellStyle name="Normal 9 2 3 4" xfId="444" xr:uid="{00000000-0005-0000-0000-0000E8870000}"/>
    <cellStyle name="Normal 9 2 3 4 2" xfId="7434" xr:uid="{00000000-0005-0000-0000-0000E9870000}"/>
    <cellStyle name="Normal 9 2 3 4 2 2" xfId="36452" xr:uid="{00000000-0005-0000-0000-0000EA870000}"/>
    <cellStyle name="Normal 9 2 3 4 2 2 2" xfId="36453" xr:uid="{00000000-0005-0000-0000-0000EB870000}"/>
    <cellStyle name="Normal 9 2 3 4 2 3" xfId="36454" xr:uid="{00000000-0005-0000-0000-0000EC870000}"/>
    <cellStyle name="Normal 9 2 3 4 2 4" xfId="36455" xr:uid="{00000000-0005-0000-0000-0000ED870000}"/>
    <cellStyle name="Normal 9 2 3 4 3" xfId="36456" xr:uid="{00000000-0005-0000-0000-0000EE870000}"/>
    <cellStyle name="Normal 9 2 3 4 3 2" xfId="36457" xr:uid="{00000000-0005-0000-0000-0000EF870000}"/>
    <cellStyle name="Normal 9 2 3 4 4" xfId="36458" xr:uid="{00000000-0005-0000-0000-0000F0870000}"/>
    <cellStyle name="Normal 9 2 3 4 5" xfId="36459" xr:uid="{00000000-0005-0000-0000-0000F1870000}"/>
    <cellStyle name="Normal 9 2 3 5" xfId="445" xr:uid="{00000000-0005-0000-0000-0000F2870000}"/>
    <cellStyle name="Normal 9 2 3 5 2" xfId="7435" xr:uid="{00000000-0005-0000-0000-0000F3870000}"/>
    <cellStyle name="Normal 9 2 3 5 2 2" xfId="36460" xr:uid="{00000000-0005-0000-0000-0000F4870000}"/>
    <cellStyle name="Normal 9 2 3 5 3" xfId="36461" xr:uid="{00000000-0005-0000-0000-0000F5870000}"/>
    <cellStyle name="Normal 9 2 3 5 4" xfId="36462" xr:uid="{00000000-0005-0000-0000-0000F6870000}"/>
    <cellStyle name="Normal 9 2 3 6" xfId="446" xr:uid="{00000000-0005-0000-0000-0000F7870000}"/>
    <cellStyle name="Normal 9 2 3 6 2" xfId="7436" xr:uid="{00000000-0005-0000-0000-0000F8870000}"/>
    <cellStyle name="Normal 9 2 3 7" xfId="7427" xr:uid="{00000000-0005-0000-0000-0000F9870000}"/>
    <cellStyle name="Normal 9 2 3 8" xfId="36463" xr:uid="{00000000-0005-0000-0000-0000FA870000}"/>
    <cellStyle name="Normal 9 2 3 9" xfId="36464" xr:uid="{00000000-0005-0000-0000-0000FB870000}"/>
    <cellStyle name="Normal 9 2 4" xfId="447" xr:uid="{00000000-0005-0000-0000-0000FC870000}"/>
    <cellStyle name="Normal 9 2 4 2" xfId="448" xr:uid="{00000000-0005-0000-0000-0000FD870000}"/>
    <cellStyle name="Normal 9 2 4 2 2" xfId="449" xr:uid="{00000000-0005-0000-0000-0000FE870000}"/>
    <cellStyle name="Normal 9 2 4 2 2 2" xfId="7439" xr:uid="{00000000-0005-0000-0000-0000FF870000}"/>
    <cellStyle name="Normal 9 2 4 2 2 2 2" xfId="36465" xr:uid="{00000000-0005-0000-0000-000000880000}"/>
    <cellStyle name="Normal 9 2 4 2 2 2 2 2" xfId="36466" xr:uid="{00000000-0005-0000-0000-000001880000}"/>
    <cellStyle name="Normal 9 2 4 2 2 2 2 2 2" xfId="36467" xr:uid="{00000000-0005-0000-0000-000002880000}"/>
    <cellStyle name="Normal 9 2 4 2 2 2 2 3" xfId="36468" xr:uid="{00000000-0005-0000-0000-000003880000}"/>
    <cellStyle name="Normal 9 2 4 2 2 2 2 4" xfId="36469" xr:uid="{00000000-0005-0000-0000-000004880000}"/>
    <cellStyle name="Normal 9 2 4 2 2 2 3" xfId="36470" xr:uid="{00000000-0005-0000-0000-000005880000}"/>
    <cellStyle name="Normal 9 2 4 2 2 2 3 2" xfId="36471" xr:uid="{00000000-0005-0000-0000-000006880000}"/>
    <cellStyle name="Normal 9 2 4 2 2 2 4" xfId="36472" xr:uid="{00000000-0005-0000-0000-000007880000}"/>
    <cellStyle name="Normal 9 2 4 2 2 2 5" xfId="36473" xr:uid="{00000000-0005-0000-0000-000008880000}"/>
    <cellStyle name="Normal 9 2 4 2 2 3" xfId="36474" xr:uid="{00000000-0005-0000-0000-000009880000}"/>
    <cellStyle name="Normal 9 2 4 2 2 3 2" xfId="36475" xr:uid="{00000000-0005-0000-0000-00000A880000}"/>
    <cellStyle name="Normal 9 2 4 2 2 3 2 2" xfId="36476" xr:uid="{00000000-0005-0000-0000-00000B880000}"/>
    <cellStyle name="Normal 9 2 4 2 2 3 3" xfId="36477" xr:uid="{00000000-0005-0000-0000-00000C880000}"/>
    <cellStyle name="Normal 9 2 4 2 2 3 4" xfId="36478" xr:uid="{00000000-0005-0000-0000-00000D880000}"/>
    <cellStyle name="Normal 9 2 4 2 2 4" xfId="36479" xr:uid="{00000000-0005-0000-0000-00000E880000}"/>
    <cellStyle name="Normal 9 2 4 2 2 4 2" xfId="36480" xr:uid="{00000000-0005-0000-0000-00000F880000}"/>
    <cellStyle name="Normal 9 2 4 2 2 5" xfId="36481" xr:uid="{00000000-0005-0000-0000-000010880000}"/>
    <cellStyle name="Normal 9 2 4 2 2 6" xfId="36482" xr:uid="{00000000-0005-0000-0000-000011880000}"/>
    <cellStyle name="Normal 9 2 4 2 3" xfId="450" xr:uid="{00000000-0005-0000-0000-000012880000}"/>
    <cellStyle name="Normal 9 2 4 2 3 2" xfId="7440" xr:uid="{00000000-0005-0000-0000-000013880000}"/>
    <cellStyle name="Normal 9 2 4 2 3 2 2" xfId="36483" xr:uid="{00000000-0005-0000-0000-000014880000}"/>
    <cellStyle name="Normal 9 2 4 2 3 2 2 2" xfId="36484" xr:uid="{00000000-0005-0000-0000-000015880000}"/>
    <cellStyle name="Normal 9 2 4 2 3 2 3" xfId="36485" xr:uid="{00000000-0005-0000-0000-000016880000}"/>
    <cellStyle name="Normal 9 2 4 2 3 2 4" xfId="36486" xr:uid="{00000000-0005-0000-0000-000017880000}"/>
    <cellStyle name="Normal 9 2 4 2 3 3" xfId="36487" xr:uid="{00000000-0005-0000-0000-000018880000}"/>
    <cellStyle name="Normal 9 2 4 2 3 3 2" xfId="36488" xr:uid="{00000000-0005-0000-0000-000019880000}"/>
    <cellStyle name="Normal 9 2 4 2 3 4" xfId="36489" xr:uid="{00000000-0005-0000-0000-00001A880000}"/>
    <cellStyle name="Normal 9 2 4 2 3 5" xfId="36490" xr:uid="{00000000-0005-0000-0000-00001B880000}"/>
    <cellStyle name="Normal 9 2 4 2 4" xfId="451" xr:uid="{00000000-0005-0000-0000-00001C880000}"/>
    <cellStyle name="Normal 9 2 4 2 4 2" xfId="7441" xr:uid="{00000000-0005-0000-0000-00001D880000}"/>
    <cellStyle name="Normal 9 2 4 2 4 2 2" xfId="36491" xr:uid="{00000000-0005-0000-0000-00001E880000}"/>
    <cellStyle name="Normal 9 2 4 2 4 3" xfId="36492" xr:uid="{00000000-0005-0000-0000-00001F880000}"/>
    <cellStyle name="Normal 9 2 4 2 4 4" xfId="36493" xr:uid="{00000000-0005-0000-0000-000020880000}"/>
    <cellStyle name="Normal 9 2 4 2 5" xfId="452" xr:uid="{00000000-0005-0000-0000-000021880000}"/>
    <cellStyle name="Normal 9 2 4 2 5 2" xfId="7442" xr:uid="{00000000-0005-0000-0000-000022880000}"/>
    <cellStyle name="Normal 9 2 4 2 6" xfId="7438" xr:uid="{00000000-0005-0000-0000-000023880000}"/>
    <cellStyle name="Normal 9 2 4 2 7" xfId="36494" xr:uid="{00000000-0005-0000-0000-000024880000}"/>
    <cellStyle name="Normal 9 2 4 3" xfId="453" xr:uid="{00000000-0005-0000-0000-000025880000}"/>
    <cellStyle name="Normal 9 2 4 3 2" xfId="7443" xr:uid="{00000000-0005-0000-0000-000026880000}"/>
    <cellStyle name="Normal 9 2 4 3 2 2" xfId="36495" xr:uid="{00000000-0005-0000-0000-000027880000}"/>
    <cellStyle name="Normal 9 2 4 3 2 2 2" xfId="36496" xr:uid="{00000000-0005-0000-0000-000028880000}"/>
    <cellStyle name="Normal 9 2 4 3 2 2 2 2" xfId="36497" xr:uid="{00000000-0005-0000-0000-000029880000}"/>
    <cellStyle name="Normal 9 2 4 3 2 2 3" xfId="36498" xr:uid="{00000000-0005-0000-0000-00002A880000}"/>
    <cellStyle name="Normal 9 2 4 3 2 2 4" xfId="36499" xr:uid="{00000000-0005-0000-0000-00002B880000}"/>
    <cellStyle name="Normal 9 2 4 3 2 3" xfId="36500" xr:uid="{00000000-0005-0000-0000-00002C880000}"/>
    <cellStyle name="Normal 9 2 4 3 2 3 2" xfId="36501" xr:uid="{00000000-0005-0000-0000-00002D880000}"/>
    <cellStyle name="Normal 9 2 4 3 2 4" xfId="36502" xr:uid="{00000000-0005-0000-0000-00002E880000}"/>
    <cellStyle name="Normal 9 2 4 3 2 5" xfId="36503" xr:uid="{00000000-0005-0000-0000-00002F880000}"/>
    <cellStyle name="Normal 9 2 4 3 3" xfId="36504" xr:uid="{00000000-0005-0000-0000-000030880000}"/>
    <cellStyle name="Normal 9 2 4 3 3 2" xfId="36505" xr:uid="{00000000-0005-0000-0000-000031880000}"/>
    <cellStyle name="Normal 9 2 4 3 3 2 2" xfId="36506" xr:uid="{00000000-0005-0000-0000-000032880000}"/>
    <cellStyle name="Normal 9 2 4 3 3 3" xfId="36507" xr:uid="{00000000-0005-0000-0000-000033880000}"/>
    <cellStyle name="Normal 9 2 4 3 3 4" xfId="36508" xr:uid="{00000000-0005-0000-0000-000034880000}"/>
    <cellStyle name="Normal 9 2 4 3 4" xfId="36509" xr:uid="{00000000-0005-0000-0000-000035880000}"/>
    <cellStyle name="Normal 9 2 4 3 4 2" xfId="36510" xr:uid="{00000000-0005-0000-0000-000036880000}"/>
    <cellStyle name="Normal 9 2 4 3 5" xfId="36511" xr:uid="{00000000-0005-0000-0000-000037880000}"/>
    <cellStyle name="Normal 9 2 4 3 6" xfId="36512" xr:uid="{00000000-0005-0000-0000-000038880000}"/>
    <cellStyle name="Normal 9 2 4 4" xfId="454" xr:uid="{00000000-0005-0000-0000-000039880000}"/>
    <cellStyle name="Normal 9 2 4 4 2" xfId="7444" xr:uid="{00000000-0005-0000-0000-00003A880000}"/>
    <cellStyle name="Normal 9 2 4 4 2 2" xfId="36513" xr:uid="{00000000-0005-0000-0000-00003B880000}"/>
    <cellStyle name="Normal 9 2 4 4 2 2 2" xfId="36514" xr:uid="{00000000-0005-0000-0000-00003C880000}"/>
    <cellStyle name="Normal 9 2 4 4 2 3" xfId="36515" xr:uid="{00000000-0005-0000-0000-00003D880000}"/>
    <cellStyle name="Normal 9 2 4 4 2 4" xfId="36516" xr:uid="{00000000-0005-0000-0000-00003E880000}"/>
    <cellStyle name="Normal 9 2 4 4 3" xfId="36517" xr:uid="{00000000-0005-0000-0000-00003F880000}"/>
    <cellStyle name="Normal 9 2 4 4 3 2" xfId="36518" xr:uid="{00000000-0005-0000-0000-000040880000}"/>
    <cellStyle name="Normal 9 2 4 4 4" xfId="36519" xr:uid="{00000000-0005-0000-0000-000041880000}"/>
    <cellStyle name="Normal 9 2 4 4 5" xfId="36520" xr:uid="{00000000-0005-0000-0000-000042880000}"/>
    <cellStyle name="Normal 9 2 4 5" xfId="455" xr:uid="{00000000-0005-0000-0000-000043880000}"/>
    <cellStyle name="Normal 9 2 4 5 2" xfId="7445" xr:uid="{00000000-0005-0000-0000-000044880000}"/>
    <cellStyle name="Normal 9 2 4 5 2 2" xfId="36521" xr:uid="{00000000-0005-0000-0000-000045880000}"/>
    <cellStyle name="Normal 9 2 4 5 3" xfId="36522" xr:uid="{00000000-0005-0000-0000-000046880000}"/>
    <cellStyle name="Normal 9 2 4 5 4" xfId="36523" xr:uid="{00000000-0005-0000-0000-000047880000}"/>
    <cellStyle name="Normal 9 2 4 6" xfId="456" xr:uid="{00000000-0005-0000-0000-000048880000}"/>
    <cellStyle name="Normal 9 2 4 6 2" xfId="7446" xr:uid="{00000000-0005-0000-0000-000049880000}"/>
    <cellStyle name="Normal 9 2 4 7" xfId="7437" xr:uid="{00000000-0005-0000-0000-00004A880000}"/>
    <cellStyle name="Normal 9 2 4 8" xfId="36524" xr:uid="{00000000-0005-0000-0000-00004B880000}"/>
    <cellStyle name="Normal 9 2 4 9" xfId="36525" xr:uid="{00000000-0005-0000-0000-00004C880000}"/>
    <cellStyle name="Normal 9 2 5" xfId="457" xr:uid="{00000000-0005-0000-0000-00004D880000}"/>
    <cellStyle name="Normal 9 2 5 2" xfId="458" xr:uid="{00000000-0005-0000-0000-00004E880000}"/>
    <cellStyle name="Normal 9 2 5 2 2" xfId="7448" xr:uid="{00000000-0005-0000-0000-00004F880000}"/>
    <cellStyle name="Normal 9 2 5 2 2 2" xfId="36526" xr:uid="{00000000-0005-0000-0000-000050880000}"/>
    <cellStyle name="Normal 9 2 5 2 2 2 2" xfId="36527" xr:uid="{00000000-0005-0000-0000-000051880000}"/>
    <cellStyle name="Normal 9 2 5 2 2 2 2 2" xfId="36528" xr:uid="{00000000-0005-0000-0000-000052880000}"/>
    <cellStyle name="Normal 9 2 5 2 2 2 2 2 2" xfId="36529" xr:uid="{00000000-0005-0000-0000-000053880000}"/>
    <cellStyle name="Normal 9 2 5 2 2 2 2 3" xfId="36530" xr:uid="{00000000-0005-0000-0000-000054880000}"/>
    <cellStyle name="Normal 9 2 5 2 2 2 2 4" xfId="36531" xr:uid="{00000000-0005-0000-0000-000055880000}"/>
    <cellStyle name="Normal 9 2 5 2 2 2 3" xfId="36532" xr:uid="{00000000-0005-0000-0000-000056880000}"/>
    <cellStyle name="Normal 9 2 5 2 2 2 3 2" xfId="36533" xr:uid="{00000000-0005-0000-0000-000057880000}"/>
    <cellStyle name="Normal 9 2 5 2 2 2 4" xfId="36534" xr:uid="{00000000-0005-0000-0000-000058880000}"/>
    <cellStyle name="Normal 9 2 5 2 2 2 5" xfId="36535" xr:uid="{00000000-0005-0000-0000-000059880000}"/>
    <cellStyle name="Normal 9 2 5 2 2 3" xfId="36536" xr:uid="{00000000-0005-0000-0000-00005A880000}"/>
    <cellStyle name="Normal 9 2 5 2 2 3 2" xfId="36537" xr:uid="{00000000-0005-0000-0000-00005B880000}"/>
    <cellStyle name="Normal 9 2 5 2 2 3 2 2" xfId="36538" xr:uid="{00000000-0005-0000-0000-00005C880000}"/>
    <cellStyle name="Normal 9 2 5 2 2 3 3" xfId="36539" xr:uid="{00000000-0005-0000-0000-00005D880000}"/>
    <cellStyle name="Normal 9 2 5 2 2 3 4" xfId="36540" xr:uid="{00000000-0005-0000-0000-00005E880000}"/>
    <cellStyle name="Normal 9 2 5 2 2 4" xfId="36541" xr:uid="{00000000-0005-0000-0000-00005F880000}"/>
    <cellStyle name="Normal 9 2 5 2 2 4 2" xfId="36542" xr:uid="{00000000-0005-0000-0000-000060880000}"/>
    <cellStyle name="Normal 9 2 5 2 2 5" xfId="36543" xr:uid="{00000000-0005-0000-0000-000061880000}"/>
    <cellStyle name="Normal 9 2 5 2 2 6" xfId="36544" xr:uid="{00000000-0005-0000-0000-000062880000}"/>
    <cellStyle name="Normal 9 2 5 2 3" xfId="36545" xr:uid="{00000000-0005-0000-0000-000063880000}"/>
    <cellStyle name="Normal 9 2 5 2 3 2" xfId="36546" xr:uid="{00000000-0005-0000-0000-000064880000}"/>
    <cellStyle name="Normal 9 2 5 2 3 2 2" xfId="36547" xr:uid="{00000000-0005-0000-0000-000065880000}"/>
    <cellStyle name="Normal 9 2 5 2 3 2 2 2" xfId="36548" xr:uid="{00000000-0005-0000-0000-000066880000}"/>
    <cellStyle name="Normal 9 2 5 2 3 2 3" xfId="36549" xr:uid="{00000000-0005-0000-0000-000067880000}"/>
    <cellStyle name="Normal 9 2 5 2 3 2 4" xfId="36550" xr:uid="{00000000-0005-0000-0000-000068880000}"/>
    <cellStyle name="Normal 9 2 5 2 3 3" xfId="36551" xr:uid="{00000000-0005-0000-0000-000069880000}"/>
    <cellStyle name="Normal 9 2 5 2 3 3 2" xfId="36552" xr:uid="{00000000-0005-0000-0000-00006A880000}"/>
    <cellStyle name="Normal 9 2 5 2 3 4" xfId="36553" xr:uid="{00000000-0005-0000-0000-00006B880000}"/>
    <cellStyle name="Normal 9 2 5 2 3 5" xfId="36554" xr:uid="{00000000-0005-0000-0000-00006C880000}"/>
    <cellStyle name="Normal 9 2 5 2 4" xfId="36555" xr:uid="{00000000-0005-0000-0000-00006D880000}"/>
    <cellStyle name="Normal 9 2 5 2 4 2" xfId="36556" xr:uid="{00000000-0005-0000-0000-00006E880000}"/>
    <cellStyle name="Normal 9 2 5 2 4 2 2" xfId="36557" xr:uid="{00000000-0005-0000-0000-00006F880000}"/>
    <cellStyle name="Normal 9 2 5 2 4 3" xfId="36558" xr:uid="{00000000-0005-0000-0000-000070880000}"/>
    <cellStyle name="Normal 9 2 5 2 4 4" xfId="36559" xr:uid="{00000000-0005-0000-0000-000071880000}"/>
    <cellStyle name="Normal 9 2 5 2 5" xfId="36560" xr:uid="{00000000-0005-0000-0000-000072880000}"/>
    <cellStyle name="Normal 9 2 5 2 5 2" xfId="36561" xr:uid="{00000000-0005-0000-0000-000073880000}"/>
    <cellStyle name="Normal 9 2 5 2 6" xfId="36562" xr:uid="{00000000-0005-0000-0000-000074880000}"/>
    <cellStyle name="Normal 9 2 5 2 7" xfId="36563" xr:uid="{00000000-0005-0000-0000-000075880000}"/>
    <cellStyle name="Normal 9 2 5 3" xfId="459" xr:uid="{00000000-0005-0000-0000-000076880000}"/>
    <cellStyle name="Normal 9 2 5 3 2" xfId="7449" xr:uid="{00000000-0005-0000-0000-000077880000}"/>
    <cellStyle name="Normal 9 2 5 3 2 2" xfId="36564" xr:uid="{00000000-0005-0000-0000-000078880000}"/>
    <cellStyle name="Normal 9 2 5 3 2 2 2" xfId="36565" xr:uid="{00000000-0005-0000-0000-000079880000}"/>
    <cellStyle name="Normal 9 2 5 3 2 2 2 2" xfId="36566" xr:uid="{00000000-0005-0000-0000-00007A880000}"/>
    <cellStyle name="Normal 9 2 5 3 2 2 3" xfId="36567" xr:uid="{00000000-0005-0000-0000-00007B880000}"/>
    <cellStyle name="Normal 9 2 5 3 2 2 4" xfId="36568" xr:uid="{00000000-0005-0000-0000-00007C880000}"/>
    <cellStyle name="Normal 9 2 5 3 2 3" xfId="36569" xr:uid="{00000000-0005-0000-0000-00007D880000}"/>
    <cellStyle name="Normal 9 2 5 3 2 3 2" xfId="36570" xr:uid="{00000000-0005-0000-0000-00007E880000}"/>
    <cellStyle name="Normal 9 2 5 3 2 4" xfId="36571" xr:uid="{00000000-0005-0000-0000-00007F880000}"/>
    <cellStyle name="Normal 9 2 5 3 2 5" xfId="36572" xr:uid="{00000000-0005-0000-0000-000080880000}"/>
    <cellStyle name="Normal 9 2 5 3 3" xfId="36573" xr:uid="{00000000-0005-0000-0000-000081880000}"/>
    <cellStyle name="Normal 9 2 5 3 3 2" xfId="36574" xr:uid="{00000000-0005-0000-0000-000082880000}"/>
    <cellStyle name="Normal 9 2 5 3 3 2 2" xfId="36575" xr:uid="{00000000-0005-0000-0000-000083880000}"/>
    <cellStyle name="Normal 9 2 5 3 3 3" xfId="36576" xr:uid="{00000000-0005-0000-0000-000084880000}"/>
    <cellStyle name="Normal 9 2 5 3 3 4" xfId="36577" xr:uid="{00000000-0005-0000-0000-000085880000}"/>
    <cellStyle name="Normal 9 2 5 3 4" xfId="36578" xr:uid="{00000000-0005-0000-0000-000086880000}"/>
    <cellStyle name="Normal 9 2 5 3 4 2" xfId="36579" xr:uid="{00000000-0005-0000-0000-000087880000}"/>
    <cellStyle name="Normal 9 2 5 3 5" xfId="36580" xr:uid="{00000000-0005-0000-0000-000088880000}"/>
    <cellStyle name="Normal 9 2 5 3 6" xfId="36581" xr:uid="{00000000-0005-0000-0000-000089880000}"/>
    <cellStyle name="Normal 9 2 5 4" xfId="460" xr:uid="{00000000-0005-0000-0000-00008A880000}"/>
    <cellStyle name="Normal 9 2 5 4 2" xfId="7450" xr:uid="{00000000-0005-0000-0000-00008B880000}"/>
    <cellStyle name="Normal 9 2 5 4 2 2" xfId="36582" xr:uid="{00000000-0005-0000-0000-00008C880000}"/>
    <cellStyle name="Normal 9 2 5 4 2 2 2" xfId="36583" xr:uid="{00000000-0005-0000-0000-00008D880000}"/>
    <cellStyle name="Normal 9 2 5 4 2 3" xfId="36584" xr:uid="{00000000-0005-0000-0000-00008E880000}"/>
    <cellStyle name="Normal 9 2 5 4 2 4" xfId="36585" xr:uid="{00000000-0005-0000-0000-00008F880000}"/>
    <cellStyle name="Normal 9 2 5 4 3" xfId="36586" xr:uid="{00000000-0005-0000-0000-000090880000}"/>
    <cellStyle name="Normal 9 2 5 4 3 2" xfId="36587" xr:uid="{00000000-0005-0000-0000-000091880000}"/>
    <cellStyle name="Normal 9 2 5 4 4" xfId="36588" xr:uid="{00000000-0005-0000-0000-000092880000}"/>
    <cellStyle name="Normal 9 2 5 4 5" xfId="36589" xr:uid="{00000000-0005-0000-0000-000093880000}"/>
    <cellStyle name="Normal 9 2 5 5" xfId="461" xr:uid="{00000000-0005-0000-0000-000094880000}"/>
    <cellStyle name="Normal 9 2 5 5 2" xfId="7451" xr:uid="{00000000-0005-0000-0000-000095880000}"/>
    <cellStyle name="Normal 9 2 5 5 2 2" xfId="36590" xr:uid="{00000000-0005-0000-0000-000096880000}"/>
    <cellStyle name="Normal 9 2 5 5 3" xfId="36591" xr:uid="{00000000-0005-0000-0000-000097880000}"/>
    <cellStyle name="Normal 9 2 5 5 4" xfId="36592" xr:uid="{00000000-0005-0000-0000-000098880000}"/>
    <cellStyle name="Normal 9 2 5 6" xfId="7447" xr:uid="{00000000-0005-0000-0000-000099880000}"/>
    <cellStyle name="Normal 9 2 5 6 2" xfId="36593" xr:uid="{00000000-0005-0000-0000-00009A880000}"/>
    <cellStyle name="Normal 9 2 5 7" xfId="36594" xr:uid="{00000000-0005-0000-0000-00009B880000}"/>
    <cellStyle name="Normal 9 2 5 8" xfId="36595" xr:uid="{00000000-0005-0000-0000-00009C880000}"/>
    <cellStyle name="Normal 9 2 5 9" xfId="36596" xr:uid="{00000000-0005-0000-0000-00009D880000}"/>
    <cellStyle name="Normal 9 2 6" xfId="462" xr:uid="{00000000-0005-0000-0000-00009E880000}"/>
    <cellStyle name="Normal 9 2 6 2" xfId="7452" xr:uid="{00000000-0005-0000-0000-00009F880000}"/>
    <cellStyle name="Normal 9 2 6 2 2" xfId="36597" xr:uid="{00000000-0005-0000-0000-0000A0880000}"/>
    <cellStyle name="Normal 9 2 6 2 2 2" xfId="36598" xr:uid="{00000000-0005-0000-0000-0000A1880000}"/>
    <cellStyle name="Normal 9 2 6 2 2 2 2" xfId="36599" xr:uid="{00000000-0005-0000-0000-0000A2880000}"/>
    <cellStyle name="Normal 9 2 6 2 2 2 2 2" xfId="36600" xr:uid="{00000000-0005-0000-0000-0000A3880000}"/>
    <cellStyle name="Normal 9 2 6 2 2 2 3" xfId="36601" xr:uid="{00000000-0005-0000-0000-0000A4880000}"/>
    <cellStyle name="Normal 9 2 6 2 2 2 4" xfId="36602" xr:uid="{00000000-0005-0000-0000-0000A5880000}"/>
    <cellStyle name="Normal 9 2 6 2 2 3" xfId="36603" xr:uid="{00000000-0005-0000-0000-0000A6880000}"/>
    <cellStyle name="Normal 9 2 6 2 2 3 2" xfId="36604" xr:uid="{00000000-0005-0000-0000-0000A7880000}"/>
    <cellStyle name="Normal 9 2 6 2 2 4" xfId="36605" xr:uid="{00000000-0005-0000-0000-0000A8880000}"/>
    <cellStyle name="Normal 9 2 6 2 2 5" xfId="36606" xr:uid="{00000000-0005-0000-0000-0000A9880000}"/>
    <cellStyle name="Normal 9 2 6 2 3" xfId="36607" xr:uid="{00000000-0005-0000-0000-0000AA880000}"/>
    <cellStyle name="Normal 9 2 6 2 3 2" xfId="36608" xr:uid="{00000000-0005-0000-0000-0000AB880000}"/>
    <cellStyle name="Normal 9 2 6 2 3 2 2" xfId="36609" xr:uid="{00000000-0005-0000-0000-0000AC880000}"/>
    <cellStyle name="Normal 9 2 6 2 3 3" xfId="36610" xr:uid="{00000000-0005-0000-0000-0000AD880000}"/>
    <cellStyle name="Normal 9 2 6 2 3 4" xfId="36611" xr:uid="{00000000-0005-0000-0000-0000AE880000}"/>
    <cellStyle name="Normal 9 2 6 2 4" xfId="36612" xr:uid="{00000000-0005-0000-0000-0000AF880000}"/>
    <cellStyle name="Normal 9 2 6 2 4 2" xfId="36613" xr:uid="{00000000-0005-0000-0000-0000B0880000}"/>
    <cellStyle name="Normal 9 2 6 2 5" xfId="36614" xr:uid="{00000000-0005-0000-0000-0000B1880000}"/>
    <cellStyle name="Normal 9 2 6 2 6" xfId="36615" xr:uid="{00000000-0005-0000-0000-0000B2880000}"/>
    <cellStyle name="Normal 9 2 6 3" xfId="36616" xr:uid="{00000000-0005-0000-0000-0000B3880000}"/>
    <cellStyle name="Normal 9 2 6 3 2" xfId="36617" xr:uid="{00000000-0005-0000-0000-0000B4880000}"/>
    <cellStyle name="Normal 9 2 6 3 2 2" xfId="36618" xr:uid="{00000000-0005-0000-0000-0000B5880000}"/>
    <cellStyle name="Normal 9 2 6 3 2 2 2" xfId="36619" xr:uid="{00000000-0005-0000-0000-0000B6880000}"/>
    <cellStyle name="Normal 9 2 6 3 2 3" xfId="36620" xr:uid="{00000000-0005-0000-0000-0000B7880000}"/>
    <cellStyle name="Normal 9 2 6 3 2 4" xfId="36621" xr:uid="{00000000-0005-0000-0000-0000B8880000}"/>
    <cellStyle name="Normal 9 2 6 3 3" xfId="36622" xr:uid="{00000000-0005-0000-0000-0000B9880000}"/>
    <cellStyle name="Normal 9 2 6 3 3 2" xfId="36623" xr:uid="{00000000-0005-0000-0000-0000BA880000}"/>
    <cellStyle name="Normal 9 2 6 3 4" xfId="36624" xr:uid="{00000000-0005-0000-0000-0000BB880000}"/>
    <cellStyle name="Normal 9 2 6 3 5" xfId="36625" xr:uid="{00000000-0005-0000-0000-0000BC880000}"/>
    <cellStyle name="Normal 9 2 6 4" xfId="36626" xr:uid="{00000000-0005-0000-0000-0000BD880000}"/>
    <cellStyle name="Normal 9 2 6 4 2" xfId="36627" xr:uid="{00000000-0005-0000-0000-0000BE880000}"/>
    <cellStyle name="Normal 9 2 6 4 2 2" xfId="36628" xr:uid="{00000000-0005-0000-0000-0000BF880000}"/>
    <cellStyle name="Normal 9 2 6 4 3" xfId="36629" xr:uid="{00000000-0005-0000-0000-0000C0880000}"/>
    <cellStyle name="Normal 9 2 6 4 4" xfId="36630" xr:uid="{00000000-0005-0000-0000-0000C1880000}"/>
    <cellStyle name="Normal 9 2 6 5" xfId="36631" xr:uid="{00000000-0005-0000-0000-0000C2880000}"/>
    <cellStyle name="Normal 9 2 6 5 2" xfId="36632" xr:uid="{00000000-0005-0000-0000-0000C3880000}"/>
    <cellStyle name="Normal 9 2 6 6" xfId="36633" xr:uid="{00000000-0005-0000-0000-0000C4880000}"/>
    <cellStyle name="Normal 9 2 6 7" xfId="36634" xr:uid="{00000000-0005-0000-0000-0000C5880000}"/>
    <cellStyle name="Normal 9 2 7" xfId="463" xr:uid="{00000000-0005-0000-0000-0000C6880000}"/>
    <cellStyle name="Normal 9 2 7 2" xfId="7453" xr:uid="{00000000-0005-0000-0000-0000C7880000}"/>
    <cellStyle name="Normal 9 2 7 2 2" xfId="36635" xr:uid="{00000000-0005-0000-0000-0000C8880000}"/>
    <cellStyle name="Normal 9 2 7 2 2 2" xfId="36636" xr:uid="{00000000-0005-0000-0000-0000C9880000}"/>
    <cellStyle name="Normal 9 2 7 2 2 2 2" xfId="36637" xr:uid="{00000000-0005-0000-0000-0000CA880000}"/>
    <cellStyle name="Normal 9 2 7 2 2 3" xfId="36638" xr:uid="{00000000-0005-0000-0000-0000CB880000}"/>
    <cellStyle name="Normal 9 2 7 2 2 4" xfId="36639" xr:uid="{00000000-0005-0000-0000-0000CC880000}"/>
    <cellStyle name="Normal 9 2 7 2 3" xfId="36640" xr:uid="{00000000-0005-0000-0000-0000CD880000}"/>
    <cellStyle name="Normal 9 2 7 2 3 2" xfId="36641" xr:uid="{00000000-0005-0000-0000-0000CE880000}"/>
    <cellStyle name="Normal 9 2 7 2 4" xfId="36642" xr:uid="{00000000-0005-0000-0000-0000CF880000}"/>
    <cellStyle name="Normal 9 2 7 2 5" xfId="36643" xr:uid="{00000000-0005-0000-0000-0000D0880000}"/>
    <cellStyle name="Normal 9 2 7 3" xfId="36644" xr:uid="{00000000-0005-0000-0000-0000D1880000}"/>
    <cellStyle name="Normal 9 2 7 3 2" xfId="36645" xr:uid="{00000000-0005-0000-0000-0000D2880000}"/>
    <cellStyle name="Normal 9 2 7 3 2 2" xfId="36646" xr:uid="{00000000-0005-0000-0000-0000D3880000}"/>
    <cellStyle name="Normal 9 2 7 3 3" xfId="36647" xr:uid="{00000000-0005-0000-0000-0000D4880000}"/>
    <cellStyle name="Normal 9 2 7 3 4" xfId="36648" xr:uid="{00000000-0005-0000-0000-0000D5880000}"/>
    <cellStyle name="Normal 9 2 7 4" xfId="36649" xr:uid="{00000000-0005-0000-0000-0000D6880000}"/>
    <cellStyle name="Normal 9 2 7 4 2" xfId="36650" xr:uid="{00000000-0005-0000-0000-0000D7880000}"/>
    <cellStyle name="Normal 9 2 7 5" xfId="36651" xr:uid="{00000000-0005-0000-0000-0000D8880000}"/>
    <cellStyle name="Normal 9 2 7 6" xfId="36652" xr:uid="{00000000-0005-0000-0000-0000D9880000}"/>
    <cellStyle name="Normal 9 2 8" xfId="464" xr:uid="{00000000-0005-0000-0000-0000DA880000}"/>
    <cellStyle name="Normal 9 2 8 2" xfId="7454" xr:uid="{00000000-0005-0000-0000-0000DB880000}"/>
    <cellStyle name="Normal 9 2 8 2 2" xfId="36653" xr:uid="{00000000-0005-0000-0000-0000DC880000}"/>
    <cellStyle name="Normal 9 2 8 2 2 2" xfId="36654" xr:uid="{00000000-0005-0000-0000-0000DD880000}"/>
    <cellStyle name="Normal 9 2 8 2 3" xfId="36655" xr:uid="{00000000-0005-0000-0000-0000DE880000}"/>
    <cellStyle name="Normal 9 2 8 2 4" xfId="36656" xr:uid="{00000000-0005-0000-0000-0000DF880000}"/>
    <cellStyle name="Normal 9 2 8 3" xfId="36657" xr:uid="{00000000-0005-0000-0000-0000E0880000}"/>
    <cellStyle name="Normal 9 2 8 3 2" xfId="36658" xr:uid="{00000000-0005-0000-0000-0000E1880000}"/>
    <cellStyle name="Normal 9 2 8 4" xfId="36659" xr:uid="{00000000-0005-0000-0000-0000E2880000}"/>
    <cellStyle name="Normal 9 2 8 5" xfId="36660" xr:uid="{00000000-0005-0000-0000-0000E3880000}"/>
    <cellStyle name="Normal 9 2 9" xfId="465" xr:uid="{00000000-0005-0000-0000-0000E4880000}"/>
    <cellStyle name="Normal 9 2 9 2" xfId="7455" xr:uid="{00000000-0005-0000-0000-0000E5880000}"/>
    <cellStyle name="Normal 9 2 9 2 2" xfId="36661" xr:uid="{00000000-0005-0000-0000-0000E6880000}"/>
    <cellStyle name="Normal 9 2 9 3" xfId="36662" xr:uid="{00000000-0005-0000-0000-0000E7880000}"/>
    <cellStyle name="Normal 9 2 9 4" xfId="36663" xr:uid="{00000000-0005-0000-0000-0000E8880000}"/>
    <cellStyle name="Normal 9 20" xfId="5885" xr:uid="{00000000-0005-0000-0000-0000E9880000}"/>
    <cellStyle name="Normal 9 20 2" xfId="5886" xr:uid="{00000000-0005-0000-0000-0000EA880000}"/>
    <cellStyle name="Normal 9 21" xfId="5887" xr:uid="{00000000-0005-0000-0000-0000EB880000}"/>
    <cellStyle name="Normal 9 3" xfId="466" xr:uid="{00000000-0005-0000-0000-0000EC880000}"/>
    <cellStyle name="Normal 9 3 2" xfId="5888" xr:uid="{00000000-0005-0000-0000-0000ED880000}"/>
    <cellStyle name="Normal 9 3 2 2" xfId="5889" xr:uid="{00000000-0005-0000-0000-0000EE880000}"/>
    <cellStyle name="Normal 9 3 2 2 2" xfId="36664" xr:uid="{00000000-0005-0000-0000-0000EF880000}"/>
    <cellStyle name="Normal 9 3 2 2 2 2" xfId="36665" xr:uid="{00000000-0005-0000-0000-0000F0880000}"/>
    <cellStyle name="Normal 9 3 2 2 2 2 2" xfId="36666" xr:uid="{00000000-0005-0000-0000-0000F1880000}"/>
    <cellStyle name="Normal 9 3 2 2 2 2 2 2" xfId="36667" xr:uid="{00000000-0005-0000-0000-0000F2880000}"/>
    <cellStyle name="Normal 9 3 2 2 2 2 3" xfId="36668" xr:uid="{00000000-0005-0000-0000-0000F3880000}"/>
    <cellStyle name="Normal 9 3 2 2 2 2 4" xfId="36669" xr:uid="{00000000-0005-0000-0000-0000F4880000}"/>
    <cellStyle name="Normal 9 3 2 2 2 3" xfId="36670" xr:uid="{00000000-0005-0000-0000-0000F5880000}"/>
    <cellStyle name="Normal 9 3 2 2 2 3 2" xfId="36671" xr:uid="{00000000-0005-0000-0000-0000F6880000}"/>
    <cellStyle name="Normal 9 3 2 2 2 4" xfId="36672" xr:uid="{00000000-0005-0000-0000-0000F7880000}"/>
    <cellStyle name="Normal 9 3 2 2 2 5" xfId="36673" xr:uid="{00000000-0005-0000-0000-0000F8880000}"/>
    <cellStyle name="Normal 9 3 2 2 3" xfId="36674" xr:uid="{00000000-0005-0000-0000-0000F9880000}"/>
    <cellStyle name="Normal 9 3 2 2 3 2" xfId="36675" xr:uid="{00000000-0005-0000-0000-0000FA880000}"/>
    <cellStyle name="Normal 9 3 2 2 3 2 2" xfId="36676" xr:uid="{00000000-0005-0000-0000-0000FB880000}"/>
    <cellStyle name="Normal 9 3 2 2 3 3" xfId="36677" xr:uid="{00000000-0005-0000-0000-0000FC880000}"/>
    <cellStyle name="Normal 9 3 2 2 3 4" xfId="36678" xr:uid="{00000000-0005-0000-0000-0000FD880000}"/>
    <cellStyle name="Normal 9 3 2 2 4" xfId="36679" xr:uid="{00000000-0005-0000-0000-0000FE880000}"/>
    <cellStyle name="Normal 9 3 2 2 4 2" xfId="36680" xr:uid="{00000000-0005-0000-0000-0000FF880000}"/>
    <cellStyle name="Normal 9 3 2 2 5" xfId="36681" xr:uid="{00000000-0005-0000-0000-000000890000}"/>
    <cellStyle name="Normal 9 3 2 2 6" xfId="36682" xr:uid="{00000000-0005-0000-0000-000001890000}"/>
    <cellStyle name="Normal 9 3 2 3" xfId="36683" xr:uid="{00000000-0005-0000-0000-000002890000}"/>
    <cellStyle name="Normal 9 3 2 3 2" xfId="36684" xr:uid="{00000000-0005-0000-0000-000003890000}"/>
    <cellStyle name="Normal 9 3 2 3 2 2" xfId="36685" xr:uid="{00000000-0005-0000-0000-000004890000}"/>
    <cellStyle name="Normal 9 3 2 3 2 2 2" xfId="36686" xr:uid="{00000000-0005-0000-0000-000005890000}"/>
    <cellStyle name="Normal 9 3 2 3 2 3" xfId="36687" xr:uid="{00000000-0005-0000-0000-000006890000}"/>
    <cellStyle name="Normal 9 3 2 3 2 4" xfId="36688" xr:uid="{00000000-0005-0000-0000-000007890000}"/>
    <cellStyle name="Normal 9 3 2 3 3" xfId="36689" xr:uid="{00000000-0005-0000-0000-000008890000}"/>
    <cellStyle name="Normal 9 3 2 3 3 2" xfId="36690" xr:uid="{00000000-0005-0000-0000-000009890000}"/>
    <cellStyle name="Normal 9 3 2 3 4" xfId="36691" xr:uid="{00000000-0005-0000-0000-00000A890000}"/>
    <cellStyle name="Normal 9 3 2 3 5" xfId="36692" xr:uid="{00000000-0005-0000-0000-00000B890000}"/>
    <cellStyle name="Normal 9 3 2 4" xfId="36693" xr:uid="{00000000-0005-0000-0000-00000C890000}"/>
    <cellStyle name="Normal 9 3 2 4 2" xfId="36694" xr:uid="{00000000-0005-0000-0000-00000D890000}"/>
    <cellStyle name="Normal 9 3 2 4 2 2" xfId="36695" xr:uid="{00000000-0005-0000-0000-00000E890000}"/>
    <cellStyle name="Normal 9 3 2 4 3" xfId="36696" xr:uid="{00000000-0005-0000-0000-00000F890000}"/>
    <cellStyle name="Normal 9 3 2 4 4" xfId="36697" xr:uid="{00000000-0005-0000-0000-000010890000}"/>
    <cellStyle name="Normal 9 3 2 5" xfId="36698" xr:uid="{00000000-0005-0000-0000-000011890000}"/>
    <cellStyle name="Normal 9 3 2 5 2" xfId="36699" xr:uid="{00000000-0005-0000-0000-000012890000}"/>
    <cellStyle name="Normal 9 3 2 6" xfId="36700" xr:uid="{00000000-0005-0000-0000-000013890000}"/>
    <cellStyle name="Normal 9 3 2 7" xfId="36701" xr:uid="{00000000-0005-0000-0000-000014890000}"/>
    <cellStyle name="Normal 9 3 3" xfId="36702" xr:uid="{00000000-0005-0000-0000-000015890000}"/>
    <cellStyle name="Normal 9 3 3 2" xfId="36703" xr:uid="{00000000-0005-0000-0000-000016890000}"/>
    <cellStyle name="Normal 9 3 3 2 2" xfId="36704" xr:uid="{00000000-0005-0000-0000-000017890000}"/>
    <cellStyle name="Normal 9 3 3 2 2 2" xfId="36705" xr:uid="{00000000-0005-0000-0000-000018890000}"/>
    <cellStyle name="Normal 9 3 3 2 2 2 2" xfId="36706" xr:uid="{00000000-0005-0000-0000-000019890000}"/>
    <cellStyle name="Normal 9 3 3 2 2 3" xfId="36707" xr:uid="{00000000-0005-0000-0000-00001A890000}"/>
    <cellStyle name="Normal 9 3 3 2 2 4" xfId="36708" xr:uid="{00000000-0005-0000-0000-00001B890000}"/>
    <cellStyle name="Normal 9 3 3 2 3" xfId="36709" xr:uid="{00000000-0005-0000-0000-00001C890000}"/>
    <cellStyle name="Normal 9 3 3 2 3 2" xfId="36710" xr:uid="{00000000-0005-0000-0000-00001D890000}"/>
    <cellStyle name="Normal 9 3 3 2 4" xfId="36711" xr:uid="{00000000-0005-0000-0000-00001E890000}"/>
    <cellStyle name="Normal 9 3 3 2 5" xfId="36712" xr:uid="{00000000-0005-0000-0000-00001F890000}"/>
    <cellStyle name="Normal 9 3 3 3" xfId="36713" xr:uid="{00000000-0005-0000-0000-000020890000}"/>
    <cellStyle name="Normal 9 3 3 3 2" xfId="36714" xr:uid="{00000000-0005-0000-0000-000021890000}"/>
    <cellStyle name="Normal 9 3 3 3 2 2" xfId="36715" xr:uid="{00000000-0005-0000-0000-000022890000}"/>
    <cellStyle name="Normal 9 3 3 3 3" xfId="36716" xr:uid="{00000000-0005-0000-0000-000023890000}"/>
    <cellStyle name="Normal 9 3 3 3 4" xfId="36717" xr:uid="{00000000-0005-0000-0000-000024890000}"/>
    <cellStyle name="Normal 9 3 3 4" xfId="36718" xr:uid="{00000000-0005-0000-0000-000025890000}"/>
    <cellStyle name="Normal 9 3 3 4 2" xfId="36719" xr:uid="{00000000-0005-0000-0000-000026890000}"/>
    <cellStyle name="Normal 9 3 3 5" xfId="36720" xr:uid="{00000000-0005-0000-0000-000027890000}"/>
    <cellStyle name="Normal 9 3 3 6" xfId="36721" xr:uid="{00000000-0005-0000-0000-000028890000}"/>
    <cellStyle name="Normal 9 3 4" xfId="36722" xr:uid="{00000000-0005-0000-0000-000029890000}"/>
    <cellStyle name="Normal 9 3 4 2" xfId="36723" xr:uid="{00000000-0005-0000-0000-00002A890000}"/>
    <cellStyle name="Normal 9 3 4 2 2" xfId="36724" xr:uid="{00000000-0005-0000-0000-00002B890000}"/>
    <cellStyle name="Normal 9 3 4 2 2 2" xfId="36725" xr:uid="{00000000-0005-0000-0000-00002C890000}"/>
    <cellStyle name="Normal 9 3 4 2 3" xfId="36726" xr:uid="{00000000-0005-0000-0000-00002D890000}"/>
    <cellStyle name="Normal 9 3 4 2 4" xfId="36727" xr:uid="{00000000-0005-0000-0000-00002E890000}"/>
    <cellStyle name="Normal 9 3 4 3" xfId="36728" xr:uid="{00000000-0005-0000-0000-00002F890000}"/>
    <cellStyle name="Normal 9 3 4 3 2" xfId="36729" xr:uid="{00000000-0005-0000-0000-000030890000}"/>
    <cellStyle name="Normal 9 3 4 4" xfId="36730" xr:uid="{00000000-0005-0000-0000-000031890000}"/>
    <cellStyle name="Normal 9 3 4 5" xfId="36731" xr:uid="{00000000-0005-0000-0000-000032890000}"/>
    <cellStyle name="Normal 9 3 5" xfId="36732" xr:uid="{00000000-0005-0000-0000-000033890000}"/>
    <cellStyle name="Normal 9 3 5 2" xfId="36733" xr:uid="{00000000-0005-0000-0000-000034890000}"/>
    <cellStyle name="Normal 9 3 5 2 2" xfId="36734" xr:uid="{00000000-0005-0000-0000-000035890000}"/>
    <cellStyle name="Normal 9 3 5 3" xfId="36735" xr:uid="{00000000-0005-0000-0000-000036890000}"/>
    <cellStyle name="Normal 9 3 5 4" xfId="36736" xr:uid="{00000000-0005-0000-0000-000037890000}"/>
    <cellStyle name="Normal 9 3 6" xfId="36737" xr:uid="{00000000-0005-0000-0000-000038890000}"/>
    <cellStyle name="Normal 9 3 6 2" xfId="36738" xr:uid="{00000000-0005-0000-0000-000039890000}"/>
    <cellStyle name="Normal 9 3 7" xfId="36739" xr:uid="{00000000-0005-0000-0000-00003A890000}"/>
    <cellStyle name="Normal 9 3 8" xfId="36740" xr:uid="{00000000-0005-0000-0000-00003B890000}"/>
    <cellStyle name="Normal 9 3 9" xfId="36741" xr:uid="{00000000-0005-0000-0000-00003C890000}"/>
    <cellStyle name="Normal 9 4" xfId="467" xr:uid="{00000000-0005-0000-0000-00003D890000}"/>
    <cellStyle name="Normal 9 4 2" xfId="5890" xr:uid="{00000000-0005-0000-0000-00003E890000}"/>
    <cellStyle name="Normal 9 4 2 2" xfId="5891" xr:uid="{00000000-0005-0000-0000-00003F890000}"/>
    <cellStyle name="Normal 9 4 2 2 2" xfId="36742" xr:uid="{00000000-0005-0000-0000-000040890000}"/>
    <cellStyle name="Normal 9 4 2 2 2 2" xfId="36743" xr:uid="{00000000-0005-0000-0000-000041890000}"/>
    <cellStyle name="Normal 9 4 2 2 2 2 2" xfId="36744" xr:uid="{00000000-0005-0000-0000-000042890000}"/>
    <cellStyle name="Normal 9 4 2 2 2 2 2 2" xfId="36745" xr:uid="{00000000-0005-0000-0000-000043890000}"/>
    <cellStyle name="Normal 9 4 2 2 2 2 3" xfId="36746" xr:uid="{00000000-0005-0000-0000-000044890000}"/>
    <cellStyle name="Normal 9 4 2 2 2 2 4" xfId="36747" xr:uid="{00000000-0005-0000-0000-000045890000}"/>
    <cellStyle name="Normal 9 4 2 2 2 3" xfId="36748" xr:uid="{00000000-0005-0000-0000-000046890000}"/>
    <cellStyle name="Normal 9 4 2 2 2 3 2" xfId="36749" xr:uid="{00000000-0005-0000-0000-000047890000}"/>
    <cellStyle name="Normal 9 4 2 2 2 4" xfId="36750" xr:uid="{00000000-0005-0000-0000-000048890000}"/>
    <cellStyle name="Normal 9 4 2 2 2 5" xfId="36751" xr:uid="{00000000-0005-0000-0000-000049890000}"/>
    <cellStyle name="Normal 9 4 2 2 3" xfId="36752" xr:uid="{00000000-0005-0000-0000-00004A890000}"/>
    <cellStyle name="Normal 9 4 2 2 3 2" xfId="36753" xr:uid="{00000000-0005-0000-0000-00004B890000}"/>
    <cellStyle name="Normal 9 4 2 2 3 2 2" xfId="36754" xr:uid="{00000000-0005-0000-0000-00004C890000}"/>
    <cellStyle name="Normal 9 4 2 2 3 3" xfId="36755" xr:uid="{00000000-0005-0000-0000-00004D890000}"/>
    <cellStyle name="Normal 9 4 2 2 3 4" xfId="36756" xr:uid="{00000000-0005-0000-0000-00004E890000}"/>
    <cellStyle name="Normal 9 4 2 2 4" xfId="36757" xr:uid="{00000000-0005-0000-0000-00004F890000}"/>
    <cellStyle name="Normal 9 4 2 2 4 2" xfId="36758" xr:uid="{00000000-0005-0000-0000-000050890000}"/>
    <cellStyle name="Normal 9 4 2 2 5" xfId="36759" xr:uid="{00000000-0005-0000-0000-000051890000}"/>
    <cellStyle name="Normal 9 4 2 2 6" xfId="36760" xr:uid="{00000000-0005-0000-0000-000052890000}"/>
    <cellStyle name="Normal 9 4 2 3" xfId="36761" xr:uid="{00000000-0005-0000-0000-000053890000}"/>
    <cellStyle name="Normal 9 4 2 3 2" xfId="36762" xr:uid="{00000000-0005-0000-0000-000054890000}"/>
    <cellStyle name="Normal 9 4 2 3 2 2" xfId="36763" xr:uid="{00000000-0005-0000-0000-000055890000}"/>
    <cellStyle name="Normal 9 4 2 3 2 2 2" xfId="36764" xr:uid="{00000000-0005-0000-0000-000056890000}"/>
    <cellStyle name="Normal 9 4 2 3 2 3" xfId="36765" xr:uid="{00000000-0005-0000-0000-000057890000}"/>
    <cellStyle name="Normal 9 4 2 3 2 4" xfId="36766" xr:uid="{00000000-0005-0000-0000-000058890000}"/>
    <cellStyle name="Normal 9 4 2 3 3" xfId="36767" xr:uid="{00000000-0005-0000-0000-000059890000}"/>
    <cellStyle name="Normal 9 4 2 3 3 2" xfId="36768" xr:uid="{00000000-0005-0000-0000-00005A890000}"/>
    <cellStyle name="Normal 9 4 2 3 4" xfId="36769" xr:uid="{00000000-0005-0000-0000-00005B890000}"/>
    <cellStyle name="Normal 9 4 2 3 5" xfId="36770" xr:uid="{00000000-0005-0000-0000-00005C890000}"/>
    <cellStyle name="Normal 9 4 2 4" xfId="36771" xr:uid="{00000000-0005-0000-0000-00005D890000}"/>
    <cellStyle name="Normal 9 4 2 4 2" xfId="36772" xr:uid="{00000000-0005-0000-0000-00005E890000}"/>
    <cellStyle name="Normal 9 4 2 4 2 2" xfId="36773" xr:uid="{00000000-0005-0000-0000-00005F890000}"/>
    <cellStyle name="Normal 9 4 2 4 3" xfId="36774" xr:uid="{00000000-0005-0000-0000-000060890000}"/>
    <cellStyle name="Normal 9 4 2 4 4" xfId="36775" xr:uid="{00000000-0005-0000-0000-000061890000}"/>
    <cellStyle name="Normal 9 4 2 5" xfId="36776" xr:uid="{00000000-0005-0000-0000-000062890000}"/>
    <cellStyle name="Normal 9 4 2 5 2" xfId="36777" xr:uid="{00000000-0005-0000-0000-000063890000}"/>
    <cellStyle name="Normal 9 4 2 6" xfId="36778" xr:uid="{00000000-0005-0000-0000-000064890000}"/>
    <cellStyle name="Normal 9 4 2 7" xfId="36779" xr:uid="{00000000-0005-0000-0000-000065890000}"/>
    <cellStyle name="Normal 9 4 3" xfId="36780" xr:uid="{00000000-0005-0000-0000-000066890000}"/>
    <cellStyle name="Normal 9 4 3 2" xfId="36781" xr:uid="{00000000-0005-0000-0000-000067890000}"/>
    <cellStyle name="Normal 9 4 3 2 2" xfId="36782" xr:uid="{00000000-0005-0000-0000-000068890000}"/>
    <cellStyle name="Normal 9 4 3 2 2 2" xfId="36783" xr:uid="{00000000-0005-0000-0000-000069890000}"/>
    <cellStyle name="Normal 9 4 3 2 2 2 2" xfId="36784" xr:uid="{00000000-0005-0000-0000-00006A890000}"/>
    <cellStyle name="Normal 9 4 3 2 2 3" xfId="36785" xr:uid="{00000000-0005-0000-0000-00006B890000}"/>
    <cellStyle name="Normal 9 4 3 2 2 4" xfId="36786" xr:uid="{00000000-0005-0000-0000-00006C890000}"/>
    <cellStyle name="Normal 9 4 3 2 3" xfId="36787" xr:uid="{00000000-0005-0000-0000-00006D890000}"/>
    <cellStyle name="Normal 9 4 3 2 3 2" xfId="36788" xr:uid="{00000000-0005-0000-0000-00006E890000}"/>
    <cellStyle name="Normal 9 4 3 2 4" xfId="36789" xr:uid="{00000000-0005-0000-0000-00006F890000}"/>
    <cellStyle name="Normal 9 4 3 2 5" xfId="36790" xr:uid="{00000000-0005-0000-0000-000070890000}"/>
    <cellStyle name="Normal 9 4 3 3" xfId="36791" xr:uid="{00000000-0005-0000-0000-000071890000}"/>
    <cellStyle name="Normal 9 4 3 3 2" xfId="36792" xr:uid="{00000000-0005-0000-0000-000072890000}"/>
    <cellStyle name="Normal 9 4 3 3 2 2" xfId="36793" xr:uid="{00000000-0005-0000-0000-000073890000}"/>
    <cellStyle name="Normal 9 4 3 3 3" xfId="36794" xr:uid="{00000000-0005-0000-0000-000074890000}"/>
    <cellStyle name="Normal 9 4 3 3 4" xfId="36795" xr:uid="{00000000-0005-0000-0000-000075890000}"/>
    <cellStyle name="Normal 9 4 3 4" xfId="36796" xr:uid="{00000000-0005-0000-0000-000076890000}"/>
    <cellStyle name="Normal 9 4 3 4 2" xfId="36797" xr:uid="{00000000-0005-0000-0000-000077890000}"/>
    <cellStyle name="Normal 9 4 3 5" xfId="36798" xr:uid="{00000000-0005-0000-0000-000078890000}"/>
    <cellStyle name="Normal 9 4 3 6" xfId="36799" xr:uid="{00000000-0005-0000-0000-000079890000}"/>
    <cellStyle name="Normal 9 4 4" xfId="36800" xr:uid="{00000000-0005-0000-0000-00007A890000}"/>
    <cellStyle name="Normal 9 4 4 2" xfId="36801" xr:uid="{00000000-0005-0000-0000-00007B890000}"/>
    <cellStyle name="Normal 9 4 4 2 2" xfId="36802" xr:uid="{00000000-0005-0000-0000-00007C890000}"/>
    <cellStyle name="Normal 9 4 4 2 2 2" xfId="36803" xr:uid="{00000000-0005-0000-0000-00007D890000}"/>
    <cellStyle name="Normal 9 4 4 2 3" xfId="36804" xr:uid="{00000000-0005-0000-0000-00007E890000}"/>
    <cellStyle name="Normal 9 4 4 2 4" xfId="36805" xr:uid="{00000000-0005-0000-0000-00007F890000}"/>
    <cellStyle name="Normal 9 4 4 3" xfId="36806" xr:uid="{00000000-0005-0000-0000-000080890000}"/>
    <cellStyle name="Normal 9 4 4 3 2" xfId="36807" xr:uid="{00000000-0005-0000-0000-000081890000}"/>
    <cellStyle name="Normal 9 4 4 4" xfId="36808" xr:uid="{00000000-0005-0000-0000-000082890000}"/>
    <cellStyle name="Normal 9 4 4 5" xfId="36809" xr:uid="{00000000-0005-0000-0000-000083890000}"/>
    <cellStyle name="Normal 9 4 5" xfId="36810" xr:uid="{00000000-0005-0000-0000-000084890000}"/>
    <cellStyle name="Normal 9 4 5 2" xfId="36811" xr:uid="{00000000-0005-0000-0000-000085890000}"/>
    <cellStyle name="Normal 9 4 5 2 2" xfId="36812" xr:uid="{00000000-0005-0000-0000-000086890000}"/>
    <cellStyle name="Normal 9 4 5 3" xfId="36813" xr:uid="{00000000-0005-0000-0000-000087890000}"/>
    <cellStyle name="Normal 9 4 5 4" xfId="36814" xr:uid="{00000000-0005-0000-0000-000088890000}"/>
    <cellStyle name="Normal 9 4 6" xfId="36815" xr:uid="{00000000-0005-0000-0000-000089890000}"/>
    <cellStyle name="Normal 9 4 6 2" xfId="36816" xr:uid="{00000000-0005-0000-0000-00008A890000}"/>
    <cellStyle name="Normal 9 4 7" xfId="36817" xr:uid="{00000000-0005-0000-0000-00008B890000}"/>
    <cellStyle name="Normal 9 4 8" xfId="36818" xr:uid="{00000000-0005-0000-0000-00008C890000}"/>
    <cellStyle name="Normal 9 4 9" xfId="36819" xr:uid="{00000000-0005-0000-0000-00008D890000}"/>
    <cellStyle name="Normal 9 5" xfId="468" xr:uid="{00000000-0005-0000-0000-00008E890000}"/>
    <cellStyle name="Normal 9 5 2" xfId="469" xr:uid="{00000000-0005-0000-0000-00008F890000}"/>
    <cellStyle name="Normal 9 5 2 2" xfId="470" xr:uid="{00000000-0005-0000-0000-000090890000}"/>
    <cellStyle name="Normal 9 5 2 2 2" xfId="7458" xr:uid="{00000000-0005-0000-0000-000091890000}"/>
    <cellStyle name="Normal 9 5 2 2 2 2" xfId="36820" xr:uid="{00000000-0005-0000-0000-000092890000}"/>
    <cellStyle name="Normal 9 5 2 2 2 2 2" xfId="36821" xr:uid="{00000000-0005-0000-0000-000093890000}"/>
    <cellStyle name="Normal 9 5 2 2 2 2 2 2" xfId="36822" xr:uid="{00000000-0005-0000-0000-000094890000}"/>
    <cellStyle name="Normal 9 5 2 2 2 2 3" xfId="36823" xr:uid="{00000000-0005-0000-0000-000095890000}"/>
    <cellStyle name="Normal 9 5 2 2 2 2 4" xfId="36824" xr:uid="{00000000-0005-0000-0000-000096890000}"/>
    <cellStyle name="Normal 9 5 2 2 2 3" xfId="36825" xr:uid="{00000000-0005-0000-0000-000097890000}"/>
    <cellStyle name="Normal 9 5 2 2 2 3 2" xfId="36826" xr:uid="{00000000-0005-0000-0000-000098890000}"/>
    <cellStyle name="Normal 9 5 2 2 2 4" xfId="36827" xr:uid="{00000000-0005-0000-0000-000099890000}"/>
    <cellStyle name="Normal 9 5 2 2 2 5" xfId="36828" xr:uid="{00000000-0005-0000-0000-00009A890000}"/>
    <cellStyle name="Normal 9 5 2 2 3" xfId="36829" xr:uid="{00000000-0005-0000-0000-00009B890000}"/>
    <cellStyle name="Normal 9 5 2 2 3 2" xfId="36830" xr:uid="{00000000-0005-0000-0000-00009C890000}"/>
    <cellStyle name="Normal 9 5 2 2 3 2 2" xfId="36831" xr:uid="{00000000-0005-0000-0000-00009D890000}"/>
    <cellStyle name="Normal 9 5 2 2 3 3" xfId="36832" xr:uid="{00000000-0005-0000-0000-00009E890000}"/>
    <cellStyle name="Normal 9 5 2 2 3 4" xfId="36833" xr:uid="{00000000-0005-0000-0000-00009F890000}"/>
    <cellStyle name="Normal 9 5 2 2 4" xfId="36834" xr:uid="{00000000-0005-0000-0000-0000A0890000}"/>
    <cellStyle name="Normal 9 5 2 2 4 2" xfId="36835" xr:uid="{00000000-0005-0000-0000-0000A1890000}"/>
    <cellStyle name="Normal 9 5 2 2 5" xfId="36836" xr:uid="{00000000-0005-0000-0000-0000A2890000}"/>
    <cellStyle name="Normal 9 5 2 2 6" xfId="36837" xr:uid="{00000000-0005-0000-0000-0000A3890000}"/>
    <cellStyle name="Normal 9 5 2 3" xfId="471" xr:uid="{00000000-0005-0000-0000-0000A4890000}"/>
    <cellStyle name="Normal 9 5 2 3 2" xfId="7459" xr:uid="{00000000-0005-0000-0000-0000A5890000}"/>
    <cellStyle name="Normal 9 5 2 3 2 2" xfId="36838" xr:uid="{00000000-0005-0000-0000-0000A6890000}"/>
    <cellStyle name="Normal 9 5 2 3 2 2 2" xfId="36839" xr:uid="{00000000-0005-0000-0000-0000A7890000}"/>
    <cellStyle name="Normal 9 5 2 3 2 3" xfId="36840" xr:uid="{00000000-0005-0000-0000-0000A8890000}"/>
    <cellStyle name="Normal 9 5 2 3 2 4" xfId="36841" xr:uid="{00000000-0005-0000-0000-0000A9890000}"/>
    <cellStyle name="Normal 9 5 2 3 3" xfId="36842" xr:uid="{00000000-0005-0000-0000-0000AA890000}"/>
    <cellStyle name="Normal 9 5 2 3 3 2" xfId="36843" xr:uid="{00000000-0005-0000-0000-0000AB890000}"/>
    <cellStyle name="Normal 9 5 2 3 4" xfId="36844" xr:uid="{00000000-0005-0000-0000-0000AC890000}"/>
    <cellStyle name="Normal 9 5 2 3 5" xfId="36845" xr:uid="{00000000-0005-0000-0000-0000AD890000}"/>
    <cellStyle name="Normal 9 5 2 4" xfId="472" xr:uid="{00000000-0005-0000-0000-0000AE890000}"/>
    <cellStyle name="Normal 9 5 2 4 2" xfId="7460" xr:uid="{00000000-0005-0000-0000-0000AF890000}"/>
    <cellStyle name="Normal 9 5 2 4 2 2" xfId="36846" xr:uid="{00000000-0005-0000-0000-0000B0890000}"/>
    <cellStyle name="Normal 9 5 2 4 3" xfId="36847" xr:uid="{00000000-0005-0000-0000-0000B1890000}"/>
    <cellStyle name="Normal 9 5 2 4 4" xfId="36848" xr:uid="{00000000-0005-0000-0000-0000B2890000}"/>
    <cellStyle name="Normal 9 5 2 5" xfId="473" xr:uid="{00000000-0005-0000-0000-0000B3890000}"/>
    <cellStyle name="Normal 9 5 2 5 2" xfId="7461" xr:uid="{00000000-0005-0000-0000-0000B4890000}"/>
    <cellStyle name="Normal 9 5 2 6" xfId="7457" xr:uid="{00000000-0005-0000-0000-0000B5890000}"/>
    <cellStyle name="Normal 9 5 2 7" xfId="36849" xr:uid="{00000000-0005-0000-0000-0000B6890000}"/>
    <cellStyle name="Normal 9 5 3" xfId="474" xr:uid="{00000000-0005-0000-0000-0000B7890000}"/>
    <cellStyle name="Normal 9 5 3 2" xfId="7462" xr:uid="{00000000-0005-0000-0000-0000B8890000}"/>
    <cellStyle name="Normal 9 5 3 2 2" xfId="36850" xr:uid="{00000000-0005-0000-0000-0000B9890000}"/>
    <cellStyle name="Normal 9 5 3 2 2 2" xfId="36851" xr:uid="{00000000-0005-0000-0000-0000BA890000}"/>
    <cellStyle name="Normal 9 5 3 2 2 2 2" xfId="36852" xr:uid="{00000000-0005-0000-0000-0000BB890000}"/>
    <cellStyle name="Normal 9 5 3 2 2 3" xfId="36853" xr:uid="{00000000-0005-0000-0000-0000BC890000}"/>
    <cellStyle name="Normal 9 5 3 2 2 4" xfId="36854" xr:uid="{00000000-0005-0000-0000-0000BD890000}"/>
    <cellStyle name="Normal 9 5 3 2 3" xfId="36855" xr:uid="{00000000-0005-0000-0000-0000BE890000}"/>
    <cellStyle name="Normal 9 5 3 2 3 2" xfId="36856" xr:uid="{00000000-0005-0000-0000-0000BF890000}"/>
    <cellStyle name="Normal 9 5 3 2 4" xfId="36857" xr:uid="{00000000-0005-0000-0000-0000C0890000}"/>
    <cellStyle name="Normal 9 5 3 2 5" xfId="36858" xr:uid="{00000000-0005-0000-0000-0000C1890000}"/>
    <cellStyle name="Normal 9 5 3 3" xfId="36859" xr:uid="{00000000-0005-0000-0000-0000C2890000}"/>
    <cellStyle name="Normal 9 5 3 3 2" xfId="36860" xr:uid="{00000000-0005-0000-0000-0000C3890000}"/>
    <cellStyle name="Normal 9 5 3 3 2 2" xfId="36861" xr:uid="{00000000-0005-0000-0000-0000C4890000}"/>
    <cellStyle name="Normal 9 5 3 3 3" xfId="36862" xr:uid="{00000000-0005-0000-0000-0000C5890000}"/>
    <cellStyle name="Normal 9 5 3 3 4" xfId="36863" xr:uid="{00000000-0005-0000-0000-0000C6890000}"/>
    <cellStyle name="Normal 9 5 3 4" xfId="36864" xr:uid="{00000000-0005-0000-0000-0000C7890000}"/>
    <cellStyle name="Normal 9 5 3 4 2" xfId="36865" xr:uid="{00000000-0005-0000-0000-0000C8890000}"/>
    <cellStyle name="Normal 9 5 3 5" xfId="36866" xr:uid="{00000000-0005-0000-0000-0000C9890000}"/>
    <cellStyle name="Normal 9 5 3 6" xfId="36867" xr:uid="{00000000-0005-0000-0000-0000CA890000}"/>
    <cellStyle name="Normal 9 5 4" xfId="475" xr:uid="{00000000-0005-0000-0000-0000CB890000}"/>
    <cellStyle name="Normal 9 5 4 2" xfId="7463" xr:uid="{00000000-0005-0000-0000-0000CC890000}"/>
    <cellStyle name="Normal 9 5 4 2 2" xfId="36868" xr:uid="{00000000-0005-0000-0000-0000CD890000}"/>
    <cellStyle name="Normal 9 5 4 2 2 2" xfId="36869" xr:uid="{00000000-0005-0000-0000-0000CE890000}"/>
    <cellStyle name="Normal 9 5 4 2 3" xfId="36870" xr:uid="{00000000-0005-0000-0000-0000CF890000}"/>
    <cellStyle name="Normal 9 5 4 2 4" xfId="36871" xr:uid="{00000000-0005-0000-0000-0000D0890000}"/>
    <cellStyle name="Normal 9 5 4 3" xfId="36872" xr:uid="{00000000-0005-0000-0000-0000D1890000}"/>
    <cellStyle name="Normal 9 5 4 3 2" xfId="36873" xr:uid="{00000000-0005-0000-0000-0000D2890000}"/>
    <cellStyle name="Normal 9 5 4 4" xfId="36874" xr:uid="{00000000-0005-0000-0000-0000D3890000}"/>
    <cellStyle name="Normal 9 5 4 5" xfId="36875" xr:uid="{00000000-0005-0000-0000-0000D4890000}"/>
    <cellStyle name="Normal 9 5 5" xfId="476" xr:uid="{00000000-0005-0000-0000-0000D5890000}"/>
    <cellStyle name="Normal 9 5 5 2" xfId="7464" xr:uid="{00000000-0005-0000-0000-0000D6890000}"/>
    <cellStyle name="Normal 9 5 5 2 2" xfId="36876" xr:uid="{00000000-0005-0000-0000-0000D7890000}"/>
    <cellStyle name="Normal 9 5 5 3" xfId="36877" xr:uid="{00000000-0005-0000-0000-0000D8890000}"/>
    <cellStyle name="Normal 9 5 5 4" xfId="36878" xr:uid="{00000000-0005-0000-0000-0000D9890000}"/>
    <cellStyle name="Normal 9 5 6" xfId="477" xr:uid="{00000000-0005-0000-0000-0000DA890000}"/>
    <cellStyle name="Normal 9 5 6 2" xfId="7465" xr:uid="{00000000-0005-0000-0000-0000DB890000}"/>
    <cellStyle name="Normal 9 5 7" xfId="7456" xr:uid="{00000000-0005-0000-0000-0000DC890000}"/>
    <cellStyle name="Normal 9 5 8" xfId="36879" xr:uid="{00000000-0005-0000-0000-0000DD890000}"/>
    <cellStyle name="Normal 9 5 9" xfId="36880" xr:uid="{00000000-0005-0000-0000-0000DE890000}"/>
    <cellStyle name="Normal 9 6" xfId="478" xr:uid="{00000000-0005-0000-0000-0000DF890000}"/>
    <cellStyle name="Normal 9 6 2" xfId="479" xr:uid="{00000000-0005-0000-0000-0000E0890000}"/>
    <cellStyle name="Normal 9 6 2 2" xfId="480" xr:uid="{00000000-0005-0000-0000-0000E1890000}"/>
    <cellStyle name="Normal 9 6 2 2 2" xfId="7468" xr:uid="{00000000-0005-0000-0000-0000E2890000}"/>
    <cellStyle name="Normal 9 6 2 2 2 2" xfId="36881" xr:uid="{00000000-0005-0000-0000-0000E3890000}"/>
    <cellStyle name="Normal 9 6 2 2 2 2 2" xfId="36882" xr:uid="{00000000-0005-0000-0000-0000E4890000}"/>
    <cellStyle name="Normal 9 6 2 2 2 2 2 2" xfId="36883" xr:uid="{00000000-0005-0000-0000-0000E5890000}"/>
    <cellStyle name="Normal 9 6 2 2 2 2 3" xfId="36884" xr:uid="{00000000-0005-0000-0000-0000E6890000}"/>
    <cellStyle name="Normal 9 6 2 2 2 2 4" xfId="36885" xr:uid="{00000000-0005-0000-0000-0000E7890000}"/>
    <cellStyle name="Normal 9 6 2 2 2 3" xfId="36886" xr:uid="{00000000-0005-0000-0000-0000E8890000}"/>
    <cellStyle name="Normal 9 6 2 2 2 3 2" xfId="36887" xr:uid="{00000000-0005-0000-0000-0000E9890000}"/>
    <cellStyle name="Normal 9 6 2 2 2 4" xfId="36888" xr:uid="{00000000-0005-0000-0000-0000EA890000}"/>
    <cellStyle name="Normal 9 6 2 2 2 5" xfId="36889" xr:uid="{00000000-0005-0000-0000-0000EB890000}"/>
    <cellStyle name="Normal 9 6 2 2 3" xfId="36890" xr:uid="{00000000-0005-0000-0000-0000EC890000}"/>
    <cellStyle name="Normal 9 6 2 2 3 2" xfId="36891" xr:uid="{00000000-0005-0000-0000-0000ED890000}"/>
    <cellStyle name="Normal 9 6 2 2 3 2 2" xfId="36892" xr:uid="{00000000-0005-0000-0000-0000EE890000}"/>
    <cellStyle name="Normal 9 6 2 2 3 3" xfId="36893" xr:uid="{00000000-0005-0000-0000-0000EF890000}"/>
    <cellStyle name="Normal 9 6 2 2 3 4" xfId="36894" xr:uid="{00000000-0005-0000-0000-0000F0890000}"/>
    <cellStyle name="Normal 9 6 2 2 4" xfId="36895" xr:uid="{00000000-0005-0000-0000-0000F1890000}"/>
    <cellStyle name="Normal 9 6 2 2 4 2" xfId="36896" xr:uid="{00000000-0005-0000-0000-0000F2890000}"/>
    <cellStyle name="Normal 9 6 2 2 5" xfId="36897" xr:uid="{00000000-0005-0000-0000-0000F3890000}"/>
    <cellStyle name="Normal 9 6 2 2 6" xfId="36898" xr:uid="{00000000-0005-0000-0000-0000F4890000}"/>
    <cellStyle name="Normal 9 6 2 3" xfId="481" xr:uid="{00000000-0005-0000-0000-0000F5890000}"/>
    <cellStyle name="Normal 9 6 2 3 2" xfId="7469" xr:uid="{00000000-0005-0000-0000-0000F6890000}"/>
    <cellStyle name="Normal 9 6 2 3 2 2" xfId="36899" xr:uid="{00000000-0005-0000-0000-0000F7890000}"/>
    <cellStyle name="Normal 9 6 2 3 2 2 2" xfId="36900" xr:uid="{00000000-0005-0000-0000-0000F8890000}"/>
    <cellStyle name="Normal 9 6 2 3 2 3" xfId="36901" xr:uid="{00000000-0005-0000-0000-0000F9890000}"/>
    <cellStyle name="Normal 9 6 2 3 2 4" xfId="36902" xr:uid="{00000000-0005-0000-0000-0000FA890000}"/>
    <cellStyle name="Normal 9 6 2 3 3" xfId="36903" xr:uid="{00000000-0005-0000-0000-0000FB890000}"/>
    <cellStyle name="Normal 9 6 2 3 3 2" xfId="36904" xr:uid="{00000000-0005-0000-0000-0000FC890000}"/>
    <cellStyle name="Normal 9 6 2 3 4" xfId="36905" xr:uid="{00000000-0005-0000-0000-0000FD890000}"/>
    <cellStyle name="Normal 9 6 2 3 5" xfId="36906" xr:uid="{00000000-0005-0000-0000-0000FE890000}"/>
    <cellStyle name="Normal 9 6 2 4" xfId="482" xr:uid="{00000000-0005-0000-0000-0000FF890000}"/>
    <cellStyle name="Normal 9 6 2 4 2" xfId="7470" xr:uid="{00000000-0005-0000-0000-0000008A0000}"/>
    <cellStyle name="Normal 9 6 2 4 2 2" xfId="36907" xr:uid="{00000000-0005-0000-0000-0000018A0000}"/>
    <cellStyle name="Normal 9 6 2 4 3" xfId="36908" xr:uid="{00000000-0005-0000-0000-0000028A0000}"/>
    <cellStyle name="Normal 9 6 2 4 4" xfId="36909" xr:uid="{00000000-0005-0000-0000-0000038A0000}"/>
    <cellStyle name="Normal 9 6 2 5" xfId="483" xr:uid="{00000000-0005-0000-0000-0000048A0000}"/>
    <cellStyle name="Normal 9 6 2 5 2" xfId="7471" xr:uid="{00000000-0005-0000-0000-0000058A0000}"/>
    <cellStyle name="Normal 9 6 2 6" xfId="7467" xr:uid="{00000000-0005-0000-0000-0000068A0000}"/>
    <cellStyle name="Normal 9 6 2 7" xfId="36910" xr:uid="{00000000-0005-0000-0000-0000078A0000}"/>
    <cellStyle name="Normal 9 6 3" xfId="484" xr:uid="{00000000-0005-0000-0000-0000088A0000}"/>
    <cellStyle name="Normal 9 6 3 2" xfId="7472" xr:uid="{00000000-0005-0000-0000-0000098A0000}"/>
    <cellStyle name="Normal 9 6 3 2 2" xfId="36911" xr:uid="{00000000-0005-0000-0000-00000A8A0000}"/>
    <cellStyle name="Normal 9 6 3 2 2 2" xfId="36912" xr:uid="{00000000-0005-0000-0000-00000B8A0000}"/>
    <cellStyle name="Normal 9 6 3 2 2 2 2" xfId="36913" xr:uid="{00000000-0005-0000-0000-00000C8A0000}"/>
    <cellStyle name="Normal 9 6 3 2 2 3" xfId="36914" xr:uid="{00000000-0005-0000-0000-00000D8A0000}"/>
    <cellStyle name="Normal 9 6 3 2 2 4" xfId="36915" xr:uid="{00000000-0005-0000-0000-00000E8A0000}"/>
    <cellStyle name="Normal 9 6 3 2 3" xfId="36916" xr:uid="{00000000-0005-0000-0000-00000F8A0000}"/>
    <cellStyle name="Normal 9 6 3 2 3 2" xfId="36917" xr:uid="{00000000-0005-0000-0000-0000108A0000}"/>
    <cellStyle name="Normal 9 6 3 2 4" xfId="36918" xr:uid="{00000000-0005-0000-0000-0000118A0000}"/>
    <cellStyle name="Normal 9 6 3 2 5" xfId="36919" xr:uid="{00000000-0005-0000-0000-0000128A0000}"/>
    <cellStyle name="Normal 9 6 3 3" xfId="36920" xr:uid="{00000000-0005-0000-0000-0000138A0000}"/>
    <cellStyle name="Normal 9 6 3 3 2" xfId="36921" xr:uid="{00000000-0005-0000-0000-0000148A0000}"/>
    <cellStyle name="Normal 9 6 3 3 2 2" xfId="36922" xr:uid="{00000000-0005-0000-0000-0000158A0000}"/>
    <cellStyle name="Normal 9 6 3 3 3" xfId="36923" xr:uid="{00000000-0005-0000-0000-0000168A0000}"/>
    <cellStyle name="Normal 9 6 3 3 4" xfId="36924" xr:uid="{00000000-0005-0000-0000-0000178A0000}"/>
    <cellStyle name="Normal 9 6 3 4" xfId="36925" xr:uid="{00000000-0005-0000-0000-0000188A0000}"/>
    <cellStyle name="Normal 9 6 3 4 2" xfId="36926" xr:uid="{00000000-0005-0000-0000-0000198A0000}"/>
    <cellStyle name="Normal 9 6 3 5" xfId="36927" xr:uid="{00000000-0005-0000-0000-00001A8A0000}"/>
    <cellStyle name="Normal 9 6 3 6" xfId="36928" xr:uid="{00000000-0005-0000-0000-00001B8A0000}"/>
    <cellStyle name="Normal 9 6 4" xfId="485" xr:uid="{00000000-0005-0000-0000-00001C8A0000}"/>
    <cellStyle name="Normal 9 6 4 2" xfId="7473" xr:uid="{00000000-0005-0000-0000-00001D8A0000}"/>
    <cellStyle name="Normal 9 6 4 2 2" xfId="36929" xr:uid="{00000000-0005-0000-0000-00001E8A0000}"/>
    <cellStyle name="Normal 9 6 4 2 2 2" xfId="36930" xr:uid="{00000000-0005-0000-0000-00001F8A0000}"/>
    <cellStyle name="Normal 9 6 4 2 3" xfId="36931" xr:uid="{00000000-0005-0000-0000-0000208A0000}"/>
    <cellStyle name="Normal 9 6 4 2 4" xfId="36932" xr:uid="{00000000-0005-0000-0000-0000218A0000}"/>
    <cellStyle name="Normal 9 6 4 3" xfId="36933" xr:uid="{00000000-0005-0000-0000-0000228A0000}"/>
    <cellStyle name="Normal 9 6 4 3 2" xfId="36934" xr:uid="{00000000-0005-0000-0000-0000238A0000}"/>
    <cellStyle name="Normal 9 6 4 4" xfId="36935" xr:uid="{00000000-0005-0000-0000-0000248A0000}"/>
    <cellStyle name="Normal 9 6 4 5" xfId="36936" xr:uid="{00000000-0005-0000-0000-0000258A0000}"/>
    <cellStyle name="Normal 9 6 5" xfId="486" xr:uid="{00000000-0005-0000-0000-0000268A0000}"/>
    <cellStyle name="Normal 9 6 5 2" xfId="7474" xr:uid="{00000000-0005-0000-0000-0000278A0000}"/>
    <cellStyle name="Normal 9 6 5 2 2" xfId="36937" xr:uid="{00000000-0005-0000-0000-0000288A0000}"/>
    <cellStyle name="Normal 9 6 5 3" xfId="36938" xr:uid="{00000000-0005-0000-0000-0000298A0000}"/>
    <cellStyle name="Normal 9 6 5 4" xfId="36939" xr:uid="{00000000-0005-0000-0000-00002A8A0000}"/>
    <cellStyle name="Normal 9 6 6" xfId="487" xr:uid="{00000000-0005-0000-0000-00002B8A0000}"/>
    <cellStyle name="Normal 9 6 6 2" xfId="7475" xr:uid="{00000000-0005-0000-0000-00002C8A0000}"/>
    <cellStyle name="Normal 9 6 7" xfId="7466" xr:uid="{00000000-0005-0000-0000-00002D8A0000}"/>
    <cellStyle name="Normal 9 6 8" xfId="36940" xr:uid="{00000000-0005-0000-0000-00002E8A0000}"/>
    <cellStyle name="Normal 9 6 9" xfId="36941" xr:uid="{00000000-0005-0000-0000-00002F8A0000}"/>
    <cellStyle name="Normal 9 7" xfId="488" xr:uid="{00000000-0005-0000-0000-0000308A0000}"/>
    <cellStyle name="Normal 9 7 2" xfId="489" xr:uid="{00000000-0005-0000-0000-0000318A0000}"/>
    <cellStyle name="Normal 9 7 2 2" xfId="5892" xr:uid="{00000000-0005-0000-0000-0000328A0000}"/>
    <cellStyle name="Normal 9 7 2 2 2" xfId="36942" xr:uid="{00000000-0005-0000-0000-0000338A0000}"/>
    <cellStyle name="Normal 9 7 2 2 2 2" xfId="36943" xr:uid="{00000000-0005-0000-0000-0000348A0000}"/>
    <cellStyle name="Normal 9 7 2 2 2 2 2" xfId="36944" xr:uid="{00000000-0005-0000-0000-0000358A0000}"/>
    <cellStyle name="Normal 9 7 2 2 2 2 2 2" xfId="36945" xr:uid="{00000000-0005-0000-0000-0000368A0000}"/>
    <cellStyle name="Normal 9 7 2 2 2 2 3" xfId="36946" xr:uid="{00000000-0005-0000-0000-0000378A0000}"/>
    <cellStyle name="Normal 9 7 2 2 2 2 4" xfId="36947" xr:uid="{00000000-0005-0000-0000-0000388A0000}"/>
    <cellStyle name="Normal 9 7 2 2 2 3" xfId="36948" xr:uid="{00000000-0005-0000-0000-0000398A0000}"/>
    <cellStyle name="Normal 9 7 2 2 2 3 2" xfId="36949" xr:uid="{00000000-0005-0000-0000-00003A8A0000}"/>
    <cellStyle name="Normal 9 7 2 2 2 4" xfId="36950" xr:uid="{00000000-0005-0000-0000-00003B8A0000}"/>
    <cellStyle name="Normal 9 7 2 2 2 5" xfId="36951" xr:uid="{00000000-0005-0000-0000-00003C8A0000}"/>
    <cellStyle name="Normal 9 7 2 2 3" xfId="36952" xr:uid="{00000000-0005-0000-0000-00003D8A0000}"/>
    <cellStyle name="Normal 9 7 2 2 3 2" xfId="36953" xr:uid="{00000000-0005-0000-0000-00003E8A0000}"/>
    <cellStyle name="Normal 9 7 2 2 3 2 2" xfId="36954" xr:uid="{00000000-0005-0000-0000-00003F8A0000}"/>
    <cellStyle name="Normal 9 7 2 2 3 3" xfId="36955" xr:uid="{00000000-0005-0000-0000-0000408A0000}"/>
    <cellStyle name="Normal 9 7 2 2 3 4" xfId="36956" xr:uid="{00000000-0005-0000-0000-0000418A0000}"/>
    <cellStyle name="Normal 9 7 2 2 4" xfId="36957" xr:uid="{00000000-0005-0000-0000-0000428A0000}"/>
    <cellStyle name="Normal 9 7 2 2 4 2" xfId="36958" xr:uid="{00000000-0005-0000-0000-0000438A0000}"/>
    <cellStyle name="Normal 9 7 2 2 5" xfId="36959" xr:uid="{00000000-0005-0000-0000-0000448A0000}"/>
    <cellStyle name="Normal 9 7 2 2 6" xfId="36960" xr:uid="{00000000-0005-0000-0000-0000458A0000}"/>
    <cellStyle name="Normal 9 7 2 3" xfId="36961" xr:uid="{00000000-0005-0000-0000-0000468A0000}"/>
    <cellStyle name="Normal 9 7 2 3 2" xfId="36962" xr:uid="{00000000-0005-0000-0000-0000478A0000}"/>
    <cellStyle name="Normal 9 7 2 3 2 2" xfId="36963" xr:uid="{00000000-0005-0000-0000-0000488A0000}"/>
    <cellStyle name="Normal 9 7 2 3 2 2 2" xfId="36964" xr:uid="{00000000-0005-0000-0000-0000498A0000}"/>
    <cellStyle name="Normal 9 7 2 3 2 3" xfId="36965" xr:uid="{00000000-0005-0000-0000-00004A8A0000}"/>
    <cellStyle name="Normal 9 7 2 3 2 4" xfId="36966" xr:uid="{00000000-0005-0000-0000-00004B8A0000}"/>
    <cellStyle name="Normal 9 7 2 3 3" xfId="36967" xr:uid="{00000000-0005-0000-0000-00004C8A0000}"/>
    <cellStyle name="Normal 9 7 2 3 3 2" xfId="36968" xr:uid="{00000000-0005-0000-0000-00004D8A0000}"/>
    <cellStyle name="Normal 9 7 2 3 4" xfId="36969" xr:uid="{00000000-0005-0000-0000-00004E8A0000}"/>
    <cellStyle name="Normal 9 7 2 3 5" xfId="36970" xr:uid="{00000000-0005-0000-0000-00004F8A0000}"/>
    <cellStyle name="Normal 9 7 2 4" xfId="36971" xr:uid="{00000000-0005-0000-0000-0000508A0000}"/>
    <cellStyle name="Normal 9 7 2 4 2" xfId="36972" xr:uid="{00000000-0005-0000-0000-0000518A0000}"/>
    <cellStyle name="Normal 9 7 2 4 2 2" xfId="36973" xr:uid="{00000000-0005-0000-0000-0000528A0000}"/>
    <cellStyle name="Normal 9 7 2 4 3" xfId="36974" xr:uid="{00000000-0005-0000-0000-0000538A0000}"/>
    <cellStyle name="Normal 9 7 2 4 4" xfId="36975" xr:uid="{00000000-0005-0000-0000-0000548A0000}"/>
    <cellStyle name="Normal 9 7 2 5" xfId="36976" xr:uid="{00000000-0005-0000-0000-0000558A0000}"/>
    <cellStyle name="Normal 9 7 2 5 2" xfId="36977" xr:uid="{00000000-0005-0000-0000-0000568A0000}"/>
    <cellStyle name="Normal 9 7 2 6" xfId="36978" xr:uid="{00000000-0005-0000-0000-0000578A0000}"/>
    <cellStyle name="Normal 9 7 2 7" xfId="36979" xr:uid="{00000000-0005-0000-0000-0000588A0000}"/>
    <cellStyle name="Normal 9 7 3" xfId="490" xr:uid="{00000000-0005-0000-0000-0000598A0000}"/>
    <cellStyle name="Normal 9 7 3 2" xfId="7476" xr:uid="{00000000-0005-0000-0000-00005A8A0000}"/>
    <cellStyle name="Normal 9 7 3 2 2" xfId="36980" xr:uid="{00000000-0005-0000-0000-00005B8A0000}"/>
    <cellStyle name="Normal 9 7 3 2 2 2" xfId="36981" xr:uid="{00000000-0005-0000-0000-00005C8A0000}"/>
    <cellStyle name="Normal 9 7 3 2 2 2 2" xfId="36982" xr:uid="{00000000-0005-0000-0000-00005D8A0000}"/>
    <cellStyle name="Normal 9 7 3 2 2 3" xfId="36983" xr:uid="{00000000-0005-0000-0000-00005E8A0000}"/>
    <cellStyle name="Normal 9 7 3 2 2 4" xfId="36984" xr:uid="{00000000-0005-0000-0000-00005F8A0000}"/>
    <cellStyle name="Normal 9 7 3 2 3" xfId="36985" xr:uid="{00000000-0005-0000-0000-0000608A0000}"/>
    <cellStyle name="Normal 9 7 3 2 3 2" xfId="36986" xr:uid="{00000000-0005-0000-0000-0000618A0000}"/>
    <cellStyle name="Normal 9 7 3 2 4" xfId="36987" xr:uid="{00000000-0005-0000-0000-0000628A0000}"/>
    <cellStyle name="Normal 9 7 3 2 5" xfId="36988" xr:uid="{00000000-0005-0000-0000-0000638A0000}"/>
    <cellStyle name="Normal 9 7 3 3" xfId="36989" xr:uid="{00000000-0005-0000-0000-0000648A0000}"/>
    <cellStyle name="Normal 9 7 3 3 2" xfId="36990" xr:uid="{00000000-0005-0000-0000-0000658A0000}"/>
    <cellStyle name="Normal 9 7 3 3 2 2" xfId="36991" xr:uid="{00000000-0005-0000-0000-0000668A0000}"/>
    <cellStyle name="Normal 9 7 3 3 3" xfId="36992" xr:uid="{00000000-0005-0000-0000-0000678A0000}"/>
    <cellStyle name="Normal 9 7 3 3 4" xfId="36993" xr:uid="{00000000-0005-0000-0000-0000688A0000}"/>
    <cellStyle name="Normal 9 7 3 4" xfId="36994" xr:uid="{00000000-0005-0000-0000-0000698A0000}"/>
    <cellStyle name="Normal 9 7 3 4 2" xfId="36995" xr:uid="{00000000-0005-0000-0000-00006A8A0000}"/>
    <cellStyle name="Normal 9 7 3 5" xfId="36996" xr:uid="{00000000-0005-0000-0000-00006B8A0000}"/>
    <cellStyle name="Normal 9 7 3 6" xfId="36997" xr:uid="{00000000-0005-0000-0000-00006C8A0000}"/>
    <cellStyle name="Normal 9 7 4" xfId="491" xr:uid="{00000000-0005-0000-0000-00006D8A0000}"/>
    <cellStyle name="Normal 9 7 4 2" xfId="7477" xr:uid="{00000000-0005-0000-0000-00006E8A0000}"/>
    <cellStyle name="Normal 9 7 4 2 2" xfId="36998" xr:uid="{00000000-0005-0000-0000-00006F8A0000}"/>
    <cellStyle name="Normal 9 7 4 2 2 2" xfId="36999" xr:uid="{00000000-0005-0000-0000-0000708A0000}"/>
    <cellStyle name="Normal 9 7 4 2 3" xfId="37000" xr:uid="{00000000-0005-0000-0000-0000718A0000}"/>
    <cellStyle name="Normal 9 7 4 2 4" xfId="37001" xr:uid="{00000000-0005-0000-0000-0000728A0000}"/>
    <cellStyle name="Normal 9 7 4 3" xfId="37002" xr:uid="{00000000-0005-0000-0000-0000738A0000}"/>
    <cellStyle name="Normal 9 7 4 3 2" xfId="37003" xr:uid="{00000000-0005-0000-0000-0000748A0000}"/>
    <cellStyle name="Normal 9 7 4 4" xfId="37004" xr:uid="{00000000-0005-0000-0000-0000758A0000}"/>
    <cellStyle name="Normal 9 7 4 5" xfId="37005" xr:uid="{00000000-0005-0000-0000-0000768A0000}"/>
    <cellStyle name="Normal 9 7 5" xfId="492" xr:uid="{00000000-0005-0000-0000-0000778A0000}"/>
    <cellStyle name="Normal 9 7 5 2" xfId="7478" xr:uid="{00000000-0005-0000-0000-0000788A0000}"/>
    <cellStyle name="Normal 9 7 5 2 2" xfId="37006" xr:uid="{00000000-0005-0000-0000-0000798A0000}"/>
    <cellStyle name="Normal 9 7 5 3" xfId="37007" xr:uid="{00000000-0005-0000-0000-00007A8A0000}"/>
    <cellStyle name="Normal 9 7 5 4" xfId="37008" xr:uid="{00000000-0005-0000-0000-00007B8A0000}"/>
    <cellStyle name="Normal 9 7 6" xfId="37009" xr:uid="{00000000-0005-0000-0000-00007C8A0000}"/>
    <cellStyle name="Normal 9 7 6 2" xfId="37010" xr:uid="{00000000-0005-0000-0000-00007D8A0000}"/>
    <cellStyle name="Normal 9 7 7" xfId="37011" xr:uid="{00000000-0005-0000-0000-00007E8A0000}"/>
    <cellStyle name="Normal 9 7 8" xfId="37012" xr:uid="{00000000-0005-0000-0000-00007F8A0000}"/>
    <cellStyle name="Normal 9 7 9" xfId="37013" xr:uid="{00000000-0005-0000-0000-0000808A0000}"/>
    <cellStyle name="Normal 9 8" xfId="493" xr:uid="{00000000-0005-0000-0000-0000818A0000}"/>
    <cellStyle name="Normal 9 8 2" xfId="5893" xr:uid="{00000000-0005-0000-0000-0000828A0000}"/>
    <cellStyle name="Normal 9 8 2 2" xfId="5894" xr:uid="{00000000-0005-0000-0000-0000838A0000}"/>
    <cellStyle name="Normal 9 9" xfId="494" xr:uid="{00000000-0005-0000-0000-0000848A0000}"/>
    <cellStyle name="Normal 9 9 2" xfId="5895" xr:uid="{00000000-0005-0000-0000-0000858A0000}"/>
    <cellStyle name="Normal 9 9 2 2" xfId="5896" xr:uid="{00000000-0005-0000-0000-0000868A0000}"/>
    <cellStyle name="Normal 9_60 Keyspan Corp TBBS 6-9" xfId="5897" xr:uid="{00000000-0005-0000-0000-0000878A0000}"/>
    <cellStyle name="Normal 90" xfId="5898" xr:uid="{00000000-0005-0000-0000-0000888A0000}"/>
    <cellStyle name="Normal 90 2" xfId="5899" xr:uid="{00000000-0005-0000-0000-0000898A0000}"/>
    <cellStyle name="Normal 90 2 2" xfId="5900" xr:uid="{00000000-0005-0000-0000-00008A8A0000}"/>
    <cellStyle name="Normal 90 3" xfId="37014" xr:uid="{00000000-0005-0000-0000-00008B8A0000}"/>
    <cellStyle name="Normal 91" xfId="5901" xr:uid="{00000000-0005-0000-0000-00008C8A0000}"/>
    <cellStyle name="Normal 91 2" xfId="5902" xr:uid="{00000000-0005-0000-0000-00008D8A0000}"/>
    <cellStyle name="Normal 91 2 2" xfId="5903" xr:uid="{00000000-0005-0000-0000-00008E8A0000}"/>
    <cellStyle name="Normal 92" xfId="5904" xr:uid="{00000000-0005-0000-0000-00008F8A0000}"/>
    <cellStyle name="Normal 92 2" xfId="5905" xr:uid="{00000000-0005-0000-0000-0000908A0000}"/>
    <cellStyle name="Normal 92 2 2" xfId="5906" xr:uid="{00000000-0005-0000-0000-0000918A0000}"/>
    <cellStyle name="Normal 93" xfId="5907" xr:uid="{00000000-0005-0000-0000-0000928A0000}"/>
    <cellStyle name="Normal 93 2" xfId="5908" xr:uid="{00000000-0005-0000-0000-0000938A0000}"/>
    <cellStyle name="Normal 93 2 2" xfId="5909" xr:uid="{00000000-0005-0000-0000-0000948A0000}"/>
    <cellStyle name="Normal 94" xfId="5910" xr:uid="{00000000-0005-0000-0000-0000958A0000}"/>
    <cellStyle name="Normal 94 2" xfId="5911" xr:uid="{00000000-0005-0000-0000-0000968A0000}"/>
    <cellStyle name="Normal 94 2 2" xfId="5912" xr:uid="{00000000-0005-0000-0000-0000978A0000}"/>
    <cellStyle name="Normal 95" xfId="5913" xr:uid="{00000000-0005-0000-0000-0000988A0000}"/>
    <cellStyle name="Normal 95 2" xfId="5914" xr:uid="{00000000-0005-0000-0000-0000998A0000}"/>
    <cellStyle name="Normal 95 2 2" xfId="5915" xr:uid="{00000000-0005-0000-0000-00009A8A0000}"/>
    <cellStyle name="Normal 96" xfId="5916" xr:uid="{00000000-0005-0000-0000-00009B8A0000}"/>
    <cellStyle name="Normal 96 2" xfId="5917" xr:uid="{00000000-0005-0000-0000-00009C8A0000}"/>
    <cellStyle name="Normal 96 2 2" xfId="5918" xr:uid="{00000000-0005-0000-0000-00009D8A0000}"/>
    <cellStyle name="Normal 97" xfId="5919" xr:uid="{00000000-0005-0000-0000-00009E8A0000}"/>
    <cellStyle name="Normal 97 2" xfId="5920" xr:uid="{00000000-0005-0000-0000-00009F8A0000}"/>
    <cellStyle name="Normal 97 2 2" xfId="5921" xr:uid="{00000000-0005-0000-0000-0000A08A0000}"/>
    <cellStyle name="Normal 98" xfId="5922" xr:uid="{00000000-0005-0000-0000-0000A18A0000}"/>
    <cellStyle name="Normal 98 2" xfId="5923" xr:uid="{00000000-0005-0000-0000-0000A28A0000}"/>
    <cellStyle name="Normal 98 2 2" xfId="5924" xr:uid="{00000000-0005-0000-0000-0000A38A0000}"/>
    <cellStyle name="Normal 99" xfId="5925" xr:uid="{00000000-0005-0000-0000-0000A48A0000}"/>
    <cellStyle name="Normal 99 2" xfId="5926" xr:uid="{00000000-0005-0000-0000-0000A58A0000}"/>
    <cellStyle name="Normal 99 2 2" xfId="5927" xr:uid="{00000000-0005-0000-0000-0000A68A0000}"/>
    <cellStyle name="nos13" xfId="826" xr:uid="{00000000-0005-0000-0000-0000A78A0000}"/>
    <cellStyle name="Note 10" xfId="5928" xr:uid="{00000000-0005-0000-0000-0000A88A0000}"/>
    <cellStyle name="Note 10 2" xfId="5929" xr:uid="{00000000-0005-0000-0000-0000A98A0000}"/>
    <cellStyle name="Note 11" xfId="5930" xr:uid="{00000000-0005-0000-0000-0000AA8A0000}"/>
    <cellStyle name="Note 11 2" xfId="5931" xr:uid="{00000000-0005-0000-0000-0000AB8A0000}"/>
    <cellStyle name="Note 12" xfId="5932" xr:uid="{00000000-0005-0000-0000-0000AC8A0000}"/>
    <cellStyle name="Note 12 2" xfId="5933" xr:uid="{00000000-0005-0000-0000-0000AD8A0000}"/>
    <cellStyle name="Note 13" xfId="5934" xr:uid="{00000000-0005-0000-0000-0000AE8A0000}"/>
    <cellStyle name="Note 13 2" xfId="5935" xr:uid="{00000000-0005-0000-0000-0000AF8A0000}"/>
    <cellStyle name="Note 14" xfId="5936" xr:uid="{00000000-0005-0000-0000-0000B08A0000}"/>
    <cellStyle name="Note 15" xfId="5937" xr:uid="{00000000-0005-0000-0000-0000B18A0000}"/>
    <cellStyle name="Note 2" xfId="495" xr:uid="{00000000-0005-0000-0000-0000B28A0000}"/>
    <cellStyle name="Note 2 2" xfId="496" xr:uid="{00000000-0005-0000-0000-0000B38A0000}"/>
    <cellStyle name="Note 2 2 2" xfId="5938" xr:uid="{00000000-0005-0000-0000-0000B48A0000}"/>
    <cellStyle name="Note 2 2 3" xfId="37015" xr:uid="{00000000-0005-0000-0000-0000B58A0000}"/>
    <cellStyle name="Note 2 2 3 2" xfId="37016" xr:uid="{00000000-0005-0000-0000-0000B68A0000}"/>
    <cellStyle name="Note 2 2 3 2 2" xfId="37017" xr:uid="{00000000-0005-0000-0000-0000B78A0000}"/>
    <cellStyle name="Note 2 2 3 3" xfId="37018" xr:uid="{00000000-0005-0000-0000-0000B88A0000}"/>
    <cellStyle name="Note 2 2 3 4" xfId="37019" xr:uid="{00000000-0005-0000-0000-0000B98A0000}"/>
    <cellStyle name="Note 2 2 4" xfId="37020" xr:uid="{00000000-0005-0000-0000-0000BA8A0000}"/>
    <cellStyle name="Note 2 2 4 2" xfId="37021" xr:uid="{00000000-0005-0000-0000-0000BB8A0000}"/>
    <cellStyle name="Note 2 2 5" xfId="37022" xr:uid="{00000000-0005-0000-0000-0000BC8A0000}"/>
    <cellStyle name="Note 2 2 6" xfId="37023" xr:uid="{00000000-0005-0000-0000-0000BD8A0000}"/>
    <cellStyle name="Note 2 3" xfId="497" xr:uid="{00000000-0005-0000-0000-0000BE8A0000}"/>
    <cellStyle name="Note 2 3 2" xfId="498" xr:uid="{00000000-0005-0000-0000-0000BF8A0000}"/>
    <cellStyle name="Note 2 4" xfId="5939" xr:uid="{00000000-0005-0000-0000-0000C08A0000}"/>
    <cellStyle name="Note 2 5" xfId="5940" xr:uid="{00000000-0005-0000-0000-0000C18A0000}"/>
    <cellStyle name="Note 2 6" xfId="5941" xr:uid="{00000000-0005-0000-0000-0000C28A0000}"/>
    <cellStyle name="Note 2 7" xfId="5942" xr:uid="{00000000-0005-0000-0000-0000C38A0000}"/>
    <cellStyle name="Note 3" xfId="827" xr:uid="{00000000-0005-0000-0000-0000C48A0000}"/>
    <cellStyle name="Note 3 2" xfId="5943" xr:uid="{00000000-0005-0000-0000-0000C58A0000}"/>
    <cellStyle name="Note 3 2 2" xfId="5944" xr:uid="{00000000-0005-0000-0000-0000C68A0000}"/>
    <cellStyle name="Note 3 2 2 2" xfId="37024" xr:uid="{00000000-0005-0000-0000-0000C78A0000}"/>
    <cellStyle name="Note 3 2 2 2 2" xfId="37025" xr:uid="{00000000-0005-0000-0000-0000C88A0000}"/>
    <cellStyle name="Note 3 2 2 3" xfId="37026" xr:uid="{00000000-0005-0000-0000-0000C98A0000}"/>
    <cellStyle name="Note 3 2 2 4" xfId="37027" xr:uid="{00000000-0005-0000-0000-0000CA8A0000}"/>
    <cellStyle name="Note 3 2 3" xfId="37028" xr:uid="{00000000-0005-0000-0000-0000CB8A0000}"/>
    <cellStyle name="Note 3 2 3 2" xfId="37029" xr:uid="{00000000-0005-0000-0000-0000CC8A0000}"/>
    <cellStyle name="Note 3 2 4" xfId="37030" xr:uid="{00000000-0005-0000-0000-0000CD8A0000}"/>
    <cellStyle name="Note 3 2 5" xfId="37031" xr:uid="{00000000-0005-0000-0000-0000CE8A0000}"/>
    <cellStyle name="Note 3 3" xfId="5945" xr:uid="{00000000-0005-0000-0000-0000CF8A0000}"/>
    <cellStyle name="Note 3 4" xfId="5946" xr:uid="{00000000-0005-0000-0000-0000D08A0000}"/>
    <cellStyle name="Note 3 5" xfId="5947" xr:uid="{00000000-0005-0000-0000-0000D18A0000}"/>
    <cellStyle name="Note 3 6" xfId="5948" xr:uid="{00000000-0005-0000-0000-0000D28A0000}"/>
    <cellStyle name="Note 3 7" xfId="5949" xr:uid="{00000000-0005-0000-0000-0000D38A0000}"/>
    <cellStyle name="Note 4" xfId="828" xr:uid="{00000000-0005-0000-0000-0000D48A0000}"/>
    <cellStyle name="Note 4 2" xfId="5950" xr:uid="{00000000-0005-0000-0000-0000D58A0000}"/>
    <cellStyle name="Note 4 2 2" xfId="5951" xr:uid="{00000000-0005-0000-0000-0000D68A0000}"/>
    <cellStyle name="Note 4 3" xfId="5952" xr:uid="{00000000-0005-0000-0000-0000D78A0000}"/>
    <cellStyle name="Note 4 4" xfId="5953" xr:uid="{00000000-0005-0000-0000-0000D88A0000}"/>
    <cellStyle name="Note 4 5" xfId="5954" xr:uid="{00000000-0005-0000-0000-0000D98A0000}"/>
    <cellStyle name="Note 4 6" xfId="5955" xr:uid="{00000000-0005-0000-0000-0000DA8A0000}"/>
    <cellStyle name="Note 4 7" xfId="5956" xr:uid="{00000000-0005-0000-0000-0000DB8A0000}"/>
    <cellStyle name="Note 5" xfId="5957" xr:uid="{00000000-0005-0000-0000-0000DC8A0000}"/>
    <cellStyle name="Note 5 2" xfId="5958" xr:uid="{00000000-0005-0000-0000-0000DD8A0000}"/>
    <cellStyle name="Note 5 3" xfId="5959" xr:uid="{00000000-0005-0000-0000-0000DE8A0000}"/>
    <cellStyle name="Note 5 4" xfId="5960" xr:uid="{00000000-0005-0000-0000-0000DF8A0000}"/>
    <cellStyle name="Note 5 5" xfId="5961" xr:uid="{00000000-0005-0000-0000-0000E08A0000}"/>
    <cellStyle name="Note 5 6" xfId="5962" xr:uid="{00000000-0005-0000-0000-0000E18A0000}"/>
    <cellStyle name="Note 5 7" xfId="5963" xr:uid="{00000000-0005-0000-0000-0000E28A0000}"/>
    <cellStyle name="Note 6" xfId="5964" xr:uid="{00000000-0005-0000-0000-0000E38A0000}"/>
    <cellStyle name="Note 6 2" xfId="5965" xr:uid="{00000000-0005-0000-0000-0000E48A0000}"/>
    <cellStyle name="Note 6 3" xfId="5966" xr:uid="{00000000-0005-0000-0000-0000E58A0000}"/>
    <cellStyle name="Note 6 4" xfId="5967" xr:uid="{00000000-0005-0000-0000-0000E68A0000}"/>
    <cellStyle name="Note 6 5" xfId="5968" xr:uid="{00000000-0005-0000-0000-0000E78A0000}"/>
    <cellStyle name="Note 6 6" xfId="5969" xr:uid="{00000000-0005-0000-0000-0000E88A0000}"/>
    <cellStyle name="Note 6 7" xfId="5970" xr:uid="{00000000-0005-0000-0000-0000E98A0000}"/>
    <cellStyle name="Note 7" xfId="5971" xr:uid="{00000000-0005-0000-0000-0000EA8A0000}"/>
    <cellStyle name="Note 7 2" xfId="5972" xr:uid="{00000000-0005-0000-0000-0000EB8A0000}"/>
    <cellStyle name="Note 7 3" xfId="5973" xr:uid="{00000000-0005-0000-0000-0000EC8A0000}"/>
    <cellStyle name="Note 7 4" xfId="5974" xr:uid="{00000000-0005-0000-0000-0000ED8A0000}"/>
    <cellStyle name="Note 7 5" xfId="5975" xr:uid="{00000000-0005-0000-0000-0000EE8A0000}"/>
    <cellStyle name="Note 7 6" xfId="5976" xr:uid="{00000000-0005-0000-0000-0000EF8A0000}"/>
    <cellStyle name="Note 7 7" xfId="5977" xr:uid="{00000000-0005-0000-0000-0000F08A0000}"/>
    <cellStyle name="Note 8" xfId="5978" xr:uid="{00000000-0005-0000-0000-0000F18A0000}"/>
    <cellStyle name="Note 8 2" xfId="5979" xr:uid="{00000000-0005-0000-0000-0000F28A0000}"/>
    <cellStyle name="Note 8 3" xfId="5980" xr:uid="{00000000-0005-0000-0000-0000F38A0000}"/>
    <cellStyle name="Note 8 4" xfId="5981" xr:uid="{00000000-0005-0000-0000-0000F48A0000}"/>
    <cellStyle name="Note 8 5" xfId="5982" xr:uid="{00000000-0005-0000-0000-0000F58A0000}"/>
    <cellStyle name="Note 8 6" xfId="5983" xr:uid="{00000000-0005-0000-0000-0000F68A0000}"/>
    <cellStyle name="Note 8 7" xfId="5984" xr:uid="{00000000-0005-0000-0000-0000F78A0000}"/>
    <cellStyle name="Note 9" xfId="5985" xr:uid="{00000000-0005-0000-0000-0000F88A0000}"/>
    <cellStyle name="Note 9 2" xfId="5986" xr:uid="{00000000-0005-0000-0000-0000F98A0000}"/>
    <cellStyle name="Note 9 3" xfId="5987" xr:uid="{00000000-0005-0000-0000-0000FA8A0000}"/>
    <cellStyle name="Note 9 4" xfId="5988" xr:uid="{00000000-0005-0000-0000-0000FB8A0000}"/>
    <cellStyle name="Note 9 5" xfId="5989" xr:uid="{00000000-0005-0000-0000-0000FC8A0000}"/>
    <cellStyle name="Note 9 6" xfId="5990" xr:uid="{00000000-0005-0000-0000-0000FD8A0000}"/>
    <cellStyle name="Note 9 7" xfId="5991" xr:uid="{00000000-0005-0000-0000-0000FE8A0000}"/>
    <cellStyle name="Output 10" xfId="5992" xr:uid="{00000000-0005-0000-0000-0000FF8A0000}"/>
    <cellStyle name="Output 10 2" xfId="5993" xr:uid="{00000000-0005-0000-0000-0000008B0000}"/>
    <cellStyle name="Output 11" xfId="5994" xr:uid="{00000000-0005-0000-0000-0000018B0000}"/>
    <cellStyle name="Output 11 2" xfId="5995" xr:uid="{00000000-0005-0000-0000-0000028B0000}"/>
    <cellStyle name="Output 12" xfId="5996" xr:uid="{00000000-0005-0000-0000-0000038B0000}"/>
    <cellStyle name="Output 13" xfId="5997" xr:uid="{00000000-0005-0000-0000-0000048B0000}"/>
    <cellStyle name="Output 2" xfId="499" xr:uid="{00000000-0005-0000-0000-0000058B0000}"/>
    <cellStyle name="Output 2 2" xfId="5998" xr:uid="{00000000-0005-0000-0000-0000068B0000}"/>
    <cellStyle name="Output 2 2 2" xfId="5999" xr:uid="{00000000-0005-0000-0000-0000078B0000}"/>
    <cellStyle name="Output 2 3" xfId="6000" xr:uid="{00000000-0005-0000-0000-0000088B0000}"/>
    <cellStyle name="Output 2 3 2" xfId="6001" xr:uid="{00000000-0005-0000-0000-0000098B0000}"/>
    <cellStyle name="Output 3" xfId="6002" xr:uid="{00000000-0005-0000-0000-00000A8B0000}"/>
    <cellStyle name="Output 3 2" xfId="6003" xr:uid="{00000000-0005-0000-0000-00000B8B0000}"/>
    <cellStyle name="Output 4" xfId="6004" xr:uid="{00000000-0005-0000-0000-00000C8B0000}"/>
    <cellStyle name="Output 4 2" xfId="6005" xr:uid="{00000000-0005-0000-0000-00000D8B0000}"/>
    <cellStyle name="Output 5" xfId="6006" xr:uid="{00000000-0005-0000-0000-00000E8B0000}"/>
    <cellStyle name="Output 5 2" xfId="6007" xr:uid="{00000000-0005-0000-0000-00000F8B0000}"/>
    <cellStyle name="Output 6" xfId="6008" xr:uid="{00000000-0005-0000-0000-0000108B0000}"/>
    <cellStyle name="Output 6 2" xfId="6009" xr:uid="{00000000-0005-0000-0000-0000118B0000}"/>
    <cellStyle name="Output 7" xfId="6010" xr:uid="{00000000-0005-0000-0000-0000128B0000}"/>
    <cellStyle name="Output 7 2" xfId="6011" xr:uid="{00000000-0005-0000-0000-0000138B0000}"/>
    <cellStyle name="Output 8" xfId="6012" xr:uid="{00000000-0005-0000-0000-0000148B0000}"/>
    <cellStyle name="Output 8 2" xfId="6013" xr:uid="{00000000-0005-0000-0000-0000158B0000}"/>
    <cellStyle name="Output 9" xfId="6014" xr:uid="{00000000-0005-0000-0000-0000168B0000}"/>
    <cellStyle name="Output 9 2" xfId="6015" xr:uid="{00000000-0005-0000-0000-0000178B0000}"/>
    <cellStyle name="Output Amounts" xfId="829" xr:uid="{00000000-0005-0000-0000-0000188B0000}"/>
    <cellStyle name="Output Column Headings" xfId="830" xr:uid="{00000000-0005-0000-0000-0000198B0000}"/>
    <cellStyle name="Output Column Headings 2" xfId="831" xr:uid="{00000000-0005-0000-0000-00001A8B0000}"/>
    <cellStyle name="Output Line Items" xfId="832" xr:uid="{00000000-0005-0000-0000-00001B8B0000}"/>
    <cellStyle name="Output Line Items 2" xfId="833" xr:uid="{00000000-0005-0000-0000-00001C8B0000}"/>
    <cellStyle name="Output Report Heading" xfId="834" xr:uid="{00000000-0005-0000-0000-00001D8B0000}"/>
    <cellStyle name="Output Report Heading 2" xfId="835" xr:uid="{00000000-0005-0000-0000-00001E8B0000}"/>
    <cellStyle name="Output Report Title" xfId="836" xr:uid="{00000000-0005-0000-0000-00001F8B0000}"/>
    <cellStyle name="Output Report Title 2" xfId="837" xr:uid="{00000000-0005-0000-0000-0000208B0000}"/>
    <cellStyle name="Override" xfId="6016" xr:uid="{00000000-0005-0000-0000-0000218B0000}"/>
    <cellStyle name="PAGE6" xfId="6017" xr:uid="{00000000-0005-0000-0000-0000228B0000}"/>
    <cellStyle name="Percen - Style1" xfId="838" xr:uid="{00000000-0005-0000-0000-0000238B0000}"/>
    <cellStyle name="Percen - Style1 2" xfId="839" xr:uid="{00000000-0005-0000-0000-0000248B0000}"/>
    <cellStyle name="Percen - Style3" xfId="840" xr:uid="{00000000-0005-0000-0000-0000258B0000}"/>
    <cellStyle name="Percen - Style3 2" xfId="841" xr:uid="{00000000-0005-0000-0000-0000268B0000}"/>
    <cellStyle name="Percent" xfId="3" builtinId="5"/>
    <cellStyle name="Percent [0]" xfId="6018" xr:uid="{00000000-0005-0000-0000-0000288B0000}"/>
    <cellStyle name="Percent [00]" xfId="6019" xr:uid="{00000000-0005-0000-0000-0000298B0000}"/>
    <cellStyle name="Percent [2]" xfId="6020" xr:uid="{00000000-0005-0000-0000-00002A8B0000}"/>
    <cellStyle name="Percent [2] 10" xfId="6021" xr:uid="{00000000-0005-0000-0000-00002B8B0000}"/>
    <cellStyle name="Percent [2] 11" xfId="6022" xr:uid="{00000000-0005-0000-0000-00002C8B0000}"/>
    <cellStyle name="Percent [2] 12" xfId="6023" xr:uid="{00000000-0005-0000-0000-00002D8B0000}"/>
    <cellStyle name="Percent [2] 13" xfId="6024" xr:uid="{00000000-0005-0000-0000-00002E8B0000}"/>
    <cellStyle name="Percent [2] 14" xfId="6025" xr:uid="{00000000-0005-0000-0000-00002F8B0000}"/>
    <cellStyle name="Percent [2] 15" xfId="6026" xr:uid="{00000000-0005-0000-0000-0000308B0000}"/>
    <cellStyle name="Percent [2] 16" xfId="6027" xr:uid="{00000000-0005-0000-0000-0000318B0000}"/>
    <cellStyle name="Percent [2] 17" xfId="6028" xr:uid="{00000000-0005-0000-0000-0000328B0000}"/>
    <cellStyle name="Percent [2] 18" xfId="6029" xr:uid="{00000000-0005-0000-0000-0000338B0000}"/>
    <cellStyle name="Percent [2] 19" xfId="6030" xr:uid="{00000000-0005-0000-0000-0000348B0000}"/>
    <cellStyle name="Percent [2] 2" xfId="6031" xr:uid="{00000000-0005-0000-0000-0000358B0000}"/>
    <cellStyle name="Percent [2] 2 2" xfId="6032" xr:uid="{00000000-0005-0000-0000-0000368B0000}"/>
    <cellStyle name="Percent [2] 20" xfId="6033" xr:uid="{00000000-0005-0000-0000-0000378B0000}"/>
    <cellStyle name="Percent [2] 21" xfId="6034" xr:uid="{00000000-0005-0000-0000-0000388B0000}"/>
    <cellStyle name="Percent [2] 22" xfId="6035" xr:uid="{00000000-0005-0000-0000-0000398B0000}"/>
    <cellStyle name="Percent [2] 23" xfId="6036" xr:uid="{00000000-0005-0000-0000-00003A8B0000}"/>
    <cellStyle name="Percent [2] 24" xfId="6037" xr:uid="{00000000-0005-0000-0000-00003B8B0000}"/>
    <cellStyle name="Percent [2] 3" xfId="6038" xr:uid="{00000000-0005-0000-0000-00003C8B0000}"/>
    <cellStyle name="Percent [2] 4" xfId="6039" xr:uid="{00000000-0005-0000-0000-00003D8B0000}"/>
    <cellStyle name="Percent [2] 5" xfId="6040" xr:uid="{00000000-0005-0000-0000-00003E8B0000}"/>
    <cellStyle name="Percent [2] 6" xfId="6041" xr:uid="{00000000-0005-0000-0000-00003F8B0000}"/>
    <cellStyle name="Percent [2] 6 2" xfId="6042" xr:uid="{00000000-0005-0000-0000-0000408B0000}"/>
    <cellStyle name="Percent [2] 7" xfId="6043" xr:uid="{00000000-0005-0000-0000-0000418B0000}"/>
    <cellStyle name="Percent [2] 8" xfId="6044" xr:uid="{00000000-0005-0000-0000-0000428B0000}"/>
    <cellStyle name="Percent [2] 9" xfId="6045" xr:uid="{00000000-0005-0000-0000-0000438B0000}"/>
    <cellStyle name="Percent 10" xfId="500" xr:uid="{00000000-0005-0000-0000-0000448B0000}"/>
    <cellStyle name="Percent 10 10" xfId="6046" xr:uid="{00000000-0005-0000-0000-0000458B0000}"/>
    <cellStyle name="Percent 10 11" xfId="6047" xr:uid="{00000000-0005-0000-0000-0000468B0000}"/>
    <cellStyle name="Percent 10 12" xfId="6048" xr:uid="{00000000-0005-0000-0000-0000478B0000}"/>
    <cellStyle name="Percent 10 13" xfId="6049" xr:uid="{00000000-0005-0000-0000-0000488B0000}"/>
    <cellStyle name="Percent 10 14" xfId="6050" xr:uid="{00000000-0005-0000-0000-0000498B0000}"/>
    <cellStyle name="Percent 10 15" xfId="6051" xr:uid="{00000000-0005-0000-0000-00004A8B0000}"/>
    <cellStyle name="Percent 10 16" xfId="6052" xr:uid="{00000000-0005-0000-0000-00004B8B0000}"/>
    <cellStyle name="Percent 10 17" xfId="6053" xr:uid="{00000000-0005-0000-0000-00004C8B0000}"/>
    <cellStyle name="Percent 10 18" xfId="6054" xr:uid="{00000000-0005-0000-0000-00004D8B0000}"/>
    <cellStyle name="Percent 10 19" xfId="6055" xr:uid="{00000000-0005-0000-0000-00004E8B0000}"/>
    <cellStyle name="Percent 10 2" xfId="6056" xr:uid="{00000000-0005-0000-0000-00004F8B0000}"/>
    <cellStyle name="Percent 10 20" xfId="6057" xr:uid="{00000000-0005-0000-0000-0000508B0000}"/>
    <cellStyle name="Percent 10 21" xfId="6058" xr:uid="{00000000-0005-0000-0000-0000518B0000}"/>
    <cellStyle name="Percent 10 22" xfId="6059" xr:uid="{00000000-0005-0000-0000-0000528B0000}"/>
    <cellStyle name="Percent 10 23" xfId="6060" xr:uid="{00000000-0005-0000-0000-0000538B0000}"/>
    <cellStyle name="Percent 10 24" xfId="7479" xr:uid="{00000000-0005-0000-0000-0000548B0000}"/>
    <cellStyle name="Percent 10 3" xfId="6061" xr:uid="{00000000-0005-0000-0000-0000558B0000}"/>
    <cellStyle name="Percent 10 4" xfId="6062" xr:uid="{00000000-0005-0000-0000-0000568B0000}"/>
    <cellStyle name="Percent 10 5" xfId="6063" xr:uid="{00000000-0005-0000-0000-0000578B0000}"/>
    <cellStyle name="Percent 10 6" xfId="6064" xr:uid="{00000000-0005-0000-0000-0000588B0000}"/>
    <cellStyle name="Percent 10 7" xfId="6065" xr:uid="{00000000-0005-0000-0000-0000598B0000}"/>
    <cellStyle name="Percent 10 8" xfId="6066" xr:uid="{00000000-0005-0000-0000-00005A8B0000}"/>
    <cellStyle name="Percent 10 9" xfId="6067" xr:uid="{00000000-0005-0000-0000-00005B8B0000}"/>
    <cellStyle name="Percent 11" xfId="842" xr:uid="{00000000-0005-0000-0000-00005C8B0000}"/>
    <cellStyle name="Percent 11 10" xfId="6068" xr:uid="{00000000-0005-0000-0000-00005D8B0000}"/>
    <cellStyle name="Percent 11 11" xfId="6069" xr:uid="{00000000-0005-0000-0000-00005E8B0000}"/>
    <cellStyle name="Percent 11 12" xfId="6070" xr:uid="{00000000-0005-0000-0000-00005F8B0000}"/>
    <cellStyle name="Percent 11 13" xfId="6071" xr:uid="{00000000-0005-0000-0000-0000608B0000}"/>
    <cellStyle name="Percent 11 14" xfId="6072" xr:uid="{00000000-0005-0000-0000-0000618B0000}"/>
    <cellStyle name="Percent 11 15" xfId="6073" xr:uid="{00000000-0005-0000-0000-0000628B0000}"/>
    <cellStyle name="Percent 11 16" xfId="6074" xr:uid="{00000000-0005-0000-0000-0000638B0000}"/>
    <cellStyle name="Percent 11 17" xfId="6075" xr:uid="{00000000-0005-0000-0000-0000648B0000}"/>
    <cellStyle name="Percent 11 18" xfId="6076" xr:uid="{00000000-0005-0000-0000-0000658B0000}"/>
    <cellStyle name="Percent 11 19" xfId="6077" xr:uid="{00000000-0005-0000-0000-0000668B0000}"/>
    <cellStyle name="Percent 11 2" xfId="6078" xr:uid="{00000000-0005-0000-0000-0000678B0000}"/>
    <cellStyle name="Percent 11 2 2" xfId="37032" xr:uid="{00000000-0005-0000-0000-0000688B0000}"/>
    <cellStyle name="Percent 11 2 2 2" xfId="37033" xr:uid="{00000000-0005-0000-0000-0000698B0000}"/>
    <cellStyle name="Percent 11 2 2 2 2" xfId="37034" xr:uid="{00000000-0005-0000-0000-00006A8B0000}"/>
    <cellStyle name="Percent 11 2 2 2 2 2" xfId="37035" xr:uid="{00000000-0005-0000-0000-00006B8B0000}"/>
    <cellStyle name="Percent 11 2 2 2 2 2 2" xfId="37036" xr:uid="{00000000-0005-0000-0000-00006C8B0000}"/>
    <cellStyle name="Percent 11 2 2 2 2 3" xfId="37037" xr:uid="{00000000-0005-0000-0000-00006D8B0000}"/>
    <cellStyle name="Percent 11 2 2 2 2 4" xfId="37038" xr:uid="{00000000-0005-0000-0000-00006E8B0000}"/>
    <cellStyle name="Percent 11 2 2 2 3" xfId="37039" xr:uid="{00000000-0005-0000-0000-00006F8B0000}"/>
    <cellStyle name="Percent 11 2 2 2 3 2" xfId="37040" xr:uid="{00000000-0005-0000-0000-0000708B0000}"/>
    <cellStyle name="Percent 11 2 2 2 4" xfId="37041" xr:uid="{00000000-0005-0000-0000-0000718B0000}"/>
    <cellStyle name="Percent 11 2 2 2 5" xfId="37042" xr:uid="{00000000-0005-0000-0000-0000728B0000}"/>
    <cellStyle name="Percent 11 2 2 3" xfId="37043" xr:uid="{00000000-0005-0000-0000-0000738B0000}"/>
    <cellStyle name="Percent 11 2 2 3 2" xfId="37044" xr:uid="{00000000-0005-0000-0000-0000748B0000}"/>
    <cellStyle name="Percent 11 2 2 3 2 2" xfId="37045" xr:uid="{00000000-0005-0000-0000-0000758B0000}"/>
    <cellStyle name="Percent 11 2 2 3 3" xfId="37046" xr:uid="{00000000-0005-0000-0000-0000768B0000}"/>
    <cellStyle name="Percent 11 2 2 3 4" xfId="37047" xr:uid="{00000000-0005-0000-0000-0000778B0000}"/>
    <cellStyle name="Percent 11 2 2 4" xfId="37048" xr:uid="{00000000-0005-0000-0000-0000788B0000}"/>
    <cellStyle name="Percent 11 2 2 4 2" xfId="37049" xr:uid="{00000000-0005-0000-0000-0000798B0000}"/>
    <cellStyle name="Percent 11 2 2 5" xfId="37050" xr:uid="{00000000-0005-0000-0000-00007A8B0000}"/>
    <cellStyle name="Percent 11 2 2 6" xfId="37051" xr:uid="{00000000-0005-0000-0000-00007B8B0000}"/>
    <cellStyle name="Percent 11 2 3" xfId="37052" xr:uid="{00000000-0005-0000-0000-00007C8B0000}"/>
    <cellStyle name="Percent 11 2 3 2" xfId="37053" xr:uid="{00000000-0005-0000-0000-00007D8B0000}"/>
    <cellStyle name="Percent 11 2 3 2 2" xfId="37054" xr:uid="{00000000-0005-0000-0000-00007E8B0000}"/>
    <cellStyle name="Percent 11 2 3 2 2 2" xfId="37055" xr:uid="{00000000-0005-0000-0000-00007F8B0000}"/>
    <cellStyle name="Percent 11 2 3 2 3" xfId="37056" xr:uid="{00000000-0005-0000-0000-0000808B0000}"/>
    <cellStyle name="Percent 11 2 3 2 4" xfId="37057" xr:uid="{00000000-0005-0000-0000-0000818B0000}"/>
    <cellStyle name="Percent 11 2 3 3" xfId="37058" xr:uid="{00000000-0005-0000-0000-0000828B0000}"/>
    <cellStyle name="Percent 11 2 3 3 2" xfId="37059" xr:uid="{00000000-0005-0000-0000-0000838B0000}"/>
    <cellStyle name="Percent 11 2 3 4" xfId="37060" xr:uid="{00000000-0005-0000-0000-0000848B0000}"/>
    <cellStyle name="Percent 11 2 3 5" xfId="37061" xr:uid="{00000000-0005-0000-0000-0000858B0000}"/>
    <cellStyle name="Percent 11 2 4" xfId="37062" xr:uid="{00000000-0005-0000-0000-0000868B0000}"/>
    <cellStyle name="Percent 11 2 4 2" xfId="37063" xr:uid="{00000000-0005-0000-0000-0000878B0000}"/>
    <cellStyle name="Percent 11 2 4 2 2" xfId="37064" xr:uid="{00000000-0005-0000-0000-0000888B0000}"/>
    <cellStyle name="Percent 11 2 4 3" xfId="37065" xr:uid="{00000000-0005-0000-0000-0000898B0000}"/>
    <cellStyle name="Percent 11 2 4 4" xfId="37066" xr:uid="{00000000-0005-0000-0000-00008A8B0000}"/>
    <cellStyle name="Percent 11 2 5" xfId="37067" xr:uid="{00000000-0005-0000-0000-00008B8B0000}"/>
    <cellStyle name="Percent 11 2 5 2" xfId="37068" xr:uid="{00000000-0005-0000-0000-00008C8B0000}"/>
    <cellStyle name="Percent 11 2 6" xfId="37069" xr:uid="{00000000-0005-0000-0000-00008D8B0000}"/>
    <cellStyle name="Percent 11 2 7" xfId="37070" xr:uid="{00000000-0005-0000-0000-00008E8B0000}"/>
    <cellStyle name="Percent 11 20" xfId="6079" xr:uid="{00000000-0005-0000-0000-00008F8B0000}"/>
    <cellStyle name="Percent 11 21" xfId="6080" xr:uid="{00000000-0005-0000-0000-0000908B0000}"/>
    <cellStyle name="Percent 11 22" xfId="6081" xr:uid="{00000000-0005-0000-0000-0000918B0000}"/>
    <cellStyle name="Percent 11 23" xfId="6082" xr:uid="{00000000-0005-0000-0000-0000928B0000}"/>
    <cellStyle name="Percent 11 3" xfId="6083" xr:uid="{00000000-0005-0000-0000-0000938B0000}"/>
    <cellStyle name="Percent 11 3 2" xfId="37071" xr:uid="{00000000-0005-0000-0000-0000948B0000}"/>
    <cellStyle name="Percent 11 3 2 2" xfId="37072" xr:uid="{00000000-0005-0000-0000-0000958B0000}"/>
    <cellStyle name="Percent 11 3 2 2 2" xfId="37073" xr:uid="{00000000-0005-0000-0000-0000968B0000}"/>
    <cellStyle name="Percent 11 3 2 2 2 2" xfId="37074" xr:uid="{00000000-0005-0000-0000-0000978B0000}"/>
    <cellStyle name="Percent 11 3 2 2 3" xfId="37075" xr:uid="{00000000-0005-0000-0000-0000988B0000}"/>
    <cellStyle name="Percent 11 3 2 2 4" xfId="37076" xr:uid="{00000000-0005-0000-0000-0000998B0000}"/>
    <cellStyle name="Percent 11 3 2 3" xfId="37077" xr:uid="{00000000-0005-0000-0000-00009A8B0000}"/>
    <cellStyle name="Percent 11 3 2 3 2" xfId="37078" xr:uid="{00000000-0005-0000-0000-00009B8B0000}"/>
    <cellStyle name="Percent 11 3 2 4" xfId="37079" xr:uid="{00000000-0005-0000-0000-00009C8B0000}"/>
    <cellStyle name="Percent 11 3 2 5" xfId="37080" xr:uid="{00000000-0005-0000-0000-00009D8B0000}"/>
    <cellStyle name="Percent 11 3 3" xfId="37081" xr:uid="{00000000-0005-0000-0000-00009E8B0000}"/>
    <cellStyle name="Percent 11 3 3 2" xfId="37082" xr:uid="{00000000-0005-0000-0000-00009F8B0000}"/>
    <cellStyle name="Percent 11 3 3 2 2" xfId="37083" xr:uid="{00000000-0005-0000-0000-0000A08B0000}"/>
    <cellStyle name="Percent 11 3 3 3" xfId="37084" xr:uid="{00000000-0005-0000-0000-0000A18B0000}"/>
    <cellStyle name="Percent 11 3 3 4" xfId="37085" xr:uid="{00000000-0005-0000-0000-0000A28B0000}"/>
    <cellStyle name="Percent 11 3 4" xfId="37086" xr:uid="{00000000-0005-0000-0000-0000A38B0000}"/>
    <cellStyle name="Percent 11 3 4 2" xfId="37087" xr:uid="{00000000-0005-0000-0000-0000A48B0000}"/>
    <cellStyle name="Percent 11 3 5" xfId="37088" xr:uid="{00000000-0005-0000-0000-0000A58B0000}"/>
    <cellStyle name="Percent 11 3 6" xfId="37089" xr:uid="{00000000-0005-0000-0000-0000A68B0000}"/>
    <cellStyle name="Percent 11 4" xfId="6084" xr:uid="{00000000-0005-0000-0000-0000A78B0000}"/>
    <cellStyle name="Percent 11 4 2" xfId="37090" xr:uid="{00000000-0005-0000-0000-0000A88B0000}"/>
    <cellStyle name="Percent 11 4 2 2" xfId="37091" xr:uid="{00000000-0005-0000-0000-0000A98B0000}"/>
    <cellStyle name="Percent 11 4 2 2 2" xfId="37092" xr:uid="{00000000-0005-0000-0000-0000AA8B0000}"/>
    <cellStyle name="Percent 11 4 2 3" xfId="37093" xr:uid="{00000000-0005-0000-0000-0000AB8B0000}"/>
    <cellStyle name="Percent 11 4 2 4" xfId="37094" xr:uid="{00000000-0005-0000-0000-0000AC8B0000}"/>
    <cellStyle name="Percent 11 4 3" xfId="37095" xr:uid="{00000000-0005-0000-0000-0000AD8B0000}"/>
    <cellStyle name="Percent 11 4 3 2" xfId="37096" xr:uid="{00000000-0005-0000-0000-0000AE8B0000}"/>
    <cellStyle name="Percent 11 4 4" xfId="37097" xr:uid="{00000000-0005-0000-0000-0000AF8B0000}"/>
    <cellStyle name="Percent 11 4 5" xfId="37098" xr:uid="{00000000-0005-0000-0000-0000B08B0000}"/>
    <cellStyle name="Percent 11 5" xfId="6085" xr:uid="{00000000-0005-0000-0000-0000B18B0000}"/>
    <cellStyle name="Percent 11 5 2" xfId="37099" xr:uid="{00000000-0005-0000-0000-0000B28B0000}"/>
    <cellStyle name="Percent 11 5 2 2" xfId="37100" xr:uid="{00000000-0005-0000-0000-0000B38B0000}"/>
    <cellStyle name="Percent 11 5 3" xfId="37101" xr:uid="{00000000-0005-0000-0000-0000B48B0000}"/>
    <cellStyle name="Percent 11 5 4" xfId="37102" xr:uid="{00000000-0005-0000-0000-0000B58B0000}"/>
    <cellStyle name="Percent 11 6" xfId="6086" xr:uid="{00000000-0005-0000-0000-0000B68B0000}"/>
    <cellStyle name="Percent 11 6 2" xfId="37103" xr:uid="{00000000-0005-0000-0000-0000B78B0000}"/>
    <cellStyle name="Percent 11 7" xfId="6087" xr:uid="{00000000-0005-0000-0000-0000B88B0000}"/>
    <cellStyle name="Percent 11 8" xfId="6088" xr:uid="{00000000-0005-0000-0000-0000B98B0000}"/>
    <cellStyle name="Percent 11 9" xfId="6089" xr:uid="{00000000-0005-0000-0000-0000BA8B0000}"/>
    <cellStyle name="Percent 12" xfId="843" xr:uid="{00000000-0005-0000-0000-0000BB8B0000}"/>
    <cellStyle name="Percent 12 10" xfId="6090" xr:uid="{00000000-0005-0000-0000-0000BC8B0000}"/>
    <cellStyle name="Percent 12 11" xfId="6091" xr:uid="{00000000-0005-0000-0000-0000BD8B0000}"/>
    <cellStyle name="Percent 12 12" xfId="6092" xr:uid="{00000000-0005-0000-0000-0000BE8B0000}"/>
    <cellStyle name="Percent 12 13" xfId="6093" xr:uid="{00000000-0005-0000-0000-0000BF8B0000}"/>
    <cellStyle name="Percent 12 14" xfId="6094" xr:uid="{00000000-0005-0000-0000-0000C08B0000}"/>
    <cellStyle name="Percent 12 15" xfId="6095" xr:uid="{00000000-0005-0000-0000-0000C18B0000}"/>
    <cellStyle name="Percent 12 16" xfId="6096" xr:uid="{00000000-0005-0000-0000-0000C28B0000}"/>
    <cellStyle name="Percent 12 17" xfId="6097" xr:uid="{00000000-0005-0000-0000-0000C38B0000}"/>
    <cellStyle name="Percent 12 18" xfId="6098" xr:uid="{00000000-0005-0000-0000-0000C48B0000}"/>
    <cellStyle name="Percent 12 19" xfId="6099" xr:uid="{00000000-0005-0000-0000-0000C58B0000}"/>
    <cellStyle name="Percent 12 2" xfId="6100" xr:uid="{00000000-0005-0000-0000-0000C68B0000}"/>
    <cellStyle name="Percent 12 2 2" xfId="37104" xr:uid="{00000000-0005-0000-0000-0000C78B0000}"/>
    <cellStyle name="Percent 12 2 2 2" xfId="37105" xr:uid="{00000000-0005-0000-0000-0000C88B0000}"/>
    <cellStyle name="Percent 12 2 2 2 2" xfId="37106" xr:uid="{00000000-0005-0000-0000-0000C98B0000}"/>
    <cellStyle name="Percent 12 2 2 2 2 2" xfId="37107" xr:uid="{00000000-0005-0000-0000-0000CA8B0000}"/>
    <cellStyle name="Percent 12 2 2 2 2 2 2" xfId="37108" xr:uid="{00000000-0005-0000-0000-0000CB8B0000}"/>
    <cellStyle name="Percent 12 2 2 2 2 3" xfId="37109" xr:uid="{00000000-0005-0000-0000-0000CC8B0000}"/>
    <cellStyle name="Percent 12 2 2 2 2 4" xfId="37110" xr:uid="{00000000-0005-0000-0000-0000CD8B0000}"/>
    <cellStyle name="Percent 12 2 2 2 3" xfId="37111" xr:uid="{00000000-0005-0000-0000-0000CE8B0000}"/>
    <cellStyle name="Percent 12 2 2 2 3 2" xfId="37112" xr:uid="{00000000-0005-0000-0000-0000CF8B0000}"/>
    <cellStyle name="Percent 12 2 2 2 4" xfId="37113" xr:uid="{00000000-0005-0000-0000-0000D08B0000}"/>
    <cellStyle name="Percent 12 2 2 2 5" xfId="37114" xr:uid="{00000000-0005-0000-0000-0000D18B0000}"/>
    <cellStyle name="Percent 12 2 2 3" xfId="37115" xr:uid="{00000000-0005-0000-0000-0000D28B0000}"/>
    <cellStyle name="Percent 12 2 2 3 2" xfId="37116" xr:uid="{00000000-0005-0000-0000-0000D38B0000}"/>
    <cellStyle name="Percent 12 2 2 3 2 2" xfId="37117" xr:uid="{00000000-0005-0000-0000-0000D48B0000}"/>
    <cellStyle name="Percent 12 2 2 3 3" xfId="37118" xr:uid="{00000000-0005-0000-0000-0000D58B0000}"/>
    <cellStyle name="Percent 12 2 2 3 4" xfId="37119" xr:uid="{00000000-0005-0000-0000-0000D68B0000}"/>
    <cellStyle name="Percent 12 2 2 4" xfId="37120" xr:uid="{00000000-0005-0000-0000-0000D78B0000}"/>
    <cellStyle name="Percent 12 2 2 4 2" xfId="37121" xr:uid="{00000000-0005-0000-0000-0000D88B0000}"/>
    <cellStyle name="Percent 12 2 2 5" xfId="37122" xr:uid="{00000000-0005-0000-0000-0000D98B0000}"/>
    <cellStyle name="Percent 12 2 2 6" xfId="37123" xr:uid="{00000000-0005-0000-0000-0000DA8B0000}"/>
    <cellStyle name="Percent 12 2 3" xfId="37124" xr:uid="{00000000-0005-0000-0000-0000DB8B0000}"/>
    <cellStyle name="Percent 12 2 3 2" xfId="37125" xr:uid="{00000000-0005-0000-0000-0000DC8B0000}"/>
    <cellStyle name="Percent 12 2 3 2 2" xfId="37126" xr:uid="{00000000-0005-0000-0000-0000DD8B0000}"/>
    <cellStyle name="Percent 12 2 3 2 2 2" xfId="37127" xr:uid="{00000000-0005-0000-0000-0000DE8B0000}"/>
    <cellStyle name="Percent 12 2 3 2 3" xfId="37128" xr:uid="{00000000-0005-0000-0000-0000DF8B0000}"/>
    <cellStyle name="Percent 12 2 3 2 4" xfId="37129" xr:uid="{00000000-0005-0000-0000-0000E08B0000}"/>
    <cellStyle name="Percent 12 2 3 3" xfId="37130" xr:uid="{00000000-0005-0000-0000-0000E18B0000}"/>
    <cellStyle name="Percent 12 2 3 3 2" xfId="37131" xr:uid="{00000000-0005-0000-0000-0000E28B0000}"/>
    <cellStyle name="Percent 12 2 3 4" xfId="37132" xr:uid="{00000000-0005-0000-0000-0000E38B0000}"/>
    <cellStyle name="Percent 12 2 3 5" xfId="37133" xr:uid="{00000000-0005-0000-0000-0000E48B0000}"/>
    <cellStyle name="Percent 12 2 4" xfId="37134" xr:uid="{00000000-0005-0000-0000-0000E58B0000}"/>
    <cellStyle name="Percent 12 2 4 2" xfId="37135" xr:uid="{00000000-0005-0000-0000-0000E68B0000}"/>
    <cellStyle name="Percent 12 2 4 2 2" xfId="37136" xr:uid="{00000000-0005-0000-0000-0000E78B0000}"/>
    <cellStyle name="Percent 12 2 4 3" xfId="37137" xr:uid="{00000000-0005-0000-0000-0000E88B0000}"/>
    <cellStyle name="Percent 12 2 4 4" xfId="37138" xr:uid="{00000000-0005-0000-0000-0000E98B0000}"/>
    <cellStyle name="Percent 12 2 5" xfId="37139" xr:uid="{00000000-0005-0000-0000-0000EA8B0000}"/>
    <cellStyle name="Percent 12 2 5 2" xfId="37140" xr:uid="{00000000-0005-0000-0000-0000EB8B0000}"/>
    <cellStyle name="Percent 12 2 6" xfId="37141" xr:uid="{00000000-0005-0000-0000-0000EC8B0000}"/>
    <cellStyle name="Percent 12 2 7" xfId="37142" xr:uid="{00000000-0005-0000-0000-0000ED8B0000}"/>
    <cellStyle name="Percent 12 20" xfId="6101" xr:uid="{00000000-0005-0000-0000-0000EE8B0000}"/>
    <cellStyle name="Percent 12 21" xfId="6102" xr:uid="{00000000-0005-0000-0000-0000EF8B0000}"/>
    <cellStyle name="Percent 12 22" xfId="6103" xr:uid="{00000000-0005-0000-0000-0000F08B0000}"/>
    <cellStyle name="Percent 12 23" xfId="6104" xr:uid="{00000000-0005-0000-0000-0000F18B0000}"/>
    <cellStyle name="Percent 12 3" xfId="6105" xr:uid="{00000000-0005-0000-0000-0000F28B0000}"/>
    <cellStyle name="Percent 12 3 2" xfId="37143" xr:uid="{00000000-0005-0000-0000-0000F38B0000}"/>
    <cellStyle name="Percent 12 3 2 2" xfId="37144" xr:uid="{00000000-0005-0000-0000-0000F48B0000}"/>
    <cellStyle name="Percent 12 3 2 2 2" xfId="37145" xr:uid="{00000000-0005-0000-0000-0000F58B0000}"/>
    <cellStyle name="Percent 12 3 2 2 2 2" xfId="37146" xr:uid="{00000000-0005-0000-0000-0000F68B0000}"/>
    <cellStyle name="Percent 12 3 2 2 3" xfId="37147" xr:uid="{00000000-0005-0000-0000-0000F78B0000}"/>
    <cellStyle name="Percent 12 3 2 2 4" xfId="37148" xr:uid="{00000000-0005-0000-0000-0000F88B0000}"/>
    <cellStyle name="Percent 12 3 2 3" xfId="37149" xr:uid="{00000000-0005-0000-0000-0000F98B0000}"/>
    <cellStyle name="Percent 12 3 2 3 2" xfId="37150" xr:uid="{00000000-0005-0000-0000-0000FA8B0000}"/>
    <cellStyle name="Percent 12 3 2 4" xfId="37151" xr:uid="{00000000-0005-0000-0000-0000FB8B0000}"/>
    <cellStyle name="Percent 12 3 2 5" xfId="37152" xr:uid="{00000000-0005-0000-0000-0000FC8B0000}"/>
    <cellStyle name="Percent 12 3 3" xfId="37153" xr:uid="{00000000-0005-0000-0000-0000FD8B0000}"/>
    <cellStyle name="Percent 12 3 3 2" xfId="37154" xr:uid="{00000000-0005-0000-0000-0000FE8B0000}"/>
    <cellStyle name="Percent 12 3 3 2 2" xfId="37155" xr:uid="{00000000-0005-0000-0000-0000FF8B0000}"/>
    <cellStyle name="Percent 12 3 3 3" xfId="37156" xr:uid="{00000000-0005-0000-0000-0000008C0000}"/>
    <cellStyle name="Percent 12 3 3 4" xfId="37157" xr:uid="{00000000-0005-0000-0000-0000018C0000}"/>
    <cellStyle name="Percent 12 3 4" xfId="37158" xr:uid="{00000000-0005-0000-0000-0000028C0000}"/>
    <cellStyle name="Percent 12 3 4 2" xfId="37159" xr:uid="{00000000-0005-0000-0000-0000038C0000}"/>
    <cellStyle name="Percent 12 3 5" xfId="37160" xr:uid="{00000000-0005-0000-0000-0000048C0000}"/>
    <cellStyle name="Percent 12 3 6" xfId="37161" xr:uid="{00000000-0005-0000-0000-0000058C0000}"/>
    <cellStyle name="Percent 12 4" xfId="6106" xr:uid="{00000000-0005-0000-0000-0000068C0000}"/>
    <cellStyle name="Percent 12 4 2" xfId="37162" xr:uid="{00000000-0005-0000-0000-0000078C0000}"/>
    <cellStyle name="Percent 12 4 2 2" xfId="37163" xr:uid="{00000000-0005-0000-0000-0000088C0000}"/>
    <cellStyle name="Percent 12 4 2 2 2" xfId="37164" xr:uid="{00000000-0005-0000-0000-0000098C0000}"/>
    <cellStyle name="Percent 12 4 2 3" xfId="37165" xr:uid="{00000000-0005-0000-0000-00000A8C0000}"/>
    <cellStyle name="Percent 12 4 2 4" xfId="37166" xr:uid="{00000000-0005-0000-0000-00000B8C0000}"/>
    <cellStyle name="Percent 12 4 3" xfId="37167" xr:uid="{00000000-0005-0000-0000-00000C8C0000}"/>
    <cellStyle name="Percent 12 4 3 2" xfId="37168" xr:uid="{00000000-0005-0000-0000-00000D8C0000}"/>
    <cellStyle name="Percent 12 4 4" xfId="37169" xr:uid="{00000000-0005-0000-0000-00000E8C0000}"/>
    <cellStyle name="Percent 12 4 5" xfId="37170" xr:uid="{00000000-0005-0000-0000-00000F8C0000}"/>
    <cellStyle name="Percent 12 5" xfId="6107" xr:uid="{00000000-0005-0000-0000-0000108C0000}"/>
    <cellStyle name="Percent 12 5 2" xfId="37171" xr:uid="{00000000-0005-0000-0000-0000118C0000}"/>
    <cellStyle name="Percent 12 5 2 2" xfId="37172" xr:uid="{00000000-0005-0000-0000-0000128C0000}"/>
    <cellStyle name="Percent 12 5 3" xfId="37173" xr:uid="{00000000-0005-0000-0000-0000138C0000}"/>
    <cellStyle name="Percent 12 5 4" xfId="37174" xr:uid="{00000000-0005-0000-0000-0000148C0000}"/>
    <cellStyle name="Percent 12 6" xfId="6108" xr:uid="{00000000-0005-0000-0000-0000158C0000}"/>
    <cellStyle name="Percent 12 6 2" xfId="37175" xr:uid="{00000000-0005-0000-0000-0000168C0000}"/>
    <cellStyle name="Percent 12 7" xfId="6109" xr:uid="{00000000-0005-0000-0000-0000178C0000}"/>
    <cellStyle name="Percent 12 8" xfId="6110" xr:uid="{00000000-0005-0000-0000-0000188C0000}"/>
    <cellStyle name="Percent 12 9" xfId="6111" xr:uid="{00000000-0005-0000-0000-0000198C0000}"/>
    <cellStyle name="Percent 13" xfId="844" xr:uid="{00000000-0005-0000-0000-00001A8C0000}"/>
    <cellStyle name="Percent 13 10" xfId="6112" xr:uid="{00000000-0005-0000-0000-00001B8C0000}"/>
    <cellStyle name="Percent 13 11" xfId="6113" xr:uid="{00000000-0005-0000-0000-00001C8C0000}"/>
    <cellStyle name="Percent 13 12" xfId="6114" xr:uid="{00000000-0005-0000-0000-00001D8C0000}"/>
    <cellStyle name="Percent 13 13" xfId="6115" xr:uid="{00000000-0005-0000-0000-00001E8C0000}"/>
    <cellStyle name="Percent 13 14" xfId="6116" xr:uid="{00000000-0005-0000-0000-00001F8C0000}"/>
    <cellStyle name="Percent 13 15" xfId="6117" xr:uid="{00000000-0005-0000-0000-0000208C0000}"/>
    <cellStyle name="Percent 13 16" xfId="6118" xr:uid="{00000000-0005-0000-0000-0000218C0000}"/>
    <cellStyle name="Percent 13 17" xfId="6119" xr:uid="{00000000-0005-0000-0000-0000228C0000}"/>
    <cellStyle name="Percent 13 18" xfId="6120" xr:uid="{00000000-0005-0000-0000-0000238C0000}"/>
    <cellStyle name="Percent 13 19" xfId="6121" xr:uid="{00000000-0005-0000-0000-0000248C0000}"/>
    <cellStyle name="Percent 13 2" xfId="6122" xr:uid="{00000000-0005-0000-0000-0000258C0000}"/>
    <cellStyle name="Percent 13 20" xfId="6123" xr:uid="{00000000-0005-0000-0000-0000268C0000}"/>
    <cellStyle name="Percent 13 21" xfId="6124" xr:uid="{00000000-0005-0000-0000-0000278C0000}"/>
    <cellStyle name="Percent 13 22" xfId="6125" xr:uid="{00000000-0005-0000-0000-0000288C0000}"/>
    <cellStyle name="Percent 13 23" xfId="6126" xr:uid="{00000000-0005-0000-0000-0000298C0000}"/>
    <cellStyle name="Percent 13 24" xfId="7486" xr:uid="{00000000-0005-0000-0000-00002A8C0000}"/>
    <cellStyle name="Percent 13 3" xfId="6127" xr:uid="{00000000-0005-0000-0000-00002B8C0000}"/>
    <cellStyle name="Percent 13 3 2" xfId="37176" xr:uid="{00000000-0005-0000-0000-00002C8C0000}"/>
    <cellStyle name="Percent 13 3 3" xfId="37177" xr:uid="{00000000-0005-0000-0000-00002D8C0000}"/>
    <cellStyle name="Percent 13 4" xfId="6128" xr:uid="{00000000-0005-0000-0000-00002E8C0000}"/>
    <cellStyle name="Percent 13 5" xfId="6129" xr:uid="{00000000-0005-0000-0000-00002F8C0000}"/>
    <cellStyle name="Percent 13 6" xfId="6130" xr:uid="{00000000-0005-0000-0000-0000308C0000}"/>
    <cellStyle name="Percent 13 7" xfId="6131" xr:uid="{00000000-0005-0000-0000-0000318C0000}"/>
    <cellStyle name="Percent 13 8" xfId="6132" xr:uid="{00000000-0005-0000-0000-0000328C0000}"/>
    <cellStyle name="Percent 13 9" xfId="6133" xr:uid="{00000000-0005-0000-0000-0000338C0000}"/>
    <cellStyle name="Percent 14" xfId="6134" xr:uid="{00000000-0005-0000-0000-0000348C0000}"/>
    <cellStyle name="Percent 14 10" xfId="6135" xr:uid="{00000000-0005-0000-0000-0000358C0000}"/>
    <cellStyle name="Percent 14 11" xfId="6136" xr:uid="{00000000-0005-0000-0000-0000368C0000}"/>
    <cellStyle name="Percent 14 12" xfId="6137" xr:uid="{00000000-0005-0000-0000-0000378C0000}"/>
    <cellStyle name="Percent 14 13" xfId="6138" xr:uid="{00000000-0005-0000-0000-0000388C0000}"/>
    <cellStyle name="Percent 14 14" xfId="6139" xr:uid="{00000000-0005-0000-0000-0000398C0000}"/>
    <cellStyle name="Percent 14 15" xfId="6140" xr:uid="{00000000-0005-0000-0000-00003A8C0000}"/>
    <cellStyle name="Percent 14 16" xfId="6141" xr:uid="{00000000-0005-0000-0000-00003B8C0000}"/>
    <cellStyle name="Percent 14 17" xfId="6142" xr:uid="{00000000-0005-0000-0000-00003C8C0000}"/>
    <cellStyle name="Percent 14 18" xfId="6143" xr:uid="{00000000-0005-0000-0000-00003D8C0000}"/>
    <cellStyle name="Percent 14 19" xfId="6144" xr:uid="{00000000-0005-0000-0000-00003E8C0000}"/>
    <cellStyle name="Percent 14 2" xfId="6145" xr:uid="{00000000-0005-0000-0000-00003F8C0000}"/>
    <cellStyle name="Percent 14 20" xfId="6146" xr:uid="{00000000-0005-0000-0000-0000408C0000}"/>
    <cellStyle name="Percent 14 21" xfId="6147" xr:uid="{00000000-0005-0000-0000-0000418C0000}"/>
    <cellStyle name="Percent 14 22" xfId="6148" xr:uid="{00000000-0005-0000-0000-0000428C0000}"/>
    <cellStyle name="Percent 14 23" xfId="6149" xr:uid="{00000000-0005-0000-0000-0000438C0000}"/>
    <cellStyle name="Percent 14 3" xfId="6150" xr:uid="{00000000-0005-0000-0000-0000448C0000}"/>
    <cellStyle name="Percent 14 3 2" xfId="37178" xr:uid="{00000000-0005-0000-0000-0000458C0000}"/>
    <cellStyle name="Percent 14 3 2 2" xfId="37179" xr:uid="{00000000-0005-0000-0000-0000468C0000}"/>
    <cellStyle name="Percent 14 3 2 2 2" xfId="37180" xr:uid="{00000000-0005-0000-0000-0000478C0000}"/>
    <cellStyle name="Percent 14 3 2 3" xfId="37181" xr:uid="{00000000-0005-0000-0000-0000488C0000}"/>
    <cellStyle name="Percent 14 3 2 4" xfId="37182" xr:uid="{00000000-0005-0000-0000-0000498C0000}"/>
    <cellStyle name="Percent 14 3 3" xfId="37183" xr:uid="{00000000-0005-0000-0000-00004A8C0000}"/>
    <cellStyle name="Percent 14 3 3 2" xfId="37184" xr:uid="{00000000-0005-0000-0000-00004B8C0000}"/>
    <cellStyle name="Percent 14 3 4" xfId="37185" xr:uid="{00000000-0005-0000-0000-00004C8C0000}"/>
    <cellStyle name="Percent 14 3 5" xfId="37186" xr:uid="{00000000-0005-0000-0000-00004D8C0000}"/>
    <cellStyle name="Percent 14 4" xfId="6151" xr:uid="{00000000-0005-0000-0000-00004E8C0000}"/>
    <cellStyle name="Percent 14 4 2" xfId="37187" xr:uid="{00000000-0005-0000-0000-00004F8C0000}"/>
    <cellStyle name="Percent 14 4 2 2" xfId="37188" xr:uid="{00000000-0005-0000-0000-0000508C0000}"/>
    <cellStyle name="Percent 14 4 3" xfId="37189" xr:uid="{00000000-0005-0000-0000-0000518C0000}"/>
    <cellStyle name="Percent 14 4 4" xfId="37190" xr:uid="{00000000-0005-0000-0000-0000528C0000}"/>
    <cellStyle name="Percent 14 5" xfId="6152" xr:uid="{00000000-0005-0000-0000-0000538C0000}"/>
    <cellStyle name="Percent 14 5 2" xfId="37191" xr:uid="{00000000-0005-0000-0000-0000548C0000}"/>
    <cellStyle name="Percent 14 6" xfId="6153" xr:uid="{00000000-0005-0000-0000-0000558C0000}"/>
    <cellStyle name="Percent 14 7" xfId="6154" xr:uid="{00000000-0005-0000-0000-0000568C0000}"/>
    <cellStyle name="Percent 14 8" xfId="6155" xr:uid="{00000000-0005-0000-0000-0000578C0000}"/>
    <cellStyle name="Percent 14 9" xfId="6156" xr:uid="{00000000-0005-0000-0000-0000588C0000}"/>
    <cellStyle name="Percent 15" xfId="6157" xr:uid="{00000000-0005-0000-0000-0000598C0000}"/>
    <cellStyle name="Percent 15 2" xfId="6158" xr:uid="{00000000-0005-0000-0000-00005A8C0000}"/>
    <cellStyle name="Percent 15 2 2" xfId="6159" xr:uid="{00000000-0005-0000-0000-00005B8C0000}"/>
    <cellStyle name="Percent 15 2 2 2" xfId="37192" xr:uid="{00000000-0005-0000-0000-00005C8C0000}"/>
    <cellStyle name="Percent 15 2 3" xfId="37193" xr:uid="{00000000-0005-0000-0000-00005D8C0000}"/>
    <cellStyle name="Percent 15 2 4" xfId="37194" xr:uid="{00000000-0005-0000-0000-00005E8C0000}"/>
    <cellStyle name="Percent 15 3" xfId="6160" xr:uid="{00000000-0005-0000-0000-00005F8C0000}"/>
    <cellStyle name="Percent 15 3 2" xfId="37195" xr:uid="{00000000-0005-0000-0000-0000608C0000}"/>
    <cellStyle name="Percent 15 4" xfId="37196" xr:uid="{00000000-0005-0000-0000-0000618C0000}"/>
    <cellStyle name="Percent 15 5" xfId="37197" xr:uid="{00000000-0005-0000-0000-0000628C0000}"/>
    <cellStyle name="Percent 16" xfId="6161" xr:uid="{00000000-0005-0000-0000-0000638C0000}"/>
    <cellStyle name="Percent 16 2" xfId="6162" xr:uid="{00000000-0005-0000-0000-0000648C0000}"/>
    <cellStyle name="Percent 16 3" xfId="6163" xr:uid="{00000000-0005-0000-0000-0000658C0000}"/>
    <cellStyle name="Percent 17" xfId="6164" xr:uid="{00000000-0005-0000-0000-0000668C0000}"/>
    <cellStyle name="Percent 17 2" xfId="6165" xr:uid="{00000000-0005-0000-0000-0000678C0000}"/>
    <cellStyle name="Percent 17 2 2" xfId="37198" xr:uid="{00000000-0005-0000-0000-0000688C0000}"/>
    <cellStyle name="Percent 17 3" xfId="37199" xr:uid="{00000000-0005-0000-0000-0000698C0000}"/>
    <cellStyle name="Percent 17 4" xfId="37200" xr:uid="{00000000-0005-0000-0000-00006A8C0000}"/>
    <cellStyle name="Percent 18" xfId="6166" xr:uid="{00000000-0005-0000-0000-00006B8C0000}"/>
    <cellStyle name="Percent 18 2" xfId="6167" xr:uid="{00000000-0005-0000-0000-00006C8C0000}"/>
    <cellStyle name="Percent 18 3" xfId="37201" xr:uid="{00000000-0005-0000-0000-00006D8C0000}"/>
    <cellStyle name="Percent 19" xfId="6168" xr:uid="{00000000-0005-0000-0000-00006E8C0000}"/>
    <cellStyle name="Percent 19 2" xfId="6169" xr:uid="{00000000-0005-0000-0000-00006F8C0000}"/>
    <cellStyle name="Percent 2" xfId="501" xr:uid="{00000000-0005-0000-0000-0000708C0000}"/>
    <cellStyle name="Percent 2 10" xfId="6170" xr:uid="{00000000-0005-0000-0000-0000718C0000}"/>
    <cellStyle name="Percent 2 10 2" xfId="6171" xr:uid="{00000000-0005-0000-0000-0000728C0000}"/>
    <cellStyle name="Percent 2 10 2 2" xfId="6172" xr:uid="{00000000-0005-0000-0000-0000738C0000}"/>
    <cellStyle name="Percent 2 10 3" xfId="6173" xr:uid="{00000000-0005-0000-0000-0000748C0000}"/>
    <cellStyle name="Percent 2 10 4" xfId="6174" xr:uid="{00000000-0005-0000-0000-0000758C0000}"/>
    <cellStyle name="Percent 2 10 5" xfId="6175" xr:uid="{00000000-0005-0000-0000-0000768C0000}"/>
    <cellStyle name="Percent 2 10 6" xfId="6176" xr:uid="{00000000-0005-0000-0000-0000778C0000}"/>
    <cellStyle name="Percent 2 100" xfId="6177" xr:uid="{00000000-0005-0000-0000-0000788C0000}"/>
    <cellStyle name="Percent 2 101" xfId="6178" xr:uid="{00000000-0005-0000-0000-0000798C0000}"/>
    <cellStyle name="Percent 2 102" xfId="6179" xr:uid="{00000000-0005-0000-0000-00007A8C0000}"/>
    <cellStyle name="Percent 2 103" xfId="6180" xr:uid="{00000000-0005-0000-0000-00007B8C0000}"/>
    <cellStyle name="Percent 2 104" xfId="6181" xr:uid="{00000000-0005-0000-0000-00007C8C0000}"/>
    <cellStyle name="Percent 2 105" xfId="6182" xr:uid="{00000000-0005-0000-0000-00007D8C0000}"/>
    <cellStyle name="Percent 2 106" xfId="6183" xr:uid="{00000000-0005-0000-0000-00007E8C0000}"/>
    <cellStyle name="Percent 2 107" xfId="6184" xr:uid="{00000000-0005-0000-0000-00007F8C0000}"/>
    <cellStyle name="Percent 2 108" xfId="6185" xr:uid="{00000000-0005-0000-0000-0000808C0000}"/>
    <cellStyle name="Percent 2 109" xfId="6186" xr:uid="{00000000-0005-0000-0000-0000818C0000}"/>
    <cellStyle name="Percent 2 11" xfId="6187" xr:uid="{00000000-0005-0000-0000-0000828C0000}"/>
    <cellStyle name="Percent 2 11 2" xfId="6188" xr:uid="{00000000-0005-0000-0000-0000838C0000}"/>
    <cellStyle name="Percent 2 11 2 2" xfId="6189" xr:uid="{00000000-0005-0000-0000-0000848C0000}"/>
    <cellStyle name="Percent 2 11 3" xfId="6190" xr:uid="{00000000-0005-0000-0000-0000858C0000}"/>
    <cellStyle name="Percent 2 11 4" xfId="6191" xr:uid="{00000000-0005-0000-0000-0000868C0000}"/>
    <cellStyle name="Percent 2 11 5" xfId="6192" xr:uid="{00000000-0005-0000-0000-0000878C0000}"/>
    <cellStyle name="Percent 2 11 6" xfId="6193" xr:uid="{00000000-0005-0000-0000-0000888C0000}"/>
    <cellStyle name="Percent 2 12" xfId="6194" xr:uid="{00000000-0005-0000-0000-0000898C0000}"/>
    <cellStyle name="Percent 2 12 2" xfId="6195" xr:uid="{00000000-0005-0000-0000-00008A8C0000}"/>
    <cellStyle name="Percent 2 12 2 2" xfId="6196" xr:uid="{00000000-0005-0000-0000-00008B8C0000}"/>
    <cellStyle name="Percent 2 12 3" xfId="6197" xr:uid="{00000000-0005-0000-0000-00008C8C0000}"/>
    <cellStyle name="Percent 2 12 4" xfId="6198" xr:uid="{00000000-0005-0000-0000-00008D8C0000}"/>
    <cellStyle name="Percent 2 12 5" xfId="6199" xr:uid="{00000000-0005-0000-0000-00008E8C0000}"/>
    <cellStyle name="Percent 2 12 6" xfId="6200" xr:uid="{00000000-0005-0000-0000-00008F8C0000}"/>
    <cellStyle name="Percent 2 13" xfId="6201" xr:uid="{00000000-0005-0000-0000-0000908C0000}"/>
    <cellStyle name="Percent 2 13 2" xfId="6202" xr:uid="{00000000-0005-0000-0000-0000918C0000}"/>
    <cellStyle name="Percent 2 13 2 2" xfId="6203" xr:uid="{00000000-0005-0000-0000-0000928C0000}"/>
    <cellStyle name="Percent 2 13 3" xfId="6204" xr:uid="{00000000-0005-0000-0000-0000938C0000}"/>
    <cellStyle name="Percent 2 13 4" xfId="6205" xr:uid="{00000000-0005-0000-0000-0000948C0000}"/>
    <cellStyle name="Percent 2 13 5" xfId="6206" xr:uid="{00000000-0005-0000-0000-0000958C0000}"/>
    <cellStyle name="Percent 2 13 6" xfId="6207" xr:uid="{00000000-0005-0000-0000-0000968C0000}"/>
    <cellStyle name="Percent 2 14" xfId="6208" xr:uid="{00000000-0005-0000-0000-0000978C0000}"/>
    <cellStyle name="Percent 2 14 2" xfId="6209" xr:uid="{00000000-0005-0000-0000-0000988C0000}"/>
    <cellStyle name="Percent 2 15" xfId="6210" xr:uid="{00000000-0005-0000-0000-0000998C0000}"/>
    <cellStyle name="Percent 2 15 2" xfId="6211" xr:uid="{00000000-0005-0000-0000-00009A8C0000}"/>
    <cellStyle name="Percent 2 16" xfId="6212" xr:uid="{00000000-0005-0000-0000-00009B8C0000}"/>
    <cellStyle name="Percent 2 16 2" xfId="6213" xr:uid="{00000000-0005-0000-0000-00009C8C0000}"/>
    <cellStyle name="Percent 2 17" xfId="6214" xr:uid="{00000000-0005-0000-0000-00009D8C0000}"/>
    <cellStyle name="Percent 2 17 2" xfId="6215" xr:uid="{00000000-0005-0000-0000-00009E8C0000}"/>
    <cellStyle name="Percent 2 18" xfId="6216" xr:uid="{00000000-0005-0000-0000-00009F8C0000}"/>
    <cellStyle name="Percent 2 18 2" xfId="6217" xr:uid="{00000000-0005-0000-0000-0000A08C0000}"/>
    <cellStyle name="Percent 2 19" xfId="6218" xr:uid="{00000000-0005-0000-0000-0000A18C0000}"/>
    <cellStyle name="Percent 2 19 2" xfId="6219" xr:uid="{00000000-0005-0000-0000-0000A28C0000}"/>
    <cellStyle name="Percent 2 2" xfId="502" xr:uid="{00000000-0005-0000-0000-0000A38C0000}"/>
    <cellStyle name="Percent 2 2 10" xfId="6220" xr:uid="{00000000-0005-0000-0000-0000A48C0000}"/>
    <cellStyle name="Percent 2 2 10 2" xfId="6221" xr:uid="{00000000-0005-0000-0000-0000A58C0000}"/>
    <cellStyle name="Percent 2 2 11" xfId="6222" xr:uid="{00000000-0005-0000-0000-0000A68C0000}"/>
    <cellStyle name="Percent 2 2 11 2" xfId="6223" xr:uid="{00000000-0005-0000-0000-0000A78C0000}"/>
    <cellStyle name="Percent 2 2 12" xfId="6224" xr:uid="{00000000-0005-0000-0000-0000A88C0000}"/>
    <cellStyle name="Percent 2 2 12 2" xfId="6225" xr:uid="{00000000-0005-0000-0000-0000A98C0000}"/>
    <cellStyle name="Percent 2 2 13" xfId="6226" xr:uid="{00000000-0005-0000-0000-0000AA8C0000}"/>
    <cellStyle name="Percent 2 2 13 2" xfId="6227" xr:uid="{00000000-0005-0000-0000-0000AB8C0000}"/>
    <cellStyle name="Percent 2 2 13 3" xfId="6228" xr:uid="{00000000-0005-0000-0000-0000AC8C0000}"/>
    <cellStyle name="Percent 2 2 14" xfId="6229" xr:uid="{00000000-0005-0000-0000-0000AD8C0000}"/>
    <cellStyle name="Percent 2 2 15" xfId="6230" xr:uid="{00000000-0005-0000-0000-0000AE8C0000}"/>
    <cellStyle name="Percent 2 2 16" xfId="6231" xr:uid="{00000000-0005-0000-0000-0000AF8C0000}"/>
    <cellStyle name="Percent 2 2 16 2" xfId="6232" xr:uid="{00000000-0005-0000-0000-0000B08C0000}"/>
    <cellStyle name="Percent 2 2 17" xfId="6233" xr:uid="{00000000-0005-0000-0000-0000B18C0000}"/>
    <cellStyle name="Percent 2 2 17 2" xfId="6234" xr:uid="{00000000-0005-0000-0000-0000B28C0000}"/>
    <cellStyle name="Percent 2 2 18" xfId="6235" xr:uid="{00000000-0005-0000-0000-0000B38C0000}"/>
    <cellStyle name="Percent 2 2 18 2" xfId="6236" xr:uid="{00000000-0005-0000-0000-0000B48C0000}"/>
    <cellStyle name="Percent 2 2 19" xfId="6237" xr:uid="{00000000-0005-0000-0000-0000B58C0000}"/>
    <cellStyle name="Percent 2 2 2" xfId="503" xr:uid="{00000000-0005-0000-0000-0000B68C0000}"/>
    <cellStyle name="Percent 2 2 2 2" xfId="6238" xr:uid="{00000000-0005-0000-0000-0000B78C0000}"/>
    <cellStyle name="Percent 2 2 2 2 2" xfId="6239" xr:uid="{00000000-0005-0000-0000-0000B88C0000}"/>
    <cellStyle name="Percent 2 2 20" xfId="6240" xr:uid="{00000000-0005-0000-0000-0000B98C0000}"/>
    <cellStyle name="Percent 2 2 21" xfId="6241" xr:uid="{00000000-0005-0000-0000-0000BA8C0000}"/>
    <cellStyle name="Percent 2 2 22" xfId="6242" xr:uid="{00000000-0005-0000-0000-0000BB8C0000}"/>
    <cellStyle name="Percent 2 2 23" xfId="6243" xr:uid="{00000000-0005-0000-0000-0000BC8C0000}"/>
    <cellStyle name="Percent 2 2 24" xfId="6244" xr:uid="{00000000-0005-0000-0000-0000BD8C0000}"/>
    <cellStyle name="Percent 2 2 25" xfId="6245" xr:uid="{00000000-0005-0000-0000-0000BE8C0000}"/>
    <cellStyle name="Percent 2 2 26" xfId="6246" xr:uid="{00000000-0005-0000-0000-0000BF8C0000}"/>
    <cellStyle name="Percent 2 2 27" xfId="6247" xr:uid="{00000000-0005-0000-0000-0000C08C0000}"/>
    <cellStyle name="Percent 2 2 28" xfId="6248" xr:uid="{00000000-0005-0000-0000-0000C18C0000}"/>
    <cellStyle name="Percent 2 2 29" xfId="6249" xr:uid="{00000000-0005-0000-0000-0000C28C0000}"/>
    <cellStyle name="Percent 2 2 3" xfId="504" xr:uid="{00000000-0005-0000-0000-0000C38C0000}"/>
    <cellStyle name="Percent 2 2 3 2" xfId="6250" xr:uid="{00000000-0005-0000-0000-0000C48C0000}"/>
    <cellStyle name="Percent 2 2 30" xfId="6251" xr:uid="{00000000-0005-0000-0000-0000C58C0000}"/>
    <cellStyle name="Percent 2 2 31" xfId="6252" xr:uid="{00000000-0005-0000-0000-0000C68C0000}"/>
    <cellStyle name="Percent 2 2 32" xfId="6253" xr:uid="{00000000-0005-0000-0000-0000C78C0000}"/>
    <cellStyle name="Percent 2 2 33" xfId="6254" xr:uid="{00000000-0005-0000-0000-0000C88C0000}"/>
    <cellStyle name="Percent 2 2 34" xfId="6255" xr:uid="{00000000-0005-0000-0000-0000C98C0000}"/>
    <cellStyle name="Percent 2 2 4" xfId="6256" xr:uid="{00000000-0005-0000-0000-0000CA8C0000}"/>
    <cellStyle name="Percent 2 2 4 2" xfId="6257" xr:uid="{00000000-0005-0000-0000-0000CB8C0000}"/>
    <cellStyle name="Percent 2 2 5" xfId="6258" xr:uid="{00000000-0005-0000-0000-0000CC8C0000}"/>
    <cellStyle name="Percent 2 2 5 2" xfId="6259" xr:uid="{00000000-0005-0000-0000-0000CD8C0000}"/>
    <cellStyle name="Percent 2 2 6" xfId="6260" xr:uid="{00000000-0005-0000-0000-0000CE8C0000}"/>
    <cellStyle name="Percent 2 2 6 2" xfId="6261" xr:uid="{00000000-0005-0000-0000-0000CF8C0000}"/>
    <cellStyle name="Percent 2 2 7" xfId="6262" xr:uid="{00000000-0005-0000-0000-0000D08C0000}"/>
    <cellStyle name="Percent 2 2 7 2" xfId="6263" xr:uid="{00000000-0005-0000-0000-0000D18C0000}"/>
    <cellStyle name="Percent 2 2 8" xfId="6264" xr:uid="{00000000-0005-0000-0000-0000D28C0000}"/>
    <cellStyle name="Percent 2 2 8 2" xfId="6265" xr:uid="{00000000-0005-0000-0000-0000D38C0000}"/>
    <cellStyle name="Percent 2 2 9" xfId="6266" xr:uid="{00000000-0005-0000-0000-0000D48C0000}"/>
    <cellStyle name="Percent 2 2 9 2" xfId="6267" xr:uid="{00000000-0005-0000-0000-0000D58C0000}"/>
    <cellStyle name="Percent 2 20" xfId="6268" xr:uid="{00000000-0005-0000-0000-0000D68C0000}"/>
    <cellStyle name="Percent 2 20 2" xfId="6269" xr:uid="{00000000-0005-0000-0000-0000D78C0000}"/>
    <cellStyle name="Percent 2 21" xfId="6270" xr:uid="{00000000-0005-0000-0000-0000D88C0000}"/>
    <cellStyle name="Percent 2 21 2" xfId="6271" xr:uid="{00000000-0005-0000-0000-0000D98C0000}"/>
    <cellStyle name="Percent 2 22" xfId="6272" xr:uid="{00000000-0005-0000-0000-0000DA8C0000}"/>
    <cellStyle name="Percent 2 22 2" xfId="6273" xr:uid="{00000000-0005-0000-0000-0000DB8C0000}"/>
    <cellStyle name="Percent 2 23" xfId="6274" xr:uid="{00000000-0005-0000-0000-0000DC8C0000}"/>
    <cellStyle name="Percent 2 23 2" xfId="6275" xr:uid="{00000000-0005-0000-0000-0000DD8C0000}"/>
    <cellStyle name="Percent 2 24" xfId="6276" xr:uid="{00000000-0005-0000-0000-0000DE8C0000}"/>
    <cellStyle name="Percent 2 24 2" xfId="6277" xr:uid="{00000000-0005-0000-0000-0000DF8C0000}"/>
    <cellStyle name="Percent 2 25" xfId="6278" xr:uid="{00000000-0005-0000-0000-0000E08C0000}"/>
    <cellStyle name="Percent 2 25 2" xfId="6279" xr:uid="{00000000-0005-0000-0000-0000E18C0000}"/>
    <cellStyle name="Percent 2 26" xfId="6280" xr:uid="{00000000-0005-0000-0000-0000E28C0000}"/>
    <cellStyle name="Percent 2 26 2" xfId="6281" xr:uid="{00000000-0005-0000-0000-0000E38C0000}"/>
    <cellStyle name="Percent 2 27" xfId="6282" xr:uid="{00000000-0005-0000-0000-0000E48C0000}"/>
    <cellStyle name="Percent 2 27 2" xfId="6283" xr:uid="{00000000-0005-0000-0000-0000E58C0000}"/>
    <cellStyle name="Percent 2 28" xfId="6284" xr:uid="{00000000-0005-0000-0000-0000E68C0000}"/>
    <cellStyle name="Percent 2 28 2" xfId="6285" xr:uid="{00000000-0005-0000-0000-0000E78C0000}"/>
    <cellStyle name="Percent 2 29" xfId="6286" xr:uid="{00000000-0005-0000-0000-0000E88C0000}"/>
    <cellStyle name="Percent 2 29 2" xfId="6287" xr:uid="{00000000-0005-0000-0000-0000E98C0000}"/>
    <cellStyle name="Percent 2 3" xfId="505" xr:uid="{00000000-0005-0000-0000-0000EA8C0000}"/>
    <cellStyle name="Percent 2 3 10" xfId="7480" xr:uid="{00000000-0005-0000-0000-0000EB8C0000}"/>
    <cellStyle name="Percent 2 3 2" xfId="506" xr:uid="{00000000-0005-0000-0000-0000EC8C0000}"/>
    <cellStyle name="Percent 2 3 2 2" xfId="6288" xr:uid="{00000000-0005-0000-0000-0000ED8C0000}"/>
    <cellStyle name="Percent 2 3 3" xfId="6289" xr:uid="{00000000-0005-0000-0000-0000EE8C0000}"/>
    <cellStyle name="Percent 2 3 4" xfId="6290" xr:uid="{00000000-0005-0000-0000-0000EF8C0000}"/>
    <cellStyle name="Percent 2 3 5" xfId="6291" xr:uid="{00000000-0005-0000-0000-0000F08C0000}"/>
    <cellStyle name="Percent 2 3 6" xfId="6292" xr:uid="{00000000-0005-0000-0000-0000F18C0000}"/>
    <cellStyle name="Percent 2 3 7" xfId="6293" xr:uid="{00000000-0005-0000-0000-0000F28C0000}"/>
    <cellStyle name="Percent 2 3 8" xfId="6294" xr:uid="{00000000-0005-0000-0000-0000F38C0000}"/>
    <cellStyle name="Percent 2 3 9" xfId="6295" xr:uid="{00000000-0005-0000-0000-0000F48C0000}"/>
    <cellStyle name="Percent 2 30" xfId="6296" xr:uid="{00000000-0005-0000-0000-0000F58C0000}"/>
    <cellStyle name="Percent 2 30 2" xfId="6297" xr:uid="{00000000-0005-0000-0000-0000F68C0000}"/>
    <cellStyle name="Percent 2 31" xfId="6298" xr:uid="{00000000-0005-0000-0000-0000F78C0000}"/>
    <cellStyle name="Percent 2 31 2" xfId="6299" xr:uid="{00000000-0005-0000-0000-0000F88C0000}"/>
    <cellStyle name="Percent 2 32" xfId="6300" xr:uid="{00000000-0005-0000-0000-0000F98C0000}"/>
    <cellStyle name="Percent 2 32 2" xfId="6301" xr:uid="{00000000-0005-0000-0000-0000FA8C0000}"/>
    <cellStyle name="Percent 2 33" xfId="6302" xr:uid="{00000000-0005-0000-0000-0000FB8C0000}"/>
    <cellStyle name="Percent 2 33 2" xfId="6303" xr:uid="{00000000-0005-0000-0000-0000FC8C0000}"/>
    <cellStyle name="Percent 2 34" xfId="6304" xr:uid="{00000000-0005-0000-0000-0000FD8C0000}"/>
    <cellStyle name="Percent 2 34 2" xfId="6305" xr:uid="{00000000-0005-0000-0000-0000FE8C0000}"/>
    <cellStyle name="Percent 2 35" xfId="6306" xr:uid="{00000000-0005-0000-0000-0000FF8C0000}"/>
    <cellStyle name="Percent 2 35 2" xfId="6307" xr:uid="{00000000-0005-0000-0000-0000008D0000}"/>
    <cellStyle name="Percent 2 36" xfId="6308" xr:uid="{00000000-0005-0000-0000-0000018D0000}"/>
    <cellStyle name="Percent 2 36 2" xfId="6309" xr:uid="{00000000-0005-0000-0000-0000028D0000}"/>
    <cellStyle name="Percent 2 37" xfId="6310" xr:uid="{00000000-0005-0000-0000-0000038D0000}"/>
    <cellStyle name="Percent 2 37 2" xfId="6311" xr:uid="{00000000-0005-0000-0000-0000048D0000}"/>
    <cellStyle name="Percent 2 38" xfId="6312" xr:uid="{00000000-0005-0000-0000-0000058D0000}"/>
    <cellStyle name="Percent 2 38 2" xfId="6313" xr:uid="{00000000-0005-0000-0000-0000068D0000}"/>
    <cellStyle name="Percent 2 39" xfId="6314" xr:uid="{00000000-0005-0000-0000-0000078D0000}"/>
    <cellStyle name="Percent 2 39 2" xfId="6315" xr:uid="{00000000-0005-0000-0000-0000088D0000}"/>
    <cellStyle name="Percent 2 4" xfId="507" xr:uid="{00000000-0005-0000-0000-0000098D0000}"/>
    <cellStyle name="Percent 2 4 2" xfId="6316" xr:uid="{00000000-0005-0000-0000-00000A8D0000}"/>
    <cellStyle name="Percent 2 4 2 2" xfId="6317" xr:uid="{00000000-0005-0000-0000-00000B8D0000}"/>
    <cellStyle name="Percent 2 4 3" xfId="6318" xr:uid="{00000000-0005-0000-0000-00000C8D0000}"/>
    <cellStyle name="Percent 2 4 4" xfId="6319" xr:uid="{00000000-0005-0000-0000-00000D8D0000}"/>
    <cellStyle name="Percent 2 4 5" xfId="6320" xr:uid="{00000000-0005-0000-0000-00000E8D0000}"/>
    <cellStyle name="Percent 2 4 6" xfId="6321" xr:uid="{00000000-0005-0000-0000-00000F8D0000}"/>
    <cellStyle name="Percent 2 40" xfId="6322" xr:uid="{00000000-0005-0000-0000-0000108D0000}"/>
    <cellStyle name="Percent 2 40 2" xfId="6323" xr:uid="{00000000-0005-0000-0000-0000118D0000}"/>
    <cellStyle name="Percent 2 41" xfId="6324" xr:uid="{00000000-0005-0000-0000-0000128D0000}"/>
    <cellStyle name="Percent 2 41 2" xfId="6325" xr:uid="{00000000-0005-0000-0000-0000138D0000}"/>
    <cellStyle name="Percent 2 42" xfId="6326" xr:uid="{00000000-0005-0000-0000-0000148D0000}"/>
    <cellStyle name="Percent 2 42 2" xfId="6327" xr:uid="{00000000-0005-0000-0000-0000158D0000}"/>
    <cellStyle name="Percent 2 43" xfId="6328" xr:uid="{00000000-0005-0000-0000-0000168D0000}"/>
    <cellStyle name="Percent 2 43 2" xfId="6329" xr:uid="{00000000-0005-0000-0000-0000178D0000}"/>
    <cellStyle name="Percent 2 44" xfId="6330" xr:uid="{00000000-0005-0000-0000-0000188D0000}"/>
    <cellStyle name="Percent 2 44 2" xfId="6331" xr:uid="{00000000-0005-0000-0000-0000198D0000}"/>
    <cellStyle name="Percent 2 45" xfId="6332" xr:uid="{00000000-0005-0000-0000-00001A8D0000}"/>
    <cellStyle name="Percent 2 45 2" xfId="6333" xr:uid="{00000000-0005-0000-0000-00001B8D0000}"/>
    <cellStyle name="Percent 2 46" xfId="6334" xr:uid="{00000000-0005-0000-0000-00001C8D0000}"/>
    <cellStyle name="Percent 2 46 2" xfId="6335" xr:uid="{00000000-0005-0000-0000-00001D8D0000}"/>
    <cellStyle name="Percent 2 47" xfId="6336" xr:uid="{00000000-0005-0000-0000-00001E8D0000}"/>
    <cellStyle name="Percent 2 47 2" xfId="6337" xr:uid="{00000000-0005-0000-0000-00001F8D0000}"/>
    <cellStyle name="Percent 2 48" xfId="6338" xr:uid="{00000000-0005-0000-0000-0000208D0000}"/>
    <cellStyle name="Percent 2 48 2" xfId="6339" xr:uid="{00000000-0005-0000-0000-0000218D0000}"/>
    <cellStyle name="Percent 2 49" xfId="6340" xr:uid="{00000000-0005-0000-0000-0000228D0000}"/>
    <cellStyle name="Percent 2 49 2" xfId="6341" xr:uid="{00000000-0005-0000-0000-0000238D0000}"/>
    <cellStyle name="Percent 2 5" xfId="6342" xr:uid="{00000000-0005-0000-0000-0000248D0000}"/>
    <cellStyle name="Percent 2 5 2" xfId="6343" xr:uid="{00000000-0005-0000-0000-0000258D0000}"/>
    <cellStyle name="Percent 2 5 2 2" xfId="6344" xr:uid="{00000000-0005-0000-0000-0000268D0000}"/>
    <cellStyle name="Percent 2 5 3" xfId="6345" xr:uid="{00000000-0005-0000-0000-0000278D0000}"/>
    <cellStyle name="Percent 2 5 4" xfId="6346" xr:uid="{00000000-0005-0000-0000-0000288D0000}"/>
    <cellStyle name="Percent 2 5 5" xfId="6347" xr:uid="{00000000-0005-0000-0000-0000298D0000}"/>
    <cellStyle name="Percent 2 5 6" xfId="6348" xr:uid="{00000000-0005-0000-0000-00002A8D0000}"/>
    <cellStyle name="Percent 2 50" xfId="6349" xr:uid="{00000000-0005-0000-0000-00002B8D0000}"/>
    <cellStyle name="Percent 2 50 2" xfId="6350" xr:uid="{00000000-0005-0000-0000-00002C8D0000}"/>
    <cellStyle name="Percent 2 51" xfId="6351" xr:uid="{00000000-0005-0000-0000-00002D8D0000}"/>
    <cellStyle name="Percent 2 51 2" xfId="6352" xr:uid="{00000000-0005-0000-0000-00002E8D0000}"/>
    <cellStyle name="Percent 2 52" xfId="6353" xr:uid="{00000000-0005-0000-0000-00002F8D0000}"/>
    <cellStyle name="Percent 2 52 2" xfId="6354" xr:uid="{00000000-0005-0000-0000-0000308D0000}"/>
    <cellStyle name="Percent 2 53" xfId="6355" xr:uid="{00000000-0005-0000-0000-0000318D0000}"/>
    <cellStyle name="Percent 2 53 2" xfId="6356" xr:uid="{00000000-0005-0000-0000-0000328D0000}"/>
    <cellStyle name="Percent 2 54" xfId="6357" xr:uid="{00000000-0005-0000-0000-0000338D0000}"/>
    <cellStyle name="Percent 2 54 2" xfId="6358" xr:uid="{00000000-0005-0000-0000-0000348D0000}"/>
    <cellStyle name="Percent 2 55" xfId="6359" xr:uid="{00000000-0005-0000-0000-0000358D0000}"/>
    <cellStyle name="Percent 2 55 2" xfId="6360" xr:uid="{00000000-0005-0000-0000-0000368D0000}"/>
    <cellStyle name="Percent 2 56" xfId="6361" xr:uid="{00000000-0005-0000-0000-0000378D0000}"/>
    <cellStyle name="Percent 2 56 2" xfId="6362" xr:uid="{00000000-0005-0000-0000-0000388D0000}"/>
    <cellStyle name="Percent 2 57" xfId="6363" xr:uid="{00000000-0005-0000-0000-0000398D0000}"/>
    <cellStyle name="Percent 2 57 2" xfId="6364" xr:uid="{00000000-0005-0000-0000-00003A8D0000}"/>
    <cellStyle name="Percent 2 58" xfId="6365" xr:uid="{00000000-0005-0000-0000-00003B8D0000}"/>
    <cellStyle name="Percent 2 58 2" xfId="6366" xr:uid="{00000000-0005-0000-0000-00003C8D0000}"/>
    <cellStyle name="Percent 2 59" xfId="6367" xr:uid="{00000000-0005-0000-0000-00003D8D0000}"/>
    <cellStyle name="Percent 2 59 2" xfId="6368" xr:uid="{00000000-0005-0000-0000-00003E8D0000}"/>
    <cellStyle name="Percent 2 6" xfId="6369" xr:uid="{00000000-0005-0000-0000-00003F8D0000}"/>
    <cellStyle name="Percent 2 6 2" xfId="6370" xr:uid="{00000000-0005-0000-0000-0000408D0000}"/>
    <cellStyle name="Percent 2 6 2 2" xfId="6371" xr:uid="{00000000-0005-0000-0000-0000418D0000}"/>
    <cellStyle name="Percent 2 6 3" xfId="6372" xr:uid="{00000000-0005-0000-0000-0000428D0000}"/>
    <cellStyle name="Percent 2 6 4" xfId="6373" xr:uid="{00000000-0005-0000-0000-0000438D0000}"/>
    <cellStyle name="Percent 2 6 5" xfId="6374" xr:uid="{00000000-0005-0000-0000-0000448D0000}"/>
    <cellStyle name="Percent 2 6 6" xfId="6375" xr:uid="{00000000-0005-0000-0000-0000458D0000}"/>
    <cellStyle name="Percent 2 60" xfId="6376" xr:uid="{00000000-0005-0000-0000-0000468D0000}"/>
    <cellStyle name="Percent 2 60 2" xfId="6377" xr:uid="{00000000-0005-0000-0000-0000478D0000}"/>
    <cellStyle name="Percent 2 61" xfId="6378" xr:uid="{00000000-0005-0000-0000-0000488D0000}"/>
    <cellStyle name="Percent 2 61 2" xfId="6379" xr:uid="{00000000-0005-0000-0000-0000498D0000}"/>
    <cellStyle name="Percent 2 62" xfId="6380" xr:uid="{00000000-0005-0000-0000-00004A8D0000}"/>
    <cellStyle name="Percent 2 62 2" xfId="6381" xr:uid="{00000000-0005-0000-0000-00004B8D0000}"/>
    <cellStyle name="Percent 2 63" xfId="6382" xr:uid="{00000000-0005-0000-0000-00004C8D0000}"/>
    <cellStyle name="Percent 2 63 2" xfId="6383" xr:uid="{00000000-0005-0000-0000-00004D8D0000}"/>
    <cellStyle name="Percent 2 64" xfId="6384" xr:uid="{00000000-0005-0000-0000-00004E8D0000}"/>
    <cellStyle name="Percent 2 64 2" xfId="6385" xr:uid="{00000000-0005-0000-0000-00004F8D0000}"/>
    <cellStyle name="Percent 2 65" xfId="6386" xr:uid="{00000000-0005-0000-0000-0000508D0000}"/>
    <cellStyle name="Percent 2 65 2" xfId="6387" xr:uid="{00000000-0005-0000-0000-0000518D0000}"/>
    <cellStyle name="Percent 2 66" xfId="6388" xr:uid="{00000000-0005-0000-0000-0000528D0000}"/>
    <cellStyle name="Percent 2 66 2" xfId="6389" xr:uid="{00000000-0005-0000-0000-0000538D0000}"/>
    <cellStyle name="Percent 2 67" xfId="6390" xr:uid="{00000000-0005-0000-0000-0000548D0000}"/>
    <cellStyle name="Percent 2 67 2" xfId="6391" xr:uid="{00000000-0005-0000-0000-0000558D0000}"/>
    <cellStyle name="Percent 2 68" xfId="6392" xr:uid="{00000000-0005-0000-0000-0000568D0000}"/>
    <cellStyle name="Percent 2 68 2" xfId="6393" xr:uid="{00000000-0005-0000-0000-0000578D0000}"/>
    <cellStyle name="Percent 2 69" xfId="6394" xr:uid="{00000000-0005-0000-0000-0000588D0000}"/>
    <cellStyle name="Percent 2 69 2" xfId="6395" xr:uid="{00000000-0005-0000-0000-0000598D0000}"/>
    <cellStyle name="Percent 2 7" xfId="6396" xr:uid="{00000000-0005-0000-0000-00005A8D0000}"/>
    <cellStyle name="Percent 2 7 2" xfId="6397" xr:uid="{00000000-0005-0000-0000-00005B8D0000}"/>
    <cellStyle name="Percent 2 7 2 2" xfId="6398" xr:uid="{00000000-0005-0000-0000-00005C8D0000}"/>
    <cellStyle name="Percent 2 7 3" xfId="6399" xr:uid="{00000000-0005-0000-0000-00005D8D0000}"/>
    <cellStyle name="Percent 2 7 4" xfId="6400" xr:uid="{00000000-0005-0000-0000-00005E8D0000}"/>
    <cellStyle name="Percent 2 7 5" xfId="6401" xr:uid="{00000000-0005-0000-0000-00005F8D0000}"/>
    <cellStyle name="Percent 2 7 6" xfId="6402" xr:uid="{00000000-0005-0000-0000-0000608D0000}"/>
    <cellStyle name="Percent 2 70" xfId="6403" xr:uid="{00000000-0005-0000-0000-0000618D0000}"/>
    <cellStyle name="Percent 2 70 2" xfId="6404" xr:uid="{00000000-0005-0000-0000-0000628D0000}"/>
    <cellStyle name="Percent 2 71" xfId="6405" xr:uid="{00000000-0005-0000-0000-0000638D0000}"/>
    <cellStyle name="Percent 2 71 2" xfId="6406" xr:uid="{00000000-0005-0000-0000-0000648D0000}"/>
    <cellStyle name="Percent 2 72" xfId="6407" xr:uid="{00000000-0005-0000-0000-0000658D0000}"/>
    <cellStyle name="Percent 2 72 2" xfId="6408" xr:uid="{00000000-0005-0000-0000-0000668D0000}"/>
    <cellStyle name="Percent 2 73" xfId="6409" xr:uid="{00000000-0005-0000-0000-0000678D0000}"/>
    <cellStyle name="Percent 2 73 2" xfId="6410" xr:uid="{00000000-0005-0000-0000-0000688D0000}"/>
    <cellStyle name="Percent 2 74" xfId="6411" xr:uid="{00000000-0005-0000-0000-0000698D0000}"/>
    <cellStyle name="Percent 2 74 2" xfId="6412" xr:uid="{00000000-0005-0000-0000-00006A8D0000}"/>
    <cellStyle name="Percent 2 75" xfId="6413" xr:uid="{00000000-0005-0000-0000-00006B8D0000}"/>
    <cellStyle name="Percent 2 75 2" xfId="6414" xr:uid="{00000000-0005-0000-0000-00006C8D0000}"/>
    <cellStyle name="Percent 2 76" xfId="6415" xr:uid="{00000000-0005-0000-0000-00006D8D0000}"/>
    <cellStyle name="Percent 2 76 2" xfId="6416" xr:uid="{00000000-0005-0000-0000-00006E8D0000}"/>
    <cellStyle name="Percent 2 77" xfId="6417" xr:uid="{00000000-0005-0000-0000-00006F8D0000}"/>
    <cellStyle name="Percent 2 77 2" xfId="6418" xr:uid="{00000000-0005-0000-0000-0000708D0000}"/>
    <cellStyle name="Percent 2 78" xfId="6419" xr:uid="{00000000-0005-0000-0000-0000718D0000}"/>
    <cellStyle name="Percent 2 78 2" xfId="6420" xr:uid="{00000000-0005-0000-0000-0000728D0000}"/>
    <cellStyle name="Percent 2 79" xfId="6421" xr:uid="{00000000-0005-0000-0000-0000738D0000}"/>
    <cellStyle name="Percent 2 79 2" xfId="6422" xr:uid="{00000000-0005-0000-0000-0000748D0000}"/>
    <cellStyle name="Percent 2 8" xfId="6423" xr:uid="{00000000-0005-0000-0000-0000758D0000}"/>
    <cellStyle name="Percent 2 8 2" xfId="6424" xr:uid="{00000000-0005-0000-0000-0000768D0000}"/>
    <cellStyle name="Percent 2 8 2 2" xfId="6425" xr:uid="{00000000-0005-0000-0000-0000778D0000}"/>
    <cellStyle name="Percent 2 8 3" xfId="6426" xr:uid="{00000000-0005-0000-0000-0000788D0000}"/>
    <cellStyle name="Percent 2 8 4" xfId="6427" xr:uid="{00000000-0005-0000-0000-0000798D0000}"/>
    <cellStyle name="Percent 2 8 5" xfId="6428" xr:uid="{00000000-0005-0000-0000-00007A8D0000}"/>
    <cellStyle name="Percent 2 8 6" xfId="6429" xr:uid="{00000000-0005-0000-0000-00007B8D0000}"/>
    <cellStyle name="Percent 2 80" xfId="6430" xr:uid="{00000000-0005-0000-0000-00007C8D0000}"/>
    <cellStyle name="Percent 2 80 2" xfId="6431" xr:uid="{00000000-0005-0000-0000-00007D8D0000}"/>
    <cellStyle name="Percent 2 81" xfId="6432" xr:uid="{00000000-0005-0000-0000-00007E8D0000}"/>
    <cellStyle name="Percent 2 81 2" xfId="6433" xr:uid="{00000000-0005-0000-0000-00007F8D0000}"/>
    <cellStyle name="Percent 2 82" xfId="6434" xr:uid="{00000000-0005-0000-0000-0000808D0000}"/>
    <cellStyle name="Percent 2 82 2" xfId="6435" xr:uid="{00000000-0005-0000-0000-0000818D0000}"/>
    <cellStyle name="Percent 2 83" xfId="6436" xr:uid="{00000000-0005-0000-0000-0000828D0000}"/>
    <cellStyle name="Percent 2 83 2" xfId="6437" xr:uid="{00000000-0005-0000-0000-0000838D0000}"/>
    <cellStyle name="Percent 2 84" xfId="6438" xr:uid="{00000000-0005-0000-0000-0000848D0000}"/>
    <cellStyle name="Percent 2 84 2" xfId="6439" xr:uid="{00000000-0005-0000-0000-0000858D0000}"/>
    <cellStyle name="Percent 2 85" xfId="6440" xr:uid="{00000000-0005-0000-0000-0000868D0000}"/>
    <cellStyle name="Percent 2 85 2" xfId="6441" xr:uid="{00000000-0005-0000-0000-0000878D0000}"/>
    <cellStyle name="Percent 2 86" xfId="6442" xr:uid="{00000000-0005-0000-0000-0000888D0000}"/>
    <cellStyle name="Percent 2 86 2" xfId="6443" xr:uid="{00000000-0005-0000-0000-0000898D0000}"/>
    <cellStyle name="Percent 2 87" xfId="6444" xr:uid="{00000000-0005-0000-0000-00008A8D0000}"/>
    <cellStyle name="Percent 2 87 2" xfId="6445" xr:uid="{00000000-0005-0000-0000-00008B8D0000}"/>
    <cellStyle name="Percent 2 88" xfId="6446" xr:uid="{00000000-0005-0000-0000-00008C8D0000}"/>
    <cellStyle name="Percent 2 89" xfId="6447" xr:uid="{00000000-0005-0000-0000-00008D8D0000}"/>
    <cellStyle name="Percent 2 9" xfId="6448" xr:uid="{00000000-0005-0000-0000-00008E8D0000}"/>
    <cellStyle name="Percent 2 9 2" xfId="6449" xr:uid="{00000000-0005-0000-0000-00008F8D0000}"/>
    <cellStyle name="Percent 2 9 2 2" xfId="6450" xr:uid="{00000000-0005-0000-0000-0000908D0000}"/>
    <cellStyle name="Percent 2 9 3" xfId="6451" xr:uid="{00000000-0005-0000-0000-0000918D0000}"/>
    <cellStyle name="Percent 2 9 4" xfId="6452" xr:uid="{00000000-0005-0000-0000-0000928D0000}"/>
    <cellStyle name="Percent 2 9 5" xfId="6453" xr:uid="{00000000-0005-0000-0000-0000938D0000}"/>
    <cellStyle name="Percent 2 9 6" xfId="6454" xr:uid="{00000000-0005-0000-0000-0000948D0000}"/>
    <cellStyle name="Percent 2 90" xfId="6455" xr:uid="{00000000-0005-0000-0000-0000958D0000}"/>
    <cellStyle name="Percent 2 91" xfId="6456" xr:uid="{00000000-0005-0000-0000-0000968D0000}"/>
    <cellStyle name="Percent 2 91 2" xfId="6457" xr:uid="{00000000-0005-0000-0000-0000978D0000}"/>
    <cellStyle name="Percent 2 92" xfId="6458" xr:uid="{00000000-0005-0000-0000-0000988D0000}"/>
    <cellStyle name="Percent 2 92 2" xfId="6459" xr:uid="{00000000-0005-0000-0000-0000998D0000}"/>
    <cellStyle name="Percent 2 93" xfId="6460" xr:uid="{00000000-0005-0000-0000-00009A8D0000}"/>
    <cellStyle name="Percent 2 93 2" xfId="6461" xr:uid="{00000000-0005-0000-0000-00009B8D0000}"/>
    <cellStyle name="Percent 2 94" xfId="6462" xr:uid="{00000000-0005-0000-0000-00009C8D0000}"/>
    <cellStyle name="Percent 2 95" xfId="6463" xr:uid="{00000000-0005-0000-0000-00009D8D0000}"/>
    <cellStyle name="Percent 2 96" xfId="6464" xr:uid="{00000000-0005-0000-0000-00009E8D0000}"/>
    <cellStyle name="Percent 2 97" xfId="6465" xr:uid="{00000000-0005-0000-0000-00009F8D0000}"/>
    <cellStyle name="Percent 2 98" xfId="6466" xr:uid="{00000000-0005-0000-0000-0000A08D0000}"/>
    <cellStyle name="Percent 2 99" xfId="6467" xr:uid="{00000000-0005-0000-0000-0000A18D0000}"/>
    <cellStyle name="Percent 20" xfId="6468" xr:uid="{00000000-0005-0000-0000-0000A28D0000}"/>
    <cellStyle name="Percent 20 2" xfId="6469" xr:uid="{00000000-0005-0000-0000-0000A38D0000}"/>
    <cellStyle name="Percent 21" xfId="6470" xr:uid="{00000000-0005-0000-0000-0000A48D0000}"/>
    <cellStyle name="Percent 21 2" xfId="6471" xr:uid="{00000000-0005-0000-0000-0000A58D0000}"/>
    <cellStyle name="Percent 22" xfId="6472" xr:uid="{00000000-0005-0000-0000-0000A68D0000}"/>
    <cellStyle name="Percent 23" xfId="6473" xr:uid="{00000000-0005-0000-0000-0000A78D0000}"/>
    <cellStyle name="Percent 24" xfId="6474" xr:uid="{00000000-0005-0000-0000-0000A88D0000}"/>
    <cellStyle name="Percent 25" xfId="6475" xr:uid="{00000000-0005-0000-0000-0000A98D0000}"/>
    <cellStyle name="Percent 26" xfId="6476" xr:uid="{00000000-0005-0000-0000-0000AA8D0000}"/>
    <cellStyle name="Percent 27" xfId="6477" xr:uid="{00000000-0005-0000-0000-0000AB8D0000}"/>
    <cellStyle name="Percent 28" xfId="6478" xr:uid="{00000000-0005-0000-0000-0000AC8D0000}"/>
    <cellStyle name="Percent 29" xfId="6479" xr:uid="{00000000-0005-0000-0000-0000AD8D0000}"/>
    <cellStyle name="Percent 3" xfId="508" xr:uid="{00000000-0005-0000-0000-0000AE8D0000}"/>
    <cellStyle name="Percent 3 10" xfId="6480" xr:uid="{00000000-0005-0000-0000-0000AF8D0000}"/>
    <cellStyle name="Percent 3 10 2" xfId="6481" xr:uid="{00000000-0005-0000-0000-0000B08D0000}"/>
    <cellStyle name="Percent 3 11" xfId="6482" xr:uid="{00000000-0005-0000-0000-0000B18D0000}"/>
    <cellStyle name="Percent 3 11 2" xfId="6483" xr:uid="{00000000-0005-0000-0000-0000B28D0000}"/>
    <cellStyle name="Percent 3 12" xfId="6484" xr:uid="{00000000-0005-0000-0000-0000B38D0000}"/>
    <cellStyle name="Percent 3 12 2" xfId="6485" xr:uid="{00000000-0005-0000-0000-0000B48D0000}"/>
    <cellStyle name="Percent 3 13" xfId="6486" xr:uid="{00000000-0005-0000-0000-0000B58D0000}"/>
    <cellStyle name="Percent 3 13 2" xfId="6487" xr:uid="{00000000-0005-0000-0000-0000B68D0000}"/>
    <cellStyle name="Percent 3 14" xfId="6488" xr:uid="{00000000-0005-0000-0000-0000B78D0000}"/>
    <cellStyle name="Percent 3 14 2" xfId="6489" xr:uid="{00000000-0005-0000-0000-0000B88D0000}"/>
    <cellStyle name="Percent 3 15" xfId="6490" xr:uid="{00000000-0005-0000-0000-0000B98D0000}"/>
    <cellStyle name="Percent 3 15 2" xfId="6491" xr:uid="{00000000-0005-0000-0000-0000BA8D0000}"/>
    <cellStyle name="Percent 3 16" xfId="6492" xr:uid="{00000000-0005-0000-0000-0000BB8D0000}"/>
    <cellStyle name="Percent 3 16 2" xfId="6493" xr:uid="{00000000-0005-0000-0000-0000BC8D0000}"/>
    <cellStyle name="Percent 3 17" xfId="6494" xr:uid="{00000000-0005-0000-0000-0000BD8D0000}"/>
    <cellStyle name="Percent 3 17 2" xfId="6495" xr:uid="{00000000-0005-0000-0000-0000BE8D0000}"/>
    <cellStyle name="Percent 3 18" xfId="6496" xr:uid="{00000000-0005-0000-0000-0000BF8D0000}"/>
    <cellStyle name="Percent 3 18 2" xfId="6497" xr:uid="{00000000-0005-0000-0000-0000C08D0000}"/>
    <cellStyle name="Percent 3 19" xfId="6498" xr:uid="{00000000-0005-0000-0000-0000C18D0000}"/>
    <cellStyle name="Percent 3 19 2" xfId="6499" xr:uid="{00000000-0005-0000-0000-0000C28D0000}"/>
    <cellStyle name="Percent 3 2" xfId="509" xr:uid="{00000000-0005-0000-0000-0000C38D0000}"/>
    <cellStyle name="Percent 3 2 2" xfId="510" xr:uid="{00000000-0005-0000-0000-0000C48D0000}"/>
    <cellStyle name="Percent 3 2 2 2" xfId="6500" xr:uid="{00000000-0005-0000-0000-0000C58D0000}"/>
    <cellStyle name="Percent 3 2 2 3" xfId="6501" xr:uid="{00000000-0005-0000-0000-0000C68D0000}"/>
    <cellStyle name="Percent 3 2 2 4" xfId="6502" xr:uid="{00000000-0005-0000-0000-0000C78D0000}"/>
    <cellStyle name="Percent 3 2 3" xfId="6503" xr:uid="{00000000-0005-0000-0000-0000C88D0000}"/>
    <cellStyle name="Percent 3 2 4" xfId="6504" xr:uid="{00000000-0005-0000-0000-0000C98D0000}"/>
    <cellStyle name="Percent 3 2 5" xfId="6505" xr:uid="{00000000-0005-0000-0000-0000CA8D0000}"/>
    <cellStyle name="Percent 3 2 6" xfId="6506" xr:uid="{00000000-0005-0000-0000-0000CB8D0000}"/>
    <cellStyle name="Percent 3 2 6 2" xfId="6507" xr:uid="{00000000-0005-0000-0000-0000CC8D0000}"/>
    <cellStyle name="Percent 3 20" xfId="6508" xr:uid="{00000000-0005-0000-0000-0000CD8D0000}"/>
    <cellStyle name="Percent 3 20 2" xfId="6509" xr:uid="{00000000-0005-0000-0000-0000CE8D0000}"/>
    <cellStyle name="Percent 3 21" xfId="6510" xr:uid="{00000000-0005-0000-0000-0000CF8D0000}"/>
    <cellStyle name="Percent 3 21 2" xfId="6511" xr:uid="{00000000-0005-0000-0000-0000D08D0000}"/>
    <cellStyle name="Percent 3 22" xfId="6512" xr:uid="{00000000-0005-0000-0000-0000D18D0000}"/>
    <cellStyle name="Percent 3 22 2" xfId="6513" xr:uid="{00000000-0005-0000-0000-0000D28D0000}"/>
    <cellStyle name="Percent 3 23" xfId="6514" xr:uid="{00000000-0005-0000-0000-0000D38D0000}"/>
    <cellStyle name="Percent 3 23 2" xfId="6515" xr:uid="{00000000-0005-0000-0000-0000D48D0000}"/>
    <cellStyle name="Percent 3 24" xfId="6516" xr:uid="{00000000-0005-0000-0000-0000D58D0000}"/>
    <cellStyle name="Percent 3 24 2" xfId="6517" xr:uid="{00000000-0005-0000-0000-0000D68D0000}"/>
    <cellStyle name="Percent 3 25" xfId="6518" xr:uid="{00000000-0005-0000-0000-0000D78D0000}"/>
    <cellStyle name="Percent 3 25 2" xfId="6519" xr:uid="{00000000-0005-0000-0000-0000D88D0000}"/>
    <cellStyle name="Percent 3 26" xfId="6520" xr:uid="{00000000-0005-0000-0000-0000D98D0000}"/>
    <cellStyle name="Percent 3 26 2" xfId="6521" xr:uid="{00000000-0005-0000-0000-0000DA8D0000}"/>
    <cellStyle name="Percent 3 27" xfId="6522" xr:uid="{00000000-0005-0000-0000-0000DB8D0000}"/>
    <cellStyle name="Percent 3 27 2" xfId="6523" xr:uid="{00000000-0005-0000-0000-0000DC8D0000}"/>
    <cellStyle name="Percent 3 28" xfId="6524" xr:uid="{00000000-0005-0000-0000-0000DD8D0000}"/>
    <cellStyle name="Percent 3 28 2" xfId="6525" xr:uid="{00000000-0005-0000-0000-0000DE8D0000}"/>
    <cellStyle name="Percent 3 29" xfId="6526" xr:uid="{00000000-0005-0000-0000-0000DF8D0000}"/>
    <cellStyle name="Percent 3 29 2" xfId="6527" xr:uid="{00000000-0005-0000-0000-0000E08D0000}"/>
    <cellStyle name="Percent 3 3" xfId="511" xr:uid="{00000000-0005-0000-0000-0000E18D0000}"/>
    <cellStyle name="Percent 3 3 10" xfId="6528" xr:uid="{00000000-0005-0000-0000-0000E28D0000}"/>
    <cellStyle name="Percent 3 3 11" xfId="6529" xr:uid="{00000000-0005-0000-0000-0000E38D0000}"/>
    <cellStyle name="Percent 3 3 12" xfId="6530" xr:uid="{00000000-0005-0000-0000-0000E48D0000}"/>
    <cellStyle name="Percent 3 3 13" xfId="6531" xr:uid="{00000000-0005-0000-0000-0000E58D0000}"/>
    <cellStyle name="Percent 3 3 14" xfId="6532" xr:uid="{00000000-0005-0000-0000-0000E68D0000}"/>
    <cellStyle name="Percent 3 3 15" xfId="6533" xr:uid="{00000000-0005-0000-0000-0000E78D0000}"/>
    <cellStyle name="Percent 3 3 16" xfId="6534" xr:uid="{00000000-0005-0000-0000-0000E88D0000}"/>
    <cellStyle name="Percent 3 3 17" xfId="6535" xr:uid="{00000000-0005-0000-0000-0000E98D0000}"/>
    <cellStyle name="Percent 3 3 18" xfId="6536" xr:uid="{00000000-0005-0000-0000-0000EA8D0000}"/>
    <cellStyle name="Percent 3 3 19" xfId="6537" xr:uid="{00000000-0005-0000-0000-0000EB8D0000}"/>
    <cellStyle name="Percent 3 3 2" xfId="512" xr:uid="{00000000-0005-0000-0000-0000EC8D0000}"/>
    <cellStyle name="Percent 3 3 20" xfId="6538" xr:uid="{00000000-0005-0000-0000-0000ED8D0000}"/>
    <cellStyle name="Percent 3 3 21" xfId="6539" xr:uid="{00000000-0005-0000-0000-0000EE8D0000}"/>
    <cellStyle name="Percent 3 3 22" xfId="6540" xr:uid="{00000000-0005-0000-0000-0000EF8D0000}"/>
    <cellStyle name="Percent 3 3 23" xfId="6541" xr:uid="{00000000-0005-0000-0000-0000F08D0000}"/>
    <cellStyle name="Percent 3 3 3" xfId="6542" xr:uid="{00000000-0005-0000-0000-0000F18D0000}"/>
    <cellStyle name="Percent 3 3 4" xfId="6543" xr:uid="{00000000-0005-0000-0000-0000F28D0000}"/>
    <cellStyle name="Percent 3 3 5" xfId="6544" xr:uid="{00000000-0005-0000-0000-0000F38D0000}"/>
    <cellStyle name="Percent 3 3 6" xfId="6545" xr:uid="{00000000-0005-0000-0000-0000F48D0000}"/>
    <cellStyle name="Percent 3 3 7" xfId="6546" xr:uid="{00000000-0005-0000-0000-0000F58D0000}"/>
    <cellStyle name="Percent 3 3 8" xfId="6547" xr:uid="{00000000-0005-0000-0000-0000F68D0000}"/>
    <cellStyle name="Percent 3 3 9" xfId="6548" xr:uid="{00000000-0005-0000-0000-0000F78D0000}"/>
    <cellStyle name="Percent 3 30" xfId="6549" xr:uid="{00000000-0005-0000-0000-0000F88D0000}"/>
    <cellStyle name="Percent 3 30 2" xfId="6550" xr:uid="{00000000-0005-0000-0000-0000F98D0000}"/>
    <cellStyle name="Percent 3 31" xfId="6551" xr:uid="{00000000-0005-0000-0000-0000FA8D0000}"/>
    <cellStyle name="Percent 3 31 2" xfId="6552" xr:uid="{00000000-0005-0000-0000-0000FB8D0000}"/>
    <cellStyle name="Percent 3 32" xfId="6553" xr:uid="{00000000-0005-0000-0000-0000FC8D0000}"/>
    <cellStyle name="Percent 3 32 2" xfId="6554" xr:uid="{00000000-0005-0000-0000-0000FD8D0000}"/>
    <cellStyle name="Percent 3 33" xfId="6555" xr:uid="{00000000-0005-0000-0000-0000FE8D0000}"/>
    <cellStyle name="Percent 3 33 2" xfId="6556" xr:uid="{00000000-0005-0000-0000-0000FF8D0000}"/>
    <cellStyle name="Percent 3 34" xfId="6557" xr:uid="{00000000-0005-0000-0000-0000008E0000}"/>
    <cellStyle name="Percent 3 34 2" xfId="6558" xr:uid="{00000000-0005-0000-0000-0000018E0000}"/>
    <cellStyle name="Percent 3 35" xfId="6559" xr:uid="{00000000-0005-0000-0000-0000028E0000}"/>
    <cellStyle name="Percent 3 35 2" xfId="6560" xr:uid="{00000000-0005-0000-0000-0000038E0000}"/>
    <cellStyle name="Percent 3 36" xfId="6561" xr:uid="{00000000-0005-0000-0000-0000048E0000}"/>
    <cellStyle name="Percent 3 36 2" xfId="6562" xr:uid="{00000000-0005-0000-0000-0000058E0000}"/>
    <cellStyle name="Percent 3 37" xfId="6563" xr:uid="{00000000-0005-0000-0000-0000068E0000}"/>
    <cellStyle name="Percent 3 37 2" xfId="6564" xr:uid="{00000000-0005-0000-0000-0000078E0000}"/>
    <cellStyle name="Percent 3 38" xfId="6565" xr:uid="{00000000-0005-0000-0000-0000088E0000}"/>
    <cellStyle name="Percent 3 38 2" xfId="6566" xr:uid="{00000000-0005-0000-0000-0000098E0000}"/>
    <cellStyle name="Percent 3 39" xfId="6567" xr:uid="{00000000-0005-0000-0000-00000A8E0000}"/>
    <cellStyle name="Percent 3 39 2" xfId="6568" xr:uid="{00000000-0005-0000-0000-00000B8E0000}"/>
    <cellStyle name="Percent 3 4" xfId="513" xr:uid="{00000000-0005-0000-0000-00000C8E0000}"/>
    <cellStyle name="Percent 3 4 10" xfId="6569" xr:uid="{00000000-0005-0000-0000-00000D8E0000}"/>
    <cellStyle name="Percent 3 4 11" xfId="6570" xr:uid="{00000000-0005-0000-0000-00000E8E0000}"/>
    <cellStyle name="Percent 3 4 12" xfId="6571" xr:uid="{00000000-0005-0000-0000-00000F8E0000}"/>
    <cellStyle name="Percent 3 4 13" xfId="6572" xr:uid="{00000000-0005-0000-0000-0000108E0000}"/>
    <cellStyle name="Percent 3 4 14" xfId="6573" xr:uid="{00000000-0005-0000-0000-0000118E0000}"/>
    <cellStyle name="Percent 3 4 15" xfId="6574" xr:uid="{00000000-0005-0000-0000-0000128E0000}"/>
    <cellStyle name="Percent 3 4 16" xfId="6575" xr:uid="{00000000-0005-0000-0000-0000138E0000}"/>
    <cellStyle name="Percent 3 4 17" xfId="6576" xr:uid="{00000000-0005-0000-0000-0000148E0000}"/>
    <cellStyle name="Percent 3 4 18" xfId="6577" xr:uid="{00000000-0005-0000-0000-0000158E0000}"/>
    <cellStyle name="Percent 3 4 19" xfId="6578" xr:uid="{00000000-0005-0000-0000-0000168E0000}"/>
    <cellStyle name="Percent 3 4 2" xfId="6579" xr:uid="{00000000-0005-0000-0000-0000178E0000}"/>
    <cellStyle name="Percent 3 4 20" xfId="6580" xr:uid="{00000000-0005-0000-0000-0000188E0000}"/>
    <cellStyle name="Percent 3 4 21" xfId="6581" xr:uid="{00000000-0005-0000-0000-0000198E0000}"/>
    <cellStyle name="Percent 3 4 22" xfId="6582" xr:uid="{00000000-0005-0000-0000-00001A8E0000}"/>
    <cellStyle name="Percent 3 4 23" xfId="6583" xr:uid="{00000000-0005-0000-0000-00001B8E0000}"/>
    <cellStyle name="Percent 3 4 3" xfId="6584" xr:uid="{00000000-0005-0000-0000-00001C8E0000}"/>
    <cellStyle name="Percent 3 4 4" xfId="6585" xr:uid="{00000000-0005-0000-0000-00001D8E0000}"/>
    <cellStyle name="Percent 3 4 5" xfId="6586" xr:uid="{00000000-0005-0000-0000-00001E8E0000}"/>
    <cellStyle name="Percent 3 4 6" xfId="6587" xr:uid="{00000000-0005-0000-0000-00001F8E0000}"/>
    <cellStyle name="Percent 3 4 7" xfId="6588" xr:uid="{00000000-0005-0000-0000-0000208E0000}"/>
    <cellStyle name="Percent 3 4 8" xfId="6589" xr:uid="{00000000-0005-0000-0000-0000218E0000}"/>
    <cellStyle name="Percent 3 4 9" xfId="6590" xr:uid="{00000000-0005-0000-0000-0000228E0000}"/>
    <cellStyle name="Percent 3 40" xfId="6591" xr:uid="{00000000-0005-0000-0000-0000238E0000}"/>
    <cellStyle name="Percent 3 40 2" xfId="6592" xr:uid="{00000000-0005-0000-0000-0000248E0000}"/>
    <cellStyle name="Percent 3 41" xfId="6593" xr:uid="{00000000-0005-0000-0000-0000258E0000}"/>
    <cellStyle name="Percent 3 42" xfId="6594" xr:uid="{00000000-0005-0000-0000-0000268E0000}"/>
    <cellStyle name="Percent 3 43" xfId="6595" xr:uid="{00000000-0005-0000-0000-0000278E0000}"/>
    <cellStyle name="Percent 3 44" xfId="6596" xr:uid="{00000000-0005-0000-0000-0000288E0000}"/>
    <cellStyle name="Percent 3 45" xfId="6597" xr:uid="{00000000-0005-0000-0000-0000298E0000}"/>
    <cellStyle name="Percent 3 46" xfId="6598" xr:uid="{00000000-0005-0000-0000-00002A8E0000}"/>
    <cellStyle name="Percent 3 47" xfId="6599" xr:uid="{00000000-0005-0000-0000-00002B8E0000}"/>
    <cellStyle name="Percent 3 5" xfId="6600" xr:uid="{00000000-0005-0000-0000-00002C8E0000}"/>
    <cellStyle name="Percent 3 5 2" xfId="6601" xr:uid="{00000000-0005-0000-0000-00002D8E0000}"/>
    <cellStyle name="Percent 3 6" xfId="6602" xr:uid="{00000000-0005-0000-0000-00002E8E0000}"/>
    <cellStyle name="Percent 3 6 2" xfId="6603" xr:uid="{00000000-0005-0000-0000-00002F8E0000}"/>
    <cellStyle name="Percent 3 7" xfId="6604" xr:uid="{00000000-0005-0000-0000-0000308E0000}"/>
    <cellStyle name="Percent 3 7 2" xfId="6605" xr:uid="{00000000-0005-0000-0000-0000318E0000}"/>
    <cellStyle name="Percent 3 8" xfId="6606" xr:uid="{00000000-0005-0000-0000-0000328E0000}"/>
    <cellStyle name="Percent 3 8 2" xfId="6607" xr:uid="{00000000-0005-0000-0000-0000338E0000}"/>
    <cellStyle name="Percent 3 9" xfId="6608" xr:uid="{00000000-0005-0000-0000-0000348E0000}"/>
    <cellStyle name="Percent 3 9 2" xfId="6609" xr:uid="{00000000-0005-0000-0000-0000358E0000}"/>
    <cellStyle name="Percent 30" xfId="6610" xr:uid="{00000000-0005-0000-0000-0000368E0000}"/>
    <cellStyle name="Percent 31" xfId="6611" xr:uid="{00000000-0005-0000-0000-0000378E0000}"/>
    <cellStyle name="Percent 32" xfId="37953" xr:uid="{27BD9DE5-C1D3-4BC7-B458-B3411550118E}"/>
    <cellStyle name="Percent 33" xfId="37962" xr:uid="{3DA1EAEB-6AA8-411C-ABDB-06BA67D4F52B}"/>
    <cellStyle name="Percent 4" xfId="514" xr:uid="{00000000-0005-0000-0000-0000388E0000}"/>
    <cellStyle name="Percent 4 10" xfId="6612" xr:uid="{00000000-0005-0000-0000-0000398E0000}"/>
    <cellStyle name="Percent 4 10 2" xfId="6613" xr:uid="{00000000-0005-0000-0000-00003A8E0000}"/>
    <cellStyle name="Percent 4 11" xfId="6614" xr:uid="{00000000-0005-0000-0000-00003B8E0000}"/>
    <cellStyle name="Percent 4 11 2" xfId="6615" xr:uid="{00000000-0005-0000-0000-00003C8E0000}"/>
    <cellStyle name="Percent 4 12" xfId="6616" xr:uid="{00000000-0005-0000-0000-00003D8E0000}"/>
    <cellStyle name="Percent 4 12 2" xfId="6617" xr:uid="{00000000-0005-0000-0000-00003E8E0000}"/>
    <cellStyle name="Percent 4 13" xfId="6618" xr:uid="{00000000-0005-0000-0000-00003F8E0000}"/>
    <cellStyle name="Percent 4 13 2" xfId="6619" xr:uid="{00000000-0005-0000-0000-0000408E0000}"/>
    <cellStyle name="Percent 4 14" xfId="6620" xr:uid="{00000000-0005-0000-0000-0000418E0000}"/>
    <cellStyle name="Percent 4 14 2" xfId="6621" xr:uid="{00000000-0005-0000-0000-0000428E0000}"/>
    <cellStyle name="Percent 4 14 3" xfId="6622" xr:uid="{00000000-0005-0000-0000-0000438E0000}"/>
    <cellStyle name="Percent 4 15" xfId="6623" xr:uid="{00000000-0005-0000-0000-0000448E0000}"/>
    <cellStyle name="Percent 4 16" xfId="6624" xr:uid="{00000000-0005-0000-0000-0000458E0000}"/>
    <cellStyle name="Percent 4 17" xfId="6625" xr:uid="{00000000-0005-0000-0000-0000468E0000}"/>
    <cellStyle name="Percent 4 17 2" xfId="6626" xr:uid="{00000000-0005-0000-0000-0000478E0000}"/>
    <cellStyle name="Percent 4 18" xfId="6627" xr:uid="{00000000-0005-0000-0000-0000488E0000}"/>
    <cellStyle name="Percent 4 18 2" xfId="6628" xr:uid="{00000000-0005-0000-0000-0000498E0000}"/>
    <cellStyle name="Percent 4 19" xfId="6629" xr:uid="{00000000-0005-0000-0000-00004A8E0000}"/>
    <cellStyle name="Percent 4 19 2" xfId="6630" xr:uid="{00000000-0005-0000-0000-00004B8E0000}"/>
    <cellStyle name="Percent 4 2" xfId="515" xr:uid="{00000000-0005-0000-0000-00004C8E0000}"/>
    <cellStyle name="Percent 4 2 2" xfId="516" xr:uid="{00000000-0005-0000-0000-00004D8E0000}"/>
    <cellStyle name="Percent 4 2 3" xfId="517" xr:uid="{00000000-0005-0000-0000-00004E8E0000}"/>
    <cellStyle name="Percent 4 20" xfId="6631" xr:uid="{00000000-0005-0000-0000-00004F8E0000}"/>
    <cellStyle name="Percent 4 21" xfId="6632" xr:uid="{00000000-0005-0000-0000-0000508E0000}"/>
    <cellStyle name="Percent 4 22" xfId="6633" xr:uid="{00000000-0005-0000-0000-0000518E0000}"/>
    <cellStyle name="Percent 4 23" xfId="6634" xr:uid="{00000000-0005-0000-0000-0000528E0000}"/>
    <cellStyle name="Percent 4 24" xfId="6635" xr:uid="{00000000-0005-0000-0000-0000538E0000}"/>
    <cellStyle name="Percent 4 25" xfId="6636" xr:uid="{00000000-0005-0000-0000-0000548E0000}"/>
    <cellStyle name="Percent 4 26" xfId="6637" xr:uid="{00000000-0005-0000-0000-0000558E0000}"/>
    <cellStyle name="Percent 4 27" xfId="6638" xr:uid="{00000000-0005-0000-0000-0000568E0000}"/>
    <cellStyle name="Percent 4 28" xfId="6639" xr:uid="{00000000-0005-0000-0000-0000578E0000}"/>
    <cellStyle name="Percent 4 29" xfId="6640" xr:uid="{00000000-0005-0000-0000-0000588E0000}"/>
    <cellStyle name="Percent 4 3" xfId="518" xr:uid="{00000000-0005-0000-0000-0000598E0000}"/>
    <cellStyle name="Percent 4 3 2" xfId="845" xr:uid="{00000000-0005-0000-0000-00005A8E0000}"/>
    <cellStyle name="Percent 4 30" xfId="6641" xr:uid="{00000000-0005-0000-0000-00005B8E0000}"/>
    <cellStyle name="Percent 4 31" xfId="6642" xr:uid="{00000000-0005-0000-0000-00005C8E0000}"/>
    <cellStyle name="Percent 4 32" xfId="6643" xr:uid="{00000000-0005-0000-0000-00005D8E0000}"/>
    <cellStyle name="Percent 4 33" xfId="6644" xr:uid="{00000000-0005-0000-0000-00005E8E0000}"/>
    <cellStyle name="Percent 4 34" xfId="6645" xr:uid="{00000000-0005-0000-0000-00005F8E0000}"/>
    <cellStyle name="Percent 4 4" xfId="519" xr:uid="{00000000-0005-0000-0000-0000608E0000}"/>
    <cellStyle name="Percent 4 4 2" xfId="6646" xr:uid="{00000000-0005-0000-0000-0000618E0000}"/>
    <cellStyle name="Percent 4 5" xfId="6647" xr:uid="{00000000-0005-0000-0000-0000628E0000}"/>
    <cellStyle name="Percent 4 5 2" xfId="6648" xr:uid="{00000000-0005-0000-0000-0000638E0000}"/>
    <cellStyle name="Percent 4 6" xfId="6649" xr:uid="{00000000-0005-0000-0000-0000648E0000}"/>
    <cellStyle name="Percent 4 6 2" xfId="6650" xr:uid="{00000000-0005-0000-0000-0000658E0000}"/>
    <cellStyle name="Percent 4 7" xfId="6651" xr:uid="{00000000-0005-0000-0000-0000668E0000}"/>
    <cellStyle name="Percent 4 7 2" xfId="6652" xr:uid="{00000000-0005-0000-0000-0000678E0000}"/>
    <cellStyle name="Percent 4 8" xfId="6653" xr:uid="{00000000-0005-0000-0000-0000688E0000}"/>
    <cellStyle name="Percent 4 8 2" xfId="6654" xr:uid="{00000000-0005-0000-0000-0000698E0000}"/>
    <cellStyle name="Percent 4 9" xfId="6655" xr:uid="{00000000-0005-0000-0000-00006A8E0000}"/>
    <cellStyle name="Percent 4 9 2" xfId="6656" xr:uid="{00000000-0005-0000-0000-00006B8E0000}"/>
    <cellStyle name="Percent 5" xfId="520" xr:uid="{00000000-0005-0000-0000-00006C8E0000}"/>
    <cellStyle name="Percent 5 10" xfId="6657" xr:uid="{00000000-0005-0000-0000-00006D8E0000}"/>
    <cellStyle name="Percent 5 10 2" xfId="6658" xr:uid="{00000000-0005-0000-0000-00006E8E0000}"/>
    <cellStyle name="Percent 5 11" xfId="6659" xr:uid="{00000000-0005-0000-0000-00006F8E0000}"/>
    <cellStyle name="Percent 5 11 2" xfId="6660" xr:uid="{00000000-0005-0000-0000-0000708E0000}"/>
    <cellStyle name="Percent 5 12" xfId="6661" xr:uid="{00000000-0005-0000-0000-0000718E0000}"/>
    <cellStyle name="Percent 5 12 2" xfId="6662" xr:uid="{00000000-0005-0000-0000-0000728E0000}"/>
    <cellStyle name="Percent 5 13" xfId="6663" xr:uid="{00000000-0005-0000-0000-0000738E0000}"/>
    <cellStyle name="Percent 5 13 2" xfId="6664" xr:uid="{00000000-0005-0000-0000-0000748E0000}"/>
    <cellStyle name="Percent 5 14" xfId="6665" xr:uid="{00000000-0005-0000-0000-0000758E0000}"/>
    <cellStyle name="Percent 5 15" xfId="6666" xr:uid="{00000000-0005-0000-0000-0000768E0000}"/>
    <cellStyle name="Percent 5 16" xfId="6667" xr:uid="{00000000-0005-0000-0000-0000778E0000}"/>
    <cellStyle name="Percent 5 17" xfId="6668" xr:uid="{00000000-0005-0000-0000-0000788E0000}"/>
    <cellStyle name="Percent 5 18" xfId="6669" xr:uid="{00000000-0005-0000-0000-0000798E0000}"/>
    <cellStyle name="Percent 5 19" xfId="6670" xr:uid="{00000000-0005-0000-0000-00007A8E0000}"/>
    <cellStyle name="Percent 5 2" xfId="521" xr:uid="{00000000-0005-0000-0000-00007B8E0000}"/>
    <cellStyle name="Percent 5 2 10" xfId="37202" xr:uid="{00000000-0005-0000-0000-00007C8E0000}"/>
    <cellStyle name="Percent 5 2 2" xfId="846" xr:uid="{00000000-0005-0000-0000-00007D8E0000}"/>
    <cellStyle name="Percent 5 2 2 2" xfId="37203" xr:uid="{00000000-0005-0000-0000-00007E8E0000}"/>
    <cellStyle name="Percent 5 2 2 2 2" xfId="37204" xr:uid="{00000000-0005-0000-0000-00007F8E0000}"/>
    <cellStyle name="Percent 5 2 2 2 2 2" xfId="37205" xr:uid="{00000000-0005-0000-0000-0000808E0000}"/>
    <cellStyle name="Percent 5 2 2 2 2 2 2" xfId="37206" xr:uid="{00000000-0005-0000-0000-0000818E0000}"/>
    <cellStyle name="Percent 5 2 2 2 2 2 2 2" xfId="37207" xr:uid="{00000000-0005-0000-0000-0000828E0000}"/>
    <cellStyle name="Percent 5 2 2 2 2 2 2 2 2" xfId="37208" xr:uid="{00000000-0005-0000-0000-0000838E0000}"/>
    <cellStyle name="Percent 5 2 2 2 2 2 2 3" xfId="37209" xr:uid="{00000000-0005-0000-0000-0000848E0000}"/>
    <cellStyle name="Percent 5 2 2 2 2 2 2 4" xfId="37210" xr:uid="{00000000-0005-0000-0000-0000858E0000}"/>
    <cellStyle name="Percent 5 2 2 2 2 2 3" xfId="37211" xr:uid="{00000000-0005-0000-0000-0000868E0000}"/>
    <cellStyle name="Percent 5 2 2 2 2 2 3 2" xfId="37212" xr:uid="{00000000-0005-0000-0000-0000878E0000}"/>
    <cellStyle name="Percent 5 2 2 2 2 2 4" xfId="37213" xr:uid="{00000000-0005-0000-0000-0000888E0000}"/>
    <cellStyle name="Percent 5 2 2 2 2 2 5" xfId="37214" xr:uid="{00000000-0005-0000-0000-0000898E0000}"/>
    <cellStyle name="Percent 5 2 2 2 2 3" xfId="37215" xr:uid="{00000000-0005-0000-0000-00008A8E0000}"/>
    <cellStyle name="Percent 5 2 2 2 2 3 2" xfId="37216" xr:uid="{00000000-0005-0000-0000-00008B8E0000}"/>
    <cellStyle name="Percent 5 2 2 2 2 3 2 2" xfId="37217" xr:uid="{00000000-0005-0000-0000-00008C8E0000}"/>
    <cellStyle name="Percent 5 2 2 2 2 3 3" xfId="37218" xr:uid="{00000000-0005-0000-0000-00008D8E0000}"/>
    <cellStyle name="Percent 5 2 2 2 2 3 4" xfId="37219" xr:uid="{00000000-0005-0000-0000-00008E8E0000}"/>
    <cellStyle name="Percent 5 2 2 2 2 4" xfId="37220" xr:uid="{00000000-0005-0000-0000-00008F8E0000}"/>
    <cellStyle name="Percent 5 2 2 2 2 4 2" xfId="37221" xr:uid="{00000000-0005-0000-0000-0000908E0000}"/>
    <cellStyle name="Percent 5 2 2 2 2 5" xfId="37222" xr:uid="{00000000-0005-0000-0000-0000918E0000}"/>
    <cellStyle name="Percent 5 2 2 2 2 6" xfId="37223" xr:uid="{00000000-0005-0000-0000-0000928E0000}"/>
    <cellStyle name="Percent 5 2 2 2 3" xfId="37224" xr:uid="{00000000-0005-0000-0000-0000938E0000}"/>
    <cellStyle name="Percent 5 2 2 2 3 2" xfId="37225" xr:uid="{00000000-0005-0000-0000-0000948E0000}"/>
    <cellStyle name="Percent 5 2 2 2 3 2 2" xfId="37226" xr:uid="{00000000-0005-0000-0000-0000958E0000}"/>
    <cellStyle name="Percent 5 2 2 2 3 2 2 2" xfId="37227" xr:uid="{00000000-0005-0000-0000-0000968E0000}"/>
    <cellStyle name="Percent 5 2 2 2 3 2 3" xfId="37228" xr:uid="{00000000-0005-0000-0000-0000978E0000}"/>
    <cellStyle name="Percent 5 2 2 2 3 2 4" xfId="37229" xr:uid="{00000000-0005-0000-0000-0000988E0000}"/>
    <cellStyle name="Percent 5 2 2 2 3 3" xfId="37230" xr:uid="{00000000-0005-0000-0000-0000998E0000}"/>
    <cellStyle name="Percent 5 2 2 2 3 3 2" xfId="37231" xr:uid="{00000000-0005-0000-0000-00009A8E0000}"/>
    <cellStyle name="Percent 5 2 2 2 3 4" xfId="37232" xr:uid="{00000000-0005-0000-0000-00009B8E0000}"/>
    <cellStyle name="Percent 5 2 2 2 3 5" xfId="37233" xr:uid="{00000000-0005-0000-0000-00009C8E0000}"/>
    <cellStyle name="Percent 5 2 2 2 4" xfId="37234" xr:uid="{00000000-0005-0000-0000-00009D8E0000}"/>
    <cellStyle name="Percent 5 2 2 2 4 2" xfId="37235" xr:uid="{00000000-0005-0000-0000-00009E8E0000}"/>
    <cellStyle name="Percent 5 2 2 2 4 2 2" xfId="37236" xr:uid="{00000000-0005-0000-0000-00009F8E0000}"/>
    <cellStyle name="Percent 5 2 2 2 4 3" xfId="37237" xr:uid="{00000000-0005-0000-0000-0000A08E0000}"/>
    <cellStyle name="Percent 5 2 2 2 4 4" xfId="37238" xr:uid="{00000000-0005-0000-0000-0000A18E0000}"/>
    <cellStyle name="Percent 5 2 2 2 5" xfId="37239" xr:uid="{00000000-0005-0000-0000-0000A28E0000}"/>
    <cellStyle name="Percent 5 2 2 2 5 2" xfId="37240" xr:uid="{00000000-0005-0000-0000-0000A38E0000}"/>
    <cellStyle name="Percent 5 2 2 2 6" xfId="37241" xr:uid="{00000000-0005-0000-0000-0000A48E0000}"/>
    <cellStyle name="Percent 5 2 2 2 7" xfId="37242" xr:uid="{00000000-0005-0000-0000-0000A58E0000}"/>
    <cellStyle name="Percent 5 2 2 3" xfId="37243" xr:uid="{00000000-0005-0000-0000-0000A68E0000}"/>
    <cellStyle name="Percent 5 2 2 3 2" xfId="37244" xr:uid="{00000000-0005-0000-0000-0000A78E0000}"/>
    <cellStyle name="Percent 5 2 2 3 2 2" xfId="37245" xr:uid="{00000000-0005-0000-0000-0000A88E0000}"/>
    <cellStyle name="Percent 5 2 2 3 2 2 2" xfId="37246" xr:uid="{00000000-0005-0000-0000-0000A98E0000}"/>
    <cellStyle name="Percent 5 2 2 3 2 2 2 2" xfId="37247" xr:uid="{00000000-0005-0000-0000-0000AA8E0000}"/>
    <cellStyle name="Percent 5 2 2 3 2 2 3" xfId="37248" xr:uid="{00000000-0005-0000-0000-0000AB8E0000}"/>
    <cellStyle name="Percent 5 2 2 3 2 2 4" xfId="37249" xr:uid="{00000000-0005-0000-0000-0000AC8E0000}"/>
    <cellStyle name="Percent 5 2 2 3 2 3" xfId="37250" xr:uid="{00000000-0005-0000-0000-0000AD8E0000}"/>
    <cellStyle name="Percent 5 2 2 3 2 3 2" xfId="37251" xr:uid="{00000000-0005-0000-0000-0000AE8E0000}"/>
    <cellStyle name="Percent 5 2 2 3 2 4" xfId="37252" xr:uid="{00000000-0005-0000-0000-0000AF8E0000}"/>
    <cellStyle name="Percent 5 2 2 3 2 5" xfId="37253" xr:uid="{00000000-0005-0000-0000-0000B08E0000}"/>
    <cellStyle name="Percent 5 2 2 3 3" xfId="37254" xr:uid="{00000000-0005-0000-0000-0000B18E0000}"/>
    <cellStyle name="Percent 5 2 2 3 3 2" xfId="37255" xr:uid="{00000000-0005-0000-0000-0000B28E0000}"/>
    <cellStyle name="Percent 5 2 2 3 3 2 2" xfId="37256" xr:uid="{00000000-0005-0000-0000-0000B38E0000}"/>
    <cellStyle name="Percent 5 2 2 3 3 3" xfId="37257" xr:uid="{00000000-0005-0000-0000-0000B48E0000}"/>
    <cellStyle name="Percent 5 2 2 3 3 4" xfId="37258" xr:uid="{00000000-0005-0000-0000-0000B58E0000}"/>
    <cellStyle name="Percent 5 2 2 3 4" xfId="37259" xr:uid="{00000000-0005-0000-0000-0000B68E0000}"/>
    <cellStyle name="Percent 5 2 2 3 4 2" xfId="37260" xr:uid="{00000000-0005-0000-0000-0000B78E0000}"/>
    <cellStyle name="Percent 5 2 2 3 5" xfId="37261" xr:uid="{00000000-0005-0000-0000-0000B88E0000}"/>
    <cellStyle name="Percent 5 2 2 3 6" xfId="37262" xr:uid="{00000000-0005-0000-0000-0000B98E0000}"/>
    <cellStyle name="Percent 5 2 2 4" xfId="37263" xr:uid="{00000000-0005-0000-0000-0000BA8E0000}"/>
    <cellStyle name="Percent 5 2 2 4 2" xfId="37264" xr:uid="{00000000-0005-0000-0000-0000BB8E0000}"/>
    <cellStyle name="Percent 5 2 2 4 2 2" xfId="37265" xr:uid="{00000000-0005-0000-0000-0000BC8E0000}"/>
    <cellStyle name="Percent 5 2 2 4 2 2 2" xfId="37266" xr:uid="{00000000-0005-0000-0000-0000BD8E0000}"/>
    <cellStyle name="Percent 5 2 2 4 2 3" xfId="37267" xr:uid="{00000000-0005-0000-0000-0000BE8E0000}"/>
    <cellStyle name="Percent 5 2 2 4 2 4" xfId="37268" xr:uid="{00000000-0005-0000-0000-0000BF8E0000}"/>
    <cellStyle name="Percent 5 2 2 4 3" xfId="37269" xr:uid="{00000000-0005-0000-0000-0000C08E0000}"/>
    <cellStyle name="Percent 5 2 2 4 3 2" xfId="37270" xr:uid="{00000000-0005-0000-0000-0000C18E0000}"/>
    <cellStyle name="Percent 5 2 2 4 4" xfId="37271" xr:uid="{00000000-0005-0000-0000-0000C28E0000}"/>
    <cellStyle name="Percent 5 2 2 4 5" xfId="37272" xr:uid="{00000000-0005-0000-0000-0000C38E0000}"/>
    <cellStyle name="Percent 5 2 2 5" xfId="37273" xr:uid="{00000000-0005-0000-0000-0000C48E0000}"/>
    <cellStyle name="Percent 5 2 2 5 2" xfId="37274" xr:uid="{00000000-0005-0000-0000-0000C58E0000}"/>
    <cellStyle name="Percent 5 2 2 5 2 2" xfId="37275" xr:uid="{00000000-0005-0000-0000-0000C68E0000}"/>
    <cellStyle name="Percent 5 2 2 5 3" xfId="37276" xr:uid="{00000000-0005-0000-0000-0000C78E0000}"/>
    <cellStyle name="Percent 5 2 2 5 4" xfId="37277" xr:uid="{00000000-0005-0000-0000-0000C88E0000}"/>
    <cellStyle name="Percent 5 2 2 6" xfId="37278" xr:uid="{00000000-0005-0000-0000-0000C98E0000}"/>
    <cellStyle name="Percent 5 2 2 6 2" xfId="37279" xr:uid="{00000000-0005-0000-0000-0000CA8E0000}"/>
    <cellStyle name="Percent 5 2 2 7" xfId="37280" xr:uid="{00000000-0005-0000-0000-0000CB8E0000}"/>
    <cellStyle name="Percent 5 2 2 8" xfId="37281" xr:uid="{00000000-0005-0000-0000-0000CC8E0000}"/>
    <cellStyle name="Percent 5 2 2 9" xfId="37282" xr:uid="{00000000-0005-0000-0000-0000CD8E0000}"/>
    <cellStyle name="Percent 5 2 3" xfId="37283" xr:uid="{00000000-0005-0000-0000-0000CE8E0000}"/>
    <cellStyle name="Percent 5 2 3 2" xfId="37284" xr:uid="{00000000-0005-0000-0000-0000CF8E0000}"/>
    <cellStyle name="Percent 5 2 3 2 2" xfId="37285" xr:uid="{00000000-0005-0000-0000-0000D08E0000}"/>
    <cellStyle name="Percent 5 2 3 2 2 2" xfId="37286" xr:uid="{00000000-0005-0000-0000-0000D18E0000}"/>
    <cellStyle name="Percent 5 2 3 2 2 2 2" xfId="37287" xr:uid="{00000000-0005-0000-0000-0000D28E0000}"/>
    <cellStyle name="Percent 5 2 3 2 2 2 2 2" xfId="37288" xr:uid="{00000000-0005-0000-0000-0000D38E0000}"/>
    <cellStyle name="Percent 5 2 3 2 2 2 3" xfId="37289" xr:uid="{00000000-0005-0000-0000-0000D48E0000}"/>
    <cellStyle name="Percent 5 2 3 2 2 2 4" xfId="37290" xr:uid="{00000000-0005-0000-0000-0000D58E0000}"/>
    <cellStyle name="Percent 5 2 3 2 2 3" xfId="37291" xr:uid="{00000000-0005-0000-0000-0000D68E0000}"/>
    <cellStyle name="Percent 5 2 3 2 2 3 2" xfId="37292" xr:uid="{00000000-0005-0000-0000-0000D78E0000}"/>
    <cellStyle name="Percent 5 2 3 2 2 4" xfId="37293" xr:uid="{00000000-0005-0000-0000-0000D88E0000}"/>
    <cellStyle name="Percent 5 2 3 2 2 5" xfId="37294" xr:uid="{00000000-0005-0000-0000-0000D98E0000}"/>
    <cellStyle name="Percent 5 2 3 2 3" xfId="37295" xr:uid="{00000000-0005-0000-0000-0000DA8E0000}"/>
    <cellStyle name="Percent 5 2 3 2 3 2" xfId="37296" xr:uid="{00000000-0005-0000-0000-0000DB8E0000}"/>
    <cellStyle name="Percent 5 2 3 2 3 2 2" xfId="37297" xr:uid="{00000000-0005-0000-0000-0000DC8E0000}"/>
    <cellStyle name="Percent 5 2 3 2 3 3" xfId="37298" xr:uid="{00000000-0005-0000-0000-0000DD8E0000}"/>
    <cellStyle name="Percent 5 2 3 2 3 4" xfId="37299" xr:uid="{00000000-0005-0000-0000-0000DE8E0000}"/>
    <cellStyle name="Percent 5 2 3 2 4" xfId="37300" xr:uid="{00000000-0005-0000-0000-0000DF8E0000}"/>
    <cellStyle name="Percent 5 2 3 2 4 2" xfId="37301" xr:uid="{00000000-0005-0000-0000-0000E08E0000}"/>
    <cellStyle name="Percent 5 2 3 2 5" xfId="37302" xr:uid="{00000000-0005-0000-0000-0000E18E0000}"/>
    <cellStyle name="Percent 5 2 3 2 6" xfId="37303" xr:uid="{00000000-0005-0000-0000-0000E28E0000}"/>
    <cellStyle name="Percent 5 2 3 3" xfId="37304" xr:uid="{00000000-0005-0000-0000-0000E38E0000}"/>
    <cellStyle name="Percent 5 2 3 3 2" xfId="37305" xr:uid="{00000000-0005-0000-0000-0000E48E0000}"/>
    <cellStyle name="Percent 5 2 3 3 2 2" xfId="37306" xr:uid="{00000000-0005-0000-0000-0000E58E0000}"/>
    <cellStyle name="Percent 5 2 3 3 2 2 2" xfId="37307" xr:uid="{00000000-0005-0000-0000-0000E68E0000}"/>
    <cellStyle name="Percent 5 2 3 3 2 3" xfId="37308" xr:uid="{00000000-0005-0000-0000-0000E78E0000}"/>
    <cellStyle name="Percent 5 2 3 3 2 4" xfId="37309" xr:uid="{00000000-0005-0000-0000-0000E88E0000}"/>
    <cellStyle name="Percent 5 2 3 3 3" xfId="37310" xr:uid="{00000000-0005-0000-0000-0000E98E0000}"/>
    <cellStyle name="Percent 5 2 3 3 3 2" xfId="37311" xr:uid="{00000000-0005-0000-0000-0000EA8E0000}"/>
    <cellStyle name="Percent 5 2 3 3 4" xfId="37312" xr:uid="{00000000-0005-0000-0000-0000EB8E0000}"/>
    <cellStyle name="Percent 5 2 3 3 5" xfId="37313" xr:uid="{00000000-0005-0000-0000-0000EC8E0000}"/>
    <cellStyle name="Percent 5 2 3 4" xfId="37314" xr:uid="{00000000-0005-0000-0000-0000ED8E0000}"/>
    <cellStyle name="Percent 5 2 3 4 2" xfId="37315" xr:uid="{00000000-0005-0000-0000-0000EE8E0000}"/>
    <cellStyle name="Percent 5 2 3 4 2 2" xfId="37316" xr:uid="{00000000-0005-0000-0000-0000EF8E0000}"/>
    <cellStyle name="Percent 5 2 3 4 3" xfId="37317" xr:uid="{00000000-0005-0000-0000-0000F08E0000}"/>
    <cellStyle name="Percent 5 2 3 4 4" xfId="37318" xr:uid="{00000000-0005-0000-0000-0000F18E0000}"/>
    <cellStyle name="Percent 5 2 3 5" xfId="37319" xr:uid="{00000000-0005-0000-0000-0000F28E0000}"/>
    <cellStyle name="Percent 5 2 3 5 2" xfId="37320" xr:uid="{00000000-0005-0000-0000-0000F38E0000}"/>
    <cellStyle name="Percent 5 2 3 6" xfId="37321" xr:uid="{00000000-0005-0000-0000-0000F48E0000}"/>
    <cellStyle name="Percent 5 2 3 7" xfId="37322" xr:uid="{00000000-0005-0000-0000-0000F58E0000}"/>
    <cellStyle name="Percent 5 2 4" xfId="37323" xr:uid="{00000000-0005-0000-0000-0000F68E0000}"/>
    <cellStyle name="Percent 5 2 4 2" xfId="37324" xr:uid="{00000000-0005-0000-0000-0000F78E0000}"/>
    <cellStyle name="Percent 5 2 4 2 2" xfId="37325" xr:uid="{00000000-0005-0000-0000-0000F88E0000}"/>
    <cellStyle name="Percent 5 2 4 2 2 2" xfId="37326" xr:uid="{00000000-0005-0000-0000-0000F98E0000}"/>
    <cellStyle name="Percent 5 2 4 2 2 2 2" xfId="37327" xr:uid="{00000000-0005-0000-0000-0000FA8E0000}"/>
    <cellStyle name="Percent 5 2 4 2 2 3" xfId="37328" xr:uid="{00000000-0005-0000-0000-0000FB8E0000}"/>
    <cellStyle name="Percent 5 2 4 2 2 4" xfId="37329" xr:uid="{00000000-0005-0000-0000-0000FC8E0000}"/>
    <cellStyle name="Percent 5 2 4 2 3" xfId="37330" xr:uid="{00000000-0005-0000-0000-0000FD8E0000}"/>
    <cellStyle name="Percent 5 2 4 2 3 2" xfId="37331" xr:uid="{00000000-0005-0000-0000-0000FE8E0000}"/>
    <cellStyle name="Percent 5 2 4 2 4" xfId="37332" xr:uid="{00000000-0005-0000-0000-0000FF8E0000}"/>
    <cellStyle name="Percent 5 2 4 2 5" xfId="37333" xr:uid="{00000000-0005-0000-0000-0000008F0000}"/>
    <cellStyle name="Percent 5 2 4 3" xfId="37334" xr:uid="{00000000-0005-0000-0000-0000018F0000}"/>
    <cellStyle name="Percent 5 2 4 3 2" xfId="37335" xr:uid="{00000000-0005-0000-0000-0000028F0000}"/>
    <cellStyle name="Percent 5 2 4 3 2 2" xfId="37336" xr:uid="{00000000-0005-0000-0000-0000038F0000}"/>
    <cellStyle name="Percent 5 2 4 3 3" xfId="37337" xr:uid="{00000000-0005-0000-0000-0000048F0000}"/>
    <cellStyle name="Percent 5 2 4 3 4" xfId="37338" xr:uid="{00000000-0005-0000-0000-0000058F0000}"/>
    <cellStyle name="Percent 5 2 4 4" xfId="37339" xr:uid="{00000000-0005-0000-0000-0000068F0000}"/>
    <cellStyle name="Percent 5 2 4 4 2" xfId="37340" xr:uid="{00000000-0005-0000-0000-0000078F0000}"/>
    <cellStyle name="Percent 5 2 4 5" xfId="37341" xr:uid="{00000000-0005-0000-0000-0000088F0000}"/>
    <cellStyle name="Percent 5 2 4 6" xfId="37342" xr:uid="{00000000-0005-0000-0000-0000098F0000}"/>
    <cellStyle name="Percent 5 2 5" xfId="37343" xr:uid="{00000000-0005-0000-0000-00000A8F0000}"/>
    <cellStyle name="Percent 5 2 5 2" xfId="37344" xr:uid="{00000000-0005-0000-0000-00000B8F0000}"/>
    <cellStyle name="Percent 5 2 5 2 2" xfId="37345" xr:uid="{00000000-0005-0000-0000-00000C8F0000}"/>
    <cellStyle name="Percent 5 2 5 2 2 2" xfId="37346" xr:uid="{00000000-0005-0000-0000-00000D8F0000}"/>
    <cellStyle name="Percent 5 2 5 2 3" xfId="37347" xr:uid="{00000000-0005-0000-0000-00000E8F0000}"/>
    <cellStyle name="Percent 5 2 5 2 4" xfId="37348" xr:uid="{00000000-0005-0000-0000-00000F8F0000}"/>
    <cellStyle name="Percent 5 2 5 3" xfId="37349" xr:uid="{00000000-0005-0000-0000-0000108F0000}"/>
    <cellStyle name="Percent 5 2 5 3 2" xfId="37350" xr:uid="{00000000-0005-0000-0000-0000118F0000}"/>
    <cellStyle name="Percent 5 2 5 4" xfId="37351" xr:uid="{00000000-0005-0000-0000-0000128F0000}"/>
    <cellStyle name="Percent 5 2 5 5" xfId="37352" xr:uid="{00000000-0005-0000-0000-0000138F0000}"/>
    <cellStyle name="Percent 5 2 6" xfId="37353" xr:uid="{00000000-0005-0000-0000-0000148F0000}"/>
    <cellStyle name="Percent 5 2 6 2" xfId="37354" xr:uid="{00000000-0005-0000-0000-0000158F0000}"/>
    <cellStyle name="Percent 5 2 6 2 2" xfId="37355" xr:uid="{00000000-0005-0000-0000-0000168F0000}"/>
    <cellStyle name="Percent 5 2 6 3" xfId="37356" xr:uid="{00000000-0005-0000-0000-0000178F0000}"/>
    <cellStyle name="Percent 5 2 6 4" xfId="37357" xr:uid="{00000000-0005-0000-0000-0000188F0000}"/>
    <cellStyle name="Percent 5 2 7" xfId="37358" xr:uid="{00000000-0005-0000-0000-0000198F0000}"/>
    <cellStyle name="Percent 5 2 7 2" xfId="37359" xr:uid="{00000000-0005-0000-0000-00001A8F0000}"/>
    <cellStyle name="Percent 5 2 8" xfId="37360" xr:uid="{00000000-0005-0000-0000-00001B8F0000}"/>
    <cellStyle name="Percent 5 2 9" xfId="37361" xr:uid="{00000000-0005-0000-0000-00001C8F0000}"/>
    <cellStyle name="Percent 5 20" xfId="6671" xr:uid="{00000000-0005-0000-0000-00001D8F0000}"/>
    <cellStyle name="Percent 5 3" xfId="847" xr:uid="{00000000-0005-0000-0000-00001E8F0000}"/>
    <cellStyle name="Percent 5 3 2" xfId="6672" xr:uid="{00000000-0005-0000-0000-00001F8F0000}"/>
    <cellStyle name="Percent 5 3 2 2" xfId="37362" xr:uid="{00000000-0005-0000-0000-0000208F0000}"/>
    <cellStyle name="Percent 5 3 2 2 2" xfId="37363" xr:uid="{00000000-0005-0000-0000-0000218F0000}"/>
    <cellStyle name="Percent 5 3 2 2 2 2" xfId="37364" xr:uid="{00000000-0005-0000-0000-0000228F0000}"/>
    <cellStyle name="Percent 5 3 2 2 2 2 2" xfId="37365" xr:uid="{00000000-0005-0000-0000-0000238F0000}"/>
    <cellStyle name="Percent 5 3 2 2 2 2 2 2" xfId="37366" xr:uid="{00000000-0005-0000-0000-0000248F0000}"/>
    <cellStyle name="Percent 5 3 2 2 2 2 3" xfId="37367" xr:uid="{00000000-0005-0000-0000-0000258F0000}"/>
    <cellStyle name="Percent 5 3 2 2 2 2 4" xfId="37368" xr:uid="{00000000-0005-0000-0000-0000268F0000}"/>
    <cellStyle name="Percent 5 3 2 2 2 3" xfId="37369" xr:uid="{00000000-0005-0000-0000-0000278F0000}"/>
    <cellStyle name="Percent 5 3 2 2 2 3 2" xfId="37370" xr:uid="{00000000-0005-0000-0000-0000288F0000}"/>
    <cellStyle name="Percent 5 3 2 2 2 4" xfId="37371" xr:uid="{00000000-0005-0000-0000-0000298F0000}"/>
    <cellStyle name="Percent 5 3 2 2 2 5" xfId="37372" xr:uid="{00000000-0005-0000-0000-00002A8F0000}"/>
    <cellStyle name="Percent 5 3 2 2 3" xfId="37373" xr:uid="{00000000-0005-0000-0000-00002B8F0000}"/>
    <cellStyle name="Percent 5 3 2 2 3 2" xfId="37374" xr:uid="{00000000-0005-0000-0000-00002C8F0000}"/>
    <cellStyle name="Percent 5 3 2 2 3 2 2" xfId="37375" xr:uid="{00000000-0005-0000-0000-00002D8F0000}"/>
    <cellStyle name="Percent 5 3 2 2 3 3" xfId="37376" xr:uid="{00000000-0005-0000-0000-00002E8F0000}"/>
    <cellStyle name="Percent 5 3 2 2 3 4" xfId="37377" xr:uid="{00000000-0005-0000-0000-00002F8F0000}"/>
    <cellStyle name="Percent 5 3 2 2 4" xfId="37378" xr:uid="{00000000-0005-0000-0000-0000308F0000}"/>
    <cellStyle name="Percent 5 3 2 2 4 2" xfId="37379" xr:uid="{00000000-0005-0000-0000-0000318F0000}"/>
    <cellStyle name="Percent 5 3 2 2 5" xfId="37380" xr:uid="{00000000-0005-0000-0000-0000328F0000}"/>
    <cellStyle name="Percent 5 3 2 2 6" xfId="37381" xr:uid="{00000000-0005-0000-0000-0000338F0000}"/>
    <cellStyle name="Percent 5 3 2 3" xfId="37382" xr:uid="{00000000-0005-0000-0000-0000348F0000}"/>
    <cellStyle name="Percent 5 3 2 3 2" xfId="37383" xr:uid="{00000000-0005-0000-0000-0000358F0000}"/>
    <cellStyle name="Percent 5 3 2 3 2 2" xfId="37384" xr:uid="{00000000-0005-0000-0000-0000368F0000}"/>
    <cellStyle name="Percent 5 3 2 3 2 2 2" xfId="37385" xr:uid="{00000000-0005-0000-0000-0000378F0000}"/>
    <cellStyle name="Percent 5 3 2 3 2 3" xfId="37386" xr:uid="{00000000-0005-0000-0000-0000388F0000}"/>
    <cellStyle name="Percent 5 3 2 3 2 4" xfId="37387" xr:uid="{00000000-0005-0000-0000-0000398F0000}"/>
    <cellStyle name="Percent 5 3 2 3 3" xfId="37388" xr:uid="{00000000-0005-0000-0000-00003A8F0000}"/>
    <cellStyle name="Percent 5 3 2 3 3 2" xfId="37389" xr:uid="{00000000-0005-0000-0000-00003B8F0000}"/>
    <cellStyle name="Percent 5 3 2 3 4" xfId="37390" xr:uid="{00000000-0005-0000-0000-00003C8F0000}"/>
    <cellStyle name="Percent 5 3 2 3 5" xfId="37391" xr:uid="{00000000-0005-0000-0000-00003D8F0000}"/>
    <cellStyle name="Percent 5 3 2 4" xfId="37392" xr:uid="{00000000-0005-0000-0000-00003E8F0000}"/>
    <cellStyle name="Percent 5 3 2 4 2" xfId="37393" xr:uid="{00000000-0005-0000-0000-00003F8F0000}"/>
    <cellStyle name="Percent 5 3 2 4 2 2" xfId="37394" xr:uid="{00000000-0005-0000-0000-0000408F0000}"/>
    <cellStyle name="Percent 5 3 2 4 3" xfId="37395" xr:uid="{00000000-0005-0000-0000-0000418F0000}"/>
    <cellStyle name="Percent 5 3 2 4 4" xfId="37396" xr:uid="{00000000-0005-0000-0000-0000428F0000}"/>
    <cellStyle name="Percent 5 3 2 5" xfId="37397" xr:uid="{00000000-0005-0000-0000-0000438F0000}"/>
    <cellStyle name="Percent 5 3 2 5 2" xfId="37398" xr:uid="{00000000-0005-0000-0000-0000448F0000}"/>
    <cellStyle name="Percent 5 3 2 6" xfId="37399" xr:uid="{00000000-0005-0000-0000-0000458F0000}"/>
    <cellStyle name="Percent 5 3 2 7" xfId="37400" xr:uid="{00000000-0005-0000-0000-0000468F0000}"/>
    <cellStyle name="Percent 5 3 3" xfId="37401" xr:uid="{00000000-0005-0000-0000-0000478F0000}"/>
    <cellStyle name="Percent 5 3 3 2" xfId="37402" xr:uid="{00000000-0005-0000-0000-0000488F0000}"/>
    <cellStyle name="Percent 5 3 3 2 2" xfId="37403" xr:uid="{00000000-0005-0000-0000-0000498F0000}"/>
    <cellStyle name="Percent 5 3 3 2 2 2" xfId="37404" xr:uid="{00000000-0005-0000-0000-00004A8F0000}"/>
    <cellStyle name="Percent 5 3 3 2 2 2 2" xfId="37405" xr:uid="{00000000-0005-0000-0000-00004B8F0000}"/>
    <cellStyle name="Percent 5 3 3 2 2 3" xfId="37406" xr:uid="{00000000-0005-0000-0000-00004C8F0000}"/>
    <cellStyle name="Percent 5 3 3 2 2 4" xfId="37407" xr:uid="{00000000-0005-0000-0000-00004D8F0000}"/>
    <cellStyle name="Percent 5 3 3 2 3" xfId="37408" xr:uid="{00000000-0005-0000-0000-00004E8F0000}"/>
    <cellStyle name="Percent 5 3 3 2 3 2" xfId="37409" xr:uid="{00000000-0005-0000-0000-00004F8F0000}"/>
    <cellStyle name="Percent 5 3 3 2 4" xfId="37410" xr:uid="{00000000-0005-0000-0000-0000508F0000}"/>
    <cellStyle name="Percent 5 3 3 2 5" xfId="37411" xr:uid="{00000000-0005-0000-0000-0000518F0000}"/>
    <cellStyle name="Percent 5 3 3 3" xfId="37412" xr:uid="{00000000-0005-0000-0000-0000528F0000}"/>
    <cellStyle name="Percent 5 3 3 3 2" xfId="37413" xr:uid="{00000000-0005-0000-0000-0000538F0000}"/>
    <cellStyle name="Percent 5 3 3 3 2 2" xfId="37414" xr:uid="{00000000-0005-0000-0000-0000548F0000}"/>
    <cellStyle name="Percent 5 3 3 3 3" xfId="37415" xr:uid="{00000000-0005-0000-0000-0000558F0000}"/>
    <cellStyle name="Percent 5 3 3 3 4" xfId="37416" xr:uid="{00000000-0005-0000-0000-0000568F0000}"/>
    <cellStyle name="Percent 5 3 3 4" xfId="37417" xr:uid="{00000000-0005-0000-0000-0000578F0000}"/>
    <cellStyle name="Percent 5 3 3 4 2" xfId="37418" xr:uid="{00000000-0005-0000-0000-0000588F0000}"/>
    <cellStyle name="Percent 5 3 3 5" xfId="37419" xr:uid="{00000000-0005-0000-0000-0000598F0000}"/>
    <cellStyle name="Percent 5 3 3 6" xfId="37420" xr:uid="{00000000-0005-0000-0000-00005A8F0000}"/>
    <cellStyle name="Percent 5 3 4" xfId="37421" xr:uid="{00000000-0005-0000-0000-00005B8F0000}"/>
    <cellStyle name="Percent 5 3 4 2" xfId="37422" xr:uid="{00000000-0005-0000-0000-00005C8F0000}"/>
    <cellStyle name="Percent 5 3 4 2 2" xfId="37423" xr:uid="{00000000-0005-0000-0000-00005D8F0000}"/>
    <cellStyle name="Percent 5 3 4 2 2 2" xfId="37424" xr:uid="{00000000-0005-0000-0000-00005E8F0000}"/>
    <cellStyle name="Percent 5 3 4 2 3" xfId="37425" xr:uid="{00000000-0005-0000-0000-00005F8F0000}"/>
    <cellStyle name="Percent 5 3 4 2 4" xfId="37426" xr:uid="{00000000-0005-0000-0000-0000608F0000}"/>
    <cellStyle name="Percent 5 3 4 3" xfId="37427" xr:uid="{00000000-0005-0000-0000-0000618F0000}"/>
    <cellStyle name="Percent 5 3 4 3 2" xfId="37428" xr:uid="{00000000-0005-0000-0000-0000628F0000}"/>
    <cellStyle name="Percent 5 3 4 4" xfId="37429" xr:uid="{00000000-0005-0000-0000-0000638F0000}"/>
    <cellStyle name="Percent 5 3 4 5" xfId="37430" xr:uid="{00000000-0005-0000-0000-0000648F0000}"/>
    <cellStyle name="Percent 5 3 5" xfId="37431" xr:uid="{00000000-0005-0000-0000-0000658F0000}"/>
    <cellStyle name="Percent 5 3 5 2" xfId="37432" xr:uid="{00000000-0005-0000-0000-0000668F0000}"/>
    <cellStyle name="Percent 5 3 5 2 2" xfId="37433" xr:uid="{00000000-0005-0000-0000-0000678F0000}"/>
    <cellStyle name="Percent 5 3 5 3" xfId="37434" xr:uid="{00000000-0005-0000-0000-0000688F0000}"/>
    <cellStyle name="Percent 5 3 5 4" xfId="37435" xr:uid="{00000000-0005-0000-0000-0000698F0000}"/>
    <cellStyle name="Percent 5 3 6" xfId="37436" xr:uid="{00000000-0005-0000-0000-00006A8F0000}"/>
    <cellStyle name="Percent 5 3 6 2" xfId="37437" xr:uid="{00000000-0005-0000-0000-00006B8F0000}"/>
    <cellStyle name="Percent 5 3 7" xfId="37438" xr:uid="{00000000-0005-0000-0000-00006C8F0000}"/>
    <cellStyle name="Percent 5 3 8" xfId="37439" xr:uid="{00000000-0005-0000-0000-00006D8F0000}"/>
    <cellStyle name="Percent 5 3 9" xfId="37440" xr:uid="{00000000-0005-0000-0000-00006E8F0000}"/>
    <cellStyle name="Percent 5 4" xfId="848" xr:uid="{00000000-0005-0000-0000-00006F8F0000}"/>
    <cellStyle name="Percent 5 4 2" xfId="6673" xr:uid="{00000000-0005-0000-0000-0000708F0000}"/>
    <cellStyle name="Percent 5 5" xfId="6674" xr:uid="{00000000-0005-0000-0000-0000718F0000}"/>
    <cellStyle name="Percent 5 5 2" xfId="6675" xr:uid="{00000000-0005-0000-0000-0000728F0000}"/>
    <cellStyle name="Percent 5 5 2 2" xfId="37441" xr:uid="{00000000-0005-0000-0000-0000738F0000}"/>
    <cellStyle name="Percent 5 5 2 2 2" xfId="37442" xr:uid="{00000000-0005-0000-0000-0000748F0000}"/>
    <cellStyle name="Percent 5 5 2 2 2 2" xfId="37443" xr:uid="{00000000-0005-0000-0000-0000758F0000}"/>
    <cellStyle name="Percent 5 5 2 2 2 2 2" xfId="37444" xr:uid="{00000000-0005-0000-0000-0000768F0000}"/>
    <cellStyle name="Percent 5 5 2 2 2 3" xfId="37445" xr:uid="{00000000-0005-0000-0000-0000778F0000}"/>
    <cellStyle name="Percent 5 5 2 2 2 4" xfId="37446" xr:uid="{00000000-0005-0000-0000-0000788F0000}"/>
    <cellStyle name="Percent 5 5 2 2 3" xfId="37447" xr:uid="{00000000-0005-0000-0000-0000798F0000}"/>
    <cellStyle name="Percent 5 5 2 2 3 2" xfId="37448" xr:uid="{00000000-0005-0000-0000-00007A8F0000}"/>
    <cellStyle name="Percent 5 5 2 2 4" xfId="37449" xr:uid="{00000000-0005-0000-0000-00007B8F0000}"/>
    <cellStyle name="Percent 5 5 2 2 5" xfId="37450" xr:uid="{00000000-0005-0000-0000-00007C8F0000}"/>
    <cellStyle name="Percent 5 5 2 3" xfId="37451" xr:uid="{00000000-0005-0000-0000-00007D8F0000}"/>
    <cellStyle name="Percent 5 5 2 3 2" xfId="37452" xr:uid="{00000000-0005-0000-0000-00007E8F0000}"/>
    <cellStyle name="Percent 5 5 2 3 2 2" xfId="37453" xr:uid="{00000000-0005-0000-0000-00007F8F0000}"/>
    <cellStyle name="Percent 5 5 2 3 3" xfId="37454" xr:uid="{00000000-0005-0000-0000-0000808F0000}"/>
    <cellStyle name="Percent 5 5 2 3 4" xfId="37455" xr:uid="{00000000-0005-0000-0000-0000818F0000}"/>
    <cellStyle name="Percent 5 5 2 4" xfId="37456" xr:uid="{00000000-0005-0000-0000-0000828F0000}"/>
    <cellStyle name="Percent 5 5 2 4 2" xfId="37457" xr:uid="{00000000-0005-0000-0000-0000838F0000}"/>
    <cellStyle name="Percent 5 5 2 5" xfId="37458" xr:uid="{00000000-0005-0000-0000-0000848F0000}"/>
    <cellStyle name="Percent 5 5 2 6" xfId="37459" xr:uid="{00000000-0005-0000-0000-0000858F0000}"/>
    <cellStyle name="Percent 5 5 3" xfId="37460" xr:uid="{00000000-0005-0000-0000-0000868F0000}"/>
    <cellStyle name="Percent 5 5 3 2" xfId="37461" xr:uid="{00000000-0005-0000-0000-0000878F0000}"/>
    <cellStyle name="Percent 5 5 3 2 2" xfId="37462" xr:uid="{00000000-0005-0000-0000-0000888F0000}"/>
    <cellStyle name="Percent 5 5 3 2 2 2" xfId="37463" xr:uid="{00000000-0005-0000-0000-0000898F0000}"/>
    <cellStyle name="Percent 5 5 3 2 3" xfId="37464" xr:uid="{00000000-0005-0000-0000-00008A8F0000}"/>
    <cellStyle name="Percent 5 5 3 2 4" xfId="37465" xr:uid="{00000000-0005-0000-0000-00008B8F0000}"/>
    <cellStyle name="Percent 5 5 3 3" xfId="37466" xr:uid="{00000000-0005-0000-0000-00008C8F0000}"/>
    <cellStyle name="Percent 5 5 3 3 2" xfId="37467" xr:uid="{00000000-0005-0000-0000-00008D8F0000}"/>
    <cellStyle name="Percent 5 5 3 4" xfId="37468" xr:uid="{00000000-0005-0000-0000-00008E8F0000}"/>
    <cellStyle name="Percent 5 5 3 5" xfId="37469" xr:uid="{00000000-0005-0000-0000-00008F8F0000}"/>
    <cellStyle name="Percent 5 5 4" xfId="37470" xr:uid="{00000000-0005-0000-0000-0000908F0000}"/>
    <cellStyle name="Percent 5 5 4 2" xfId="37471" xr:uid="{00000000-0005-0000-0000-0000918F0000}"/>
    <cellStyle name="Percent 5 5 4 2 2" xfId="37472" xr:uid="{00000000-0005-0000-0000-0000928F0000}"/>
    <cellStyle name="Percent 5 5 4 3" xfId="37473" xr:uid="{00000000-0005-0000-0000-0000938F0000}"/>
    <cellStyle name="Percent 5 5 4 4" xfId="37474" xr:uid="{00000000-0005-0000-0000-0000948F0000}"/>
    <cellStyle name="Percent 5 5 5" xfId="37475" xr:uid="{00000000-0005-0000-0000-0000958F0000}"/>
    <cellStyle name="Percent 5 5 5 2" xfId="37476" xr:uid="{00000000-0005-0000-0000-0000968F0000}"/>
    <cellStyle name="Percent 5 5 6" xfId="37477" xr:uid="{00000000-0005-0000-0000-0000978F0000}"/>
    <cellStyle name="Percent 5 5 7" xfId="37478" xr:uid="{00000000-0005-0000-0000-0000988F0000}"/>
    <cellStyle name="Percent 5 6" xfId="6676" xr:uid="{00000000-0005-0000-0000-0000998F0000}"/>
    <cellStyle name="Percent 5 6 2" xfId="6677" xr:uid="{00000000-0005-0000-0000-00009A8F0000}"/>
    <cellStyle name="Percent 5 6 2 2" xfId="37479" xr:uid="{00000000-0005-0000-0000-00009B8F0000}"/>
    <cellStyle name="Percent 5 6 2 2 2" xfId="37480" xr:uid="{00000000-0005-0000-0000-00009C8F0000}"/>
    <cellStyle name="Percent 5 6 2 2 2 2" xfId="37481" xr:uid="{00000000-0005-0000-0000-00009D8F0000}"/>
    <cellStyle name="Percent 5 6 2 2 3" xfId="37482" xr:uid="{00000000-0005-0000-0000-00009E8F0000}"/>
    <cellStyle name="Percent 5 6 2 2 4" xfId="37483" xr:uid="{00000000-0005-0000-0000-00009F8F0000}"/>
    <cellStyle name="Percent 5 6 2 3" xfId="37484" xr:uid="{00000000-0005-0000-0000-0000A08F0000}"/>
    <cellStyle name="Percent 5 6 2 3 2" xfId="37485" xr:uid="{00000000-0005-0000-0000-0000A18F0000}"/>
    <cellStyle name="Percent 5 6 2 4" xfId="37486" xr:uid="{00000000-0005-0000-0000-0000A28F0000}"/>
    <cellStyle name="Percent 5 6 2 5" xfId="37487" xr:uid="{00000000-0005-0000-0000-0000A38F0000}"/>
    <cellStyle name="Percent 5 6 3" xfId="37488" xr:uid="{00000000-0005-0000-0000-0000A48F0000}"/>
    <cellStyle name="Percent 5 6 3 2" xfId="37489" xr:uid="{00000000-0005-0000-0000-0000A58F0000}"/>
    <cellStyle name="Percent 5 6 3 2 2" xfId="37490" xr:uid="{00000000-0005-0000-0000-0000A68F0000}"/>
    <cellStyle name="Percent 5 6 3 3" xfId="37491" xr:uid="{00000000-0005-0000-0000-0000A78F0000}"/>
    <cellStyle name="Percent 5 6 3 4" xfId="37492" xr:uid="{00000000-0005-0000-0000-0000A88F0000}"/>
    <cellStyle name="Percent 5 6 4" xfId="37493" xr:uid="{00000000-0005-0000-0000-0000A98F0000}"/>
    <cellStyle name="Percent 5 6 4 2" xfId="37494" xr:uid="{00000000-0005-0000-0000-0000AA8F0000}"/>
    <cellStyle name="Percent 5 6 5" xfId="37495" xr:uid="{00000000-0005-0000-0000-0000AB8F0000}"/>
    <cellStyle name="Percent 5 6 6" xfId="37496" xr:uid="{00000000-0005-0000-0000-0000AC8F0000}"/>
    <cellStyle name="Percent 5 7" xfId="6678" xr:uid="{00000000-0005-0000-0000-0000AD8F0000}"/>
    <cellStyle name="Percent 5 7 2" xfId="6679" xr:uid="{00000000-0005-0000-0000-0000AE8F0000}"/>
    <cellStyle name="Percent 5 7 2 2" xfId="37497" xr:uid="{00000000-0005-0000-0000-0000AF8F0000}"/>
    <cellStyle name="Percent 5 7 2 2 2" xfId="37498" xr:uid="{00000000-0005-0000-0000-0000B08F0000}"/>
    <cellStyle name="Percent 5 7 2 3" xfId="37499" xr:uid="{00000000-0005-0000-0000-0000B18F0000}"/>
    <cellStyle name="Percent 5 7 2 4" xfId="37500" xr:uid="{00000000-0005-0000-0000-0000B28F0000}"/>
    <cellStyle name="Percent 5 7 3" xfId="37501" xr:uid="{00000000-0005-0000-0000-0000B38F0000}"/>
    <cellStyle name="Percent 5 7 3 2" xfId="37502" xr:uid="{00000000-0005-0000-0000-0000B48F0000}"/>
    <cellStyle name="Percent 5 7 4" xfId="37503" xr:uid="{00000000-0005-0000-0000-0000B58F0000}"/>
    <cellStyle name="Percent 5 7 5" xfId="37504" xr:uid="{00000000-0005-0000-0000-0000B68F0000}"/>
    <cellStyle name="Percent 5 8" xfId="6680" xr:uid="{00000000-0005-0000-0000-0000B78F0000}"/>
    <cellStyle name="Percent 5 8 2" xfId="6681" xr:uid="{00000000-0005-0000-0000-0000B88F0000}"/>
    <cellStyle name="Percent 5 8 2 2" xfId="37505" xr:uid="{00000000-0005-0000-0000-0000B98F0000}"/>
    <cellStyle name="Percent 5 8 3" xfId="37506" xr:uid="{00000000-0005-0000-0000-0000BA8F0000}"/>
    <cellStyle name="Percent 5 8 4" xfId="37507" xr:uid="{00000000-0005-0000-0000-0000BB8F0000}"/>
    <cellStyle name="Percent 5 9" xfId="6682" xr:uid="{00000000-0005-0000-0000-0000BC8F0000}"/>
    <cellStyle name="Percent 5 9 2" xfId="6683" xr:uid="{00000000-0005-0000-0000-0000BD8F0000}"/>
    <cellStyle name="Percent 6" xfId="522" xr:uid="{00000000-0005-0000-0000-0000BE8F0000}"/>
    <cellStyle name="Percent 6 10" xfId="6684" xr:uid="{00000000-0005-0000-0000-0000BF8F0000}"/>
    <cellStyle name="Percent 6 10 2" xfId="6685" xr:uid="{00000000-0005-0000-0000-0000C08F0000}"/>
    <cellStyle name="Percent 6 11" xfId="6686" xr:uid="{00000000-0005-0000-0000-0000C18F0000}"/>
    <cellStyle name="Percent 6 11 2" xfId="6687" xr:uid="{00000000-0005-0000-0000-0000C28F0000}"/>
    <cellStyle name="Percent 6 12" xfId="6688" xr:uid="{00000000-0005-0000-0000-0000C38F0000}"/>
    <cellStyle name="Percent 6 12 2" xfId="6689" xr:uid="{00000000-0005-0000-0000-0000C48F0000}"/>
    <cellStyle name="Percent 6 13" xfId="6690" xr:uid="{00000000-0005-0000-0000-0000C58F0000}"/>
    <cellStyle name="Percent 6 13 2" xfId="6691" xr:uid="{00000000-0005-0000-0000-0000C68F0000}"/>
    <cellStyle name="Percent 6 14" xfId="6692" xr:uid="{00000000-0005-0000-0000-0000C78F0000}"/>
    <cellStyle name="Percent 6 15" xfId="6693" xr:uid="{00000000-0005-0000-0000-0000C88F0000}"/>
    <cellStyle name="Percent 6 16" xfId="6694" xr:uid="{00000000-0005-0000-0000-0000C98F0000}"/>
    <cellStyle name="Percent 6 17" xfId="6695" xr:uid="{00000000-0005-0000-0000-0000CA8F0000}"/>
    <cellStyle name="Percent 6 18" xfId="6696" xr:uid="{00000000-0005-0000-0000-0000CB8F0000}"/>
    <cellStyle name="Percent 6 19" xfId="6697" xr:uid="{00000000-0005-0000-0000-0000CC8F0000}"/>
    <cellStyle name="Percent 6 2" xfId="523" xr:uid="{00000000-0005-0000-0000-0000CD8F0000}"/>
    <cellStyle name="Percent 6 2 2" xfId="849" xr:uid="{00000000-0005-0000-0000-0000CE8F0000}"/>
    <cellStyle name="Percent 6 20" xfId="6698" xr:uid="{00000000-0005-0000-0000-0000CF8F0000}"/>
    <cellStyle name="Percent 6 3" xfId="524" xr:uid="{00000000-0005-0000-0000-0000D08F0000}"/>
    <cellStyle name="Percent 6 3 2" xfId="6699" xr:uid="{00000000-0005-0000-0000-0000D18F0000}"/>
    <cellStyle name="Percent 6 3 2 2" xfId="37508" xr:uid="{00000000-0005-0000-0000-0000D28F0000}"/>
    <cellStyle name="Percent 6 3 2 2 2" xfId="37509" xr:uid="{00000000-0005-0000-0000-0000D38F0000}"/>
    <cellStyle name="Percent 6 3 2 2 2 2" xfId="37510" xr:uid="{00000000-0005-0000-0000-0000D48F0000}"/>
    <cellStyle name="Percent 6 3 2 2 2 2 2" xfId="37511" xr:uid="{00000000-0005-0000-0000-0000D58F0000}"/>
    <cellStyle name="Percent 6 3 2 2 2 3" xfId="37512" xr:uid="{00000000-0005-0000-0000-0000D68F0000}"/>
    <cellStyle name="Percent 6 3 2 2 2 4" xfId="37513" xr:uid="{00000000-0005-0000-0000-0000D78F0000}"/>
    <cellStyle name="Percent 6 3 2 2 3" xfId="37514" xr:uid="{00000000-0005-0000-0000-0000D88F0000}"/>
    <cellStyle name="Percent 6 3 2 2 3 2" xfId="37515" xr:uid="{00000000-0005-0000-0000-0000D98F0000}"/>
    <cellStyle name="Percent 6 3 2 2 4" xfId="37516" xr:uid="{00000000-0005-0000-0000-0000DA8F0000}"/>
    <cellStyle name="Percent 6 3 2 2 5" xfId="37517" xr:uid="{00000000-0005-0000-0000-0000DB8F0000}"/>
    <cellStyle name="Percent 6 3 2 3" xfId="37518" xr:uid="{00000000-0005-0000-0000-0000DC8F0000}"/>
    <cellStyle name="Percent 6 3 2 3 2" xfId="37519" xr:uid="{00000000-0005-0000-0000-0000DD8F0000}"/>
    <cellStyle name="Percent 6 3 2 3 2 2" xfId="37520" xr:uid="{00000000-0005-0000-0000-0000DE8F0000}"/>
    <cellStyle name="Percent 6 3 2 3 3" xfId="37521" xr:uid="{00000000-0005-0000-0000-0000DF8F0000}"/>
    <cellStyle name="Percent 6 3 2 3 4" xfId="37522" xr:uid="{00000000-0005-0000-0000-0000E08F0000}"/>
    <cellStyle name="Percent 6 3 2 4" xfId="37523" xr:uid="{00000000-0005-0000-0000-0000E18F0000}"/>
    <cellStyle name="Percent 6 3 2 4 2" xfId="37524" xr:uid="{00000000-0005-0000-0000-0000E28F0000}"/>
    <cellStyle name="Percent 6 3 2 5" xfId="37525" xr:uid="{00000000-0005-0000-0000-0000E38F0000}"/>
    <cellStyle name="Percent 6 3 2 6" xfId="37526" xr:uid="{00000000-0005-0000-0000-0000E48F0000}"/>
    <cellStyle name="Percent 6 3 3" xfId="37527" xr:uid="{00000000-0005-0000-0000-0000E58F0000}"/>
    <cellStyle name="Percent 6 3 3 2" xfId="37528" xr:uid="{00000000-0005-0000-0000-0000E68F0000}"/>
    <cellStyle name="Percent 6 3 3 2 2" xfId="37529" xr:uid="{00000000-0005-0000-0000-0000E78F0000}"/>
    <cellStyle name="Percent 6 3 3 2 2 2" xfId="37530" xr:uid="{00000000-0005-0000-0000-0000E88F0000}"/>
    <cellStyle name="Percent 6 3 3 2 3" xfId="37531" xr:uid="{00000000-0005-0000-0000-0000E98F0000}"/>
    <cellStyle name="Percent 6 3 3 2 4" xfId="37532" xr:uid="{00000000-0005-0000-0000-0000EA8F0000}"/>
    <cellStyle name="Percent 6 3 3 3" xfId="37533" xr:uid="{00000000-0005-0000-0000-0000EB8F0000}"/>
    <cellStyle name="Percent 6 3 3 3 2" xfId="37534" xr:uid="{00000000-0005-0000-0000-0000EC8F0000}"/>
    <cellStyle name="Percent 6 3 3 4" xfId="37535" xr:uid="{00000000-0005-0000-0000-0000ED8F0000}"/>
    <cellStyle name="Percent 6 3 3 5" xfId="37536" xr:uid="{00000000-0005-0000-0000-0000EE8F0000}"/>
    <cellStyle name="Percent 6 3 4" xfId="37537" xr:uid="{00000000-0005-0000-0000-0000EF8F0000}"/>
    <cellStyle name="Percent 6 3 4 2" xfId="37538" xr:uid="{00000000-0005-0000-0000-0000F08F0000}"/>
    <cellStyle name="Percent 6 3 4 2 2" xfId="37539" xr:uid="{00000000-0005-0000-0000-0000F18F0000}"/>
    <cellStyle name="Percent 6 3 4 3" xfId="37540" xr:uid="{00000000-0005-0000-0000-0000F28F0000}"/>
    <cellStyle name="Percent 6 3 4 4" xfId="37541" xr:uid="{00000000-0005-0000-0000-0000F38F0000}"/>
    <cellStyle name="Percent 6 3 5" xfId="37542" xr:uid="{00000000-0005-0000-0000-0000F48F0000}"/>
    <cellStyle name="Percent 6 3 5 2" xfId="37543" xr:uid="{00000000-0005-0000-0000-0000F58F0000}"/>
    <cellStyle name="Percent 6 3 6" xfId="37544" xr:uid="{00000000-0005-0000-0000-0000F68F0000}"/>
    <cellStyle name="Percent 6 3 7" xfId="37545" xr:uid="{00000000-0005-0000-0000-0000F78F0000}"/>
    <cellStyle name="Percent 6 4" xfId="6700" xr:uid="{00000000-0005-0000-0000-0000F88F0000}"/>
    <cellStyle name="Percent 6 4 2" xfId="6701" xr:uid="{00000000-0005-0000-0000-0000F98F0000}"/>
    <cellStyle name="Percent 6 4 2 2" xfId="37546" xr:uid="{00000000-0005-0000-0000-0000FA8F0000}"/>
    <cellStyle name="Percent 6 4 2 2 2" xfId="37547" xr:uid="{00000000-0005-0000-0000-0000FB8F0000}"/>
    <cellStyle name="Percent 6 4 2 2 2 2" xfId="37548" xr:uid="{00000000-0005-0000-0000-0000FC8F0000}"/>
    <cellStyle name="Percent 6 4 2 2 3" xfId="37549" xr:uid="{00000000-0005-0000-0000-0000FD8F0000}"/>
    <cellStyle name="Percent 6 4 2 2 4" xfId="37550" xr:uid="{00000000-0005-0000-0000-0000FE8F0000}"/>
    <cellStyle name="Percent 6 4 2 3" xfId="37551" xr:uid="{00000000-0005-0000-0000-0000FF8F0000}"/>
    <cellStyle name="Percent 6 4 2 3 2" xfId="37552" xr:uid="{00000000-0005-0000-0000-000000900000}"/>
    <cellStyle name="Percent 6 4 2 4" xfId="37553" xr:uid="{00000000-0005-0000-0000-000001900000}"/>
    <cellStyle name="Percent 6 4 2 5" xfId="37554" xr:uid="{00000000-0005-0000-0000-000002900000}"/>
    <cellStyle name="Percent 6 4 3" xfId="37555" xr:uid="{00000000-0005-0000-0000-000003900000}"/>
    <cellStyle name="Percent 6 4 3 2" xfId="37556" xr:uid="{00000000-0005-0000-0000-000004900000}"/>
    <cellStyle name="Percent 6 4 3 2 2" xfId="37557" xr:uid="{00000000-0005-0000-0000-000005900000}"/>
    <cellStyle name="Percent 6 4 3 3" xfId="37558" xr:uid="{00000000-0005-0000-0000-000006900000}"/>
    <cellStyle name="Percent 6 4 3 4" xfId="37559" xr:uid="{00000000-0005-0000-0000-000007900000}"/>
    <cellStyle name="Percent 6 4 4" xfId="37560" xr:uid="{00000000-0005-0000-0000-000008900000}"/>
    <cellStyle name="Percent 6 4 4 2" xfId="37561" xr:uid="{00000000-0005-0000-0000-000009900000}"/>
    <cellStyle name="Percent 6 4 5" xfId="37562" xr:uid="{00000000-0005-0000-0000-00000A900000}"/>
    <cellStyle name="Percent 6 4 6" xfId="37563" xr:uid="{00000000-0005-0000-0000-00000B900000}"/>
    <cellStyle name="Percent 6 5" xfId="6702" xr:uid="{00000000-0005-0000-0000-00000C900000}"/>
    <cellStyle name="Percent 6 5 2" xfId="6703" xr:uid="{00000000-0005-0000-0000-00000D900000}"/>
    <cellStyle name="Percent 6 5 2 2" xfId="37564" xr:uid="{00000000-0005-0000-0000-00000E900000}"/>
    <cellStyle name="Percent 6 5 2 2 2" xfId="37565" xr:uid="{00000000-0005-0000-0000-00000F900000}"/>
    <cellStyle name="Percent 6 5 2 3" xfId="37566" xr:uid="{00000000-0005-0000-0000-000010900000}"/>
    <cellStyle name="Percent 6 5 2 4" xfId="37567" xr:uid="{00000000-0005-0000-0000-000011900000}"/>
    <cellStyle name="Percent 6 5 3" xfId="37568" xr:uid="{00000000-0005-0000-0000-000012900000}"/>
    <cellStyle name="Percent 6 5 3 2" xfId="37569" xr:uid="{00000000-0005-0000-0000-000013900000}"/>
    <cellStyle name="Percent 6 5 4" xfId="37570" xr:uid="{00000000-0005-0000-0000-000014900000}"/>
    <cellStyle name="Percent 6 5 5" xfId="37571" xr:uid="{00000000-0005-0000-0000-000015900000}"/>
    <cellStyle name="Percent 6 6" xfId="6704" xr:uid="{00000000-0005-0000-0000-000016900000}"/>
    <cellStyle name="Percent 6 6 2" xfId="6705" xr:uid="{00000000-0005-0000-0000-000017900000}"/>
    <cellStyle name="Percent 6 6 2 2" xfId="37572" xr:uid="{00000000-0005-0000-0000-000018900000}"/>
    <cellStyle name="Percent 6 6 3" xfId="37573" xr:uid="{00000000-0005-0000-0000-000019900000}"/>
    <cellStyle name="Percent 6 6 4" xfId="37574" xr:uid="{00000000-0005-0000-0000-00001A900000}"/>
    <cellStyle name="Percent 6 7" xfId="6706" xr:uid="{00000000-0005-0000-0000-00001B900000}"/>
    <cellStyle name="Percent 6 7 2" xfId="6707" xr:uid="{00000000-0005-0000-0000-00001C900000}"/>
    <cellStyle name="Percent 6 8" xfId="6708" xr:uid="{00000000-0005-0000-0000-00001D900000}"/>
    <cellStyle name="Percent 6 8 2" xfId="6709" xr:uid="{00000000-0005-0000-0000-00001E900000}"/>
    <cellStyle name="Percent 6 9" xfId="6710" xr:uid="{00000000-0005-0000-0000-00001F900000}"/>
    <cellStyle name="Percent 6 9 2" xfId="6711" xr:uid="{00000000-0005-0000-0000-000020900000}"/>
    <cellStyle name="Percent 7" xfId="525" xr:uid="{00000000-0005-0000-0000-000021900000}"/>
    <cellStyle name="Percent 7 10" xfId="37575" xr:uid="{00000000-0005-0000-0000-000022900000}"/>
    <cellStyle name="Percent 7 11" xfId="37576" xr:uid="{00000000-0005-0000-0000-000023900000}"/>
    <cellStyle name="Percent 7 2" xfId="526" xr:uid="{00000000-0005-0000-0000-000024900000}"/>
    <cellStyle name="Percent 7 3" xfId="850" xr:uid="{00000000-0005-0000-0000-000025900000}"/>
    <cellStyle name="Percent 7 4" xfId="6712" xr:uid="{00000000-0005-0000-0000-000026900000}"/>
    <cellStyle name="Percent 7 4 2" xfId="37577" xr:uid="{00000000-0005-0000-0000-000027900000}"/>
    <cellStyle name="Percent 7 4 2 2" xfId="37578" xr:uid="{00000000-0005-0000-0000-000028900000}"/>
    <cellStyle name="Percent 7 4 2 2 2" xfId="37579" xr:uid="{00000000-0005-0000-0000-000029900000}"/>
    <cellStyle name="Percent 7 4 2 2 2 2" xfId="37580" xr:uid="{00000000-0005-0000-0000-00002A900000}"/>
    <cellStyle name="Percent 7 4 2 2 2 2 2" xfId="37581" xr:uid="{00000000-0005-0000-0000-00002B900000}"/>
    <cellStyle name="Percent 7 4 2 2 2 3" xfId="37582" xr:uid="{00000000-0005-0000-0000-00002C900000}"/>
    <cellStyle name="Percent 7 4 2 2 2 4" xfId="37583" xr:uid="{00000000-0005-0000-0000-00002D900000}"/>
    <cellStyle name="Percent 7 4 2 2 3" xfId="37584" xr:uid="{00000000-0005-0000-0000-00002E900000}"/>
    <cellStyle name="Percent 7 4 2 2 3 2" xfId="37585" xr:uid="{00000000-0005-0000-0000-00002F900000}"/>
    <cellStyle name="Percent 7 4 2 2 4" xfId="37586" xr:uid="{00000000-0005-0000-0000-000030900000}"/>
    <cellStyle name="Percent 7 4 2 2 5" xfId="37587" xr:uid="{00000000-0005-0000-0000-000031900000}"/>
    <cellStyle name="Percent 7 4 2 3" xfId="37588" xr:uid="{00000000-0005-0000-0000-000032900000}"/>
    <cellStyle name="Percent 7 4 2 3 2" xfId="37589" xr:uid="{00000000-0005-0000-0000-000033900000}"/>
    <cellStyle name="Percent 7 4 2 3 2 2" xfId="37590" xr:uid="{00000000-0005-0000-0000-000034900000}"/>
    <cellStyle name="Percent 7 4 2 3 3" xfId="37591" xr:uid="{00000000-0005-0000-0000-000035900000}"/>
    <cellStyle name="Percent 7 4 2 3 4" xfId="37592" xr:uid="{00000000-0005-0000-0000-000036900000}"/>
    <cellStyle name="Percent 7 4 2 4" xfId="37593" xr:uid="{00000000-0005-0000-0000-000037900000}"/>
    <cellStyle name="Percent 7 4 2 4 2" xfId="37594" xr:uid="{00000000-0005-0000-0000-000038900000}"/>
    <cellStyle name="Percent 7 4 2 5" xfId="37595" xr:uid="{00000000-0005-0000-0000-000039900000}"/>
    <cellStyle name="Percent 7 4 2 6" xfId="37596" xr:uid="{00000000-0005-0000-0000-00003A900000}"/>
    <cellStyle name="Percent 7 4 3" xfId="37597" xr:uid="{00000000-0005-0000-0000-00003B900000}"/>
    <cellStyle name="Percent 7 4 3 2" xfId="37598" xr:uid="{00000000-0005-0000-0000-00003C900000}"/>
    <cellStyle name="Percent 7 4 3 2 2" xfId="37599" xr:uid="{00000000-0005-0000-0000-00003D900000}"/>
    <cellStyle name="Percent 7 4 3 2 2 2" xfId="37600" xr:uid="{00000000-0005-0000-0000-00003E900000}"/>
    <cellStyle name="Percent 7 4 3 2 3" xfId="37601" xr:uid="{00000000-0005-0000-0000-00003F900000}"/>
    <cellStyle name="Percent 7 4 3 2 4" xfId="37602" xr:uid="{00000000-0005-0000-0000-000040900000}"/>
    <cellStyle name="Percent 7 4 3 3" xfId="37603" xr:uid="{00000000-0005-0000-0000-000041900000}"/>
    <cellStyle name="Percent 7 4 3 3 2" xfId="37604" xr:uid="{00000000-0005-0000-0000-000042900000}"/>
    <cellStyle name="Percent 7 4 3 4" xfId="37605" xr:uid="{00000000-0005-0000-0000-000043900000}"/>
    <cellStyle name="Percent 7 4 3 5" xfId="37606" xr:uid="{00000000-0005-0000-0000-000044900000}"/>
    <cellStyle name="Percent 7 4 4" xfId="37607" xr:uid="{00000000-0005-0000-0000-000045900000}"/>
    <cellStyle name="Percent 7 4 4 2" xfId="37608" xr:uid="{00000000-0005-0000-0000-000046900000}"/>
    <cellStyle name="Percent 7 4 4 2 2" xfId="37609" xr:uid="{00000000-0005-0000-0000-000047900000}"/>
    <cellStyle name="Percent 7 4 4 3" xfId="37610" xr:uid="{00000000-0005-0000-0000-000048900000}"/>
    <cellStyle name="Percent 7 4 4 4" xfId="37611" xr:uid="{00000000-0005-0000-0000-000049900000}"/>
    <cellStyle name="Percent 7 4 5" xfId="37612" xr:uid="{00000000-0005-0000-0000-00004A900000}"/>
    <cellStyle name="Percent 7 4 5 2" xfId="37613" xr:uid="{00000000-0005-0000-0000-00004B900000}"/>
    <cellStyle name="Percent 7 4 6" xfId="37614" xr:uid="{00000000-0005-0000-0000-00004C900000}"/>
    <cellStyle name="Percent 7 4 7" xfId="37615" xr:uid="{00000000-0005-0000-0000-00004D900000}"/>
    <cellStyle name="Percent 7 5" xfId="6713" xr:uid="{00000000-0005-0000-0000-00004E900000}"/>
    <cellStyle name="Percent 7 5 2" xfId="37616" xr:uid="{00000000-0005-0000-0000-00004F900000}"/>
    <cellStyle name="Percent 7 5 2 2" xfId="37617" xr:uid="{00000000-0005-0000-0000-000050900000}"/>
    <cellStyle name="Percent 7 5 2 2 2" xfId="37618" xr:uid="{00000000-0005-0000-0000-000051900000}"/>
    <cellStyle name="Percent 7 5 2 2 2 2" xfId="37619" xr:uid="{00000000-0005-0000-0000-000052900000}"/>
    <cellStyle name="Percent 7 5 2 2 3" xfId="37620" xr:uid="{00000000-0005-0000-0000-000053900000}"/>
    <cellStyle name="Percent 7 5 2 2 4" xfId="37621" xr:uid="{00000000-0005-0000-0000-000054900000}"/>
    <cellStyle name="Percent 7 5 2 3" xfId="37622" xr:uid="{00000000-0005-0000-0000-000055900000}"/>
    <cellStyle name="Percent 7 5 2 3 2" xfId="37623" xr:uid="{00000000-0005-0000-0000-000056900000}"/>
    <cellStyle name="Percent 7 5 2 4" xfId="37624" xr:uid="{00000000-0005-0000-0000-000057900000}"/>
    <cellStyle name="Percent 7 5 2 5" xfId="37625" xr:uid="{00000000-0005-0000-0000-000058900000}"/>
    <cellStyle name="Percent 7 5 3" xfId="37626" xr:uid="{00000000-0005-0000-0000-000059900000}"/>
    <cellStyle name="Percent 7 5 3 2" xfId="37627" xr:uid="{00000000-0005-0000-0000-00005A900000}"/>
    <cellStyle name="Percent 7 5 3 2 2" xfId="37628" xr:uid="{00000000-0005-0000-0000-00005B900000}"/>
    <cellStyle name="Percent 7 5 3 3" xfId="37629" xr:uid="{00000000-0005-0000-0000-00005C900000}"/>
    <cellStyle name="Percent 7 5 3 4" xfId="37630" xr:uid="{00000000-0005-0000-0000-00005D900000}"/>
    <cellStyle name="Percent 7 5 4" xfId="37631" xr:uid="{00000000-0005-0000-0000-00005E900000}"/>
    <cellStyle name="Percent 7 5 4 2" xfId="37632" xr:uid="{00000000-0005-0000-0000-00005F900000}"/>
    <cellStyle name="Percent 7 5 5" xfId="37633" xr:uid="{00000000-0005-0000-0000-000060900000}"/>
    <cellStyle name="Percent 7 5 6" xfId="37634" xr:uid="{00000000-0005-0000-0000-000061900000}"/>
    <cellStyle name="Percent 7 6" xfId="6714" xr:uid="{00000000-0005-0000-0000-000062900000}"/>
    <cellStyle name="Percent 7 6 2" xfId="37635" xr:uid="{00000000-0005-0000-0000-000063900000}"/>
    <cellStyle name="Percent 7 6 2 2" xfId="37636" xr:uid="{00000000-0005-0000-0000-000064900000}"/>
    <cellStyle name="Percent 7 6 2 2 2" xfId="37637" xr:uid="{00000000-0005-0000-0000-000065900000}"/>
    <cellStyle name="Percent 7 6 2 3" xfId="37638" xr:uid="{00000000-0005-0000-0000-000066900000}"/>
    <cellStyle name="Percent 7 6 2 4" xfId="37639" xr:uid="{00000000-0005-0000-0000-000067900000}"/>
    <cellStyle name="Percent 7 6 3" xfId="37640" xr:uid="{00000000-0005-0000-0000-000068900000}"/>
    <cellStyle name="Percent 7 6 3 2" xfId="37641" xr:uid="{00000000-0005-0000-0000-000069900000}"/>
    <cellStyle name="Percent 7 6 4" xfId="37642" xr:uid="{00000000-0005-0000-0000-00006A900000}"/>
    <cellStyle name="Percent 7 6 5" xfId="37643" xr:uid="{00000000-0005-0000-0000-00006B900000}"/>
    <cellStyle name="Percent 7 7" xfId="6715" xr:uid="{00000000-0005-0000-0000-00006C900000}"/>
    <cellStyle name="Percent 7 7 2" xfId="37644" xr:uid="{00000000-0005-0000-0000-00006D900000}"/>
    <cellStyle name="Percent 7 7 2 2" xfId="37645" xr:uid="{00000000-0005-0000-0000-00006E900000}"/>
    <cellStyle name="Percent 7 7 3" xfId="37646" xr:uid="{00000000-0005-0000-0000-00006F900000}"/>
    <cellStyle name="Percent 7 7 4" xfId="37647" xr:uid="{00000000-0005-0000-0000-000070900000}"/>
    <cellStyle name="Percent 7 8" xfId="6716" xr:uid="{00000000-0005-0000-0000-000071900000}"/>
    <cellStyle name="Percent 7 8 2" xfId="37648" xr:uid="{00000000-0005-0000-0000-000072900000}"/>
    <cellStyle name="Percent 7 9" xfId="7481" xr:uid="{00000000-0005-0000-0000-000073900000}"/>
    <cellStyle name="Percent 8" xfId="527" xr:uid="{00000000-0005-0000-0000-000074900000}"/>
    <cellStyle name="Percent 8 10" xfId="6717" xr:uid="{00000000-0005-0000-0000-000075900000}"/>
    <cellStyle name="Percent 8 11" xfId="6718" xr:uid="{00000000-0005-0000-0000-000076900000}"/>
    <cellStyle name="Percent 8 12" xfId="6719" xr:uid="{00000000-0005-0000-0000-000077900000}"/>
    <cellStyle name="Percent 8 13" xfId="6720" xr:uid="{00000000-0005-0000-0000-000078900000}"/>
    <cellStyle name="Percent 8 14" xfId="6721" xr:uid="{00000000-0005-0000-0000-000079900000}"/>
    <cellStyle name="Percent 8 15" xfId="6722" xr:uid="{00000000-0005-0000-0000-00007A900000}"/>
    <cellStyle name="Percent 8 16" xfId="6723" xr:uid="{00000000-0005-0000-0000-00007B900000}"/>
    <cellStyle name="Percent 8 17" xfId="6724" xr:uid="{00000000-0005-0000-0000-00007C900000}"/>
    <cellStyle name="Percent 8 18" xfId="6725" xr:uid="{00000000-0005-0000-0000-00007D900000}"/>
    <cellStyle name="Percent 8 19" xfId="6726" xr:uid="{00000000-0005-0000-0000-00007E900000}"/>
    <cellStyle name="Percent 8 2" xfId="851" xr:uid="{00000000-0005-0000-0000-00007F900000}"/>
    <cellStyle name="Percent 8 2 10" xfId="6727" xr:uid="{00000000-0005-0000-0000-000080900000}"/>
    <cellStyle name="Percent 8 2 11" xfId="6728" xr:uid="{00000000-0005-0000-0000-000081900000}"/>
    <cellStyle name="Percent 8 2 12" xfId="6729" xr:uid="{00000000-0005-0000-0000-000082900000}"/>
    <cellStyle name="Percent 8 2 13" xfId="6730" xr:uid="{00000000-0005-0000-0000-000083900000}"/>
    <cellStyle name="Percent 8 2 14" xfId="6731" xr:uid="{00000000-0005-0000-0000-000084900000}"/>
    <cellStyle name="Percent 8 2 15" xfId="6732" xr:uid="{00000000-0005-0000-0000-000085900000}"/>
    <cellStyle name="Percent 8 2 16" xfId="6733" xr:uid="{00000000-0005-0000-0000-000086900000}"/>
    <cellStyle name="Percent 8 2 17" xfId="6734" xr:uid="{00000000-0005-0000-0000-000087900000}"/>
    <cellStyle name="Percent 8 2 18" xfId="6735" xr:uid="{00000000-0005-0000-0000-000088900000}"/>
    <cellStyle name="Percent 8 2 19" xfId="6736" xr:uid="{00000000-0005-0000-0000-000089900000}"/>
    <cellStyle name="Percent 8 2 2" xfId="6737" xr:uid="{00000000-0005-0000-0000-00008A900000}"/>
    <cellStyle name="Percent 8 2 2 2" xfId="6738" xr:uid="{00000000-0005-0000-0000-00008B900000}"/>
    <cellStyle name="Percent 8 2 2 2 2" xfId="37649" xr:uid="{00000000-0005-0000-0000-00008C900000}"/>
    <cellStyle name="Percent 8 2 2 2 2 2" xfId="37650" xr:uid="{00000000-0005-0000-0000-00008D900000}"/>
    <cellStyle name="Percent 8 2 2 2 2 2 2" xfId="37651" xr:uid="{00000000-0005-0000-0000-00008E900000}"/>
    <cellStyle name="Percent 8 2 2 2 2 2 2 2" xfId="37652" xr:uid="{00000000-0005-0000-0000-00008F900000}"/>
    <cellStyle name="Percent 8 2 2 2 2 2 3" xfId="37653" xr:uid="{00000000-0005-0000-0000-000090900000}"/>
    <cellStyle name="Percent 8 2 2 2 2 2 4" xfId="37654" xr:uid="{00000000-0005-0000-0000-000091900000}"/>
    <cellStyle name="Percent 8 2 2 2 2 3" xfId="37655" xr:uid="{00000000-0005-0000-0000-000092900000}"/>
    <cellStyle name="Percent 8 2 2 2 2 3 2" xfId="37656" xr:uid="{00000000-0005-0000-0000-000093900000}"/>
    <cellStyle name="Percent 8 2 2 2 2 4" xfId="37657" xr:uid="{00000000-0005-0000-0000-000094900000}"/>
    <cellStyle name="Percent 8 2 2 2 2 5" xfId="37658" xr:uid="{00000000-0005-0000-0000-000095900000}"/>
    <cellStyle name="Percent 8 2 2 2 3" xfId="37659" xr:uid="{00000000-0005-0000-0000-000096900000}"/>
    <cellStyle name="Percent 8 2 2 2 3 2" xfId="37660" xr:uid="{00000000-0005-0000-0000-000097900000}"/>
    <cellStyle name="Percent 8 2 2 2 3 2 2" xfId="37661" xr:uid="{00000000-0005-0000-0000-000098900000}"/>
    <cellStyle name="Percent 8 2 2 2 3 3" xfId="37662" xr:uid="{00000000-0005-0000-0000-000099900000}"/>
    <cellStyle name="Percent 8 2 2 2 3 4" xfId="37663" xr:uid="{00000000-0005-0000-0000-00009A900000}"/>
    <cellStyle name="Percent 8 2 2 2 4" xfId="37664" xr:uid="{00000000-0005-0000-0000-00009B900000}"/>
    <cellStyle name="Percent 8 2 2 2 4 2" xfId="37665" xr:uid="{00000000-0005-0000-0000-00009C900000}"/>
    <cellStyle name="Percent 8 2 2 2 5" xfId="37666" xr:uid="{00000000-0005-0000-0000-00009D900000}"/>
    <cellStyle name="Percent 8 2 2 2 6" xfId="37667" xr:uid="{00000000-0005-0000-0000-00009E900000}"/>
    <cellStyle name="Percent 8 2 2 3" xfId="37668" xr:uid="{00000000-0005-0000-0000-00009F900000}"/>
    <cellStyle name="Percent 8 2 2 3 2" xfId="37669" xr:uid="{00000000-0005-0000-0000-0000A0900000}"/>
    <cellStyle name="Percent 8 2 2 3 2 2" xfId="37670" xr:uid="{00000000-0005-0000-0000-0000A1900000}"/>
    <cellStyle name="Percent 8 2 2 3 2 2 2" xfId="37671" xr:uid="{00000000-0005-0000-0000-0000A2900000}"/>
    <cellStyle name="Percent 8 2 2 3 2 3" xfId="37672" xr:uid="{00000000-0005-0000-0000-0000A3900000}"/>
    <cellStyle name="Percent 8 2 2 3 2 4" xfId="37673" xr:uid="{00000000-0005-0000-0000-0000A4900000}"/>
    <cellStyle name="Percent 8 2 2 3 3" xfId="37674" xr:uid="{00000000-0005-0000-0000-0000A5900000}"/>
    <cellStyle name="Percent 8 2 2 3 3 2" xfId="37675" xr:uid="{00000000-0005-0000-0000-0000A6900000}"/>
    <cellStyle name="Percent 8 2 2 3 4" xfId="37676" xr:uid="{00000000-0005-0000-0000-0000A7900000}"/>
    <cellStyle name="Percent 8 2 2 3 5" xfId="37677" xr:uid="{00000000-0005-0000-0000-0000A8900000}"/>
    <cellStyle name="Percent 8 2 2 4" xfId="37678" xr:uid="{00000000-0005-0000-0000-0000A9900000}"/>
    <cellStyle name="Percent 8 2 2 4 2" xfId="37679" xr:uid="{00000000-0005-0000-0000-0000AA900000}"/>
    <cellStyle name="Percent 8 2 2 4 2 2" xfId="37680" xr:uid="{00000000-0005-0000-0000-0000AB900000}"/>
    <cellStyle name="Percent 8 2 2 4 3" xfId="37681" xr:uid="{00000000-0005-0000-0000-0000AC900000}"/>
    <cellStyle name="Percent 8 2 2 4 4" xfId="37682" xr:uid="{00000000-0005-0000-0000-0000AD900000}"/>
    <cellStyle name="Percent 8 2 2 5" xfId="37683" xr:uid="{00000000-0005-0000-0000-0000AE900000}"/>
    <cellStyle name="Percent 8 2 2 5 2" xfId="37684" xr:uid="{00000000-0005-0000-0000-0000AF900000}"/>
    <cellStyle name="Percent 8 2 2 6" xfId="37685" xr:uid="{00000000-0005-0000-0000-0000B0900000}"/>
    <cellStyle name="Percent 8 2 2 7" xfId="37686" xr:uid="{00000000-0005-0000-0000-0000B1900000}"/>
    <cellStyle name="Percent 8 2 20" xfId="6739" xr:uid="{00000000-0005-0000-0000-0000B2900000}"/>
    <cellStyle name="Percent 8 2 21" xfId="6740" xr:uid="{00000000-0005-0000-0000-0000B3900000}"/>
    <cellStyle name="Percent 8 2 22" xfId="6741" xr:uid="{00000000-0005-0000-0000-0000B4900000}"/>
    <cellStyle name="Percent 8 2 3" xfId="6742" xr:uid="{00000000-0005-0000-0000-0000B5900000}"/>
    <cellStyle name="Percent 8 2 3 2" xfId="37687" xr:uid="{00000000-0005-0000-0000-0000B6900000}"/>
    <cellStyle name="Percent 8 2 3 2 2" xfId="37688" xr:uid="{00000000-0005-0000-0000-0000B7900000}"/>
    <cellStyle name="Percent 8 2 3 2 2 2" xfId="37689" xr:uid="{00000000-0005-0000-0000-0000B8900000}"/>
    <cellStyle name="Percent 8 2 3 2 2 2 2" xfId="37690" xr:uid="{00000000-0005-0000-0000-0000B9900000}"/>
    <cellStyle name="Percent 8 2 3 2 2 3" xfId="37691" xr:uid="{00000000-0005-0000-0000-0000BA900000}"/>
    <cellStyle name="Percent 8 2 3 2 2 4" xfId="37692" xr:uid="{00000000-0005-0000-0000-0000BB900000}"/>
    <cellStyle name="Percent 8 2 3 2 3" xfId="37693" xr:uid="{00000000-0005-0000-0000-0000BC900000}"/>
    <cellStyle name="Percent 8 2 3 2 3 2" xfId="37694" xr:uid="{00000000-0005-0000-0000-0000BD900000}"/>
    <cellStyle name="Percent 8 2 3 2 4" xfId="37695" xr:uid="{00000000-0005-0000-0000-0000BE900000}"/>
    <cellStyle name="Percent 8 2 3 2 5" xfId="37696" xr:uid="{00000000-0005-0000-0000-0000BF900000}"/>
    <cellStyle name="Percent 8 2 3 3" xfId="37697" xr:uid="{00000000-0005-0000-0000-0000C0900000}"/>
    <cellStyle name="Percent 8 2 3 3 2" xfId="37698" xr:uid="{00000000-0005-0000-0000-0000C1900000}"/>
    <cellStyle name="Percent 8 2 3 3 2 2" xfId="37699" xr:uid="{00000000-0005-0000-0000-0000C2900000}"/>
    <cellStyle name="Percent 8 2 3 3 3" xfId="37700" xr:uid="{00000000-0005-0000-0000-0000C3900000}"/>
    <cellStyle name="Percent 8 2 3 3 4" xfId="37701" xr:uid="{00000000-0005-0000-0000-0000C4900000}"/>
    <cellStyle name="Percent 8 2 3 4" xfId="37702" xr:uid="{00000000-0005-0000-0000-0000C5900000}"/>
    <cellStyle name="Percent 8 2 3 4 2" xfId="37703" xr:uid="{00000000-0005-0000-0000-0000C6900000}"/>
    <cellStyle name="Percent 8 2 3 5" xfId="37704" xr:uid="{00000000-0005-0000-0000-0000C7900000}"/>
    <cellStyle name="Percent 8 2 3 6" xfId="37705" xr:uid="{00000000-0005-0000-0000-0000C8900000}"/>
    <cellStyle name="Percent 8 2 4" xfId="6743" xr:uid="{00000000-0005-0000-0000-0000C9900000}"/>
    <cellStyle name="Percent 8 2 4 2" xfId="37706" xr:uid="{00000000-0005-0000-0000-0000CA900000}"/>
    <cellStyle name="Percent 8 2 4 2 2" xfId="37707" xr:uid="{00000000-0005-0000-0000-0000CB900000}"/>
    <cellStyle name="Percent 8 2 4 2 2 2" xfId="37708" xr:uid="{00000000-0005-0000-0000-0000CC900000}"/>
    <cellStyle name="Percent 8 2 4 2 3" xfId="37709" xr:uid="{00000000-0005-0000-0000-0000CD900000}"/>
    <cellStyle name="Percent 8 2 4 2 4" xfId="37710" xr:uid="{00000000-0005-0000-0000-0000CE900000}"/>
    <cellStyle name="Percent 8 2 4 3" xfId="37711" xr:uid="{00000000-0005-0000-0000-0000CF900000}"/>
    <cellStyle name="Percent 8 2 4 3 2" xfId="37712" xr:uid="{00000000-0005-0000-0000-0000D0900000}"/>
    <cellStyle name="Percent 8 2 4 4" xfId="37713" xr:uid="{00000000-0005-0000-0000-0000D1900000}"/>
    <cellStyle name="Percent 8 2 4 5" xfId="37714" xr:uid="{00000000-0005-0000-0000-0000D2900000}"/>
    <cellStyle name="Percent 8 2 5" xfId="6744" xr:uid="{00000000-0005-0000-0000-0000D3900000}"/>
    <cellStyle name="Percent 8 2 5 2" xfId="37715" xr:uid="{00000000-0005-0000-0000-0000D4900000}"/>
    <cellStyle name="Percent 8 2 5 2 2" xfId="37716" xr:uid="{00000000-0005-0000-0000-0000D5900000}"/>
    <cellStyle name="Percent 8 2 5 3" xfId="37717" xr:uid="{00000000-0005-0000-0000-0000D6900000}"/>
    <cellStyle name="Percent 8 2 5 4" xfId="37718" xr:uid="{00000000-0005-0000-0000-0000D7900000}"/>
    <cellStyle name="Percent 8 2 6" xfId="6745" xr:uid="{00000000-0005-0000-0000-0000D8900000}"/>
    <cellStyle name="Percent 8 2 6 2" xfId="37719" xr:uid="{00000000-0005-0000-0000-0000D9900000}"/>
    <cellStyle name="Percent 8 2 7" xfId="6746" xr:uid="{00000000-0005-0000-0000-0000DA900000}"/>
    <cellStyle name="Percent 8 2 8" xfId="6747" xr:uid="{00000000-0005-0000-0000-0000DB900000}"/>
    <cellStyle name="Percent 8 2 9" xfId="6748" xr:uid="{00000000-0005-0000-0000-0000DC900000}"/>
    <cellStyle name="Percent 8 20" xfId="6749" xr:uid="{00000000-0005-0000-0000-0000DD900000}"/>
    <cellStyle name="Percent 8 21" xfId="6750" xr:uid="{00000000-0005-0000-0000-0000DE900000}"/>
    <cellStyle name="Percent 8 22" xfId="6751" xr:uid="{00000000-0005-0000-0000-0000DF900000}"/>
    <cellStyle name="Percent 8 23" xfId="6752" xr:uid="{00000000-0005-0000-0000-0000E0900000}"/>
    <cellStyle name="Percent 8 24" xfId="6753" xr:uid="{00000000-0005-0000-0000-0000E1900000}"/>
    <cellStyle name="Percent 8 3" xfId="852" xr:uid="{00000000-0005-0000-0000-0000E2900000}"/>
    <cellStyle name="Percent 8 3 2" xfId="6754" xr:uid="{00000000-0005-0000-0000-0000E3900000}"/>
    <cellStyle name="Percent 8 3 2 2" xfId="37720" xr:uid="{00000000-0005-0000-0000-0000E4900000}"/>
    <cellStyle name="Percent 8 3 2 2 2" xfId="37721" xr:uid="{00000000-0005-0000-0000-0000E5900000}"/>
    <cellStyle name="Percent 8 3 2 2 2 2" xfId="37722" xr:uid="{00000000-0005-0000-0000-0000E6900000}"/>
    <cellStyle name="Percent 8 3 2 2 2 2 2" xfId="37723" xr:uid="{00000000-0005-0000-0000-0000E7900000}"/>
    <cellStyle name="Percent 8 3 2 2 2 2 2 2" xfId="37724" xr:uid="{00000000-0005-0000-0000-0000E8900000}"/>
    <cellStyle name="Percent 8 3 2 2 2 2 3" xfId="37725" xr:uid="{00000000-0005-0000-0000-0000E9900000}"/>
    <cellStyle name="Percent 8 3 2 2 2 2 4" xfId="37726" xr:uid="{00000000-0005-0000-0000-0000EA900000}"/>
    <cellStyle name="Percent 8 3 2 2 2 3" xfId="37727" xr:uid="{00000000-0005-0000-0000-0000EB900000}"/>
    <cellStyle name="Percent 8 3 2 2 2 3 2" xfId="37728" xr:uid="{00000000-0005-0000-0000-0000EC900000}"/>
    <cellStyle name="Percent 8 3 2 2 2 4" xfId="37729" xr:uid="{00000000-0005-0000-0000-0000ED900000}"/>
    <cellStyle name="Percent 8 3 2 2 2 5" xfId="37730" xr:uid="{00000000-0005-0000-0000-0000EE900000}"/>
    <cellStyle name="Percent 8 3 2 2 3" xfId="37731" xr:uid="{00000000-0005-0000-0000-0000EF900000}"/>
    <cellStyle name="Percent 8 3 2 2 3 2" xfId="37732" xr:uid="{00000000-0005-0000-0000-0000F0900000}"/>
    <cellStyle name="Percent 8 3 2 2 3 2 2" xfId="37733" xr:uid="{00000000-0005-0000-0000-0000F1900000}"/>
    <cellStyle name="Percent 8 3 2 2 3 3" xfId="37734" xr:uid="{00000000-0005-0000-0000-0000F2900000}"/>
    <cellStyle name="Percent 8 3 2 2 3 4" xfId="37735" xr:uid="{00000000-0005-0000-0000-0000F3900000}"/>
    <cellStyle name="Percent 8 3 2 2 4" xfId="37736" xr:uid="{00000000-0005-0000-0000-0000F4900000}"/>
    <cellStyle name="Percent 8 3 2 2 4 2" xfId="37737" xr:uid="{00000000-0005-0000-0000-0000F5900000}"/>
    <cellStyle name="Percent 8 3 2 2 5" xfId="37738" xr:uid="{00000000-0005-0000-0000-0000F6900000}"/>
    <cellStyle name="Percent 8 3 2 2 6" xfId="37739" xr:uid="{00000000-0005-0000-0000-0000F7900000}"/>
    <cellStyle name="Percent 8 3 2 3" xfId="37740" xr:uid="{00000000-0005-0000-0000-0000F8900000}"/>
    <cellStyle name="Percent 8 3 2 3 2" xfId="37741" xr:uid="{00000000-0005-0000-0000-0000F9900000}"/>
    <cellStyle name="Percent 8 3 2 3 2 2" xfId="37742" xr:uid="{00000000-0005-0000-0000-0000FA900000}"/>
    <cellStyle name="Percent 8 3 2 3 2 2 2" xfId="37743" xr:uid="{00000000-0005-0000-0000-0000FB900000}"/>
    <cellStyle name="Percent 8 3 2 3 2 3" xfId="37744" xr:uid="{00000000-0005-0000-0000-0000FC900000}"/>
    <cellStyle name="Percent 8 3 2 3 2 4" xfId="37745" xr:uid="{00000000-0005-0000-0000-0000FD900000}"/>
    <cellStyle name="Percent 8 3 2 3 3" xfId="37746" xr:uid="{00000000-0005-0000-0000-0000FE900000}"/>
    <cellStyle name="Percent 8 3 2 3 3 2" xfId="37747" xr:uid="{00000000-0005-0000-0000-0000FF900000}"/>
    <cellStyle name="Percent 8 3 2 3 4" xfId="37748" xr:uid="{00000000-0005-0000-0000-000000910000}"/>
    <cellStyle name="Percent 8 3 2 3 5" xfId="37749" xr:uid="{00000000-0005-0000-0000-000001910000}"/>
    <cellStyle name="Percent 8 3 2 4" xfId="37750" xr:uid="{00000000-0005-0000-0000-000002910000}"/>
    <cellStyle name="Percent 8 3 2 4 2" xfId="37751" xr:uid="{00000000-0005-0000-0000-000003910000}"/>
    <cellStyle name="Percent 8 3 2 4 2 2" xfId="37752" xr:uid="{00000000-0005-0000-0000-000004910000}"/>
    <cellStyle name="Percent 8 3 2 4 3" xfId="37753" xr:uid="{00000000-0005-0000-0000-000005910000}"/>
    <cellStyle name="Percent 8 3 2 4 4" xfId="37754" xr:uid="{00000000-0005-0000-0000-000006910000}"/>
    <cellStyle name="Percent 8 3 2 5" xfId="37755" xr:uid="{00000000-0005-0000-0000-000007910000}"/>
    <cellStyle name="Percent 8 3 2 5 2" xfId="37756" xr:uid="{00000000-0005-0000-0000-000008910000}"/>
    <cellStyle name="Percent 8 3 2 6" xfId="37757" xr:uid="{00000000-0005-0000-0000-000009910000}"/>
    <cellStyle name="Percent 8 3 2 7" xfId="37758" xr:uid="{00000000-0005-0000-0000-00000A910000}"/>
    <cellStyle name="Percent 8 3 3" xfId="6755" xr:uid="{00000000-0005-0000-0000-00000B910000}"/>
    <cellStyle name="Percent 8 3 3 2" xfId="37759" xr:uid="{00000000-0005-0000-0000-00000C910000}"/>
    <cellStyle name="Percent 8 3 3 2 2" xfId="37760" xr:uid="{00000000-0005-0000-0000-00000D910000}"/>
    <cellStyle name="Percent 8 3 3 2 2 2" xfId="37761" xr:uid="{00000000-0005-0000-0000-00000E910000}"/>
    <cellStyle name="Percent 8 3 3 2 2 2 2" xfId="37762" xr:uid="{00000000-0005-0000-0000-00000F910000}"/>
    <cellStyle name="Percent 8 3 3 2 2 3" xfId="37763" xr:uid="{00000000-0005-0000-0000-000010910000}"/>
    <cellStyle name="Percent 8 3 3 2 2 4" xfId="37764" xr:uid="{00000000-0005-0000-0000-000011910000}"/>
    <cellStyle name="Percent 8 3 3 2 3" xfId="37765" xr:uid="{00000000-0005-0000-0000-000012910000}"/>
    <cellStyle name="Percent 8 3 3 2 3 2" xfId="37766" xr:uid="{00000000-0005-0000-0000-000013910000}"/>
    <cellStyle name="Percent 8 3 3 2 4" xfId="37767" xr:uid="{00000000-0005-0000-0000-000014910000}"/>
    <cellStyle name="Percent 8 3 3 2 5" xfId="37768" xr:uid="{00000000-0005-0000-0000-000015910000}"/>
    <cellStyle name="Percent 8 3 3 3" xfId="37769" xr:uid="{00000000-0005-0000-0000-000016910000}"/>
    <cellStyle name="Percent 8 3 3 3 2" xfId="37770" xr:uid="{00000000-0005-0000-0000-000017910000}"/>
    <cellStyle name="Percent 8 3 3 3 2 2" xfId="37771" xr:uid="{00000000-0005-0000-0000-000018910000}"/>
    <cellStyle name="Percent 8 3 3 3 3" xfId="37772" xr:uid="{00000000-0005-0000-0000-000019910000}"/>
    <cellStyle name="Percent 8 3 3 3 4" xfId="37773" xr:uid="{00000000-0005-0000-0000-00001A910000}"/>
    <cellStyle name="Percent 8 3 3 4" xfId="37774" xr:uid="{00000000-0005-0000-0000-00001B910000}"/>
    <cellStyle name="Percent 8 3 3 4 2" xfId="37775" xr:uid="{00000000-0005-0000-0000-00001C910000}"/>
    <cellStyle name="Percent 8 3 3 5" xfId="37776" xr:uid="{00000000-0005-0000-0000-00001D910000}"/>
    <cellStyle name="Percent 8 3 3 6" xfId="37777" xr:uid="{00000000-0005-0000-0000-00001E910000}"/>
    <cellStyle name="Percent 8 3 4" xfId="37778" xr:uid="{00000000-0005-0000-0000-00001F910000}"/>
    <cellStyle name="Percent 8 3 4 2" xfId="37779" xr:uid="{00000000-0005-0000-0000-000020910000}"/>
    <cellStyle name="Percent 8 3 4 2 2" xfId="37780" xr:uid="{00000000-0005-0000-0000-000021910000}"/>
    <cellStyle name="Percent 8 3 4 2 2 2" xfId="37781" xr:uid="{00000000-0005-0000-0000-000022910000}"/>
    <cellStyle name="Percent 8 3 4 2 3" xfId="37782" xr:uid="{00000000-0005-0000-0000-000023910000}"/>
    <cellStyle name="Percent 8 3 4 2 4" xfId="37783" xr:uid="{00000000-0005-0000-0000-000024910000}"/>
    <cellStyle name="Percent 8 3 4 3" xfId="37784" xr:uid="{00000000-0005-0000-0000-000025910000}"/>
    <cellStyle name="Percent 8 3 4 3 2" xfId="37785" xr:uid="{00000000-0005-0000-0000-000026910000}"/>
    <cellStyle name="Percent 8 3 4 4" xfId="37786" xr:uid="{00000000-0005-0000-0000-000027910000}"/>
    <cellStyle name="Percent 8 3 4 5" xfId="37787" xr:uid="{00000000-0005-0000-0000-000028910000}"/>
    <cellStyle name="Percent 8 3 5" xfId="37788" xr:uid="{00000000-0005-0000-0000-000029910000}"/>
    <cellStyle name="Percent 8 3 5 2" xfId="37789" xr:uid="{00000000-0005-0000-0000-00002A910000}"/>
    <cellStyle name="Percent 8 3 5 2 2" xfId="37790" xr:uid="{00000000-0005-0000-0000-00002B910000}"/>
    <cellStyle name="Percent 8 3 5 3" xfId="37791" xr:uid="{00000000-0005-0000-0000-00002C910000}"/>
    <cellStyle name="Percent 8 3 5 4" xfId="37792" xr:uid="{00000000-0005-0000-0000-00002D910000}"/>
    <cellStyle name="Percent 8 3 6" xfId="37793" xr:uid="{00000000-0005-0000-0000-00002E910000}"/>
    <cellStyle name="Percent 8 3 6 2" xfId="37794" xr:uid="{00000000-0005-0000-0000-00002F910000}"/>
    <cellStyle name="Percent 8 3 7" xfId="37795" xr:uid="{00000000-0005-0000-0000-000030910000}"/>
    <cellStyle name="Percent 8 3 8" xfId="37796" xr:uid="{00000000-0005-0000-0000-000031910000}"/>
    <cellStyle name="Percent 8 3 9" xfId="37797" xr:uid="{00000000-0005-0000-0000-000032910000}"/>
    <cellStyle name="Percent 8 4" xfId="853" xr:uid="{00000000-0005-0000-0000-000033910000}"/>
    <cellStyle name="Percent 8 4 2" xfId="37798" xr:uid="{00000000-0005-0000-0000-000034910000}"/>
    <cellStyle name="Percent 8 4 2 2" xfId="37799" xr:uid="{00000000-0005-0000-0000-000035910000}"/>
    <cellStyle name="Percent 8 4 2 2 2" xfId="37800" xr:uid="{00000000-0005-0000-0000-000036910000}"/>
    <cellStyle name="Percent 8 4 2 2 2 2" xfId="37801" xr:uid="{00000000-0005-0000-0000-000037910000}"/>
    <cellStyle name="Percent 8 4 2 2 2 2 2" xfId="37802" xr:uid="{00000000-0005-0000-0000-000038910000}"/>
    <cellStyle name="Percent 8 4 2 2 2 2 2 2" xfId="37803" xr:uid="{00000000-0005-0000-0000-000039910000}"/>
    <cellStyle name="Percent 8 4 2 2 2 2 3" xfId="37804" xr:uid="{00000000-0005-0000-0000-00003A910000}"/>
    <cellStyle name="Percent 8 4 2 2 2 2 4" xfId="37805" xr:uid="{00000000-0005-0000-0000-00003B910000}"/>
    <cellStyle name="Percent 8 4 2 2 2 3" xfId="37806" xr:uid="{00000000-0005-0000-0000-00003C910000}"/>
    <cellStyle name="Percent 8 4 2 2 2 3 2" xfId="37807" xr:uid="{00000000-0005-0000-0000-00003D910000}"/>
    <cellStyle name="Percent 8 4 2 2 2 4" xfId="37808" xr:uid="{00000000-0005-0000-0000-00003E910000}"/>
    <cellStyle name="Percent 8 4 2 2 2 5" xfId="37809" xr:uid="{00000000-0005-0000-0000-00003F910000}"/>
    <cellStyle name="Percent 8 4 2 2 3" xfId="37810" xr:uid="{00000000-0005-0000-0000-000040910000}"/>
    <cellStyle name="Percent 8 4 2 2 3 2" xfId="37811" xr:uid="{00000000-0005-0000-0000-000041910000}"/>
    <cellStyle name="Percent 8 4 2 2 3 2 2" xfId="37812" xr:uid="{00000000-0005-0000-0000-000042910000}"/>
    <cellStyle name="Percent 8 4 2 2 3 3" xfId="37813" xr:uid="{00000000-0005-0000-0000-000043910000}"/>
    <cellStyle name="Percent 8 4 2 2 3 4" xfId="37814" xr:uid="{00000000-0005-0000-0000-000044910000}"/>
    <cellStyle name="Percent 8 4 2 2 4" xfId="37815" xr:uid="{00000000-0005-0000-0000-000045910000}"/>
    <cellStyle name="Percent 8 4 2 2 4 2" xfId="37816" xr:uid="{00000000-0005-0000-0000-000046910000}"/>
    <cellStyle name="Percent 8 4 2 2 5" xfId="37817" xr:uid="{00000000-0005-0000-0000-000047910000}"/>
    <cellStyle name="Percent 8 4 2 2 6" xfId="37818" xr:uid="{00000000-0005-0000-0000-000048910000}"/>
    <cellStyle name="Percent 8 4 2 3" xfId="37819" xr:uid="{00000000-0005-0000-0000-000049910000}"/>
    <cellStyle name="Percent 8 4 2 3 2" xfId="37820" xr:uid="{00000000-0005-0000-0000-00004A910000}"/>
    <cellStyle name="Percent 8 4 2 3 2 2" xfId="37821" xr:uid="{00000000-0005-0000-0000-00004B910000}"/>
    <cellStyle name="Percent 8 4 2 3 2 2 2" xfId="37822" xr:uid="{00000000-0005-0000-0000-00004C910000}"/>
    <cellStyle name="Percent 8 4 2 3 2 3" xfId="37823" xr:uid="{00000000-0005-0000-0000-00004D910000}"/>
    <cellStyle name="Percent 8 4 2 3 2 4" xfId="37824" xr:uid="{00000000-0005-0000-0000-00004E910000}"/>
    <cellStyle name="Percent 8 4 2 3 3" xfId="37825" xr:uid="{00000000-0005-0000-0000-00004F910000}"/>
    <cellStyle name="Percent 8 4 2 3 3 2" xfId="37826" xr:uid="{00000000-0005-0000-0000-000050910000}"/>
    <cellStyle name="Percent 8 4 2 3 4" xfId="37827" xr:uid="{00000000-0005-0000-0000-000051910000}"/>
    <cellStyle name="Percent 8 4 2 3 5" xfId="37828" xr:uid="{00000000-0005-0000-0000-000052910000}"/>
    <cellStyle name="Percent 8 4 2 4" xfId="37829" xr:uid="{00000000-0005-0000-0000-000053910000}"/>
    <cellStyle name="Percent 8 4 2 4 2" xfId="37830" xr:uid="{00000000-0005-0000-0000-000054910000}"/>
    <cellStyle name="Percent 8 4 2 4 2 2" xfId="37831" xr:uid="{00000000-0005-0000-0000-000055910000}"/>
    <cellStyle name="Percent 8 4 2 4 3" xfId="37832" xr:uid="{00000000-0005-0000-0000-000056910000}"/>
    <cellStyle name="Percent 8 4 2 4 4" xfId="37833" xr:uid="{00000000-0005-0000-0000-000057910000}"/>
    <cellStyle name="Percent 8 4 2 5" xfId="37834" xr:uid="{00000000-0005-0000-0000-000058910000}"/>
    <cellStyle name="Percent 8 4 2 5 2" xfId="37835" xr:uid="{00000000-0005-0000-0000-000059910000}"/>
    <cellStyle name="Percent 8 4 2 6" xfId="37836" xr:uid="{00000000-0005-0000-0000-00005A910000}"/>
    <cellStyle name="Percent 8 4 2 7" xfId="37837" xr:uid="{00000000-0005-0000-0000-00005B910000}"/>
    <cellStyle name="Percent 8 4 3" xfId="37838" xr:uid="{00000000-0005-0000-0000-00005C910000}"/>
    <cellStyle name="Percent 8 4 3 2" xfId="37839" xr:uid="{00000000-0005-0000-0000-00005D910000}"/>
    <cellStyle name="Percent 8 4 3 2 2" xfId="37840" xr:uid="{00000000-0005-0000-0000-00005E910000}"/>
    <cellStyle name="Percent 8 4 3 2 2 2" xfId="37841" xr:uid="{00000000-0005-0000-0000-00005F910000}"/>
    <cellStyle name="Percent 8 4 3 2 2 2 2" xfId="37842" xr:uid="{00000000-0005-0000-0000-000060910000}"/>
    <cellStyle name="Percent 8 4 3 2 2 3" xfId="37843" xr:uid="{00000000-0005-0000-0000-000061910000}"/>
    <cellStyle name="Percent 8 4 3 2 2 4" xfId="37844" xr:uid="{00000000-0005-0000-0000-000062910000}"/>
    <cellStyle name="Percent 8 4 3 2 3" xfId="37845" xr:uid="{00000000-0005-0000-0000-000063910000}"/>
    <cellStyle name="Percent 8 4 3 2 3 2" xfId="37846" xr:uid="{00000000-0005-0000-0000-000064910000}"/>
    <cellStyle name="Percent 8 4 3 2 4" xfId="37847" xr:uid="{00000000-0005-0000-0000-000065910000}"/>
    <cellStyle name="Percent 8 4 3 2 5" xfId="37848" xr:uid="{00000000-0005-0000-0000-000066910000}"/>
    <cellStyle name="Percent 8 4 3 3" xfId="37849" xr:uid="{00000000-0005-0000-0000-000067910000}"/>
    <cellStyle name="Percent 8 4 3 3 2" xfId="37850" xr:uid="{00000000-0005-0000-0000-000068910000}"/>
    <cellStyle name="Percent 8 4 3 3 2 2" xfId="37851" xr:uid="{00000000-0005-0000-0000-000069910000}"/>
    <cellStyle name="Percent 8 4 3 3 3" xfId="37852" xr:uid="{00000000-0005-0000-0000-00006A910000}"/>
    <cellStyle name="Percent 8 4 3 3 4" xfId="37853" xr:uid="{00000000-0005-0000-0000-00006B910000}"/>
    <cellStyle name="Percent 8 4 3 4" xfId="37854" xr:uid="{00000000-0005-0000-0000-00006C910000}"/>
    <cellStyle name="Percent 8 4 3 4 2" xfId="37855" xr:uid="{00000000-0005-0000-0000-00006D910000}"/>
    <cellStyle name="Percent 8 4 3 5" xfId="37856" xr:uid="{00000000-0005-0000-0000-00006E910000}"/>
    <cellStyle name="Percent 8 4 3 6" xfId="37857" xr:uid="{00000000-0005-0000-0000-00006F910000}"/>
    <cellStyle name="Percent 8 4 4" xfId="37858" xr:uid="{00000000-0005-0000-0000-000070910000}"/>
    <cellStyle name="Percent 8 4 4 2" xfId="37859" xr:uid="{00000000-0005-0000-0000-000071910000}"/>
    <cellStyle name="Percent 8 4 4 2 2" xfId="37860" xr:uid="{00000000-0005-0000-0000-000072910000}"/>
    <cellStyle name="Percent 8 4 4 2 2 2" xfId="37861" xr:uid="{00000000-0005-0000-0000-000073910000}"/>
    <cellStyle name="Percent 8 4 4 2 3" xfId="37862" xr:uid="{00000000-0005-0000-0000-000074910000}"/>
    <cellStyle name="Percent 8 4 4 2 4" xfId="37863" xr:uid="{00000000-0005-0000-0000-000075910000}"/>
    <cellStyle name="Percent 8 4 4 3" xfId="37864" xr:uid="{00000000-0005-0000-0000-000076910000}"/>
    <cellStyle name="Percent 8 4 4 3 2" xfId="37865" xr:uid="{00000000-0005-0000-0000-000077910000}"/>
    <cellStyle name="Percent 8 4 4 4" xfId="37866" xr:uid="{00000000-0005-0000-0000-000078910000}"/>
    <cellStyle name="Percent 8 4 4 5" xfId="37867" xr:uid="{00000000-0005-0000-0000-000079910000}"/>
    <cellStyle name="Percent 8 4 5" xfId="37868" xr:uid="{00000000-0005-0000-0000-00007A910000}"/>
    <cellStyle name="Percent 8 4 5 2" xfId="37869" xr:uid="{00000000-0005-0000-0000-00007B910000}"/>
    <cellStyle name="Percent 8 4 5 2 2" xfId="37870" xr:uid="{00000000-0005-0000-0000-00007C910000}"/>
    <cellStyle name="Percent 8 4 5 3" xfId="37871" xr:uid="{00000000-0005-0000-0000-00007D910000}"/>
    <cellStyle name="Percent 8 4 5 4" xfId="37872" xr:uid="{00000000-0005-0000-0000-00007E910000}"/>
    <cellStyle name="Percent 8 4 6" xfId="37873" xr:uid="{00000000-0005-0000-0000-00007F910000}"/>
    <cellStyle name="Percent 8 4 6 2" xfId="37874" xr:uid="{00000000-0005-0000-0000-000080910000}"/>
    <cellStyle name="Percent 8 4 7" xfId="37875" xr:uid="{00000000-0005-0000-0000-000081910000}"/>
    <cellStyle name="Percent 8 4 8" xfId="37876" xr:uid="{00000000-0005-0000-0000-000082910000}"/>
    <cellStyle name="Percent 8 4 9" xfId="37877" xr:uid="{00000000-0005-0000-0000-000083910000}"/>
    <cellStyle name="Percent 8 5" xfId="6756" xr:uid="{00000000-0005-0000-0000-000084910000}"/>
    <cellStyle name="Percent 8 5 2" xfId="37878" xr:uid="{00000000-0005-0000-0000-000085910000}"/>
    <cellStyle name="Percent 8 5 2 2" xfId="37879" xr:uid="{00000000-0005-0000-0000-000086910000}"/>
    <cellStyle name="Percent 8 5 2 2 2" xfId="37880" xr:uid="{00000000-0005-0000-0000-000087910000}"/>
    <cellStyle name="Percent 8 5 2 2 2 2" xfId="37881" xr:uid="{00000000-0005-0000-0000-000088910000}"/>
    <cellStyle name="Percent 8 5 2 2 2 2 2" xfId="37882" xr:uid="{00000000-0005-0000-0000-000089910000}"/>
    <cellStyle name="Percent 8 5 2 2 2 3" xfId="37883" xr:uid="{00000000-0005-0000-0000-00008A910000}"/>
    <cellStyle name="Percent 8 5 2 2 2 4" xfId="37884" xr:uid="{00000000-0005-0000-0000-00008B910000}"/>
    <cellStyle name="Percent 8 5 2 2 3" xfId="37885" xr:uid="{00000000-0005-0000-0000-00008C910000}"/>
    <cellStyle name="Percent 8 5 2 2 3 2" xfId="37886" xr:uid="{00000000-0005-0000-0000-00008D910000}"/>
    <cellStyle name="Percent 8 5 2 2 4" xfId="37887" xr:uid="{00000000-0005-0000-0000-00008E910000}"/>
    <cellStyle name="Percent 8 5 2 2 5" xfId="37888" xr:uid="{00000000-0005-0000-0000-00008F910000}"/>
    <cellStyle name="Percent 8 5 2 3" xfId="37889" xr:uid="{00000000-0005-0000-0000-000090910000}"/>
    <cellStyle name="Percent 8 5 2 3 2" xfId="37890" xr:uid="{00000000-0005-0000-0000-000091910000}"/>
    <cellStyle name="Percent 8 5 2 3 2 2" xfId="37891" xr:uid="{00000000-0005-0000-0000-000092910000}"/>
    <cellStyle name="Percent 8 5 2 3 3" xfId="37892" xr:uid="{00000000-0005-0000-0000-000093910000}"/>
    <cellStyle name="Percent 8 5 2 3 4" xfId="37893" xr:uid="{00000000-0005-0000-0000-000094910000}"/>
    <cellStyle name="Percent 8 5 2 4" xfId="37894" xr:uid="{00000000-0005-0000-0000-000095910000}"/>
    <cellStyle name="Percent 8 5 2 4 2" xfId="37895" xr:uid="{00000000-0005-0000-0000-000096910000}"/>
    <cellStyle name="Percent 8 5 2 5" xfId="37896" xr:uid="{00000000-0005-0000-0000-000097910000}"/>
    <cellStyle name="Percent 8 5 2 6" xfId="37897" xr:uid="{00000000-0005-0000-0000-000098910000}"/>
    <cellStyle name="Percent 8 5 3" xfId="37898" xr:uid="{00000000-0005-0000-0000-000099910000}"/>
    <cellStyle name="Percent 8 5 3 2" xfId="37899" xr:uid="{00000000-0005-0000-0000-00009A910000}"/>
    <cellStyle name="Percent 8 5 3 2 2" xfId="37900" xr:uid="{00000000-0005-0000-0000-00009B910000}"/>
    <cellStyle name="Percent 8 5 3 2 2 2" xfId="37901" xr:uid="{00000000-0005-0000-0000-00009C910000}"/>
    <cellStyle name="Percent 8 5 3 2 3" xfId="37902" xr:uid="{00000000-0005-0000-0000-00009D910000}"/>
    <cellStyle name="Percent 8 5 3 2 4" xfId="37903" xr:uid="{00000000-0005-0000-0000-00009E910000}"/>
    <cellStyle name="Percent 8 5 3 3" xfId="37904" xr:uid="{00000000-0005-0000-0000-00009F910000}"/>
    <cellStyle name="Percent 8 5 3 3 2" xfId="37905" xr:uid="{00000000-0005-0000-0000-0000A0910000}"/>
    <cellStyle name="Percent 8 5 3 4" xfId="37906" xr:uid="{00000000-0005-0000-0000-0000A1910000}"/>
    <cellStyle name="Percent 8 5 3 5" xfId="37907" xr:uid="{00000000-0005-0000-0000-0000A2910000}"/>
    <cellStyle name="Percent 8 5 4" xfId="37908" xr:uid="{00000000-0005-0000-0000-0000A3910000}"/>
    <cellStyle name="Percent 8 5 4 2" xfId="37909" xr:uid="{00000000-0005-0000-0000-0000A4910000}"/>
    <cellStyle name="Percent 8 5 4 2 2" xfId="37910" xr:uid="{00000000-0005-0000-0000-0000A5910000}"/>
    <cellStyle name="Percent 8 5 4 3" xfId="37911" xr:uid="{00000000-0005-0000-0000-0000A6910000}"/>
    <cellStyle name="Percent 8 5 4 4" xfId="37912" xr:uid="{00000000-0005-0000-0000-0000A7910000}"/>
    <cellStyle name="Percent 8 5 5" xfId="37913" xr:uid="{00000000-0005-0000-0000-0000A8910000}"/>
    <cellStyle name="Percent 8 5 5 2" xfId="37914" xr:uid="{00000000-0005-0000-0000-0000A9910000}"/>
    <cellStyle name="Percent 8 5 6" xfId="37915" xr:uid="{00000000-0005-0000-0000-0000AA910000}"/>
    <cellStyle name="Percent 8 5 7" xfId="37916" xr:uid="{00000000-0005-0000-0000-0000AB910000}"/>
    <cellStyle name="Percent 8 6" xfId="6757" xr:uid="{00000000-0005-0000-0000-0000AC910000}"/>
    <cellStyle name="Percent 8 6 2" xfId="6758" xr:uid="{00000000-0005-0000-0000-0000AD910000}"/>
    <cellStyle name="Percent 8 6 2 2" xfId="37917" xr:uid="{00000000-0005-0000-0000-0000AE910000}"/>
    <cellStyle name="Percent 8 6 2 2 2" xfId="37918" xr:uid="{00000000-0005-0000-0000-0000AF910000}"/>
    <cellStyle name="Percent 8 6 2 2 2 2" xfId="37919" xr:uid="{00000000-0005-0000-0000-0000B0910000}"/>
    <cellStyle name="Percent 8 6 2 2 3" xfId="37920" xr:uid="{00000000-0005-0000-0000-0000B1910000}"/>
    <cellStyle name="Percent 8 6 2 2 4" xfId="37921" xr:uid="{00000000-0005-0000-0000-0000B2910000}"/>
    <cellStyle name="Percent 8 6 2 3" xfId="37922" xr:uid="{00000000-0005-0000-0000-0000B3910000}"/>
    <cellStyle name="Percent 8 6 2 3 2" xfId="37923" xr:uid="{00000000-0005-0000-0000-0000B4910000}"/>
    <cellStyle name="Percent 8 6 2 4" xfId="37924" xr:uid="{00000000-0005-0000-0000-0000B5910000}"/>
    <cellStyle name="Percent 8 6 2 5" xfId="37925" xr:uid="{00000000-0005-0000-0000-0000B6910000}"/>
    <cellStyle name="Percent 8 6 3" xfId="37926" xr:uid="{00000000-0005-0000-0000-0000B7910000}"/>
    <cellStyle name="Percent 8 6 3 2" xfId="37927" xr:uid="{00000000-0005-0000-0000-0000B8910000}"/>
    <cellStyle name="Percent 8 6 3 2 2" xfId="37928" xr:uid="{00000000-0005-0000-0000-0000B9910000}"/>
    <cellStyle name="Percent 8 6 3 3" xfId="37929" xr:uid="{00000000-0005-0000-0000-0000BA910000}"/>
    <cellStyle name="Percent 8 6 3 4" xfId="37930" xr:uid="{00000000-0005-0000-0000-0000BB910000}"/>
    <cellStyle name="Percent 8 6 4" xfId="37931" xr:uid="{00000000-0005-0000-0000-0000BC910000}"/>
    <cellStyle name="Percent 8 6 4 2" xfId="37932" xr:uid="{00000000-0005-0000-0000-0000BD910000}"/>
    <cellStyle name="Percent 8 6 5" xfId="37933" xr:uid="{00000000-0005-0000-0000-0000BE910000}"/>
    <cellStyle name="Percent 8 6 6" xfId="37934" xr:uid="{00000000-0005-0000-0000-0000BF910000}"/>
    <cellStyle name="Percent 8 7" xfId="6759" xr:uid="{00000000-0005-0000-0000-0000C0910000}"/>
    <cellStyle name="Percent 8 7 2" xfId="6760" xr:uid="{00000000-0005-0000-0000-0000C1910000}"/>
    <cellStyle name="Percent 8 7 2 2" xfId="37935" xr:uid="{00000000-0005-0000-0000-0000C2910000}"/>
    <cellStyle name="Percent 8 7 2 2 2" xfId="37936" xr:uid="{00000000-0005-0000-0000-0000C3910000}"/>
    <cellStyle name="Percent 8 7 2 3" xfId="37937" xr:uid="{00000000-0005-0000-0000-0000C4910000}"/>
    <cellStyle name="Percent 8 7 2 4" xfId="37938" xr:uid="{00000000-0005-0000-0000-0000C5910000}"/>
    <cellStyle name="Percent 8 7 3" xfId="37939" xr:uid="{00000000-0005-0000-0000-0000C6910000}"/>
    <cellStyle name="Percent 8 7 3 2" xfId="37940" xr:uid="{00000000-0005-0000-0000-0000C7910000}"/>
    <cellStyle name="Percent 8 7 4" xfId="37941" xr:uid="{00000000-0005-0000-0000-0000C8910000}"/>
    <cellStyle name="Percent 8 7 5" xfId="37942" xr:uid="{00000000-0005-0000-0000-0000C9910000}"/>
    <cellStyle name="Percent 8 8" xfId="6761" xr:uid="{00000000-0005-0000-0000-0000CA910000}"/>
    <cellStyle name="Percent 8 8 2" xfId="6762" xr:uid="{00000000-0005-0000-0000-0000CB910000}"/>
    <cellStyle name="Percent 8 8 2 2" xfId="37943" xr:uid="{00000000-0005-0000-0000-0000CC910000}"/>
    <cellStyle name="Percent 8 8 3" xfId="37944" xr:uid="{00000000-0005-0000-0000-0000CD910000}"/>
    <cellStyle name="Percent 8 8 4" xfId="37945" xr:uid="{00000000-0005-0000-0000-0000CE910000}"/>
    <cellStyle name="Percent 8 9" xfId="6763" xr:uid="{00000000-0005-0000-0000-0000CF910000}"/>
    <cellStyle name="Percent 8 9 2" xfId="37946" xr:uid="{00000000-0005-0000-0000-0000D0910000}"/>
    <cellStyle name="Percent 9" xfId="528" xr:uid="{00000000-0005-0000-0000-0000D1910000}"/>
    <cellStyle name="Percent 9 2" xfId="6764" xr:uid="{00000000-0005-0000-0000-0000D2910000}"/>
    <cellStyle name="Percent 9 3" xfId="6765" xr:uid="{00000000-0005-0000-0000-0000D3910000}"/>
    <cellStyle name="Percent 9 4" xfId="6766" xr:uid="{00000000-0005-0000-0000-0000D4910000}"/>
    <cellStyle name="Percent 9 5" xfId="6767" xr:uid="{00000000-0005-0000-0000-0000D5910000}"/>
    <cellStyle name="Percent 9 6" xfId="6768" xr:uid="{00000000-0005-0000-0000-0000D6910000}"/>
    <cellStyle name="Percent 9 7" xfId="6769" xr:uid="{00000000-0005-0000-0000-0000D7910000}"/>
    <cellStyle name="PrePop Currency (0)" xfId="6770" xr:uid="{00000000-0005-0000-0000-0000D8910000}"/>
    <cellStyle name="PrePop Currency (2)" xfId="6771" xr:uid="{00000000-0005-0000-0000-0000D9910000}"/>
    <cellStyle name="PrePop Units (0)" xfId="6772" xr:uid="{00000000-0005-0000-0000-0000DA910000}"/>
    <cellStyle name="PrePop Units (1)" xfId="6773" xr:uid="{00000000-0005-0000-0000-0000DB910000}"/>
    <cellStyle name="PrePop Units (2)" xfId="6774" xr:uid="{00000000-0005-0000-0000-0000DC910000}"/>
    <cellStyle name="Processing" xfId="854" xr:uid="{00000000-0005-0000-0000-0000DD910000}"/>
    <cellStyle name="Processing 2" xfId="855" xr:uid="{00000000-0005-0000-0000-0000DE910000}"/>
    <cellStyle name="PSChar" xfId="529" xr:uid="{00000000-0005-0000-0000-0000DF910000}"/>
    <cellStyle name="PSChar 10" xfId="6775" xr:uid="{00000000-0005-0000-0000-0000E0910000}"/>
    <cellStyle name="PSChar 2" xfId="6776" xr:uid="{00000000-0005-0000-0000-0000E1910000}"/>
    <cellStyle name="PSChar 2 10" xfId="6777" xr:uid="{00000000-0005-0000-0000-0000E2910000}"/>
    <cellStyle name="PSChar 2 11" xfId="6778" xr:uid="{00000000-0005-0000-0000-0000E3910000}"/>
    <cellStyle name="PSChar 2 12" xfId="6779" xr:uid="{00000000-0005-0000-0000-0000E4910000}"/>
    <cellStyle name="PSChar 2 13" xfId="6780" xr:uid="{00000000-0005-0000-0000-0000E5910000}"/>
    <cellStyle name="PSChar 2 14" xfId="6781" xr:uid="{00000000-0005-0000-0000-0000E6910000}"/>
    <cellStyle name="PSChar 2 15" xfId="6782" xr:uid="{00000000-0005-0000-0000-0000E7910000}"/>
    <cellStyle name="PSChar 2 16" xfId="6783" xr:uid="{00000000-0005-0000-0000-0000E8910000}"/>
    <cellStyle name="PSChar 2 17" xfId="6784" xr:uid="{00000000-0005-0000-0000-0000E9910000}"/>
    <cellStyle name="PSChar 2 18" xfId="6785" xr:uid="{00000000-0005-0000-0000-0000EA910000}"/>
    <cellStyle name="PSChar 2 19" xfId="6786" xr:uid="{00000000-0005-0000-0000-0000EB910000}"/>
    <cellStyle name="PSChar 2 2" xfId="6787" xr:uid="{00000000-0005-0000-0000-0000EC910000}"/>
    <cellStyle name="PSChar 2 2 10" xfId="6788" xr:uid="{00000000-0005-0000-0000-0000ED910000}"/>
    <cellStyle name="PSChar 2 2 11" xfId="6789" xr:uid="{00000000-0005-0000-0000-0000EE910000}"/>
    <cellStyle name="PSChar 2 2 12" xfId="6790" xr:uid="{00000000-0005-0000-0000-0000EF910000}"/>
    <cellStyle name="PSChar 2 2 13" xfId="6791" xr:uid="{00000000-0005-0000-0000-0000F0910000}"/>
    <cellStyle name="PSChar 2 2 14" xfId="6792" xr:uid="{00000000-0005-0000-0000-0000F1910000}"/>
    <cellStyle name="PSChar 2 2 15" xfId="6793" xr:uid="{00000000-0005-0000-0000-0000F2910000}"/>
    <cellStyle name="PSChar 2 2 16" xfId="6794" xr:uid="{00000000-0005-0000-0000-0000F3910000}"/>
    <cellStyle name="PSChar 2 2 17" xfId="6795" xr:uid="{00000000-0005-0000-0000-0000F4910000}"/>
    <cellStyle name="PSChar 2 2 18" xfId="6796" xr:uid="{00000000-0005-0000-0000-0000F5910000}"/>
    <cellStyle name="PSChar 2 2 19" xfId="6797" xr:uid="{00000000-0005-0000-0000-0000F6910000}"/>
    <cellStyle name="PSChar 2 2 2" xfId="6798" xr:uid="{00000000-0005-0000-0000-0000F7910000}"/>
    <cellStyle name="PSChar 2 2 2 2" xfId="6799" xr:uid="{00000000-0005-0000-0000-0000F8910000}"/>
    <cellStyle name="PSChar 2 2 20" xfId="6800" xr:uid="{00000000-0005-0000-0000-0000F9910000}"/>
    <cellStyle name="PSChar 2 2 21" xfId="6801" xr:uid="{00000000-0005-0000-0000-0000FA910000}"/>
    <cellStyle name="PSChar 2 2 22" xfId="6802" xr:uid="{00000000-0005-0000-0000-0000FB910000}"/>
    <cellStyle name="PSChar 2 2 3" xfId="6803" xr:uid="{00000000-0005-0000-0000-0000FC910000}"/>
    <cellStyle name="PSChar 2 2 4" xfId="6804" xr:uid="{00000000-0005-0000-0000-0000FD910000}"/>
    <cellStyle name="PSChar 2 2 5" xfId="6805" xr:uid="{00000000-0005-0000-0000-0000FE910000}"/>
    <cellStyle name="PSChar 2 2 6" xfId="6806" xr:uid="{00000000-0005-0000-0000-0000FF910000}"/>
    <cellStyle name="PSChar 2 2 7" xfId="6807" xr:uid="{00000000-0005-0000-0000-000000920000}"/>
    <cellStyle name="PSChar 2 2 7 2" xfId="6808" xr:uid="{00000000-0005-0000-0000-000001920000}"/>
    <cellStyle name="PSChar 2 2 8" xfId="6809" xr:uid="{00000000-0005-0000-0000-000002920000}"/>
    <cellStyle name="PSChar 2 2 9" xfId="6810" xr:uid="{00000000-0005-0000-0000-000003920000}"/>
    <cellStyle name="PSChar 2 20" xfId="6811" xr:uid="{00000000-0005-0000-0000-000004920000}"/>
    <cellStyle name="PSChar 2 21" xfId="6812" xr:uid="{00000000-0005-0000-0000-000005920000}"/>
    <cellStyle name="PSChar 2 22" xfId="6813" xr:uid="{00000000-0005-0000-0000-000006920000}"/>
    <cellStyle name="PSChar 2 23" xfId="6814" xr:uid="{00000000-0005-0000-0000-000007920000}"/>
    <cellStyle name="PSChar 2 3" xfId="6815" xr:uid="{00000000-0005-0000-0000-000008920000}"/>
    <cellStyle name="PSChar 2 4" xfId="6816" xr:uid="{00000000-0005-0000-0000-000009920000}"/>
    <cellStyle name="PSChar 2 5" xfId="6817" xr:uid="{00000000-0005-0000-0000-00000A920000}"/>
    <cellStyle name="PSChar 2 6" xfId="6818" xr:uid="{00000000-0005-0000-0000-00000B920000}"/>
    <cellStyle name="PSChar 2 7" xfId="6819" xr:uid="{00000000-0005-0000-0000-00000C920000}"/>
    <cellStyle name="PSChar 2 8" xfId="6820" xr:uid="{00000000-0005-0000-0000-00000D920000}"/>
    <cellStyle name="PSChar 2 8 2" xfId="6821" xr:uid="{00000000-0005-0000-0000-00000E920000}"/>
    <cellStyle name="PSChar 2 9" xfId="6822" xr:uid="{00000000-0005-0000-0000-00000F920000}"/>
    <cellStyle name="PSChar 3" xfId="6823" xr:uid="{00000000-0005-0000-0000-000010920000}"/>
    <cellStyle name="PSChar 3 10" xfId="6824" xr:uid="{00000000-0005-0000-0000-000011920000}"/>
    <cellStyle name="PSChar 3 11" xfId="6825" xr:uid="{00000000-0005-0000-0000-000012920000}"/>
    <cellStyle name="PSChar 3 12" xfId="6826" xr:uid="{00000000-0005-0000-0000-000013920000}"/>
    <cellStyle name="PSChar 3 13" xfId="6827" xr:uid="{00000000-0005-0000-0000-000014920000}"/>
    <cellStyle name="PSChar 3 14" xfId="6828" xr:uid="{00000000-0005-0000-0000-000015920000}"/>
    <cellStyle name="PSChar 3 15" xfId="6829" xr:uid="{00000000-0005-0000-0000-000016920000}"/>
    <cellStyle name="PSChar 3 16" xfId="6830" xr:uid="{00000000-0005-0000-0000-000017920000}"/>
    <cellStyle name="PSChar 3 17" xfId="6831" xr:uid="{00000000-0005-0000-0000-000018920000}"/>
    <cellStyle name="PSChar 3 18" xfId="6832" xr:uid="{00000000-0005-0000-0000-000019920000}"/>
    <cellStyle name="PSChar 3 19" xfId="6833" xr:uid="{00000000-0005-0000-0000-00001A920000}"/>
    <cellStyle name="PSChar 3 2" xfId="6834" xr:uid="{00000000-0005-0000-0000-00001B920000}"/>
    <cellStyle name="PSChar 3 2 10" xfId="6835" xr:uid="{00000000-0005-0000-0000-00001C920000}"/>
    <cellStyle name="PSChar 3 2 11" xfId="6836" xr:uid="{00000000-0005-0000-0000-00001D920000}"/>
    <cellStyle name="PSChar 3 2 12" xfId="6837" xr:uid="{00000000-0005-0000-0000-00001E920000}"/>
    <cellStyle name="PSChar 3 2 13" xfId="6838" xr:uid="{00000000-0005-0000-0000-00001F920000}"/>
    <cellStyle name="PSChar 3 2 14" xfId="6839" xr:uid="{00000000-0005-0000-0000-000020920000}"/>
    <cellStyle name="PSChar 3 2 15" xfId="6840" xr:uid="{00000000-0005-0000-0000-000021920000}"/>
    <cellStyle name="PSChar 3 2 16" xfId="6841" xr:uid="{00000000-0005-0000-0000-000022920000}"/>
    <cellStyle name="PSChar 3 2 17" xfId="6842" xr:uid="{00000000-0005-0000-0000-000023920000}"/>
    <cellStyle name="PSChar 3 2 18" xfId="6843" xr:uid="{00000000-0005-0000-0000-000024920000}"/>
    <cellStyle name="PSChar 3 2 19" xfId="6844" xr:uid="{00000000-0005-0000-0000-000025920000}"/>
    <cellStyle name="PSChar 3 2 2" xfId="6845" xr:uid="{00000000-0005-0000-0000-000026920000}"/>
    <cellStyle name="PSChar 3 2 2 2" xfId="6846" xr:uid="{00000000-0005-0000-0000-000027920000}"/>
    <cellStyle name="PSChar 3 2 20" xfId="6847" xr:uid="{00000000-0005-0000-0000-000028920000}"/>
    <cellStyle name="PSChar 3 2 21" xfId="6848" xr:uid="{00000000-0005-0000-0000-000029920000}"/>
    <cellStyle name="PSChar 3 2 22" xfId="6849" xr:uid="{00000000-0005-0000-0000-00002A920000}"/>
    <cellStyle name="PSChar 3 2 3" xfId="6850" xr:uid="{00000000-0005-0000-0000-00002B920000}"/>
    <cellStyle name="PSChar 3 2 4" xfId="6851" xr:uid="{00000000-0005-0000-0000-00002C920000}"/>
    <cellStyle name="PSChar 3 2 5" xfId="6852" xr:uid="{00000000-0005-0000-0000-00002D920000}"/>
    <cellStyle name="PSChar 3 2 6" xfId="6853" xr:uid="{00000000-0005-0000-0000-00002E920000}"/>
    <cellStyle name="PSChar 3 2 7" xfId="6854" xr:uid="{00000000-0005-0000-0000-00002F920000}"/>
    <cellStyle name="PSChar 3 2 7 2" xfId="6855" xr:uid="{00000000-0005-0000-0000-000030920000}"/>
    <cellStyle name="PSChar 3 2 8" xfId="6856" xr:uid="{00000000-0005-0000-0000-000031920000}"/>
    <cellStyle name="PSChar 3 2 9" xfId="6857" xr:uid="{00000000-0005-0000-0000-000032920000}"/>
    <cellStyle name="PSChar 3 20" xfId="6858" xr:uid="{00000000-0005-0000-0000-000033920000}"/>
    <cellStyle name="PSChar 3 21" xfId="6859" xr:uid="{00000000-0005-0000-0000-000034920000}"/>
    <cellStyle name="PSChar 3 22" xfId="6860" xr:uid="{00000000-0005-0000-0000-000035920000}"/>
    <cellStyle name="PSChar 3 23" xfId="6861" xr:uid="{00000000-0005-0000-0000-000036920000}"/>
    <cellStyle name="PSChar 3 3" xfId="6862" xr:uid="{00000000-0005-0000-0000-000037920000}"/>
    <cellStyle name="PSChar 3 4" xfId="6863" xr:uid="{00000000-0005-0000-0000-000038920000}"/>
    <cellStyle name="PSChar 3 5" xfId="6864" xr:uid="{00000000-0005-0000-0000-000039920000}"/>
    <cellStyle name="PSChar 3 6" xfId="6865" xr:uid="{00000000-0005-0000-0000-00003A920000}"/>
    <cellStyle name="PSChar 3 7" xfId="6866" xr:uid="{00000000-0005-0000-0000-00003B920000}"/>
    <cellStyle name="PSChar 3 8" xfId="6867" xr:uid="{00000000-0005-0000-0000-00003C920000}"/>
    <cellStyle name="PSChar 3 8 2" xfId="6868" xr:uid="{00000000-0005-0000-0000-00003D920000}"/>
    <cellStyle name="PSChar 3 9" xfId="6869" xr:uid="{00000000-0005-0000-0000-00003E920000}"/>
    <cellStyle name="PSChar 4" xfId="6870" xr:uid="{00000000-0005-0000-0000-00003F920000}"/>
    <cellStyle name="PSChar 4 10" xfId="6871" xr:uid="{00000000-0005-0000-0000-000040920000}"/>
    <cellStyle name="PSChar 4 11" xfId="6872" xr:uid="{00000000-0005-0000-0000-000041920000}"/>
    <cellStyle name="PSChar 4 12" xfId="6873" xr:uid="{00000000-0005-0000-0000-000042920000}"/>
    <cellStyle name="PSChar 4 13" xfId="6874" xr:uid="{00000000-0005-0000-0000-000043920000}"/>
    <cellStyle name="PSChar 4 14" xfId="6875" xr:uid="{00000000-0005-0000-0000-000044920000}"/>
    <cellStyle name="PSChar 4 15" xfId="6876" xr:uid="{00000000-0005-0000-0000-000045920000}"/>
    <cellStyle name="PSChar 4 16" xfId="6877" xr:uid="{00000000-0005-0000-0000-000046920000}"/>
    <cellStyle name="PSChar 4 17" xfId="6878" xr:uid="{00000000-0005-0000-0000-000047920000}"/>
    <cellStyle name="PSChar 4 18" xfId="6879" xr:uid="{00000000-0005-0000-0000-000048920000}"/>
    <cellStyle name="PSChar 4 19" xfId="6880" xr:uid="{00000000-0005-0000-0000-000049920000}"/>
    <cellStyle name="PSChar 4 2" xfId="6881" xr:uid="{00000000-0005-0000-0000-00004A920000}"/>
    <cellStyle name="PSChar 4 2 10" xfId="6882" xr:uid="{00000000-0005-0000-0000-00004B920000}"/>
    <cellStyle name="PSChar 4 2 11" xfId="6883" xr:uid="{00000000-0005-0000-0000-00004C920000}"/>
    <cellStyle name="PSChar 4 2 12" xfId="6884" xr:uid="{00000000-0005-0000-0000-00004D920000}"/>
    <cellStyle name="PSChar 4 2 13" xfId="6885" xr:uid="{00000000-0005-0000-0000-00004E920000}"/>
    <cellStyle name="PSChar 4 2 14" xfId="6886" xr:uid="{00000000-0005-0000-0000-00004F920000}"/>
    <cellStyle name="PSChar 4 2 15" xfId="6887" xr:uid="{00000000-0005-0000-0000-000050920000}"/>
    <cellStyle name="PSChar 4 2 16" xfId="6888" xr:uid="{00000000-0005-0000-0000-000051920000}"/>
    <cellStyle name="PSChar 4 2 17" xfId="6889" xr:uid="{00000000-0005-0000-0000-000052920000}"/>
    <cellStyle name="PSChar 4 2 18" xfId="6890" xr:uid="{00000000-0005-0000-0000-000053920000}"/>
    <cellStyle name="PSChar 4 2 19" xfId="6891" xr:uid="{00000000-0005-0000-0000-000054920000}"/>
    <cellStyle name="PSChar 4 2 2" xfId="6892" xr:uid="{00000000-0005-0000-0000-000055920000}"/>
    <cellStyle name="PSChar 4 2 2 2" xfId="6893" xr:uid="{00000000-0005-0000-0000-000056920000}"/>
    <cellStyle name="PSChar 4 2 20" xfId="6894" xr:uid="{00000000-0005-0000-0000-000057920000}"/>
    <cellStyle name="PSChar 4 2 21" xfId="6895" xr:uid="{00000000-0005-0000-0000-000058920000}"/>
    <cellStyle name="PSChar 4 2 22" xfId="6896" xr:uid="{00000000-0005-0000-0000-000059920000}"/>
    <cellStyle name="PSChar 4 2 3" xfId="6897" xr:uid="{00000000-0005-0000-0000-00005A920000}"/>
    <cellStyle name="PSChar 4 2 4" xfId="6898" xr:uid="{00000000-0005-0000-0000-00005B920000}"/>
    <cellStyle name="PSChar 4 2 5" xfId="6899" xr:uid="{00000000-0005-0000-0000-00005C920000}"/>
    <cellStyle name="PSChar 4 2 6" xfId="6900" xr:uid="{00000000-0005-0000-0000-00005D920000}"/>
    <cellStyle name="PSChar 4 2 7" xfId="6901" xr:uid="{00000000-0005-0000-0000-00005E920000}"/>
    <cellStyle name="PSChar 4 2 7 2" xfId="6902" xr:uid="{00000000-0005-0000-0000-00005F920000}"/>
    <cellStyle name="PSChar 4 2 8" xfId="6903" xr:uid="{00000000-0005-0000-0000-000060920000}"/>
    <cellStyle name="PSChar 4 2 9" xfId="6904" xr:uid="{00000000-0005-0000-0000-000061920000}"/>
    <cellStyle name="PSChar 4 20" xfId="6905" xr:uid="{00000000-0005-0000-0000-000062920000}"/>
    <cellStyle name="PSChar 4 21" xfId="6906" xr:uid="{00000000-0005-0000-0000-000063920000}"/>
    <cellStyle name="PSChar 4 22" xfId="6907" xr:uid="{00000000-0005-0000-0000-000064920000}"/>
    <cellStyle name="PSChar 4 23" xfId="6908" xr:uid="{00000000-0005-0000-0000-000065920000}"/>
    <cellStyle name="PSChar 4 3" xfId="6909" xr:uid="{00000000-0005-0000-0000-000066920000}"/>
    <cellStyle name="PSChar 4 4" xfId="6910" xr:uid="{00000000-0005-0000-0000-000067920000}"/>
    <cellStyle name="PSChar 4 5" xfId="6911" xr:uid="{00000000-0005-0000-0000-000068920000}"/>
    <cellStyle name="PSChar 4 6" xfId="6912" xr:uid="{00000000-0005-0000-0000-000069920000}"/>
    <cellStyle name="PSChar 4 7" xfId="6913" xr:uid="{00000000-0005-0000-0000-00006A920000}"/>
    <cellStyle name="PSChar 4 8" xfId="6914" xr:uid="{00000000-0005-0000-0000-00006B920000}"/>
    <cellStyle name="PSChar 4 8 2" xfId="6915" xr:uid="{00000000-0005-0000-0000-00006C920000}"/>
    <cellStyle name="PSChar 4 9" xfId="6916" xr:uid="{00000000-0005-0000-0000-00006D920000}"/>
    <cellStyle name="PSChar 5" xfId="6917" xr:uid="{00000000-0005-0000-0000-00006E920000}"/>
    <cellStyle name="PSChar 5 10" xfId="6918" xr:uid="{00000000-0005-0000-0000-00006F920000}"/>
    <cellStyle name="PSChar 5 11" xfId="6919" xr:uid="{00000000-0005-0000-0000-000070920000}"/>
    <cellStyle name="PSChar 5 12" xfId="6920" xr:uid="{00000000-0005-0000-0000-000071920000}"/>
    <cellStyle name="PSChar 5 13" xfId="6921" xr:uid="{00000000-0005-0000-0000-000072920000}"/>
    <cellStyle name="PSChar 5 14" xfId="6922" xr:uid="{00000000-0005-0000-0000-000073920000}"/>
    <cellStyle name="PSChar 5 15" xfId="6923" xr:uid="{00000000-0005-0000-0000-000074920000}"/>
    <cellStyle name="PSChar 5 16" xfId="6924" xr:uid="{00000000-0005-0000-0000-000075920000}"/>
    <cellStyle name="PSChar 5 17" xfId="6925" xr:uid="{00000000-0005-0000-0000-000076920000}"/>
    <cellStyle name="PSChar 5 18" xfId="6926" xr:uid="{00000000-0005-0000-0000-000077920000}"/>
    <cellStyle name="PSChar 5 19" xfId="6927" xr:uid="{00000000-0005-0000-0000-000078920000}"/>
    <cellStyle name="PSChar 5 2" xfId="6928" xr:uid="{00000000-0005-0000-0000-000079920000}"/>
    <cellStyle name="PSChar 5 2 10" xfId="6929" xr:uid="{00000000-0005-0000-0000-00007A920000}"/>
    <cellStyle name="PSChar 5 2 11" xfId="6930" xr:uid="{00000000-0005-0000-0000-00007B920000}"/>
    <cellStyle name="PSChar 5 2 12" xfId="6931" xr:uid="{00000000-0005-0000-0000-00007C920000}"/>
    <cellStyle name="PSChar 5 2 13" xfId="6932" xr:uid="{00000000-0005-0000-0000-00007D920000}"/>
    <cellStyle name="PSChar 5 2 14" xfId="6933" xr:uid="{00000000-0005-0000-0000-00007E920000}"/>
    <cellStyle name="PSChar 5 2 15" xfId="6934" xr:uid="{00000000-0005-0000-0000-00007F920000}"/>
    <cellStyle name="PSChar 5 2 16" xfId="6935" xr:uid="{00000000-0005-0000-0000-000080920000}"/>
    <cellStyle name="PSChar 5 2 17" xfId="6936" xr:uid="{00000000-0005-0000-0000-000081920000}"/>
    <cellStyle name="PSChar 5 2 18" xfId="6937" xr:uid="{00000000-0005-0000-0000-000082920000}"/>
    <cellStyle name="PSChar 5 2 19" xfId="6938" xr:uid="{00000000-0005-0000-0000-000083920000}"/>
    <cellStyle name="PSChar 5 2 2" xfId="6939" xr:uid="{00000000-0005-0000-0000-000084920000}"/>
    <cellStyle name="PSChar 5 2 2 2" xfId="6940" xr:uid="{00000000-0005-0000-0000-000085920000}"/>
    <cellStyle name="PSChar 5 2 20" xfId="6941" xr:uid="{00000000-0005-0000-0000-000086920000}"/>
    <cellStyle name="PSChar 5 2 21" xfId="6942" xr:uid="{00000000-0005-0000-0000-000087920000}"/>
    <cellStyle name="PSChar 5 2 22" xfId="6943" xr:uid="{00000000-0005-0000-0000-000088920000}"/>
    <cellStyle name="PSChar 5 2 3" xfId="6944" xr:uid="{00000000-0005-0000-0000-000089920000}"/>
    <cellStyle name="PSChar 5 2 4" xfId="6945" xr:uid="{00000000-0005-0000-0000-00008A920000}"/>
    <cellStyle name="PSChar 5 2 5" xfId="6946" xr:uid="{00000000-0005-0000-0000-00008B920000}"/>
    <cellStyle name="PSChar 5 2 6" xfId="6947" xr:uid="{00000000-0005-0000-0000-00008C920000}"/>
    <cellStyle name="PSChar 5 2 7" xfId="6948" xr:uid="{00000000-0005-0000-0000-00008D920000}"/>
    <cellStyle name="PSChar 5 2 7 2" xfId="6949" xr:uid="{00000000-0005-0000-0000-00008E920000}"/>
    <cellStyle name="PSChar 5 2 8" xfId="6950" xr:uid="{00000000-0005-0000-0000-00008F920000}"/>
    <cellStyle name="PSChar 5 2 9" xfId="6951" xr:uid="{00000000-0005-0000-0000-000090920000}"/>
    <cellStyle name="PSChar 5 20" xfId="6952" xr:uid="{00000000-0005-0000-0000-000091920000}"/>
    <cellStyle name="PSChar 5 21" xfId="6953" xr:uid="{00000000-0005-0000-0000-000092920000}"/>
    <cellStyle name="PSChar 5 22" xfId="6954" xr:uid="{00000000-0005-0000-0000-000093920000}"/>
    <cellStyle name="PSChar 5 23" xfId="6955" xr:uid="{00000000-0005-0000-0000-000094920000}"/>
    <cellStyle name="PSChar 5 3" xfId="6956" xr:uid="{00000000-0005-0000-0000-000095920000}"/>
    <cellStyle name="PSChar 5 4" xfId="6957" xr:uid="{00000000-0005-0000-0000-000096920000}"/>
    <cellStyle name="PSChar 5 5" xfId="6958" xr:uid="{00000000-0005-0000-0000-000097920000}"/>
    <cellStyle name="PSChar 5 6" xfId="6959" xr:uid="{00000000-0005-0000-0000-000098920000}"/>
    <cellStyle name="PSChar 5 7" xfId="6960" xr:uid="{00000000-0005-0000-0000-000099920000}"/>
    <cellStyle name="PSChar 5 8" xfId="6961" xr:uid="{00000000-0005-0000-0000-00009A920000}"/>
    <cellStyle name="PSChar 5 8 2" xfId="6962" xr:uid="{00000000-0005-0000-0000-00009B920000}"/>
    <cellStyle name="PSChar 5 9" xfId="6963" xr:uid="{00000000-0005-0000-0000-00009C920000}"/>
    <cellStyle name="PSChar 6" xfId="6964" xr:uid="{00000000-0005-0000-0000-00009D920000}"/>
    <cellStyle name="PSChar 6 10" xfId="6965" xr:uid="{00000000-0005-0000-0000-00009E920000}"/>
    <cellStyle name="PSChar 6 11" xfId="6966" xr:uid="{00000000-0005-0000-0000-00009F920000}"/>
    <cellStyle name="PSChar 6 12" xfId="6967" xr:uid="{00000000-0005-0000-0000-0000A0920000}"/>
    <cellStyle name="PSChar 6 13" xfId="6968" xr:uid="{00000000-0005-0000-0000-0000A1920000}"/>
    <cellStyle name="PSChar 6 14" xfId="6969" xr:uid="{00000000-0005-0000-0000-0000A2920000}"/>
    <cellStyle name="PSChar 6 15" xfId="6970" xr:uid="{00000000-0005-0000-0000-0000A3920000}"/>
    <cellStyle name="PSChar 6 16" xfId="6971" xr:uid="{00000000-0005-0000-0000-0000A4920000}"/>
    <cellStyle name="PSChar 6 17" xfId="6972" xr:uid="{00000000-0005-0000-0000-0000A5920000}"/>
    <cellStyle name="PSChar 6 18" xfId="6973" xr:uid="{00000000-0005-0000-0000-0000A6920000}"/>
    <cellStyle name="PSChar 6 19" xfId="6974" xr:uid="{00000000-0005-0000-0000-0000A7920000}"/>
    <cellStyle name="PSChar 6 2" xfId="6975" xr:uid="{00000000-0005-0000-0000-0000A8920000}"/>
    <cellStyle name="PSChar 6 2 10" xfId="6976" xr:uid="{00000000-0005-0000-0000-0000A9920000}"/>
    <cellStyle name="PSChar 6 2 11" xfId="6977" xr:uid="{00000000-0005-0000-0000-0000AA920000}"/>
    <cellStyle name="PSChar 6 2 12" xfId="6978" xr:uid="{00000000-0005-0000-0000-0000AB920000}"/>
    <cellStyle name="PSChar 6 2 13" xfId="6979" xr:uid="{00000000-0005-0000-0000-0000AC920000}"/>
    <cellStyle name="PSChar 6 2 14" xfId="6980" xr:uid="{00000000-0005-0000-0000-0000AD920000}"/>
    <cellStyle name="PSChar 6 2 15" xfId="6981" xr:uid="{00000000-0005-0000-0000-0000AE920000}"/>
    <cellStyle name="PSChar 6 2 16" xfId="6982" xr:uid="{00000000-0005-0000-0000-0000AF920000}"/>
    <cellStyle name="PSChar 6 2 17" xfId="6983" xr:uid="{00000000-0005-0000-0000-0000B0920000}"/>
    <cellStyle name="PSChar 6 2 18" xfId="6984" xr:uid="{00000000-0005-0000-0000-0000B1920000}"/>
    <cellStyle name="PSChar 6 2 19" xfId="6985" xr:uid="{00000000-0005-0000-0000-0000B2920000}"/>
    <cellStyle name="PSChar 6 2 2" xfId="6986" xr:uid="{00000000-0005-0000-0000-0000B3920000}"/>
    <cellStyle name="PSChar 6 2 2 2" xfId="6987" xr:uid="{00000000-0005-0000-0000-0000B4920000}"/>
    <cellStyle name="PSChar 6 2 20" xfId="6988" xr:uid="{00000000-0005-0000-0000-0000B5920000}"/>
    <cellStyle name="PSChar 6 2 21" xfId="6989" xr:uid="{00000000-0005-0000-0000-0000B6920000}"/>
    <cellStyle name="PSChar 6 2 22" xfId="6990" xr:uid="{00000000-0005-0000-0000-0000B7920000}"/>
    <cellStyle name="PSChar 6 2 3" xfId="6991" xr:uid="{00000000-0005-0000-0000-0000B8920000}"/>
    <cellStyle name="PSChar 6 2 4" xfId="6992" xr:uid="{00000000-0005-0000-0000-0000B9920000}"/>
    <cellStyle name="PSChar 6 2 5" xfId="6993" xr:uid="{00000000-0005-0000-0000-0000BA920000}"/>
    <cellStyle name="PSChar 6 2 6" xfId="6994" xr:uid="{00000000-0005-0000-0000-0000BB920000}"/>
    <cellStyle name="PSChar 6 2 7" xfId="6995" xr:uid="{00000000-0005-0000-0000-0000BC920000}"/>
    <cellStyle name="PSChar 6 2 7 2" xfId="6996" xr:uid="{00000000-0005-0000-0000-0000BD920000}"/>
    <cellStyle name="PSChar 6 2 8" xfId="6997" xr:uid="{00000000-0005-0000-0000-0000BE920000}"/>
    <cellStyle name="PSChar 6 2 9" xfId="6998" xr:uid="{00000000-0005-0000-0000-0000BF920000}"/>
    <cellStyle name="PSChar 6 20" xfId="6999" xr:uid="{00000000-0005-0000-0000-0000C0920000}"/>
    <cellStyle name="PSChar 6 21" xfId="7000" xr:uid="{00000000-0005-0000-0000-0000C1920000}"/>
    <cellStyle name="PSChar 6 22" xfId="7001" xr:uid="{00000000-0005-0000-0000-0000C2920000}"/>
    <cellStyle name="PSChar 6 23" xfId="7002" xr:uid="{00000000-0005-0000-0000-0000C3920000}"/>
    <cellStyle name="PSChar 6 3" xfId="7003" xr:uid="{00000000-0005-0000-0000-0000C4920000}"/>
    <cellStyle name="PSChar 6 3 2" xfId="7004" xr:uid="{00000000-0005-0000-0000-0000C5920000}"/>
    <cellStyle name="PSChar 6 4" xfId="7005" xr:uid="{00000000-0005-0000-0000-0000C6920000}"/>
    <cellStyle name="PSChar 6 5" xfId="7006" xr:uid="{00000000-0005-0000-0000-0000C7920000}"/>
    <cellStyle name="PSChar 6 6" xfId="7007" xr:uid="{00000000-0005-0000-0000-0000C8920000}"/>
    <cellStyle name="PSChar 6 7" xfId="7008" xr:uid="{00000000-0005-0000-0000-0000C9920000}"/>
    <cellStyle name="PSChar 6 8" xfId="7009" xr:uid="{00000000-0005-0000-0000-0000CA920000}"/>
    <cellStyle name="PSChar 6 8 2" xfId="7010" xr:uid="{00000000-0005-0000-0000-0000CB920000}"/>
    <cellStyle name="PSChar 6 9" xfId="7011" xr:uid="{00000000-0005-0000-0000-0000CC920000}"/>
    <cellStyle name="PSChar 7" xfId="7012" xr:uid="{00000000-0005-0000-0000-0000CD920000}"/>
    <cellStyle name="PSChar 7 10" xfId="7013" xr:uid="{00000000-0005-0000-0000-0000CE920000}"/>
    <cellStyle name="PSChar 7 11" xfId="7014" xr:uid="{00000000-0005-0000-0000-0000CF920000}"/>
    <cellStyle name="PSChar 7 12" xfId="7015" xr:uid="{00000000-0005-0000-0000-0000D0920000}"/>
    <cellStyle name="PSChar 7 13" xfId="7016" xr:uid="{00000000-0005-0000-0000-0000D1920000}"/>
    <cellStyle name="PSChar 7 14" xfId="7017" xr:uid="{00000000-0005-0000-0000-0000D2920000}"/>
    <cellStyle name="PSChar 7 15" xfId="7018" xr:uid="{00000000-0005-0000-0000-0000D3920000}"/>
    <cellStyle name="PSChar 7 16" xfId="7019" xr:uid="{00000000-0005-0000-0000-0000D4920000}"/>
    <cellStyle name="PSChar 7 17" xfId="7020" xr:uid="{00000000-0005-0000-0000-0000D5920000}"/>
    <cellStyle name="PSChar 7 18" xfId="7021" xr:uid="{00000000-0005-0000-0000-0000D6920000}"/>
    <cellStyle name="PSChar 7 19" xfId="7022" xr:uid="{00000000-0005-0000-0000-0000D7920000}"/>
    <cellStyle name="PSChar 7 2" xfId="7023" xr:uid="{00000000-0005-0000-0000-0000D8920000}"/>
    <cellStyle name="PSChar 7 2 10" xfId="7024" xr:uid="{00000000-0005-0000-0000-0000D9920000}"/>
    <cellStyle name="PSChar 7 2 11" xfId="7025" xr:uid="{00000000-0005-0000-0000-0000DA920000}"/>
    <cellStyle name="PSChar 7 2 12" xfId="7026" xr:uid="{00000000-0005-0000-0000-0000DB920000}"/>
    <cellStyle name="PSChar 7 2 13" xfId="7027" xr:uid="{00000000-0005-0000-0000-0000DC920000}"/>
    <cellStyle name="PSChar 7 2 14" xfId="7028" xr:uid="{00000000-0005-0000-0000-0000DD920000}"/>
    <cellStyle name="PSChar 7 2 15" xfId="7029" xr:uid="{00000000-0005-0000-0000-0000DE920000}"/>
    <cellStyle name="PSChar 7 2 16" xfId="7030" xr:uid="{00000000-0005-0000-0000-0000DF920000}"/>
    <cellStyle name="PSChar 7 2 17" xfId="7031" xr:uid="{00000000-0005-0000-0000-0000E0920000}"/>
    <cellStyle name="PSChar 7 2 18" xfId="7032" xr:uid="{00000000-0005-0000-0000-0000E1920000}"/>
    <cellStyle name="PSChar 7 2 19" xfId="7033" xr:uid="{00000000-0005-0000-0000-0000E2920000}"/>
    <cellStyle name="PSChar 7 2 2" xfId="7034" xr:uid="{00000000-0005-0000-0000-0000E3920000}"/>
    <cellStyle name="PSChar 7 2 2 2" xfId="7035" xr:uid="{00000000-0005-0000-0000-0000E4920000}"/>
    <cellStyle name="PSChar 7 2 20" xfId="7036" xr:uid="{00000000-0005-0000-0000-0000E5920000}"/>
    <cellStyle name="PSChar 7 2 21" xfId="7037" xr:uid="{00000000-0005-0000-0000-0000E6920000}"/>
    <cellStyle name="PSChar 7 2 22" xfId="7038" xr:uid="{00000000-0005-0000-0000-0000E7920000}"/>
    <cellStyle name="PSChar 7 2 3" xfId="7039" xr:uid="{00000000-0005-0000-0000-0000E8920000}"/>
    <cellStyle name="PSChar 7 2 4" xfId="7040" xr:uid="{00000000-0005-0000-0000-0000E9920000}"/>
    <cellStyle name="PSChar 7 2 5" xfId="7041" xr:uid="{00000000-0005-0000-0000-0000EA920000}"/>
    <cellStyle name="PSChar 7 2 6" xfId="7042" xr:uid="{00000000-0005-0000-0000-0000EB920000}"/>
    <cellStyle name="PSChar 7 2 7" xfId="7043" xr:uid="{00000000-0005-0000-0000-0000EC920000}"/>
    <cellStyle name="PSChar 7 2 7 2" xfId="7044" xr:uid="{00000000-0005-0000-0000-0000ED920000}"/>
    <cellStyle name="PSChar 7 2 8" xfId="7045" xr:uid="{00000000-0005-0000-0000-0000EE920000}"/>
    <cellStyle name="PSChar 7 2 9" xfId="7046" xr:uid="{00000000-0005-0000-0000-0000EF920000}"/>
    <cellStyle name="PSChar 7 20" xfId="7047" xr:uid="{00000000-0005-0000-0000-0000F0920000}"/>
    <cellStyle name="PSChar 7 21" xfId="7048" xr:uid="{00000000-0005-0000-0000-0000F1920000}"/>
    <cellStyle name="PSChar 7 22" xfId="7049" xr:uid="{00000000-0005-0000-0000-0000F2920000}"/>
    <cellStyle name="PSChar 7 23" xfId="7050" xr:uid="{00000000-0005-0000-0000-0000F3920000}"/>
    <cellStyle name="PSChar 7 3" xfId="7051" xr:uid="{00000000-0005-0000-0000-0000F4920000}"/>
    <cellStyle name="PSChar 7 3 2" xfId="7052" xr:uid="{00000000-0005-0000-0000-0000F5920000}"/>
    <cellStyle name="PSChar 7 4" xfId="7053" xr:uid="{00000000-0005-0000-0000-0000F6920000}"/>
    <cellStyle name="PSChar 7 5" xfId="7054" xr:uid="{00000000-0005-0000-0000-0000F7920000}"/>
    <cellStyle name="PSChar 7 6" xfId="7055" xr:uid="{00000000-0005-0000-0000-0000F8920000}"/>
    <cellStyle name="PSChar 7 7" xfId="7056" xr:uid="{00000000-0005-0000-0000-0000F9920000}"/>
    <cellStyle name="PSChar 7 8" xfId="7057" xr:uid="{00000000-0005-0000-0000-0000FA920000}"/>
    <cellStyle name="PSChar 7 8 2" xfId="7058" xr:uid="{00000000-0005-0000-0000-0000FB920000}"/>
    <cellStyle name="PSChar 7 9" xfId="7059" xr:uid="{00000000-0005-0000-0000-0000FC920000}"/>
    <cellStyle name="PSChar 8" xfId="7060" xr:uid="{00000000-0005-0000-0000-0000FD920000}"/>
    <cellStyle name="PSChar 9" xfId="7061" xr:uid="{00000000-0005-0000-0000-0000FE920000}"/>
    <cellStyle name="PSChar 9 2" xfId="7062" xr:uid="{00000000-0005-0000-0000-0000FF920000}"/>
    <cellStyle name="PSDate" xfId="856" xr:uid="{00000000-0005-0000-0000-000000930000}"/>
    <cellStyle name="PSDate 2" xfId="7063" xr:uid="{00000000-0005-0000-0000-000001930000}"/>
    <cellStyle name="PSDate 2 10" xfId="7064" xr:uid="{00000000-0005-0000-0000-000002930000}"/>
    <cellStyle name="PSDate 2 11" xfId="7065" xr:uid="{00000000-0005-0000-0000-000003930000}"/>
    <cellStyle name="PSDate 2 12" xfId="7066" xr:uid="{00000000-0005-0000-0000-000004930000}"/>
    <cellStyle name="PSDate 2 13" xfId="7067" xr:uid="{00000000-0005-0000-0000-000005930000}"/>
    <cellStyle name="PSDate 2 14" xfId="7068" xr:uid="{00000000-0005-0000-0000-000006930000}"/>
    <cellStyle name="PSDate 2 15" xfId="7069" xr:uid="{00000000-0005-0000-0000-000007930000}"/>
    <cellStyle name="PSDate 2 16" xfId="7070" xr:uid="{00000000-0005-0000-0000-000008930000}"/>
    <cellStyle name="PSDate 2 17" xfId="7071" xr:uid="{00000000-0005-0000-0000-000009930000}"/>
    <cellStyle name="PSDate 2 18" xfId="7072" xr:uid="{00000000-0005-0000-0000-00000A930000}"/>
    <cellStyle name="PSDate 2 19" xfId="7073" xr:uid="{00000000-0005-0000-0000-00000B930000}"/>
    <cellStyle name="PSDate 2 2" xfId="7074" xr:uid="{00000000-0005-0000-0000-00000C930000}"/>
    <cellStyle name="PSDate 2 20" xfId="7075" xr:uid="{00000000-0005-0000-0000-00000D930000}"/>
    <cellStyle name="PSDate 2 21" xfId="7076" xr:uid="{00000000-0005-0000-0000-00000E930000}"/>
    <cellStyle name="PSDate 2 22" xfId="7077" xr:uid="{00000000-0005-0000-0000-00000F930000}"/>
    <cellStyle name="PSDate 2 3" xfId="7078" xr:uid="{00000000-0005-0000-0000-000010930000}"/>
    <cellStyle name="PSDate 2 4" xfId="7079" xr:uid="{00000000-0005-0000-0000-000011930000}"/>
    <cellStyle name="PSDate 2 5" xfId="7080" xr:uid="{00000000-0005-0000-0000-000012930000}"/>
    <cellStyle name="PSDate 2 6" xfId="7081" xr:uid="{00000000-0005-0000-0000-000013930000}"/>
    <cellStyle name="PSDate 2 7" xfId="7082" xr:uid="{00000000-0005-0000-0000-000014930000}"/>
    <cellStyle name="PSDate 2 8" xfId="7083" xr:uid="{00000000-0005-0000-0000-000015930000}"/>
    <cellStyle name="PSDate 2 9" xfId="7084" xr:uid="{00000000-0005-0000-0000-000016930000}"/>
    <cellStyle name="PSDate 3" xfId="7085" xr:uid="{00000000-0005-0000-0000-000017930000}"/>
    <cellStyle name="PSDate 4" xfId="7086" xr:uid="{00000000-0005-0000-0000-000018930000}"/>
    <cellStyle name="PSDate 5" xfId="7087" xr:uid="{00000000-0005-0000-0000-000019930000}"/>
    <cellStyle name="PSDec" xfId="530" xr:uid="{00000000-0005-0000-0000-00001A930000}"/>
    <cellStyle name="PSDec 2" xfId="857" xr:uid="{00000000-0005-0000-0000-00001B930000}"/>
    <cellStyle name="PSDec 2 10" xfId="7088" xr:uid="{00000000-0005-0000-0000-00001C930000}"/>
    <cellStyle name="PSDec 2 11" xfId="7089" xr:uid="{00000000-0005-0000-0000-00001D930000}"/>
    <cellStyle name="PSDec 2 12" xfId="7090" xr:uid="{00000000-0005-0000-0000-00001E930000}"/>
    <cellStyle name="PSDec 2 13" xfId="7091" xr:uid="{00000000-0005-0000-0000-00001F930000}"/>
    <cellStyle name="PSDec 2 14" xfId="7092" xr:uid="{00000000-0005-0000-0000-000020930000}"/>
    <cellStyle name="PSDec 2 15" xfId="7093" xr:uid="{00000000-0005-0000-0000-000021930000}"/>
    <cellStyle name="PSDec 2 16" xfId="7094" xr:uid="{00000000-0005-0000-0000-000022930000}"/>
    <cellStyle name="PSDec 2 17" xfId="7095" xr:uid="{00000000-0005-0000-0000-000023930000}"/>
    <cellStyle name="PSDec 2 18" xfId="7096" xr:uid="{00000000-0005-0000-0000-000024930000}"/>
    <cellStyle name="PSDec 2 19" xfId="7097" xr:uid="{00000000-0005-0000-0000-000025930000}"/>
    <cellStyle name="PSDec 2 2" xfId="858" xr:uid="{00000000-0005-0000-0000-000026930000}"/>
    <cellStyle name="PSDec 2 20" xfId="7098" xr:uid="{00000000-0005-0000-0000-000027930000}"/>
    <cellStyle name="PSDec 2 21" xfId="7099" xr:uid="{00000000-0005-0000-0000-000028930000}"/>
    <cellStyle name="PSDec 2 22" xfId="7100" xr:uid="{00000000-0005-0000-0000-000029930000}"/>
    <cellStyle name="PSDec 2 3" xfId="7101" xr:uid="{00000000-0005-0000-0000-00002A930000}"/>
    <cellStyle name="PSDec 2 4" xfId="7102" xr:uid="{00000000-0005-0000-0000-00002B930000}"/>
    <cellStyle name="PSDec 2 5" xfId="7103" xr:uid="{00000000-0005-0000-0000-00002C930000}"/>
    <cellStyle name="PSDec 2 6" xfId="7104" xr:uid="{00000000-0005-0000-0000-00002D930000}"/>
    <cellStyle name="PSDec 2 7" xfId="7105" xr:uid="{00000000-0005-0000-0000-00002E930000}"/>
    <cellStyle name="PSDec 2 8" xfId="7106" xr:uid="{00000000-0005-0000-0000-00002F930000}"/>
    <cellStyle name="PSDec 2 9" xfId="7107" xr:uid="{00000000-0005-0000-0000-000030930000}"/>
    <cellStyle name="PSDec 3" xfId="859" xr:uid="{00000000-0005-0000-0000-000031930000}"/>
    <cellStyle name="PSDec 3 2" xfId="7487" xr:uid="{00000000-0005-0000-0000-000032930000}"/>
    <cellStyle name="PSDec 3 3" xfId="37947" xr:uid="{00000000-0005-0000-0000-000033930000}"/>
    <cellStyle name="PSDec 3 3 2" xfId="37948" xr:uid="{00000000-0005-0000-0000-000034930000}"/>
    <cellStyle name="PSDec 3 3 3" xfId="37949" xr:uid="{00000000-0005-0000-0000-000035930000}"/>
    <cellStyle name="PSDec 3 4" xfId="37950" xr:uid="{00000000-0005-0000-0000-000036930000}"/>
    <cellStyle name="PSDec 4" xfId="7108" xr:uid="{00000000-0005-0000-0000-000037930000}"/>
    <cellStyle name="PSDec 5" xfId="7109" xr:uid="{00000000-0005-0000-0000-000038930000}"/>
    <cellStyle name="PSHeading" xfId="531" xr:uid="{00000000-0005-0000-0000-000039930000}"/>
    <cellStyle name="PSHeading 2" xfId="7110" xr:uid="{00000000-0005-0000-0000-00003A930000}"/>
    <cellStyle name="PSHeading 2 10" xfId="7111" xr:uid="{00000000-0005-0000-0000-00003B930000}"/>
    <cellStyle name="PSHeading 2 11" xfId="7112" xr:uid="{00000000-0005-0000-0000-00003C930000}"/>
    <cellStyle name="PSHeading 2 12" xfId="7113" xr:uid="{00000000-0005-0000-0000-00003D930000}"/>
    <cellStyle name="PSHeading 2 13" xfId="7114" xr:uid="{00000000-0005-0000-0000-00003E930000}"/>
    <cellStyle name="PSHeading 2 14" xfId="7115" xr:uid="{00000000-0005-0000-0000-00003F930000}"/>
    <cellStyle name="PSHeading 2 15" xfId="7116" xr:uid="{00000000-0005-0000-0000-000040930000}"/>
    <cellStyle name="PSHeading 2 16" xfId="7117" xr:uid="{00000000-0005-0000-0000-000041930000}"/>
    <cellStyle name="PSHeading 2 17" xfId="7118" xr:uid="{00000000-0005-0000-0000-000042930000}"/>
    <cellStyle name="PSHeading 2 18" xfId="7119" xr:uid="{00000000-0005-0000-0000-000043930000}"/>
    <cellStyle name="PSHeading 2 19" xfId="7120" xr:uid="{00000000-0005-0000-0000-000044930000}"/>
    <cellStyle name="PSHeading 2 2" xfId="7121" xr:uid="{00000000-0005-0000-0000-000045930000}"/>
    <cellStyle name="PSHeading 2 20" xfId="7122" xr:uid="{00000000-0005-0000-0000-000046930000}"/>
    <cellStyle name="PSHeading 2 21" xfId="7123" xr:uid="{00000000-0005-0000-0000-000047930000}"/>
    <cellStyle name="PSHeading 2 22" xfId="7124" xr:uid="{00000000-0005-0000-0000-000048930000}"/>
    <cellStyle name="PSHeading 2 3" xfId="7125" xr:uid="{00000000-0005-0000-0000-000049930000}"/>
    <cellStyle name="PSHeading 2 4" xfId="7126" xr:uid="{00000000-0005-0000-0000-00004A930000}"/>
    <cellStyle name="PSHeading 2 5" xfId="7127" xr:uid="{00000000-0005-0000-0000-00004B930000}"/>
    <cellStyle name="PSHeading 2 6" xfId="7128" xr:uid="{00000000-0005-0000-0000-00004C930000}"/>
    <cellStyle name="PSHeading 2 7" xfId="7129" xr:uid="{00000000-0005-0000-0000-00004D930000}"/>
    <cellStyle name="PSHeading 2 7 2" xfId="7130" xr:uid="{00000000-0005-0000-0000-00004E930000}"/>
    <cellStyle name="PSHeading 2 8" xfId="7131" xr:uid="{00000000-0005-0000-0000-00004F930000}"/>
    <cellStyle name="PSHeading 2 9" xfId="7132" xr:uid="{00000000-0005-0000-0000-000050930000}"/>
    <cellStyle name="PSHeading 2_Oracle Upload" xfId="7133" xr:uid="{00000000-0005-0000-0000-000051930000}"/>
    <cellStyle name="PSHeading 3" xfId="7134" xr:uid="{00000000-0005-0000-0000-000052930000}"/>
    <cellStyle name="PSHeading 4" xfId="7135" xr:uid="{00000000-0005-0000-0000-000053930000}"/>
    <cellStyle name="PSHeading 4 2" xfId="7136" xr:uid="{00000000-0005-0000-0000-000054930000}"/>
    <cellStyle name="PSHeading 5" xfId="7137" xr:uid="{00000000-0005-0000-0000-000055930000}"/>
    <cellStyle name="PSHeading_03-31-09 Balance" xfId="7138" xr:uid="{00000000-0005-0000-0000-000056930000}"/>
    <cellStyle name="PSInt" xfId="860" xr:uid="{00000000-0005-0000-0000-000057930000}"/>
    <cellStyle name="PSInt 2" xfId="7139" xr:uid="{00000000-0005-0000-0000-000058930000}"/>
    <cellStyle name="PSInt 2 10" xfId="7140" xr:uid="{00000000-0005-0000-0000-000059930000}"/>
    <cellStyle name="PSInt 2 11" xfId="7141" xr:uid="{00000000-0005-0000-0000-00005A930000}"/>
    <cellStyle name="PSInt 2 12" xfId="7142" xr:uid="{00000000-0005-0000-0000-00005B930000}"/>
    <cellStyle name="PSInt 2 13" xfId="7143" xr:uid="{00000000-0005-0000-0000-00005C930000}"/>
    <cellStyle name="PSInt 2 14" xfId="7144" xr:uid="{00000000-0005-0000-0000-00005D930000}"/>
    <cellStyle name="PSInt 2 15" xfId="7145" xr:uid="{00000000-0005-0000-0000-00005E930000}"/>
    <cellStyle name="PSInt 2 16" xfId="7146" xr:uid="{00000000-0005-0000-0000-00005F930000}"/>
    <cellStyle name="PSInt 2 17" xfId="7147" xr:uid="{00000000-0005-0000-0000-000060930000}"/>
    <cellStyle name="PSInt 2 18" xfId="7148" xr:uid="{00000000-0005-0000-0000-000061930000}"/>
    <cellStyle name="PSInt 2 19" xfId="7149" xr:uid="{00000000-0005-0000-0000-000062930000}"/>
    <cellStyle name="PSInt 2 2" xfId="7150" xr:uid="{00000000-0005-0000-0000-000063930000}"/>
    <cellStyle name="PSInt 2 20" xfId="7151" xr:uid="{00000000-0005-0000-0000-000064930000}"/>
    <cellStyle name="PSInt 2 21" xfId="7152" xr:uid="{00000000-0005-0000-0000-000065930000}"/>
    <cellStyle name="PSInt 2 22" xfId="7153" xr:uid="{00000000-0005-0000-0000-000066930000}"/>
    <cellStyle name="PSInt 2 3" xfId="7154" xr:uid="{00000000-0005-0000-0000-000067930000}"/>
    <cellStyle name="PSInt 2 4" xfId="7155" xr:uid="{00000000-0005-0000-0000-000068930000}"/>
    <cellStyle name="PSInt 2 5" xfId="7156" xr:uid="{00000000-0005-0000-0000-000069930000}"/>
    <cellStyle name="PSInt 2 6" xfId="7157" xr:uid="{00000000-0005-0000-0000-00006A930000}"/>
    <cellStyle name="PSInt 2 7" xfId="7158" xr:uid="{00000000-0005-0000-0000-00006B930000}"/>
    <cellStyle name="PSInt 2 8" xfId="7159" xr:uid="{00000000-0005-0000-0000-00006C930000}"/>
    <cellStyle name="PSInt 2 9" xfId="7160" xr:uid="{00000000-0005-0000-0000-00006D930000}"/>
    <cellStyle name="PSInt 3" xfId="7161" xr:uid="{00000000-0005-0000-0000-00006E930000}"/>
    <cellStyle name="PSInt 4" xfId="7162" xr:uid="{00000000-0005-0000-0000-00006F930000}"/>
    <cellStyle name="PSInt 5" xfId="7163" xr:uid="{00000000-0005-0000-0000-000070930000}"/>
    <cellStyle name="PSSpacer" xfId="532" xr:uid="{00000000-0005-0000-0000-000071930000}"/>
    <cellStyle name="PSSpacer 2" xfId="7164" xr:uid="{00000000-0005-0000-0000-000072930000}"/>
    <cellStyle name="PSSpacer 2 10" xfId="7165" xr:uid="{00000000-0005-0000-0000-000073930000}"/>
    <cellStyle name="PSSpacer 2 11" xfId="7166" xr:uid="{00000000-0005-0000-0000-000074930000}"/>
    <cellStyle name="PSSpacer 2 12" xfId="7167" xr:uid="{00000000-0005-0000-0000-000075930000}"/>
    <cellStyle name="PSSpacer 2 13" xfId="7168" xr:uid="{00000000-0005-0000-0000-000076930000}"/>
    <cellStyle name="PSSpacer 2 14" xfId="7169" xr:uid="{00000000-0005-0000-0000-000077930000}"/>
    <cellStyle name="PSSpacer 2 15" xfId="7170" xr:uid="{00000000-0005-0000-0000-000078930000}"/>
    <cellStyle name="PSSpacer 2 16" xfId="7171" xr:uid="{00000000-0005-0000-0000-000079930000}"/>
    <cellStyle name="PSSpacer 2 17" xfId="7172" xr:uid="{00000000-0005-0000-0000-00007A930000}"/>
    <cellStyle name="PSSpacer 2 18" xfId="7173" xr:uid="{00000000-0005-0000-0000-00007B930000}"/>
    <cellStyle name="PSSpacer 2 19" xfId="7174" xr:uid="{00000000-0005-0000-0000-00007C930000}"/>
    <cellStyle name="PSSpacer 2 2" xfId="7175" xr:uid="{00000000-0005-0000-0000-00007D930000}"/>
    <cellStyle name="PSSpacer 2 20" xfId="7176" xr:uid="{00000000-0005-0000-0000-00007E930000}"/>
    <cellStyle name="PSSpacer 2 21" xfId="7177" xr:uid="{00000000-0005-0000-0000-00007F930000}"/>
    <cellStyle name="PSSpacer 2 22" xfId="7178" xr:uid="{00000000-0005-0000-0000-000080930000}"/>
    <cellStyle name="PSSpacer 2 3" xfId="7179" xr:uid="{00000000-0005-0000-0000-000081930000}"/>
    <cellStyle name="PSSpacer 2 4" xfId="7180" xr:uid="{00000000-0005-0000-0000-000082930000}"/>
    <cellStyle name="PSSpacer 2 5" xfId="7181" xr:uid="{00000000-0005-0000-0000-000083930000}"/>
    <cellStyle name="PSSpacer 2 6" xfId="7182" xr:uid="{00000000-0005-0000-0000-000084930000}"/>
    <cellStyle name="PSSpacer 2 7" xfId="7183" xr:uid="{00000000-0005-0000-0000-000085930000}"/>
    <cellStyle name="PSSpacer 2 7 2" xfId="7184" xr:uid="{00000000-0005-0000-0000-000086930000}"/>
    <cellStyle name="PSSpacer 2 8" xfId="7185" xr:uid="{00000000-0005-0000-0000-000087930000}"/>
    <cellStyle name="PSSpacer 2 9" xfId="7186" xr:uid="{00000000-0005-0000-0000-000088930000}"/>
    <cellStyle name="PSSpacer 3" xfId="7187" xr:uid="{00000000-0005-0000-0000-000089930000}"/>
    <cellStyle name="PSSpacer 4" xfId="7188" xr:uid="{00000000-0005-0000-0000-00008A930000}"/>
    <cellStyle name="PSSpacer 4 2" xfId="7189" xr:uid="{00000000-0005-0000-0000-00008B930000}"/>
    <cellStyle name="PSSpacer 5" xfId="7190" xr:uid="{00000000-0005-0000-0000-00008C930000}"/>
    <cellStyle name="purple - Style8" xfId="861" xr:uid="{00000000-0005-0000-0000-00008D930000}"/>
    <cellStyle name="purple - Style8 2" xfId="862" xr:uid="{00000000-0005-0000-0000-00008E930000}"/>
    <cellStyle name="RangeBelow" xfId="7191" xr:uid="{00000000-0005-0000-0000-00008F930000}"/>
    <cellStyle name="RangeBelow 2" xfId="7192" xr:uid="{00000000-0005-0000-0000-000090930000}"/>
    <cellStyle name="RED" xfId="863" xr:uid="{00000000-0005-0000-0000-000091930000}"/>
    <cellStyle name="Red - Style7" xfId="864" xr:uid="{00000000-0005-0000-0000-000092930000}"/>
    <cellStyle name="Red - Style7 2" xfId="865" xr:uid="{00000000-0005-0000-0000-000093930000}"/>
    <cellStyle name="RedLeftSmall8" xfId="7193" xr:uid="{00000000-0005-0000-0000-000094930000}"/>
    <cellStyle name="Report" xfId="866" xr:uid="{00000000-0005-0000-0000-000095930000}"/>
    <cellStyle name="Report 2" xfId="867" xr:uid="{00000000-0005-0000-0000-000096930000}"/>
    <cellStyle name="Report Bar" xfId="868" xr:uid="{00000000-0005-0000-0000-000097930000}"/>
    <cellStyle name="Report Heading" xfId="869" xr:uid="{00000000-0005-0000-0000-000098930000}"/>
    <cellStyle name="Report Heading 2" xfId="870" xr:uid="{00000000-0005-0000-0000-000099930000}"/>
    <cellStyle name="Report Percent" xfId="871" xr:uid="{00000000-0005-0000-0000-00009A930000}"/>
    <cellStyle name="Report Percent 2" xfId="872" xr:uid="{00000000-0005-0000-0000-00009B930000}"/>
    <cellStyle name="Report Unit Cost" xfId="873" xr:uid="{00000000-0005-0000-0000-00009C930000}"/>
    <cellStyle name="Report Unit Cost 2" xfId="874" xr:uid="{00000000-0005-0000-0000-00009D930000}"/>
    <cellStyle name="Reports Total" xfId="875" xr:uid="{00000000-0005-0000-0000-00009E930000}"/>
    <cellStyle name="Reports Unit Cost Total" xfId="876" xr:uid="{00000000-0005-0000-0000-00009F930000}"/>
    <cellStyle name="Review_Date" xfId="7194" xr:uid="{00000000-0005-0000-0000-0000A0930000}"/>
    <cellStyle name="Reviewer" xfId="7195" xr:uid="{00000000-0005-0000-0000-0000A1930000}"/>
    <cellStyle name="Right" xfId="7196" xr:uid="{00000000-0005-0000-0000-0000A2930000}"/>
    <cellStyle name="Right 2" xfId="7197" xr:uid="{00000000-0005-0000-0000-0000A3930000}"/>
    <cellStyle name="Right 3" xfId="7198" xr:uid="{00000000-0005-0000-0000-0000A4930000}"/>
    <cellStyle name="Right 4" xfId="7199" xr:uid="{00000000-0005-0000-0000-0000A5930000}"/>
    <cellStyle name="Right 5" xfId="7200" xr:uid="{00000000-0005-0000-0000-0000A6930000}"/>
    <cellStyle name="Rollover_Date" xfId="7201" xr:uid="{00000000-0005-0000-0000-0000A7930000}"/>
    <cellStyle name="SAPBEXaggData" xfId="877" xr:uid="{00000000-0005-0000-0000-0000A8930000}"/>
    <cellStyle name="SAPBEXchaText" xfId="878" xr:uid="{00000000-0005-0000-0000-0000A9930000}"/>
    <cellStyle name="SAPBEXformats" xfId="879" xr:uid="{00000000-0005-0000-0000-0000AA930000}"/>
    <cellStyle name="SAPBEXstdData" xfId="880" xr:uid="{00000000-0005-0000-0000-0000AB930000}"/>
    <cellStyle name="SAPBEXstdItem" xfId="881" xr:uid="{00000000-0005-0000-0000-0000AC930000}"/>
    <cellStyle name="Skadden Number" xfId="7202" xr:uid="{00000000-0005-0000-0000-0000AD930000}"/>
    <cellStyle name="Skadden Number 2" xfId="7203" xr:uid="{00000000-0005-0000-0000-0000AE930000}"/>
    <cellStyle name="Skadden Number 3" xfId="7204" xr:uid="{00000000-0005-0000-0000-0000AF930000}"/>
    <cellStyle name="Skadden Number 4" xfId="7205" xr:uid="{00000000-0005-0000-0000-0000B0930000}"/>
    <cellStyle name="Skadden Number 5" xfId="7206" xr:uid="{00000000-0005-0000-0000-0000B1930000}"/>
    <cellStyle name="special" xfId="882" xr:uid="{00000000-0005-0000-0000-0000B2930000}"/>
    <cellStyle name="Style 1" xfId="533" xr:uid="{00000000-0005-0000-0000-0000B3930000}"/>
    <cellStyle name="Style 1 2" xfId="883" xr:uid="{00000000-0005-0000-0000-0000B4930000}"/>
    <cellStyle name="STYLE1" xfId="884" xr:uid="{00000000-0005-0000-0000-0000B5930000}"/>
    <cellStyle name="STYLE2" xfId="885" xr:uid="{00000000-0005-0000-0000-0000B6930000}"/>
    <cellStyle name="STYLE3" xfId="886" xr:uid="{00000000-0005-0000-0000-0000B7930000}"/>
    <cellStyle name="STYLE3 2" xfId="7207" xr:uid="{00000000-0005-0000-0000-0000B8930000}"/>
    <cellStyle name="STYLE3 2 2" xfId="7208" xr:uid="{00000000-0005-0000-0000-0000B9930000}"/>
    <cellStyle name="STYLE4" xfId="887" xr:uid="{00000000-0005-0000-0000-0000BA930000}"/>
    <cellStyle name="STYLE5" xfId="888" xr:uid="{00000000-0005-0000-0000-0000BB930000}"/>
    <cellStyle name="STYLE6" xfId="889" xr:uid="{00000000-0005-0000-0000-0000BC930000}"/>
    <cellStyle name="SubRoutine" xfId="7209" xr:uid="{00000000-0005-0000-0000-0000BD930000}"/>
    <cellStyle name="SubRoutine 2" xfId="7210" xr:uid="{00000000-0005-0000-0000-0000BE930000}"/>
    <cellStyle name="Subtotal" xfId="890" xr:uid="{00000000-0005-0000-0000-0000BF930000}"/>
    <cellStyle name="Sub-total" xfId="891" xr:uid="{00000000-0005-0000-0000-0000C0930000}"/>
    <cellStyle name="Table Title" xfId="7211" xr:uid="{00000000-0005-0000-0000-0000C1930000}"/>
    <cellStyle name="Table Title 2" xfId="7212" xr:uid="{00000000-0005-0000-0000-0000C2930000}"/>
    <cellStyle name="Text" xfId="7213" xr:uid="{00000000-0005-0000-0000-0000C3930000}"/>
    <cellStyle name="Text 2" xfId="7214" xr:uid="{00000000-0005-0000-0000-0000C4930000}"/>
    <cellStyle name="Text 2 2" xfId="7215" xr:uid="{00000000-0005-0000-0000-0000C5930000}"/>
    <cellStyle name="Text 2 3" xfId="7216" xr:uid="{00000000-0005-0000-0000-0000C6930000}"/>
    <cellStyle name="Text 2 4" xfId="7217" xr:uid="{00000000-0005-0000-0000-0000C7930000}"/>
    <cellStyle name="Text 2 5" xfId="7218" xr:uid="{00000000-0005-0000-0000-0000C8930000}"/>
    <cellStyle name="Text 2 6" xfId="7219" xr:uid="{00000000-0005-0000-0000-0000C9930000}"/>
    <cellStyle name="Text 3" xfId="7220" xr:uid="{00000000-0005-0000-0000-0000CA930000}"/>
    <cellStyle name="Text 4" xfId="7221" xr:uid="{00000000-0005-0000-0000-0000CB930000}"/>
    <cellStyle name="Text 5" xfId="7222" xr:uid="{00000000-0005-0000-0000-0000CC930000}"/>
    <cellStyle name="Text 6" xfId="7223" xr:uid="{00000000-0005-0000-0000-0000CD930000}"/>
    <cellStyle name="Text 7" xfId="7224" xr:uid="{00000000-0005-0000-0000-0000CE930000}"/>
    <cellStyle name="Text Indent A" xfId="7225" xr:uid="{00000000-0005-0000-0000-0000CF930000}"/>
    <cellStyle name="Text Indent B" xfId="7226" xr:uid="{00000000-0005-0000-0000-0000D0930000}"/>
    <cellStyle name="Text Indent C" xfId="7227" xr:uid="{00000000-0005-0000-0000-0000D1930000}"/>
    <cellStyle name="TextNormal" xfId="892" xr:uid="{00000000-0005-0000-0000-0000D2930000}"/>
    <cellStyle name="Title 10" xfId="7228" xr:uid="{00000000-0005-0000-0000-0000D3930000}"/>
    <cellStyle name="Title 10 2" xfId="7229" xr:uid="{00000000-0005-0000-0000-0000D4930000}"/>
    <cellStyle name="Title 11" xfId="7230" xr:uid="{00000000-0005-0000-0000-0000D5930000}"/>
    <cellStyle name="Title 11 2" xfId="7231" xr:uid="{00000000-0005-0000-0000-0000D6930000}"/>
    <cellStyle name="Title 12" xfId="7232" xr:uid="{00000000-0005-0000-0000-0000D7930000}"/>
    <cellStyle name="Title 13" xfId="7233" xr:uid="{00000000-0005-0000-0000-0000D8930000}"/>
    <cellStyle name="Title 2" xfId="893" xr:uid="{00000000-0005-0000-0000-0000D9930000}"/>
    <cellStyle name="Title 2 2" xfId="7234" xr:uid="{00000000-0005-0000-0000-0000DA930000}"/>
    <cellStyle name="Title 2 2 2" xfId="7235" xr:uid="{00000000-0005-0000-0000-0000DB930000}"/>
    <cellStyle name="Title 2 3" xfId="7236" xr:uid="{00000000-0005-0000-0000-0000DC930000}"/>
    <cellStyle name="Title 2 3 2" xfId="7237" xr:uid="{00000000-0005-0000-0000-0000DD930000}"/>
    <cellStyle name="Title 3" xfId="7238" xr:uid="{00000000-0005-0000-0000-0000DE930000}"/>
    <cellStyle name="Title 3 2" xfId="7239" xr:uid="{00000000-0005-0000-0000-0000DF930000}"/>
    <cellStyle name="Title 4" xfId="7240" xr:uid="{00000000-0005-0000-0000-0000E0930000}"/>
    <cellStyle name="Title 4 2" xfId="7241" xr:uid="{00000000-0005-0000-0000-0000E1930000}"/>
    <cellStyle name="Title 5" xfId="7242" xr:uid="{00000000-0005-0000-0000-0000E2930000}"/>
    <cellStyle name="Title 5 2" xfId="7243" xr:uid="{00000000-0005-0000-0000-0000E3930000}"/>
    <cellStyle name="Title 6" xfId="7244" xr:uid="{00000000-0005-0000-0000-0000E4930000}"/>
    <cellStyle name="Title 6 2" xfId="7245" xr:uid="{00000000-0005-0000-0000-0000E5930000}"/>
    <cellStyle name="Title 7" xfId="7246" xr:uid="{00000000-0005-0000-0000-0000E6930000}"/>
    <cellStyle name="Title 7 2" xfId="7247" xr:uid="{00000000-0005-0000-0000-0000E7930000}"/>
    <cellStyle name="Title 8" xfId="7248" xr:uid="{00000000-0005-0000-0000-0000E8930000}"/>
    <cellStyle name="Title 8 2" xfId="7249" xr:uid="{00000000-0005-0000-0000-0000E9930000}"/>
    <cellStyle name="Title 9" xfId="7250" xr:uid="{00000000-0005-0000-0000-0000EA930000}"/>
    <cellStyle name="Title 9 2" xfId="7251" xr:uid="{00000000-0005-0000-0000-0000EB930000}"/>
    <cellStyle name="Title: Major" xfId="894" xr:uid="{00000000-0005-0000-0000-0000EC930000}"/>
    <cellStyle name="Title: Minor" xfId="895" xr:uid="{00000000-0005-0000-0000-0000ED930000}"/>
    <cellStyle name="Title: Minor 2" xfId="896" xr:uid="{00000000-0005-0000-0000-0000EE930000}"/>
    <cellStyle name="Title: Worksheet" xfId="897" xr:uid="{00000000-0005-0000-0000-0000EF930000}"/>
    <cellStyle name="Title: Worksheet 2" xfId="898" xr:uid="{00000000-0005-0000-0000-0000F0930000}"/>
    <cellStyle name="Total 10" xfId="7252" xr:uid="{00000000-0005-0000-0000-0000F1930000}"/>
    <cellStyle name="Total 10 2" xfId="7253" xr:uid="{00000000-0005-0000-0000-0000F2930000}"/>
    <cellStyle name="Total 11" xfId="7254" xr:uid="{00000000-0005-0000-0000-0000F3930000}"/>
    <cellStyle name="Total 11 2" xfId="7255" xr:uid="{00000000-0005-0000-0000-0000F4930000}"/>
    <cellStyle name="Total 12" xfId="7256" xr:uid="{00000000-0005-0000-0000-0000F5930000}"/>
    <cellStyle name="Total 13" xfId="7257" xr:uid="{00000000-0005-0000-0000-0000F6930000}"/>
    <cellStyle name="Total 2" xfId="534" xr:uid="{00000000-0005-0000-0000-0000F7930000}"/>
    <cellStyle name="Total 2 2" xfId="7258" xr:uid="{00000000-0005-0000-0000-0000F8930000}"/>
    <cellStyle name="Total 2 2 2" xfId="7259" xr:uid="{00000000-0005-0000-0000-0000F9930000}"/>
    <cellStyle name="Total 2 3" xfId="7260" xr:uid="{00000000-0005-0000-0000-0000FA930000}"/>
    <cellStyle name="Total 2 3 2" xfId="7261" xr:uid="{00000000-0005-0000-0000-0000FB930000}"/>
    <cellStyle name="Total 3" xfId="899" xr:uid="{00000000-0005-0000-0000-0000FC930000}"/>
    <cellStyle name="Total 3 2" xfId="7262" xr:uid="{00000000-0005-0000-0000-0000FD930000}"/>
    <cellStyle name="Total 4" xfId="7263" xr:uid="{00000000-0005-0000-0000-0000FE930000}"/>
    <cellStyle name="Total 4 2" xfId="7264" xr:uid="{00000000-0005-0000-0000-0000FF930000}"/>
    <cellStyle name="Total 5" xfId="7265" xr:uid="{00000000-0005-0000-0000-000000940000}"/>
    <cellStyle name="Total 5 2" xfId="7266" xr:uid="{00000000-0005-0000-0000-000001940000}"/>
    <cellStyle name="Total 6" xfId="7267" xr:uid="{00000000-0005-0000-0000-000002940000}"/>
    <cellStyle name="Total 6 2" xfId="7268" xr:uid="{00000000-0005-0000-0000-000003940000}"/>
    <cellStyle name="Total 7" xfId="7269" xr:uid="{00000000-0005-0000-0000-000004940000}"/>
    <cellStyle name="Total 7 2" xfId="7270" xr:uid="{00000000-0005-0000-0000-000005940000}"/>
    <cellStyle name="Total 8" xfId="7271" xr:uid="{00000000-0005-0000-0000-000006940000}"/>
    <cellStyle name="Total 8 2" xfId="7272" xr:uid="{00000000-0005-0000-0000-000007940000}"/>
    <cellStyle name="Total 9" xfId="7273" xr:uid="{00000000-0005-0000-0000-000008940000}"/>
    <cellStyle name="Total 9 2" xfId="7274" xr:uid="{00000000-0005-0000-0000-000009940000}"/>
    <cellStyle name="Total Bold" xfId="7275" xr:uid="{00000000-0005-0000-0000-00000A940000}"/>
    <cellStyle name="Total Bold 10" xfId="7276" xr:uid="{00000000-0005-0000-0000-00000B940000}"/>
    <cellStyle name="Total Bold 11" xfId="7277" xr:uid="{00000000-0005-0000-0000-00000C940000}"/>
    <cellStyle name="Total Bold 12" xfId="7278" xr:uid="{00000000-0005-0000-0000-00000D940000}"/>
    <cellStyle name="Total Bold 13" xfId="7279" xr:uid="{00000000-0005-0000-0000-00000E940000}"/>
    <cellStyle name="Total Bold 14" xfId="7280" xr:uid="{00000000-0005-0000-0000-00000F940000}"/>
    <cellStyle name="Total Bold 15" xfId="7281" xr:uid="{00000000-0005-0000-0000-000010940000}"/>
    <cellStyle name="Total Bold 16" xfId="7282" xr:uid="{00000000-0005-0000-0000-000011940000}"/>
    <cellStyle name="Total Bold 17" xfId="7283" xr:uid="{00000000-0005-0000-0000-000012940000}"/>
    <cellStyle name="Total Bold 18" xfId="7284" xr:uid="{00000000-0005-0000-0000-000013940000}"/>
    <cellStyle name="Total Bold 19" xfId="7285" xr:uid="{00000000-0005-0000-0000-000014940000}"/>
    <cellStyle name="Total Bold 2" xfId="7286" xr:uid="{00000000-0005-0000-0000-000015940000}"/>
    <cellStyle name="Total Bold 2 2" xfId="7287" xr:uid="{00000000-0005-0000-0000-000016940000}"/>
    <cellStyle name="Total Bold 20" xfId="7288" xr:uid="{00000000-0005-0000-0000-000017940000}"/>
    <cellStyle name="Total Bold 21" xfId="7289" xr:uid="{00000000-0005-0000-0000-000018940000}"/>
    <cellStyle name="Total Bold 22" xfId="7290" xr:uid="{00000000-0005-0000-0000-000019940000}"/>
    <cellStyle name="Total Bold 23" xfId="7291" xr:uid="{00000000-0005-0000-0000-00001A940000}"/>
    <cellStyle name="Total Bold 24" xfId="7292" xr:uid="{00000000-0005-0000-0000-00001B940000}"/>
    <cellStyle name="Total Bold 3" xfId="7293" xr:uid="{00000000-0005-0000-0000-00001C940000}"/>
    <cellStyle name="Total Bold 4" xfId="7294" xr:uid="{00000000-0005-0000-0000-00001D940000}"/>
    <cellStyle name="Total Bold 5" xfId="7295" xr:uid="{00000000-0005-0000-0000-00001E940000}"/>
    <cellStyle name="Total Bold 6" xfId="7296" xr:uid="{00000000-0005-0000-0000-00001F940000}"/>
    <cellStyle name="Total Bold 6 2" xfId="7297" xr:uid="{00000000-0005-0000-0000-000020940000}"/>
    <cellStyle name="Total Bold 7" xfId="7298" xr:uid="{00000000-0005-0000-0000-000021940000}"/>
    <cellStyle name="Total Bold 8" xfId="7299" xr:uid="{00000000-0005-0000-0000-000022940000}"/>
    <cellStyle name="Total Bold 9" xfId="7300" xr:uid="{00000000-0005-0000-0000-000023940000}"/>
    <cellStyle name="Total Bold_CLS-TES-KS_12-28-10" xfId="7301" xr:uid="{00000000-0005-0000-0000-000024940000}"/>
    <cellStyle name="Total4 - Style4" xfId="900" xr:uid="{00000000-0005-0000-0000-000025940000}"/>
    <cellStyle name="Total4 - Style4 2" xfId="901" xr:uid="{00000000-0005-0000-0000-000026940000}"/>
    <cellStyle name="Validation" xfId="7302" xr:uid="{00000000-0005-0000-0000-000027940000}"/>
    <cellStyle name="Validation 2" xfId="7303" xr:uid="{00000000-0005-0000-0000-000028940000}"/>
    <cellStyle name="Warning Text 10" xfId="7304" xr:uid="{00000000-0005-0000-0000-000029940000}"/>
    <cellStyle name="Warning Text 10 2" xfId="7305" xr:uid="{00000000-0005-0000-0000-00002A940000}"/>
    <cellStyle name="Warning Text 11" xfId="7306" xr:uid="{00000000-0005-0000-0000-00002B940000}"/>
    <cellStyle name="Warning Text 2" xfId="535" xr:uid="{00000000-0005-0000-0000-00002C940000}"/>
    <cellStyle name="Warning Text 2 2" xfId="7307" xr:uid="{00000000-0005-0000-0000-00002D940000}"/>
    <cellStyle name="Warning Text 2 3" xfId="7308" xr:uid="{00000000-0005-0000-0000-00002E940000}"/>
    <cellStyle name="Warning Text 3" xfId="7309" xr:uid="{00000000-0005-0000-0000-00002F940000}"/>
    <cellStyle name="Warning Text 3 2" xfId="7310" xr:uid="{00000000-0005-0000-0000-000030940000}"/>
    <cellStyle name="Warning Text 4" xfId="7311" xr:uid="{00000000-0005-0000-0000-000031940000}"/>
    <cellStyle name="Warning Text 4 2" xfId="7312" xr:uid="{00000000-0005-0000-0000-000032940000}"/>
    <cellStyle name="Warning Text 5" xfId="7313" xr:uid="{00000000-0005-0000-0000-000033940000}"/>
    <cellStyle name="Warning Text 5 2" xfId="7314" xr:uid="{00000000-0005-0000-0000-000034940000}"/>
    <cellStyle name="Warning Text 6" xfId="7315" xr:uid="{00000000-0005-0000-0000-000035940000}"/>
    <cellStyle name="Warning Text 6 2" xfId="7316" xr:uid="{00000000-0005-0000-0000-000036940000}"/>
    <cellStyle name="Warning Text 7" xfId="7317" xr:uid="{00000000-0005-0000-0000-000037940000}"/>
    <cellStyle name="Warning Text 7 2" xfId="7318" xr:uid="{00000000-0005-0000-0000-000038940000}"/>
    <cellStyle name="Warning Text 8" xfId="7319" xr:uid="{00000000-0005-0000-0000-000039940000}"/>
    <cellStyle name="Warning Text 8 2" xfId="7320" xr:uid="{00000000-0005-0000-0000-00003A940000}"/>
    <cellStyle name="Warning Text 9" xfId="7321" xr:uid="{00000000-0005-0000-0000-00003B940000}"/>
    <cellStyle name="Warning Text 9 2" xfId="7322" xr:uid="{00000000-0005-0000-0000-00003C940000}"/>
    <cellStyle name="Workpaper_Title" xfId="7323" xr:uid="{00000000-0005-0000-0000-00003D940000}"/>
    <cellStyle name="WP_Name_11" xfId="7324" xr:uid="{00000000-0005-0000-0000-00003E940000}"/>
    <cellStyle name="一般_Sheet1" xfId="7325" xr:uid="{00000000-0005-0000-0000-00003F94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customXml" Target="../customXml/item2.xml"/><Relationship Id="rId10" Type="http://schemas.openxmlformats.org/officeDocument/2006/relationships/externalLink" Target="externalLinks/externalLink5.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99EST\FED-EST.WK4"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jbellitti/Desktop/NH%20Q4%20NG%20&amp;%20KeySp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edg/sites/RP/MACT/Shared%20Documents/CY2013%20Reconciliation%20Filing/Exhibit%20JLG-3%20-%20Asset%20Summary%20CY201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erver%20Shares/Mawbrfsv03/RADATA1/2009%20meco/General%20Rate%20Case/Financials/Income%20Statement/MECO/December%202008/6886%20REG%20IS-12%20MO%20ROLL%20Run%2001-13-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DATA1/NECO%20COS/NECO/2002COS_SavngsProof/Neccos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INNT/temp/CalcuSALTor%20-%20Estimate%20&amp;%20Extension%20Calculator%20as%20of%203-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TOMASGI.USA/My%20Documents/COR/2002%20Tax%20Returns/2002%20Tax%20Support%20to%20E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2%20Fiscal%20Tax%20Year/Compliance/Tax%20Return%20Compliance/Federal%20Compliance/Tax%20Return%20Workpaper%20by%20Entity/NG%20Companies/NG05%20Massachuetts%20Electric%20Company/N05_FED_WP_0331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2018%20meco\General%20Rate%20Case%20(18-150)\7-COS\COS%20Submitted%20Oct%2025%202019%20(Sch%201,%204,%206,%20Exh%205%20only)\Schedule%201%20Rev%20Rqmt%20Exh.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erver%20Shares/Nyhcbnas02_radata1/2015%20meco/General%20Rate%20Case%20(15-155)/7-COS/COS%20model/MECO_NANT%20RATE%20CASE%20COS%2012mos%20June%202015%20-%20Pdf%20Version%2011_2_1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05%20Estimates/Atlantic%20Western/Atlantic%20Western%20Extensions_FY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heffem/Local%20Settings/Temporary%20Internet%20Files/OLK4A3/Copy%20of%2000004%20ELS%2003-31-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s>
    <sheetDataSet>
      <sheetData sheetId="0">
        <row r="7">
          <cell r="C7" t="str">
            <v xml:space="preserve">GRANITE </v>
          </cell>
          <cell r="D7" t="str">
            <v>NARRAGANSETT</v>
          </cell>
          <cell r="E7" t="str">
            <v>MASSACHUSETTS</v>
          </cell>
          <cell r="F7" t="str">
            <v>NANTUCKET</v>
          </cell>
        </row>
        <row r="8">
          <cell r="C8" t="str">
            <v>STATE</v>
          </cell>
          <cell r="D8" t="str">
            <v>ELECTRIC</v>
          </cell>
          <cell r="E8" t="str">
            <v>ELECTRIC</v>
          </cell>
          <cell r="F8" t="str">
            <v>ELECTRIC</v>
          </cell>
          <cell r="G8" t="str">
            <v>N.E. POWER</v>
          </cell>
          <cell r="H8" t="str">
            <v>NEEI</v>
          </cell>
          <cell r="I8" t="str">
            <v>NEPSCO</v>
          </cell>
          <cell r="J8" t="str">
            <v>NEET</v>
          </cell>
          <cell r="K8" t="str">
            <v>NEES (Trust)</v>
          </cell>
          <cell r="L8" t="str">
            <v>NEES GLOBAL</v>
          </cell>
          <cell r="M8" t="str">
            <v>NEWH</v>
          </cell>
          <cell r="N8" t="str">
            <v>GS ENERGY</v>
          </cell>
          <cell r="O8" t="str">
            <v>NEES ENERGY</v>
          </cell>
          <cell r="P8" t="str">
            <v>NEES COMM</v>
          </cell>
        </row>
        <row r="10">
          <cell r="A10" t="str">
            <v>INFORMATION SOURCE</v>
          </cell>
          <cell r="C10" t="str">
            <v>1998 Ext</v>
          </cell>
          <cell r="D10" t="str">
            <v>1998 Ext</v>
          </cell>
          <cell r="E10" t="str">
            <v>1998 Ext</v>
          </cell>
          <cell r="F10" t="str">
            <v>1998 Ext</v>
          </cell>
          <cell r="G10" t="str">
            <v>w/p</v>
          </cell>
          <cell r="H10" t="str">
            <v>1998 Ext</v>
          </cell>
          <cell r="I10" t="str">
            <v>1998 Ext</v>
          </cell>
          <cell r="J10" t="str">
            <v>1998 Ext</v>
          </cell>
          <cell r="K10" t="str">
            <v>1998 Ext</v>
          </cell>
          <cell r="L10" t="str">
            <v>W/P</v>
          </cell>
          <cell r="M10" t="str">
            <v>W/P</v>
          </cell>
          <cell r="N10" t="str">
            <v>1998 Ext</v>
          </cell>
          <cell r="O10" t="str">
            <v>MRL</v>
          </cell>
          <cell r="P10" t="str">
            <v>D. Sharron</v>
          </cell>
        </row>
        <row r="12">
          <cell r="A12" t="str">
            <v xml:space="preserve">TAXABLE INCOME </v>
          </cell>
          <cell r="C12">
            <v>7047921</v>
          </cell>
          <cell r="D12">
            <v>67805443</v>
          </cell>
          <cell r="E12">
            <v>51942907</v>
          </cell>
          <cell r="F12">
            <v>-1246493</v>
          </cell>
          <cell r="G12">
            <v>189010984</v>
          </cell>
          <cell r="H12">
            <v>0</v>
          </cell>
          <cell r="I12">
            <v>11057116</v>
          </cell>
          <cell r="J12">
            <v>1219582</v>
          </cell>
          <cell r="K12">
            <v>-6329835</v>
          </cell>
          <cell r="L12">
            <v>-200000</v>
          </cell>
          <cell r="M12">
            <v>1736750</v>
          </cell>
          <cell r="N12">
            <v>-17027</v>
          </cell>
          <cell r="O12">
            <v>-325000</v>
          </cell>
          <cell r="P12">
            <v>-1011376</v>
          </cell>
        </row>
        <row r="14">
          <cell r="A14" t="str">
            <v>State Tax</v>
          </cell>
          <cell r="G14">
            <v>-9829900</v>
          </cell>
        </row>
        <row r="15">
          <cell r="A15" t="str">
            <v>Less: 1998 Book NI</v>
          </cell>
          <cell r="C15">
            <v>-3167271</v>
          </cell>
        </row>
        <row r="16">
          <cell r="A16" t="str">
            <v>Add: 1999 Book NI per 0 + 12</v>
          </cell>
          <cell r="C16">
            <v>1161800</v>
          </cell>
        </row>
        <row r="17">
          <cell r="A17" t="str">
            <v>PAL Goodwill</v>
          </cell>
          <cell r="O17">
            <v>629000</v>
          </cell>
        </row>
        <row r="34">
          <cell r="A34" t="str">
            <v>ADJUSTED TAXABLE INCOME</v>
          </cell>
          <cell r="C34">
            <v>5042450</v>
          </cell>
          <cell r="D34">
            <v>67805443</v>
          </cell>
          <cell r="E34">
            <v>51942907</v>
          </cell>
          <cell r="F34">
            <v>-1246493</v>
          </cell>
          <cell r="G34">
            <v>179181084</v>
          </cell>
          <cell r="H34">
            <v>0</v>
          </cell>
          <cell r="I34">
            <v>11057116</v>
          </cell>
          <cell r="J34">
            <v>1219582</v>
          </cell>
          <cell r="K34">
            <v>-6329835</v>
          </cell>
          <cell r="L34">
            <v>-200000</v>
          </cell>
          <cell r="M34">
            <v>1736750</v>
          </cell>
          <cell r="N34">
            <v>-17027</v>
          </cell>
          <cell r="O34">
            <v>304000</v>
          </cell>
          <cell r="P34">
            <v>-1011376</v>
          </cell>
        </row>
        <row r="35">
          <cell r="C35" t="str">
            <v>x35%</v>
          </cell>
          <cell r="D35" t="str">
            <v>x35%</v>
          </cell>
          <cell r="E35" t="str">
            <v>x35%</v>
          </cell>
          <cell r="F35" t="str">
            <v>x35%</v>
          </cell>
          <cell r="G35" t="str">
            <v>x35%</v>
          </cell>
          <cell r="H35" t="str">
            <v>x35%</v>
          </cell>
          <cell r="I35" t="str">
            <v>x35%</v>
          </cell>
          <cell r="J35" t="str">
            <v>x35%</v>
          </cell>
          <cell r="K35" t="str">
            <v>x35%</v>
          </cell>
          <cell r="L35" t="str">
            <v>x35%</v>
          </cell>
          <cell r="M35" t="str">
            <v>x35%</v>
          </cell>
          <cell r="N35" t="str">
            <v>x35%</v>
          </cell>
          <cell r="O35" t="str">
            <v>x35%</v>
          </cell>
          <cell r="P35" t="str">
            <v>x35%</v>
          </cell>
        </row>
        <row r="37">
          <cell r="A37" t="str">
            <v>Tax at 35%</v>
          </cell>
          <cell r="C37">
            <v>1764857.5</v>
          </cell>
          <cell r="D37">
            <v>23731905.050000001</v>
          </cell>
          <cell r="E37">
            <v>18180017.449999999</v>
          </cell>
          <cell r="F37">
            <v>-436272.55</v>
          </cell>
          <cell r="G37">
            <v>62713379.399999999</v>
          </cell>
          <cell r="H37">
            <v>0</v>
          </cell>
          <cell r="I37">
            <v>3869990.6</v>
          </cell>
          <cell r="J37">
            <v>426853.7</v>
          </cell>
          <cell r="K37">
            <v>-2215442.25</v>
          </cell>
          <cell r="L37">
            <v>-70000</v>
          </cell>
          <cell r="M37">
            <v>607862.5</v>
          </cell>
          <cell r="N37">
            <v>-5959.45</v>
          </cell>
          <cell r="O37">
            <v>106400</v>
          </cell>
          <cell r="P37">
            <v>-353981.6</v>
          </cell>
        </row>
        <row r="39">
          <cell r="A39" t="str">
            <v>Rounding Adj to = Ext</v>
          </cell>
          <cell r="C39">
            <v>710142.5</v>
          </cell>
          <cell r="D39">
            <v>18094.950000002998</v>
          </cell>
          <cell r="E39">
            <v>19982.550000000701</v>
          </cell>
          <cell r="F39">
            <v>36272.550000000003</v>
          </cell>
          <cell r="G39">
            <v>0</v>
          </cell>
          <cell r="H39">
            <v>0</v>
          </cell>
          <cell r="I39">
            <v>5009.4000000003698</v>
          </cell>
          <cell r="J39">
            <v>23146.3</v>
          </cell>
          <cell r="K39">
            <v>15442.25</v>
          </cell>
          <cell r="L39">
            <v>0</v>
          </cell>
          <cell r="M39">
            <v>0</v>
          </cell>
          <cell r="N39">
            <v>5959.45</v>
          </cell>
          <cell r="O39">
            <v>0</v>
          </cell>
          <cell r="P39">
            <v>0</v>
          </cell>
        </row>
        <row r="41">
          <cell r="A41" t="str">
            <v>ESTIMATED TOTAL TAX</v>
          </cell>
          <cell r="C41">
            <v>2475000</v>
          </cell>
          <cell r="D41">
            <v>23750000</v>
          </cell>
          <cell r="E41">
            <v>18200000</v>
          </cell>
          <cell r="F41">
            <v>-400000</v>
          </cell>
          <cell r="G41">
            <v>62713379.399999999</v>
          </cell>
          <cell r="H41">
            <v>0</v>
          </cell>
          <cell r="I41">
            <v>3875000</v>
          </cell>
          <cell r="J41">
            <v>450000</v>
          </cell>
          <cell r="K41">
            <v>-2200000</v>
          </cell>
          <cell r="L41">
            <v>-70000</v>
          </cell>
          <cell r="M41">
            <v>607862.5</v>
          </cell>
          <cell r="N41">
            <v>0</v>
          </cell>
          <cell r="O41">
            <v>106400</v>
          </cell>
          <cell r="P41">
            <v>-353981.6</v>
          </cell>
        </row>
        <row r="44">
          <cell r="A44" t="str">
            <v>25% Due thru installment #1 (100% Current Year)</v>
          </cell>
          <cell r="C44">
            <v>618800</v>
          </cell>
          <cell r="D44">
            <v>5937500</v>
          </cell>
          <cell r="E44">
            <v>4550000</v>
          </cell>
          <cell r="F44">
            <v>-100000</v>
          </cell>
          <cell r="G44">
            <v>15678300</v>
          </cell>
          <cell r="H44">
            <v>0</v>
          </cell>
          <cell r="I44">
            <v>968800</v>
          </cell>
          <cell r="J44">
            <v>112500</v>
          </cell>
          <cell r="K44">
            <v>-550000</v>
          </cell>
          <cell r="L44">
            <v>-17500</v>
          </cell>
          <cell r="M44">
            <v>152000</v>
          </cell>
          <cell r="N44">
            <v>0</v>
          </cell>
          <cell r="O44">
            <v>26600</v>
          </cell>
          <cell r="P44">
            <v>-88500</v>
          </cell>
        </row>
        <row r="46">
          <cell r="A46" t="str">
            <v>Rounded</v>
          </cell>
          <cell r="C46">
            <v>618800</v>
          </cell>
          <cell r="D46">
            <v>5937500</v>
          </cell>
          <cell r="E46">
            <v>4550000</v>
          </cell>
          <cell r="F46">
            <v>-100000</v>
          </cell>
          <cell r="G46">
            <v>16000800</v>
          </cell>
          <cell r="H46">
            <v>0</v>
          </cell>
          <cell r="I46">
            <v>968800</v>
          </cell>
          <cell r="J46">
            <v>112500</v>
          </cell>
          <cell r="K46">
            <v>-550000</v>
          </cell>
          <cell r="L46">
            <v>-15000</v>
          </cell>
          <cell r="M46">
            <v>175000</v>
          </cell>
          <cell r="N46">
            <v>0</v>
          </cell>
          <cell r="O46">
            <v>26600</v>
          </cell>
          <cell r="P46">
            <v>-75000</v>
          </cell>
        </row>
        <row r="48">
          <cell r="A48" t="str">
            <v>Overpayment Applied from 1998</v>
          </cell>
        </row>
        <row r="49">
          <cell r="A49" t="str">
            <v>Worksheet Transfer</v>
          </cell>
          <cell r="G49">
            <v>538400</v>
          </cell>
          <cell r="K49">
            <v>-550000</v>
          </cell>
          <cell r="L49">
            <v>-15000</v>
          </cell>
          <cell r="O49">
            <v>26600</v>
          </cell>
        </row>
        <row r="50">
          <cell r="A50" t="str">
            <v>Paid 4/15/99</v>
          </cell>
        </row>
        <row r="51">
          <cell r="A51" t="str">
            <v>Paid 6/15/99</v>
          </cell>
        </row>
        <row r="52">
          <cell r="A52" t="str">
            <v>Paid 9/15/99</v>
          </cell>
        </row>
        <row r="54">
          <cell r="A54" t="str">
            <v>Payment Due to IRS</v>
          </cell>
          <cell r="C54">
            <v>618800</v>
          </cell>
          <cell r="D54">
            <v>5937500</v>
          </cell>
          <cell r="E54">
            <v>4550000</v>
          </cell>
          <cell r="F54">
            <v>-100000</v>
          </cell>
          <cell r="G54">
            <v>15462400</v>
          </cell>
          <cell r="H54">
            <v>0</v>
          </cell>
          <cell r="I54">
            <v>968800</v>
          </cell>
          <cell r="J54">
            <v>112500</v>
          </cell>
          <cell r="K54">
            <v>0</v>
          </cell>
          <cell r="L54">
            <v>0</v>
          </cell>
          <cell r="M54">
            <v>175000</v>
          </cell>
          <cell r="N54">
            <v>0</v>
          </cell>
          <cell r="O54">
            <v>0</v>
          </cell>
          <cell r="P54">
            <v>-75000</v>
          </cell>
        </row>
        <row r="57">
          <cell r="A57" t="str">
            <v>NOTES:</v>
          </cell>
        </row>
        <row r="58">
          <cell r="A58" t="str">
            <v>Safe harbor under sec 6655(d)(2)(B) used for 1st quarter estimates</v>
          </cell>
        </row>
      </sheetData>
      <sheetData sheetId="1" refreshError="1"/>
      <sheetData sheetId="2" refreshError="1"/>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Q4 NG &amp; KSE"/>
      <sheetName val="B-1 thru B-5 Apportionment %"/>
      <sheetName val="B-6 thru B-10 Property Factor"/>
      <sheetName val="B-11 Eliminations"/>
      <sheetName val="Credit Apport"/>
    </sheetNames>
    <sheetDataSet>
      <sheetData sheetId="0"/>
      <sheetData sheetId="1"/>
      <sheetData sheetId="2"/>
      <sheetData sheetId="3">
        <row r="1">
          <cell r="G1">
            <v>14694881551</v>
          </cell>
          <cell r="AF1" t="str">
            <v>PAGE 1</v>
          </cell>
          <cell r="AJ1" t="str">
            <v>PBC</v>
          </cell>
          <cell r="BT1" t="str">
            <v>PAGE 2</v>
          </cell>
          <cell r="DF1" t="str">
            <v>PAGE 3</v>
          </cell>
          <cell r="EJ1" t="str">
            <v>PAGE 4</v>
          </cell>
          <cell r="EP1" t="str">
            <v>PAGE 5</v>
          </cell>
        </row>
        <row r="2">
          <cell r="G2">
            <v>15925311295</v>
          </cell>
        </row>
        <row r="3">
          <cell r="G3">
            <v>15310096423</v>
          </cell>
        </row>
        <row r="7">
          <cell r="C7">
            <v>41</v>
          </cell>
          <cell r="E7" t="str">
            <v>05</v>
          </cell>
          <cell r="G7" t="str">
            <v>04</v>
          </cell>
          <cell r="I7">
            <v>49</v>
          </cell>
          <cell r="K7">
            <v>10</v>
          </cell>
          <cell r="M7">
            <v>61</v>
          </cell>
          <cell r="N7">
            <v>20</v>
          </cell>
          <cell r="P7">
            <v>99</v>
          </cell>
          <cell r="R7" t="str">
            <v>LIQUIDATED</v>
          </cell>
          <cell r="T7" t="str">
            <v>01</v>
          </cell>
          <cell r="AF7">
            <v>70</v>
          </cell>
          <cell r="AJ7">
            <v>85</v>
          </cell>
          <cell r="AL7">
            <v>75</v>
          </cell>
          <cell r="AN7">
            <v>72</v>
          </cell>
          <cell r="AT7">
            <v>21</v>
          </cell>
          <cell r="CH7">
            <v>86</v>
          </cell>
          <cell r="CJ7">
            <v>37</v>
          </cell>
          <cell r="CL7">
            <v>77</v>
          </cell>
          <cell r="CN7">
            <v>76</v>
          </cell>
          <cell r="CP7">
            <v>78</v>
          </cell>
          <cell r="CR7">
            <v>82</v>
          </cell>
          <cell r="CT7">
            <v>83</v>
          </cell>
          <cell r="DD7" t="str">
            <v>06</v>
          </cell>
          <cell r="DF7" t="str">
            <v>08</v>
          </cell>
          <cell r="DH7" t="str">
            <v>07</v>
          </cell>
        </row>
        <row r="8">
          <cell r="C8" t="str">
            <v>02-0140660</v>
          </cell>
          <cell r="E8" t="str">
            <v>04-1988940</v>
          </cell>
          <cell r="G8" t="str">
            <v>04-1649810</v>
          </cell>
          <cell r="I8" t="str">
            <v>05-0187805</v>
          </cell>
          <cell r="K8" t="str">
            <v>04-1663070</v>
          </cell>
          <cell r="M8" t="str">
            <v>04-2510767</v>
          </cell>
          <cell r="N8" t="str">
            <v>02-0361913</v>
          </cell>
          <cell r="P8" t="str">
            <v>04-1663150</v>
          </cell>
          <cell r="R8" t="str">
            <v>IN PY</v>
          </cell>
          <cell r="T8" t="str">
            <v>04-3446185</v>
          </cell>
          <cell r="V8" t="str">
            <v>05-0394951</v>
          </cell>
          <cell r="X8" t="str">
            <v>04-3485804</v>
          </cell>
          <cell r="Z8" t="str">
            <v>04-3485804</v>
          </cell>
          <cell r="AB8" t="str">
            <v>04-3569631</v>
          </cell>
          <cell r="AD8" t="str">
            <v>05-0376410</v>
          </cell>
          <cell r="AF8" t="str">
            <v>04-3151283</v>
          </cell>
          <cell r="AH8" t="str">
            <v>LIQUIDATED?</v>
          </cell>
          <cell r="AJ8" t="str">
            <v>04-3322058</v>
          </cell>
          <cell r="AL8" t="str">
            <v>04-3339046</v>
          </cell>
          <cell r="AN8" t="str">
            <v>04-3087360</v>
          </cell>
          <cell r="AP8" t="str">
            <v>04-3416444</v>
          </cell>
          <cell r="AR8" t="str">
            <v>LIQUIDATED</v>
          </cell>
          <cell r="AT8" t="str">
            <v>04-3517313</v>
          </cell>
          <cell r="AV8" t="str">
            <v>16-1549726</v>
          </cell>
          <cell r="AX8" t="str">
            <v>15-0265555</v>
          </cell>
          <cell r="AZ8" t="str">
            <v>16-1546220</v>
          </cell>
          <cell r="BB8" t="str">
            <v>16-1544687</v>
          </cell>
          <cell r="BD8" t="str">
            <v>16-1071917</v>
          </cell>
          <cell r="BF8" t="str">
            <v>LIQUIDATED</v>
          </cell>
          <cell r="BH8" t="str">
            <v>16-1438697</v>
          </cell>
          <cell r="BJ8" t="str">
            <v>16-1439789</v>
          </cell>
          <cell r="BL8" t="str">
            <v>16-1439788</v>
          </cell>
          <cell r="BN8" t="str">
            <v>05-0410644</v>
          </cell>
          <cell r="BP8" t="str">
            <v>05-0350579</v>
          </cell>
          <cell r="BR8" t="str">
            <v>16-1439790</v>
          </cell>
          <cell r="BT8" t="str">
            <v>16-1463759</v>
          </cell>
          <cell r="BV8" t="str">
            <v>16-1463760</v>
          </cell>
          <cell r="BX8" t="str">
            <v>16-1463758</v>
          </cell>
          <cell r="BZ8" t="str">
            <v>16-1478479</v>
          </cell>
          <cell r="CB8" t="str">
            <v>16-1501695</v>
          </cell>
          <cell r="CD8" t="str">
            <v>16-1584733</v>
          </cell>
          <cell r="CF8" t="str">
            <v>16-1477627</v>
          </cell>
          <cell r="CH8" t="str">
            <v>04-2993332</v>
          </cell>
          <cell r="CJ8" t="str">
            <v>04-3278876</v>
          </cell>
          <cell r="CL8" t="str">
            <v>01-0746575</v>
          </cell>
          <cell r="CN8" t="str">
            <v>20-0622676</v>
          </cell>
          <cell r="CP8" t="str">
            <v>20-0647890</v>
          </cell>
          <cell r="CR8" t="str">
            <v>83-0344760</v>
          </cell>
          <cell r="CT8" t="str">
            <v>30-0141599</v>
          </cell>
          <cell r="CV8" t="str">
            <v>LIQUIDATED</v>
          </cell>
          <cell r="CX8" t="str">
            <v>LIQUIDATED</v>
          </cell>
          <cell r="CZ8" t="str">
            <v>LIQUIDATED</v>
          </cell>
          <cell r="DD8" t="str">
            <v>04-2847182</v>
          </cell>
          <cell r="DF8" t="str">
            <v>02-0385717</v>
          </cell>
          <cell r="DH8" t="str">
            <v>04-3035527</v>
          </cell>
        </row>
        <row r="9">
          <cell r="C9" t="str">
            <v xml:space="preserve">100% NH </v>
          </cell>
          <cell r="E9" t="str">
            <v>100% MA</v>
          </cell>
          <cell r="G9" t="str">
            <v>100% MA</v>
          </cell>
          <cell r="I9" t="str">
            <v>various states</v>
          </cell>
          <cell r="K9" t="str">
            <v>various states</v>
          </cell>
          <cell r="M9" t="str">
            <v>0% in NH</v>
          </cell>
          <cell r="N9" t="str">
            <v>100% NH</v>
          </cell>
          <cell r="P9" t="str">
            <v>various states : 0% in NH</v>
          </cell>
          <cell r="T9" t="str">
            <v>0% in NH</v>
          </cell>
          <cell r="V9" t="str">
            <v>100% in RI</v>
          </cell>
          <cell r="X9" t="str">
            <v>0% in NH</v>
          </cell>
          <cell r="Z9" t="str">
            <v>0% in NH</v>
          </cell>
          <cell r="AB9" t="str">
            <v>0% in NH</v>
          </cell>
          <cell r="AD9" t="str">
            <v>100% in RI</v>
          </cell>
          <cell r="AF9" t="str">
            <v>0% in NH</v>
          </cell>
          <cell r="AJ9" t="str">
            <v>0% in NH</v>
          </cell>
          <cell r="AL9" t="str">
            <v>various</v>
          </cell>
          <cell r="AN9" t="str">
            <v>0% in NH</v>
          </cell>
          <cell r="AP9" t="str">
            <v>0% in NH</v>
          </cell>
          <cell r="AR9" t="str">
            <v>IN PY</v>
          </cell>
          <cell r="AT9" t="str">
            <v>0% in NH</v>
          </cell>
          <cell r="AV9" t="str">
            <v>100% NY</v>
          </cell>
          <cell r="AX9" t="str">
            <v>100% NY</v>
          </cell>
          <cell r="AZ9" t="str">
            <v>100% NY</v>
          </cell>
          <cell r="BB9" t="str">
            <v>100% NY</v>
          </cell>
          <cell r="BD9" t="str">
            <v>100% NY</v>
          </cell>
          <cell r="BF9" t="str">
            <v>IN PY</v>
          </cell>
          <cell r="BH9" t="str">
            <v>100% NY</v>
          </cell>
          <cell r="BJ9" t="str">
            <v>100% NY</v>
          </cell>
          <cell r="BL9" t="str">
            <v>100% NY</v>
          </cell>
          <cell r="BN9" t="str">
            <v>100% in RI</v>
          </cell>
          <cell r="BP9" t="str">
            <v>100% in RI</v>
          </cell>
          <cell r="BR9" t="str">
            <v>100% NY</v>
          </cell>
          <cell r="BT9" t="str">
            <v>100% NY</v>
          </cell>
          <cell r="BV9" t="str">
            <v>100% NY</v>
          </cell>
          <cell r="BX9" t="str">
            <v>100% NY</v>
          </cell>
          <cell r="BZ9" t="str">
            <v>100% NY</v>
          </cell>
          <cell r="CB9" t="str">
            <v>100% NY</v>
          </cell>
          <cell r="CD9" t="str">
            <v>100% NY</v>
          </cell>
          <cell r="CF9" t="str">
            <v>100% NY</v>
          </cell>
          <cell r="CH9" t="str">
            <v>100% NH</v>
          </cell>
          <cell r="CJ9" t="str">
            <v>0% in NH</v>
          </cell>
          <cell r="CL9" t="str">
            <v>0% in NH</v>
          </cell>
          <cell r="CN9" t="str">
            <v>0% in NH</v>
          </cell>
          <cell r="CP9" t="str">
            <v>0% in NH</v>
          </cell>
          <cell r="CR9" t="str">
            <v>0% in NH</v>
          </cell>
          <cell r="CT9" t="str">
            <v>0% in NH</v>
          </cell>
          <cell r="CV9" t="str">
            <v>IN PY</v>
          </cell>
          <cell r="CX9" t="str">
            <v>IN PY</v>
          </cell>
          <cell r="CZ9" t="str">
            <v>IN PY</v>
          </cell>
          <cell r="DD9" t="str">
            <v>100% MA</v>
          </cell>
          <cell r="DF9" t="str">
            <v>100% NH</v>
          </cell>
        </row>
        <row r="10">
          <cell r="DL10" t="str">
            <v>B-11</v>
          </cell>
          <cell r="DR10" t="str">
            <v>B-11</v>
          </cell>
          <cell r="DT10" t="str">
            <v>B-2</v>
          </cell>
          <cell r="DV10" t="str">
            <v>B-10</v>
          </cell>
          <cell r="DX10" t="str">
            <v>B-10</v>
          </cell>
          <cell r="DZ10" t="str">
            <v>B-4</v>
          </cell>
          <cell r="EL10" t="str">
            <v>B-10</v>
          </cell>
        </row>
        <row r="11">
          <cell r="C11" t="str">
            <v>B-6a 1/2</v>
          </cell>
          <cell r="E11" t="str">
            <v>B-6b1/2</v>
          </cell>
          <cell r="G11" t="str">
            <v>B-6c1/2</v>
          </cell>
          <cell r="I11" t="str">
            <v>B-6d1/3</v>
          </cell>
          <cell r="N11" t="str">
            <v>NEW ENGLAND</v>
          </cell>
          <cell r="DT11" t="str">
            <v>NEW ENGLAND</v>
          </cell>
          <cell r="EN11" t="str">
            <v xml:space="preserve"> </v>
          </cell>
        </row>
        <row r="12">
          <cell r="C12" t="str">
            <v>GRANITE STATE</v>
          </cell>
          <cell r="E12" t="str">
            <v>MASSACHUSETTS</v>
          </cell>
          <cell r="G12" t="str">
            <v>NANTUCKET</v>
          </cell>
          <cell r="I12" t="str">
            <v>NARRAGANSETT</v>
          </cell>
          <cell r="K12" t="str">
            <v>E-2</v>
          </cell>
          <cell r="M12" t="str">
            <v>NEW ENGLAND</v>
          </cell>
          <cell r="N12" t="str">
            <v>ELECTRIC</v>
          </cell>
          <cell r="AL12" t="str">
            <v>E-10</v>
          </cell>
          <cell r="DB12" t="str">
            <v>SUBTOTAL</v>
          </cell>
          <cell r="DD12" t="str">
            <v>NE HYDRO</v>
          </cell>
          <cell r="DF12" t="str">
            <v>NE HYDRO</v>
          </cell>
          <cell r="DL12" t="str">
            <v>NEW HAMPSHIRE</v>
          </cell>
          <cell r="DN12" t="str">
            <v>LLC/</v>
          </cell>
          <cell r="DT12" t="str">
            <v>ELECTRIC</v>
          </cell>
          <cell r="DV12" t="str">
            <v>ALL COMPANIES</v>
          </cell>
          <cell r="DX12" t="str">
            <v>NEW HAMPSHIRE</v>
          </cell>
          <cell r="DZ12" t="str">
            <v>LLC/</v>
          </cell>
          <cell r="ED12" t="str">
            <v>ALL COMPANIES</v>
          </cell>
          <cell r="EF12" t="str">
            <v>NEW ENGLAND HYDRO</v>
          </cell>
          <cell r="EH12" t="str">
            <v>NEW ENGLAND HYDRO</v>
          </cell>
          <cell r="EL12" t="str">
            <v>NEW HAMPSHIRE</v>
          </cell>
          <cell r="EN12" t="str">
            <v>LLC/</v>
          </cell>
        </row>
        <row r="13">
          <cell r="C13" t="str">
            <v>ELECTRIC</v>
          </cell>
          <cell r="E13" t="str">
            <v>ELECTRIC</v>
          </cell>
          <cell r="G13" t="str">
            <v>ELECTRIC</v>
          </cell>
          <cell r="I13" t="str">
            <v>ELECTRIC</v>
          </cell>
          <cell r="K13" t="str">
            <v>NEW ENGLAND</v>
          </cell>
          <cell r="M13" t="str">
            <v>ENERGY</v>
          </cell>
          <cell r="N13" t="str">
            <v>TRANSMISSION</v>
          </cell>
          <cell r="P13" t="str">
            <v>NATIONAL GRID</v>
          </cell>
          <cell r="R13" t="str">
            <v>TEXAS-OHIO</v>
          </cell>
          <cell r="T13" t="str">
            <v>NATIONAL</v>
          </cell>
          <cell r="AF13" t="str">
            <v>WAYFINDER</v>
          </cell>
          <cell r="AH13" t="str">
            <v xml:space="preserve">GRANITE STATE </v>
          </cell>
          <cell r="AL13" t="str">
            <v>NEES</v>
          </cell>
          <cell r="AN13" t="str">
            <v>NEW ENGLAND</v>
          </cell>
          <cell r="AP13" t="str">
            <v>NEES TELE-</v>
          </cell>
          <cell r="AR13" t="str">
            <v>ALLENERGY</v>
          </cell>
          <cell r="AT13" t="str">
            <v>NAT GRID TRANS</v>
          </cell>
          <cell r="AV13" t="str">
            <v>NIMO</v>
          </cell>
          <cell r="AX13" t="str">
            <v>NIMO</v>
          </cell>
          <cell r="AZ13" t="str">
            <v>OPINAC</v>
          </cell>
          <cell r="CH13" t="str">
            <v>EUA ENERGY</v>
          </cell>
          <cell r="CJ13" t="str">
            <v>EUA</v>
          </cell>
          <cell r="CL13" t="str">
            <v>National Grid</v>
          </cell>
          <cell r="CN13" t="str">
            <v>National Grid Com</v>
          </cell>
          <cell r="CP13" t="str">
            <v>Atlantic Western</v>
          </cell>
          <cell r="CR13" t="str">
            <v>Grid America</v>
          </cell>
          <cell r="CT13" t="str">
            <v>Grid America</v>
          </cell>
          <cell r="CV13" t="str">
            <v>EUA COGENEX</v>
          </cell>
          <cell r="CX13" t="str">
            <v>EUA</v>
          </cell>
          <cell r="CZ13" t="str">
            <v>EUA</v>
          </cell>
          <cell r="DB13" t="str">
            <v>OF CONSOL</v>
          </cell>
          <cell r="DD13" t="str">
            <v>TRANSMISSION</v>
          </cell>
          <cell r="DF13" t="str">
            <v>TRANSMISSION</v>
          </cell>
          <cell r="DH13" t="str">
            <v>NE HYDRO</v>
          </cell>
          <cell r="DJ13" t="str">
            <v>SUBTOTAL</v>
          </cell>
          <cell r="DL13" t="str">
            <v>INTERCOMPANY</v>
          </cell>
          <cell r="DN13" t="str">
            <v>PARTNERSHIP</v>
          </cell>
          <cell r="DP13" t="str">
            <v>COMPANIES</v>
          </cell>
          <cell r="DR13" t="str">
            <v>ALL COMPANIES</v>
          </cell>
          <cell r="DT13" t="str">
            <v>TRANSMISSION</v>
          </cell>
          <cell r="DV13" t="str">
            <v xml:space="preserve">WITHOUT </v>
          </cell>
          <cell r="DX13" t="str">
            <v>INTERCOMPANY</v>
          </cell>
          <cell r="DZ13" t="str">
            <v>PARTNERSHIP</v>
          </cell>
          <cell r="EB13" t="str">
            <v>COMPANIES</v>
          </cell>
          <cell r="ED13" t="str">
            <v xml:space="preserve">WITHOUT </v>
          </cell>
          <cell r="EF13" t="str">
            <v>TRANSMISSION</v>
          </cell>
          <cell r="EH13" t="str">
            <v>TRANSMISSION</v>
          </cell>
          <cell r="EJ13" t="str">
            <v>NEW ENGLAND HYDRO</v>
          </cell>
          <cell r="EL13" t="str">
            <v>INTERCOMPANY</v>
          </cell>
          <cell r="EN13" t="str">
            <v>PARTNERSHIP</v>
          </cell>
          <cell r="EP13" t="str">
            <v>COMPANIES</v>
          </cell>
        </row>
        <row r="14">
          <cell r="C14" t="str">
            <v>COMPANY</v>
          </cell>
          <cell r="E14" t="str">
            <v>COMPANY</v>
          </cell>
          <cell r="G14" t="str">
            <v>COMPANY</v>
          </cell>
          <cell r="I14" t="str">
            <v>(Including NEG)</v>
          </cell>
          <cell r="K14" t="str">
            <v>POWER COMPANY</v>
          </cell>
          <cell r="M14" t="str">
            <v>INCORPORATED</v>
          </cell>
          <cell r="N14" t="str">
            <v>CORPORATION</v>
          </cell>
          <cell r="P14" t="str">
            <v>SERVICE COMPANY</v>
          </cell>
          <cell r="R14" t="str">
            <v>GAS., INC.</v>
          </cell>
          <cell r="T14" t="str">
            <v>GRID USA</v>
          </cell>
          <cell r="V14" t="str">
            <v>NEWPORT</v>
          </cell>
          <cell r="X14" t="str">
            <v>NGGP</v>
          </cell>
          <cell r="Z14" t="str">
            <v>NGUSLLC</v>
          </cell>
          <cell r="AB14" t="str">
            <v>NGHI</v>
          </cell>
          <cell r="AD14" t="str">
            <v>VAMCO</v>
          </cell>
          <cell r="AF14" t="str">
            <v>GROUP, INC.</v>
          </cell>
          <cell r="AH14" t="str">
            <v>ENERGY</v>
          </cell>
          <cell r="AJ14" t="str">
            <v>NEES ENERGY</v>
          </cell>
          <cell r="AL14" t="str">
            <v>COMMUNICATIONS</v>
          </cell>
          <cell r="AN14" t="str">
            <v>WATER HEATER</v>
          </cell>
          <cell r="AP14" t="str">
            <v>COMMUNICATIONS</v>
          </cell>
          <cell r="AR14" t="str">
            <v>FUELS CORP</v>
          </cell>
          <cell r="AT14" t="str">
            <v>SERVICE CO</v>
          </cell>
          <cell r="AV14" t="str">
            <v>HOLDINGS</v>
          </cell>
          <cell r="AX14" t="str">
            <v>POWER</v>
          </cell>
          <cell r="AZ14" t="str">
            <v>NORTH AMERICA</v>
          </cell>
          <cell r="BB14" t="str">
            <v>NMRCII</v>
          </cell>
          <cell r="BD14" t="str">
            <v>NMU</v>
          </cell>
          <cell r="BF14" t="str">
            <v>PEPPERELL</v>
          </cell>
          <cell r="BH14" t="str">
            <v>NMPROP</v>
          </cell>
          <cell r="BJ14" t="str">
            <v>MOREAU</v>
          </cell>
          <cell r="BL14" t="str">
            <v>SALMON</v>
          </cell>
          <cell r="BN14" t="str">
            <v>PATIENCE</v>
          </cell>
          <cell r="BP14" t="str">
            <v>PRUDENCE</v>
          </cell>
          <cell r="BR14" t="str">
            <v>RIVERVIEW</v>
          </cell>
          <cell r="BT14" t="str">
            <v>UPHUD</v>
          </cell>
          <cell r="BV14" t="str">
            <v>LM&amp;D</v>
          </cell>
          <cell r="BX14" t="str">
            <v>HUDPTE</v>
          </cell>
          <cell r="BZ14" t="str">
            <v>LANDWEST</v>
          </cell>
          <cell r="CB14" t="str">
            <v>OPROP</v>
          </cell>
          <cell r="CD14" t="str">
            <v>ARBUCKLE</v>
          </cell>
          <cell r="CF14" t="str">
            <v>NME</v>
          </cell>
          <cell r="CH14" t="str">
            <v>INVESTMENT</v>
          </cell>
          <cell r="CJ14" t="str">
            <v>BIOTEN</v>
          </cell>
          <cell r="CL14" t="str">
            <v>Communications, Inc.</v>
          </cell>
          <cell r="CN14" t="str">
            <v>Holdings, Inc.</v>
          </cell>
          <cell r="CP14" t="str">
            <v>Consulting, Inc.</v>
          </cell>
          <cell r="CR14" t="str">
            <v>Holdings, Inc.</v>
          </cell>
          <cell r="CT14" t="str">
            <v>LLC</v>
          </cell>
          <cell r="CV14" t="str">
            <v>WEST</v>
          </cell>
          <cell r="CX14" t="str">
            <v>BIO OPS</v>
          </cell>
          <cell r="CZ14" t="str">
            <v>NEMI</v>
          </cell>
          <cell r="DB14" t="str">
            <v>COMPANIES</v>
          </cell>
          <cell r="DD14" t="str">
            <v>ELECTRIC CO., INC.</v>
          </cell>
          <cell r="DF14" t="str">
            <v>CORPORATION</v>
          </cell>
          <cell r="DH14" t="str">
            <v>FINANCE COMPANY</v>
          </cell>
          <cell r="DJ14" t="str">
            <v>OF COMPANIES</v>
          </cell>
          <cell r="DL14" t="str">
            <v>ELIMINATIONS</v>
          </cell>
          <cell r="DN14" t="str">
            <v>ELIMINATION</v>
          </cell>
          <cell r="DP14" t="str">
            <v>TOTAL</v>
          </cell>
          <cell r="DR14" t="str">
            <v>BEFORE ELIM</v>
          </cell>
          <cell r="DT14" t="str">
            <v>CORPORATION</v>
          </cell>
          <cell r="DV14" t="str">
            <v>N.E.E.T.</v>
          </cell>
          <cell r="DX14" t="str">
            <v>ELIMINATIONS</v>
          </cell>
          <cell r="DZ14" t="str">
            <v>ELIMINATION</v>
          </cell>
          <cell r="EB14" t="str">
            <v>TOTAL</v>
          </cell>
          <cell r="ED14" t="str">
            <v>N.E.E.T.</v>
          </cell>
          <cell r="EF14" t="str">
            <v>ELECTRIC CO., INC.</v>
          </cell>
          <cell r="EH14" t="str">
            <v>CORPORATION</v>
          </cell>
          <cell r="EJ14" t="str">
            <v>FINANCE COMPANY</v>
          </cell>
          <cell r="EL14" t="str">
            <v>ELIMINATIONS</v>
          </cell>
          <cell r="EN14" t="str">
            <v>ELIMINATION</v>
          </cell>
          <cell r="EP14" t="str">
            <v>TOTAL</v>
          </cell>
        </row>
        <row r="17">
          <cell r="C17">
            <v>315869</v>
          </cell>
          <cell r="E17">
            <v>11021327</v>
          </cell>
          <cell r="G17">
            <v>166850</v>
          </cell>
          <cell r="I17">
            <v>4676954</v>
          </cell>
          <cell r="K17">
            <v>4676125</v>
          </cell>
          <cell r="M17">
            <v>0</v>
          </cell>
          <cell r="N17">
            <v>1260719</v>
          </cell>
          <cell r="P17">
            <v>0</v>
          </cell>
          <cell r="T17">
            <v>0</v>
          </cell>
          <cell r="V17">
            <v>0</v>
          </cell>
          <cell r="X17">
            <v>0</v>
          </cell>
          <cell r="Z17">
            <v>0</v>
          </cell>
          <cell r="AB17">
            <v>0</v>
          </cell>
          <cell r="AD17">
            <v>0</v>
          </cell>
          <cell r="AF17">
            <v>0</v>
          </cell>
          <cell r="AJ17">
            <v>0</v>
          </cell>
          <cell r="AL17">
            <v>342773</v>
          </cell>
          <cell r="AN17">
            <v>0</v>
          </cell>
          <cell r="AP17">
            <v>0</v>
          </cell>
          <cell r="AR17">
            <v>0</v>
          </cell>
          <cell r="AT17">
            <v>0</v>
          </cell>
          <cell r="AV17">
            <v>0</v>
          </cell>
          <cell r="AX17">
            <v>23575574</v>
          </cell>
          <cell r="AZ17">
            <v>0</v>
          </cell>
          <cell r="BB17">
            <v>0</v>
          </cell>
          <cell r="BD17">
            <v>0</v>
          </cell>
          <cell r="BF17">
            <v>0</v>
          </cell>
          <cell r="BH17">
            <v>0</v>
          </cell>
          <cell r="BJ17">
            <v>0</v>
          </cell>
          <cell r="BL17">
            <v>0</v>
          </cell>
          <cell r="BN17">
            <v>0</v>
          </cell>
          <cell r="BP17">
            <v>0</v>
          </cell>
          <cell r="BR17">
            <v>0</v>
          </cell>
          <cell r="BT17">
            <v>0</v>
          </cell>
          <cell r="BV17">
            <v>0</v>
          </cell>
          <cell r="BX17">
            <v>0</v>
          </cell>
          <cell r="BZ17">
            <v>0</v>
          </cell>
          <cell r="CB17">
            <v>0</v>
          </cell>
          <cell r="CD17">
            <v>0</v>
          </cell>
          <cell r="CF17">
            <v>0</v>
          </cell>
          <cell r="CH17">
            <v>0</v>
          </cell>
          <cell r="CJ17">
            <v>0</v>
          </cell>
          <cell r="CL17">
            <v>0</v>
          </cell>
          <cell r="CN17">
            <v>0</v>
          </cell>
          <cell r="CP17">
            <v>0</v>
          </cell>
          <cell r="CR17">
            <v>0</v>
          </cell>
          <cell r="CT17">
            <v>0</v>
          </cell>
          <cell r="CV17">
            <v>0</v>
          </cell>
          <cell r="CX17">
            <v>0</v>
          </cell>
          <cell r="CZ17">
            <v>0</v>
          </cell>
          <cell r="DB17">
            <v>46036191</v>
          </cell>
          <cell r="DD17">
            <v>4874982</v>
          </cell>
          <cell r="DF17">
            <v>337284</v>
          </cell>
          <cell r="DH17">
            <v>0</v>
          </cell>
          <cell r="DJ17">
            <v>51248457</v>
          </cell>
          <cell r="DL17">
            <v>0</v>
          </cell>
          <cell r="DN17">
            <v>0</v>
          </cell>
          <cell r="DP17">
            <v>51248457</v>
          </cell>
          <cell r="DR17">
            <v>51248457</v>
          </cell>
          <cell r="DT17">
            <v>-1260719</v>
          </cell>
          <cell r="DV17">
            <v>49987738</v>
          </cell>
          <cell r="DX17">
            <v>0</v>
          </cell>
          <cell r="DZ17">
            <v>0</v>
          </cell>
          <cell r="EB17">
            <v>49987738</v>
          </cell>
          <cell r="ED17">
            <v>49987738</v>
          </cell>
          <cell r="EF17">
            <v>-4874982</v>
          </cell>
          <cell r="EH17">
            <v>-337284</v>
          </cell>
          <cell r="EJ17">
            <v>0</v>
          </cell>
          <cell r="EL17">
            <v>0</v>
          </cell>
          <cell r="EN17">
            <v>0</v>
          </cell>
          <cell r="EP17">
            <v>44775472</v>
          </cell>
        </row>
        <row r="18">
          <cell r="C18">
            <v>308630</v>
          </cell>
          <cell r="E18">
            <v>13591616</v>
          </cell>
          <cell r="G18">
            <v>149546</v>
          </cell>
          <cell r="I18">
            <v>22378710</v>
          </cell>
          <cell r="K18">
            <v>4543611</v>
          </cell>
          <cell r="M18">
            <v>0</v>
          </cell>
          <cell r="N18">
            <v>1223687</v>
          </cell>
          <cell r="P18">
            <v>0</v>
          </cell>
          <cell r="T18">
            <v>0</v>
          </cell>
          <cell r="V18">
            <v>0</v>
          </cell>
          <cell r="X18">
            <v>0</v>
          </cell>
          <cell r="Z18">
            <v>0</v>
          </cell>
          <cell r="AB18">
            <v>0</v>
          </cell>
          <cell r="AD18">
            <v>0</v>
          </cell>
          <cell r="AF18">
            <v>0</v>
          </cell>
          <cell r="AJ18">
            <v>0</v>
          </cell>
          <cell r="AL18">
            <v>305078</v>
          </cell>
          <cell r="AN18">
            <v>0</v>
          </cell>
          <cell r="AP18">
            <v>0</v>
          </cell>
          <cell r="AT18">
            <v>0</v>
          </cell>
          <cell r="AV18">
            <v>0</v>
          </cell>
          <cell r="AX18">
            <v>4277252</v>
          </cell>
          <cell r="AZ18">
            <v>0</v>
          </cell>
          <cell r="BB18">
            <v>0</v>
          </cell>
          <cell r="BD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46778130</v>
          </cell>
          <cell r="DD18">
            <v>4841397</v>
          </cell>
          <cell r="DF18">
            <v>337246</v>
          </cell>
          <cell r="DH18">
            <v>0</v>
          </cell>
          <cell r="DJ18">
            <v>51956773</v>
          </cell>
          <cell r="DL18">
            <v>0</v>
          </cell>
          <cell r="DN18">
            <v>0</v>
          </cell>
          <cell r="DP18">
            <v>51956773</v>
          </cell>
          <cell r="DR18">
            <v>51956773</v>
          </cell>
          <cell r="DT18">
            <v>-1223687</v>
          </cell>
          <cell r="DV18">
            <v>50733086</v>
          </cell>
          <cell r="DX18">
            <v>0</v>
          </cell>
          <cell r="DZ18">
            <v>0</v>
          </cell>
          <cell r="EB18">
            <v>50733086</v>
          </cell>
          <cell r="ED18">
            <v>50733086</v>
          </cell>
          <cell r="EF18">
            <v>-4841397</v>
          </cell>
          <cell r="EH18">
            <v>-337246</v>
          </cell>
          <cell r="EJ18">
            <v>0</v>
          </cell>
          <cell r="EL18">
            <v>0</v>
          </cell>
          <cell r="EN18">
            <v>0</v>
          </cell>
          <cell r="EP18">
            <v>45554443</v>
          </cell>
        </row>
        <row r="19">
          <cell r="DR19" t="str">
            <v xml:space="preserve"> </v>
          </cell>
          <cell r="DT19" t="str">
            <v xml:space="preserve"> </v>
          </cell>
          <cell r="DV19" t="str">
            <v xml:space="preserve"> </v>
          </cell>
          <cell r="ED19" t="str">
            <v xml:space="preserve"> </v>
          </cell>
        </row>
        <row r="20">
          <cell r="C20">
            <v>2522630</v>
          </cell>
          <cell r="E20">
            <v>66620049.75</v>
          </cell>
          <cell r="G20">
            <v>748918.95</v>
          </cell>
          <cell r="I20">
            <v>35088522</v>
          </cell>
          <cell r="P20">
            <v>5302856</v>
          </cell>
          <cell r="T20">
            <v>11160072</v>
          </cell>
          <cell r="V20">
            <v>0</v>
          </cell>
          <cell r="X20">
            <v>0</v>
          </cell>
          <cell r="Z20">
            <v>0</v>
          </cell>
          <cell r="AB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1100000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122543048.7</v>
          </cell>
          <cell r="DD20">
            <v>38837264</v>
          </cell>
          <cell r="DF20">
            <v>3043875</v>
          </cell>
          <cell r="DH20">
            <v>0</v>
          </cell>
          <cell r="DJ20">
            <v>164424187.69999999</v>
          </cell>
          <cell r="DL20">
            <v>0</v>
          </cell>
          <cell r="DN20">
            <v>0</v>
          </cell>
          <cell r="DP20">
            <v>164424187.69999999</v>
          </cell>
          <cell r="DR20">
            <v>164424187.69999999</v>
          </cell>
          <cell r="DT20">
            <v>0</v>
          </cell>
          <cell r="DV20">
            <v>164424187.69999999</v>
          </cell>
          <cell r="DX20">
            <v>0</v>
          </cell>
          <cell r="DZ20">
            <v>0</v>
          </cell>
          <cell r="EB20">
            <v>164424187.69999999</v>
          </cell>
          <cell r="ED20">
            <v>164424187.69999999</v>
          </cell>
          <cell r="EF20">
            <v>-38837264</v>
          </cell>
          <cell r="EH20">
            <v>-3043875</v>
          </cell>
          <cell r="EJ20">
            <v>0</v>
          </cell>
          <cell r="EL20">
            <v>0</v>
          </cell>
          <cell r="EN20">
            <v>0</v>
          </cell>
          <cell r="EP20">
            <v>122543048.69999999</v>
          </cell>
        </row>
        <row r="21">
          <cell r="C21">
            <v>2505630</v>
          </cell>
          <cell r="E21">
            <v>68092620</v>
          </cell>
          <cell r="G21">
            <v>2829874</v>
          </cell>
          <cell r="I21">
            <v>35372484</v>
          </cell>
          <cell r="P21">
            <v>5302856</v>
          </cell>
          <cell r="T21">
            <v>11152072</v>
          </cell>
          <cell r="V21">
            <v>0</v>
          </cell>
          <cell r="AL21">
            <v>10976004</v>
          </cell>
          <cell r="BN21">
            <v>0</v>
          </cell>
          <cell r="BP21">
            <v>995734</v>
          </cell>
          <cell r="CL21">
            <v>0</v>
          </cell>
          <cell r="CN21">
            <v>0</v>
          </cell>
          <cell r="CP21">
            <v>0</v>
          </cell>
          <cell r="CR21">
            <v>0</v>
          </cell>
          <cell r="CT21">
            <v>0</v>
          </cell>
          <cell r="CV21">
            <v>0</v>
          </cell>
          <cell r="CX21">
            <v>0</v>
          </cell>
          <cell r="CZ21">
            <v>0</v>
          </cell>
          <cell r="DB21">
            <v>137227274</v>
          </cell>
          <cell r="DD21">
            <v>38837264</v>
          </cell>
          <cell r="DF21">
            <v>3043875</v>
          </cell>
          <cell r="DH21">
            <v>0</v>
          </cell>
          <cell r="DJ21">
            <v>179108413</v>
          </cell>
          <cell r="DL21">
            <v>0</v>
          </cell>
          <cell r="DN21">
            <v>0</v>
          </cell>
          <cell r="DP21">
            <v>179108413</v>
          </cell>
          <cell r="DR21">
            <v>179108413</v>
          </cell>
          <cell r="DT21">
            <v>0</v>
          </cell>
          <cell r="DV21">
            <v>179108413</v>
          </cell>
          <cell r="DX21">
            <v>0</v>
          </cell>
          <cell r="DZ21">
            <v>0</v>
          </cell>
          <cell r="EB21">
            <v>179108413</v>
          </cell>
          <cell r="ED21">
            <v>179108413</v>
          </cell>
          <cell r="EF21">
            <v>-38837264</v>
          </cell>
          <cell r="EH21">
            <v>-3043875</v>
          </cell>
          <cell r="EJ21">
            <v>0</v>
          </cell>
          <cell r="EL21">
            <v>0</v>
          </cell>
          <cell r="EN21">
            <v>0</v>
          </cell>
          <cell r="EP21">
            <v>137227274</v>
          </cell>
        </row>
        <row r="22">
          <cell r="DR22" t="str">
            <v xml:space="preserve"> </v>
          </cell>
          <cell r="DT22" t="str">
            <v xml:space="preserve"> </v>
          </cell>
          <cell r="DV22" t="str">
            <v xml:space="preserve"> </v>
          </cell>
          <cell r="ED22" t="str">
            <v xml:space="preserve"> </v>
          </cell>
          <cell r="EP22" t="str">
            <v xml:space="preserve"> </v>
          </cell>
        </row>
        <row r="23">
          <cell r="C23">
            <v>94640779</v>
          </cell>
          <cell r="E23">
            <v>2468880268</v>
          </cell>
          <cell r="G23">
            <v>50951647</v>
          </cell>
          <cell r="I23">
            <v>1167347447</v>
          </cell>
          <cell r="K23">
            <v>1255268442</v>
          </cell>
          <cell r="M23">
            <v>0</v>
          </cell>
          <cell r="N23">
            <v>90728144</v>
          </cell>
          <cell r="AF23">
            <v>4</v>
          </cell>
          <cell r="AN23">
            <v>0</v>
          </cell>
          <cell r="AP23">
            <v>0</v>
          </cell>
          <cell r="AR23">
            <v>0</v>
          </cell>
          <cell r="AT23">
            <v>0</v>
          </cell>
          <cell r="AV23">
            <v>0</v>
          </cell>
          <cell r="AX23">
            <v>7558701459</v>
          </cell>
          <cell r="AZ23">
            <v>0</v>
          </cell>
          <cell r="BB23">
            <v>0</v>
          </cell>
          <cell r="BD23">
            <v>0</v>
          </cell>
          <cell r="BF23">
            <v>0</v>
          </cell>
          <cell r="BH23">
            <v>0</v>
          </cell>
          <cell r="BJ23">
            <v>0</v>
          </cell>
          <cell r="BL23">
            <v>0</v>
          </cell>
          <cell r="BN23">
            <v>0</v>
          </cell>
          <cell r="BP23">
            <v>0</v>
          </cell>
          <cell r="BR23">
            <v>0</v>
          </cell>
          <cell r="BT23">
            <v>0</v>
          </cell>
          <cell r="BV23">
            <v>0</v>
          </cell>
          <cell r="BX23">
            <v>0</v>
          </cell>
          <cell r="BZ23">
            <v>0</v>
          </cell>
          <cell r="CB23">
            <v>0</v>
          </cell>
          <cell r="CD23">
            <v>0</v>
          </cell>
          <cell r="CF23">
            <v>0</v>
          </cell>
          <cell r="CH23">
            <v>0</v>
          </cell>
          <cell r="CJ23">
            <v>0</v>
          </cell>
          <cell r="CL23">
            <v>12325165</v>
          </cell>
          <cell r="CN23">
            <v>477911</v>
          </cell>
          <cell r="CP23">
            <v>752572.97</v>
          </cell>
          <cell r="CR23">
            <v>0</v>
          </cell>
          <cell r="CT23">
            <v>0</v>
          </cell>
          <cell r="CV23">
            <v>0</v>
          </cell>
          <cell r="CX23">
            <v>0</v>
          </cell>
          <cell r="CZ23">
            <v>0</v>
          </cell>
          <cell r="DB23">
            <v>12700073838.969999</v>
          </cell>
          <cell r="DD23">
            <v>178344300</v>
          </cell>
          <cell r="DF23">
            <v>160160269</v>
          </cell>
          <cell r="DH23">
            <v>0</v>
          </cell>
          <cell r="DJ23">
            <v>13038578407.969999</v>
          </cell>
          <cell r="DL23">
            <v>0</v>
          </cell>
          <cell r="DN23">
            <v>0</v>
          </cell>
          <cell r="DP23">
            <v>13038578407.969999</v>
          </cell>
          <cell r="DR23">
            <v>13038578407.969999</v>
          </cell>
          <cell r="DT23">
            <v>-90728144</v>
          </cell>
          <cell r="DV23">
            <v>12947850263.969999</v>
          </cell>
          <cell r="DX23">
            <v>0</v>
          </cell>
          <cell r="DZ23">
            <v>0</v>
          </cell>
          <cell r="EB23">
            <v>12947850263.969999</v>
          </cell>
          <cell r="ED23">
            <v>12947850263.969999</v>
          </cell>
          <cell r="EF23">
            <v>-178344300</v>
          </cell>
          <cell r="EH23">
            <v>-160160269</v>
          </cell>
          <cell r="EJ23">
            <v>0</v>
          </cell>
          <cell r="EL23">
            <v>0</v>
          </cell>
          <cell r="EN23">
            <v>0</v>
          </cell>
          <cell r="EP23">
            <v>12609345694.969999</v>
          </cell>
        </row>
        <row r="24">
          <cell r="C24">
            <v>101557960</v>
          </cell>
          <cell r="E24">
            <v>2610262447</v>
          </cell>
          <cell r="G24">
            <v>94008447</v>
          </cell>
          <cell r="I24">
            <v>1640165533</v>
          </cell>
          <cell r="K24">
            <v>1419851457</v>
          </cell>
          <cell r="M24">
            <v>0</v>
          </cell>
          <cell r="N24">
            <v>90729698</v>
          </cell>
          <cell r="AF24">
            <v>0</v>
          </cell>
          <cell r="AX24">
            <v>7770783504</v>
          </cell>
          <cell r="BN24">
            <v>0</v>
          </cell>
          <cell r="BP24">
            <v>0</v>
          </cell>
          <cell r="CL24">
            <v>42066</v>
          </cell>
          <cell r="CN24">
            <v>555865</v>
          </cell>
          <cell r="CP24">
            <v>191027</v>
          </cell>
          <cell r="CR24">
            <v>0</v>
          </cell>
          <cell r="CT24">
            <v>0</v>
          </cell>
          <cell r="CV24">
            <v>0</v>
          </cell>
          <cell r="CX24">
            <v>0</v>
          </cell>
          <cell r="CZ24">
            <v>0</v>
          </cell>
          <cell r="DB24">
            <v>13728148004</v>
          </cell>
          <cell r="DD24">
            <v>180755877</v>
          </cell>
          <cell r="DF24">
            <v>159067449</v>
          </cell>
          <cell r="DH24">
            <v>0</v>
          </cell>
          <cell r="DJ24">
            <v>14067971330</v>
          </cell>
          <cell r="DL24">
            <v>0</v>
          </cell>
          <cell r="DN24">
            <v>0</v>
          </cell>
          <cell r="DP24">
            <v>14067971330</v>
          </cell>
          <cell r="DR24">
            <v>14067971330</v>
          </cell>
          <cell r="DT24">
            <v>-90729698</v>
          </cell>
          <cell r="DV24">
            <v>13977241632</v>
          </cell>
          <cell r="DX24">
            <v>0</v>
          </cell>
          <cell r="DZ24">
            <v>0</v>
          </cell>
          <cell r="EB24">
            <v>13977241632</v>
          </cell>
          <cell r="ED24">
            <v>13977241632</v>
          </cell>
          <cell r="EF24">
            <v>-180755877</v>
          </cell>
          <cell r="EH24">
            <v>-159067449</v>
          </cell>
          <cell r="EJ24">
            <v>0</v>
          </cell>
          <cell r="EL24">
            <v>0</v>
          </cell>
          <cell r="EN24">
            <v>0</v>
          </cell>
          <cell r="EP24">
            <v>13637418306</v>
          </cell>
        </row>
        <row r="25">
          <cell r="C25">
            <v>678702</v>
          </cell>
          <cell r="DB25">
            <v>678702</v>
          </cell>
          <cell r="DJ25">
            <v>678702</v>
          </cell>
          <cell r="DP25">
            <v>678702</v>
          </cell>
          <cell r="DR25">
            <v>678702</v>
          </cell>
          <cell r="DV25">
            <v>678702</v>
          </cell>
          <cell r="EB25">
            <v>678702</v>
          </cell>
          <cell r="ED25">
            <v>678702</v>
          </cell>
          <cell r="EP25">
            <v>678702</v>
          </cell>
        </row>
        <row r="26">
          <cell r="C26">
            <v>102236662</v>
          </cell>
          <cell r="E26">
            <v>2610262447</v>
          </cell>
          <cell r="G26">
            <v>94008447</v>
          </cell>
          <cell r="I26">
            <v>1640165533</v>
          </cell>
          <cell r="K26">
            <v>1419851457</v>
          </cell>
          <cell r="M26">
            <v>0</v>
          </cell>
          <cell r="N26">
            <v>90729698</v>
          </cell>
          <cell r="P26">
            <v>0</v>
          </cell>
          <cell r="T26">
            <v>0</v>
          </cell>
          <cell r="V26">
            <v>0</v>
          </cell>
          <cell r="X26">
            <v>0</v>
          </cell>
          <cell r="Z26">
            <v>0</v>
          </cell>
          <cell r="AB26">
            <v>0</v>
          </cell>
          <cell r="AD26">
            <v>0</v>
          </cell>
          <cell r="AF26">
            <v>0</v>
          </cell>
          <cell r="AJ26">
            <v>0</v>
          </cell>
          <cell r="AL26">
            <v>0</v>
          </cell>
          <cell r="AN26">
            <v>0</v>
          </cell>
          <cell r="AP26">
            <v>0</v>
          </cell>
          <cell r="AT26">
            <v>0</v>
          </cell>
          <cell r="AV26">
            <v>0</v>
          </cell>
          <cell r="AX26">
            <v>7770783504</v>
          </cell>
          <cell r="AZ26">
            <v>0</v>
          </cell>
          <cell r="BB26">
            <v>0</v>
          </cell>
          <cell r="BD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42066</v>
          </cell>
          <cell r="CN26">
            <v>555865</v>
          </cell>
          <cell r="CP26">
            <v>191027</v>
          </cell>
          <cell r="CR26">
            <v>0</v>
          </cell>
          <cell r="CT26">
            <v>0</v>
          </cell>
          <cell r="DB26">
            <v>13728826706</v>
          </cell>
          <cell r="DD26">
            <v>180755877</v>
          </cell>
          <cell r="DF26">
            <v>159067449</v>
          </cell>
          <cell r="DH26">
            <v>0</v>
          </cell>
          <cell r="DJ26">
            <v>14068650032</v>
          </cell>
          <cell r="DL26">
            <v>0</v>
          </cell>
          <cell r="DN26">
            <v>0</v>
          </cell>
          <cell r="DP26">
            <v>14068650032</v>
          </cell>
          <cell r="DR26">
            <v>14068650032</v>
          </cell>
          <cell r="DT26">
            <v>-90729698</v>
          </cell>
          <cell r="DV26">
            <v>13977920334</v>
          </cell>
          <cell r="DX26">
            <v>0</v>
          </cell>
          <cell r="DZ26">
            <v>0</v>
          </cell>
          <cell r="EB26">
            <v>13977920334</v>
          </cell>
          <cell r="ED26">
            <v>13977920334</v>
          </cell>
          <cell r="EF26">
            <v>-180755877</v>
          </cell>
          <cell r="EH26">
            <v>-159067449</v>
          </cell>
          <cell r="EJ26">
            <v>0</v>
          </cell>
          <cell r="EL26">
            <v>0</v>
          </cell>
          <cell r="EN26">
            <v>0</v>
          </cell>
          <cell r="EP26">
            <v>13638097008</v>
          </cell>
        </row>
        <row r="27">
          <cell r="DJ27" t="str">
            <v xml:space="preserve"> </v>
          </cell>
          <cell r="DR27" t="str">
            <v xml:space="preserve"> </v>
          </cell>
          <cell r="DT27" t="str">
            <v xml:space="preserve"> </v>
          </cell>
          <cell r="DV27" t="str">
            <v xml:space="preserve"> </v>
          </cell>
          <cell r="ED27" t="str">
            <v xml:space="preserve"> </v>
          </cell>
          <cell r="EP27" t="str">
            <v xml:space="preserve"> </v>
          </cell>
        </row>
        <row r="28">
          <cell r="C28">
            <v>0</v>
          </cell>
          <cell r="E28">
            <v>0</v>
          </cell>
          <cell r="G28">
            <v>0</v>
          </cell>
          <cell r="I28">
            <v>0</v>
          </cell>
          <cell r="K28">
            <v>0</v>
          </cell>
          <cell r="M28">
            <v>0</v>
          </cell>
          <cell r="N28">
            <v>0</v>
          </cell>
          <cell r="P28">
            <v>0</v>
          </cell>
          <cell r="R28">
            <v>0</v>
          </cell>
          <cell r="T28">
            <v>0</v>
          </cell>
          <cell r="V28">
            <v>0</v>
          </cell>
          <cell r="X28">
            <v>0</v>
          </cell>
          <cell r="Z28">
            <v>0</v>
          </cell>
          <cell r="AB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row>
        <row r="29">
          <cell r="C29">
            <v>0</v>
          </cell>
          <cell r="E29">
            <v>0</v>
          </cell>
          <cell r="G29">
            <v>0</v>
          </cell>
          <cell r="I29">
            <v>0</v>
          </cell>
          <cell r="K29">
            <v>0</v>
          </cell>
          <cell r="M29">
            <v>0</v>
          </cell>
          <cell r="N29">
            <v>0</v>
          </cell>
          <cell r="P29">
            <v>0</v>
          </cell>
          <cell r="R29">
            <v>0</v>
          </cell>
          <cell r="T29">
            <v>0</v>
          </cell>
          <cell r="V29">
            <v>0</v>
          </cell>
          <cell r="X29">
            <v>0</v>
          </cell>
          <cell r="Z29">
            <v>0</v>
          </cell>
          <cell r="AB29">
            <v>0</v>
          </cell>
          <cell r="AD29">
            <v>0</v>
          </cell>
          <cell r="AF29">
            <v>0</v>
          </cell>
          <cell r="AH29">
            <v>0</v>
          </cell>
          <cell r="AJ29">
            <v>0</v>
          </cell>
          <cell r="AL29">
            <v>0</v>
          </cell>
          <cell r="AN29">
            <v>0</v>
          </cell>
          <cell r="AP29">
            <v>0</v>
          </cell>
          <cell r="AR29">
            <v>0</v>
          </cell>
          <cell r="AT29">
            <v>0</v>
          </cell>
          <cell r="AV29">
            <v>0</v>
          </cell>
          <cell r="AX29">
            <v>0</v>
          </cell>
          <cell r="AZ29">
            <v>0</v>
          </cell>
          <cell r="BB29">
            <v>0</v>
          </cell>
          <cell r="BD29">
            <v>0</v>
          </cell>
          <cell r="BF29">
            <v>0</v>
          </cell>
          <cell r="BH29">
            <v>0</v>
          </cell>
          <cell r="BJ29">
            <v>0</v>
          </cell>
          <cell r="BL29">
            <v>0</v>
          </cell>
          <cell r="BN29">
            <v>0</v>
          </cell>
          <cell r="BP29">
            <v>0</v>
          </cell>
          <cell r="BR29">
            <v>0</v>
          </cell>
          <cell r="BT29">
            <v>0</v>
          </cell>
          <cell r="BV29">
            <v>0</v>
          </cell>
          <cell r="BX29">
            <v>0</v>
          </cell>
          <cell r="BZ29">
            <v>0</v>
          </cell>
          <cell r="CB29">
            <v>0</v>
          </cell>
          <cell r="CD29">
            <v>0</v>
          </cell>
          <cell r="CF29">
            <v>0</v>
          </cell>
          <cell r="CH29">
            <v>0</v>
          </cell>
          <cell r="CJ29">
            <v>0</v>
          </cell>
          <cell r="CL29">
            <v>0</v>
          </cell>
          <cell r="CN29">
            <v>0</v>
          </cell>
          <cell r="CP29">
            <v>0</v>
          </cell>
          <cell r="CR29">
            <v>0</v>
          </cell>
          <cell r="CT29">
            <v>0</v>
          </cell>
          <cell r="CV29">
            <v>0</v>
          </cell>
          <cell r="CX29">
            <v>0</v>
          </cell>
          <cell r="CZ29">
            <v>0</v>
          </cell>
          <cell r="DB29">
            <v>0</v>
          </cell>
          <cell r="DD29">
            <v>0</v>
          </cell>
          <cell r="DF29">
            <v>0</v>
          </cell>
          <cell r="DH29">
            <v>0</v>
          </cell>
          <cell r="DJ29">
            <v>0</v>
          </cell>
          <cell r="DL29">
            <v>0</v>
          </cell>
          <cell r="DN29">
            <v>0</v>
          </cell>
          <cell r="DP29">
            <v>0</v>
          </cell>
          <cell r="DR29">
            <v>0</v>
          </cell>
          <cell r="DT29">
            <v>0</v>
          </cell>
          <cell r="DV29">
            <v>0</v>
          </cell>
          <cell r="DX29">
            <v>0</v>
          </cell>
          <cell r="DZ29">
            <v>0</v>
          </cell>
          <cell r="EB29">
            <v>0</v>
          </cell>
          <cell r="ED29">
            <v>0</v>
          </cell>
          <cell r="EF29">
            <v>0</v>
          </cell>
          <cell r="EH29">
            <v>0</v>
          </cell>
          <cell r="EJ29">
            <v>0</v>
          </cell>
          <cell r="EL29">
            <v>0</v>
          </cell>
          <cell r="EN29">
            <v>0</v>
          </cell>
          <cell r="EP29">
            <v>0</v>
          </cell>
        </row>
        <row r="30">
          <cell r="DR30" t="str">
            <v xml:space="preserve"> </v>
          </cell>
          <cell r="DT30" t="str">
            <v xml:space="preserve"> </v>
          </cell>
          <cell r="DV30" t="str">
            <v xml:space="preserve"> </v>
          </cell>
          <cell r="ED30" t="str">
            <v xml:space="preserve"> </v>
          </cell>
          <cell r="EP30" t="str">
            <v xml:space="preserve"> </v>
          </cell>
        </row>
        <row r="31">
          <cell r="C31">
            <v>2724651.5300000003</v>
          </cell>
          <cell r="E31">
            <v>34558430.199999996</v>
          </cell>
          <cell r="G31">
            <v>13119423.49</v>
          </cell>
          <cell r="I31">
            <v>31972818</v>
          </cell>
          <cell r="K31">
            <v>42665838.57</v>
          </cell>
          <cell r="M31">
            <v>0</v>
          </cell>
          <cell r="N31">
            <v>316613</v>
          </cell>
          <cell r="AD31">
            <v>0</v>
          </cell>
          <cell r="AL31">
            <v>282548</v>
          </cell>
          <cell r="AN31">
            <v>0</v>
          </cell>
          <cell r="AP31">
            <v>0</v>
          </cell>
          <cell r="AR31">
            <v>0</v>
          </cell>
          <cell r="AT31">
            <v>0</v>
          </cell>
          <cell r="AV31">
            <v>0</v>
          </cell>
          <cell r="AX31">
            <v>0</v>
          </cell>
          <cell r="AZ31">
            <v>0</v>
          </cell>
          <cell r="BB31">
            <v>0</v>
          </cell>
          <cell r="BD31">
            <v>0</v>
          </cell>
          <cell r="BF31">
            <v>0</v>
          </cell>
          <cell r="BH31">
            <v>0</v>
          </cell>
          <cell r="BJ31">
            <v>0</v>
          </cell>
          <cell r="BL31">
            <v>0</v>
          </cell>
          <cell r="BN31">
            <v>0</v>
          </cell>
          <cell r="BP31">
            <v>0</v>
          </cell>
          <cell r="BR31">
            <v>0</v>
          </cell>
          <cell r="BT31">
            <v>0</v>
          </cell>
          <cell r="BV31">
            <v>0</v>
          </cell>
          <cell r="BX31">
            <v>0</v>
          </cell>
          <cell r="BZ31">
            <v>0</v>
          </cell>
          <cell r="CB31">
            <v>0</v>
          </cell>
          <cell r="CD31">
            <v>0</v>
          </cell>
          <cell r="CF31">
            <v>0</v>
          </cell>
          <cell r="CH31">
            <v>317539</v>
          </cell>
          <cell r="CJ31">
            <v>0</v>
          </cell>
          <cell r="CL31">
            <v>0</v>
          </cell>
          <cell r="CN31">
            <v>0</v>
          </cell>
          <cell r="CP31">
            <v>0</v>
          </cell>
          <cell r="CR31">
            <v>0</v>
          </cell>
          <cell r="CT31">
            <v>0</v>
          </cell>
          <cell r="CV31">
            <v>0</v>
          </cell>
          <cell r="CX31">
            <v>0</v>
          </cell>
          <cell r="CZ31">
            <v>0</v>
          </cell>
          <cell r="DB31">
            <v>125957861.78999999</v>
          </cell>
          <cell r="DD31">
            <v>4172108</v>
          </cell>
          <cell r="DF31">
            <v>0</v>
          </cell>
          <cell r="DH31">
            <v>0</v>
          </cell>
          <cell r="DJ31">
            <v>130129969.78999999</v>
          </cell>
          <cell r="DL31">
            <v>0</v>
          </cell>
          <cell r="DN31">
            <v>0</v>
          </cell>
          <cell r="DP31">
            <v>130129969.78999999</v>
          </cell>
          <cell r="DR31">
            <v>130129969.78999999</v>
          </cell>
          <cell r="DT31">
            <v>-316613</v>
          </cell>
          <cell r="DV31">
            <v>129813356.78999999</v>
          </cell>
          <cell r="DX31">
            <v>0</v>
          </cell>
          <cell r="DZ31">
            <v>0</v>
          </cell>
          <cell r="EB31">
            <v>129813356.78999999</v>
          </cell>
          <cell r="ED31">
            <v>129813356.78999999</v>
          </cell>
          <cell r="EF31">
            <v>-4172108</v>
          </cell>
          <cell r="EH31">
            <v>0</v>
          </cell>
          <cell r="EJ31">
            <v>0</v>
          </cell>
          <cell r="EL31">
            <v>0</v>
          </cell>
          <cell r="EN31">
            <v>0</v>
          </cell>
          <cell r="EP31">
            <v>125641248.78999999</v>
          </cell>
        </row>
        <row r="32">
          <cell r="C32">
            <v>2829579</v>
          </cell>
          <cell r="E32">
            <v>35616561</v>
          </cell>
          <cell r="G32">
            <v>1498516</v>
          </cell>
          <cell r="I32">
            <v>142375184</v>
          </cell>
          <cell r="K32">
            <v>42658185</v>
          </cell>
          <cell r="N32">
            <v>316613</v>
          </cell>
          <cell r="AD32">
            <v>0</v>
          </cell>
          <cell r="AL32">
            <v>282548</v>
          </cell>
          <cell r="AX32">
            <v>0</v>
          </cell>
          <cell r="BN32">
            <v>0</v>
          </cell>
          <cell r="BP32">
            <v>0</v>
          </cell>
          <cell r="CH32">
            <v>317539</v>
          </cell>
          <cell r="CL32">
            <v>15150785</v>
          </cell>
          <cell r="CN32">
            <v>0</v>
          </cell>
          <cell r="CP32">
            <v>0</v>
          </cell>
          <cell r="CR32">
            <v>0</v>
          </cell>
          <cell r="CT32">
            <v>0</v>
          </cell>
          <cell r="CV32">
            <v>0</v>
          </cell>
          <cell r="CX32">
            <v>0</v>
          </cell>
          <cell r="CZ32">
            <v>0</v>
          </cell>
          <cell r="DB32">
            <v>241045510</v>
          </cell>
          <cell r="DD32">
            <v>4172108</v>
          </cell>
          <cell r="DF32">
            <v>0</v>
          </cell>
          <cell r="DH32">
            <v>0</v>
          </cell>
          <cell r="DJ32">
            <v>245217618</v>
          </cell>
          <cell r="DL32">
            <v>0</v>
          </cell>
          <cell r="DN32">
            <v>0</v>
          </cell>
          <cell r="DP32">
            <v>245217618</v>
          </cell>
          <cell r="DR32">
            <v>245217618</v>
          </cell>
          <cell r="DT32">
            <v>-316613</v>
          </cell>
          <cell r="DV32">
            <v>244901005</v>
          </cell>
          <cell r="DX32">
            <v>0</v>
          </cell>
          <cell r="DZ32">
            <v>0</v>
          </cell>
          <cell r="EB32">
            <v>244901005</v>
          </cell>
          <cell r="ED32">
            <v>244901005</v>
          </cell>
          <cell r="EF32">
            <v>-4172108</v>
          </cell>
          <cell r="EH32">
            <v>0</v>
          </cell>
          <cell r="EJ32">
            <v>0</v>
          </cell>
          <cell r="EL32">
            <v>0</v>
          </cell>
          <cell r="EN32">
            <v>0</v>
          </cell>
          <cell r="EP32">
            <v>240728897</v>
          </cell>
        </row>
        <row r="33">
          <cell r="DR33" t="str">
            <v xml:space="preserve"> </v>
          </cell>
          <cell r="DT33" t="str">
            <v xml:space="preserve"> </v>
          </cell>
          <cell r="DV33" t="str">
            <v xml:space="preserve"> </v>
          </cell>
          <cell r="ED33" t="str">
            <v xml:space="preserve"> </v>
          </cell>
          <cell r="EP33" t="str">
            <v xml:space="preserve"> </v>
          </cell>
        </row>
        <row r="34">
          <cell r="C34">
            <v>0</v>
          </cell>
          <cell r="E34">
            <v>0</v>
          </cell>
          <cell r="G34">
            <v>0</v>
          </cell>
          <cell r="I34">
            <v>0</v>
          </cell>
          <cell r="K34">
            <v>0</v>
          </cell>
          <cell r="M34">
            <v>0</v>
          </cell>
          <cell r="N34">
            <v>123436</v>
          </cell>
          <cell r="P34">
            <v>0</v>
          </cell>
          <cell r="R34">
            <v>0</v>
          </cell>
          <cell r="T34">
            <v>0</v>
          </cell>
          <cell r="V34">
            <v>0</v>
          </cell>
          <cell r="X34">
            <v>0</v>
          </cell>
          <cell r="Z34">
            <v>0</v>
          </cell>
          <cell r="AB34">
            <v>0</v>
          </cell>
          <cell r="AD34">
            <v>0</v>
          </cell>
          <cell r="AF34">
            <v>0</v>
          </cell>
          <cell r="AH34">
            <v>0</v>
          </cell>
          <cell r="AJ34">
            <v>0</v>
          </cell>
          <cell r="AL34">
            <v>95800724</v>
          </cell>
          <cell r="AN34">
            <v>0</v>
          </cell>
          <cell r="AP34">
            <v>0</v>
          </cell>
          <cell r="AR34">
            <v>0</v>
          </cell>
          <cell r="AT34">
            <v>0</v>
          </cell>
          <cell r="AV34">
            <v>0</v>
          </cell>
          <cell r="AX34">
            <v>1214576369</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1310500529</v>
          </cell>
          <cell r="DD34">
            <v>0</v>
          </cell>
          <cell r="DF34">
            <v>0</v>
          </cell>
          <cell r="DH34">
            <v>0</v>
          </cell>
          <cell r="DJ34">
            <v>1310500529</v>
          </cell>
          <cell r="DL34">
            <v>0</v>
          </cell>
          <cell r="DN34">
            <v>0</v>
          </cell>
          <cell r="DP34">
            <v>1310500529</v>
          </cell>
          <cell r="DR34">
            <v>1310500529</v>
          </cell>
          <cell r="DT34">
            <v>-123436</v>
          </cell>
          <cell r="DV34">
            <v>1310377093</v>
          </cell>
          <cell r="DX34">
            <v>0</v>
          </cell>
          <cell r="DZ34">
            <v>0</v>
          </cell>
          <cell r="EB34">
            <v>1310377093</v>
          </cell>
          <cell r="ED34">
            <v>1310377093</v>
          </cell>
          <cell r="EF34">
            <v>0</v>
          </cell>
          <cell r="EH34">
            <v>0</v>
          </cell>
          <cell r="EJ34">
            <v>0</v>
          </cell>
          <cell r="EL34">
            <v>0</v>
          </cell>
          <cell r="EN34">
            <v>0</v>
          </cell>
          <cell r="EP34">
            <v>1310377093</v>
          </cell>
        </row>
        <row r="35">
          <cell r="C35">
            <v>0</v>
          </cell>
          <cell r="E35">
            <v>0</v>
          </cell>
          <cell r="G35">
            <v>0</v>
          </cell>
          <cell r="I35">
            <v>0</v>
          </cell>
          <cell r="K35">
            <v>0</v>
          </cell>
          <cell r="M35">
            <v>0</v>
          </cell>
          <cell r="N35">
            <v>123436</v>
          </cell>
          <cell r="P35">
            <v>0</v>
          </cell>
          <cell r="R35">
            <v>0</v>
          </cell>
          <cell r="T35">
            <v>0</v>
          </cell>
          <cell r="V35">
            <v>0</v>
          </cell>
          <cell r="X35">
            <v>0</v>
          </cell>
          <cell r="Z35">
            <v>0</v>
          </cell>
          <cell r="AB35">
            <v>0</v>
          </cell>
          <cell r="AD35">
            <v>0</v>
          </cell>
          <cell r="AF35">
            <v>0</v>
          </cell>
          <cell r="AH35">
            <v>0</v>
          </cell>
          <cell r="AJ35">
            <v>0</v>
          </cell>
          <cell r="AL35">
            <v>87429036</v>
          </cell>
          <cell r="AN35">
            <v>0</v>
          </cell>
          <cell r="AP35">
            <v>0</v>
          </cell>
          <cell r="AR35">
            <v>0</v>
          </cell>
          <cell r="AT35">
            <v>0</v>
          </cell>
          <cell r="AV35">
            <v>0</v>
          </cell>
          <cell r="AX35">
            <v>1242460962</v>
          </cell>
          <cell r="AZ35">
            <v>0</v>
          </cell>
          <cell r="BB35">
            <v>0</v>
          </cell>
          <cell r="BD35">
            <v>0</v>
          </cell>
          <cell r="BF35">
            <v>0</v>
          </cell>
          <cell r="BH35">
            <v>0</v>
          </cell>
          <cell r="BJ35">
            <v>0</v>
          </cell>
          <cell r="BL35">
            <v>0</v>
          </cell>
          <cell r="BN35">
            <v>0</v>
          </cell>
          <cell r="BP35">
            <v>0</v>
          </cell>
          <cell r="BR35">
            <v>0</v>
          </cell>
          <cell r="BT35">
            <v>0</v>
          </cell>
          <cell r="BV35">
            <v>0</v>
          </cell>
          <cell r="BX35">
            <v>0</v>
          </cell>
          <cell r="BZ35">
            <v>0</v>
          </cell>
          <cell r="CB35">
            <v>0</v>
          </cell>
          <cell r="CD35">
            <v>0</v>
          </cell>
          <cell r="CF35">
            <v>0</v>
          </cell>
          <cell r="CH35">
            <v>0</v>
          </cell>
          <cell r="CJ35">
            <v>0</v>
          </cell>
          <cell r="CL35">
            <v>61049454</v>
          </cell>
          <cell r="CN35">
            <v>80754</v>
          </cell>
          <cell r="CP35">
            <v>210821</v>
          </cell>
          <cell r="CR35">
            <v>0</v>
          </cell>
          <cell r="CT35">
            <v>0</v>
          </cell>
          <cell r="CV35">
            <v>0</v>
          </cell>
          <cell r="CX35">
            <v>0</v>
          </cell>
          <cell r="CZ35">
            <v>0</v>
          </cell>
          <cell r="DB35">
            <v>1391354463</v>
          </cell>
          <cell r="DD35">
            <v>0</v>
          </cell>
          <cell r="DF35">
            <v>0</v>
          </cell>
          <cell r="DH35">
            <v>0</v>
          </cell>
          <cell r="DJ35">
            <v>1391354463</v>
          </cell>
          <cell r="DL35">
            <v>0</v>
          </cell>
          <cell r="DN35">
            <v>0</v>
          </cell>
          <cell r="DP35">
            <v>1391354463</v>
          </cell>
          <cell r="DR35">
            <v>1391354463</v>
          </cell>
          <cell r="DT35">
            <v>-123436</v>
          </cell>
          <cell r="DV35">
            <v>1391231027</v>
          </cell>
          <cell r="DX35">
            <v>0</v>
          </cell>
          <cell r="DZ35">
            <v>0</v>
          </cell>
          <cell r="EB35">
            <v>1391231027</v>
          </cell>
          <cell r="ED35">
            <v>1391231027</v>
          </cell>
          <cell r="EF35">
            <v>0</v>
          </cell>
          <cell r="EH35">
            <v>0</v>
          </cell>
          <cell r="EJ35">
            <v>0</v>
          </cell>
          <cell r="EL35">
            <v>0</v>
          </cell>
          <cell r="EN35">
            <v>0</v>
          </cell>
          <cell r="EP35">
            <v>1391231027</v>
          </cell>
        </row>
        <row r="37">
          <cell r="C37">
            <v>0</v>
          </cell>
          <cell r="E37">
            <v>0</v>
          </cell>
          <cell r="G37">
            <v>0</v>
          </cell>
          <cell r="I37">
            <v>0</v>
          </cell>
          <cell r="K37">
            <v>0</v>
          </cell>
          <cell r="M37">
            <v>0</v>
          </cell>
          <cell r="N37">
            <v>0</v>
          </cell>
          <cell r="P37">
            <v>0</v>
          </cell>
          <cell r="R37">
            <v>0</v>
          </cell>
          <cell r="T37">
            <v>0</v>
          </cell>
          <cell r="V37">
            <v>0</v>
          </cell>
          <cell r="X37">
            <v>0</v>
          </cell>
          <cell r="Z37">
            <v>0</v>
          </cell>
          <cell r="AB37">
            <v>0</v>
          </cell>
          <cell r="AD37">
            <v>0</v>
          </cell>
          <cell r="AF37">
            <v>0</v>
          </cell>
          <cell r="AH37">
            <v>0</v>
          </cell>
          <cell r="AJ37">
            <v>0</v>
          </cell>
          <cell r="AL37">
            <v>0</v>
          </cell>
          <cell r="AN37">
            <v>0</v>
          </cell>
          <cell r="AP37">
            <v>0</v>
          </cell>
          <cell r="AR37">
            <v>0</v>
          </cell>
          <cell r="AT37">
            <v>0</v>
          </cell>
          <cell r="AV37">
            <v>0</v>
          </cell>
          <cell r="AX37">
            <v>0</v>
          </cell>
          <cell r="AZ37">
            <v>0</v>
          </cell>
          <cell r="BB37">
            <v>0</v>
          </cell>
          <cell r="BD37">
            <v>0</v>
          </cell>
          <cell r="BF37">
            <v>0</v>
          </cell>
          <cell r="BH37">
            <v>0</v>
          </cell>
          <cell r="BJ37">
            <v>0</v>
          </cell>
          <cell r="BL37">
            <v>0</v>
          </cell>
          <cell r="BN37">
            <v>0</v>
          </cell>
          <cell r="BP37">
            <v>0</v>
          </cell>
          <cell r="BR37">
            <v>0</v>
          </cell>
          <cell r="BT37">
            <v>0</v>
          </cell>
          <cell r="BV37">
            <v>0</v>
          </cell>
          <cell r="BX37">
            <v>0</v>
          </cell>
          <cell r="BZ37">
            <v>0</v>
          </cell>
          <cell r="CB37">
            <v>0</v>
          </cell>
          <cell r="CD37">
            <v>0</v>
          </cell>
          <cell r="CF37">
            <v>0</v>
          </cell>
          <cell r="CH37">
            <v>0</v>
          </cell>
          <cell r="CJ37">
            <v>0</v>
          </cell>
          <cell r="CL37">
            <v>0</v>
          </cell>
          <cell r="CN37">
            <v>0</v>
          </cell>
          <cell r="CP37">
            <v>0</v>
          </cell>
          <cell r="CR37">
            <v>0</v>
          </cell>
          <cell r="CT37">
            <v>0</v>
          </cell>
          <cell r="CV37">
            <v>0</v>
          </cell>
          <cell r="CX37">
            <v>0</v>
          </cell>
          <cell r="CZ37">
            <v>0</v>
          </cell>
          <cell r="DB37">
            <v>0</v>
          </cell>
          <cell r="DD37">
            <v>0</v>
          </cell>
          <cell r="DF37">
            <v>0</v>
          </cell>
          <cell r="DH37">
            <v>0</v>
          </cell>
          <cell r="DJ37">
            <v>0</v>
          </cell>
          <cell r="DL37">
            <v>0</v>
          </cell>
          <cell r="DN37">
            <v>0</v>
          </cell>
          <cell r="DP37">
            <v>0</v>
          </cell>
          <cell r="DR37">
            <v>0</v>
          </cell>
          <cell r="DT37">
            <v>0</v>
          </cell>
          <cell r="DV37">
            <v>0</v>
          </cell>
          <cell r="DX37">
            <v>0</v>
          </cell>
          <cell r="DZ37">
            <v>0</v>
          </cell>
          <cell r="EB37">
            <v>0</v>
          </cell>
          <cell r="ED37">
            <v>0</v>
          </cell>
          <cell r="EF37">
            <v>0</v>
          </cell>
          <cell r="EH37">
            <v>0</v>
          </cell>
          <cell r="EJ37">
            <v>0</v>
          </cell>
          <cell r="EL37">
            <v>0</v>
          </cell>
          <cell r="EN37">
            <v>0</v>
          </cell>
          <cell r="EP37">
            <v>0</v>
          </cell>
        </row>
        <row r="38">
          <cell r="C38">
            <v>0</v>
          </cell>
          <cell r="E38">
            <v>0</v>
          </cell>
          <cell r="G38">
            <v>0</v>
          </cell>
          <cell r="I38">
            <v>0</v>
          </cell>
          <cell r="K38">
            <v>0</v>
          </cell>
          <cell r="M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row>
        <row r="39">
          <cell r="DR39" t="str">
            <v xml:space="preserve"> </v>
          </cell>
          <cell r="DT39" t="str">
            <v xml:space="preserve"> </v>
          </cell>
          <cell r="DV39" t="str">
            <v xml:space="preserve"> </v>
          </cell>
          <cell r="ED39" t="str">
            <v xml:space="preserve"> </v>
          </cell>
          <cell r="EP39" t="str">
            <v xml:space="preserve"> </v>
          </cell>
        </row>
        <row r="40">
          <cell r="C40">
            <v>100203929.53</v>
          </cell>
          <cell r="E40">
            <v>2581080074.9499998</v>
          </cell>
          <cell r="G40">
            <v>64986839.440000005</v>
          </cell>
          <cell r="I40">
            <v>1239085741</v>
          </cell>
          <cell r="K40">
            <v>1302610405.5699999</v>
          </cell>
          <cell r="M40">
            <v>0</v>
          </cell>
          <cell r="N40">
            <v>92428912</v>
          </cell>
          <cell r="P40">
            <v>5302856</v>
          </cell>
          <cell r="R40">
            <v>0</v>
          </cell>
          <cell r="T40">
            <v>11160072</v>
          </cell>
          <cell r="V40">
            <v>0</v>
          </cell>
          <cell r="X40">
            <v>0</v>
          </cell>
          <cell r="Z40">
            <v>0</v>
          </cell>
          <cell r="AB40">
            <v>0</v>
          </cell>
          <cell r="AD40">
            <v>0</v>
          </cell>
          <cell r="AF40">
            <v>4</v>
          </cell>
          <cell r="AH40">
            <v>0</v>
          </cell>
          <cell r="AJ40">
            <v>0</v>
          </cell>
          <cell r="AL40">
            <v>96426045</v>
          </cell>
          <cell r="AN40">
            <v>0</v>
          </cell>
          <cell r="AP40">
            <v>0</v>
          </cell>
          <cell r="AR40">
            <v>0</v>
          </cell>
          <cell r="AT40">
            <v>0</v>
          </cell>
          <cell r="AV40">
            <v>0</v>
          </cell>
          <cell r="AX40">
            <v>8796853402</v>
          </cell>
          <cell r="AZ40">
            <v>0</v>
          </cell>
          <cell r="BB40">
            <v>0</v>
          </cell>
          <cell r="BD40">
            <v>0</v>
          </cell>
          <cell r="BF40">
            <v>0</v>
          </cell>
          <cell r="BH40">
            <v>0</v>
          </cell>
          <cell r="BJ40">
            <v>0</v>
          </cell>
          <cell r="BL40">
            <v>0</v>
          </cell>
          <cell r="BN40">
            <v>0</v>
          </cell>
          <cell r="BP40">
            <v>1100000</v>
          </cell>
          <cell r="BR40">
            <v>0</v>
          </cell>
          <cell r="BT40">
            <v>0</v>
          </cell>
          <cell r="BV40">
            <v>0</v>
          </cell>
          <cell r="BX40">
            <v>0</v>
          </cell>
          <cell r="BZ40">
            <v>0</v>
          </cell>
          <cell r="CB40">
            <v>0</v>
          </cell>
          <cell r="CD40">
            <v>0</v>
          </cell>
          <cell r="CF40">
            <v>0</v>
          </cell>
          <cell r="CH40">
            <v>317539</v>
          </cell>
          <cell r="CJ40">
            <v>0</v>
          </cell>
          <cell r="CL40">
            <v>12325165</v>
          </cell>
          <cell r="CN40">
            <v>477911</v>
          </cell>
          <cell r="CP40">
            <v>752572.97</v>
          </cell>
          <cell r="CR40">
            <v>0</v>
          </cell>
          <cell r="CT40">
            <v>0</v>
          </cell>
          <cell r="CV40">
            <v>0</v>
          </cell>
          <cell r="CX40">
            <v>0</v>
          </cell>
          <cell r="CZ40">
            <v>0</v>
          </cell>
          <cell r="DB40">
            <v>14305111469.460001</v>
          </cell>
          <cell r="DD40">
            <v>226228654</v>
          </cell>
          <cell r="DF40">
            <v>163541428</v>
          </cell>
          <cell r="DH40">
            <v>0</v>
          </cell>
          <cell r="DJ40">
            <v>14694881551.460001</v>
          </cell>
          <cell r="DL40">
            <v>0</v>
          </cell>
          <cell r="DN40">
            <v>0</v>
          </cell>
          <cell r="DP40">
            <v>14694881551.460001</v>
          </cell>
          <cell r="DR40">
            <v>14694881551.460001</v>
          </cell>
          <cell r="DT40">
            <v>-92428912</v>
          </cell>
          <cell r="DV40">
            <v>14602452639.460001</v>
          </cell>
          <cell r="DX40">
            <v>0</v>
          </cell>
          <cell r="DZ40">
            <v>0</v>
          </cell>
          <cell r="EB40">
            <v>14602452639.460001</v>
          </cell>
          <cell r="ED40">
            <v>14602452639.460001</v>
          </cell>
          <cell r="EF40">
            <v>-226228654</v>
          </cell>
          <cell r="EH40">
            <v>-163541428</v>
          </cell>
          <cell r="EJ40">
            <v>0</v>
          </cell>
          <cell r="EL40">
            <v>0</v>
          </cell>
          <cell r="EN40">
            <v>0</v>
          </cell>
          <cell r="EP40">
            <v>14212682557.460001</v>
          </cell>
        </row>
        <row r="41">
          <cell r="C41">
            <v>107880501</v>
          </cell>
          <cell r="E41">
            <v>2727563244</v>
          </cell>
          <cell r="G41">
            <v>98486383</v>
          </cell>
          <cell r="I41">
            <v>1840291911</v>
          </cell>
          <cell r="K41">
            <v>1467053253</v>
          </cell>
          <cell r="M41">
            <v>0</v>
          </cell>
          <cell r="N41">
            <v>92393434</v>
          </cell>
          <cell r="P41">
            <v>5302856</v>
          </cell>
          <cell r="R41">
            <v>0</v>
          </cell>
          <cell r="T41">
            <v>11152072</v>
          </cell>
          <cell r="V41">
            <v>0</v>
          </cell>
          <cell r="X41">
            <v>0</v>
          </cell>
          <cell r="Z41">
            <v>0</v>
          </cell>
          <cell r="AB41">
            <v>0</v>
          </cell>
          <cell r="AD41">
            <v>0</v>
          </cell>
          <cell r="AF41">
            <v>0</v>
          </cell>
          <cell r="AH41">
            <v>0</v>
          </cell>
          <cell r="AJ41">
            <v>0</v>
          </cell>
          <cell r="AL41">
            <v>98992666</v>
          </cell>
          <cell r="AN41">
            <v>0</v>
          </cell>
          <cell r="AP41">
            <v>0</v>
          </cell>
          <cell r="AR41">
            <v>0</v>
          </cell>
          <cell r="AT41">
            <v>0</v>
          </cell>
          <cell r="AV41">
            <v>0</v>
          </cell>
          <cell r="AX41">
            <v>9017521718</v>
          </cell>
          <cell r="AZ41">
            <v>0</v>
          </cell>
          <cell r="BB41">
            <v>0</v>
          </cell>
          <cell r="BD41">
            <v>0</v>
          </cell>
          <cell r="BF41">
            <v>0</v>
          </cell>
          <cell r="BH41">
            <v>0</v>
          </cell>
          <cell r="BJ41">
            <v>0</v>
          </cell>
          <cell r="BL41">
            <v>0</v>
          </cell>
          <cell r="BN41">
            <v>0</v>
          </cell>
          <cell r="BP41">
            <v>995734</v>
          </cell>
          <cell r="BR41">
            <v>0</v>
          </cell>
          <cell r="BT41">
            <v>0</v>
          </cell>
          <cell r="BV41">
            <v>0</v>
          </cell>
          <cell r="BX41">
            <v>0</v>
          </cell>
          <cell r="BZ41">
            <v>0</v>
          </cell>
          <cell r="CB41">
            <v>0</v>
          </cell>
          <cell r="CD41">
            <v>0</v>
          </cell>
          <cell r="CF41">
            <v>0</v>
          </cell>
          <cell r="CH41">
            <v>317539</v>
          </cell>
          <cell r="CJ41">
            <v>0</v>
          </cell>
          <cell r="CL41">
            <v>76242305</v>
          </cell>
          <cell r="CN41">
            <v>636619</v>
          </cell>
          <cell r="CP41">
            <v>401848</v>
          </cell>
          <cell r="CR41">
            <v>0</v>
          </cell>
          <cell r="CT41">
            <v>0</v>
          </cell>
          <cell r="CV41">
            <v>0</v>
          </cell>
          <cell r="CX41">
            <v>0</v>
          </cell>
          <cell r="CZ41">
            <v>0</v>
          </cell>
          <cell r="DB41">
            <v>15545232083</v>
          </cell>
          <cell r="DD41">
            <v>228606646</v>
          </cell>
          <cell r="DF41">
            <v>162448570</v>
          </cell>
          <cell r="DH41">
            <v>0</v>
          </cell>
          <cell r="DJ41">
            <v>15936287299</v>
          </cell>
          <cell r="DL41">
            <v>0</v>
          </cell>
          <cell r="DN41">
            <v>0</v>
          </cell>
          <cell r="DP41">
            <v>15936287299</v>
          </cell>
          <cell r="DR41">
            <v>15936287299</v>
          </cell>
          <cell r="DT41">
            <v>-92393434</v>
          </cell>
          <cell r="DV41">
            <v>15843893865</v>
          </cell>
          <cell r="DX41">
            <v>0</v>
          </cell>
          <cell r="DZ41">
            <v>0</v>
          </cell>
          <cell r="EB41">
            <v>15843893865</v>
          </cell>
          <cell r="ED41">
            <v>15843893865</v>
          </cell>
          <cell r="EF41">
            <v>-228606646</v>
          </cell>
          <cell r="EH41">
            <v>-162448570</v>
          </cell>
          <cell r="EJ41">
            <v>0</v>
          </cell>
          <cell r="EL41">
            <v>0</v>
          </cell>
          <cell r="EN41">
            <v>0</v>
          </cell>
          <cell r="EP41">
            <v>15452838649</v>
          </cell>
        </row>
        <row r="42">
          <cell r="DR42" t="str">
            <v xml:space="preserve"> </v>
          </cell>
          <cell r="DT42" t="str">
            <v xml:space="preserve"> </v>
          </cell>
          <cell r="DV42" t="str">
            <v xml:space="preserve"> </v>
          </cell>
          <cell r="ED42" t="str">
            <v xml:space="preserve"> </v>
          </cell>
          <cell r="EP42" t="str">
            <v xml:space="preserve"> </v>
          </cell>
        </row>
        <row r="43">
          <cell r="C43">
            <v>104042215.265</v>
          </cell>
          <cell r="E43">
            <v>2654321659.4749999</v>
          </cell>
          <cell r="G43">
            <v>81736611.219999999</v>
          </cell>
          <cell r="I43">
            <v>1539688826</v>
          </cell>
          <cell r="K43">
            <v>1384831829.2849998</v>
          </cell>
          <cell r="M43">
            <v>0</v>
          </cell>
          <cell r="N43">
            <v>92411173</v>
          </cell>
          <cell r="P43">
            <v>5302856</v>
          </cell>
          <cell r="R43">
            <v>0</v>
          </cell>
          <cell r="T43">
            <v>11156072</v>
          </cell>
          <cell r="V43">
            <v>0</v>
          </cell>
          <cell r="X43">
            <v>0</v>
          </cell>
          <cell r="Z43">
            <v>0</v>
          </cell>
          <cell r="AB43">
            <v>0</v>
          </cell>
          <cell r="AD43">
            <v>0</v>
          </cell>
          <cell r="AF43">
            <v>2</v>
          </cell>
          <cell r="AH43">
            <v>0</v>
          </cell>
          <cell r="AJ43">
            <v>0</v>
          </cell>
          <cell r="AL43">
            <v>97709355.5</v>
          </cell>
          <cell r="AN43">
            <v>0</v>
          </cell>
          <cell r="AP43">
            <v>0</v>
          </cell>
          <cell r="AR43">
            <v>0</v>
          </cell>
          <cell r="AT43">
            <v>0</v>
          </cell>
          <cell r="AV43">
            <v>0</v>
          </cell>
          <cell r="AX43">
            <v>8907187560</v>
          </cell>
          <cell r="AZ43">
            <v>0</v>
          </cell>
          <cell r="BB43">
            <v>0</v>
          </cell>
          <cell r="BD43">
            <v>0</v>
          </cell>
          <cell r="BF43">
            <v>0</v>
          </cell>
          <cell r="BH43">
            <v>0</v>
          </cell>
          <cell r="BJ43">
            <v>0</v>
          </cell>
          <cell r="BL43">
            <v>0</v>
          </cell>
          <cell r="BN43">
            <v>0</v>
          </cell>
          <cell r="BP43">
            <v>1047867</v>
          </cell>
          <cell r="BR43">
            <v>0</v>
          </cell>
          <cell r="BT43">
            <v>0</v>
          </cell>
          <cell r="BV43">
            <v>0</v>
          </cell>
          <cell r="BX43">
            <v>0</v>
          </cell>
          <cell r="BZ43">
            <v>0</v>
          </cell>
          <cell r="CB43">
            <v>0</v>
          </cell>
          <cell r="CD43">
            <v>0</v>
          </cell>
          <cell r="CF43">
            <v>0</v>
          </cell>
          <cell r="CH43">
            <v>317539</v>
          </cell>
          <cell r="CJ43">
            <v>0</v>
          </cell>
          <cell r="CL43">
            <v>44283735</v>
          </cell>
          <cell r="CN43">
            <v>557265</v>
          </cell>
          <cell r="CP43">
            <v>577210.48499999999</v>
          </cell>
          <cell r="CR43">
            <v>0</v>
          </cell>
          <cell r="CT43">
            <v>0</v>
          </cell>
          <cell r="CV43">
            <v>0</v>
          </cell>
          <cell r="CX43">
            <v>0</v>
          </cell>
          <cell r="CZ43">
            <v>0</v>
          </cell>
          <cell r="DB43">
            <v>14925171776.23</v>
          </cell>
          <cell r="DD43">
            <v>227417650</v>
          </cell>
          <cell r="DF43">
            <v>162994999</v>
          </cell>
          <cell r="DH43">
            <v>0</v>
          </cell>
          <cell r="DJ43">
            <v>15315584425.23</v>
          </cell>
          <cell r="DL43">
            <v>0</v>
          </cell>
          <cell r="DN43">
            <v>0</v>
          </cell>
          <cell r="DP43">
            <v>15315584425.23</v>
          </cell>
          <cell r="DR43">
            <v>15315584425.23</v>
          </cell>
          <cell r="DT43">
            <v>-92411173</v>
          </cell>
          <cell r="DV43">
            <v>15223173252.23</v>
          </cell>
          <cell r="DX43">
            <v>0</v>
          </cell>
          <cell r="DZ43">
            <v>0</v>
          </cell>
          <cell r="EB43">
            <v>15223173252.23</v>
          </cell>
          <cell r="ED43">
            <v>15223173252.23</v>
          </cell>
          <cell r="EF43">
            <v>-227417650</v>
          </cell>
          <cell r="EH43">
            <v>-162994999</v>
          </cell>
          <cell r="EJ43">
            <v>0</v>
          </cell>
          <cell r="EL43">
            <v>0</v>
          </cell>
          <cell r="EN43">
            <v>0</v>
          </cell>
          <cell r="EP43">
            <v>14832760603.23</v>
          </cell>
        </row>
        <row r="44">
          <cell r="C44">
            <v>2252552</v>
          </cell>
          <cell r="E44">
            <v>78906008</v>
          </cell>
          <cell r="G44">
            <v>846152</v>
          </cell>
          <cell r="I44">
            <v>33506448</v>
          </cell>
          <cell r="K44">
            <v>38862184</v>
          </cell>
          <cell r="M44">
            <v>0</v>
          </cell>
          <cell r="N44">
            <v>3445568</v>
          </cell>
          <cell r="P44">
            <v>312432568</v>
          </cell>
          <cell r="R44">
            <v>0</v>
          </cell>
          <cell r="T44">
            <v>382208</v>
          </cell>
          <cell r="X44">
            <v>1E-25</v>
          </cell>
          <cell r="Z44">
            <v>1E-25</v>
          </cell>
          <cell r="AB44">
            <v>1E-25</v>
          </cell>
          <cell r="AD44">
            <v>0</v>
          </cell>
          <cell r="AF44">
            <v>0</v>
          </cell>
          <cell r="AH44">
            <v>0</v>
          </cell>
          <cell r="AJ44">
            <v>0</v>
          </cell>
          <cell r="AL44">
            <v>25563672</v>
          </cell>
          <cell r="AN44">
            <v>0</v>
          </cell>
          <cell r="AP44">
            <v>9.9999999999999995E-21</v>
          </cell>
          <cell r="AR44">
            <v>9.9999999999999992E-25</v>
          </cell>
          <cell r="AT44">
            <v>0</v>
          </cell>
          <cell r="AV44">
            <v>9.9999999999999992E-25</v>
          </cell>
          <cell r="AX44">
            <v>203517832</v>
          </cell>
          <cell r="AZ44">
            <v>9.9999999999999992E-25</v>
          </cell>
          <cell r="BB44">
            <v>9.9999999999999992E-25</v>
          </cell>
          <cell r="BD44">
            <v>9.9999999999999992E-25</v>
          </cell>
          <cell r="BF44">
            <v>9.9999999999999992E-25</v>
          </cell>
          <cell r="BH44">
            <v>9.9999999999999992E-25</v>
          </cell>
          <cell r="BJ44">
            <v>9.9999999999999992E-25</v>
          </cell>
          <cell r="BL44">
            <v>9.9999999999999992E-25</v>
          </cell>
          <cell r="BR44">
            <v>9.9999999999999992E-25</v>
          </cell>
          <cell r="BT44">
            <v>9.9999999999999992E-25</v>
          </cell>
          <cell r="BV44">
            <v>9.9999999999999992E-25</v>
          </cell>
          <cell r="BX44">
            <v>9.9999999999999992E-25</v>
          </cell>
          <cell r="BZ44">
            <v>9.9999999999999992E-25</v>
          </cell>
          <cell r="CB44">
            <v>9.9999999999999992E-25</v>
          </cell>
          <cell r="CD44">
            <v>9.9999999999999992E-25</v>
          </cell>
          <cell r="CF44">
            <v>0</v>
          </cell>
          <cell r="CH44">
            <v>0</v>
          </cell>
          <cell r="CJ44">
            <v>9.9999999999999992E-25</v>
          </cell>
          <cell r="CL44">
            <v>17348152</v>
          </cell>
          <cell r="CN44">
            <v>3187280</v>
          </cell>
          <cell r="CP44">
            <v>944152</v>
          </cell>
          <cell r="CR44">
            <v>0</v>
          </cell>
          <cell r="CT44">
            <v>0</v>
          </cell>
          <cell r="CV44">
            <v>9.9999999999999992E-25</v>
          </cell>
          <cell r="CX44">
            <v>9.9999999999999992E-25</v>
          </cell>
          <cell r="CZ44">
            <v>9.9999999999999992E-25</v>
          </cell>
          <cell r="DB44">
            <v>721194776</v>
          </cell>
          <cell r="DD44">
            <v>5853656</v>
          </cell>
          <cell r="DF44">
            <v>48984000</v>
          </cell>
          <cell r="DH44">
            <v>0</v>
          </cell>
          <cell r="DJ44">
            <v>776032432</v>
          </cell>
          <cell r="DL44">
            <v>-104178256</v>
          </cell>
          <cell r="DN44">
            <v>0</v>
          </cell>
          <cell r="DP44">
            <v>671854176</v>
          </cell>
          <cell r="DR44">
            <v>776032432</v>
          </cell>
          <cell r="DT44">
            <v>-3445568</v>
          </cell>
          <cell r="DV44">
            <v>772586864</v>
          </cell>
          <cell r="DX44">
            <v>-100732688</v>
          </cell>
          <cell r="DZ44">
            <v>0</v>
          </cell>
          <cell r="EB44">
            <v>671854176</v>
          </cell>
          <cell r="ED44">
            <v>772586864</v>
          </cell>
          <cell r="EF44">
            <v>-5853656</v>
          </cell>
          <cell r="EH44">
            <v>-48984000</v>
          </cell>
          <cell r="EJ44">
            <v>0</v>
          </cell>
          <cell r="EL44">
            <v>-46458768</v>
          </cell>
          <cell r="EN44">
            <v>0</v>
          </cell>
          <cell r="EP44">
            <v>671290440</v>
          </cell>
        </row>
        <row r="45">
          <cell r="DR45" t="str">
            <v xml:space="preserve"> </v>
          </cell>
          <cell r="DT45" t="str">
            <v xml:space="preserve"> </v>
          </cell>
          <cell r="DV45" t="str">
            <v xml:space="preserve"> </v>
          </cell>
          <cell r="ED45" t="str">
            <v xml:space="preserve"> </v>
          </cell>
          <cell r="EP45" t="str">
            <v xml:space="preserve"> </v>
          </cell>
        </row>
        <row r="46">
          <cell r="C46">
            <v>106294767.265</v>
          </cell>
          <cell r="E46">
            <v>2733227667.4749999</v>
          </cell>
          <cell r="G46">
            <v>82582763.219999999</v>
          </cell>
          <cell r="I46">
            <v>1573195274</v>
          </cell>
          <cell r="K46">
            <v>1423694013.2849998</v>
          </cell>
          <cell r="M46">
            <v>0</v>
          </cell>
          <cell r="N46">
            <v>95856741</v>
          </cell>
          <cell r="P46">
            <v>317735424</v>
          </cell>
          <cell r="R46">
            <v>0</v>
          </cell>
          <cell r="T46">
            <v>11538280</v>
          </cell>
          <cell r="V46">
            <v>0</v>
          </cell>
          <cell r="X46">
            <v>1E-25</v>
          </cell>
          <cell r="Z46">
            <v>1E-25</v>
          </cell>
          <cell r="AB46">
            <v>1E-25</v>
          </cell>
          <cell r="AD46">
            <v>0</v>
          </cell>
          <cell r="AF46">
            <v>2</v>
          </cell>
          <cell r="AH46">
            <v>0</v>
          </cell>
          <cell r="AJ46">
            <v>0</v>
          </cell>
          <cell r="AL46">
            <v>123273027.5</v>
          </cell>
          <cell r="AN46">
            <v>0</v>
          </cell>
          <cell r="AP46">
            <v>9.9999999999999995E-21</v>
          </cell>
          <cell r="AR46">
            <v>9.9999999999999992E-25</v>
          </cell>
          <cell r="AT46">
            <v>0</v>
          </cell>
          <cell r="AV46">
            <v>9.9999999999999992E-25</v>
          </cell>
          <cell r="AX46">
            <v>9110705392</v>
          </cell>
          <cell r="AZ46">
            <v>9.9999999999999992E-25</v>
          </cell>
          <cell r="BB46">
            <v>9.9999999999999992E-25</v>
          </cell>
          <cell r="BD46">
            <v>9.9999999999999992E-25</v>
          </cell>
          <cell r="BF46">
            <v>9.9999999999999992E-25</v>
          </cell>
          <cell r="BH46">
            <v>9.9999999999999992E-25</v>
          </cell>
          <cell r="BJ46">
            <v>9.9999999999999992E-25</v>
          </cell>
          <cell r="BL46">
            <v>9.9999999999999992E-25</v>
          </cell>
          <cell r="BN46">
            <v>0</v>
          </cell>
          <cell r="BP46">
            <v>1047867</v>
          </cell>
          <cell r="BR46">
            <v>9.9999999999999992E-25</v>
          </cell>
          <cell r="BT46">
            <v>9.9999999999999992E-25</v>
          </cell>
          <cell r="BV46">
            <v>9.9999999999999992E-25</v>
          </cell>
          <cell r="BX46">
            <v>9.9999999999999992E-25</v>
          </cell>
          <cell r="BZ46">
            <v>9.9999999999999992E-25</v>
          </cell>
          <cell r="CB46">
            <v>9.9999999999999992E-25</v>
          </cell>
          <cell r="CD46">
            <v>9.9999999999999992E-25</v>
          </cell>
          <cell r="CF46">
            <v>0</v>
          </cell>
          <cell r="CH46">
            <v>317539</v>
          </cell>
          <cell r="CJ46">
            <v>9.9999999999999992E-25</v>
          </cell>
          <cell r="CL46">
            <v>61631887</v>
          </cell>
          <cell r="CN46">
            <v>3744545</v>
          </cell>
          <cell r="CP46">
            <v>1521362.4849999999</v>
          </cell>
          <cell r="CR46">
            <v>0</v>
          </cell>
          <cell r="CT46">
            <v>0</v>
          </cell>
          <cell r="CV46">
            <v>9.9999999999999992E-25</v>
          </cell>
          <cell r="CX46">
            <v>9.9999999999999992E-25</v>
          </cell>
          <cell r="CZ46">
            <v>9.9999999999999992E-25</v>
          </cell>
          <cell r="DB46">
            <v>15646366552.23</v>
          </cell>
          <cell r="DD46">
            <v>233271306</v>
          </cell>
          <cell r="DF46">
            <v>211978999</v>
          </cell>
          <cell r="DH46">
            <v>0</v>
          </cell>
          <cell r="DJ46">
            <v>16091616857.23</v>
          </cell>
          <cell r="DL46">
            <v>-104178256</v>
          </cell>
          <cell r="DN46">
            <v>0</v>
          </cell>
          <cell r="DP46">
            <v>15987438601.23</v>
          </cell>
          <cell r="DR46">
            <v>16091616857.23</v>
          </cell>
          <cell r="DT46">
            <v>-95856741</v>
          </cell>
          <cell r="DV46">
            <v>15995760116.23</v>
          </cell>
          <cell r="DX46">
            <v>-100732688</v>
          </cell>
          <cell r="DZ46">
            <v>0</v>
          </cell>
          <cell r="EB46">
            <v>15895027428.23</v>
          </cell>
          <cell r="ED46">
            <v>15995760116.23</v>
          </cell>
          <cell r="EF46">
            <v>-233271306</v>
          </cell>
          <cell r="EH46">
            <v>-211978999</v>
          </cell>
          <cell r="EJ46">
            <v>0</v>
          </cell>
          <cell r="EL46">
            <v>-46458768</v>
          </cell>
          <cell r="EN46">
            <v>0</v>
          </cell>
          <cell r="EP46">
            <v>15504051043.23</v>
          </cell>
        </row>
        <row r="48">
          <cell r="DR48" t="str">
            <v xml:space="preserve"> </v>
          </cell>
          <cell r="DT48" t="str">
            <v xml:space="preserve"> </v>
          </cell>
          <cell r="DV48" t="str">
            <v xml:space="preserve">  </v>
          </cell>
          <cell r="ED48" t="str">
            <v xml:space="preserve"> </v>
          </cell>
          <cell r="EP48" t="str">
            <v xml:space="preserve"> </v>
          </cell>
        </row>
        <row r="49">
          <cell r="C49">
            <v>315869</v>
          </cell>
          <cell r="E49">
            <v>0</v>
          </cell>
          <cell r="G49">
            <v>0</v>
          </cell>
          <cell r="I49">
            <v>0</v>
          </cell>
          <cell r="K49">
            <v>0</v>
          </cell>
          <cell r="M49">
            <v>0</v>
          </cell>
          <cell r="N49">
            <v>1260719</v>
          </cell>
          <cell r="P49">
            <v>0</v>
          </cell>
          <cell r="R49">
            <v>0</v>
          </cell>
          <cell r="T49">
            <v>0</v>
          </cell>
          <cell r="V49">
            <v>0</v>
          </cell>
          <cell r="X49">
            <v>0</v>
          </cell>
          <cell r="Z49">
            <v>0</v>
          </cell>
          <cell r="AB49">
            <v>0</v>
          </cell>
          <cell r="AD49">
            <v>0</v>
          </cell>
          <cell r="AF49">
            <v>0</v>
          </cell>
          <cell r="AH49">
            <v>0</v>
          </cell>
          <cell r="AJ49">
            <v>0</v>
          </cell>
          <cell r="AL49">
            <v>0</v>
          </cell>
          <cell r="AN49">
            <v>0</v>
          </cell>
          <cell r="AP49">
            <v>0</v>
          </cell>
          <cell r="AR49">
            <v>0</v>
          </cell>
          <cell r="AT49">
            <v>0</v>
          </cell>
          <cell r="AV49">
            <v>0</v>
          </cell>
          <cell r="AX49">
            <v>0</v>
          </cell>
          <cell r="AZ49">
            <v>0</v>
          </cell>
          <cell r="BB49">
            <v>0</v>
          </cell>
          <cell r="BD49">
            <v>0</v>
          </cell>
          <cell r="BF49">
            <v>0</v>
          </cell>
          <cell r="BH49">
            <v>0</v>
          </cell>
          <cell r="BJ49">
            <v>0</v>
          </cell>
          <cell r="BL49">
            <v>0</v>
          </cell>
          <cell r="BN49">
            <v>0</v>
          </cell>
          <cell r="BP49">
            <v>0</v>
          </cell>
          <cell r="BR49">
            <v>0</v>
          </cell>
          <cell r="BT49">
            <v>0</v>
          </cell>
          <cell r="BV49">
            <v>0</v>
          </cell>
          <cell r="BX49">
            <v>0</v>
          </cell>
          <cell r="BZ49">
            <v>0</v>
          </cell>
          <cell r="CB49">
            <v>0</v>
          </cell>
          <cell r="CD49">
            <v>0</v>
          </cell>
          <cell r="CF49">
            <v>0</v>
          </cell>
          <cell r="CH49">
            <v>0</v>
          </cell>
          <cell r="CJ49">
            <v>0</v>
          </cell>
          <cell r="CL49">
            <v>0</v>
          </cell>
          <cell r="CN49">
            <v>0</v>
          </cell>
          <cell r="CR49">
            <v>0</v>
          </cell>
          <cell r="CT49">
            <v>0</v>
          </cell>
          <cell r="CV49">
            <v>0</v>
          </cell>
          <cell r="CX49">
            <v>0</v>
          </cell>
          <cell r="CZ49">
            <v>0</v>
          </cell>
          <cell r="DB49">
            <v>1576588</v>
          </cell>
          <cell r="DD49">
            <v>0</v>
          </cell>
          <cell r="DF49">
            <v>337284</v>
          </cell>
          <cell r="DH49">
            <v>0</v>
          </cell>
          <cell r="DJ49">
            <v>1913872</v>
          </cell>
          <cell r="DL49">
            <v>0</v>
          </cell>
          <cell r="DN49">
            <v>0</v>
          </cell>
          <cell r="DP49">
            <v>1913872</v>
          </cell>
          <cell r="DR49">
            <v>1913872</v>
          </cell>
          <cell r="DT49">
            <v>-1260719</v>
          </cell>
          <cell r="DV49">
            <v>653153</v>
          </cell>
          <cell r="DX49">
            <v>0</v>
          </cell>
          <cell r="DZ49">
            <v>0</v>
          </cell>
          <cell r="EB49">
            <v>653153</v>
          </cell>
          <cell r="ED49">
            <v>653153</v>
          </cell>
          <cell r="EF49">
            <v>0</v>
          </cell>
          <cell r="EH49">
            <v>-337284</v>
          </cell>
          <cell r="EJ49">
            <v>0</v>
          </cell>
          <cell r="EL49">
            <v>0</v>
          </cell>
          <cell r="EN49">
            <v>0</v>
          </cell>
          <cell r="EP49">
            <v>315869</v>
          </cell>
        </row>
        <row r="50">
          <cell r="C50">
            <v>308630</v>
          </cell>
          <cell r="E50">
            <v>0</v>
          </cell>
          <cell r="G50">
            <v>0</v>
          </cell>
          <cell r="I50">
            <v>0</v>
          </cell>
          <cell r="K50">
            <v>0</v>
          </cell>
          <cell r="M50">
            <v>0</v>
          </cell>
          <cell r="N50">
            <v>1223687</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R50">
            <v>0</v>
          </cell>
          <cell r="CT50">
            <v>0</v>
          </cell>
          <cell r="CV50">
            <v>0</v>
          </cell>
          <cell r="CX50">
            <v>0</v>
          </cell>
          <cell r="CZ50">
            <v>0</v>
          </cell>
          <cell r="DB50">
            <v>1532317</v>
          </cell>
          <cell r="DD50">
            <v>0</v>
          </cell>
          <cell r="DF50">
            <v>337246</v>
          </cell>
          <cell r="DH50">
            <v>0</v>
          </cell>
          <cell r="DJ50">
            <v>1869563</v>
          </cell>
          <cell r="DL50">
            <v>0</v>
          </cell>
          <cell r="DN50">
            <v>0</v>
          </cell>
          <cell r="DP50">
            <v>1869563</v>
          </cell>
          <cell r="DR50">
            <v>1869563</v>
          </cell>
          <cell r="DT50">
            <v>-1223687</v>
          </cell>
          <cell r="DV50">
            <v>645876</v>
          </cell>
          <cell r="DX50">
            <v>0</v>
          </cell>
          <cell r="DZ50">
            <v>0</v>
          </cell>
          <cell r="EB50">
            <v>645876</v>
          </cell>
          <cell r="ED50">
            <v>645876</v>
          </cell>
          <cell r="EF50">
            <v>0</v>
          </cell>
          <cell r="EH50">
            <v>-337246</v>
          </cell>
          <cell r="EJ50">
            <v>0</v>
          </cell>
          <cell r="EL50">
            <v>0</v>
          </cell>
          <cell r="EN50">
            <v>0</v>
          </cell>
          <cell r="EP50">
            <v>308630</v>
          </cell>
        </row>
        <row r="51">
          <cell r="DR51" t="str">
            <v xml:space="preserve"> </v>
          </cell>
          <cell r="DT51" t="str">
            <v xml:space="preserve"> </v>
          </cell>
          <cell r="DV51" t="str">
            <v xml:space="preserve"> </v>
          </cell>
          <cell r="ED51" t="str">
            <v xml:space="preserve"> </v>
          </cell>
          <cell r="EP51" t="str">
            <v xml:space="preserve"> </v>
          </cell>
        </row>
        <row r="52">
          <cell r="C52">
            <v>2522630</v>
          </cell>
          <cell r="E52">
            <v>0</v>
          </cell>
          <cell r="G52">
            <v>0</v>
          </cell>
          <cell r="I52">
            <v>0</v>
          </cell>
          <cell r="K52">
            <v>0</v>
          </cell>
          <cell r="M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R52">
            <v>0</v>
          </cell>
          <cell r="CT52">
            <v>0</v>
          </cell>
          <cell r="CV52">
            <v>0</v>
          </cell>
          <cell r="CX52">
            <v>0</v>
          </cell>
          <cell r="CZ52">
            <v>0</v>
          </cell>
          <cell r="DB52">
            <v>2522630</v>
          </cell>
          <cell r="DD52">
            <v>0</v>
          </cell>
          <cell r="DF52">
            <v>3043875</v>
          </cell>
          <cell r="DH52">
            <v>0</v>
          </cell>
          <cell r="DJ52">
            <v>5566505</v>
          </cell>
          <cell r="DL52">
            <v>0</v>
          </cell>
          <cell r="DN52">
            <v>0</v>
          </cell>
          <cell r="DP52">
            <v>5566505</v>
          </cell>
          <cell r="DR52">
            <v>5566505</v>
          </cell>
          <cell r="DT52">
            <v>0</v>
          </cell>
          <cell r="DV52">
            <v>5566505</v>
          </cell>
          <cell r="DX52">
            <v>0</v>
          </cell>
          <cell r="DZ52">
            <v>0</v>
          </cell>
          <cell r="EB52">
            <v>5566505</v>
          </cell>
          <cell r="ED52">
            <v>5566505</v>
          </cell>
          <cell r="EF52">
            <v>0</v>
          </cell>
          <cell r="EH52">
            <v>-3043875</v>
          </cell>
          <cell r="EJ52">
            <v>0</v>
          </cell>
          <cell r="EL52">
            <v>0</v>
          </cell>
          <cell r="EN52">
            <v>0</v>
          </cell>
          <cell r="EP52">
            <v>2522630</v>
          </cell>
        </row>
        <row r="53">
          <cell r="C53">
            <v>2505630</v>
          </cell>
          <cell r="E53">
            <v>0</v>
          </cell>
          <cell r="G53">
            <v>0</v>
          </cell>
          <cell r="I53">
            <v>0</v>
          </cell>
          <cell r="K53">
            <v>0</v>
          </cell>
          <cell r="M53">
            <v>0</v>
          </cell>
          <cell r="N53">
            <v>0</v>
          </cell>
          <cell r="P53">
            <v>0</v>
          </cell>
          <cell r="R53">
            <v>0</v>
          </cell>
          <cell r="T53">
            <v>0</v>
          </cell>
          <cell r="V53">
            <v>0</v>
          </cell>
          <cell r="X53">
            <v>0</v>
          </cell>
          <cell r="Z53">
            <v>0</v>
          </cell>
          <cell r="AB53">
            <v>0</v>
          </cell>
          <cell r="AD53">
            <v>0</v>
          </cell>
          <cell r="AF53">
            <v>0</v>
          </cell>
          <cell r="AH53">
            <v>0</v>
          </cell>
          <cell r="AJ53">
            <v>0</v>
          </cell>
          <cell r="AL53">
            <v>0</v>
          </cell>
          <cell r="AN53">
            <v>0</v>
          </cell>
          <cell r="AP53">
            <v>0</v>
          </cell>
          <cell r="AR53">
            <v>0</v>
          </cell>
          <cell r="AT53">
            <v>0</v>
          </cell>
          <cell r="AV53">
            <v>0</v>
          </cell>
          <cell r="AX53">
            <v>0</v>
          </cell>
          <cell r="AZ53">
            <v>0</v>
          </cell>
          <cell r="BB53">
            <v>0</v>
          </cell>
          <cell r="BD53">
            <v>0</v>
          </cell>
          <cell r="BF53">
            <v>0</v>
          </cell>
          <cell r="BH53">
            <v>0</v>
          </cell>
          <cell r="BJ53">
            <v>0</v>
          </cell>
          <cell r="BL53">
            <v>0</v>
          </cell>
          <cell r="BN53">
            <v>0</v>
          </cell>
          <cell r="BP53">
            <v>0</v>
          </cell>
          <cell r="BR53">
            <v>0</v>
          </cell>
          <cell r="BT53">
            <v>0</v>
          </cell>
          <cell r="BV53">
            <v>0</v>
          </cell>
          <cell r="BX53">
            <v>0</v>
          </cell>
          <cell r="BZ53">
            <v>0</v>
          </cell>
          <cell r="CB53">
            <v>0</v>
          </cell>
          <cell r="CD53">
            <v>0</v>
          </cell>
          <cell r="CF53">
            <v>0</v>
          </cell>
          <cell r="CH53">
            <v>0</v>
          </cell>
          <cell r="CJ53">
            <v>0</v>
          </cell>
          <cell r="CL53">
            <v>0</v>
          </cell>
          <cell r="CN53">
            <v>0</v>
          </cell>
          <cell r="CR53">
            <v>0</v>
          </cell>
          <cell r="CT53">
            <v>0</v>
          </cell>
          <cell r="CV53">
            <v>0</v>
          </cell>
          <cell r="CX53">
            <v>0</v>
          </cell>
          <cell r="CZ53">
            <v>0</v>
          </cell>
          <cell r="DB53">
            <v>2505630</v>
          </cell>
          <cell r="DD53">
            <v>0</v>
          </cell>
          <cell r="DF53">
            <v>3043875</v>
          </cell>
          <cell r="DH53">
            <v>0</v>
          </cell>
          <cell r="DJ53">
            <v>5549505</v>
          </cell>
          <cell r="DL53">
            <v>0</v>
          </cell>
          <cell r="DN53">
            <v>0</v>
          </cell>
          <cell r="DP53">
            <v>5549505</v>
          </cell>
          <cell r="DR53">
            <v>5549505</v>
          </cell>
          <cell r="DT53">
            <v>0</v>
          </cell>
          <cell r="DV53">
            <v>5549505</v>
          </cell>
          <cell r="DX53">
            <v>0</v>
          </cell>
          <cell r="DZ53">
            <v>0</v>
          </cell>
          <cell r="EB53">
            <v>5549505</v>
          </cell>
          <cell r="ED53">
            <v>5549505</v>
          </cell>
          <cell r="EF53">
            <v>0</v>
          </cell>
          <cell r="EH53">
            <v>-3043875</v>
          </cell>
          <cell r="EJ53">
            <v>0</v>
          </cell>
          <cell r="EL53">
            <v>0</v>
          </cell>
          <cell r="EN53">
            <v>0</v>
          </cell>
          <cell r="EP53">
            <v>2505630</v>
          </cell>
        </row>
        <row r="54">
          <cell r="DJ54" t="str">
            <v xml:space="preserve">  </v>
          </cell>
          <cell r="DR54" t="str">
            <v xml:space="preserve">  </v>
          </cell>
          <cell r="DT54" t="str">
            <v xml:space="preserve"> </v>
          </cell>
          <cell r="DV54" t="str">
            <v xml:space="preserve"> </v>
          </cell>
          <cell r="ED54" t="str">
            <v xml:space="preserve"> </v>
          </cell>
          <cell r="EP54" t="str">
            <v xml:space="preserve"> </v>
          </cell>
        </row>
        <row r="55">
          <cell r="C55">
            <v>94640779</v>
          </cell>
          <cell r="E55">
            <v>0</v>
          </cell>
          <cell r="G55">
            <v>0</v>
          </cell>
          <cell r="I55">
            <v>0</v>
          </cell>
          <cell r="K55">
            <v>51380526</v>
          </cell>
          <cell r="M55">
            <v>0</v>
          </cell>
          <cell r="N55">
            <v>90728144</v>
          </cell>
          <cell r="P55">
            <v>0</v>
          </cell>
          <cell r="R55">
            <v>0</v>
          </cell>
          <cell r="T55">
            <v>0</v>
          </cell>
          <cell r="V55">
            <v>0</v>
          </cell>
          <cell r="X55">
            <v>0</v>
          </cell>
          <cell r="Z55">
            <v>0</v>
          </cell>
          <cell r="AB55">
            <v>0</v>
          </cell>
          <cell r="AD55">
            <v>0</v>
          </cell>
          <cell r="AF55">
            <v>0</v>
          </cell>
          <cell r="AH55">
            <v>0</v>
          </cell>
          <cell r="AJ55">
            <v>0</v>
          </cell>
          <cell r="AL55">
            <v>0</v>
          </cell>
          <cell r="AN55">
            <v>0</v>
          </cell>
          <cell r="AP55">
            <v>0</v>
          </cell>
          <cell r="AR55">
            <v>0</v>
          </cell>
          <cell r="AT55">
            <v>0</v>
          </cell>
          <cell r="AV55">
            <v>0</v>
          </cell>
          <cell r="AX55">
            <v>0</v>
          </cell>
          <cell r="AZ55">
            <v>0</v>
          </cell>
          <cell r="BB55">
            <v>0</v>
          </cell>
          <cell r="BD55">
            <v>0</v>
          </cell>
          <cell r="BF55">
            <v>0</v>
          </cell>
          <cell r="BH55">
            <v>0</v>
          </cell>
          <cell r="BJ55">
            <v>0</v>
          </cell>
          <cell r="BL55">
            <v>0</v>
          </cell>
          <cell r="BN55">
            <v>0</v>
          </cell>
          <cell r="BP55">
            <v>0</v>
          </cell>
          <cell r="BR55">
            <v>0</v>
          </cell>
          <cell r="BT55">
            <v>0</v>
          </cell>
          <cell r="BV55">
            <v>0</v>
          </cell>
          <cell r="BX55">
            <v>0</v>
          </cell>
          <cell r="BZ55">
            <v>0</v>
          </cell>
          <cell r="CB55">
            <v>0</v>
          </cell>
          <cell r="CD55">
            <v>0</v>
          </cell>
          <cell r="CF55">
            <v>0</v>
          </cell>
          <cell r="CH55">
            <v>0</v>
          </cell>
          <cell r="CJ55">
            <v>0</v>
          </cell>
          <cell r="CL55">
            <v>712784</v>
          </cell>
          <cell r="CN55">
            <v>0</v>
          </cell>
          <cell r="CR55">
            <v>0</v>
          </cell>
          <cell r="CT55">
            <v>0</v>
          </cell>
          <cell r="CV55">
            <v>0</v>
          </cell>
          <cell r="CX55">
            <v>0</v>
          </cell>
          <cell r="CZ55">
            <v>0</v>
          </cell>
          <cell r="DB55">
            <v>237462233</v>
          </cell>
          <cell r="DD55">
            <v>0</v>
          </cell>
          <cell r="DF55">
            <v>160160269</v>
          </cell>
          <cell r="DH55">
            <v>0</v>
          </cell>
          <cell r="DJ55">
            <v>397622502</v>
          </cell>
          <cell r="DL55">
            <v>0</v>
          </cell>
          <cell r="DN55">
            <v>0</v>
          </cell>
          <cell r="DP55">
            <v>397622502</v>
          </cell>
          <cell r="DR55">
            <v>397622502</v>
          </cell>
          <cell r="DT55">
            <v>-90728144</v>
          </cell>
          <cell r="DV55">
            <v>306894358</v>
          </cell>
          <cell r="DX55">
            <v>0</v>
          </cell>
          <cell r="DZ55">
            <v>0</v>
          </cell>
          <cell r="EB55">
            <v>306894358</v>
          </cell>
          <cell r="ED55">
            <v>306894358</v>
          </cell>
          <cell r="EF55">
            <v>0</v>
          </cell>
          <cell r="EH55">
            <v>-160160269</v>
          </cell>
          <cell r="EJ55">
            <v>0</v>
          </cell>
          <cell r="EL55">
            <v>0</v>
          </cell>
          <cell r="EN55">
            <v>0</v>
          </cell>
          <cell r="EP55">
            <v>146734089</v>
          </cell>
        </row>
        <row r="56">
          <cell r="C56">
            <v>101557960</v>
          </cell>
          <cell r="E56">
            <v>0</v>
          </cell>
          <cell r="G56">
            <v>0</v>
          </cell>
          <cell r="I56">
            <v>0</v>
          </cell>
          <cell r="K56">
            <v>61643330</v>
          </cell>
          <cell r="M56">
            <v>0</v>
          </cell>
          <cell r="N56">
            <v>90729698</v>
          </cell>
          <cell r="P56">
            <v>0</v>
          </cell>
          <cell r="R56">
            <v>0</v>
          </cell>
          <cell r="T56">
            <v>0</v>
          </cell>
          <cell r="V56">
            <v>0</v>
          </cell>
          <cell r="X56">
            <v>0</v>
          </cell>
          <cell r="Z56">
            <v>0</v>
          </cell>
          <cell r="AB56">
            <v>0</v>
          </cell>
          <cell r="AD56">
            <v>0</v>
          </cell>
          <cell r="AF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R56">
            <v>0</v>
          </cell>
          <cell r="CT56">
            <v>0</v>
          </cell>
          <cell r="CV56">
            <v>0</v>
          </cell>
          <cell r="CX56">
            <v>0</v>
          </cell>
          <cell r="CZ56">
            <v>0</v>
          </cell>
          <cell r="DB56">
            <v>253930988</v>
          </cell>
          <cell r="DD56">
            <v>0</v>
          </cell>
          <cell r="DF56">
            <v>159067449</v>
          </cell>
          <cell r="DH56">
            <v>0</v>
          </cell>
          <cell r="DJ56">
            <v>412998437</v>
          </cell>
          <cell r="DP56">
            <v>412998437</v>
          </cell>
          <cell r="EL56">
            <v>0</v>
          </cell>
        </row>
        <row r="57">
          <cell r="C57">
            <v>678702</v>
          </cell>
          <cell r="E57">
            <v>0</v>
          </cell>
          <cell r="G57">
            <v>0</v>
          </cell>
          <cell r="I57">
            <v>0</v>
          </cell>
          <cell r="K57">
            <v>0</v>
          </cell>
          <cell r="M57">
            <v>0</v>
          </cell>
          <cell r="N57">
            <v>0</v>
          </cell>
          <cell r="P57">
            <v>0</v>
          </cell>
          <cell r="R57">
            <v>0</v>
          </cell>
          <cell r="T57">
            <v>0</v>
          </cell>
          <cell r="V57">
            <v>0</v>
          </cell>
          <cell r="X57">
            <v>0</v>
          </cell>
          <cell r="Z57">
            <v>0</v>
          </cell>
          <cell r="AB57">
            <v>0</v>
          </cell>
          <cell r="AD57">
            <v>0</v>
          </cell>
          <cell r="AF57">
            <v>0</v>
          </cell>
          <cell r="AJ57">
            <v>0</v>
          </cell>
          <cell r="AL57">
            <v>0</v>
          </cell>
          <cell r="AN57">
            <v>0</v>
          </cell>
          <cell r="AP57">
            <v>0</v>
          </cell>
          <cell r="AR57">
            <v>0</v>
          </cell>
          <cell r="AT57">
            <v>0</v>
          </cell>
          <cell r="AV57">
            <v>0</v>
          </cell>
          <cell r="AX57">
            <v>0</v>
          </cell>
          <cell r="AZ57">
            <v>0</v>
          </cell>
          <cell r="BB57">
            <v>0</v>
          </cell>
          <cell r="BD57">
            <v>0</v>
          </cell>
          <cell r="BF57">
            <v>0</v>
          </cell>
          <cell r="BH57">
            <v>0</v>
          </cell>
          <cell r="BJ57">
            <v>0</v>
          </cell>
          <cell r="BL57">
            <v>0</v>
          </cell>
          <cell r="BN57">
            <v>0</v>
          </cell>
          <cell r="BP57">
            <v>0</v>
          </cell>
          <cell r="BR57">
            <v>0</v>
          </cell>
          <cell r="BT57">
            <v>0</v>
          </cell>
          <cell r="BV57">
            <v>0</v>
          </cell>
          <cell r="BX57">
            <v>0</v>
          </cell>
          <cell r="BZ57">
            <v>0</v>
          </cell>
          <cell r="CB57">
            <v>0</v>
          </cell>
          <cell r="CD57">
            <v>0</v>
          </cell>
          <cell r="CF57">
            <v>0</v>
          </cell>
          <cell r="CH57">
            <v>0</v>
          </cell>
          <cell r="CJ57">
            <v>0</v>
          </cell>
          <cell r="CL57">
            <v>0</v>
          </cell>
          <cell r="CN57">
            <v>0</v>
          </cell>
          <cell r="CR57">
            <v>0</v>
          </cell>
          <cell r="CT57">
            <v>0</v>
          </cell>
          <cell r="CV57">
            <v>0</v>
          </cell>
          <cell r="CX57">
            <v>0</v>
          </cell>
          <cell r="CZ57">
            <v>0</v>
          </cell>
          <cell r="DB57">
            <v>678702</v>
          </cell>
          <cell r="DD57">
            <v>0</v>
          </cell>
          <cell r="DF57">
            <v>0</v>
          </cell>
          <cell r="DH57">
            <v>0</v>
          </cell>
          <cell r="DJ57">
            <v>678702</v>
          </cell>
          <cell r="DP57">
            <v>678702</v>
          </cell>
          <cell r="EL57">
            <v>0</v>
          </cell>
        </row>
        <row r="58">
          <cell r="C58">
            <v>102236662</v>
          </cell>
          <cell r="E58">
            <v>0</v>
          </cell>
          <cell r="G58">
            <v>0</v>
          </cell>
          <cell r="I58">
            <v>0</v>
          </cell>
          <cell r="K58">
            <v>61643330</v>
          </cell>
          <cell r="M58">
            <v>0</v>
          </cell>
          <cell r="N58">
            <v>90729698</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R58">
            <v>0</v>
          </cell>
          <cell r="CT58">
            <v>0</v>
          </cell>
          <cell r="CV58">
            <v>0</v>
          </cell>
          <cell r="CX58">
            <v>0</v>
          </cell>
          <cell r="CZ58">
            <v>0</v>
          </cell>
          <cell r="DB58">
            <v>254609690</v>
          </cell>
          <cell r="DD58">
            <v>0</v>
          </cell>
          <cell r="DF58">
            <v>159067449</v>
          </cell>
          <cell r="DH58">
            <v>0</v>
          </cell>
          <cell r="DJ58">
            <v>413677139</v>
          </cell>
          <cell r="DL58">
            <v>0</v>
          </cell>
          <cell r="DN58">
            <v>0</v>
          </cell>
          <cell r="DP58">
            <v>413677139</v>
          </cell>
          <cell r="DR58">
            <v>413677139</v>
          </cell>
          <cell r="DT58">
            <v>-90729698</v>
          </cell>
          <cell r="DV58">
            <v>322947441</v>
          </cell>
          <cell r="DX58">
            <v>0</v>
          </cell>
          <cell r="DZ58">
            <v>0</v>
          </cell>
          <cell r="EB58">
            <v>322947441</v>
          </cell>
          <cell r="ED58">
            <v>322947441</v>
          </cell>
          <cell r="EF58">
            <v>0</v>
          </cell>
          <cell r="EH58">
            <v>-159067449</v>
          </cell>
          <cell r="EJ58">
            <v>0</v>
          </cell>
          <cell r="EL58">
            <v>0</v>
          </cell>
          <cell r="EN58">
            <v>0</v>
          </cell>
          <cell r="EP58">
            <v>163879992</v>
          </cell>
        </row>
        <row r="59">
          <cell r="DR59" t="str">
            <v xml:space="preserve"> </v>
          </cell>
          <cell r="DT59" t="str">
            <v xml:space="preserve"> </v>
          </cell>
          <cell r="DV59" t="str">
            <v xml:space="preserve"> </v>
          </cell>
          <cell r="ED59" t="str">
            <v xml:space="preserve"> </v>
          </cell>
          <cell r="EP59" t="str">
            <v xml:space="preserve"> </v>
          </cell>
        </row>
        <row r="60">
          <cell r="C60">
            <v>0</v>
          </cell>
          <cell r="E60">
            <v>0</v>
          </cell>
          <cell r="G60">
            <v>0</v>
          </cell>
          <cell r="I60">
            <v>0</v>
          </cell>
          <cell r="K60">
            <v>0</v>
          </cell>
          <cell r="M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row>
        <row r="61">
          <cell r="C61">
            <v>0</v>
          </cell>
          <cell r="E61">
            <v>0</v>
          </cell>
          <cell r="G61">
            <v>0</v>
          </cell>
          <cell r="I61">
            <v>0</v>
          </cell>
          <cell r="K61">
            <v>0</v>
          </cell>
          <cell r="M61">
            <v>0</v>
          </cell>
          <cell r="N61">
            <v>0</v>
          </cell>
          <cell r="P61">
            <v>0</v>
          </cell>
          <cell r="R61">
            <v>0</v>
          </cell>
          <cell r="T61">
            <v>0</v>
          </cell>
          <cell r="V61">
            <v>0</v>
          </cell>
          <cell r="X61">
            <v>0</v>
          </cell>
          <cell r="Z61">
            <v>0</v>
          </cell>
          <cell r="AB61">
            <v>0</v>
          </cell>
          <cell r="AD61">
            <v>0</v>
          </cell>
          <cell r="AF61">
            <v>0</v>
          </cell>
          <cell r="AH61">
            <v>0</v>
          </cell>
          <cell r="AJ61">
            <v>0</v>
          </cell>
          <cell r="AL61">
            <v>0</v>
          </cell>
          <cell r="AN61">
            <v>0</v>
          </cell>
          <cell r="AP61">
            <v>0</v>
          </cell>
          <cell r="AR61">
            <v>0</v>
          </cell>
          <cell r="AT61">
            <v>0</v>
          </cell>
          <cell r="AV61">
            <v>0</v>
          </cell>
          <cell r="AX61">
            <v>0</v>
          </cell>
          <cell r="AZ61">
            <v>0</v>
          </cell>
          <cell r="BB61">
            <v>0</v>
          </cell>
          <cell r="BD61">
            <v>0</v>
          </cell>
          <cell r="BF61">
            <v>0</v>
          </cell>
          <cell r="BH61">
            <v>0</v>
          </cell>
          <cell r="BJ61">
            <v>0</v>
          </cell>
          <cell r="BL61">
            <v>0</v>
          </cell>
          <cell r="BN61">
            <v>0</v>
          </cell>
          <cell r="BP61">
            <v>0</v>
          </cell>
          <cell r="BR61">
            <v>0</v>
          </cell>
          <cell r="BT61">
            <v>0</v>
          </cell>
          <cell r="BV61">
            <v>0</v>
          </cell>
          <cell r="BX61">
            <v>0</v>
          </cell>
          <cell r="BZ61">
            <v>0</v>
          </cell>
          <cell r="CB61">
            <v>0</v>
          </cell>
          <cell r="CD61">
            <v>0</v>
          </cell>
          <cell r="CF61">
            <v>0</v>
          </cell>
          <cell r="CH61">
            <v>0</v>
          </cell>
          <cell r="CJ61">
            <v>0</v>
          </cell>
          <cell r="CL61">
            <v>0</v>
          </cell>
          <cell r="CN61">
            <v>0</v>
          </cell>
          <cell r="CR61">
            <v>0</v>
          </cell>
          <cell r="CT61">
            <v>0</v>
          </cell>
          <cell r="CV61">
            <v>0</v>
          </cell>
          <cell r="CX61">
            <v>0</v>
          </cell>
          <cell r="CZ61">
            <v>0</v>
          </cell>
          <cell r="DB61">
            <v>0</v>
          </cell>
          <cell r="DD61">
            <v>0</v>
          </cell>
          <cell r="DF61">
            <v>0</v>
          </cell>
          <cell r="DH61">
            <v>0</v>
          </cell>
          <cell r="DJ61">
            <v>0</v>
          </cell>
          <cell r="DL61">
            <v>0</v>
          </cell>
          <cell r="DN61">
            <v>0</v>
          </cell>
          <cell r="DP61">
            <v>0</v>
          </cell>
          <cell r="DR61">
            <v>0</v>
          </cell>
          <cell r="DT61">
            <v>0</v>
          </cell>
          <cell r="DV61">
            <v>0</v>
          </cell>
          <cell r="DX61">
            <v>0</v>
          </cell>
          <cell r="DZ61">
            <v>0</v>
          </cell>
          <cell r="EB61">
            <v>0</v>
          </cell>
          <cell r="ED61">
            <v>0</v>
          </cell>
          <cell r="EF61">
            <v>0</v>
          </cell>
          <cell r="EH61">
            <v>0</v>
          </cell>
          <cell r="EJ61">
            <v>0</v>
          </cell>
          <cell r="EL61">
            <v>0</v>
          </cell>
          <cell r="EN61">
            <v>0</v>
          </cell>
          <cell r="EP61">
            <v>0</v>
          </cell>
        </row>
        <row r="62">
          <cell r="DR62" t="str">
            <v xml:space="preserve"> </v>
          </cell>
          <cell r="DT62" t="str">
            <v xml:space="preserve"> </v>
          </cell>
          <cell r="DV62" t="str">
            <v xml:space="preserve"> </v>
          </cell>
          <cell r="ED62" t="str">
            <v xml:space="preserve"> </v>
          </cell>
          <cell r="EP62" t="str">
            <v xml:space="preserve"> </v>
          </cell>
        </row>
        <row r="63">
          <cell r="C63">
            <v>2724651.5300000003</v>
          </cell>
          <cell r="E63">
            <v>0</v>
          </cell>
          <cell r="G63">
            <v>0</v>
          </cell>
          <cell r="I63">
            <v>0</v>
          </cell>
          <cell r="K63">
            <v>2364695</v>
          </cell>
          <cell r="M63">
            <v>0</v>
          </cell>
          <cell r="N63">
            <v>316613</v>
          </cell>
          <cell r="P63">
            <v>0</v>
          </cell>
          <cell r="R63">
            <v>0</v>
          </cell>
          <cell r="T63">
            <v>0</v>
          </cell>
          <cell r="V63">
            <v>0</v>
          </cell>
          <cell r="X63">
            <v>0</v>
          </cell>
          <cell r="Z63">
            <v>0</v>
          </cell>
          <cell r="AB63">
            <v>0</v>
          </cell>
          <cell r="AD63">
            <v>0</v>
          </cell>
          <cell r="AF63">
            <v>0</v>
          </cell>
          <cell r="AH63">
            <v>0</v>
          </cell>
          <cell r="AJ63">
            <v>0</v>
          </cell>
          <cell r="AL63">
            <v>0</v>
          </cell>
          <cell r="AN63">
            <v>0</v>
          </cell>
          <cell r="AP63">
            <v>0</v>
          </cell>
          <cell r="AR63">
            <v>0</v>
          </cell>
          <cell r="AT63">
            <v>0</v>
          </cell>
          <cell r="AV63">
            <v>0</v>
          </cell>
          <cell r="AX63">
            <v>0</v>
          </cell>
          <cell r="AZ63">
            <v>0</v>
          </cell>
          <cell r="BB63">
            <v>0</v>
          </cell>
          <cell r="BD63">
            <v>0</v>
          </cell>
          <cell r="BF63">
            <v>0</v>
          </cell>
          <cell r="BH63">
            <v>0</v>
          </cell>
          <cell r="BJ63">
            <v>0</v>
          </cell>
          <cell r="BL63">
            <v>0</v>
          </cell>
          <cell r="BN63">
            <v>0</v>
          </cell>
          <cell r="BP63">
            <v>0</v>
          </cell>
          <cell r="BR63">
            <v>0</v>
          </cell>
          <cell r="BT63">
            <v>0</v>
          </cell>
          <cell r="BV63">
            <v>0</v>
          </cell>
          <cell r="BX63">
            <v>0</v>
          </cell>
          <cell r="BZ63">
            <v>0</v>
          </cell>
          <cell r="CB63">
            <v>0</v>
          </cell>
          <cell r="CD63">
            <v>0</v>
          </cell>
          <cell r="CF63">
            <v>0</v>
          </cell>
          <cell r="CH63">
            <v>317539</v>
          </cell>
          <cell r="CJ63">
            <v>0</v>
          </cell>
          <cell r="CL63">
            <v>0</v>
          </cell>
          <cell r="CN63">
            <v>0</v>
          </cell>
          <cell r="CR63">
            <v>0</v>
          </cell>
          <cell r="CT63">
            <v>0</v>
          </cell>
          <cell r="CV63">
            <v>0</v>
          </cell>
          <cell r="CX63">
            <v>0</v>
          </cell>
          <cell r="CZ63">
            <v>0</v>
          </cell>
          <cell r="DB63">
            <v>5723498.5300000003</v>
          </cell>
          <cell r="DD63">
            <v>0</v>
          </cell>
          <cell r="DF63">
            <v>0</v>
          </cell>
          <cell r="DH63">
            <v>0</v>
          </cell>
          <cell r="DJ63">
            <v>5723498.5300000003</v>
          </cell>
          <cell r="DL63">
            <v>0</v>
          </cell>
          <cell r="DN63">
            <v>0</v>
          </cell>
          <cell r="DP63">
            <v>5723498.5300000003</v>
          </cell>
          <cell r="DR63">
            <v>5723498.5300000003</v>
          </cell>
          <cell r="DT63">
            <v>-316613</v>
          </cell>
          <cell r="DV63">
            <v>5406885.5300000003</v>
          </cell>
          <cell r="DX63">
            <v>0</v>
          </cell>
          <cell r="DZ63">
            <v>0</v>
          </cell>
          <cell r="EB63">
            <v>5406885.5300000003</v>
          </cell>
          <cell r="ED63">
            <v>5406885.5300000003</v>
          </cell>
          <cell r="EF63">
            <v>0</v>
          </cell>
          <cell r="EH63">
            <v>0</v>
          </cell>
          <cell r="EJ63">
            <v>0</v>
          </cell>
          <cell r="EL63">
            <v>0</v>
          </cell>
          <cell r="EN63">
            <v>0</v>
          </cell>
          <cell r="EP63">
            <v>5406885.5300000003</v>
          </cell>
        </row>
        <row r="64">
          <cell r="C64">
            <v>2829579</v>
          </cell>
          <cell r="E64">
            <v>0</v>
          </cell>
          <cell r="G64">
            <v>0</v>
          </cell>
          <cell r="I64">
            <v>0</v>
          </cell>
          <cell r="K64">
            <v>2364695</v>
          </cell>
          <cell r="M64">
            <v>0</v>
          </cell>
          <cell r="N64">
            <v>316613</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317539</v>
          </cell>
          <cell r="CJ64">
            <v>0</v>
          </cell>
          <cell r="CL64">
            <v>66000</v>
          </cell>
          <cell r="CN64">
            <v>0</v>
          </cell>
          <cell r="CR64">
            <v>0</v>
          </cell>
          <cell r="CT64">
            <v>0</v>
          </cell>
          <cell r="CV64">
            <v>0</v>
          </cell>
          <cell r="CX64">
            <v>0</v>
          </cell>
          <cell r="CZ64">
            <v>0</v>
          </cell>
          <cell r="DB64">
            <v>5894426</v>
          </cell>
          <cell r="DD64">
            <v>0</v>
          </cell>
          <cell r="DF64">
            <v>0</v>
          </cell>
          <cell r="DH64">
            <v>0</v>
          </cell>
          <cell r="DJ64">
            <v>5894426</v>
          </cell>
          <cell r="DL64">
            <v>0</v>
          </cell>
          <cell r="DN64">
            <v>0</v>
          </cell>
          <cell r="DP64">
            <v>5894426</v>
          </cell>
          <cell r="DR64">
            <v>5894426</v>
          </cell>
          <cell r="DT64">
            <v>-316613</v>
          </cell>
          <cell r="DV64">
            <v>5577813</v>
          </cell>
          <cell r="DX64">
            <v>0</v>
          </cell>
          <cell r="DZ64">
            <v>0</v>
          </cell>
          <cell r="EB64">
            <v>5577813</v>
          </cell>
          <cell r="ED64">
            <v>5577813</v>
          </cell>
          <cell r="EF64">
            <v>0</v>
          </cell>
          <cell r="EH64">
            <v>0</v>
          </cell>
          <cell r="EJ64">
            <v>0</v>
          </cell>
          <cell r="EL64">
            <v>0</v>
          </cell>
          <cell r="EN64">
            <v>0</v>
          </cell>
          <cell r="EP64">
            <v>5577813</v>
          </cell>
        </row>
        <row r="65">
          <cell r="DR65" t="str">
            <v xml:space="preserve"> </v>
          </cell>
          <cell r="DT65" t="str">
            <v xml:space="preserve"> </v>
          </cell>
          <cell r="DV65" t="str">
            <v xml:space="preserve"> </v>
          </cell>
          <cell r="ED65" t="str">
            <v xml:space="preserve"> </v>
          </cell>
          <cell r="EP65" t="str">
            <v xml:space="preserve"> </v>
          </cell>
        </row>
        <row r="66">
          <cell r="C66">
            <v>0</v>
          </cell>
          <cell r="E66">
            <v>0</v>
          </cell>
          <cell r="G66">
            <v>0</v>
          </cell>
          <cell r="I66">
            <v>0</v>
          </cell>
          <cell r="K66">
            <v>0</v>
          </cell>
          <cell r="M66">
            <v>0</v>
          </cell>
          <cell r="N66">
            <v>123436</v>
          </cell>
          <cell r="P66">
            <v>0</v>
          </cell>
          <cell r="R66">
            <v>0</v>
          </cell>
          <cell r="T66">
            <v>0</v>
          </cell>
          <cell r="V66">
            <v>0</v>
          </cell>
          <cell r="X66">
            <v>0</v>
          </cell>
          <cell r="Z66">
            <v>0</v>
          </cell>
          <cell r="AB66">
            <v>0</v>
          </cell>
          <cell r="AD66">
            <v>0</v>
          </cell>
          <cell r="AF66">
            <v>0</v>
          </cell>
          <cell r="AH66">
            <v>0</v>
          </cell>
          <cell r="AJ66">
            <v>0</v>
          </cell>
          <cell r="AL66">
            <v>1893604</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R66">
            <v>0</v>
          </cell>
          <cell r="CT66">
            <v>0</v>
          </cell>
          <cell r="CV66">
            <v>0</v>
          </cell>
          <cell r="CX66">
            <v>0</v>
          </cell>
          <cell r="CZ66">
            <v>0</v>
          </cell>
          <cell r="DB66">
            <v>2017040</v>
          </cell>
          <cell r="DD66">
            <v>0</v>
          </cell>
          <cell r="DF66">
            <v>0</v>
          </cell>
          <cell r="DH66">
            <v>0</v>
          </cell>
          <cell r="DJ66">
            <v>2017040</v>
          </cell>
          <cell r="DL66">
            <v>0</v>
          </cell>
          <cell r="DN66">
            <v>0</v>
          </cell>
          <cell r="DP66">
            <v>2017040</v>
          </cell>
          <cell r="DR66">
            <v>2017040</v>
          </cell>
          <cell r="DT66">
            <v>-123436</v>
          </cell>
          <cell r="DV66">
            <v>1893604</v>
          </cell>
          <cell r="DX66">
            <v>0</v>
          </cell>
          <cell r="DZ66">
            <v>0</v>
          </cell>
          <cell r="EB66">
            <v>1893604</v>
          </cell>
          <cell r="ED66">
            <v>1893604</v>
          </cell>
          <cell r="EF66">
            <v>0</v>
          </cell>
          <cell r="EH66">
            <v>0</v>
          </cell>
          <cell r="EJ66">
            <v>0</v>
          </cell>
          <cell r="EL66">
            <v>0</v>
          </cell>
          <cell r="EN66">
            <v>0</v>
          </cell>
          <cell r="EP66">
            <v>1893604</v>
          </cell>
        </row>
        <row r="67">
          <cell r="C67">
            <v>0</v>
          </cell>
          <cell r="E67">
            <v>0</v>
          </cell>
          <cell r="G67">
            <v>0</v>
          </cell>
          <cell r="I67">
            <v>0</v>
          </cell>
          <cell r="K67">
            <v>0</v>
          </cell>
          <cell r="M67">
            <v>0</v>
          </cell>
          <cell r="N67">
            <v>123436</v>
          </cell>
          <cell r="P67">
            <v>0</v>
          </cell>
          <cell r="R67">
            <v>0</v>
          </cell>
          <cell r="T67">
            <v>0</v>
          </cell>
          <cell r="V67">
            <v>0</v>
          </cell>
          <cell r="X67">
            <v>0</v>
          </cell>
          <cell r="Z67">
            <v>0</v>
          </cell>
          <cell r="AB67">
            <v>0</v>
          </cell>
          <cell r="AD67">
            <v>0</v>
          </cell>
          <cell r="AF67">
            <v>0</v>
          </cell>
          <cell r="AH67">
            <v>0</v>
          </cell>
          <cell r="AJ67">
            <v>0</v>
          </cell>
          <cell r="AL67">
            <v>1892164</v>
          </cell>
          <cell r="AN67">
            <v>0</v>
          </cell>
          <cell r="AP67">
            <v>0</v>
          </cell>
          <cell r="AR67">
            <v>0</v>
          </cell>
          <cell r="AT67">
            <v>0</v>
          </cell>
          <cell r="AV67">
            <v>0</v>
          </cell>
          <cell r="AX67">
            <v>0</v>
          </cell>
          <cell r="AZ67">
            <v>0</v>
          </cell>
          <cell r="BB67">
            <v>0</v>
          </cell>
          <cell r="BD67">
            <v>0</v>
          </cell>
          <cell r="BF67">
            <v>0</v>
          </cell>
          <cell r="BH67">
            <v>0</v>
          </cell>
          <cell r="BJ67">
            <v>0</v>
          </cell>
          <cell r="BL67">
            <v>0</v>
          </cell>
          <cell r="BN67">
            <v>0</v>
          </cell>
          <cell r="BP67">
            <v>0</v>
          </cell>
          <cell r="BR67">
            <v>0</v>
          </cell>
          <cell r="BT67">
            <v>0</v>
          </cell>
          <cell r="BV67">
            <v>0</v>
          </cell>
          <cell r="BX67">
            <v>0</v>
          </cell>
          <cell r="BZ67">
            <v>0</v>
          </cell>
          <cell r="CB67">
            <v>0</v>
          </cell>
          <cell r="CD67">
            <v>0</v>
          </cell>
          <cell r="CF67">
            <v>0</v>
          </cell>
          <cell r="CH67">
            <v>0</v>
          </cell>
          <cell r="CJ67">
            <v>0</v>
          </cell>
          <cell r="CL67">
            <v>0</v>
          </cell>
          <cell r="CN67">
            <v>0</v>
          </cell>
          <cell r="CR67">
            <v>0</v>
          </cell>
          <cell r="CT67">
            <v>0</v>
          </cell>
          <cell r="CV67">
            <v>0</v>
          </cell>
          <cell r="CX67">
            <v>0</v>
          </cell>
          <cell r="CZ67">
            <v>0</v>
          </cell>
          <cell r="DB67">
            <v>2015600</v>
          </cell>
          <cell r="DD67">
            <v>0</v>
          </cell>
          <cell r="DF67">
            <v>0</v>
          </cell>
          <cell r="DH67">
            <v>0</v>
          </cell>
          <cell r="DJ67">
            <v>2015600</v>
          </cell>
          <cell r="DL67">
            <v>0</v>
          </cell>
          <cell r="DN67">
            <v>0</v>
          </cell>
          <cell r="DP67">
            <v>2015600</v>
          </cell>
          <cell r="DR67">
            <v>2015600</v>
          </cell>
          <cell r="DT67">
            <v>-123436</v>
          </cell>
          <cell r="DV67">
            <v>1892164</v>
          </cell>
          <cell r="DX67">
            <v>0</v>
          </cell>
          <cell r="DZ67">
            <v>0</v>
          </cell>
          <cell r="EB67">
            <v>1892164</v>
          </cell>
          <cell r="ED67">
            <v>1892164</v>
          </cell>
          <cell r="EF67">
            <v>0</v>
          </cell>
          <cell r="EH67">
            <v>0</v>
          </cell>
          <cell r="EJ67">
            <v>0</v>
          </cell>
          <cell r="EL67">
            <v>0</v>
          </cell>
          <cell r="EN67">
            <v>0</v>
          </cell>
          <cell r="EP67">
            <v>1892164</v>
          </cell>
        </row>
        <row r="68">
          <cell r="E68" t="str">
            <v xml:space="preserve"> </v>
          </cell>
          <cell r="G68" t="str">
            <v xml:space="preserve"> </v>
          </cell>
          <cell r="DR68" t="str">
            <v xml:space="preserve"> </v>
          </cell>
          <cell r="DT68" t="str">
            <v xml:space="preserve"> </v>
          </cell>
          <cell r="DV68" t="str">
            <v xml:space="preserve"> </v>
          </cell>
          <cell r="ED68" t="str">
            <v xml:space="preserve"> </v>
          </cell>
          <cell r="EP68" t="str">
            <v xml:space="preserve"> </v>
          </cell>
        </row>
        <row r="69">
          <cell r="C69">
            <v>100203929.53</v>
          </cell>
          <cell r="E69">
            <v>0</v>
          </cell>
          <cell r="G69">
            <v>0</v>
          </cell>
          <cell r="I69">
            <v>0</v>
          </cell>
          <cell r="K69">
            <v>53745221</v>
          </cell>
          <cell r="M69">
            <v>0</v>
          </cell>
          <cell r="N69">
            <v>92428912</v>
          </cell>
          <cell r="P69">
            <v>0</v>
          </cell>
          <cell r="R69">
            <v>0</v>
          </cell>
          <cell r="T69">
            <v>0</v>
          </cell>
          <cell r="V69">
            <v>0</v>
          </cell>
          <cell r="X69">
            <v>0</v>
          </cell>
          <cell r="Z69">
            <v>0</v>
          </cell>
          <cell r="AB69">
            <v>0</v>
          </cell>
          <cell r="AD69">
            <v>0</v>
          </cell>
          <cell r="AF69">
            <v>0</v>
          </cell>
          <cell r="AH69">
            <v>0</v>
          </cell>
          <cell r="AJ69">
            <v>0</v>
          </cell>
          <cell r="AL69">
            <v>1893604</v>
          </cell>
          <cell r="AN69">
            <v>0</v>
          </cell>
          <cell r="AP69">
            <v>0</v>
          </cell>
          <cell r="AR69">
            <v>0</v>
          </cell>
          <cell r="AT69">
            <v>0</v>
          </cell>
          <cell r="AV69">
            <v>0</v>
          </cell>
          <cell r="AX69">
            <v>0</v>
          </cell>
          <cell r="AZ69">
            <v>0</v>
          </cell>
          <cell r="BB69">
            <v>0</v>
          </cell>
          <cell r="BD69">
            <v>0</v>
          </cell>
          <cell r="BF69">
            <v>0</v>
          </cell>
          <cell r="BH69">
            <v>0</v>
          </cell>
          <cell r="BJ69">
            <v>0</v>
          </cell>
          <cell r="BL69">
            <v>0</v>
          </cell>
          <cell r="BN69">
            <v>0</v>
          </cell>
          <cell r="BP69">
            <v>0</v>
          </cell>
          <cell r="BR69">
            <v>0</v>
          </cell>
          <cell r="BT69">
            <v>0</v>
          </cell>
          <cell r="BV69">
            <v>0</v>
          </cell>
          <cell r="BX69">
            <v>0</v>
          </cell>
          <cell r="BZ69">
            <v>0</v>
          </cell>
          <cell r="CB69">
            <v>0</v>
          </cell>
          <cell r="CD69">
            <v>0</v>
          </cell>
          <cell r="CF69">
            <v>0</v>
          </cell>
          <cell r="CH69">
            <v>317539</v>
          </cell>
          <cell r="CJ69">
            <v>0</v>
          </cell>
          <cell r="CL69">
            <v>712784</v>
          </cell>
          <cell r="CN69">
            <v>0</v>
          </cell>
          <cell r="CR69">
            <v>0</v>
          </cell>
          <cell r="CT69">
            <v>0</v>
          </cell>
          <cell r="CV69">
            <v>0</v>
          </cell>
          <cell r="CX69">
            <v>0</v>
          </cell>
          <cell r="CZ69">
            <v>0</v>
          </cell>
          <cell r="DB69">
            <v>249301989.53</v>
          </cell>
          <cell r="DD69">
            <v>0</v>
          </cell>
          <cell r="DF69">
            <v>163541428</v>
          </cell>
          <cell r="DH69">
            <v>0</v>
          </cell>
          <cell r="DJ69">
            <v>412843417.52999997</v>
          </cell>
          <cell r="DL69">
            <v>0</v>
          </cell>
          <cell r="DN69">
            <v>0</v>
          </cell>
          <cell r="DP69">
            <v>412843417.52999997</v>
          </cell>
          <cell r="DR69">
            <v>412843417.52999997</v>
          </cell>
          <cell r="DT69">
            <v>-92428912</v>
          </cell>
          <cell r="DV69">
            <v>320414505.52999997</v>
          </cell>
          <cell r="DX69">
            <v>0</v>
          </cell>
          <cell r="DZ69">
            <v>0</v>
          </cell>
          <cell r="EB69">
            <v>320414505.52999997</v>
          </cell>
          <cell r="ED69">
            <v>320414505.52999997</v>
          </cell>
          <cell r="EF69">
            <v>0</v>
          </cell>
          <cell r="EH69">
            <v>-163541428</v>
          </cell>
          <cell r="EJ69">
            <v>0</v>
          </cell>
          <cell r="EL69">
            <v>0</v>
          </cell>
          <cell r="EN69">
            <v>0</v>
          </cell>
          <cell r="EP69">
            <v>156873077.52999997</v>
          </cell>
        </row>
        <row r="70">
          <cell r="C70">
            <v>107880501</v>
          </cell>
          <cell r="E70">
            <v>0</v>
          </cell>
          <cell r="G70">
            <v>0</v>
          </cell>
          <cell r="I70">
            <v>0</v>
          </cell>
          <cell r="K70">
            <v>64008025</v>
          </cell>
          <cell r="M70">
            <v>0</v>
          </cell>
          <cell r="N70">
            <v>92393434</v>
          </cell>
          <cell r="P70">
            <v>0</v>
          </cell>
          <cell r="R70">
            <v>0</v>
          </cell>
          <cell r="T70">
            <v>0</v>
          </cell>
          <cell r="V70">
            <v>0</v>
          </cell>
          <cell r="X70">
            <v>0</v>
          </cell>
          <cell r="Z70">
            <v>0</v>
          </cell>
          <cell r="AB70">
            <v>0</v>
          </cell>
          <cell r="AD70">
            <v>0</v>
          </cell>
          <cell r="AF70">
            <v>0</v>
          </cell>
          <cell r="AH70">
            <v>0</v>
          </cell>
          <cell r="AJ70">
            <v>0</v>
          </cell>
          <cell r="AL70">
            <v>1892164</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317539</v>
          </cell>
          <cell r="CJ70">
            <v>0</v>
          </cell>
          <cell r="CL70">
            <v>66000</v>
          </cell>
          <cell r="CN70">
            <v>0</v>
          </cell>
          <cell r="CR70">
            <v>0</v>
          </cell>
          <cell r="CT70">
            <v>0</v>
          </cell>
          <cell r="CV70">
            <v>0</v>
          </cell>
          <cell r="CX70">
            <v>0</v>
          </cell>
          <cell r="CZ70">
            <v>0</v>
          </cell>
          <cell r="DB70">
            <v>266557663</v>
          </cell>
          <cell r="DD70">
            <v>0</v>
          </cell>
          <cell r="DF70">
            <v>162448570</v>
          </cell>
          <cell r="DH70">
            <v>0</v>
          </cell>
          <cell r="DJ70">
            <v>429006233</v>
          </cell>
          <cell r="DL70">
            <v>0</v>
          </cell>
          <cell r="DN70">
            <v>0</v>
          </cell>
          <cell r="DP70">
            <v>429006233</v>
          </cell>
          <cell r="DR70">
            <v>429006233</v>
          </cell>
          <cell r="DT70">
            <v>-92393434</v>
          </cell>
          <cell r="DV70">
            <v>336612799</v>
          </cell>
          <cell r="DX70">
            <v>0</v>
          </cell>
          <cell r="DZ70">
            <v>0</v>
          </cell>
          <cell r="EB70">
            <v>336612799</v>
          </cell>
          <cell r="ED70">
            <v>336612799</v>
          </cell>
          <cell r="EF70">
            <v>0</v>
          </cell>
          <cell r="EH70">
            <v>-162448570</v>
          </cell>
          <cell r="EJ70">
            <v>0</v>
          </cell>
          <cell r="EL70">
            <v>0</v>
          </cell>
          <cell r="EN70">
            <v>0</v>
          </cell>
          <cell r="EP70">
            <v>174164229</v>
          </cell>
        </row>
        <row r="71">
          <cell r="E71" t="str">
            <v xml:space="preserve"> </v>
          </cell>
          <cell r="G71" t="str">
            <v xml:space="preserve"> </v>
          </cell>
          <cell r="DR71" t="str">
            <v xml:space="preserve"> </v>
          </cell>
          <cell r="DT71" t="str">
            <v xml:space="preserve"> </v>
          </cell>
          <cell r="DV71" t="str">
            <v xml:space="preserve"> </v>
          </cell>
          <cell r="ED71" t="str">
            <v xml:space="preserve"> </v>
          </cell>
          <cell r="EP71" t="str">
            <v xml:space="preserve"> </v>
          </cell>
        </row>
        <row r="72">
          <cell r="C72">
            <v>104042215.265</v>
          </cell>
          <cell r="E72">
            <v>0</v>
          </cell>
          <cell r="G72">
            <v>0</v>
          </cell>
          <cell r="I72">
            <v>0</v>
          </cell>
          <cell r="K72">
            <v>58876623</v>
          </cell>
          <cell r="M72">
            <v>0</v>
          </cell>
          <cell r="N72">
            <v>92411173</v>
          </cell>
          <cell r="P72">
            <v>0</v>
          </cell>
          <cell r="R72">
            <v>0</v>
          </cell>
          <cell r="T72">
            <v>0</v>
          </cell>
          <cell r="X72">
            <v>0</v>
          </cell>
          <cell r="Z72">
            <v>0</v>
          </cell>
          <cell r="AB72">
            <v>0</v>
          </cell>
          <cell r="AD72">
            <v>0</v>
          </cell>
          <cell r="AF72">
            <v>0</v>
          </cell>
          <cell r="AH72">
            <v>0</v>
          </cell>
          <cell r="AJ72">
            <v>0</v>
          </cell>
          <cell r="AL72">
            <v>1892884</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317539</v>
          </cell>
          <cell r="CJ72">
            <v>0</v>
          </cell>
          <cell r="CL72">
            <v>389392</v>
          </cell>
          <cell r="CN72">
            <v>0</v>
          </cell>
          <cell r="CP72">
            <v>0</v>
          </cell>
          <cell r="CR72">
            <v>0</v>
          </cell>
          <cell r="CT72">
            <v>0</v>
          </cell>
          <cell r="CV72">
            <v>0</v>
          </cell>
          <cell r="CX72">
            <v>0</v>
          </cell>
          <cell r="CZ72">
            <v>0</v>
          </cell>
          <cell r="DB72">
            <v>257929826.26499999</v>
          </cell>
          <cell r="DD72">
            <v>0</v>
          </cell>
          <cell r="DF72">
            <v>162994999</v>
          </cell>
          <cell r="DH72">
            <v>0</v>
          </cell>
          <cell r="DJ72">
            <v>420924825.26499999</v>
          </cell>
          <cell r="DL72">
            <v>0</v>
          </cell>
          <cell r="DN72">
            <v>0</v>
          </cell>
          <cell r="DP72">
            <v>420924825.26499999</v>
          </cell>
          <cell r="DR72">
            <v>420924825.26499999</v>
          </cell>
          <cell r="DT72">
            <v>-92411173</v>
          </cell>
          <cell r="DV72">
            <v>328513652.26499999</v>
          </cell>
          <cell r="DX72">
            <v>0</v>
          </cell>
          <cell r="DZ72">
            <v>0</v>
          </cell>
          <cell r="EB72">
            <v>328513652.26499999</v>
          </cell>
          <cell r="ED72">
            <v>328513652.26499999</v>
          </cell>
          <cell r="EF72">
            <v>0</v>
          </cell>
          <cell r="EH72">
            <v>-162994999</v>
          </cell>
          <cell r="EJ72">
            <v>0</v>
          </cell>
          <cell r="EL72">
            <v>0</v>
          </cell>
          <cell r="EN72">
            <v>0</v>
          </cell>
          <cell r="EP72">
            <v>165518653.26499999</v>
          </cell>
        </row>
        <row r="73">
          <cell r="C73">
            <v>2252552</v>
          </cell>
          <cell r="E73">
            <v>0</v>
          </cell>
          <cell r="G73">
            <v>0</v>
          </cell>
          <cell r="I73">
            <v>0</v>
          </cell>
          <cell r="K73">
            <v>0</v>
          </cell>
          <cell r="M73">
            <v>0</v>
          </cell>
          <cell r="N73">
            <v>3445568</v>
          </cell>
          <cell r="P73">
            <v>0</v>
          </cell>
          <cell r="R73">
            <v>0</v>
          </cell>
          <cell r="T73">
            <v>0</v>
          </cell>
          <cell r="V73">
            <v>0</v>
          </cell>
          <cell r="X73">
            <v>0</v>
          </cell>
          <cell r="Z73">
            <v>0</v>
          </cell>
          <cell r="AB73">
            <v>0</v>
          </cell>
          <cell r="AF73">
            <v>0</v>
          </cell>
          <cell r="AH73">
            <v>0</v>
          </cell>
          <cell r="AJ73">
            <v>0</v>
          </cell>
          <cell r="AL73">
            <v>0</v>
          </cell>
          <cell r="AN73">
            <v>0</v>
          </cell>
          <cell r="AP73">
            <v>0</v>
          </cell>
          <cell r="AR73">
            <v>0</v>
          </cell>
          <cell r="AT73">
            <v>0</v>
          </cell>
          <cell r="AV73">
            <v>0</v>
          </cell>
          <cell r="AX73">
            <v>0</v>
          </cell>
          <cell r="AZ73">
            <v>0</v>
          </cell>
          <cell r="BB73">
            <v>0</v>
          </cell>
          <cell r="BD73">
            <v>0</v>
          </cell>
          <cell r="BF73">
            <v>0</v>
          </cell>
          <cell r="BH73">
            <v>0</v>
          </cell>
          <cell r="BJ73">
            <v>0</v>
          </cell>
          <cell r="BL73">
            <v>0</v>
          </cell>
          <cell r="BR73">
            <v>0</v>
          </cell>
          <cell r="BT73">
            <v>0</v>
          </cell>
          <cell r="BV73">
            <v>0</v>
          </cell>
          <cell r="BX73">
            <v>0</v>
          </cell>
          <cell r="BZ73">
            <v>0</v>
          </cell>
          <cell r="CB73">
            <v>0</v>
          </cell>
          <cell r="CD73">
            <v>0</v>
          </cell>
          <cell r="CF73">
            <v>0</v>
          </cell>
          <cell r="CH73">
            <v>0</v>
          </cell>
          <cell r="CJ73">
            <v>0</v>
          </cell>
          <cell r="CL73">
            <v>1102224</v>
          </cell>
          <cell r="CN73">
            <v>0</v>
          </cell>
          <cell r="CP73">
            <v>215264</v>
          </cell>
          <cell r="CR73">
            <v>0</v>
          </cell>
          <cell r="CT73">
            <v>0</v>
          </cell>
          <cell r="CV73">
            <v>0</v>
          </cell>
          <cell r="CX73">
            <v>0</v>
          </cell>
          <cell r="CZ73">
            <v>0</v>
          </cell>
          <cell r="DB73">
            <v>7015608</v>
          </cell>
          <cell r="DD73">
            <v>0</v>
          </cell>
          <cell r="DF73">
            <v>48984000</v>
          </cell>
          <cell r="DH73">
            <v>0</v>
          </cell>
          <cell r="DJ73">
            <v>55999608</v>
          </cell>
          <cell r="DL73">
            <v>-52445552</v>
          </cell>
          <cell r="DN73">
            <v>0</v>
          </cell>
          <cell r="DP73">
            <v>3554056</v>
          </cell>
          <cell r="DR73">
            <v>55999608</v>
          </cell>
          <cell r="DT73">
            <v>-3445568</v>
          </cell>
          <cell r="DV73">
            <v>52554040</v>
          </cell>
          <cell r="DX73">
            <v>-48999984</v>
          </cell>
          <cell r="DZ73">
            <v>0</v>
          </cell>
          <cell r="EB73">
            <v>3554056</v>
          </cell>
          <cell r="ED73">
            <v>52554040</v>
          </cell>
          <cell r="EF73">
            <v>0</v>
          </cell>
          <cell r="EH73">
            <v>-48984000</v>
          </cell>
          <cell r="EJ73">
            <v>0</v>
          </cell>
          <cell r="EL73">
            <v>5273936</v>
          </cell>
          <cell r="EN73">
            <v>0</v>
          </cell>
          <cell r="EP73">
            <v>8843976</v>
          </cell>
        </row>
        <row r="74">
          <cell r="DJ74" t="str">
            <v xml:space="preserve"> </v>
          </cell>
          <cell r="DR74" t="str">
            <v xml:space="preserve"> </v>
          </cell>
          <cell r="DT74" t="str">
            <v xml:space="preserve"> </v>
          </cell>
          <cell r="DV74" t="str">
            <v xml:space="preserve"> </v>
          </cell>
          <cell r="ED74" t="str">
            <v xml:space="preserve"> </v>
          </cell>
          <cell r="EP74" t="str">
            <v xml:space="preserve"> </v>
          </cell>
        </row>
        <row r="75">
          <cell r="C75">
            <v>106294767.265</v>
          </cell>
          <cell r="E75">
            <v>0</v>
          </cell>
          <cell r="G75">
            <v>0</v>
          </cell>
          <cell r="I75">
            <v>0</v>
          </cell>
          <cell r="K75">
            <v>58876623</v>
          </cell>
          <cell r="M75">
            <v>0</v>
          </cell>
          <cell r="N75">
            <v>95856741</v>
          </cell>
          <cell r="P75">
            <v>0</v>
          </cell>
          <cell r="R75">
            <v>0</v>
          </cell>
          <cell r="T75">
            <v>0</v>
          </cell>
          <cell r="X75">
            <v>0</v>
          </cell>
          <cell r="Z75">
            <v>0</v>
          </cell>
          <cell r="AB75">
            <v>0</v>
          </cell>
          <cell r="AD75">
            <v>0</v>
          </cell>
          <cell r="AF75">
            <v>0</v>
          </cell>
          <cell r="AH75">
            <v>0</v>
          </cell>
          <cell r="AJ75">
            <v>0</v>
          </cell>
          <cell r="AL75">
            <v>1892884</v>
          </cell>
          <cell r="AN75">
            <v>0</v>
          </cell>
          <cell r="AP75">
            <v>0</v>
          </cell>
          <cell r="AR75">
            <v>0</v>
          </cell>
          <cell r="AT75">
            <v>0</v>
          </cell>
          <cell r="AV75">
            <v>0</v>
          </cell>
          <cell r="AX75">
            <v>0</v>
          </cell>
          <cell r="AZ75">
            <v>0</v>
          </cell>
          <cell r="BB75">
            <v>0</v>
          </cell>
          <cell r="BD75">
            <v>0</v>
          </cell>
          <cell r="BF75">
            <v>0</v>
          </cell>
          <cell r="BH75">
            <v>0</v>
          </cell>
          <cell r="BJ75">
            <v>0</v>
          </cell>
          <cell r="BL75">
            <v>0</v>
          </cell>
          <cell r="BN75">
            <v>0</v>
          </cell>
          <cell r="BP75">
            <v>0</v>
          </cell>
          <cell r="BR75">
            <v>0</v>
          </cell>
          <cell r="BT75">
            <v>0</v>
          </cell>
          <cell r="BV75">
            <v>0</v>
          </cell>
          <cell r="BX75">
            <v>0</v>
          </cell>
          <cell r="BZ75">
            <v>0</v>
          </cell>
          <cell r="CB75">
            <v>0</v>
          </cell>
          <cell r="CD75">
            <v>0</v>
          </cell>
          <cell r="CF75">
            <v>0</v>
          </cell>
          <cell r="CH75">
            <v>317539</v>
          </cell>
          <cell r="CJ75">
            <v>0</v>
          </cell>
          <cell r="CL75">
            <v>1491616</v>
          </cell>
          <cell r="CN75">
            <v>0</v>
          </cell>
          <cell r="CP75">
            <v>215264</v>
          </cell>
          <cell r="CR75">
            <v>0</v>
          </cell>
          <cell r="CT75">
            <v>0</v>
          </cell>
          <cell r="CV75">
            <v>0</v>
          </cell>
          <cell r="CX75">
            <v>0</v>
          </cell>
          <cell r="CZ75">
            <v>0</v>
          </cell>
          <cell r="DB75">
            <v>264945434.26499999</v>
          </cell>
          <cell r="DD75">
            <v>0</v>
          </cell>
          <cell r="DF75">
            <v>211978999</v>
          </cell>
          <cell r="DH75">
            <v>0</v>
          </cell>
          <cell r="DJ75">
            <v>476924433.26499999</v>
          </cell>
          <cell r="DL75">
            <v>-52445552</v>
          </cell>
          <cell r="DN75">
            <v>0</v>
          </cell>
          <cell r="DP75">
            <v>424478881.26499999</v>
          </cell>
          <cell r="DR75">
            <v>476924433.26499999</v>
          </cell>
          <cell r="DT75">
            <v>-95856741</v>
          </cell>
          <cell r="DV75">
            <v>381067692.26499999</v>
          </cell>
          <cell r="DX75">
            <v>-48999984</v>
          </cell>
          <cell r="DZ75">
            <v>0</v>
          </cell>
          <cell r="EB75">
            <v>332067708.26499999</v>
          </cell>
          <cell r="ED75">
            <v>381067692.26499999</v>
          </cell>
          <cell r="EF75">
            <v>0</v>
          </cell>
          <cell r="EH75">
            <v>-211978999</v>
          </cell>
          <cell r="EJ75">
            <v>0</v>
          </cell>
          <cell r="EL75">
            <v>5273936</v>
          </cell>
          <cell r="EN75">
            <v>0</v>
          </cell>
          <cell r="EP75">
            <v>174362629.26499999</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info"/>
      <sheetName val="Summary"/>
      <sheetName val="Specifics"/>
      <sheetName val="JLG-3a Group Auth Expl"/>
      <sheetName val="JLG-3b Facilities Proj Expl"/>
      <sheetName val="Blankets"/>
      <sheetName val="Programs"/>
      <sheetName val="Projects CEII in prior years"/>
      <sheetName val="2013 MASS INSRV"/>
      <sheetName val="PY Proj exclusions"/>
      <sheetName val="COR Figures"/>
      <sheetName val="Redact"/>
      <sheetName val="Lundy Info"/>
    </sheetNames>
    <sheetDataSet>
      <sheetData sheetId="0" refreshError="1"/>
      <sheetData sheetId="1"/>
      <sheetData sheetId="2"/>
      <sheetData sheetId="3" refreshError="1"/>
      <sheetData sheetId="4" refreshError="1"/>
      <sheetData sheetId="5"/>
      <sheetData sheetId="6"/>
      <sheetData sheetId="7" refreshError="1"/>
      <sheetData sheetId="8" refreshError="1"/>
      <sheetData sheetId="9" refreshError="1"/>
      <sheetData sheetId="10">
        <row r="2">
          <cell r="A2" t="str">
            <v>C000774</v>
          </cell>
        </row>
      </sheetData>
      <sheetData sheetId="11" refreshError="1"/>
      <sheetData sheetId="12">
        <row r="2">
          <cell r="A2" t="str">
            <v>pp_project_num</v>
          </cell>
          <cell r="B2" t="str">
            <v>co_id</v>
          </cell>
          <cell r="C2" t="str">
            <v>res_plan_region</v>
          </cell>
          <cell r="D2" t="str">
            <v>project_description</v>
          </cell>
          <cell r="E2" t="str">
            <v>project_type</v>
          </cell>
          <cell r="F2" t="str">
            <v>ussc_paper_num</v>
          </cell>
          <cell r="G2" t="str">
            <v>risk_score</v>
          </cell>
          <cell r="H2" t="str">
            <v>complexity_score</v>
          </cell>
          <cell r="I2" t="str">
            <v>resp_person</v>
          </cell>
          <cell r="J2" t="str">
            <v>capex_spending_rationale</v>
          </cell>
          <cell r="K2" t="str">
            <v>capex_program_name</v>
          </cell>
          <cell r="L2" t="str">
            <v>budget_classification</v>
          </cell>
          <cell r="M2" t="str">
            <v>funding_type</v>
          </cell>
          <cell r="N2" t="str">
            <v>program_code</v>
          </cell>
          <cell r="O2" t="str">
            <v>proj_status</v>
          </cell>
          <cell r="P2" t="str">
            <v>legacy_ppm</v>
          </cell>
          <cell r="Q2" t="str">
            <v>converted_proj_number</v>
          </cell>
          <cell r="R2" t="str">
            <v>date_initiated</v>
          </cell>
          <cell r="S2" t="str">
            <v>initiated_by</v>
          </cell>
          <cell r="T2" t="str">
            <v>planning_need_date</v>
          </cell>
          <cell r="U2" t="str">
            <v>long_description</v>
          </cell>
          <cell r="V2" t="str">
            <v>project_notes</v>
          </cell>
          <cell r="W2" t="str">
            <v>reason_for_work</v>
          </cell>
          <cell r="X2" t="str">
            <v>department</v>
          </cell>
          <cell r="Y2" t="str">
            <v>external_dept_code</v>
          </cell>
          <cell r="Z2" t="str">
            <v>division</v>
          </cell>
          <cell r="AA2" t="str">
            <v>lt_plan_need_date</v>
          </cell>
          <cell r="AB2" t="str">
            <v>major_location</v>
          </cell>
          <cell r="AC2" t="str">
            <v>act_cls_xncl_wo</v>
          </cell>
          <cell r="AD2" t="str">
            <v>gas_capital_by_category</v>
          </cell>
          <cell r="AE2" t="str">
            <v>pp_appv_ver</v>
          </cell>
          <cell r="AF2" t="str">
            <v>appr_rev_num</v>
          </cell>
          <cell r="AG2" t="str">
            <v>date_approved</v>
          </cell>
          <cell r="AH2" t="str">
            <v>amount_approved_no_ciac</v>
          </cell>
          <cell r="AI2" t="str">
            <v>UNDER $100k</v>
          </cell>
          <cell r="AJ2" t="str">
            <v>UNDER $200k</v>
          </cell>
          <cell r="AK2" t="str">
            <v>UNDER $250k</v>
          </cell>
          <cell r="AL2" t="str">
            <v>OVER $500k</v>
          </cell>
          <cell r="AM2" t="str">
            <v>UNDER $500k</v>
          </cell>
          <cell r="AN2" t="str">
            <v>COUNT</v>
          </cell>
        </row>
        <row r="3">
          <cell r="A3" t="str">
            <v>C000760</v>
          </cell>
          <cell r="B3">
            <v>5320</v>
          </cell>
          <cell r="D3" t="str">
            <v>SCONSET UNDERGROUND PROJECT II</v>
          </cell>
          <cell r="E3" t="str">
            <v>P_Electric Distribution Line MA</v>
          </cell>
          <cell r="G3" t="str">
            <v>NONE</v>
          </cell>
          <cell r="H3" t="str">
            <v>NONE</v>
          </cell>
          <cell r="I3" t="str">
            <v>BRETON, STEPHEN</v>
          </cell>
          <cell r="L3" t="str">
            <v>Public Requirements</v>
          </cell>
          <cell r="M3" t="str">
            <v>Specific</v>
          </cell>
          <cell r="O3" t="str">
            <v>Closed</v>
          </cell>
          <cell r="Q3" t="str">
            <v>C00760</v>
          </cell>
          <cell r="R3">
            <v>37964</v>
          </cell>
          <cell r="S3" t="str">
            <v>pwrbtch</v>
          </cell>
          <cell r="U3" t="str">
            <v xml:space="preserve">Install approx 2000 feet of 2",3",4" &amp; 5" ductbank, 19 manholes, 5 transformer vaults and 12 handholes.  Install   approx 2000 ckt ft of 15kv 500kcmil cu mainline, 3000 ckt   ft of 15kv #2 cu primary, misc secondary and 87 services.   </v>
          </cell>
          <cell r="V3" t="str">
            <v xml:space="preserve">  </v>
          </cell>
          <cell r="W3" t="str">
            <v xml:space="preserve">  </v>
          </cell>
          <cell r="X3" t="str">
            <v>Div Ops-NE Electric</v>
          </cell>
          <cell r="Y3" t="str">
            <v>75005320E</v>
          </cell>
          <cell r="Z3" t="str">
            <v>MAE1000 - MA Electric Distribution PC</v>
          </cell>
          <cell r="AA3" t="str">
            <v>NONE</v>
          </cell>
          <cell r="AB3" t="str">
            <v>COMPANY 5320 LEVEL ELECT DIST</v>
          </cell>
          <cell r="AE3">
            <v>1</v>
          </cell>
        </row>
        <row r="4">
          <cell r="A4" t="str">
            <v>C000761</v>
          </cell>
          <cell r="B4">
            <v>5320</v>
          </cell>
          <cell r="C4" t="str">
            <v>Massachusetts - East</v>
          </cell>
          <cell r="D4" t="str">
            <v>NANTUCKET- 2ND SUPPLY CABLE</v>
          </cell>
          <cell r="E4" t="str">
            <v>P_Electric Distribution Line MA</v>
          </cell>
          <cell r="G4" t="str">
            <v>NONE</v>
          </cell>
          <cell r="H4" t="str">
            <v>NONE</v>
          </cell>
          <cell r="I4" t="str">
            <v>CAREY, JOSEPH P.</v>
          </cell>
          <cell r="J4" t="str">
            <v>Non-Infrastructure</v>
          </cell>
          <cell r="L4" t="str">
            <v>LR - Nantucket 2nd Cable</v>
          </cell>
          <cell r="M4" t="str">
            <v>Specific</v>
          </cell>
          <cell r="O4" t="str">
            <v>Closed</v>
          </cell>
          <cell r="P4">
            <v>7081</v>
          </cell>
          <cell r="Q4" t="str">
            <v>C00761</v>
          </cell>
          <cell r="R4">
            <v>37964</v>
          </cell>
          <cell r="S4" t="str">
            <v>pwrbtch</v>
          </cell>
          <cell r="U4" t="str">
            <v>NANTUCKET- 2ND SUPPLY CABLE</v>
          </cell>
          <cell r="V4" t="str">
            <v>This will require a new Major Location ID/Asset Locations._x000D_
09/10/04 - added $ 22,795,000 in FY06 based on latest projections_x000D_
11/22/04 - created &amp; populated revision #5 monthly estimates.</v>
          </cell>
          <cell r="W4" t="str">
            <v>The considerable growth in demand for electricity on the Island has reached the point where the supply will have to be augmented in order to maintain the dependability and reliability of service to all customers of Nantucket Electric Co.  A review of supp</v>
          </cell>
          <cell r="X4" t="str">
            <v>Div Ops-NE Electric</v>
          </cell>
          <cell r="Y4" t="str">
            <v>75005320E</v>
          </cell>
          <cell r="Z4" t="str">
            <v>MAE1000 - MA Electric Distribution PC</v>
          </cell>
          <cell r="AA4" t="str">
            <v>NONE</v>
          </cell>
          <cell r="AB4" t="str">
            <v>NANTUCKET CABLE PROJECT-#2</v>
          </cell>
          <cell r="AE4">
            <v>6</v>
          </cell>
          <cell r="AF4" t="str">
            <v>6</v>
          </cell>
          <cell r="AG4">
            <v>39231</v>
          </cell>
          <cell r="AH4">
            <v>43000000</v>
          </cell>
          <cell r="AI4">
            <v>0</v>
          </cell>
          <cell r="AJ4">
            <v>0</v>
          </cell>
          <cell r="AK4">
            <v>0</v>
          </cell>
          <cell r="AL4">
            <v>1</v>
          </cell>
          <cell r="AM4">
            <v>0</v>
          </cell>
          <cell r="AN4">
            <v>1</v>
          </cell>
        </row>
        <row r="5">
          <cell r="A5" t="str">
            <v>C000762</v>
          </cell>
          <cell r="B5">
            <v>5320</v>
          </cell>
          <cell r="D5" t="str">
            <v>WANOMA WAY - CABLE CURE</v>
          </cell>
          <cell r="E5" t="str">
            <v>P_Electric Distribution Line MA</v>
          </cell>
          <cell r="G5" t="str">
            <v>NONE</v>
          </cell>
          <cell r="H5" t="str">
            <v>NONE</v>
          </cell>
          <cell r="I5" t="str">
            <v>BRETON, STEPHEN</v>
          </cell>
          <cell r="L5" t="str">
            <v>Reliability - Dist</v>
          </cell>
          <cell r="M5" t="str">
            <v>Specific</v>
          </cell>
          <cell r="O5" t="str">
            <v>Closed</v>
          </cell>
          <cell r="Q5" t="str">
            <v>C00762</v>
          </cell>
          <cell r="R5">
            <v>37964</v>
          </cell>
          <cell r="S5" t="str">
            <v>pwrbtch</v>
          </cell>
          <cell r="U5" t="str">
            <v xml:space="preserve">Utilix Cable Cure 6 sections, approximately 4100', of 15kv  #2 Cu URD cable.                                                                                                                                                                    </v>
          </cell>
          <cell r="V5" t="str">
            <v xml:space="preserve">  </v>
          </cell>
          <cell r="W5" t="str">
            <v xml:space="preserve">  </v>
          </cell>
          <cell r="X5" t="str">
            <v>Div Ops-NE Electric</v>
          </cell>
          <cell r="Y5" t="str">
            <v>75005320E</v>
          </cell>
          <cell r="Z5" t="str">
            <v>MAE1000 - MA Electric Distribution PC</v>
          </cell>
          <cell r="AA5" t="str">
            <v>NONE</v>
          </cell>
          <cell r="AB5" t="str">
            <v>COMPANY 5320 LEVEL ELECT DIST</v>
          </cell>
          <cell r="AE5">
            <v>1</v>
          </cell>
        </row>
        <row r="6">
          <cell r="A6" t="str">
            <v>C000763</v>
          </cell>
          <cell r="B6">
            <v>5320</v>
          </cell>
          <cell r="C6" t="str">
            <v>Massachusetts - East</v>
          </cell>
          <cell r="D6" t="str">
            <v>NANTUCKET SCADA UPGRADE</v>
          </cell>
          <cell r="E6" t="str">
            <v>P_Electric Distribution Line MA</v>
          </cell>
          <cell r="G6" t="str">
            <v>NONE</v>
          </cell>
          <cell r="H6" t="str">
            <v>NONE</v>
          </cell>
          <cell r="I6" t="str">
            <v>MISTERKA, ROBERT M</v>
          </cell>
          <cell r="J6" t="str">
            <v>Asset Condition</v>
          </cell>
          <cell r="L6" t="str">
            <v>Asset Replacement</v>
          </cell>
          <cell r="M6" t="str">
            <v>Specific</v>
          </cell>
          <cell r="O6" t="str">
            <v>Closed</v>
          </cell>
          <cell r="P6">
            <v>7086</v>
          </cell>
          <cell r="Q6" t="str">
            <v>C00763</v>
          </cell>
          <cell r="R6">
            <v>37964</v>
          </cell>
          <cell r="S6" t="str">
            <v>pwrbtch</v>
          </cell>
          <cell r="U6" t="str">
            <v>Replace existing SCADA system with new system</v>
          </cell>
          <cell r="V6" t="str">
            <v xml:space="preserve">  </v>
          </cell>
          <cell r="W6" t="str">
            <v xml:space="preserve">  </v>
          </cell>
          <cell r="X6" t="str">
            <v>Div Ops-NE Electric</v>
          </cell>
          <cell r="Y6" t="str">
            <v>75005320E</v>
          </cell>
          <cell r="Z6" t="str">
            <v>MAE1000 - MA Electric Distribution PC</v>
          </cell>
          <cell r="AA6" t="str">
            <v>NONE</v>
          </cell>
          <cell r="AB6" t="str">
            <v>COMPANY 5320 LEVEL ELECT DIST</v>
          </cell>
          <cell r="AE6">
            <v>1</v>
          </cell>
        </row>
        <row r="7">
          <cell r="A7" t="str">
            <v>C000764</v>
          </cell>
          <cell r="B7">
            <v>5320</v>
          </cell>
          <cell r="D7" t="str">
            <v>URD CBLE REPL. RUSSELLS/WIGWAM</v>
          </cell>
          <cell r="E7" t="str">
            <v>P_Electric Distribution Line MA</v>
          </cell>
          <cell r="G7" t="str">
            <v>NONE</v>
          </cell>
          <cell r="H7" t="str">
            <v>NONE</v>
          </cell>
          <cell r="L7" t="str">
            <v>Asset Replacement</v>
          </cell>
          <cell r="M7" t="str">
            <v>Specific</v>
          </cell>
          <cell r="O7" t="str">
            <v>Closed</v>
          </cell>
          <cell r="Q7" t="str">
            <v>C00764</v>
          </cell>
          <cell r="R7">
            <v>37964</v>
          </cell>
          <cell r="S7" t="str">
            <v>pwrbtch</v>
          </cell>
          <cell r="U7" t="str">
            <v xml:space="preserve">Install 10,400' of 1/c-#2 xlp 15kv cable and misc oh &amp; ug   equipment.                                                                                                                                                                          </v>
          </cell>
          <cell r="V7" t="str">
            <v xml:space="preserve">  </v>
          </cell>
          <cell r="W7" t="str">
            <v xml:space="preserve">  </v>
          </cell>
          <cell r="X7" t="str">
            <v>Div Ops-NE Electric</v>
          </cell>
          <cell r="Y7" t="str">
            <v>75005320E</v>
          </cell>
          <cell r="Z7" t="str">
            <v>MAE1000 - MA Electric Distribution PC</v>
          </cell>
          <cell r="AA7" t="str">
            <v>NONE</v>
          </cell>
          <cell r="AB7" t="str">
            <v>COMPANY 5320 LEVEL ELECT DIST</v>
          </cell>
          <cell r="AE7">
            <v>1</v>
          </cell>
        </row>
        <row r="8">
          <cell r="A8" t="str">
            <v>C000765</v>
          </cell>
          <cell r="B8">
            <v>5320</v>
          </cell>
          <cell r="D8" t="str">
            <v>BASSETT RD</v>
          </cell>
          <cell r="E8" t="str">
            <v>P_Electric Distribution Line MA</v>
          </cell>
          <cell r="G8" t="str">
            <v>NONE</v>
          </cell>
          <cell r="H8" t="str">
            <v>NONE</v>
          </cell>
          <cell r="I8" t="str">
            <v>GRANT, ROBERT</v>
          </cell>
          <cell r="L8" t="str">
            <v>Asset Replacement</v>
          </cell>
          <cell r="M8" t="str">
            <v>Specific</v>
          </cell>
          <cell r="O8" t="str">
            <v>Closed</v>
          </cell>
          <cell r="Q8" t="str">
            <v>C00765</v>
          </cell>
          <cell r="R8">
            <v>37964</v>
          </cell>
          <cell r="S8" t="str">
            <v>pwrbtch</v>
          </cell>
          <cell r="U8" t="str">
            <v xml:space="preserve">Install 5300 ft. of 1/C #2 CU. 15 kV XLPE cable, 600ft.1/C 4/0 CU. XLPE 600 volt wire. Also 5800 ft. 4 inch PVC conduitand miscellaneous OH and UG equipment.                                                                           </v>
          </cell>
          <cell r="V8" t="str">
            <v xml:space="preserve">  </v>
          </cell>
          <cell r="W8" t="str">
            <v xml:space="preserve">  </v>
          </cell>
          <cell r="X8" t="str">
            <v>Div Ops-NE Electric</v>
          </cell>
          <cell r="Y8" t="str">
            <v>75005320E</v>
          </cell>
          <cell r="Z8" t="str">
            <v>MAE1000 - MA Electric Distribution PC</v>
          </cell>
          <cell r="AA8" t="str">
            <v>NONE</v>
          </cell>
          <cell r="AB8" t="str">
            <v>COMPANY 5320 LEVEL ELECT DIST</v>
          </cell>
          <cell r="AE8">
            <v>1</v>
          </cell>
        </row>
        <row r="9">
          <cell r="A9" t="str">
            <v>C000766</v>
          </cell>
          <cell r="B9">
            <v>5320</v>
          </cell>
          <cell r="D9" t="str">
            <v>FY04 NANTUCKET STORM PROJECT</v>
          </cell>
          <cell r="E9" t="str">
            <v>P_Electric Distribution Line MA</v>
          </cell>
          <cell r="G9" t="str">
            <v>NONE</v>
          </cell>
          <cell r="H9" t="str">
            <v>NONE</v>
          </cell>
          <cell r="I9" t="str">
            <v>POISSON, JEAN</v>
          </cell>
          <cell r="L9" t="str">
            <v>Major Storms - Dist</v>
          </cell>
          <cell r="M9" t="str">
            <v>Specific</v>
          </cell>
          <cell r="O9" t="str">
            <v>Closed</v>
          </cell>
          <cell r="Q9" t="str">
            <v>C00766</v>
          </cell>
          <cell r="R9">
            <v>37964</v>
          </cell>
          <cell r="S9" t="str">
            <v>pwrbtch</v>
          </cell>
          <cell r="U9" t="str">
            <v xml:space="preserve">FY04 Nantucket Electric Storm Restoration     Please refer to justification for details.                                                                                                                                          </v>
          </cell>
          <cell r="V9" t="str">
            <v xml:space="preserve">  </v>
          </cell>
          <cell r="W9" t="str">
            <v xml:space="preserve">  </v>
          </cell>
          <cell r="X9" t="str">
            <v>Div Ops-NE Electric</v>
          </cell>
          <cell r="Y9" t="str">
            <v>75005320E</v>
          </cell>
          <cell r="Z9" t="str">
            <v>MAE1000 - MA Electric Distribution PC</v>
          </cell>
          <cell r="AA9" t="str">
            <v>NONE</v>
          </cell>
          <cell r="AB9" t="str">
            <v>COMPANY 5320 LEVEL ELECT DIST</v>
          </cell>
          <cell r="AE9">
            <v>1</v>
          </cell>
        </row>
        <row r="10">
          <cell r="A10" t="str">
            <v>C000768</v>
          </cell>
          <cell r="B10">
            <v>5310</v>
          </cell>
          <cell r="D10" t="str">
            <v>DOTR-ROUTE 146/ROUTE 122A PHASE-MIL</v>
          </cell>
          <cell r="E10" t="str">
            <v>P_Electric Distribution Line MA</v>
          </cell>
          <cell r="G10" t="str">
            <v>NONE</v>
          </cell>
          <cell r="H10" t="str">
            <v>NONE</v>
          </cell>
          <cell r="I10" t="str">
            <v>MULLIGAN, TOM</v>
          </cell>
          <cell r="J10" t="str">
            <v>Statutory/Regulatory</v>
          </cell>
          <cell r="L10" t="str">
            <v>Public Requirements</v>
          </cell>
          <cell r="M10" t="str">
            <v>Specific</v>
          </cell>
          <cell r="O10" t="str">
            <v>Closed</v>
          </cell>
          <cell r="P10">
            <v>8051</v>
          </cell>
          <cell r="Q10" t="str">
            <v>C00768</v>
          </cell>
          <cell r="R10">
            <v>37964</v>
          </cell>
          <cell r="S10" t="str">
            <v>pwrbtch</v>
          </cell>
          <cell r="U10" t="str">
            <v>DOTR-- MHD# 600903 Install 7800 cir feet of 477Al 15kV spacer cable, 1500 cir  feet of 3-1/C 477Al wire, 2200 feet of 1/C-1/0Al wire, 91 JOpoles, 1800 cir feet of 3-1/CAl 1000kcmil XLPE 15kV cable,  3-600A loadbreaks, and miscellaneou</v>
          </cell>
          <cell r="V10" t="str">
            <v xml:space="preserve">  </v>
          </cell>
          <cell r="W10" t="str">
            <v xml:space="preserve">  </v>
          </cell>
          <cell r="X10" t="str">
            <v>Div Ops-NE Electric</v>
          </cell>
          <cell r="Y10" t="str">
            <v>75005310E</v>
          </cell>
          <cell r="Z10" t="str">
            <v>MAE1000 - MA Electric Distribution PC</v>
          </cell>
          <cell r="AA10" t="str">
            <v>NONE</v>
          </cell>
          <cell r="AB10" t="str">
            <v xml:space="preserve">COMPANY 5310 LEVEL ELECT DIST </v>
          </cell>
          <cell r="AE10">
            <v>2</v>
          </cell>
          <cell r="AF10" t="str">
            <v>2</v>
          </cell>
          <cell r="AG10">
            <v>38579</v>
          </cell>
          <cell r="AH10">
            <v>515000</v>
          </cell>
          <cell r="AI10">
            <v>0</v>
          </cell>
          <cell r="AJ10">
            <v>0</v>
          </cell>
          <cell r="AK10">
            <v>0</v>
          </cell>
          <cell r="AL10">
            <v>1</v>
          </cell>
          <cell r="AM10">
            <v>0</v>
          </cell>
          <cell r="AN10">
            <v>1</v>
          </cell>
        </row>
        <row r="11">
          <cell r="A11" t="str">
            <v>C000769</v>
          </cell>
          <cell r="B11">
            <v>5310</v>
          </cell>
          <cell r="D11" t="str">
            <v>UG SVC FAXON WOODS HSING - QCY</v>
          </cell>
          <cell r="E11" t="str">
            <v>P_Electric Distribution Line MA</v>
          </cell>
          <cell r="G11" t="str">
            <v>NONE</v>
          </cell>
          <cell r="H11" t="str">
            <v>NONE</v>
          </cell>
          <cell r="I11" t="str">
            <v>YEPEZ, HERNAN R</v>
          </cell>
          <cell r="J11" t="str">
            <v>Statutory/Regulatory</v>
          </cell>
          <cell r="L11" t="str">
            <v>New Business - Commercial</v>
          </cell>
          <cell r="M11" t="str">
            <v>Specific</v>
          </cell>
          <cell r="O11" t="str">
            <v>Closed</v>
          </cell>
          <cell r="P11">
            <v>8738</v>
          </cell>
          <cell r="Q11" t="str">
            <v>C00769</v>
          </cell>
          <cell r="R11">
            <v>37964</v>
          </cell>
          <cell r="S11" t="str">
            <v>pwrbtch</v>
          </cell>
          <cell r="U11" t="str">
            <v>Install 5200 ft of 4" PVC conduit, 5200 ft of 5" PVC conduit2000 ckt ft of 500 kcmil 15kV XLP AL cable, 2000 ft of 4/0  XLP 600V AL cable, 2600 ckt ft of #2 XLP 15kV AL cable,1 S&amp;CPMH-9 switchgear, 2-15kV ln reclsrs &amp; misc OH &amp; UG equ</v>
          </cell>
          <cell r="V11" t="str">
            <v xml:space="preserve">  </v>
          </cell>
          <cell r="W11" t="str">
            <v xml:space="preserve">  </v>
          </cell>
          <cell r="X11" t="str">
            <v>Div Ops-NE Electric</v>
          </cell>
          <cell r="Y11" t="str">
            <v>75005310E</v>
          </cell>
          <cell r="Z11" t="str">
            <v>MAE1000 - MA Electric Distribution PC</v>
          </cell>
          <cell r="AA11" t="str">
            <v>NONE</v>
          </cell>
          <cell r="AB11" t="str">
            <v xml:space="preserve">COMPANY 5310 LEVEL ELECT DIST </v>
          </cell>
          <cell r="AE11">
            <v>2</v>
          </cell>
          <cell r="AF11" t="str">
            <v>2</v>
          </cell>
          <cell r="AG11">
            <v>38959</v>
          </cell>
          <cell r="AH11">
            <v>95000</v>
          </cell>
          <cell r="AI11">
            <v>1</v>
          </cell>
          <cell r="AJ11">
            <v>1</v>
          </cell>
          <cell r="AK11">
            <v>1</v>
          </cell>
          <cell r="AL11">
            <v>0</v>
          </cell>
          <cell r="AM11">
            <v>1</v>
          </cell>
          <cell r="AN11">
            <v>1</v>
          </cell>
        </row>
        <row r="12">
          <cell r="A12" t="str">
            <v>C000770</v>
          </cell>
          <cell r="B12">
            <v>5310</v>
          </cell>
          <cell r="D12" t="str">
            <v>RECONDUCTOR #2377 LINE</v>
          </cell>
          <cell r="E12" t="str">
            <v>P_Electric Distribution Line MA</v>
          </cell>
          <cell r="G12" t="str">
            <v>NONE</v>
          </cell>
          <cell r="H12" t="str">
            <v>NONE</v>
          </cell>
          <cell r="L12" t="str">
            <v>Load Relief</v>
          </cell>
          <cell r="M12" t="str">
            <v>Specific</v>
          </cell>
          <cell r="O12" t="str">
            <v>cancelled</v>
          </cell>
          <cell r="Q12" t="str">
            <v>C00770</v>
          </cell>
          <cell r="R12">
            <v>37964</v>
          </cell>
          <cell r="S12" t="str">
            <v>pwrbtch</v>
          </cell>
          <cell r="U12" t="str">
            <v xml:space="preserve">Install 28 poles,1.2 circ. miles of 795 ACSR, 0.4 circ      miles of 795kcmil spacer cable &amp; 0.2 circ.miles of 477ACSR  Remove 62 poles 2.12 circ. miles of 336.4kcmil conductor    Transfer 25 JO poles &amp; misc. Prim and Sec. distribution     </v>
          </cell>
          <cell r="V12" t="str">
            <v xml:space="preserve">  </v>
          </cell>
          <cell r="W12" t="str">
            <v xml:space="preserve">  </v>
          </cell>
          <cell r="X12" t="str">
            <v>Div Ops-NE Electric</v>
          </cell>
          <cell r="Y12" t="str">
            <v>75005310E</v>
          </cell>
          <cell r="Z12" t="str">
            <v>MAE1000 - MA Electric Distribution PC</v>
          </cell>
          <cell r="AA12" t="str">
            <v>NONE</v>
          </cell>
          <cell r="AB12" t="str">
            <v xml:space="preserve">COMPANY 5310 LEVEL ELECT DIST </v>
          </cell>
          <cell r="AE12">
            <v>1</v>
          </cell>
          <cell r="AK12">
            <v>38261</v>
          </cell>
        </row>
        <row r="13">
          <cell r="A13" t="str">
            <v>C000772</v>
          </cell>
          <cell r="B13">
            <v>5310</v>
          </cell>
          <cell r="D13" t="str">
            <v>51T1 EXT FROM ESSEX INTO GLOUC</v>
          </cell>
          <cell r="E13" t="str">
            <v>P_Electric Distribution Line MA</v>
          </cell>
          <cell r="G13" t="str">
            <v>NONE</v>
          </cell>
          <cell r="H13" t="str">
            <v>NONE</v>
          </cell>
          <cell r="I13" t="str">
            <v>WHEELER, RUSSELL</v>
          </cell>
          <cell r="J13" t="str">
            <v>System Capacity &amp; Performance</v>
          </cell>
          <cell r="L13" t="str">
            <v>Reliability - Dist</v>
          </cell>
          <cell r="M13" t="str">
            <v>Specific</v>
          </cell>
          <cell r="O13" t="str">
            <v>Closed</v>
          </cell>
          <cell r="P13">
            <v>7701</v>
          </cell>
          <cell r="Q13" t="str">
            <v>C00772</v>
          </cell>
          <cell r="R13">
            <v>37964</v>
          </cell>
          <cell r="S13" t="str">
            <v>pwrbtch</v>
          </cell>
          <cell r="U13" t="str">
            <v>Inst 250 poles,24000' of 3-1/C-477KCMIL cbl,1 line recloser,10 loadbreaks, 7 manholes, 3400'-6 way cndt, 3800' of 3-1/c 1000KCMIL al cbl and misc OH and UG equip. Rem approx 240   poles,140 xarms,66500'of #3 cond and other misc OH equ</v>
          </cell>
          <cell r="V13" t="str">
            <v xml:space="preserve">  </v>
          </cell>
          <cell r="W13" t="str">
            <v xml:space="preserve">  </v>
          </cell>
          <cell r="X13" t="str">
            <v>Div Ops-NE Electric</v>
          </cell>
          <cell r="Y13" t="str">
            <v>75005310E</v>
          </cell>
          <cell r="Z13" t="str">
            <v>MAE1000 - MA Electric Distribution PC</v>
          </cell>
          <cell r="AA13" t="str">
            <v>NONE</v>
          </cell>
          <cell r="AB13" t="str">
            <v xml:space="preserve">COMPANY 5310 LEVEL ELECT DIST </v>
          </cell>
          <cell r="AE13">
            <v>2</v>
          </cell>
        </row>
        <row r="14">
          <cell r="A14" t="str">
            <v>C000773</v>
          </cell>
          <cell r="B14">
            <v>5310</v>
          </cell>
          <cell r="D14" t="str">
            <v>NEESCOM(G7539) MARLTO ATTL</v>
          </cell>
          <cell r="E14" t="str">
            <v>P_Electric Distribution Line MA</v>
          </cell>
          <cell r="G14" t="str">
            <v>NONE</v>
          </cell>
          <cell r="H14" t="str">
            <v>NONE</v>
          </cell>
          <cell r="I14" t="str">
            <v>CSIZMESIA, KELLEY</v>
          </cell>
          <cell r="L14" t="str">
            <v>Public Requirements</v>
          </cell>
          <cell r="M14" t="str">
            <v>Specific</v>
          </cell>
          <cell r="O14" t="str">
            <v>Closed</v>
          </cell>
          <cell r="Q14" t="str">
            <v>C00773</v>
          </cell>
          <cell r="R14">
            <v>37964</v>
          </cell>
          <cell r="S14" t="str">
            <v>pwrbtch</v>
          </cell>
          <cell r="U14" t="str">
            <v xml:space="preserve">Install 45 JO poles and associated misc. dist.equip.        Buy 1/2 interest in 48 JO poles.                            Remove 45 JO poles and assoc. misc. dist. equip.            Relocate misc. dist. equip. in approx. 1000 locations.      </v>
          </cell>
          <cell r="V14" t="str">
            <v xml:space="preserve">  </v>
          </cell>
          <cell r="W14" t="str">
            <v xml:space="preserve">  </v>
          </cell>
          <cell r="X14" t="str">
            <v>Div Ops-NE Electric</v>
          </cell>
          <cell r="Y14" t="str">
            <v>75005310E</v>
          </cell>
          <cell r="Z14" t="str">
            <v>MAE1000 - MA Electric Distribution PC</v>
          </cell>
          <cell r="AA14" t="str">
            <v>NONE</v>
          </cell>
          <cell r="AB14" t="str">
            <v xml:space="preserve">COMPANY 5310 LEVEL ELECT DIST </v>
          </cell>
          <cell r="AE14">
            <v>2</v>
          </cell>
          <cell r="AF14" t="str">
            <v>2</v>
          </cell>
          <cell r="AG14">
            <v>38959</v>
          </cell>
          <cell r="AH14">
            <v>1000</v>
          </cell>
          <cell r="AI14">
            <v>1</v>
          </cell>
          <cell r="AJ14">
            <v>1</v>
          </cell>
          <cell r="AK14">
            <v>1</v>
          </cell>
          <cell r="AL14">
            <v>0</v>
          </cell>
          <cell r="AM14">
            <v>1</v>
          </cell>
          <cell r="AN14">
            <v>1</v>
          </cell>
        </row>
        <row r="15">
          <cell r="A15" t="str">
            <v>C000774</v>
          </cell>
          <cell r="B15">
            <v>5310</v>
          </cell>
          <cell r="D15" t="str">
            <v>CHELMSFORD UTILITY DEPRESSION</v>
          </cell>
          <cell r="E15" t="str">
            <v>P_Electric Distribution Line MA</v>
          </cell>
          <cell r="G15" t="str">
            <v>49</v>
          </cell>
          <cell r="H15" t="str">
            <v>24</v>
          </cell>
          <cell r="I15" t="str">
            <v>RIVENBURGH, GARTH A.</v>
          </cell>
          <cell r="J15" t="str">
            <v>Statutory/Regulatory</v>
          </cell>
          <cell r="K15" t="str">
            <v>D_Non-REP LINE OTHER</v>
          </cell>
          <cell r="L15" t="str">
            <v>Public Requirements</v>
          </cell>
          <cell r="M15" t="str">
            <v>Specific</v>
          </cell>
          <cell r="O15" t="str">
            <v>open</v>
          </cell>
          <cell r="P15">
            <v>7899</v>
          </cell>
          <cell r="Q15" t="str">
            <v>C00774</v>
          </cell>
          <cell r="R15">
            <v>37964</v>
          </cell>
          <cell r="S15" t="str">
            <v>pwrbtch</v>
          </cell>
          <cell r="U15" t="str">
            <v>Inst 33 manholes, 6,200' of 5" 3x3 duct bank, 7,200 ckt ft  of 500 al xlp 15 kv cable, 3 pmh9 switchgears and miscellan-eous overhead and underground equipment.                    Remove miscellaneous overhead and underground equipmen</v>
          </cell>
          <cell r="V15" t="str">
            <v xml:space="preserve">  </v>
          </cell>
          <cell r="W15" t="str">
            <v xml:space="preserve">  </v>
          </cell>
          <cell r="X15" t="str">
            <v>Div Ops-NE Electric</v>
          </cell>
          <cell r="Y15" t="str">
            <v>75005310E</v>
          </cell>
          <cell r="Z15" t="str">
            <v>MAE1000 - MA Electric Distribution PC</v>
          </cell>
          <cell r="AA15" t="str">
            <v>NONE</v>
          </cell>
          <cell r="AB15" t="str">
            <v xml:space="preserve">COMPANY 5310 LEVEL ELECT DIST </v>
          </cell>
          <cell r="AC15" t="str">
            <v>A2 C30 X2</v>
          </cell>
          <cell r="AE15">
            <v>5</v>
          </cell>
        </row>
        <row r="16">
          <cell r="A16" t="str">
            <v>C000775</v>
          </cell>
          <cell r="B16">
            <v>5310</v>
          </cell>
          <cell r="D16" t="str">
            <v>URD WOODS AT WILBRAHAM PH2-WLB</v>
          </cell>
          <cell r="E16" t="str">
            <v>P_Electric Distribution Line MA</v>
          </cell>
          <cell r="G16" t="str">
            <v>NONE</v>
          </cell>
          <cell r="H16" t="str">
            <v>NONE</v>
          </cell>
          <cell r="I16" t="str">
            <v>MARINE, DAVID F</v>
          </cell>
          <cell r="J16" t="str">
            <v>Statutory/Regulatory</v>
          </cell>
          <cell r="L16" t="str">
            <v>New Business - Residential</v>
          </cell>
          <cell r="M16" t="str">
            <v>Specific</v>
          </cell>
          <cell r="O16" t="str">
            <v>Closed</v>
          </cell>
          <cell r="P16">
            <v>8760</v>
          </cell>
          <cell r="Q16" t="str">
            <v>C00775</v>
          </cell>
          <cell r="R16">
            <v>37964</v>
          </cell>
          <cell r="S16" t="str">
            <v>pwrbtch</v>
          </cell>
          <cell r="U16" t="str">
            <v>INSTALL: 1200 feet of 1/0 spacer cable, 3800 feet of 1/0 TW 12 cutouts, 7 grounds, 12 arresters, 22 crossarms, 12 guys, 1100 feet of 3/c-1/0 cable, 6 box pads,18 hand holes, 1700  feet 4" pvc, 6500 feet of 3" pvc, 9000 feet of #2 15kV</v>
          </cell>
          <cell r="V16" t="str">
            <v xml:space="preserve">  </v>
          </cell>
          <cell r="W16" t="str">
            <v xml:space="preserve">  </v>
          </cell>
          <cell r="X16" t="str">
            <v>Div Ops-NE Electric</v>
          </cell>
          <cell r="Y16" t="str">
            <v>75005310E</v>
          </cell>
          <cell r="Z16" t="str">
            <v>MAE1000 - MA Electric Distribution PC</v>
          </cell>
          <cell r="AA16" t="str">
            <v>NONE</v>
          </cell>
          <cell r="AB16" t="str">
            <v xml:space="preserve">COMPANY 5310 LEVEL ELECT DIST </v>
          </cell>
          <cell r="AE16">
            <v>2</v>
          </cell>
          <cell r="AF16" t="str">
            <v>2</v>
          </cell>
          <cell r="AG16">
            <v>38959</v>
          </cell>
          <cell r="AH16">
            <v>33000</v>
          </cell>
          <cell r="AI16">
            <v>1</v>
          </cell>
          <cell r="AJ16">
            <v>1</v>
          </cell>
          <cell r="AK16">
            <v>1</v>
          </cell>
          <cell r="AL16">
            <v>0</v>
          </cell>
          <cell r="AM16">
            <v>1</v>
          </cell>
          <cell r="AN16">
            <v>1</v>
          </cell>
        </row>
        <row r="17">
          <cell r="A17" t="str">
            <v>C000776</v>
          </cell>
          <cell r="B17">
            <v>5310</v>
          </cell>
          <cell r="D17" t="str">
            <v>RECOND. 2329 LINE,GROV TO WHIT</v>
          </cell>
          <cell r="E17" t="str">
            <v>P_Electric Distribution Line MA</v>
          </cell>
          <cell r="G17" t="str">
            <v>NONE</v>
          </cell>
          <cell r="H17" t="str">
            <v>NONE</v>
          </cell>
          <cell r="L17" t="str">
            <v>Reliability - Dist</v>
          </cell>
          <cell r="M17" t="str">
            <v>Specific</v>
          </cell>
          <cell r="O17" t="str">
            <v>cancelled</v>
          </cell>
          <cell r="Q17" t="str">
            <v>C00776</v>
          </cell>
          <cell r="R17">
            <v>37964</v>
          </cell>
          <cell r="S17" t="str">
            <v>pwrbtch</v>
          </cell>
          <cell r="U17" t="str">
            <v xml:space="preserve">Install 16 poles, .67circuit miles of 795kcmil ACSR 54/7    "Condor" conductor and misc. overhead equipment.            Remove 16 poles, .67 circuit miles of 300mcm copper                                                                     </v>
          </cell>
          <cell r="V17" t="str">
            <v xml:space="preserve">  </v>
          </cell>
          <cell r="W17" t="str">
            <v xml:space="preserve">  </v>
          </cell>
          <cell r="X17" t="str">
            <v>Div Ops-NE Electric</v>
          </cell>
          <cell r="Y17" t="str">
            <v>75005310E</v>
          </cell>
          <cell r="Z17" t="str">
            <v>MAE1000 - MA Electric Distribution PC</v>
          </cell>
          <cell r="AA17" t="str">
            <v>NONE</v>
          </cell>
          <cell r="AB17" t="str">
            <v xml:space="preserve">COMPANY 5310 LEVEL ELECT DIST </v>
          </cell>
          <cell r="AE17">
            <v>1</v>
          </cell>
          <cell r="AK17">
            <v>38261</v>
          </cell>
        </row>
        <row r="18">
          <cell r="A18" t="str">
            <v>C000777</v>
          </cell>
          <cell r="B18">
            <v>5310</v>
          </cell>
          <cell r="D18" t="str">
            <v>Z-DOTR--TILESTON ST BRIDGE-EVERETT</v>
          </cell>
          <cell r="E18" t="str">
            <v>P_Electric Distribution Line MA</v>
          </cell>
          <cell r="G18" t="str">
            <v>NONE</v>
          </cell>
          <cell r="H18" t="str">
            <v>NONE</v>
          </cell>
          <cell r="I18" t="str">
            <v>MULLIGAN, TOM</v>
          </cell>
          <cell r="L18" t="str">
            <v>Public Requirements</v>
          </cell>
          <cell r="M18" t="str">
            <v>Specific</v>
          </cell>
          <cell r="O18" t="str">
            <v>Closed</v>
          </cell>
          <cell r="Q18" t="str">
            <v>C00777</v>
          </cell>
          <cell r="R18">
            <v>37964</v>
          </cell>
          <cell r="S18" t="str">
            <v>pwrbtch</v>
          </cell>
          <cell r="U18" t="str">
            <v xml:space="preserve">DOTR-- MHD#133917Temporarily relocate (2) 23Kv circuits, (1) 4Kv circuit,    and (1) supervisory control cable into the overhead to      allow for bridge reconstruction. Install (1) manhole and    400' of conduit.                                          </v>
          </cell>
          <cell r="V18" t="str">
            <v xml:space="preserve">  </v>
          </cell>
          <cell r="W18" t="str">
            <v xml:space="preserve">  </v>
          </cell>
          <cell r="X18" t="str">
            <v>Div Ops-NE Electric</v>
          </cell>
          <cell r="Y18" t="str">
            <v>75005310E</v>
          </cell>
          <cell r="Z18" t="str">
            <v>MAE1000 - MA Electric Distribution PC</v>
          </cell>
          <cell r="AA18" t="str">
            <v>NONE</v>
          </cell>
          <cell r="AB18" t="str">
            <v xml:space="preserve">COMPANY 5310 LEVEL ELECT DIST </v>
          </cell>
          <cell r="AE18">
            <v>1</v>
          </cell>
        </row>
        <row r="19">
          <cell r="A19" t="str">
            <v>C000778</v>
          </cell>
          <cell r="B19">
            <v>5310</v>
          </cell>
          <cell r="D19" t="str">
            <v>Z-92L2,92L4 BILLERICA, DISTRIB</v>
          </cell>
          <cell r="E19" t="str">
            <v>P_Electric Distribution Line MA</v>
          </cell>
          <cell r="G19" t="str">
            <v>NONE</v>
          </cell>
          <cell r="H19" t="str">
            <v>NONE</v>
          </cell>
          <cell r="I19" t="str">
            <v>CORCORAN, JOHN</v>
          </cell>
          <cell r="J19" t="str">
            <v>System Capacity &amp; Performance</v>
          </cell>
          <cell r="L19" t="str">
            <v>Load Relief</v>
          </cell>
          <cell r="M19" t="str">
            <v>Specific</v>
          </cell>
          <cell r="O19" t="str">
            <v>Closed</v>
          </cell>
          <cell r="P19">
            <v>8878</v>
          </cell>
          <cell r="Q19" t="str">
            <v>C00778</v>
          </cell>
          <cell r="R19">
            <v>37964</v>
          </cell>
          <cell r="S19" t="str">
            <v>pwrbtch</v>
          </cell>
          <cell r="U19" t="str">
            <v>Install 26,800 ckt ft 15kv-477kcm Al SP cbl 1,200' 750kcm Alxlpe U/G cbl, 6,000' of 1000kcm Cu Conc Neut cbl, 1,800'    23kv-1/0 OHLE , 1-15kv switchgear,15-15kv L/B and 1-35kv L/Band other O/H and U/G equipment-Remove misc O/H equipm</v>
          </cell>
          <cell r="V19" t="str">
            <v xml:space="preserve">  </v>
          </cell>
          <cell r="W19" t="str">
            <v xml:space="preserve">  </v>
          </cell>
          <cell r="X19" t="str">
            <v>Div Ops-NE Electric</v>
          </cell>
          <cell r="Y19" t="str">
            <v>75005310E</v>
          </cell>
          <cell r="Z19" t="str">
            <v>MAE1000 - MA Electric Distribution PC</v>
          </cell>
          <cell r="AA19" t="str">
            <v>NONE</v>
          </cell>
          <cell r="AB19" t="str">
            <v xml:space="preserve">COMPANY 5310 LEVEL ELECT DIST </v>
          </cell>
          <cell r="AE19">
            <v>2</v>
          </cell>
        </row>
        <row r="20">
          <cell r="A20" t="str">
            <v>C000779</v>
          </cell>
          <cell r="B20">
            <v>5310</v>
          </cell>
          <cell r="D20" t="str">
            <v>ROAD WIDENING RTE. 1A BEVERLY</v>
          </cell>
          <cell r="E20" t="str">
            <v>P_Electric Distribution Line MA</v>
          </cell>
          <cell r="G20" t="str">
            <v>NONE</v>
          </cell>
          <cell r="H20" t="str">
            <v>NONE</v>
          </cell>
          <cell r="L20" t="str">
            <v>Public Requirements</v>
          </cell>
          <cell r="M20" t="str">
            <v>Specific</v>
          </cell>
          <cell r="O20" t="str">
            <v>cancelled</v>
          </cell>
          <cell r="Q20" t="str">
            <v>C00779</v>
          </cell>
          <cell r="R20">
            <v>37964</v>
          </cell>
          <cell r="S20" t="str">
            <v>pwrbtch</v>
          </cell>
          <cell r="U20" t="str">
            <v xml:space="preserve">Install 94 poles, 1 manhole, 800'-2 way duct bank, 820      ckt.ft. of 500 mcm ug cond. &amp; misc. oh &amp; ug equip. remove   79 poles, 6300' of 1/0 cond. &amp; 1200' #6 cond. &amp; 940 ckt.    ft. of 500mcm ug cond. &amp; misc oh &amp; ug equip.                </v>
          </cell>
          <cell r="V20" t="str">
            <v xml:space="preserve">  </v>
          </cell>
          <cell r="W20" t="str">
            <v xml:space="preserve">  </v>
          </cell>
          <cell r="X20" t="str">
            <v>Div Ops-NE Electric</v>
          </cell>
          <cell r="Y20" t="str">
            <v>75005310E</v>
          </cell>
          <cell r="Z20" t="str">
            <v>MAE1000 - MA Electric Distribution PC</v>
          </cell>
          <cell r="AA20" t="str">
            <v>NONE</v>
          </cell>
          <cell r="AB20" t="str">
            <v xml:space="preserve">COMPANY 5310 LEVEL ELECT DIST </v>
          </cell>
          <cell r="AE20">
            <v>1</v>
          </cell>
          <cell r="AK20">
            <v>38261</v>
          </cell>
        </row>
        <row r="21">
          <cell r="A21" t="str">
            <v>C000780</v>
          </cell>
          <cell r="B21">
            <v>5310</v>
          </cell>
          <cell r="D21" t="str">
            <v>NEESCOM MAKE-READY (NEPONSET)</v>
          </cell>
          <cell r="E21" t="str">
            <v>P_Electric Distribution Line MA</v>
          </cell>
          <cell r="G21" t="str">
            <v>NONE</v>
          </cell>
          <cell r="H21" t="str">
            <v>NONE</v>
          </cell>
          <cell r="I21" t="str">
            <v>SANAIE, SHAHROKH</v>
          </cell>
          <cell r="J21" t="str">
            <v>Statutory/Regulatory</v>
          </cell>
          <cell r="L21" t="str">
            <v>Public Requirements</v>
          </cell>
          <cell r="M21" t="str">
            <v>Specific</v>
          </cell>
          <cell r="O21" t="str">
            <v>Closed</v>
          </cell>
          <cell r="P21">
            <v>8342</v>
          </cell>
          <cell r="Q21" t="str">
            <v>C00780</v>
          </cell>
          <cell r="R21">
            <v>37964</v>
          </cell>
          <cell r="S21" t="str">
            <v>pwrbtch</v>
          </cell>
          <cell r="U21" t="str">
            <v>Survey and construct distribution facilities for NEESCom's  fiber-optic cable within the overhead and underground       systems in the City of Quincy.</v>
          </cell>
          <cell r="V21" t="str">
            <v xml:space="preserve">  </v>
          </cell>
          <cell r="W21" t="str">
            <v xml:space="preserve">  </v>
          </cell>
          <cell r="X21" t="str">
            <v>Div Ops-NE Electric</v>
          </cell>
          <cell r="Y21" t="str">
            <v>75005310E</v>
          </cell>
          <cell r="Z21" t="str">
            <v>MAE1000 - MA Electric Distribution PC</v>
          </cell>
          <cell r="AA21" t="str">
            <v>NONE</v>
          </cell>
          <cell r="AB21" t="str">
            <v xml:space="preserve">COMPANY 5310 LEVEL ELECT DIST </v>
          </cell>
          <cell r="AE21">
            <v>1</v>
          </cell>
        </row>
        <row r="22">
          <cell r="A22" t="str">
            <v>C000781</v>
          </cell>
          <cell r="B22">
            <v>5310</v>
          </cell>
          <cell r="D22" t="str">
            <v>DOTR-146 FORCE ACT KANE SQ A - WORC</v>
          </cell>
          <cell r="E22" t="str">
            <v>P_Electric Distribution Line MA</v>
          </cell>
          <cell r="G22" t="str">
            <v>49</v>
          </cell>
          <cell r="H22" t="str">
            <v>NONE</v>
          </cell>
          <cell r="I22" t="str">
            <v>OSIMBONI, AYODELE</v>
          </cell>
          <cell r="J22" t="str">
            <v>Statutory/Regulatory</v>
          </cell>
          <cell r="L22" t="str">
            <v>Public Requirements</v>
          </cell>
          <cell r="M22" t="str">
            <v>Specific</v>
          </cell>
          <cell r="O22" t="str">
            <v>Closed</v>
          </cell>
          <cell r="P22">
            <v>7980</v>
          </cell>
          <cell r="Q22" t="str">
            <v>C00781</v>
          </cell>
          <cell r="R22">
            <v>37964</v>
          </cell>
          <cell r="S22" t="str">
            <v>pwrbtch</v>
          </cell>
          <cell r="U22" t="str">
            <v>DOTR-- MHD#85305 INSTALL: 6,000 c.f. of 3-1/c-477 kcmil 15kV spca cbl, 1750' of 12-5" PVC &amp; 2,700' of 4-4" PVC encased, 5-3-way, 3-2-way &amp; 1 S.G. M.H., 1,600 c.f. 3-1/c-1000 kcmil AL XLPE cbl. &amp;   misc. ug &amp; oh equip. REM: 10,944 c.f.</v>
          </cell>
          <cell r="V22" t="str">
            <v xml:space="preserve">  </v>
          </cell>
          <cell r="W22" t="str">
            <v>The MA Highway department has requested MECo to relocate distribution facilities presently located in an easement off of Ballard St. for the Kane Square A Phase of the Route 146 Project in Worcester.  The distribution facilities will be removed from the e</v>
          </cell>
          <cell r="X22" t="str">
            <v>Div Ops-NE Electric</v>
          </cell>
          <cell r="Y22" t="str">
            <v>75005310E</v>
          </cell>
          <cell r="Z22" t="str">
            <v>MAE1000 - MA Electric Distribution PC</v>
          </cell>
          <cell r="AA22" t="str">
            <v>NONE</v>
          </cell>
          <cell r="AB22" t="str">
            <v xml:space="preserve">COMPANY 5310 LEVEL ELECT DIST </v>
          </cell>
          <cell r="AE22">
            <v>4</v>
          </cell>
          <cell r="AF22" t="str">
            <v>4</v>
          </cell>
          <cell r="AG22">
            <v>38880</v>
          </cell>
          <cell r="AH22">
            <v>1108823</v>
          </cell>
          <cell r="AI22">
            <v>0</v>
          </cell>
          <cell r="AJ22">
            <v>0</v>
          </cell>
          <cell r="AK22">
            <v>0</v>
          </cell>
          <cell r="AL22">
            <v>1</v>
          </cell>
          <cell r="AM22">
            <v>0</v>
          </cell>
          <cell r="AN22">
            <v>1</v>
          </cell>
        </row>
        <row r="23">
          <cell r="A23" t="str">
            <v>C000782</v>
          </cell>
          <cell r="B23">
            <v>5310</v>
          </cell>
          <cell r="D23" t="str">
            <v>URD-HADLEY ESTATES-PEPPERELL</v>
          </cell>
          <cell r="E23" t="str">
            <v>P_Electric Distribution Line MA</v>
          </cell>
          <cell r="G23" t="str">
            <v>NONE</v>
          </cell>
          <cell r="H23" t="str">
            <v>NONE</v>
          </cell>
          <cell r="I23" t="str">
            <v>GALAT, DAVID</v>
          </cell>
          <cell r="L23" t="str">
            <v>New Business - Residential</v>
          </cell>
          <cell r="M23" t="str">
            <v>Specific</v>
          </cell>
          <cell r="O23" t="str">
            <v>cancelled</v>
          </cell>
          <cell r="Q23" t="str">
            <v>C00782</v>
          </cell>
          <cell r="R23">
            <v>37964</v>
          </cell>
          <cell r="S23" t="str">
            <v>pwrbtch</v>
          </cell>
          <cell r="U23" t="str">
            <v>Install 1-40'JO pole (MECo.set), 12,500'of 3" DB PVC conduit8500' 15kV #2 Al cable, 4250' 3/C 350kcmil secondary cable, 25 handholes, and miscellaneous OH &amp; UG equip.              Remove 5-35'JO poles, 575'of 1/0 tw, and misc. OH equipment.</v>
          </cell>
          <cell r="V23" t="str">
            <v xml:space="preserve">  </v>
          </cell>
          <cell r="W23" t="str">
            <v xml:space="preserve">  </v>
          </cell>
          <cell r="X23" t="str">
            <v>Div Ops-NE Electric</v>
          </cell>
          <cell r="Y23" t="str">
            <v>75005310E</v>
          </cell>
          <cell r="Z23" t="str">
            <v>MAE1000 - MA Electric Distribution PC</v>
          </cell>
          <cell r="AA23" t="str">
            <v>NONE</v>
          </cell>
          <cell r="AB23" t="str">
            <v xml:space="preserve">COMPANY 5310 LEVEL ELECT DIST </v>
          </cell>
          <cell r="AE23">
            <v>1</v>
          </cell>
          <cell r="AK23">
            <v>38261</v>
          </cell>
        </row>
        <row r="24">
          <cell r="A24" t="str">
            <v>C000783</v>
          </cell>
          <cell r="B24">
            <v>5310</v>
          </cell>
          <cell r="D24" t="str">
            <v>N-COM MAKE-READY (NPNST, PH-2)</v>
          </cell>
          <cell r="E24" t="str">
            <v>P_Electric Distribution Line MA</v>
          </cell>
          <cell r="G24" t="str">
            <v>NONE</v>
          </cell>
          <cell r="H24" t="str">
            <v>NONE</v>
          </cell>
          <cell r="I24" t="str">
            <v>SANAIE, SHAHROKH</v>
          </cell>
          <cell r="J24" t="str">
            <v>Statutory/Regulatory</v>
          </cell>
          <cell r="L24" t="str">
            <v>Public Requirements</v>
          </cell>
          <cell r="M24" t="str">
            <v>Specific</v>
          </cell>
          <cell r="O24" t="str">
            <v>Closed</v>
          </cell>
          <cell r="P24">
            <v>8327</v>
          </cell>
          <cell r="Q24" t="str">
            <v>C00783</v>
          </cell>
          <cell r="R24">
            <v>37964</v>
          </cell>
          <cell r="S24" t="str">
            <v>pwrbtch</v>
          </cell>
          <cell r="U24" t="str">
            <v>Survey and construct distribution facilities for NEESCom's  fiber-optic cable within the overhead and underground       systems in the City of Quincy.  This is for NEESCom Project # G7548, Phase 2.</v>
          </cell>
          <cell r="V24" t="str">
            <v xml:space="preserve">  </v>
          </cell>
          <cell r="W24" t="str">
            <v xml:space="preserve">  </v>
          </cell>
          <cell r="X24" t="str">
            <v>Div Ops-NE Electric</v>
          </cell>
          <cell r="Y24" t="str">
            <v>75005310E</v>
          </cell>
          <cell r="Z24" t="str">
            <v>MAE1000 - MA Electric Distribution PC</v>
          </cell>
          <cell r="AA24" t="str">
            <v>NONE</v>
          </cell>
          <cell r="AB24" t="str">
            <v xml:space="preserve">COMPANY 5310 LEVEL ELECT DIST </v>
          </cell>
          <cell r="AE24">
            <v>1</v>
          </cell>
        </row>
        <row r="25">
          <cell r="A25" t="str">
            <v>C000784</v>
          </cell>
          <cell r="B25">
            <v>5310</v>
          </cell>
          <cell r="D25" t="str">
            <v>NEESCOM BILLERICA LOOP</v>
          </cell>
          <cell r="E25" t="str">
            <v>P_Electric Distribution Line MA</v>
          </cell>
          <cell r="G25" t="str">
            <v>NONE</v>
          </cell>
          <cell r="H25" t="str">
            <v>NONE</v>
          </cell>
          <cell r="I25" t="str">
            <v>HALL, STEVEN</v>
          </cell>
          <cell r="J25" t="str">
            <v>Statutory/Regulatory</v>
          </cell>
          <cell r="L25" t="str">
            <v>3rd Party Attachments</v>
          </cell>
          <cell r="M25" t="str">
            <v>Specific</v>
          </cell>
          <cell r="O25" t="str">
            <v>Closed</v>
          </cell>
          <cell r="P25">
            <v>8338</v>
          </cell>
          <cell r="Q25" t="str">
            <v>C00784</v>
          </cell>
          <cell r="R25">
            <v>37964</v>
          </cell>
          <cell r="S25" t="str">
            <v>pwrbtch</v>
          </cell>
          <cell r="U25" t="str">
            <v>Install three 40' poles, 5735' 1/0-3/C &amp; 120' 1/0-4/C       secondary, and misc. overhead equipment.                    Remove three 35' poles, 4775' 3-#3, 755' 1-#3 &amp; 120' 4-#3   secondary, 3485' 1/0 neutral, and misc. overhead equip</v>
          </cell>
          <cell r="V25" t="str">
            <v xml:space="preserve">  </v>
          </cell>
          <cell r="W25" t="str">
            <v xml:space="preserve">  </v>
          </cell>
          <cell r="X25" t="str">
            <v>Div Ops-NE Electric</v>
          </cell>
          <cell r="Y25" t="str">
            <v>75005310E</v>
          </cell>
          <cell r="Z25" t="str">
            <v>MAE1000 - MA Electric Distribution PC</v>
          </cell>
          <cell r="AA25" t="str">
            <v>NONE</v>
          </cell>
          <cell r="AB25" t="str">
            <v xml:space="preserve">COMPANY 5310 LEVEL ELECT DIST </v>
          </cell>
          <cell r="AE25">
            <v>2</v>
          </cell>
        </row>
        <row r="26">
          <cell r="A26" t="str">
            <v>C000785</v>
          </cell>
          <cell r="B26">
            <v>5310</v>
          </cell>
          <cell r="D26" t="str">
            <v>RELIABILITY IMPROV 3J341- WORC</v>
          </cell>
          <cell r="E26" t="str">
            <v>P_Electric Distribution Line MA</v>
          </cell>
          <cell r="G26" t="str">
            <v>NONE</v>
          </cell>
          <cell r="H26" t="str">
            <v>NONE</v>
          </cell>
          <cell r="I26" t="str">
            <v>GOYETTE, TODD</v>
          </cell>
          <cell r="L26" t="str">
            <v>Reliability - Dist</v>
          </cell>
          <cell r="M26" t="str">
            <v>Specific</v>
          </cell>
          <cell r="O26" t="str">
            <v>cancelled</v>
          </cell>
          <cell r="Q26" t="str">
            <v>C00785</v>
          </cell>
          <cell r="R26">
            <v>37964</v>
          </cell>
          <cell r="S26" t="str">
            <v>pwrbtch</v>
          </cell>
          <cell r="U26" t="str">
            <v xml:space="preserve">Inst 2 swgr mhs 420'-5" PVC cond, 820'-4" pvc cond, 1 pmh-9 swgr, 1 vista swgr, 3920' 3-1/C-350 Cu XLPE 15kV cbl, 1800' 3-1/C-4/0 Cu XLPE 15kV cbl, 745' 3-1/C-#2 Cu XLPE 15kV cbl, and misc UG equip.                                          </v>
          </cell>
          <cell r="V26" t="str">
            <v xml:space="preserve">  </v>
          </cell>
          <cell r="W26" t="str">
            <v xml:space="preserve">  </v>
          </cell>
          <cell r="X26" t="str">
            <v>Div Ops-NE Electric</v>
          </cell>
          <cell r="Y26" t="str">
            <v>75005310E</v>
          </cell>
          <cell r="Z26" t="str">
            <v>MAE1000 - MA Electric Distribution PC</v>
          </cell>
          <cell r="AA26" t="str">
            <v>NONE</v>
          </cell>
          <cell r="AB26" t="str">
            <v xml:space="preserve">COMPANY 5310 LEVEL ELECT DIST </v>
          </cell>
          <cell r="AE26">
            <v>1</v>
          </cell>
          <cell r="AK26">
            <v>38261</v>
          </cell>
        </row>
        <row r="27">
          <cell r="A27" t="str">
            <v>C000786</v>
          </cell>
          <cell r="B27">
            <v>5310</v>
          </cell>
          <cell r="D27" t="str">
            <v>Z-REPLACE COX BRIDGE DUCT BANK</v>
          </cell>
          <cell r="E27" t="str">
            <v>P_Electric Distribution Line MA</v>
          </cell>
          <cell r="G27" t="str">
            <v>NONE</v>
          </cell>
          <cell r="H27" t="str">
            <v>NONE</v>
          </cell>
          <cell r="I27" t="str">
            <v>HUNT, DARRIN J</v>
          </cell>
          <cell r="L27" t="str">
            <v>Public Requirements</v>
          </cell>
          <cell r="M27" t="str">
            <v>Specific</v>
          </cell>
          <cell r="O27" t="str">
            <v>Closed</v>
          </cell>
          <cell r="Q27" t="str">
            <v>C00786</v>
          </cell>
          <cell r="R27">
            <v>37964</v>
          </cell>
          <cell r="S27" t="str">
            <v>pwrbtch</v>
          </cell>
          <cell r="U27" t="str">
            <v xml:space="preserve">Install 500' 8x4" fiberglass duct bank, 2 sets of 350 mcm   cu conductors, one loadbreak switch and misc. OH &amp; UG equip.Remove 500' 8x4" concrete encased duct bank, 2 sets of 350  mcm cu conductors, and miscellaneous OH and UG equipment.   </v>
          </cell>
          <cell r="V27" t="str">
            <v xml:space="preserve">  </v>
          </cell>
          <cell r="W27" t="str">
            <v xml:space="preserve">  </v>
          </cell>
          <cell r="X27" t="str">
            <v>Div Ops-NE Electric</v>
          </cell>
          <cell r="Y27" t="str">
            <v>75005310E</v>
          </cell>
          <cell r="Z27" t="str">
            <v>MAE1000 - MA Electric Distribution PC</v>
          </cell>
          <cell r="AA27" t="str">
            <v>NONE</v>
          </cell>
          <cell r="AB27" t="str">
            <v xml:space="preserve">COMPANY 5310 LEVEL ELECT DIST </v>
          </cell>
          <cell r="AE27">
            <v>1</v>
          </cell>
        </row>
        <row r="28">
          <cell r="A28" t="str">
            <v>C000787</v>
          </cell>
          <cell r="B28">
            <v>5310</v>
          </cell>
          <cell r="D28" t="str">
            <v>NEESCOM REQUEST G7643</v>
          </cell>
          <cell r="E28" t="str">
            <v>P_Electric Distribution Line MA</v>
          </cell>
          <cell r="G28" t="str">
            <v>NONE</v>
          </cell>
          <cell r="H28" t="str">
            <v>NONE</v>
          </cell>
          <cell r="I28" t="str">
            <v>SMITH, GREGORY M</v>
          </cell>
          <cell r="L28" t="str">
            <v>3rd Party Attachments</v>
          </cell>
          <cell r="M28" t="str">
            <v>Specific</v>
          </cell>
          <cell r="O28" t="str">
            <v>Closed</v>
          </cell>
          <cell r="Q28" t="str">
            <v>C00787</v>
          </cell>
          <cell r="R28">
            <v>37964</v>
          </cell>
          <cell r="S28" t="str">
            <v>pwrbtch</v>
          </cell>
          <cell r="U28" t="str">
            <v xml:space="preserve">This project will provide for survey work associated with   NEESCOM'S request G7643, RTE 20, Hall Rd., Main St.,        Sturbridge.                                                                                                             </v>
          </cell>
          <cell r="V28" t="str">
            <v xml:space="preserve">  </v>
          </cell>
          <cell r="W28" t="str">
            <v xml:space="preserve">  </v>
          </cell>
          <cell r="X28" t="str">
            <v>Div Ops-NE Electric</v>
          </cell>
          <cell r="Y28" t="str">
            <v>75005310E</v>
          </cell>
          <cell r="Z28" t="str">
            <v>MAE1000 - MA Electric Distribution PC</v>
          </cell>
          <cell r="AA28" t="str">
            <v>NONE</v>
          </cell>
          <cell r="AB28" t="str">
            <v xml:space="preserve">COMPANY 5310 LEVEL ELECT DIST </v>
          </cell>
          <cell r="AE28">
            <v>1</v>
          </cell>
        </row>
        <row r="29">
          <cell r="A29" t="str">
            <v>C000788</v>
          </cell>
          <cell r="B29">
            <v>5310</v>
          </cell>
          <cell r="D29" t="str">
            <v>NEESCOM G7643 ROUTE 20 - BRIM</v>
          </cell>
          <cell r="E29" t="str">
            <v>P_Electric Distribution Line MA</v>
          </cell>
          <cell r="G29" t="str">
            <v>NONE</v>
          </cell>
          <cell r="H29" t="str">
            <v>NONE</v>
          </cell>
          <cell r="I29" t="str">
            <v>MARINE, DAVID F</v>
          </cell>
          <cell r="J29" t="str">
            <v>Statutory/Regulatory</v>
          </cell>
          <cell r="L29" t="str">
            <v>Public Requirements</v>
          </cell>
          <cell r="M29" t="str">
            <v>Specific</v>
          </cell>
          <cell r="O29" t="str">
            <v>Closed</v>
          </cell>
          <cell r="P29">
            <v>8341</v>
          </cell>
          <cell r="Q29" t="str">
            <v>C00788</v>
          </cell>
          <cell r="R29">
            <v>37964</v>
          </cell>
          <cell r="S29" t="str">
            <v>pwrbtch</v>
          </cell>
          <cell r="U29" t="str">
            <v>Purchase half interest in 2 poles.                          INSTALL: 3 45' JO poles, 6 40' JO poles, 8 SO guys, 17      crossarms, 6 ptp's, 7 cutouts, 1 loadbreak and miscellanous overhead equipment.  REMOVE: miscellanous overhead equ</v>
          </cell>
          <cell r="V29" t="str">
            <v xml:space="preserve">  </v>
          </cell>
          <cell r="W29" t="str">
            <v xml:space="preserve">  </v>
          </cell>
          <cell r="X29" t="str">
            <v>Div Ops-NE Electric</v>
          </cell>
          <cell r="Y29" t="str">
            <v>75005310E</v>
          </cell>
          <cell r="Z29" t="str">
            <v>MAE1000 - MA Electric Distribution PC</v>
          </cell>
          <cell r="AA29" t="str">
            <v>NONE</v>
          </cell>
          <cell r="AB29" t="str">
            <v xml:space="preserve">COMPANY 5310 LEVEL ELECT DIST </v>
          </cell>
          <cell r="AE29">
            <v>1</v>
          </cell>
        </row>
        <row r="30">
          <cell r="A30" t="str">
            <v>C000789</v>
          </cell>
          <cell r="B30">
            <v>5310</v>
          </cell>
          <cell r="D30" t="str">
            <v>WEYMOUTH Targeted POLE Replacements</v>
          </cell>
          <cell r="E30" t="str">
            <v>P_Electric Distribution Line MA</v>
          </cell>
          <cell r="G30" t="str">
            <v>NONE</v>
          </cell>
          <cell r="H30" t="str">
            <v>NONE</v>
          </cell>
          <cell r="I30" t="str">
            <v>ANTUNES, NELSON</v>
          </cell>
          <cell r="J30" t="str">
            <v>Asset Condition</v>
          </cell>
          <cell r="L30" t="str">
            <v>Asset Replacement</v>
          </cell>
          <cell r="M30" t="str">
            <v>Specific</v>
          </cell>
          <cell r="N30" t="str">
            <v>Targeted Pole Replacements</v>
          </cell>
          <cell r="O30" t="str">
            <v>Closed</v>
          </cell>
          <cell r="P30">
            <v>8805</v>
          </cell>
          <cell r="Q30" t="str">
            <v>C00789</v>
          </cell>
          <cell r="R30">
            <v>37964</v>
          </cell>
          <cell r="S30" t="str">
            <v>pwrbtch</v>
          </cell>
          <cell r="U30" t="str">
            <v>Replace 200 Condemned poles in the town of Weymouth.  These poles were condemned by Osmose in a 1994 Pole Inspection.</v>
          </cell>
          <cell r="V30" t="str">
            <v>1/8/07 - changed title from "Weymouth condemned poles" per Chris Brouillard</v>
          </cell>
          <cell r="W30" t="str">
            <v xml:space="preserve">  </v>
          </cell>
          <cell r="X30" t="str">
            <v>Div Ops-NE Electric</v>
          </cell>
          <cell r="Y30" t="str">
            <v>75005310E</v>
          </cell>
          <cell r="Z30" t="str">
            <v>MAE1000 - MA Electric Distribution PC</v>
          </cell>
          <cell r="AA30" t="str">
            <v>NONE</v>
          </cell>
          <cell r="AB30" t="str">
            <v xml:space="preserve">COMPANY 5310 LEVEL ELECT DIST </v>
          </cell>
          <cell r="AE30">
            <v>3</v>
          </cell>
          <cell r="AF30" t="str">
            <v>3</v>
          </cell>
          <cell r="AG30">
            <v>38883</v>
          </cell>
          <cell r="AH30">
            <v>299300</v>
          </cell>
          <cell r="AI30">
            <v>0</v>
          </cell>
          <cell r="AJ30">
            <v>0</v>
          </cell>
          <cell r="AK30">
            <v>0</v>
          </cell>
          <cell r="AL30">
            <v>0</v>
          </cell>
          <cell r="AM30">
            <v>1</v>
          </cell>
          <cell r="AN30">
            <v>1</v>
          </cell>
        </row>
        <row r="31">
          <cell r="A31" t="str">
            <v>C000790</v>
          </cell>
          <cell r="B31">
            <v>5310</v>
          </cell>
          <cell r="D31" t="str">
            <v>Z-NEESCOM - SURVEY &amp; MAKE READY</v>
          </cell>
          <cell r="E31" t="str">
            <v>P_Electric Distribution Line MA</v>
          </cell>
          <cell r="G31" t="str">
            <v>NONE</v>
          </cell>
          <cell r="H31" t="str">
            <v>NONE</v>
          </cell>
          <cell r="I31" t="str">
            <v>COURCY, PHIL</v>
          </cell>
          <cell r="J31" t="str">
            <v>Statutory/Regulatory</v>
          </cell>
          <cell r="L31" t="str">
            <v>Public Requirements</v>
          </cell>
          <cell r="M31" t="str">
            <v>Specific</v>
          </cell>
          <cell r="O31" t="str">
            <v>Closed</v>
          </cell>
          <cell r="P31">
            <v>8926</v>
          </cell>
          <cell r="Q31" t="str">
            <v>C00790</v>
          </cell>
          <cell r="R31">
            <v>37964</v>
          </cell>
          <cell r="S31" t="str">
            <v>pwrbtch</v>
          </cell>
          <cell r="U31" t="str">
            <v>survey &amp; make ready</v>
          </cell>
          <cell r="V31" t="str">
            <v xml:space="preserve">  </v>
          </cell>
          <cell r="W31" t="str">
            <v xml:space="preserve">  </v>
          </cell>
          <cell r="X31" t="str">
            <v>Div Ops-NE Electric</v>
          </cell>
          <cell r="Y31" t="str">
            <v>75005310E</v>
          </cell>
          <cell r="Z31" t="str">
            <v>MAE1000 - MA Electric Distribution PC</v>
          </cell>
          <cell r="AA31" t="str">
            <v>NONE</v>
          </cell>
          <cell r="AB31" t="str">
            <v xml:space="preserve">COMPANY 5310 LEVEL ELECT DIST </v>
          </cell>
          <cell r="AE31">
            <v>1</v>
          </cell>
        </row>
        <row r="32">
          <cell r="A32" t="str">
            <v>C000791</v>
          </cell>
          <cell r="B32">
            <v>5310</v>
          </cell>
          <cell r="D32" t="str">
            <v>PAGING CONTROL PILOT PROGRAM</v>
          </cell>
          <cell r="E32" t="str">
            <v>P_Electric Distribution Line MA</v>
          </cell>
          <cell r="G32" t="str">
            <v>NONE</v>
          </cell>
          <cell r="H32" t="str">
            <v>NONE</v>
          </cell>
          <cell r="I32" t="str">
            <v>BERNARD, PETER C</v>
          </cell>
          <cell r="J32" t="str">
            <v>System Capacity &amp; Performance</v>
          </cell>
          <cell r="L32" t="str">
            <v>Reliability - Dist</v>
          </cell>
          <cell r="M32" t="str">
            <v>Specific</v>
          </cell>
          <cell r="O32" t="str">
            <v>Closed</v>
          </cell>
          <cell r="P32">
            <v>8406</v>
          </cell>
          <cell r="Q32" t="str">
            <v>C00791</v>
          </cell>
          <cell r="R32">
            <v>37964</v>
          </cell>
          <cell r="S32" t="str">
            <v>pwrbtch</v>
          </cell>
          <cell r="U32" t="str">
            <v>THIS PROJECT WILL COVER THE INSTALLATION OF 11 LINE         CAPACITOR PAGING CONTROL SWITCHES, ASSOCIATED HARDWARE AND  PROVIDE FOR THE DEVELOPMENT OF THE FIRMWARE SOFTWARE.</v>
          </cell>
          <cell r="V32" t="str">
            <v xml:space="preserve">  </v>
          </cell>
          <cell r="W32" t="str">
            <v xml:space="preserve">THIS PROJECT WILL COVER THE INSTALLATION OF 11 LINE         CAPACITOR PAGING CONTROL SWITCHES, ASSOCIATED HARDWARE AND  PROVIDE FOR THE DEVELOPMENT OF THE FIRMWARE SOFTWARE.                                                                </v>
          </cell>
          <cell r="X32" t="str">
            <v>Div Ops-NE Electric</v>
          </cell>
          <cell r="Y32" t="str">
            <v>75005310E</v>
          </cell>
          <cell r="Z32" t="str">
            <v>MAE1000 - MA Electric Distribution PC</v>
          </cell>
          <cell r="AA32" t="str">
            <v>NONE</v>
          </cell>
          <cell r="AB32" t="str">
            <v xml:space="preserve">COMPANY 5310 LEVEL ELECT DIST </v>
          </cell>
          <cell r="AE32">
            <v>2</v>
          </cell>
          <cell r="AF32" t="str">
            <v>2</v>
          </cell>
          <cell r="AG32">
            <v>38579</v>
          </cell>
          <cell r="AH32">
            <v>140000</v>
          </cell>
          <cell r="AI32">
            <v>0</v>
          </cell>
          <cell r="AJ32">
            <v>1</v>
          </cell>
          <cell r="AK32">
            <v>1</v>
          </cell>
          <cell r="AL32">
            <v>0</v>
          </cell>
          <cell r="AM32">
            <v>1</v>
          </cell>
          <cell r="AN32">
            <v>1</v>
          </cell>
        </row>
        <row r="33">
          <cell r="A33" t="str">
            <v>C000792</v>
          </cell>
          <cell r="B33">
            <v>5310</v>
          </cell>
          <cell r="D33" t="str">
            <v>FIBER OPTIC WORK-G7644-PAL/BLC</v>
          </cell>
          <cell r="E33" t="str">
            <v>P_Electric Distribution Line MA</v>
          </cell>
          <cell r="G33" t="str">
            <v>NONE</v>
          </cell>
          <cell r="H33" t="str">
            <v>NONE</v>
          </cell>
          <cell r="I33" t="str">
            <v>MARINE, DAVID F</v>
          </cell>
          <cell r="J33" t="str">
            <v>Statutory/Regulatory</v>
          </cell>
          <cell r="L33" t="str">
            <v>Public Requirements</v>
          </cell>
          <cell r="M33" t="str">
            <v>Specific</v>
          </cell>
          <cell r="O33" t="str">
            <v>Closed</v>
          </cell>
          <cell r="P33">
            <v>8118</v>
          </cell>
          <cell r="Q33" t="str">
            <v>C00792</v>
          </cell>
          <cell r="R33">
            <v>37964</v>
          </cell>
          <cell r="S33" t="str">
            <v>pwrbtch</v>
          </cell>
          <cell r="U33" t="str">
            <v>INSTALL: 1 45 JO pole, 7 SO guys, 7 grounds, 14 cutouts, 1  arrester, 12 ptp's, 17 crossarms and miscellaneous equipmentREMOVE: 1 40 JO pole,7 SO guys, 7 grounds, 17 crossarms and miscellaneous equipment. Purchase half interest in 16</v>
          </cell>
          <cell r="V33" t="str">
            <v xml:space="preserve">  </v>
          </cell>
          <cell r="W33" t="str">
            <v xml:space="preserve">  </v>
          </cell>
          <cell r="X33" t="str">
            <v>Div Ops-NE Electric</v>
          </cell>
          <cell r="Y33" t="str">
            <v>75005310E</v>
          </cell>
          <cell r="Z33" t="str">
            <v>MAE1000 - MA Electric Distribution PC</v>
          </cell>
          <cell r="AA33" t="str">
            <v>NONE</v>
          </cell>
          <cell r="AB33" t="str">
            <v>MASS PLANT - MA 5310 - MAE1000</v>
          </cell>
          <cell r="AE33">
            <v>1</v>
          </cell>
        </row>
        <row r="34">
          <cell r="A34" t="str">
            <v>C000793</v>
          </cell>
          <cell r="B34">
            <v>5310</v>
          </cell>
          <cell r="D34" t="str">
            <v>DOTR--ROUTE 146-HURLEY SQUARE - WOR</v>
          </cell>
          <cell r="E34" t="str">
            <v>P_Electric Distribution Line MA</v>
          </cell>
          <cell r="G34" t="str">
            <v>49</v>
          </cell>
          <cell r="H34" t="str">
            <v>NONE</v>
          </cell>
          <cell r="I34" t="str">
            <v>OSIMBONI, AYO</v>
          </cell>
          <cell r="J34" t="str">
            <v>Statutory/Regulatory</v>
          </cell>
          <cell r="L34" t="str">
            <v>Public Requirements</v>
          </cell>
          <cell r="M34" t="str">
            <v>Specific</v>
          </cell>
          <cell r="O34" t="str">
            <v>Closed</v>
          </cell>
          <cell r="P34">
            <v>8052</v>
          </cell>
          <cell r="Q34" t="str">
            <v>C00793</v>
          </cell>
          <cell r="R34">
            <v>37964</v>
          </cell>
          <cell r="S34" t="str">
            <v>pwrbtch</v>
          </cell>
          <cell r="U34" t="str">
            <v>DOTR--FORCE ACCOUNT PROJECT FOR THE RELOCATION OF EXISITING       DISTRIBUTION FACILITIESON THE HURLEY SQUARE PHASE OF THE    ROUTE 146 PROJECT</v>
          </cell>
          <cell r="V34" t="str">
            <v xml:space="preserve">  </v>
          </cell>
          <cell r="W34" t="str">
            <v>The project is to relocate Meco facilities along Millbury Street in the Hurley Square area which is required by the state</v>
          </cell>
          <cell r="X34" t="str">
            <v>Div Ops-NE Electric</v>
          </cell>
          <cell r="Y34" t="str">
            <v>75005310E</v>
          </cell>
          <cell r="Z34" t="str">
            <v>MAE1000 - MA Electric Distribution PC</v>
          </cell>
          <cell r="AA34" t="str">
            <v>NONE</v>
          </cell>
          <cell r="AB34" t="str">
            <v>MASS PLANT - MA 5310 - MAE1000</v>
          </cell>
          <cell r="AE34">
            <v>3</v>
          </cell>
          <cell r="AF34" t="str">
            <v>3</v>
          </cell>
          <cell r="AG34">
            <v>38859</v>
          </cell>
          <cell r="AH34">
            <v>2122427</v>
          </cell>
          <cell r="AI34">
            <v>0</v>
          </cell>
          <cell r="AJ34">
            <v>0</v>
          </cell>
          <cell r="AK34">
            <v>0</v>
          </cell>
          <cell r="AL34">
            <v>1</v>
          </cell>
          <cell r="AM34">
            <v>0</v>
          </cell>
          <cell r="AN34">
            <v>1</v>
          </cell>
        </row>
        <row r="35">
          <cell r="A35" t="str">
            <v>C000794</v>
          </cell>
          <cell r="B35">
            <v>5310</v>
          </cell>
          <cell r="D35" t="str">
            <v>Z-DOTR-RT#3 WIDENING-RT129 CROSSING</v>
          </cell>
          <cell r="E35" t="str">
            <v>P_Electric Distribution Line MA</v>
          </cell>
          <cell r="G35" t="str">
            <v>49</v>
          </cell>
          <cell r="H35" t="str">
            <v>NONE</v>
          </cell>
          <cell r="I35" t="str">
            <v>OSIMBONI, AYODELE</v>
          </cell>
          <cell r="J35" t="str">
            <v>Statutory/Regulatory</v>
          </cell>
          <cell r="L35" t="str">
            <v>Public Requirements</v>
          </cell>
          <cell r="M35" t="str">
            <v>Specific</v>
          </cell>
          <cell r="O35" t="str">
            <v>Closed</v>
          </cell>
          <cell r="P35">
            <v>8896</v>
          </cell>
          <cell r="Q35" t="str">
            <v>C00794</v>
          </cell>
          <cell r="R35">
            <v>37964</v>
          </cell>
          <cell r="S35" t="str">
            <v>pwrbtch</v>
          </cell>
          <cell r="U35" t="str">
            <v>DOTR-- Install 3-45'poles,23 crossarms,5 guys &amp; anchors, 1,950     circuit feet of 477kcmil conductor &amp; misc. ovhd. equipment. Remove 3-40' poles,12 crossarms,2 guys &amp; anchors, 1,950     circuit feet of 336kcmil conductor &amp; misc. ovhd</v>
          </cell>
          <cell r="V35" t="str">
            <v xml:space="preserve">  </v>
          </cell>
          <cell r="W35" t="str">
            <v xml:space="preserve">  </v>
          </cell>
          <cell r="X35" t="str">
            <v>Div Ops-NE Electric</v>
          </cell>
          <cell r="Y35" t="str">
            <v>75005310E</v>
          </cell>
          <cell r="Z35" t="str">
            <v>MAE1000 - MA Electric Distribution PC</v>
          </cell>
          <cell r="AA35" t="str">
            <v>NONE</v>
          </cell>
          <cell r="AB35" t="str">
            <v xml:space="preserve">COMPANY 5310 LEVEL ELECT DIST </v>
          </cell>
          <cell r="AE35">
            <v>2</v>
          </cell>
          <cell r="AF35" t="str">
            <v>2</v>
          </cell>
          <cell r="AG35">
            <v>39169</v>
          </cell>
          <cell r="AH35">
            <v>126743</v>
          </cell>
          <cell r="AI35">
            <v>0</v>
          </cell>
          <cell r="AJ35">
            <v>1</v>
          </cell>
          <cell r="AK35">
            <v>1</v>
          </cell>
          <cell r="AL35">
            <v>0</v>
          </cell>
          <cell r="AM35">
            <v>1</v>
          </cell>
          <cell r="AN35">
            <v>1</v>
          </cell>
        </row>
        <row r="36">
          <cell r="A36" t="str">
            <v>C000795</v>
          </cell>
          <cell r="B36">
            <v>5310</v>
          </cell>
          <cell r="D36" t="str">
            <v>NEESCOM(G7612) MBORO/SBORO</v>
          </cell>
          <cell r="E36" t="str">
            <v>P_Electric Distribution Line MA</v>
          </cell>
          <cell r="G36" t="str">
            <v>NONE</v>
          </cell>
          <cell r="H36" t="str">
            <v>NONE</v>
          </cell>
          <cell r="I36" t="str">
            <v>COX, ROGER</v>
          </cell>
          <cell r="J36" t="str">
            <v>Statutory/Regulatory</v>
          </cell>
          <cell r="L36" t="str">
            <v>3rd Party Attachments</v>
          </cell>
          <cell r="M36" t="str">
            <v>Specific</v>
          </cell>
          <cell r="O36" t="str">
            <v>Closed</v>
          </cell>
          <cell r="P36">
            <v>8349</v>
          </cell>
          <cell r="Q36" t="str">
            <v>C00795</v>
          </cell>
          <cell r="R36">
            <v>37964</v>
          </cell>
          <cell r="S36" t="str">
            <v>pwrbtch</v>
          </cell>
          <cell r="U36" t="str">
            <v>Install 1 JO pole, Remove 1 JO pole, relocate our           facilities on 44 poles, and install two new risers.</v>
          </cell>
          <cell r="V36" t="str">
            <v xml:space="preserve">  </v>
          </cell>
          <cell r="W36" t="str">
            <v xml:space="preserve">  </v>
          </cell>
          <cell r="X36" t="str">
            <v>Div Ops-NE Electric</v>
          </cell>
          <cell r="Y36" t="str">
            <v>75005310E</v>
          </cell>
          <cell r="Z36" t="str">
            <v>MAE1000 - MA Electric Distribution PC</v>
          </cell>
          <cell r="AA36" t="str">
            <v>NONE</v>
          </cell>
          <cell r="AB36" t="str">
            <v xml:space="preserve">COMPANY 5310 LEVEL ELECT DIST </v>
          </cell>
          <cell r="AE36">
            <v>1</v>
          </cell>
        </row>
        <row r="37">
          <cell r="A37" t="str">
            <v>C000796</v>
          </cell>
          <cell r="B37">
            <v>5310</v>
          </cell>
          <cell r="D37" t="str">
            <v>INSTALL 36L2 FEEDER POSITION</v>
          </cell>
          <cell r="E37" t="str">
            <v>P_Electric Distribution Line MA</v>
          </cell>
          <cell r="G37" t="str">
            <v>NONE</v>
          </cell>
          <cell r="H37" t="str">
            <v>NONE</v>
          </cell>
          <cell r="I37" t="str">
            <v>KERN, WILLIAM</v>
          </cell>
          <cell r="L37" t="str">
            <v>Load Relief</v>
          </cell>
          <cell r="M37" t="str">
            <v>Specific</v>
          </cell>
          <cell r="O37" t="str">
            <v>cancelled</v>
          </cell>
          <cell r="Q37" t="str">
            <v>C00796</v>
          </cell>
          <cell r="R37">
            <v>37964</v>
          </cell>
          <cell r="S37" t="str">
            <v>pwrbtch</v>
          </cell>
          <cell r="U37" t="str">
            <v xml:space="preserve">Preliminary Engineering for new 36L2 feeder position                                                                                                                                                                                            </v>
          </cell>
          <cell r="V37" t="str">
            <v xml:space="preserve">  </v>
          </cell>
          <cell r="W37" t="str">
            <v xml:space="preserve">  </v>
          </cell>
          <cell r="X37" t="str">
            <v>Div Ops-NE Electric</v>
          </cell>
          <cell r="Y37" t="str">
            <v>75005310E</v>
          </cell>
          <cell r="Z37" t="str">
            <v>MAE1000 - MA Electric Distribution PC</v>
          </cell>
          <cell r="AA37" t="str">
            <v>NONE</v>
          </cell>
          <cell r="AB37" t="str">
            <v xml:space="preserve">COMPANY 5310 LEVEL ELECT DIST </v>
          </cell>
          <cell r="AE37">
            <v>1</v>
          </cell>
          <cell r="AK37">
            <v>38261</v>
          </cell>
        </row>
        <row r="38">
          <cell r="A38" t="str">
            <v>C000797</v>
          </cell>
          <cell r="B38">
            <v>5310</v>
          </cell>
          <cell r="D38" t="str">
            <v>Z-POLE MAKE READY WORK-NO SHORE</v>
          </cell>
          <cell r="E38" t="str">
            <v>P_Electric Distribution Line MA</v>
          </cell>
          <cell r="G38" t="str">
            <v>NONE</v>
          </cell>
          <cell r="H38" t="str">
            <v>NONE</v>
          </cell>
          <cell r="I38" t="str">
            <v>DIONNE, GARY J</v>
          </cell>
          <cell r="L38" t="str">
            <v>Public Requirements</v>
          </cell>
          <cell r="M38" t="str">
            <v>Specific</v>
          </cell>
          <cell r="O38" t="str">
            <v>cancelled</v>
          </cell>
          <cell r="Q38" t="str">
            <v>C00797</v>
          </cell>
          <cell r="R38">
            <v>37964</v>
          </cell>
          <cell r="S38" t="str">
            <v>pwrbtch</v>
          </cell>
          <cell r="U38" t="str">
            <v xml:space="preserve">to accumulate costs for various make ready work in          the north shore district                                                                                                                                                            </v>
          </cell>
          <cell r="V38" t="str">
            <v xml:space="preserve">  </v>
          </cell>
          <cell r="W38" t="str">
            <v xml:space="preserve">  </v>
          </cell>
          <cell r="X38" t="str">
            <v>Div Ops-NE Electric</v>
          </cell>
          <cell r="Y38" t="str">
            <v>75005310E</v>
          </cell>
          <cell r="Z38" t="str">
            <v>MAE1000 - MA Electric Distribution PC</v>
          </cell>
          <cell r="AA38" t="str">
            <v>NONE</v>
          </cell>
          <cell r="AB38" t="str">
            <v xml:space="preserve">COMPANY 5310 LEVEL ELECT DIST </v>
          </cell>
          <cell r="AE38">
            <v>1</v>
          </cell>
          <cell r="AK38">
            <v>38261</v>
          </cell>
        </row>
        <row r="39">
          <cell r="A39" t="str">
            <v>C000798</v>
          </cell>
          <cell r="B39">
            <v>5310</v>
          </cell>
          <cell r="D39" t="str">
            <v>NEESCOM CORP. WAY</v>
          </cell>
          <cell r="E39" t="str">
            <v>P_Electric Distribution Line MA</v>
          </cell>
          <cell r="G39" t="str">
            <v>NONE</v>
          </cell>
          <cell r="H39" t="str">
            <v>NONE</v>
          </cell>
          <cell r="I39" t="str">
            <v>COURCY, PHIL</v>
          </cell>
          <cell r="J39" t="str">
            <v>Statutory/Regulatory</v>
          </cell>
          <cell r="L39" t="str">
            <v>Public Requirements</v>
          </cell>
          <cell r="M39" t="str">
            <v>Specific</v>
          </cell>
          <cell r="O39" t="str">
            <v>Closed</v>
          </cell>
          <cell r="P39">
            <v>8340</v>
          </cell>
          <cell r="Q39" t="str">
            <v>C00798</v>
          </cell>
          <cell r="R39">
            <v>37964</v>
          </cell>
          <cell r="S39" t="str">
            <v>pwrbtch</v>
          </cell>
          <cell r="U39" t="str">
            <v xml:space="preserve">  </v>
          </cell>
          <cell r="V39" t="str">
            <v xml:space="preserve">  </v>
          </cell>
          <cell r="W39" t="str">
            <v xml:space="preserve">  </v>
          </cell>
          <cell r="X39" t="str">
            <v>Div Ops-NE Electric</v>
          </cell>
          <cell r="Y39" t="str">
            <v>75005310E</v>
          </cell>
          <cell r="Z39" t="str">
            <v>MAE1000 - MA Electric Distribution PC</v>
          </cell>
          <cell r="AA39" t="str">
            <v>NONE</v>
          </cell>
          <cell r="AB39" t="str">
            <v xml:space="preserve">COMPANY 5310 LEVEL ELECT DIST </v>
          </cell>
          <cell r="AE39">
            <v>2</v>
          </cell>
        </row>
        <row r="40">
          <cell r="A40" t="str">
            <v>C000799</v>
          </cell>
          <cell r="B40">
            <v>5310</v>
          </cell>
          <cell r="D40" t="str">
            <v>AMESBURY BEAUTIFICATION</v>
          </cell>
          <cell r="E40" t="str">
            <v>P_Electric Distribution Line MA</v>
          </cell>
          <cell r="G40" t="str">
            <v>NONE</v>
          </cell>
          <cell r="H40" t="str">
            <v>NONE</v>
          </cell>
          <cell r="I40" t="str">
            <v>PLENTZAS, JOSEPH C</v>
          </cell>
          <cell r="L40" t="str">
            <v>Public Requirements</v>
          </cell>
          <cell r="M40" t="str">
            <v>Specific</v>
          </cell>
          <cell r="O40" t="str">
            <v>cancelled</v>
          </cell>
          <cell r="Q40" t="str">
            <v>C00799</v>
          </cell>
          <cell r="R40">
            <v>37964</v>
          </cell>
          <cell r="S40" t="str">
            <v>pwrbtch</v>
          </cell>
          <cell r="U40" t="str">
            <v>Install 4800 ckt ft of 477 spr cbl,1900 ckt ft of 477 bare  al oh conductor, 4200' of 3/c-1/0 secondary, 68 crossarms   2- lbs, 12-4kv disc and Miscellaneous overhead and ug equip.remove misc. equip, Transfer 3900 ckt ft of existing 4/0 pri</v>
          </cell>
          <cell r="V40" t="str">
            <v xml:space="preserve">  </v>
          </cell>
          <cell r="W40" t="str">
            <v xml:space="preserve">  </v>
          </cell>
          <cell r="X40" t="str">
            <v>Div Ops-NE Electric</v>
          </cell>
          <cell r="Y40" t="str">
            <v>75005310E</v>
          </cell>
          <cell r="Z40" t="str">
            <v>MAE1000 - MA Electric Distribution PC</v>
          </cell>
          <cell r="AA40" t="str">
            <v>NONE</v>
          </cell>
          <cell r="AB40" t="str">
            <v xml:space="preserve">COMPANY 5310 LEVEL ELECT DIST </v>
          </cell>
          <cell r="AE40">
            <v>1</v>
          </cell>
          <cell r="AK40">
            <v>38261</v>
          </cell>
        </row>
        <row r="41">
          <cell r="A41" t="str">
            <v>C000800</v>
          </cell>
          <cell r="B41">
            <v>5310</v>
          </cell>
          <cell r="D41" t="str">
            <v>NEESCOM FIELD SURVEY #081010</v>
          </cell>
          <cell r="E41" t="str">
            <v>P_Electric Distribution Line MA</v>
          </cell>
          <cell r="G41" t="str">
            <v>NONE</v>
          </cell>
          <cell r="H41" t="str">
            <v>NONE</v>
          </cell>
          <cell r="I41" t="str">
            <v>BYRNE, MICHAEL J</v>
          </cell>
          <cell r="L41" t="str">
            <v>Public Requirements</v>
          </cell>
          <cell r="M41" t="str">
            <v>Specific</v>
          </cell>
          <cell r="O41" t="str">
            <v>cancelled</v>
          </cell>
          <cell r="Q41" t="str">
            <v>C00800</v>
          </cell>
          <cell r="R41">
            <v>37964</v>
          </cell>
          <cell r="S41" t="str">
            <v>pwrbtch</v>
          </cell>
          <cell r="U41" t="str">
            <v xml:space="preserve">field survey for neescom application number 081010.                                                                                                                                                                                             </v>
          </cell>
          <cell r="V41" t="str">
            <v xml:space="preserve">  </v>
          </cell>
          <cell r="W41" t="str">
            <v xml:space="preserve">  </v>
          </cell>
          <cell r="X41" t="str">
            <v>Div Ops-NE Electric</v>
          </cell>
          <cell r="Y41" t="str">
            <v>75005310E</v>
          </cell>
          <cell r="Z41" t="str">
            <v>MAE1000 - MA Electric Distribution PC</v>
          </cell>
          <cell r="AA41" t="str">
            <v>NONE</v>
          </cell>
          <cell r="AB41" t="str">
            <v xml:space="preserve">COMPANY 5310 LEVEL ELECT DIST </v>
          </cell>
          <cell r="AE41">
            <v>1</v>
          </cell>
          <cell r="AK41">
            <v>38261</v>
          </cell>
        </row>
        <row r="42">
          <cell r="A42" t="str">
            <v>C000801</v>
          </cell>
          <cell r="B42">
            <v>5310</v>
          </cell>
          <cell r="D42" t="str">
            <v>TECHNOLOGY CENTER DR FDR TIE</v>
          </cell>
          <cell r="E42" t="str">
            <v>P_Electric Distribution Line MA</v>
          </cell>
          <cell r="G42" t="str">
            <v>NONE</v>
          </cell>
          <cell r="H42" t="str">
            <v>NONE</v>
          </cell>
          <cell r="I42" t="str">
            <v>SANAIE, SHAHROKH</v>
          </cell>
          <cell r="L42" t="str">
            <v>Reliability - Dist</v>
          </cell>
          <cell r="M42" t="str">
            <v>Specific</v>
          </cell>
          <cell r="O42" t="str">
            <v>cancelled</v>
          </cell>
          <cell r="Q42" t="str">
            <v>C00801</v>
          </cell>
          <cell r="R42">
            <v>37964</v>
          </cell>
          <cell r="S42" t="str">
            <v>pwrbtch</v>
          </cell>
          <cell r="U42" t="str">
            <v xml:space="preserve">Install 2,000 feet of 477 Al 15kv bare conductor, 1 two way manhole, 1 switchgear manhole, 1 switchgear, 1,500 circuit  feet of 1,000 Al 15kv Kcmil underground cable, and          miscellaneous overhead and underground equipment.           </v>
          </cell>
          <cell r="V42" t="str">
            <v xml:space="preserve">  </v>
          </cell>
          <cell r="W42" t="str">
            <v xml:space="preserve">  </v>
          </cell>
          <cell r="X42" t="str">
            <v>Div Ops-NE Electric</v>
          </cell>
          <cell r="Y42" t="str">
            <v>75005310E</v>
          </cell>
          <cell r="Z42" t="str">
            <v>MAE1000 - MA Electric Distribution PC</v>
          </cell>
          <cell r="AA42" t="str">
            <v>NONE</v>
          </cell>
          <cell r="AB42" t="str">
            <v xml:space="preserve">COMPANY 5310 LEVEL ELECT DIST </v>
          </cell>
          <cell r="AE42">
            <v>1</v>
          </cell>
          <cell r="AK42">
            <v>38261</v>
          </cell>
        </row>
        <row r="43">
          <cell r="A43" t="str">
            <v>C000802</v>
          </cell>
          <cell r="B43">
            <v>5310</v>
          </cell>
          <cell r="D43" t="str">
            <v>RELOCATE 2383 LINE WESTFORD</v>
          </cell>
          <cell r="E43" t="str">
            <v>P_Electric Distribution Line MA</v>
          </cell>
          <cell r="G43" t="str">
            <v>NONE</v>
          </cell>
          <cell r="H43" t="str">
            <v>NONE</v>
          </cell>
          <cell r="L43" t="str">
            <v>Public Requirements</v>
          </cell>
          <cell r="M43" t="str">
            <v>Specific</v>
          </cell>
          <cell r="O43" t="str">
            <v>Closed</v>
          </cell>
          <cell r="Q43" t="str">
            <v>C00802</v>
          </cell>
          <cell r="R43">
            <v>37964</v>
          </cell>
          <cell r="S43" t="str">
            <v>pwrbtch</v>
          </cell>
          <cell r="U43" t="str">
            <v xml:space="preserve">Install 4 poles 4,guys 7 anchors, 8 crossarms                                                                                                                                                                                                   </v>
          </cell>
          <cell r="V43" t="str">
            <v xml:space="preserve">  </v>
          </cell>
          <cell r="W43" t="str">
            <v xml:space="preserve">  </v>
          </cell>
          <cell r="X43" t="str">
            <v>Div Ops-NE Electric</v>
          </cell>
          <cell r="Y43" t="str">
            <v>75005310E</v>
          </cell>
          <cell r="Z43" t="str">
            <v>MAE1000 - MA Electric Distribution PC</v>
          </cell>
          <cell r="AA43" t="str">
            <v>NONE</v>
          </cell>
          <cell r="AB43" t="str">
            <v xml:space="preserve">COMPANY 5310 LEVEL ELECT DIST </v>
          </cell>
          <cell r="AE43">
            <v>1</v>
          </cell>
        </row>
        <row r="44">
          <cell r="A44" t="str">
            <v>C000805</v>
          </cell>
          <cell r="B44">
            <v>5310</v>
          </cell>
          <cell r="D44" t="str">
            <v>NEESCOM - QUINCY G7678</v>
          </cell>
          <cell r="E44" t="str">
            <v>P_Electric Distribution Line MA</v>
          </cell>
          <cell r="G44" t="str">
            <v>NONE</v>
          </cell>
          <cell r="H44" t="str">
            <v>NONE</v>
          </cell>
          <cell r="I44" t="str">
            <v>HABELT, STEPHEN</v>
          </cell>
          <cell r="L44" t="str">
            <v>Public Requirements</v>
          </cell>
          <cell r="M44" t="str">
            <v>Specific</v>
          </cell>
          <cell r="O44" t="str">
            <v>cancelled</v>
          </cell>
          <cell r="Q44" t="str">
            <v>C00805</v>
          </cell>
          <cell r="R44">
            <v>37964</v>
          </cell>
          <cell r="S44" t="str">
            <v>pwrbtch</v>
          </cell>
          <cell r="U44" t="str">
            <v xml:space="preserve">NEESCOM APPLICATION TO INSTALL F/O FACILITIES:              1 MH @ 200 NEWPORT AVE EXT                                                                                                                                                          </v>
          </cell>
          <cell r="V44" t="str">
            <v xml:space="preserve">  </v>
          </cell>
          <cell r="W44" t="str">
            <v xml:space="preserve">  </v>
          </cell>
          <cell r="X44" t="str">
            <v>Div Ops-NE Electric</v>
          </cell>
          <cell r="Y44" t="str">
            <v>75005310E</v>
          </cell>
          <cell r="Z44" t="str">
            <v>MAE1000 - MA Electric Distribution PC</v>
          </cell>
          <cell r="AA44" t="str">
            <v>NONE</v>
          </cell>
          <cell r="AB44" t="str">
            <v xml:space="preserve">COMPANY 5310 LEVEL ELECT DIST </v>
          </cell>
          <cell r="AE44">
            <v>1</v>
          </cell>
          <cell r="AK44">
            <v>38261</v>
          </cell>
        </row>
        <row r="45">
          <cell r="A45" t="str">
            <v>C000806</v>
          </cell>
          <cell r="B45">
            <v>5310</v>
          </cell>
          <cell r="D45" t="str">
            <v>MVRTA OH TO UG CONVERSION</v>
          </cell>
          <cell r="E45" t="str">
            <v>P_Electric Distribution Line MA</v>
          </cell>
          <cell r="G45" t="str">
            <v>NONE</v>
          </cell>
          <cell r="H45" t="str">
            <v>NONE</v>
          </cell>
          <cell r="I45" t="str">
            <v>KUPCHO, JEREMY</v>
          </cell>
          <cell r="J45" t="str">
            <v>Statutory/Regulatory</v>
          </cell>
          <cell r="L45" t="str">
            <v>New Business - Commercial</v>
          </cell>
          <cell r="M45" t="str">
            <v>Specific</v>
          </cell>
          <cell r="O45" t="str">
            <v>Closed</v>
          </cell>
          <cell r="P45">
            <v>8316</v>
          </cell>
          <cell r="Q45" t="str">
            <v>C00806</v>
          </cell>
          <cell r="R45">
            <v>37964</v>
          </cell>
          <cell r="S45" t="str">
            <v>pwrbtch</v>
          </cell>
          <cell r="U45" t="str">
            <v>CONVERT PORTIONS OF OH SUBTRANSMISSION AND DISTRIBUTION CIRCUITS TO UG TO FACILITATE CONSTRUCTION OF TRAIN STATION AND PARKING PLATFORM AT MERRIMACK ST AND SOUTH UNION ST IN LAWRENCE</v>
          </cell>
          <cell r="V45" t="str">
            <v xml:space="preserve">  </v>
          </cell>
          <cell r="W45" t="str">
            <v xml:space="preserve">  </v>
          </cell>
          <cell r="X45" t="str">
            <v>Div Ops-NE Electric</v>
          </cell>
          <cell r="Y45" t="str">
            <v>75005310E</v>
          </cell>
          <cell r="Z45" t="str">
            <v>MAE1000 - MA Electric Distribution PC</v>
          </cell>
          <cell r="AA45" t="str">
            <v>NONE</v>
          </cell>
          <cell r="AB45" t="str">
            <v xml:space="preserve">COMPANY 5310 LEVEL ELECT DIST </v>
          </cell>
          <cell r="AE45">
            <v>2</v>
          </cell>
          <cell r="AF45" t="str">
            <v>2</v>
          </cell>
          <cell r="AG45">
            <v>38959</v>
          </cell>
          <cell r="AH45">
            <v>120000</v>
          </cell>
          <cell r="AI45">
            <v>0</v>
          </cell>
          <cell r="AJ45">
            <v>1</v>
          </cell>
          <cell r="AK45">
            <v>1</v>
          </cell>
          <cell r="AL45">
            <v>0</v>
          </cell>
          <cell r="AM45">
            <v>1</v>
          </cell>
          <cell r="AN45">
            <v>1</v>
          </cell>
        </row>
        <row r="46">
          <cell r="A46" t="str">
            <v>C000807</v>
          </cell>
          <cell r="B46">
            <v>5310</v>
          </cell>
          <cell r="D46" t="str">
            <v>SLR-04 NEW 321W4 to Douglas</v>
          </cell>
          <cell r="E46" t="str">
            <v>P_Electric Distribution Line MA</v>
          </cell>
          <cell r="G46" t="str">
            <v>NONE</v>
          </cell>
          <cell r="H46" t="str">
            <v>NONE</v>
          </cell>
          <cell r="I46" t="str">
            <v>KLISIEWICZ, STEPHEN</v>
          </cell>
          <cell r="J46" t="str">
            <v>System Capacity &amp; Performance</v>
          </cell>
          <cell r="L46" t="str">
            <v>Load Relief</v>
          </cell>
          <cell r="M46" t="str">
            <v>Specific</v>
          </cell>
          <cell r="O46" t="str">
            <v>Closed</v>
          </cell>
          <cell r="P46">
            <v>8649</v>
          </cell>
          <cell r="Q46" t="str">
            <v>C00807</v>
          </cell>
          <cell r="R46">
            <v>37964</v>
          </cell>
          <cell r="S46" t="str">
            <v>pwrbtch</v>
          </cell>
          <cell r="U46" t="str">
            <v>INSTALL 6.6 MILES OF SPACER CABLE IN UXBRIDGE AND DOUGLAS AS WELL AS ASSOCIATED MISCELANEOUS OVERHEAD DISTRIBUTION E QUIPMENT.</v>
          </cell>
          <cell r="V46" t="str">
            <v xml:space="preserve">  </v>
          </cell>
          <cell r="W46" t="str">
            <v>PPF Score 35</v>
          </cell>
          <cell r="X46" t="str">
            <v>Div Ops-NE Electric</v>
          </cell>
          <cell r="Y46" t="str">
            <v>75005310E</v>
          </cell>
          <cell r="Z46" t="str">
            <v>MAE1000 - MA Electric Distribution PC</v>
          </cell>
          <cell r="AA46" t="str">
            <v>NONE</v>
          </cell>
          <cell r="AB46" t="str">
            <v xml:space="preserve">COMPANY 5310 LEVEL ELECT DIST </v>
          </cell>
          <cell r="AE46">
            <v>2</v>
          </cell>
          <cell r="AF46" t="str">
            <v>2</v>
          </cell>
          <cell r="AG46">
            <v>39171</v>
          </cell>
          <cell r="AH46">
            <v>2656639</v>
          </cell>
          <cell r="AI46">
            <v>0</v>
          </cell>
          <cell r="AJ46">
            <v>0</v>
          </cell>
          <cell r="AK46">
            <v>0</v>
          </cell>
          <cell r="AL46">
            <v>1</v>
          </cell>
          <cell r="AM46">
            <v>0</v>
          </cell>
          <cell r="AN46">
            <v>1</v>
          </cell>
        </row>
        <row r="47">
          <cell r="A47" t="str">
            <v>C000808</v>
          </cell>
          <cell r="B47">
            <v>5310</v>
          </cell>
          <cell r="D47" t="str">
            <v>51T2 EXTENSION-2363 REPLACEMNT</v>
          </cell>
          <cell r="E47" t="str">
            <v>P_Electric Distribution Line MA</v>
          </cell>
          <cell r="G47" t="str">
            <v>NONE</v>
          </cell>
          <cell r="H47" t="str">
            <v>NONE</v>
          </cell>
          <cell r="I47" t="str">
            <v>DEMMER, KURT F</v>
          </cell>
          <cell r="J47" t="str">
            <v>Asset Condition</v>
          </cell>
          <cell r="L47" t="str">
            <v>Asset Replacement</v>
          </cell>
          <cell r="M47" t="str">
            <v>Specific</v>
          </cell>
          <cell r="N47" t="str">
            <v>UG Cable Replacements</v>
          </cell>
          <cell r="O47" t="str">
            <v>Closed</v>
          </cell>
          <cell r="P47">
            <v>7702</v>
          </cell>
          <cell r="Q47" t="str">
            <v>C00808</v>
          </cell>
          <cell r="R47">
            <v>37964</v>
          </cell>
          <cell r="S47" t="str">
            <v>sherir</v>
          </cell>
          <cell r="U47" t="str">
            <v>INSTALL 5000 FEET OF 12 WAY CONDUIT, 9300 FEET OF 9 WAY     CONDUIT, 30 PRECAST MANHOLES, 32,000 CIRCUIT FEET OF 1000   KCML ALUMINUM 35 KV CABLE, 1,400 CIRCUIT FEET OF 500 MCM 23 KV EPR CABLE, AND 2,700 CIRCUIT FEET OF 350 MCM 23 KV</v>
          </cell>
          <cell r="V47" t="str">
            <v xml:space="preserve">  </v>
          </cell>
          <cell r="W47" t="str">
            <v xml:space="preserve">  </v>
          </cell>
          <cell r="X47" t="str">
            <v>Div Ops-NE Electric</v>
          </cell>
          <cell r="Y47" t="str">
            <v>75005310E</v>
          </cell>
          <cell r="Z47" t="str">
            <v>MAE1000 - MA Electric Distribution PC</v>
          </cell>
          <cell r="AA47" t="str">
            <v>NONE</v>
          </cell>
          <cell r="AB47" t="str">
            <v xml:space="preserve">COMPANY 5310 LEVEL ELECT DIST </v>
          </cell>
          <cell r="AE47">
            <v>5</v>
          </cell>
          <cell r="AF47" t="str">
            <v>5</v>
          </cell>
          <cell r="AG47">
            <v>39287</v>
          </cell>
          <cell r="AH47">
            <v>11000000</v>
          </cell>
          <cell r="AI47">
            <v>0</v>
          </cell>
          <cell r="AJ47">
            <v>0</v>
          </cell>
          <cell r="AK47">
            <v>0</v>
          </cell>
          <cell r="AL47">
            <v>1</v>
          </cell>
          <cell r="AM47">
            <v>0</v>
          </cell>
          <cell r="AN47">
            <v>1</v>
          </cell>
        </row>
        <row r="48">
          <cell r="A48" t="str">
            <v>C000810</v>
          </cell>
          <cell r="B48">
            <v>5310</v>
          </cell>
          <cell r="D48" t="str">
            <v>Z-Repl Targeted Poles, 1323 Line</v>
          </cell>
          <cell r="E48" t="str">
            <v>P_Electric Distribution Line MA</v>
          </cell>
          <cell r="G48" t="str">
            <v>NONE</v>
          </cell>
          <cell r="H48" t="str">
            <v>NONE</v>
          </cell>
          <cell r="I48" t="str">
            <v>DANEK, GEORGE</v>
          </cell>
          <cell r="J48" t="str">
            <v>Asset Condition</v>
          </cell>
          <cell r="L48" t="str">
            <v>Asset Replacement</v>
          </cell>
          <cell r="M48" t="str">
            <v>Specific</v>
          </cell>
          <cell r="N48" t="str">
            <v>Targeted Pole Replacements</v>
          </cell>
          <cell r="O48" t="str">
            <v>Closed</v>
          </cell>
          <cell r="P48">
            <v>8958</v>
          </cell>
          <cell r="Q48" t="str">
            <v>C00810</v>
          </cell>
          <cell r="R48">
            <v>37964</v>
          </cell>
          <cell r="S48" t="str">
            <v>pwrbtch</v>
          </cell>
          <cell r="U48" t="str">
            <v>Replace condemned poles by installing 84 poles and removing 90 poles total  on the #1323 line from Tewksbury #22 in Tewksbury to        Andover #3 substation in Andover</v>
          </cell>
          <cell r="V48" t="str">
            <v>1/8/07 - Changed title from "Z-Repl Condemned Poles, 1323 Line"</v>
          </cell>
          <cell r="W48" t="str">
            <v xml:space="preserve">  </v>
          </cell>
          <cell r="X48" t="str">
            <v>Div Ops-NE Electric</v>
          </cell>
          <cell r="Y48" t="str">
            <v>75005310E</v>
          </cell>
          <cell r="Z48" t="str">
            <v>MAE1000 - MA Electric Distribution PC</v>
          </cell>
          <cell r="AA48" t="str">
            <v>NONE</v>
          </cell>
          <cell r="AB48" t="str">
            <v xml:space="preserve">COMPANY 5310 LEVEL ELECT DIST </v>
          </cell>
          <cell r="AE48">
            <v>3</v>
          </cell>
          <cell r="AF48" t="str">
            <v>3</v>
          </cell>
          <cell r="AG48">
            <v>38959</v>
          </cell>
          <cell r="AH48">
            <v>391000</v>
          </cell>
          <cell r="AI48">
            <v>0</v>
          </cell>
          <cell r="AJ48">
            <v>0</v>
          </cell>
          <cell r="AK48">
            <v>0</v>
          </cell>
          <cell r="AL48">
            <v>0</v>
          </cell>
          <cell r="AM48">
            <v>1</v>
          </cell>
          <cell r="AN48">
            <v>1</v>
          </cell>
        </row>
        <row r="49">
          <cell r="A49" t="str">
            <v>C000811</v>
          </cell>
          <cell r="B49">
            <v>5310</v>
          </cell>
          <cell r="D49" t="str">
            <v>Z-OGDEN MARTIN DISTRIBUTION</v>
          </cell>
          <cell r="E49" t="str">
            <v>P_Electric Distribution Line MA</v>
          </cell>
          <cell r="G49" t="str">
            <v>NONE</v>
          </cell>
          <cell r="H49" t="str">
            <v>NONE</v>
          </cell>
          <cell r="I49" t="str">
            <v>EMERSON, MELVIN</v>
          </cell>
          <cell r="J49" t="str">
            <v>Statutory/Regulatory</v>
          </cell>
          <cell r="L49" t="str">
            <v>New Business - Commercial</v>
          </cell>
          <cell r="M49" t="str">
            <v>Specific</v>
          </cell>
          <cell r="O49" t="str">
            <v>Closed</v>
          </cell>
          <cell r="P49">
            <v>8941</v>
          </cell>
          <cell r="Q49" t="str">
            <v>C00811</v>
          </cell>
          <cell r="R49">
            <v>37964</v>
          </cell>
          <cell r="S49" t="str">
            <v>pwrbtch</v>
          </cell>
          <cell r="U49" t="str">
            <v>Intall 6400 ckt ft of 35KV 1/O AL spacer cable, 5100 ckt ft of 15KV 477 AL spacer cable, 1000 ckt ft of 15KV #2 AL UG   cable and miscellaneous OH &amp; UG equipment.  Remove 5100 ckt ft of 4KV 4/O AL OH conductor and miscellaneous equipm</v>
          </cell>
          <cell r="V49" t="str">
            <v xml:space="preserve">  </v>
          </cell>
          <cell r="W49" t="str">
            <v xml:space="preserve">  </v>
          </cell>
          <cell r="X49" t="str">
            <v>Div Ops-NE Electric</v>
          </cell>
          <cell r="Y49" t="str">
            <v>75005310E</v>
          </cell>
          <cell r="Z49" t="str">
            <v>MAE1000 - MA Electric Distribution PC</v>
          </cell>
          <cell r="AA49" t="str">
            <v>NONE</v>
          </cell>
          <cell r="AB49" t="str">
            <v xml:space="preserve">COMPANY 5310 LEVEL ELECT DIST </v>
          </cell>
          <cell r="AE49">
            <v>3</v>
          </cell>
        </row>
        <row r="50">
          <cell r="A50" t="str">
            <v>C000812</v>
          </cell>
          <cell r="B50">
            <v>5310</v>
          </cell>
          <cell r="D50" t="str">
            <v>Z-SALEM RD, BILLERICA SPACER JOB</v>
          </cell>
          <cell r="E50" t="str">
            <v>P_Electric Distribution Line MA</v>
          </cell>
          <cell r="G50" t="str">
            <v>NONE</v>
          </cell>
          <cell r="H50" t="str">
            <v>NONE</v>
          </cell>
          <cell r="I50" t="str">
            <v>MITCHELL, JAMES</v>
          </cell>
          <cell r="L50" t="str">
            <v>Reliability - Dist</v>
          </cell>
          <cell r="M50" t="str">
            <v>Specific</v>
          </cell>
          <cell r="O50" t="str">
            <v>Closed</v>
          </cell>
          <cell r="Q50" t="str">
            <v>C00812</v>
          </cell>
          <cell r="R50">
            <v>37964</v>
          </cell>
          <cell r="S50" t="str">
            <v>pwrbtch</v>
          </cell>
          <cell r="U50" t="str">
            <v xml:space="preserve">Install 13,000 circ ft 477 spca cable, 3,000 ft 1/0 3/c     sec, 8 - 15 kv l/b switch, 110 poles, &amp; misc oh equipment.  Remove 13,000 circ ft of 336 bare al, 9,000 ft #6 open wire sec, 8 - 15 kv a/b switch, 110 poles, &amp; misc oh equipment.  </v>
          </cell>
          <cell r="V50" t="str">
            <v xml:space="preserve">  </v>
          </cell>
          <cell r="W50" t="str">
            <v xml:space="preserve">  </v>
          </cell>
          <cell r="X50" t="str">
            <v>Div Ops-NE Electric</v>
          </cell>
          <cell r="Y50" t="str">
            <v>75005310E</v>
          </cell>
          <cell r="Z50" t="str">
            <v>MAE1000 - MA Electric Distribution PC</v>
          </cell>
          <cell r="AA50" t="str">
            <v>NONE</v>
          </cell>
          <cell r="AB50" t="str">
            <v xml:space="preserve">COMPANY 5310 LEVEL ELECT DIST </v>
          </cell>
          <cell r="AE50">
            <v>2</v>
          </cell>
          <cell r="AF50" t="str">
            <v>2</v>
          </cell>
          <cell r="AG50">
            <v>38959</v>
          </cell>
          <cell r="AH50">
            <v>694000</v>
          </cell>
          <cell r="AI50">
            <v>0</v>
          </cell>
          <cell r="AJ50">
            <v>0</v>
          </cell>
          <cell r="AK50">
            <v>0</v>
          </cell>
          <cell r="AL50">
            <v>1</v>
          </cell>
          <cell r="AM50">
            <v>0</v>
          </cell>
          <cell r="AN50">
            <v>1</v>
          </cell>
        </row>
        <row r="51">
          <cell r="A51" t="str">
            <v>C000813</v>
          </cell>
          <cell r="B51">
            <v>5310</v>
          </cell>
          <cell r="D51" t="str">
            <v>WAVERLY ROAD SPACER CABLE</v>
          </cell>
          <cell r="E51" t="str">
            <v>P_Electric Distribution Line MA</v>
          </cell>
          <cell r="G51" t="str">
            <v>NONE</v>
          </cell>
          <cell r="H51" t="str">
            <v>NONE</v>
          </cell>
          <cell r="I51" t="str">
            <v>MAHONEY, DANIEL</v>
          </cell>
          <cell r="L51" t="str">
            <v>Reliability - Dist</v>
          </cell>
          <cell r="M51" t="str">
            <v>Specific</v>
          </cell>
          <cell r="O51" t="str">
            <v>cancelled</v>
          </cell>
          <cell r="Q51" t="str">
            <v>C00813</v>
          </cell>
          <cell r="R51">
            <v>37964</v>
          </cell>
          <cell r="S51" t="str">
            <v>pwrbtch</v>
          </cell>
          <cell r="U51" t="str">
            <v xml:space="preserve">Install 4,000 ckt ft 477 AL spacer cable, 40 poles, 500 ft  ft 1/0 3/c sec, 1 load break and misc OH equip.             Remove 42 poles, 4,000 ckt ft 336 Al bare conductor, 1,500  ft #3 o.w. sec, 1 aibreak and misc OH equipment.            </v>
          </cell>
          <cell r="V51" t="str">
            <v xml:space="preserve">  </v>
          </cell>
          <cell r="W51" t="str">
            <v xml:space="preserve">  </v>
          </cell>
          <cell r="X51" t="str">
            <v>Div Ops-NE Electric</v>
          </cell>
          <cell r="Y51" t="str">
            <v>75005310E</v>
          </cell>
          <cell r="Z51" t="str">
            <v>MAE1000 - MA Electric Distribution PC</v>
          </cell>
          <cell r="AA51" t="str">
            <v>NONE</v>
          </cell>
          <cell r="AB51" t="str">
            <v xml:space="preserve">COMPANY 5310 LEVEL ELECT DIST </v>
          </cell>
          <cell r="AE51">
            <v>1</v>
          </cell>
          <cell r="AK51">
            <v>38261</v>
          </cell>
        </row>
        <row r="52">
          <cell r="A52" t="str">
            <v>C000814</v>
          </cell>
          <cell r="B52">
            <v>5310</v>
          </cell>
          <cell r="D52" t="str">
            <v>NEESCOM - QUINCY G7667</v>
          </cell>
          <cell r="E52" t="str">
            <v>P_Electric Distribution Line MA</v>
          </cell>
          <cell r="G52" t="str">
            <v>NONE</v>
          </cell>
          <cell r="H52" t="str">
            <v>NONE</v>
          </cell>
          <cell r="I52" t="str">
            <v>HABELT, STEPHEN</v>
          </cell>
          <cell r="L52" t="str">
            <v>Public Requirements</v>
          </cell>
          <cell r="M52" t="str">
            <v>Specific</v>
          </cell>
          <cell r="O52" t="str">
            <v>cancelled</v>
          </cell>
          <cell r="Q52" t="str">
            <v>C00814</v>
          </cell>
          <cell r="R52">
            <v>37964</v>
          </cell>
          <cell r="S52" t="str">
            <v>pwrbtch</v>
          </cell>
          <cell r="U52" t="str">
            <v xml:space="preserve">NEESCOM APPLICATION TO INSTALL F/O FACILITIES:              32 POLES ON VARIOUS STREETS                                                                                                                                                         </v>
          </cell>
          <cell r="V52" t="str">
            <v xml:space="preserve">  </v>
          </cell>
          <cell r="W52" t="str">
            <v xml:space="preserve">  </v>
          </cell>
          <cell r="X52" t="str">
            <v>Div Ops-NE Electric</v>
          </cell>
          <cell r="Y52" t="str">
            <v>75005310E</v>
          </cell>
          <cell r="Z52" t="str">
            <v>MAE1000 - MA Electric Distribution PC</v>
          </cell>
          <cell r="AA52" t="str">
            <v>NONE</v>
          </cell>
          <cell r="AB52" t="str">
            <v xml:space="preserve">COMPANY 5310 LEVEL ELECT DIST </v>
          </cell>
          <cell r="AE52">
            <v>1</v>
          </cell>
          <cell r="AK52">
            <v>38261</v>
          </cell>
        </row>
        <row r="53">
          <cell r="A53" t="str">
            <v>C000815</v>
          </cell>
          <cell r="B53">
            <v>5310</v>
          </cell>
          <cell r="D53" t="str">
            <v>NEESCOM - QUINCY G7602</v>
          </cell>
          <cell r="E53" t="str">
            <v>P_Electric Distribution Line MA</v>
          </cell>
          <cell r="G53" t="str">
            <v>NONE</v>
          </cell>
          <cell r="H53" t="str">
            <v>NONE</v>
          </cell>
          <cell r="I53" t="str">
            <v>HABELT, STEPHEN</v>
          </cell>
          <cell r="L53" t="str">
            <v>Public Requirements</v>
          </cell>
          <cell r="M53" t="str">
            <v>Specific</v>
          </cell>
          <cell r="O53" t="str">
            <v>cancelled</v>
          </cell>
          <cell r="Q53" t="str">
            <v>C00815</v>
          </cell>
          <cell r="R53">
            <v>37964</v>
          </cell>
          <cell r="S53" t="str">
            <v>pwrbtch</v>
          </cell>
          <cell r="U53" t="str">
            <v xml:space="preserve">NEESCOM APPLICATION TO INSTALL F/O FACILITIES               25 POLES ON VARIOUS STREETS                                                                                                                                                         </v>
          </cell>
          <cell r="V53" t="str">
            <v xml:space="preserve">  </v>
          </cell>
          <cell r="W53" t="str">
            <v xml:space="preserve">  </v>
          </cell>
          <cell r="X53" t="str">
            <v>Div Ops-NE Electric</v>
          </cell>
          <cell r="Y53" t="str">
            <v>75005310E</v>
          </cell>
          <cell r="Z53" t="str">
            <v>MAE1000 - MA Electric Distribution PC</v>
          </cell>
          <cell r="AA53" t="str">
            <v>NONE</v>
          </cell>
          <cell r="AB53" t="str">
            <v xml:space="preserve">COMPANY 5310 LEVEL ELECT DIST </v>
          </cell>
          <cell r="AE53">
            <v>1</v>
          </cell>
          <cell r="AK53">
            <v>38261</v>
          </cell>
        </row>
        <row r="54">
          <cell r="A54" t="str">
            <v>C000818</v>
          </cell>
          <cell r="B54">
            <v>5310</v>
          </cell>
          <cell r="D54" t="str">
            <v>NEESCOM (G7695) - SALEM, MA.</v>
          </cell>
          <cell r="E54" t="str">
            <v>P_Electric Distribution Line MA</v>
          </cell>
          <cell r="G54" t="str">
            <v>NONE</v>
          </cell>
          <cell r="H54" t="str">
            <v>NONE</v>
          </cell>
          <cell r="I54" t="str">
            <v>JANKOWSKI, JOHN P</v>
          </cell>
          <cell r="L54" t="str">
            <v>Public Requirements</v>
          </cell>
          <cell r="M54" t="str">
            <v>Specific</v>
          </cell>
          <cell r="O54" t="str">
            <v>cancelled</v>
          </cell>
          <cell r="Q54" t="str">
            <v>C00818</v>
          </cell>
          <cell r="R54">
            <v>37964</v>
          </cell>
          <cell r="S54" t="str">
            <v>pwrbtch</v>
          </cell>
          <cell r="U54" t="str">
            <v xml:space="preserve">Neescom (G7695)-Salem, Ma.  Survey and make ready costs.                                                                                                                                                                                        </v>
          </cell>
          <cell r="V54" t="str">
            <v xml:space="preserve">  </v>
          </cell>
          <cell r="W54" t="str">
            <v xml:space="preserve">  </v>
          </cell>
          <cell r="X54" t="str">
            <v>Div Ops-NE Electric</v>
          </cell>
          <cell r="Y54" t="str">
            <v>75005310E</v>
          </cell>
          <cell r="Z54" t="str">
            <v>MAE1000 - MA Electric Distribution PC</v>
          </cell>
          <cell r="AA54" t="str">
            <v>NONE</v>
          </cell>
          <cell r="AB54" t="str">
            <v xml:space="preserve">COMPANY 5310 LEVEL ELECT DIST </v>
          </cell>
          <cell r="AE54">
            <v>1</v>
          </cell>
          <cell r="AK54">
            <v>38261</v>
          </cell>
        </row>
        <row r="55">
          <cell r="A55" t="str">
            <v>C000819</v>
          </cell>
          <cell r="B55">
            <v>5310</v>
          </cell>
          <cell r="D55" t="str">
            <v>35KV, SERVICE TO NEW BUILDING</v>
          </cell>
          <cell r="E55" t="str">
            <v>P_Electric Distribution Line MA</v>
          </cell>
          <cell r="G55" t="str">
            <v>NONE</v>
          </cell>
          <cell r="H55" t="str">
            <v>NONE</v>
          </cell>
          <cell r="I55" t="str">
            <v>WELLINGTON, CHRISTOPHER</v>
          </cell>
          <cell r="L55" t="str">
            <v>New Business - Commercial</v>
          </cell>
          <cell r="M55" t="str">
            <v>Specific</v>
          </cell>
          <cell r="O55" t="str">
            <v>Closed</v>
          </cell>
          <cell r="Q55" t="str">
            <v>C00819</v>
          </cell>
          <cell r="R55">
            <v>37964</v>
          </cell>
          <cell r="S55" t="str">
            <v>pwrbtch</v>
          </cell>
          <cell r="U55" t="str">
            <v xml:space="preserve">Install 4,320 ft of 35KV 1/0 primary cable, 12 splices,6 Modular Ts and other misc. UG equipment                                                                                                                                                </v>
          </cell>
          <cell r="V55" t="str">
            <v xml:space="preserve">  </v>
          </cell>
          <cell r="W55" t="str">
            <v xml:space="preserve">  </v>
          </cell>
          <cell r="X55" t="str">
            <v>Div Ops-NE Electric</v>
          </cell>
          <cell r="Y55" t="str">
            <v>75005310E</v>
          </cell>
          <cell r="Z55" t="str">
            <v>MAE1000 - MA Electric Distribution PC</v>
          </cell>
          <cell r="AA55" t="str">
            <v>NONE</v>
          </cell>
          <cell r="AB55" t="str">
            <v xml:space="preserve">COMPANY 5310 LEVEL ELECT DIST </v>
          </cell>
          <cell r="AE55">
            <v>1</v>
          </cell>
        </row>
        <row r="56">
          <cell r="A56" t="str">
            <v>C000820</v>
          </cell>
          <cell r="B56">
            <v>5310</v>
          </cell>
          <cell r="D56" t="str">
            <v>Z-NEESCOM TECH PARK LOOP</v>
          </cell>
          <cell r="E56" t="str">
            <v>P_Electric Distribution Line MA</v>
          </cell>
          <cell r="G56" t="str">
            <v>NONE</v>
          </cell>
          <cell r="H56" t="str">
            <v>NONE</v>
          </cell>
          <cell r="I56" t="str">
            <v>KUPCHO, JEREMY</v>
          </cell>
          <cell r="J56" t="str">
            <v>Statutory/Regulatory</v>
          </cell>
          <cell r="L56" t="str">
            <v>Public Requirements</v>
          </cell>
          <cell r="M56" t="str">
            <v>Specific</v>
          </cell>
          <cell r="O56" t="str">
            <v>Closed</v>
          </cell>
          <cell r="P56">
            <v>8930</v>
          </cell>
          <cell r="Q56" t="str">
            <v>C00820</v>
          </cell>
          <cell r="R56">
            <v>37964</v>
          </cell>
          <cell r="S56" t="str">
            <v>pwrbtch</v>
          </cell>
          <cell r="U56" t="str">
            <v>FIELDSURVEY ESTIMATE FOR NEESCOM PROJECT G7590</v>
          </cell>
          <cell r="V56" t="str">
            <v xml:space="preserve">  </v>
          </cell>
          <cell r="W56" t="str">
            <v xml:space="preserve">  </v>
          </cell>
          <cell r="X56" t="str">
            <v>Div Ops-NE Electric</v>
          </cell>
          <cell r="Y56" t="str">
            <v>75005310E</v>
          </cell>
          <cell r="Z56" t="str">
            <v>MAE1000 - MA Electric Distribution PC</v>
          </cell>
          <cell r="AA56" t="str">
            <v>NONE</v>
          </cell>
          <cell r="AB56" t="str">
            <v xml:space="preserve">COMPANY 5310 LEVEL ELECT DIST </v>
          </cell>
          <cell r="AE56">
            <v>1</v>
          </cell>
        </row>
        <row r="57">
          <cell r="A57" t="str">
            <v>C000822</v>
          </cell>
          <cell r="B57">
            <v>5310</v>
          </cell>
          <cell r="D57" t="str">
            <v>FALL RIVER - PH2 RECLOSER INST</v>
          </cell>
          <cell r="E57" t="str">
            <v>P_Electric Distribution Line MA</v>
          </cell>
          <cell r="G57" t="str">
            <v>NONE</v>
          </cell>
          <cell r="H57" t="str">
            <v>NONE</v>
          </cell>
          <cell r="L57" t="str">
            <v>Reliability - Dist</v>
          </cell>
          <cell r="M57" t="str">
            <v>Specific</v>
          </cell>
          <cell r="O57" t="str">
            <v>cancelled</v>
          </cell>
          <cell r="Q57" t="str">
            <v>C00822</v>
          </cell>
          <cell r="R57">
            <v>37964</v>
          </cell>
          <cell r="S57" t="str">
            <v>pwrbtch</v>
          </cell>
          <cell r="U57" t="str">
            <v xml:space="preserve">Install 5-560a 25kv overhead line reclosers with form 5     controls,remote monitoring,control accessories and miscell- aneous overhead equipment.                                                                                              </v>
          </cell>
          <cell r="V57" t="str">
            <v xml:space="preserve">  </v>
          </cell>
          <cell r="W57" t="str">
            <v xml:space="preserve">  </v>
          </cell>
          <cell r="X57" t="str">
            <v>Div Ops-NE Electric</v>
          </cell>
          <cell r="Y57" t="str">
            <v>75005310E</v>
          </cell>
          <cell r="Z57" t="str">
            <v>MAE1000 - MA Electric Distribution PC</v>
          </cell>
          <cell r="AA57" t="str">
            <v>NONE</v>
          </cell>
          <cell r="AB57" t="str">
            <v xml:space="preserve">COMPANY 5310 LEVEL ELECT DIST </v>
          </cell>
          <cell r="AE57">
            <v>1</v>
          </cell>
          <cell r="AK57">
            <v>38261</v>
          </cell>
        </row>
        <row r="58">
          <cell r="A58" t="str">
            <v>C000823</v>
          </cell>
          <cell r="B58">
            <v>5310</v>
          </cell>
          <cell r="D58" t="str">
            <v>OH - KING ST. ROAD WIDENING</v>
          </cell>
          <cell r="E58" t="str">
            <v>P_Electric Distribution Line MA</v>
          </cell>
          <cell r="G58" t="str">
            <v>NONE</v>
          </cell>
          <cell r="H58" t="str">
            <v>NONE</v>
          </cell>
          <cell r="I58" t="str">
            <v>CSIZMESIA, KELLEY</v>
          </cell>
          <cell r="L58" t="str">
            <v>Public Requirements</v>
          </cell>
          <cell r="M58" t="str">
            <v>Specific</v>
          </cell>
          <cell r="O58" t="str">
            <v>cancelled</v>
          </cell>
          <cell r="Q58" t="str">
            <v>C00823</v>
          </cell>
          <cell r="R58">
            <v>37964</v>
          </cell>
          <cell r="S58" t="str">
            <v>pwrbtch</v>
          </cell>
          <cell r="U58" t="str">
            <v>Install 33 JO poles, 600 ckt. ft. of 477 Al spc. cable,     200' of 1/0 3/C Al secondary cable, 2000' of #4 3/C Al      service cable and assc. misc. dist. equip.                  Remove 33 JO poles, 1600' of #4 3/C Al svc.cbl.&amp; misc equip.</v>
          </cell>
          <cell r="V58" t="str">
            <v xml:space="preserve">  </v>
          </cell>
          <cell r="W58" t="str">
            <v xml:space="preserve">  </v>
          </cell>
          <cell r="X58" t="str">
            <v>Div Ops-NE Electric</v>
          </cell>
          <cell r="Y58" t="str">
            <v>75005310E</v>
          </cell>
          <cell r="Z58" t="str">
            <v>MAE1000 - MA Electric Distribution PC</v>
          </cell>
          <cell r="AA58" t="str">
            <v>NONE</v>
          </cell>
          <cell r="AB58" t="str">
            <v xml:space="preserve">COMPANY 5310 LEVEL ELECT DIST </v>
          </cell>
          <cell r="AE58">
            <v>1</v>
          </cell>
          <cell r="AK58">
            <v>38261</v>
          </cell>
        </row>
        <row r="59">
          <cell r="A59" t="str">
            <v>C000824</v>
          </cell>
          <cell r="B59">
            <v>5310</v>
          </cell>
          <cell r="D59" t="str">
            <v>NEESCOM-G7700 HOPEDALE AREA</v>
          </cell>
          <cell r="E59" t="str">
            <v>P_Electric Distribution Line MA</v>
          </cell>
          <cell r="G59" t="str">
            <v>NONE</v>
          </cell>
          <cell r="H59" t="str">
            <v>NONE</v>
          </cell>
          <cell r="I59" t="str">
            <v>MORALES, JAVIER</v>
          </cell>
          <cell r="J59" t="str">
            <v>Statutory/Regulatory</v>
          </cell>
          <cell r="L59" t="str">
            <v>Public Requirements</v>
          </cell>
          <cell r="M59" t="str">
            <v>Specific</v>
          </cell>
          <cell r="O59" t="str">
            <v>Closed</v>
          </cell>
          <cell r="P59">
            <v>8352</v>
          </cell>
          <cell r="Q59" t="str">
            <v>C00824</v>
          </cell>
          <cell r="R59">
            <v>37964</v>
          </cell>
          <cell r="S59" t="str">
            <v>pwrbtch</v>
          </cell>
          <cell r="U59" t="str">
            <v>Purchase 1/2 interest in 6 JO poles, adjust facilities on   approximately 31 JO poles and install associated            miscellaneous distribution equipment throughout Mendon      Milford and Hopedale.</v>
          </cell>
          <cell r="V59" t="str">
            <v xml:space="preserve">  </v>
          </cell>
          <cell r="W59" t="str">
            <v xml:space="preserve">  </v>
          </cell>
          <cell r="X59" t="str">
            <v>Div Ops-NE Electric</v>
          </cell>
          <cell r="Y59" t="str">
            <v>75005310E</v>
          </cell>
          <cell r="Z59" t="str">
            <v>MAE1000 - MA Electric Distribution PC</v>
          </cell>
          <cell r="AA59" t="str">
            <v>NONE</v>
          </cell>
          <cell r="AB59" t="str">
            <v xml:space="preserve">COMPANY 5310 LEVEL ELECT DIST </v>
          </cell>
          <cell r="AE59">
            <v>1</v>
          </cell>
        </row>
        <row r="60">
          <cell r="A60" t="str">
            <v>C000825</v>
          </cell>
          <cell r="B60">
            <v>5310</v>
          </cell>
          <cell r="D60" t="str">
            <v>DOT--ROUTE 146 - ROUTE 20 BRIDGE</v>
          </cell>
          <cell r="E60" t="str">
            <v>P_Electric Distribution Line MA</v>
          </cell>
          <cell r="G60" t="str">
            <v>NONE</v>
          </cell>
          <cell r="H60" t="str">
            <v>NONE</v>
          </cell>
          <cell r="I60" t="str">
            <v>MULLIGAN, TOM</v>
          </cell>
          <cell r="J60" t="str">
            <v>Statutory/Regulatory</v>
          </cell>
          <cell r="L60" t="str">
            <v>Public Requirements</v>
          </cell>
          <cell r="M60" t="str">
            <v>Specific</v>
          </cell>
          <cell r="O60" t="str">
            <v>Closed</v>
          </cell>
          <cell r="P60">
            <v>8049</v>
          </cell>
          <cell r="Q60" t="str">
            <v>C00825</v>
          </cell>
          <cell r="R60">
            <v>37964</v>
          </cell>
          <cell r="S60" t="str">
            <v>pwrbtch</v>
          </cell>
          <cell r="U60" t="str">
            <v>DTO--MHD#600307  Install 3500 circuit feet of 477 spacer cable, 1200 circuit feet of 3-1000kcmil Al 15kV XLPE cable, one PMH-11          switchgear, 30 poles, 6000' of 5" PVC EB, 4400' of 5" fiber conduit and miscellaneous overhead an</v>
          </cell>
          <cell r="V60" t="str">
            <v xml:space="preserve">  </v>
          </cell>
          <cell r="W60" t="str">
            <v xml:space="preserve">  </v>
          </cell>
          <cell r="X60" t="str">
            <v>Div Ops-NE Electric</v>
          </cell>
          <cell r="Y60" t="str">
            <v>75005310E</v>
          </cell>
          <cell r="Z60" t="str">
            <v>MAE1000 - MA Electric Distribution PC</v>
          </cell>
          <cell r="AA60" t="str">
            <v>NONE</v>
          </cell>
          <cell r="AB60" t="str">
            <v xml:space="preserve">COMPANY 5310 LEVEL ELECT DIST </v>
          </cell>
          <cell r="AE60">
            <v>2</v>
          </cell>
        </row>
        <row r="61">
          <cell r="A61" t="str">
            <v>C000826</v>
          </cell>
          <cell r="B61">
            <v>5310</v>
          </cell>
          <cell r="D61" t="str">
            <v>SERVICE TO ZYGO TERAOPTIX, W/B</v>
          </cell>
          <cell r="E61" t="str">
            <v>P_Electric Distribution Line MA</v>
          </cell>
          <cell r="G61" t="str">
            <v>NONE</v>
          </cell>
          <cell r="H61" t="str">
            <v>NONE</v>
          </cell>
          <cell r="I61" t="str">
            <v>VELARDOCCHIA, DAVID</v>
          </cell>
          <cell r="L61" t="str">
            <v>New Business - Commercial</v>
          </cell>
          <cell r="M61" t="str">
            <v>Specific</v>
          </cell>
          <cell r="O61" t="str">
            <v>cancelled</v>
          </cell>
          <cell r="Q61" t="str">
            <v>C00826</v>
          </cell>
          <cell r="R61">
            <v>37964</v>
          </cell>
          <cell r="S61" t="str">
            <v>pwrbtch</v>
          </cell>
          <cell r="U61" t="str">
            <v xml:space="preserve">Install 33 JO &amp; 5 SO poles, 5,200 ckt-ft of 477 spacer      cable, 2 reclosers, 2 switchgear, 1 loadbreak, 1,700 ft of  MH &amp; duct system, and 3,400 ckt-ft of 500mcm UG primary.    Remove 32 JO &amp; 5 SO poles, and 1200 ckt-ft of 336 spacer.   </v>
          </cell>
          <cell r="V61" t="str">
            <v xml:space="preserve">  </v>
          </cell>
          <cell r="W61" t="str">
            <v xml:space="preserve">  </v>
          </cell>
          <cell r="X61" t="str">
            <v>Div Ops-NE Electric</v>
          </cell>
          <cell r="Y61" t="str">
            <v>75005310E</v>
          </cell>
          <cell r="Z61" t="str">
            <v>MAE1000 - MA Electric Distribution PC</v>
          </cell>
          <cell r="AA61" t="str">
            <v>NONE</v>
          </cell>
          <cell r="AB61" t="str">
            <v xml:space="preserve">COMPANY 5310 LEVEL ELECT DIST </v>
          </cell>
          <cell r="AE61">
            <v>1</v>
          </cell>
          <cell r="AK61">
            <v>38261</v>
          </cell>
        </row>
        <row r="62">
          <cell r="A62" t="str">
            <v>C000827</v>
          </cell>
          <cell r="B62">
            <v>5310</v>
          </cell>
          <cell r="D62" t="str">
            <v>NEESCOM - RANDOLPH - G7699</v>
          </cell>
          <cell r="E62" t="str">
            <v>P_Electric Distribution Line MA</v>
          </cell>
          <cell r="G62" t="str">
            <v>NONE</v>
          </cell>
          <cell r="H62" t="str">
            <v>NONE</v>
          </cell>
          <cell r="I62" t="str">
            <v>HABELT, STEPHEN</v>
          </cell>
          <cell r="L62" t="str">
            <v>Public Requirements</v>
          </cell>
          <cell r="M62" t="str">
            <v>Specific</v>
          </cell>
          <cell r="O62" t="str">
            <v>cancelled</v>
          </cell>
          <cell r="Q62" t="str">
            <v>C00827</v>
          </cell>
          <cell r="R62">
            <v>37964</v>
          </cell>
          <cell r="S62" t="str">
            <v>pwrbtch</v>
          </cell>
          <cell r="U62" t="str">
            <v xml:space="preserve">NEESCOM APPLICATION TO INSTALL F/O FACILITIES:              5 POLES: NORTH ST., 10 POLES: TEED DR., 5 POLES: TEED DR.                                                                                                                           </v>
          </cell>
          <cell r="V62" t="str">
            <v xml:space="preserve">  </v>
          </cell>
          <cell r="W62" t="str">
            <v xml:space="preserve">  </v>
          </cell>
          <cell r="X62" t="str">
            <v>Div Ops-NE Electric</v>
          </cell>
          <cell r="Y62" t="str">
            <v>75005310E</v>
          </cell>
          <cell r="Z62" t="str">
            <v>MAE1000 - MA Electric Distribution PC</v>
          </cell>
          <cell r="AA62" t="str">
            <v>NONE</v>
          </cell>
          <cell r="AB62" t="str">
            <v xml:space="preserve">COMPANY 5310 LEVEL ELECT DIST </v>
          </cell>
          <cell r="AE62">
            <v>1</v>
          </cell>
          <cell r="AK62">
            <v>38261</v>
          </cell>
        </row>
        <row r="63">
          <cell r="A63" t="str">
            <v>C000828</v>
          </cell>
          <cell r="B63">
            <v>5310</v>
          </cell>
          <cell r="D63" t="str">
            <v>NEESCOM - BROCKTON - G7587</v>
          </cell>
          <cell r="E63" t="str">
            <v>P_Electric Distribution Line MA</v>
          </cell>
          <cell r="G63" t="str">
            <v>NONE</v>
          </cell>
          <cell r="H63" t="str">
            <v>NONE</v>
          </cell>
          <cell r="I63" t="str">
            <v>HABELT, STEPHEN</v>
          </cell>
          <cell r="L63" t="str">
            <v>Public Requirements</v>
          </cell>
          <cell r="M63" t="str">
            <v>Specific</v>
          </cell>
          <cell r="O63" t="str">
            <v>cancelled</v>
          </cell>
          <cell r="Q63" t="str">
            <v>C00828</v>
          </cell>
          <cell r="R63">
            <v>37964</v>
          </cell>
          <cell r="S63" t="str">
            <v>pwrbtch</v>
          </cell>
          <cell r="U63" t="str">
            <v xml:space="preserve">NEESCOM APPLICATION TO INSTALL F/O FACILITIES:              67 POLES AND 19 MANHOLES                                                                                                                                                            </v>
          </cell>
          <cell r="V63" t="str">
            <v xml:space="preserve">  </v>
          </cell>
          <cell r="W63" t="str">
            <v xml:space="preserve">  </v>
          </cell>
          <cell r="X63" t="str">
            <v>Div Ops-NE Electric</v>
          </cell>
          <cell r="Y63" t="str">
            <v>75005310E</v>
          </cell>
          <cell r="Z63" t="str">
            <v>MAE1000 - MA Electric Distribution PC</v>
          </cell>
          <cell r="AA63" t="str">
            <v>NONE</v>
          </cell>
          <cell r="AB63" t="str">
            <v xml:space="preserve">COMPANY 5310 LEVEL ELECT DIST </v>
          </cell>
          <cell r="AE63">
            <v>1</v>
          </cell>
          <cell r="AK63">
            <v>38261</v>
          </cell>
        </row>
        <row r="64">
          <cell r="A64" t="str">
            <v>C000829</v>
          </cell>
          <cell r="B64">
            <v>5310</v>
          </cell>
          <cell r="D64" t="str">
            <v>NEESCOM - EASTON - G7587</v>
          </cell>
          <cell r="E64" t="str">
            <v>P_Electric Distribution Line MA</v>
          </cell>
          <cell r="G64" t="str">
            <v>NONE</v>
          </cell>
          <cell r="H64" t="str">
            <v>NONE</v>
          </cell>
          <cell r="I64" t="str">
            <v>HABELT, STEPHEN</v>
          </cell>
          <cell r="L64" t="str">
            <v>Public Requirements</v>
          </cell>
          <cell r="M64" t="str">
            <v>Specific</v>
          </cell>
          <cell r="O64" t="str">
            <v>cancelled</v>
          </cell>
          <cell r="Q64" t="str">
            <v>C00829</v>
          </cell>
          <cell r="R64">
            <v>37964</v>
          </cell>
          <cell r="S64" t="str">
            <v>pwrbtch</v>
          </cell>
          <cell r="U64" t="str">
            <v xml:space="preserve">NEESCOM APPLICATION TO INSTALL F/O FACILITIES:              124 POLES                                                                                                                                                                           </v>
          </cell>
          <cell r="V64" t="str">
            <v xml:space="preserve">  </v>
          </cell>
          <cell r="W64" t="str">
            <v xml:space="preserve">  </v>
          </cell>
          <cell r="X64" t="str">
            <v>Div Ops-NE Electric</v>
          </cell>
          <cell r="Y64" t="str">
            <v>75005310E</v>
          </cell>
          <cell r="Z64" t="str">
            <v>MAE1000 - MA Electric Distribution PC</v>
          </cell>
          <cell r="AA64" t="str">
            <v>NONE</v>
          </cell>
          <cell r="AB64" t="str">
            <v xml:space="preserve">COMPANY 5310 LEVEL ELECT DIST </v>
          </cell>
          <cell r="AE64">
            <v>1</v>
          </cell>
          <cell r="AK64">
            <v>38261</v>
          </cell>
        </row>
        <row r="65">
          <cell r="A65" t="str">
            <v>C000830</v>
          </cell>
          <cell r="B65">
            <v>5310</v>
          </cell>
          <cell r="D65" t="str">
            <v>Z-BEACH ST. BRIDGE REPLACEMNET</v>
          </cell>
          <cell r="E65" t="str">
            <v>P_Electric Distribution Line MA</v>
          </cell>
          <cell r="G65" t="str">
            <v>NONE</v>
          </cell>
          <cell r="H65" t="str">
            <v>NONE</v>
          </cell>
          <cell r="I65" t="str">
            <v>CASTRO, JOHN</v>
          </cell>
          <cell r="L65" t="str">
            <v>Public Requirements</v>
          </cell>
          <cell r="M65" t="str">
            <v>Specific</v>
          </cell>
          <cell r="O65" t="str">
            <v>Closed</v>
          </cell>
          <cell r="Q65" t="str">
            <v>C00830</v>
          </cell>
          <cell r="R65">
            <v>37964</v>
          </cell>
          <cell r="S65" t="str">
            <v>pwrbtch</v>
          </cell>
          <cell r="U65" t="str">
            <v>Install 4 crossarms,6 pole top pins,3-600A disconnects,and  2955 circuit feet of 477 bare Al, 220' of 4"-12 way duct and510 circuit feet of 350 Cu cable. Remove 510 circuit feet   of 350 Cu,2955 ciruit feet of 1/0 Al and 3-600A disconnects.</v>
          </cell>
          <cell r="V65" t="str">
            <v xml:space="preserve">  </v>
          </cell>
          <cell r="W65" t="str">
            <v xml:space="preserve">  </v>
          </cell>
          <cell r="X65" t="str">
            <v>Div Ops-NE Electric</v>
          </cell>
          <cell r="Y65" t="str">
            <v>75005310E</v>
          </cell>
          <cell r="Z65" t="str">
            <v>MAE1000 - MA Electric Distribution PC</v>
          </cell>
          <cell r="AA65" t="str">
            <v>NONE</v>
          </cell>
          <cell r="AB65" t="str">
            <v xml:space="preserve">COMPANY 5310 LEVEL ELECT DIST </v>
          </cell>
          <cell r="AE65">
            <v>2</v>
          </cell>
          <cell r="AF65" t="str">
            <v>2</v>
          </cell>
          <cell r="AG65">
            <v>38959</v>
          </cell>
          <cell r="AH65">
            <v>135000</v>
          </cell>
          <cell r="AI65">
            <v>0</v>
          </cell>
          <cell r="AJ65">
            <v>1</v>
          </cell>
          <cell r="AK65">
            <v>1</v>
          </cell>
          <cell r="AL65">
            <v>0</v>
          </cell>
          <cell r="AM65">
            <v>1</v>
          </cell>
          <cell r="AN65">
            <v>1</v>
          </cell>
        </row>
        <row r="66">
          <cell r="A66" t="str">
            <v>C000831</v>
          </cell>
          <cell r="B66">
            <v>5310</v>
          </cell>
          <cell r="D66" t="str">
            <v>304W6-BUTTONWOOD SPACR CBL-SUT</v>
          </cell>
          <cell r="E66" t="str">
            <v>P_Electric Distribution Line MA</v>
          </cell>
          <cell r="G66" t="str">
            <v>NONE</v>
          </cell>
          <cell r="H66" t="str">
            <v>NONE</v>
          </cell>
          <cell r="J66" t="str">
            <v>System Capacity &amp; Performance</v>
          </cell>
          <cell r="L66" t="str">
            <v>Reliability - Dist</v>
          </cell>
          <cell r="M66" t="str">
            <v>Specific</v>
          </cell>
          <cell r="O66" t="str">
            <v>cancelled</v>
          </cell>
          <cell r="P66">
            <v>7686</v>
          </cell>
          <cell r="Q66" t="str">
            <v>C00831</v>
          </cell>
          <cell r="R66">
            <v>37964</v>
          </cell>
          <cell r="S66" t="str">
            <v>pwrbtch</v>
          </cell>
          <cell r="U66" t="str">
            <v>Install 7300 circuit feet of 3-477 kcmil 15kV spacer cable  with 1/0 messenger, one 45'-3 JO pole(Telco set), three     40'-3 JO poles(Telco set), and miscellaneous overhead       equipment.</v>
          </cell>
          <cell r="V66" t="str">
            <v xml:space="preserve">  </v>
          </cell>
          <cell r="W66" t="str">
            <v xml:space="preserve">  </v>
          </cell>
          <cell r="X66" t="str">
            <v>Div Ops-NE Electric</v>
          </cell>
          <cell r="Y66" t="str">
            <v>75005310E</v>
          </cell>
          <cell r="Z66" t="str">
            <v>MAE1000 - MA Electric Distribution PC</v>
          </cell>
          <cell r="AA66" t="str">
            <v>NONE</v>
          </cell>
          <cell r="AB66" t="str">
            <v xml:space="preserve">COMPANY 5310 LEVEL ELECT DIST </v>
          </cell>
          <cell r="AE66">
            <v>2</v>
          </cell>
          <cell r="AK66">
            <v>38261</v>
          </cell>
        </row>
        <row r="67">
          <cell r="A67" t="str">
            <v>C000832</v>
          </cell>
          <cell r="B67">
            <v>5310</v>
          </cell>
          <cell r="D67" t="str">
            <v>Z-CONCORD RD., BILLERICA-NORTEL</v>
          </cell>
          <cell r="E67" t="str">
            <v>P_Electric Distribution Line MA</v>
          </cell>
          <cell r="G67" t="str">
            <v>NONE</v>
          </cell>
          <cell r="H67" t="str">
            <v>NONE</v>
          </cell>
          <cell r="I67" t="str">
            <v>HENRY, JOSEPH</v>
          </cell>
          <cell r="J67" t="str">
            <v>Statutory/Regulatory</v>
          </cell>
          <cell r="L67" t="str">
            <v>New Business - Commercial</v>
          </cell>
          <cell r="M67" t="str">
            <v>Specific</v>
          </cell>
          <cell r="O67" t="str">
            <v>Closed</v>
          </cell>
          <cell r="P67">
            <v>8893</v>
          </cell>
          <cell r="Q67" t="str">
            <v>C00832</v>
          </cell>
          <cell r="R67">
            <v>37964</v>
          </cell>
          <cell r="S67" t="str">
            <v>pwrbtch</v>
          </cell>
          <cell r="U67" t="str">
            <v>Install 32 J.O. Poles, 4380 cir. ft of 477 AL spacer cable, 4 L/Bs, and miscellaneous overhead equipment.               Remove 32 J.O. Poles, 6000 ft of 336 Bare AL wire, 2 L/Bs,  and miscellaneous overhead equipment.</v>
          </cell>
          <cell r="V67" t="str">
            <v xml:space="preserve">  </v>
          </cell>
          <cell r="W67" t="str">
            <v xml:space="preserve">  </v>
          </cell>
          <cell r="X67" t="str">
            <v>Div Ops-NE Electric</v>
          </cell>
          <cell r="Y67" t="str">
            <v>75005310E</v>
          </cell>
          <cell r="Z67" t="str">
            <v>MAE1000 - MA Electric Distribution PC</v>
          </cell>
          <cell r="AA67" t="str">
            <v>NONE</v>
          </cell>
          <cell r="AB67" t="str">
            <v xml:space="preserve">COMPANY 5310 LEVEL ELECT DIST </v>
          </cell>
          <cell r="AE67">
            <v>1</v>
          </cell>
        </row>
        <row r="68">
          <cell r="A68" t="str">
            <v>C000833</v>
          </cell>
          <cell r="B68">
            <v>5310</v>
          </cell>
          <cell r="D68" t="str">
            <v>REPLACE CABLE GETAWAYS GLO. 24</v>
          </cell>
          <cell r="E68" t="str">
            <v>P_Electric Distribution Line MA</v>
          </cell>
          <cell r="G68" t="str">
            <v>NONE</v>
          </cell>
          <cell r="H68" t="str">
            <v>NONE</v>
          </cell>
          <cell r="I68" t="str">
            <v>HADDEN, ANDY</v>
          </cell>
          <cell r="L68" t="str">
            <v>Load Relief</v>
          </cell>
          <cell r="M68" t="str">
            <v>Specific</v>
          </cell>
          <cell r="O68" t="str">
            <v>cancelled</v>
          </cell>
          <cell r="Q68" t="str">
            <v>C00833</v>
          </cell>
          <cell r="R68">
            <v>37964</v>
          </cell>
          <cell r="S68" t="str">
            <v>pwrbtch</v>
          </cell>
          <cell r="U68" t="str">
            <v xml:space="preserve">REPLACE 24J1, 24J2, AND 24J11 CABLE GETAWAYS FROM THE       GLOUCESTER #24 SUBSTATION TO MAIN STREET GLOUCESTER WITH    500MCM CABLE                                                                                                            </v>
          </cell>
          <cell r="V68" t="str">
            <v xml:space="preserve">  </v>
          </cell>
          <cell r="W68" t="str">
            <v xml:space="preserve">  </v>
          </cell>
          <cell r="X68" t="str">
            <v>Div Ops-NE Electric</v>
          </cell>
          <cell r="Y68" t="str">
            <v>75005310E</v>
          </cell>
          <cell r="Z68" t="str">
            <v>MAE1000 - MA Electric Distribution PC</v>
          </cell>
          <cell r="AA68" t="str">
            <v>NONE</v>
          </cell>
          <cell r="AB68" t="str">
            <v xml:space="preserve">COMPANY 5310 LEVEL ELECT DIST </v>
          </cell>
          <cell r="AE68">
            <v>1</v>
          </cell>
          <cell r="AK68">
            <v>38261</v>
          </cell>
        </row>
        <row r="69">
          <cell r="A69" t="str">
            <v>C000834</v>
          </cell>
          <cell r="B69">
            <v>5310</v>
          </cell>
          <cell r="D69" t="str">
            <v>NEESCOM (G7580) - FOXBORO</v>
          </cell>
          <cell r="E69" t="str">
            <v>P_Electric Distribution Line MA</v>
          </cell>
          <cell r="G69" t="str">
            <v>NONE</v>
          </cell>
          <cell r="H69" t="str">
            <v>NONE</v>
          </cell>
          <cell r="I69" t="str">
            <v>EVANS, DAVID</v>
          </cell>
          <cell r="L69" t="str">
            <v>Public Requirements</v>
          </cell>
          <cell r="M69" t="str">
            <v>Specific</v>
          </cell>
          <cell r="O69" t="str">
            <v>Closed</v>
          </cell>
          <cell r="Q69" t="str">
            <v>C00834</v>
          </cell>
          <cell r="R69">
            <v>37964</v>
          </cell>
          <cell r="S69" t="str">
            <v>pwrbtch</v>
          </cell>
          <cell r="U69" t="str">
            <v xml:space="preserve">survey 11 manholes                                                                                                                                                                                                                              </v>
          </cell>
          <cell r="V69" t="str">
            <v xml:space="preserve">  </v>
          </cell>
          <cell r="W69" t="str">
            <v xml:space="preserve">  </v>
          </cell>
          <cell r="X69" t="str">
            <v>Div Ops-NE Electric</v>
          </cell>
          <cell r="Y69" t="str">
            <v>75005310E</v>
          </cell>
          <cell r="Z69" t="str">
            <v>MAE1000 - MA Electric Distribution PC</v>
          </cell>
          <cell r="AA69" t="str">
            <v>NONE</v>
          </cell>
          <cell r="AB69" t="str">
            <v xml:space="preserve">COMPANY 5310 LEVEL ELECT DIST </v>
          </cell>
          <cell r="AE69">
            <v>3</v>
          </cell>
          <cell r="AF69" t="str">
            <v>3</v>
          </cell>
          <cell r="AG69">
            <v>38959</v>
          </cell>
          <cell r="AH69">
            <v>3000</v>
          </cell>
          <cell r="AI69">
            <v>1</v>
          </cell>
          <cell r="AJ69">
            <v>1</v>
          </cell>
          <cell r="AK69">
            <v>1</v>
          </cell>
          <cell r="AL69">
            <v>0</v>
          </cell>
          <cell r="AM69">
            <v>1</v>
          </cell>
          <cell r="AN69">
            <v>1</v>
          </cell>
        </row>
        <row r="70">
          <cell r="A70" t="str">
            <v>C000835</v>
          </cell>
          <cell r="B70">
            <v>5310</v>
          </cell>
          <cell r="D70" t="str">
            <v>OH SVC TO LINCOLN PLAZA - WORC</v>
          </cell>
          <cell r="E70" t="str">
            <v>P_Electric Distribution Line MA</v>
          </cell>
          <cell r="G70" t="str">
            <v>NONE</v>
          </cell>
          <cell r="H70" t="str">
            <v>NONE</v>
          </cell>
          <cell r="I70" t="str">
            <v>BERNARD, PETER C</v>
          </cell>
          <cell r="J70" t="str">
            <v>Statutory/Regulatory</v>
          </cell>
          <cell r="L70" t="str">
            <v>New Business - Commercial</v>
          </cell>
          <cell r="M70" t="str">
            <v>Specific</v>
          </cell>
          <cell r="O70" t="str">
            <v>Closed</v>
          </cell>
          <cell r="P70">
            <v>8393</v>
          </cell>
          <cell r="Q70" t="str">
            <v>C00835</v>
          </cell>
          <cell r="R70">
            <v>37964</v>
          </cell>
          <cell r="S70" t="str">
            <v>pwrbtch</v>
          </cell>
          <cell r="U70" t="str">
            <v>Install 4800 circuit feet of 3-477kcmil Al conductor, 2900  circuit feet of #2Al 15kV XLPE cable, 1200 circuit feet of  3-1/0Al treewire, 38 SO and JO poles, 45 crossarms and      miscellaneous overhead and underground equipment.</v>
          </cell>
          <cell r="V70" t="str">
            <v xml:space="preserve">  </v>
          </cell>
          <cell r="W70" t="str">
            <v>This project provides service to 3.3MVA of load at the rebuilt Lincoln Plaza Mall. Customer spending includes 2200' of UG systems and relocating 8 poles on Lincoln St.  System improvements include getaway relocation out of an inaccessible wetlands area, s</v>
          </cell>
          <cell r="X70" t="str">
            <v>Div Ops-NE Electric</v>
          </cell>
          <cell r="Y70" t="str">
            <v>75005310E</v>
          </cell>
          <cell r="Z70" t="str">
            <v>MAE1000 - MA Electric Distribution PC</v>
          </cell>
          <cell r="AA70" t="str">
            <v>NONE</v>
          </cell>
          <cell r="AB70" t="str">
            <v xml:space="preserve">COMPANY 5310 LEVEL ELECT DIST </v>
          </cell>
          <cell r="AE70">
            <v>3</v>
          </cell>
          <cell r="AF70" t="str">
            <v>3</v>
          </cell>
          <cell r="AG70">
            <v>38499</v>
          </cell>
          <cell r="AH70">
            <v>495686</v>
          </cell>
          <cell r="AI70">
            <v>0</v>
          </cell>
          <cell r="AJ70">
            <v>0</v>
          </cell>
          <cell r="AK70">
            <v>0</v>
          </cell>
          <cell r="AL70">
            <v>0</v>
          </cell>
          <cell r="AM70">
            <v>1</v>
          </cell>
          <cell r="AN70">
            <v>1</v>
          </cell>
        </row>
        <row r="71">
          <cell r="A71" t="str">
            <v>C000836</v>
          </cell>
          <cell r="B71">
            <v>5310</v>
          </cell>
          <cell r="D71" t="str">
            <v>NEESCOM - QUINCY G7667</v>
          </cell>
          <cell r="E71" t="str">
            <v>P_Electric Distribution Line MA</v>
          </cell>
          <cell r="G71" t="str">
            <v>NONE</v>
          </cell>
          <cell r="H71" t="str">
            <v>NONE</v>
          </cell>
          <cell r="I71" t="str">
            <v>HABELT, STEPHEN</v>
          </cell>
          <cell r="L71" t="str">
            <v>Public Requirements</v>
          </cell>
          <cell r="M71" t="str">
            <v>Specific</v>
          </cell>
          <cell r="O71" t="str">
            <v>cancelled</v>
          </cell>
          <cell r="Q71" t="str">
            <v>C00836</v>
          </cell>
          <cell r="R71">
            <v>37964</v>
          </cell>
          <cell r="S71" t="str">
            <v>pwrbtch</v>
          </cell>
          <cell r="U71" t="str">
            <v xml:space="preserve">MAKE-READY                                                  NEESCOM APPLICATION TO INSTALL F/O FACILITIES               32 POLES ON VARIOUS STREETS                                                                                             </v>
          </cell>
          <cell r="V71" t="str">
            <v xml:space="preserve">  </v>
          </cell>
          <cell r="W71" t="str">
            <v xml:space="preserve">  </v>
          </cell>
          <cell r="X71" t="str">
            <v>Div Ops-NE Electric</v>
          </cell>
          <cell r="Y71" t="str">
            <v>75005310E</v>
          </cell>
          <cell r="Z71" t="str">
            <v>MAE1000 - MA Electric Distribution PC</v>
          </cell>
          <cell r="AA71" t="str">
            <v>NONE</v>
          </cell>
          <cell r="AB71" t="str">
            <v xml:space="preserve">COMPANY 5310 LEVEL ELECT DIST </v>
          </cell>
          <cell r="AE71">
            <v>1</v>
          </cell>
          <cell r="AK71">
            <v>38261</v>
          </cell>
        </row>
        <row r="72">
          <cell r="A72" t="str">
            <v>C000837</v>
          </cell>
          <cell r="B72">
            <v>5310</v>
          </cell>
          <cell r="D72" t="str">
            <v>NEESCOM - QUINCY G7592</v>
          </cell>
          <cell r="E72" t="str">
            <v>P_Electric Distribution Line MA</v>
          </cell>
          <cell r="G72" t="str">
            <v>NONE</v>
          </cell>
          <cell r="H72" t="str">
            <v>NONE</v>
          </cell>
          <cell r="I72" t="str">
            <v>HABELT, STEPHEN</v>
          </cell>
          <cell r="J72" t="str">
            <v>Statutory/Regulatory</v>
          </cell>
          <cell r="L72" t="str">
            <v>Public Requirements</v>
          </cell>
          <cell r="M72" t="str">
            <v>Specific</v>
          </cell>
          <cell r="O72" t="str">
            <v>Closed</v>
          </cell>
          <cell r="P72">
            <v>8336</v>
          </cell>
          <cell r="Q72" t="str">
            <v>C00837</v>
          </cell>
          <cell r="R72">
            <v>37964</v>
          </cell>
          <cell r="S72" t="str">
            <v>pwrbtch</v>
          </cell>
          <cell r="U72" t="str">
            <v>MAKE READY                                                  NEESCOM APPLICATION TO INSTALL F/O FACILITIES               25 POLES ON VARIOUS STREETS IN QUINCY                       (PREVIOUSLY PROJECT #G7602)</v>
          </cell>
          <cell r="V72" t="str">
            <v xml:space="preserve">  </v>
          </cell>
          <cell r="W72" t="str">
            <v xml:space="preserve">  </v>
          </cell>
          <cell r="X72" t="str">
            <v>Div Ops-NE Electric</v>
          </cell>
          <cell r="Y72" t="str">
            <v>75005310E</v>
          </cell>
          <cell r="Z72" t="str">
            <v>MAE1000 - MA Electric Distribution PC</v>
          </cell>
          <cell r="AA72" t="str">
            <v>NONE</v>
          </cell>
          <cell r="AB72" t="str">
            <v xml:space="preserve">COMPANY 5310 LEVEL ELECT DIST </v>
          </cell>
          <cell r="AE72">
            <v>1</v>
          </cell>
        </row>
        <row r="73">
          <cell r="A73" t="str">
            <v>C000838</v>
          </cell>
          <cell r="B73">
            <v>5310</v>
          </cell>
          <cell r="D73" t="str">
            <v>NEESCOM - RANDOLPH G7699</v>
          </cell>
          <cell r="E73" t="str">
            <v>P_Electric Distribution Line MA</v>
          </cell>
          <cell r="G73" t="str">
            <v>NONE</v>
          </cell>
          <cell r="H73" t="str">
            <v>NONE</v>
          </cell>
          <cell r="I73" t="str">
            <v>HABELT, STEPHEN</v>
          </cell>
          <cell r="L73" t="str">
            <v>Public Requirements</v>
          </cell>
          <cell r="M73" t="str">
            <v>Specific</v>
          </cell>
          <cell r="O73" t="str">
            <v>cancelled</v>
          </cell>
          <cell r="Q73" t="str">
            <v>C00838</v>
          </cell>
          <cell r="R73">
            <v>37964</v>
          </cell>
          <cell r="S73" t="str">
            <v>pwrbtch</v>
          </cell>
          <cell r="U73" t="str">
            <v xml:space="preserve">MAKE READY                                                  NEESCOM APPLICATION TO INSTALL F/O FACILITIES:              20 POLES ON VARIOUS STREETS, RANDOLPH                                                                                   </v>
          </cell>
          <cell r="V73" t="str">
            <v xml:space="preserve">  </v>
          </cell>
          <cell r="W73" t="str">
            <v xml:space="preserve">  </v>
          </cell>
          <cell r="X73" t="str">
            <v>Div Ops-NE Electric</v>
          </cell>
          <cell r="Y73" t="str">
            <v>75005310E</v>
          </cell>
          <cell r="Z73" t="str">
            <v>MAE1000 - MA Electric Distribution PC</v>
          </cell>
          <cell r="AA73" t="str">
            <v>NONE</v>
          </cell>
          <cell r="AB73" t="str">
            <v xml:space="preserve">COMPANY 5310 LEVEL ELECT DIST </v>
          </cell>
          <cell r="AE73">
            <v>1</v>
          </cell>
          <cell r="AK73">
            <v>39324</v>
          </cell>
        </row>
        <row r="74">
          <cell r="A74" t="str">
            <v>C000839</v>
          </cell>
          <cell r="B74">
            <v>5310</v>
          </cell>
          <cell r="D74" t="str">
            <v>NEESCOM REQUEST G7801</v>
          </cell>
          <cell r="E74" t="str">
            <v>P_Electric Distribution Line MA</v>
          </cell>
          <cell r="G74" t="str">
            <v>NONE</v>
          </cell>
          <cell r="H74" t="str">
            <v>NONE</v>
          </cell>
          <cell r="I74" t="str">
            <v>SMITH, GREGORY M</v>
          </cell>
          <cell r="J74" t="str">
            <v>Statutory/Regulatory</v>
          </cell>
          <cell r="L74" t="str">
            <v>3rd Party Attachments</v>
          </cell>
          <cell r="M74" t="str">
            <v>Specific</v>
          </cell>
          <cell r="O74" t="str">
            <v>Closed</v>
          </cell>
          <cell r="P74">
            <v>8347</v>
          </cell>
          <cell r="Q74" t="str">
            <v>C00839</v>
          </cell>
          <cell r="R74">
            <v>37964</v>
          </cell>
          <cell r="S74" t="str">
            <v>pwrbtch</v>
          </cell>
          <cell r="U74" t="str">
            <v>This project will provide survey work associated with       NEESCOM's request G7801 in the town of Bolton.  Agreement   9904/Application 191018.</v>
          </cell>
          <cell r="V74" t="str">
            <v xml:space="preserve">  </v>
          </cell>
          <cell r="W74" t="str">
            <v xml:space="preserve">  </v>
          </cell>
          <cell r="X74" t="str">
            <v>Div Ops-NE Electric</v>
          </cell>
          <cell r="Y74" t="str">
            <v>75005310E</v>
          </cell>
          <cell r="Z74" t="str">
            <v>MAE1000 - MA Electric Distribution PC</v>
          </cell>
          <cell r="AA74" t="str">
            <v>NONE</v>
          </cell>
          <cell r="AB74" t="str">
            <v xml:space="preserve">COMPANY 5310 LEVEL ELECT DIST </v>
          </cell>
          <cell r="AE74">
            <v>1</v>
          </cell>
        </row>
        <row r="75">
          <cell r="A75" t="str">
            <v>C000840</v>
          </cell>
          <cell r="B75">
            <v>5310</v>
          </cell>
          <cell r="D75" t="str">
            <v>CAPE ANN EMS IMPROV, GLOUC.</v>
          </cell>
          <cell r="E75" t="str">
            <v>P_Electric Distribution Sub MA</v>
          </cell>
          <cell r="G75" t="str">
            <v>49</v>
          </cell>
          <cell r="H75" t="str">
            <v>NONE</v>
          </cell>
          <cell r="I75" t="str">
            <v>GOLDGABER, SERGEY</v>
          </cell>
          <cell r="J75" t="str">
            <v>System Capacity &amp; Performance</v>
          </cell>
          <cell r="L75" t="str">
            <v>Reliability - Dist</v>
          </cell>
          <cell r="M75" t="str">
            <v>Specific</v>
          </cell>
          <cell r="N75" t="str">
            <v>EMS Expansion</v>
          </cell>
          <cell r="O75" t="str">
            <v>Closed</v>
          </cell>
          <cell r="P75">
            <v>7235</v>
          </cell>
          <cell r="Q75" t="str">
            <v>C00840</v>
          </cell>
          <cell r="R75">
            <v>37964</v>
          </cell>
          <cell r="S75" t="str">
            <v>pwrbtch</v>
          </cell>
          <cell r="U75" t="str">
            <v>At Lynn #21, Rockport #40, Gloucester #24 and               W.Gloucester install multifunction power meters and connect to RTU for EMS use.</v>
          </cell>
          <cell r="V75" t="str">
            <v xml:space="preserve">  </v>
          </cell>
          <cell r="W75" t="str">
            <v xml:space="preserve">  </v>
          </cell>
          <cell r="X75" t="str">
            <v>Div Ops-NE Electric</v>
          </cell>
          <cell r="Y75" t="str">
            <v>75005310E</v>
          </cell>
          <cell r="Z75" t="str">
            <v>MAE1000 - MA Electric Distribution PC</v>
          </cell>
          <cell r="AA75" t="str">
            <v>NONE</v>
          </cell>
          <cell r="AB75" t="str">
            <v xml:space="preserve">COMPANY 5310 LEVEL ELECT DIST </v>
          </cell>
          <cell r="AE75">
            <v>4</v>
          </cell>
          <cell r="AF75" t="str">
            <v>4</v>
          </cell>
          <cell r="AG75">
            <v>39177</v>
          </cell>
          <cell r="AH75">
            <v>69292</v>
          </cell>
          <cell r="AI75">
            <v>1</v>
          </cell>
          <cell r="AJ75">
            <v>1</v>
          </cell>
          <cell r="AK75">
            <v>1</v>
          </cell>
          <cell r="AL75">
            <v>0</v>
          </cell>
          <cell r="AM75">
            <v>1</v>
          </cell>
          <cell r="AN75">
            <v>1</v>
          </cell>
        </row>
        <row r="76">
          <cell r="A76" t="str">
            <v>C000841</v>
          </cell>
          <cell r="B76">
            <v>5310</v>
          </cell>
          <cell r="D76" t="str">
            <v>UG&amp;OH STATE STREET BANK - GRAF</v>
          </cell>
          <cell r="E76" t="str">
            <v>P_Electric Distribution Line MA</v>
          </cell>
          <cell r="G76" t="str">
            <v>NONE</v>
          </cell>
          <cell r="H76" t="str">
            <v>NONE</v>
          </cell>
          <cell r="I76" t="str">
            <v>BERNARD, PETER C</v>
          </cell>
          <cell r="L76" t="str">
            <v>Load Relief</v>
          </cell>
          <cell r="M76" t="str">
            <v>Specific</v>
          </cell>
          <cell r="O76" t="str">
            <v>Closed</v>
          </cell>
          <cell r="Q76" t="str">
            <v>C00841</v>
          </cell>
          <cell r="R76">
            <v>37964</v>
          </cell>
          <cell r="S76" t="str">
            <v>pwrbtch</v>
          </cell>
          <cell r="U76" t="str">
            <v xml:space="preserve">Inst 3 35'&amp;3 40'SO poles, 7 SO anch, (TELCo) 66 40'&amp;23 35'JOpoles&amp;34 JO anch, 60 6P&amp;6 8P xarms, 47 PTPs, 6 L/Bs, 6-600A disc, 1 L/R, 63 100A c/os, 1 VISTA SWGR, 10725' 3-477AL SPCA2000'1/0AL TW, 1800' 3-500Cu EPR &amp; 680' 3-4/0 Cu XLPE Cbl.  </v>
          </cell>
          <cell r="V76" t="str">
            <v xml:space="preserve">  </v>
          </cell>
          <cell r="W76" t="str">
            <v xml:space="preserve">  </v>
          </cell>
          <cell r="X76" t="str">
            <v>Div Ops-NE Electric</v>
          </cell>
          <cell r="Y76" t="str">
            <v>75005310E</v>
          </cell>
          <cell r="Z76" t="str">
            <v>MAE1000 - MA Electric Distribution PC</v>
          </cell>
          <cell r="AA76" t="str">
            <v>NONE</v>
          </cell>
          <cell r="AB76" t="str">
            <v xml:space="preserve">COMPANY 5310 LEVEL ELECT DIST </v>
          </cell>
          <cell r="AE76">
            <v>2</v>
          </cell>
          <cell r="AF76" t="str">
            <v>2</v>
          </cell>
          <cell r="AG76">
            <v>38959</v>
          </cell>
          <cell r="AH76">
            <v>640000</v>
          </cell>
          <cell r="AI76">
            <v>0</v>
          </cell>
          <cell r="AJ76">
            <v>0</v>
          </cell>
          <cell r="AK76">
            <v>0</v>
          </cell>
          <cell r="AL76">
            <v>1</v>
          </cell>
          <cell r="AM76">
            <v>0</v>
          </cell>
          <cell r="AN76">
            <v>1</v>
          </cell>
        </row>
        <row r="77">
          <cell r="A77" t="str">
            <v>C000842</v>
          </cell>
          <cell r="B77">
            <v>5310</v>
          </cell>
          <cell r="D77" t="str">
            <v>NEESCOM-G7807 SHUTESBURY</v>
          </cell>
          <cell r="E77" t="str">
            <v>P_Electric Distribution Line MA</v>
          </cell>
          <cell r="G77" t="str">
            <v>NONE</v>
          </cell>
          <cell r="H77" t="str">
            <v>NONE</v>
          </cell>
          <cell r="I77" t="str">
            <v>BERNARD, PETER C</v>
          </cell>
          <cell r="J77" t="str">
            <v>Statutory/Regulatory</v>
          </cell>
          <cell r="L77" t="str">
            <v>Public Requirements</v>
          </cell>
          <cell r="M77" t="str">
            <v>Specific</v>
          </cell>
          <cell r="O77" t="str">
            <v>Closed</v>
          </cell>
          <cell r="P77">
            <v>8353</v>
          </cell>
          <cell r="Q77" t="str">
            <v>C00842</v>
          </cell>
          <cell r="R77">
            <v>37964</v>
          </cell>
          <cell r="S77" t="str">
            <v>pwrbtch</v>
          </cell>
          <cell r="U77" t="str">
            <v>Purchase half interest in 13 poles and 8 anchors.           INSTALL: 5 anchors, 13 13M guys, 23 crossarms, 12 cutouts   and miscellaneous overhead equipment.                       REMOVE: 3 anchors, 11 guys, 23 crossarms and 14 cutout</v>
          </cell>
          <cell r="V77" t="str">
            <v xml:space="preserve">  </v>
          </cell>
          <cell r="W77" t="str">
            <v xml:space="preserve">  </v>
          </cell>
          <cell r="X77" t="str">
            <v>Div Ops-NE Electric</v>
          </cell>
          <cell r="Y77" t="str">
            <v>75005310E</v>
          </cell>
          <cell r="Z77" t="str">
            <v>MAE1000 - MA Electric Distribution PC</v>
          </cell>
          <cell r="AA77" t="str">
            <v>NONE</v>
          </cell>
          <cell r="AB77" t="str">
            <v xml:space="preserve">COMPANY 5310 LEVEL ELECT DIST </v>
          </cell>
          <cell r="AE77">
            <v>1</v>
          </cell>
        </row>
        <row r="78">
          <cell r="A78" t="str">
            <v>C000843</v>
          </cell>
          <cell r="B78">
            <v>5310</v>
          </cell>
          <cell r="D78" t="str">
            <v>16J2 RELIAB-SALISBURY ST - WOR</v>
          </cell>
          <cell r="E78" t="str">
            <v>P_Electric Distribution Line MA</v>
          </cell>
          <cell r="G78" t="str">
            <v>NONE</v>
          </cell>
          <cell r="H78" t="str">
            <v>NONE</v>
          </cell>
          <cell r="I78" t="str">
            <v>BERNARD, PETER C</v>
          </cell>
          <cell r="J78" t="str">
            <v>System Capacity &amp; Performance</v>
          </cell>
          <cell r="L78" t="str">
            <v>Reliability - Dist</v>
          </cell>
          <cell r="M78" t="str">
            <v>Specific</v>
          </cell>
          <cell r="O78" t="str">
            <v>Closed</v>
          </cell>
          <cell r="P78">
            <v>7650</v>
          </cell>
          <cell r="Q78" t="str">
            <v>C00843</v>
          </cell>
          <cell r="R78">
            <v>37964</v>
          </cell>
          <cell r="S78" t="str">
            <v>pwrbtch</v>
          </cell>
          <cell r="U78" t="str">
            <v>Replace 11 sections of underground cable on Salisbury St.   Worcester due to cracks in the cable.This is mainline       cable on the 16J2 and 11J351 feeders.</v>
          </cell>
          <cell r="V78" t="str">
            <v xml:space="preserve">  </v>
          </cell>
          <cell r="W78" t="str">
            <v xml:space="preserve">  </v>
          </cell>
          <cell r="X78" t="str">
            <v>Div Ops-NE Electric</v>
          </cell>
          <cell r="Y78" t="str">
            <v>75005310E</v>
          </cell>
          <cell r="Z78" t="str">
            <v>MAE1000 - MA Electric Distribution PC</v>
          </cell>
          <cell r="AA78" t="str">
            <v>NONE</v>
          </cell>
          <cell r="AB78" t="str">
            <v xml:space="preserve">COMPANY 5310 LEVEL ELECT DIST </v>
          </cell>
          <cell r="AE78">
            <v>1</v>
          </cell>
        </row>
        <row r="79">
          <cell r="A79" t="str">
            <v>C000844</v>
          </cell>
          <cell r="B79">
            <v>5310</v>
          </cell>
          <cell r="D79" t="str">
            <v>RENA ST SUB GETAWAY - WOR</v>
          </cell>
          <cell r="E79" t="str">
            <v>P_Electric Distribution Line MA</v>
          </cell>
          <cell r="G79" t="str">
            <v>NONE</v>
          </cell>
          <cell r="H79" t="str">
            <v>NONE</v>
          </cell>
          <cell r="I79" t="str">
            <v>TIROCCHI, JOSEPH</v>
          </cell>
          <cell r="J79" t="str">
            <v>System Capacity &amp; Performance</v>
          </cell>
          <cell r="L79" t="str">
            <v>Load Relief</v>
          </cell>
          <cell r="M79" t="str">
            <v>Specific</v>
          </cell>
          <cell r="O79" t="str">
            <v>Closed</v>
          </cell>
          <cell r="P79">
            <v>8471</v>
          </cell>
          <cell r="Q79" t="str">
            <v>C00844</v>
          </cell>
          <cell r="R79">
            <v>37964</v>
          </cell>
          <cell r="S79" t="str">
            <v>pwrbtch</v>
          </cell>
          <cell r="U79" t="str">
            <v>INSTALL 950 OF 5" PVC, 320 CIRCUIT FEET OF 3-1/C-500 CU     EPR 15KV, 400 CIRCUIT FEET 3-1/C-500 EPR 5KV, 1000 CIRCUIT  FEET 3-1/C-350 XLPE 15KV, 1-PMH-9 SWGR, MISCELLANOUS        UNDERGROUND EQUIPMENT.</v>
          </cell>
          <cell r="V79" t="str">
            <v>Sub in service at the end of 2003</v>
          </cell>
          <cell r="W79" t="str">
            <v xml:space="preserve">  </v>
          </cell>
          <cell r="X79" t="str">
            <v>Div Ops-NE Electric</v>
          </cell>
          <cell r="Y79" t="str">
            <v>75005310E</v>
          </cell>
          <cell r="Z79" t="str">
            <v>MAE1000 - MA Electric Distribution PC</v>
          </cell>
          <cell r="AA79" t="str">
            <v>NONE</v>
          </cell>
          <cell r="AB79" t="str">
            <v xml:space="preserve">COMPANY 5310 LEVEL ELECT DIST </v>
          </cell>
          <cell r="AE79">
            <v>1</v>
          </cell>
        </row>
        <row r="80">
          <cell r="A80" t="str">
            <v>C000845</v>
          </cell>
          <cell r="B80">
            <v>5310</v>
          </cell>
          <cell r="D80" t="str">
            <v>MILLBURY MALL RT 146 - MILLB</v>
          </cell>
          <cell r="E80" t="str">
            <v>P_Electric Distribution Line MA</v>
          </cell>
          <cell r="G80" t="str">
            <v>NONE</v>
          </cell>
          <cell r="H80" t="str">
            <v>NONE</v>
          </cell>
          <cell r="I80" t="str">
            <v>SMITH, GREGORY M</v>
          </cell>
          <cell r="J80" t="str">
            <v>Statutory/Regulatory</v>
          </cell>
          <cell r="L80" t="str">
            <v>New Business - Commercial</v>
          </cell>
          <cell r="M80" t="str">
            <v>Specific</v>
          </cell>
          <cell r="O80" t="str">
            <v>Closed</v>
          </cell>
          <cell r="P80">
            <v>8308</v>
          </cell>
          <cell r="Q80" t="str">
            <v>C00845</v>
          </cell>
          <cell r="R80">
            <v>37964</v>
          </cell>
          <cell r="S80" t="str">
            <v>pwrbtch</v>
          </cell>
          <cell r="U80" t="str">
            <v>Install 2-15kV switchgears type PMH-9, 3 SO poles, 9 JO     poles(telco set), 1800 circuit feet of 3-477 Al cond. on    crossarm configuration, 2933 circuit feet of 3-1/c-1000     kcmil Al 15kV XLP cable and misc. OH and UG equipment.</v>
          </cell>
          <cell r="V80" t="str">
            <v xml:space="preserve">  </v>
          </cell>
          <cell r="W80" t="str">
            <v xml:space="preserve">  </v>
          </cell>
          <cell r="X80" t="str">
            <v>Div Ops-NE Electric</v>
          </cell>
          <cell r="Y80" t="str">
            <v>75005310E</v>
          </cell>
          <cell r="Z80" t="str">
            <v>MAE1000 - MA Electric Distribution PC</v>
          </cell>
          <cell r="AA80" t="str">
            <v>NONE</v>
          </cell>
          <cell r="AB80" t="str">
            <v xml:space="preserve">COMPANY 5310 LEVEL ELECT DIST </v>
          </cell>
          <cell r="AE80">
            <v>2</v>
          </cell>
        </row>
        <row r="81">
          <cell r="A81" t="str">
            <v>C000846</v>
          </cell>
          <cell r="B81">
            <v>5310</v>
          </cell>
          <cell r="D81" t="str">
            <v>NEESCOM - QUINCY G7610</v>
          </cell>
          <cell r="E81" t="str">
            <v>P_Electric Distribution Line MA</v>
          </cell>
          <cell r="G81" t="str">
            <v>NONE</v>
          </cell>
          <cell r="H81" t="str">
            <v>NONE</v>
          </cell>
          <cell r="I81" t="str">
            <v>HABELT, STEPHEN</v>
          </cell>
          <cell r="L81" t="str">
            <v>Public Requirements</v>
          </cell>
          <cell r="M81" t="str">
            <v>Specific</v>
          </cell>
          <cell r="O81" t="str">
            <v>cancelled</v>
          </cell>
          <cell r="Q81" t="str">
            <v>C00846</v>
          </cell>
          <cell r="R81">
            <v>37964</v>
          </cell>
          <cell r="S81" t="str">
            <v>pwrbtch</v>
          </cell>
          <cell r="U81" t="str">
            <v xml:space="preserve">NEESCOM APPLICATION TO INSTALL F/O FACILITIES:              2 MH'S @ PRESIDENT'S PLACE, MH34 HANCOCK ST.                                                                                                                                        </v>
          </cell>
          <cell r="V81" t="str">
            <v xml:space="preserve">  </v>
          </cell>
          <cell r="W81" t="str">
            <v xml:space="preserve">  </v>
          </cell>
          <cell r="X81" t="str">
            <v>Div Ops-NE Electric</v>
          </cell>
          <cell r="Y81" t="str">
            <v>75005310E</v>
          </cell>
          <cell r="Z81" t="str">
            <v>MAE1000 - MA Electric Distribution PC</v>
          </cell>
          <cell r="AA81" t="str">
            <v>NONE</v>
          </cell>
          <cell r="AB81" t="str">
            <v xml:space="preserve">COMPANY 5310 LEVEL ELECT DIST </v>
          </cell>
          <cell r="AE81">
            <v>1</v>
          </cell>
          <cell r="AK81">
            <v>38261</v>
          </cell>
        </row>
        <row r="82">
          <cell r="A82" t="str">
            <v>C000847</v>
          </cell>
          <cell r="B82">
            <v>5310</v>
          </cell>
          <cell r="D82" t="str">
            <v>NEESCOM - QUINCY G7677</v>
          </cell>
          <cell r="E82" t="str">
            <v>P_Electric Distribution Line MA</v>
          </cell>
          <cell r="G82" t="str">
            <v>NONE</v>
          </cell>
          <cell r="H82" t="str">
            <v>NONE</v>
          </cell>
          <cell r="I82" t="str">
            <v>HABELT, STEPHEN</v>
          </cell>
          <cell r="L82" t="str">
            <v>Public Requirements</v>
          </cell>
          <cell r="M82" t="str">
            <v>Specific</v>
          </cell>
          <cell r="O82" t="str">
            <v>cancelled</v>
          </cell>
          <cell r="Q82" t="str">
            <v>C00847</v>
          </cell>
          <cell r="R82">
            <v>37964</v>
          </cell>
          <cell r="S82" t="str">
            <v>pwrbtch</v>
          </cell>
          <cell r="U82" t="str">
            <v xml:space="preserve">NEESCOM APPLICATION TO INSTALL F/O FACILITIES:              1 RISER POLE, 1 MH &amp; 1 SPLICE BOX @ BATTERY MARCH PARK                                                                                                                              </v>
          </cell>
          <cell r="V82" t="str">
            <v xml:space="preserve">  </v>
          </cell>
          <cell r="W82" t="str">
            <v xml:space="preserve">  </v>
          </cell>
          <cell r="X82" t="str">
            <v>Div Ops-NE Electric</v>
          </cell>
          <cell r="Y82" t="str">
            <v>75005310E</v>
          </cell>
          <cell r="Z82" t="str">
            <v>MAE1000 - MA Electric Distribution PC</v>
          </cell>
          <cell r="AA82" t="str">
            <v>NONE</v>
          </cell>
          <cell r="AB82" t="str">
            <v xml:space="preserve">COMPANY 5310 LEVEL ELECT DIST </v>
          </cell>
          <cell r="AE82">
            <v>1</v>
          </cell>
          <cell r="AK82">
            <v>38261</v>
          </cell>
        </row>
        <row r="83">
          <cell r="A83" t="str">
            <v>C000848</v>
          </cell>
          <cell r="B83">
            <v>5310</v>
          </cell>
          <cell r="D83" t="str">
            <v>UXBRIDGE BICYCLE PATH</v>
          </cell>
          <cell r="E83" t="str">
            <v>P_Electric Distribution Line MA</v>
          </cell>
          <cell r="G83" t="str">
            <v>NONE</v>
          </cell>
          <cell r="H83" t="str">
            <v>NONE</v>
          </cell>
          <cell r="I83" t="str">
            <v>MORALES, JAVIER</v>
          </cell>
          <cell r="L83" t="str">
            <v>Public Requirements</v>
          </cell>
          <cell r="M83" t="str">
            <v>Specific</v>
          </cell>
          <cell r="O83" t="str">
            <v>Closed</v>
          </cell>
          <cell r="Q83" t="str">
            <v>C00848</v>
          </cell>
          <cell r="R83">
            <v>37964</v>
          </cell>
          <cell r="S83" t="str">
            <v>pwrbtch</v>
          </cell>
          <cell r="U83" t="str">
            <v xml:space="preserve">This project is in response to a request from Mass Highway  to place our OH circuit on Hartford Ave East in Uxbridge    underground. This will require the installation of a 1000   foot manhole and duct system.                               </v>
          </cell>
          <cell r="V83" t="str">
            <v xml:space="preserve">  </v>
          </cell>
          <cell r="W83" t="str">
            <v xml:space="preserve">  </v>
          </cell>
          <cell r="X83" t="str">
            <v>Div Ops-NE Electric</v>
          </cell>
          <cell r="Y83" t="str">
            <v>75005310E</v>
          </cell>
          <cell r="Z83" t="str">
            <v>MAE1000 - MA Electric Distribution PC</v>
          </cell>
          <cell r="AA83" t="str">
            <v>NONE</v>
          </cell>
          <cell r="AB83" t="str">
            <v xml:space="preserve">COMPANY 5310 LEVEL ELECT DIST </v>
          </cell>
          <cell r="AE83">
            <v>1</v>
          </cell>
        </row>
        <row r="84">
          <cell r="A84" t="str">
            <v>C000849</v>
          </cell>
          <cell r="B84">
            <v>5310</v>
          </cell>
          <cell r="D84" t="str">
            <v>Z-PRINCETON ST RELIABILITY IMPV.</v>
          </cell>
          <cell r="E84" t="str">
            <v>P_Electric Distribution Line MA</v>
          </cell>
          <cell r="G84" t="str">
            <v>NONE</v>
          </cell>
          <cell r="H84" t="str">
            <v>NONE</v>
          </cell>
          <cell r="I84" t="str">
            <v>VARTANIAN, JOHN F</v>
          </cell>
          <cell r="J84" t="str">
            <v>System Capacity &amp; Performance</v>
          </cell>
          <cell r="L84" t="str">
            <v>Reliability - Dist</v>
          </cell>
          <cell r="M84" t="str">
            <v>Specific</v>
          </cell>
          <cell r="O84" t="str">
            <v>Closed</v>
          </cell>
          <cell r="P84">
            <v>8947</v>
          </cell>
          <cell r="Q84" t="str">
            <v>C00849</v>
          </cell>
          <cell r="R84">
            <v>37964</v>
          </cell>
          <cell r="S84" t="str">
            <v>pwrbtch</v>
          </cell>
          <cell r="U84" t="str">
            <v>Install 5,500 circuit feet of 477 spacer cable, 900 feet of 1/O-3/C secondary cable, 1 L/B switch , 1 line recloser, 16 J.O. poles and miscellaneous overhead equipment.            Remove 5,500 circuit feet of bare 2/O al and misc O.H.</v>
          </cell>
          <cell r="V84" t="str">
            <v xml:space="preserve">  </v>
          </cell>
          <cell r="W84" t="str">
            <v xml:space="preserve">  </v>
          </cell>
          <cell r="X84" t="str">
            <v>Div Ops-NE Electric</v>
          </cell>
          <cell r="Y84" t="str">
            <v>75005310E</v>
          </cell>
          <cell r="Z84" t="str">
            <v>MAE1000 - MA Electric Distribution PC</v>
          </cell>
          <cell r="AA84" t="str">
            <v>NONE</v>
          </cell>
          <cell r="AB84" t="str">
            <v xml:space="preserve">COMPANY 5310 LEVEL ELECT DIST </v>
          </cell>
          <cell r="AE84">
            <v>3</v>
          </cell>
        </row>
        <row r="85">
          <cell r="A85" t="str">
            <v>C000850</v>
          </cell>
          <cell r="B85">
            <v>5310</v>
          </cell>
          <cell r="D85" t="str">
            <v>WESTF #57-CONCORD RD-MH &amp; DUCT</v>
          </cell>
          <cell r="E85" t="str">
            <v>P_Electric Distribution Line MA</v>
          </cell>
          <cell r="G85" t="str">
            <v>NONE</v>
          </cell>
          <cell r="H85" t="str">
            <v>NONE</v>
          </cell>
          <cell r="I85" t="str">
            <v>HENRY, JOSEPH</v>
          </cell>
          <cell r="L85" t="str">
            <v>Load Relief</v>
          </cell>
          <cell r="M85" t="str">
            <v>Specific</v>
          </cell>
          <cell r="O85" t="str">
            <v>cancelled</v>
          </cell>
          <cell r="Q85" t="str">
            <v>C00850</v>
          </cell>
          <cell r="R85">
            <v>37964</v>
          </cell>
          <cell r="S85" t="str">
            <v>pwrbtch</v>
          </cell>
          <cell r="U85" t="str">
            <v xml:space="preserve">Install 10,350 ft of 5" conduit, 2 2-way manholes, 2 3-way  manholes, and miscellaneous underground equipment.                                                                                                                                  </v>
          </cell>
          <cell r="V85" t="str">
            <v xml:space="preserve">  </v>
          </cell>
          <cell r="W85" t="str">
            <v xml:space="preserve">  </v>
          </cell>
          <cell r="X85" t="str">
            <v>Div Ops-NE Electric</v>
          </cell>
          <cell r="Y85" t="str">
            <v>75005310E</v>
          </cell>
          <cell r="Z85" t="str">
            <v>MAE1000 - MA Electric Distribution PC</v>
          </cell>
          <cell r="AA85" t="str">
            <v>NONE</v>
          </cell>
          <cell r="AB85" t="str">
            <v xml:space="preserve">COMPANY 5310 LEVEL ELECT DIST </v>
          </cell>
          <cell r="AE85">
            <v>1</v>
          </cell>
          <cell r="AK85">
            <v>38261</v>
          </cell>
        </row>
        <row r="86">
          <cell r="A86" t="str">
            <v>C000851</v>
          </cell>
          <cell r="B86">
            <v>5310</v>
          </cell>
          <cell r="D86" t="str">
            <v>NEESCOM - G7598 - QUINCY</v>
          </cell>
          <cell r="E86" t="str">
            <v>P_Electric Distribution Line MA</v>
          </cell>
          <cell r="G86" t="str">
            <v>NONE</v>
          </cell>
          <cell r="H86" t="str">
            <v>NONE</v>
          </cell>
          <cell r="I86" t="str">
            <v>HABELT, STEPHEN</v>
          </cell>
          <cell r="L86" t="str">
            <v>Public Requirements</v>
          </cell>
          <cell r="M86" t="str">
            <v>Specific</v>
          </cell>
          <cell r="O86" t="str">
            <v>cancelled</v>
          </cell>
          <cell r="Q86" t="str">
            <v>C00851</v>
          </cell>
          <cell r="R86">
            <v>37964</v>
          </cell>
          <cell r="S86" t="str">
            <v>pwrbtch</v>
          </cell>
          <cell r="U86" t="str">
            <v xml:space="preserve">NEESCOM APPLICATION TO INSTALL F/O FACILITIES:              1776 HERITAGE DRIVE, QUINCY                                                                                                                                                         </v>
          </cell>
          <cell r="V86" t="str">
            <v xml:space="preserve">  </v>
          </cell>
          <cell r="W86" t="str">
            <v xml:space="preserve">  </v>
          </cell>
          <cell r="X86" t="str">
            <v>Div Ops-NE Electric</v>
          </cell>
          <cell r="Y86" t="str">
            <v>75005310E</v>
          </cell>
          <cell r="Z86" t="str">
            <v>MAE1000 - MA Electric Distribution PC</v>
          </cell>
          <cell r="AA86" t="str">
            <v>NONE</v>
          </cell>
          <cell r="AB86" t="str">
            <v xml:space="preserve">COMPANY 5310 LEVEL ELECT DIST </v>
          </cell>
          <cell r="AE86">
            <v>1</v>
          </cell>
          <cell r="AK86">
            <v>38261</v>
          </cell>
        </row>
        <row r="87">
          <cell r="A87" t="str">
            <v>C000852</v>
          </cell>
          <cell r="B87">
            <v>5310</v>
          </cell>
          <cell r="D87" t="str">
            <v>NEESCOM - G7712A - BROCKTON</v>
          </cell>
          <cell r="E87" t="str">
            <v>P_Electric Distribution Line MA</v>
          </cell>
          <cell r="G87" t="str">
            <v>NONE</v>
          </cell>
          <cell r="H87" t="str">
            <v>NONE</v>
          </cell>
          <cell r="I87" t="str">
            <v>HABELT, STEPHEN</v>
          </cell>
          <cell r="L87" t="str">
            <v>Public Requirements</v>
          </cell>
          <cell r="M87" t="str">
            <v>Specific</v>
          </cell>
          <cell r="O87" t="str">
            <v>cancelled</v>
          </cell>
          <cell r="Q87" t="str">
            <v>C00852</v>
          </cell>
          <cell r="R87">
            <v>37964</v>
          </cell>
          <cell r="S87" t="str">
            <v>pwrbtch</v>
          </cell>
          <cell r="U87" t="str">
            <v xml:space="preserve">NEESCOM APPLICATION TO INSTALL F/O FACILITIES:              CRESENT ST., MAPLE AVE. &amp; MAIN ST., BROCKTON                                                                                                                                        </v>
          </cell>
          <cell r="V87" t="str">
            <v xml:space="preserve">  </v>
          </cell>
          <cell r="W87" t="str">
            <v xml:space="preserve">  </v>
          </cell>
          <cell r="X87" t="str">
            <v>Div Ops-NE Electric</v>
          </cell>
          <cell r="Y87" t="str">
            <v>75005310E</v>
          </cell>
          <cell r="Z87" t="str">
            <v>MAE1000 - MA Electric Distribution PC</v>
          </cell>
          <cell r="AA87" t="str">
            <v>NONE</v>
          </cell>
          <cell r="AB87" t="str">
            <v xml:space="preserve">COMPANY 5310 LEVEL ELECT DIST </v>
          </cell>
          <cell r="AE87">
            <v>1</v>
          </cell>
          <cell r="AK87">
            <v>38261</v>
          </cell>
        </row>
        <row r="88">
          <cell r="A88" t="str">
            <v>C000853</v>
          </cell>
          <cell r="B88">
            <v>5310</v>
          </cell>
          <cell r="D88" t="str">
            <v>NEESCOM - G7714</v>
          </cell>
          <cell r="E88" t="str">
            <v>P_Electric Distribution Line MA</v>
          </cell>
          <cell r="G88" t="str">
            <v>NONE</v>
          </cell>
          <cell r="H88" t="str">
            <v>NONE</v>
          </cell>
          <cell r="I88" t="str">
            <v>HABELT, STEPHEN</v>
          </cell>
          <cell r="L88" t="str">
            <v>Public Requirements</v>
          </cell>
          <cell r="M88" t="str">
            <v>Specific</v>
          </cell>
          <cell r="O88" t="str">
            <v>cancelled</v>
          </cell>
          <cell r="Q88" t="str">
            <v>C00853</v>
          </cell>
          <cell r="R88">
            <v>37964</v>
          </cell>
          <cell r="S88" t="str">
            <v>pwrbtch</v>
          </cell>
          <cell r="U88" t="str">
            <v xml:space="preserve">NEESCOM APPLICATION TO INSTALL F/O FACILITIES:              P.1 &amp; P.19 WEBSTER ST., ROCKLAND                                                                                                                                                    </v>
          </cell>
          <cell r="V88" t="str">
            <v xml:space="preserve">  </v>
          </cell>
          <cell r="W88" t="str">
            <v xml:space="preserve">  </v>
          </cell>
          <cell r="X88" t="str">
            <v>Div Ops-NE Electric</v>
          </cell>
          <cell r="Y88" t="str">
            <v>75005310E</v>
          </cell>
          <cell r="Z88" t="str">
            <v>MAE1000 - MA Electric Distribution PC</v>
          </cell>
          <cell r="AA88" t="str">
            <v>NONE</v>
          </cell>
          <cell r="AB88" t="str">
            <v xml:space="preserve">COMPANY 5310 LEVEL ELECT DIST </v>
          </cell>
          <cell r="AE88">
            <v>1</v>
          </cell>
          <cell r="AK88">
            <v>38261</v>
          </cell>
        </row>
        <row r="89">
          <cell r="A89" t="str">
            <v>C000854</v>
          </cell>
          <cell r="B89">
            <v>5310</v>
          </cell>
          <cell r="D89" t="str">
            <v>NEESCOM - G7659 - ROCKLAND</v>
          </cell>
          <cell r="E89" t="str">
            <v>P_Electric Distribution Line MA</v>
          </cell>
          <cell r="G89" t="str">
            <v>NONE</v>
          </cell>
          <cell r="H89" t="str">
            <v>NONE</v>
          </cell>
          <cell r="I89" t="str">
            <v>HABELT, STEPHEN</v>
          </cell>
          <cell r="L89" t="str">
            <v>Public Requirements</v>
          </cell>
          <cell r="M89" t="str">
            <v>Specific</v>
          </cell>
          <cell r="O89" t="str">
            <v>cancelled</v>
          </cell>
          <cell r="Q89" t="str">
            <v>C00854</v>
          </cell>
          <cell r="R89">
            <v>37964</v>
          </cell>
          <cell r="S89" t="str">
            <v>pwrbtch</v>
          </cell>
          <cell r="U89" t="str">
            <v xml:space="preserve">NEESCOM APPLICATION TO INSTALL F/O FACILITIES:              1 POLE, 2 MH'S @ 1050 HINGHAM STREET, ROCKLAND                                                                                                                                      </v>
          </cell>
          <cell r="V89" t="str">
            <v xml:space="preserve">  </v>
          </cell>
          <cell r="W89" t="str">
            <v xml:space="preserve">  </v>
          </cell>
          <cell r="X89" t="str">
            <v>Div Ops-NE Electric</v>
          </cell>
          <cell r="Y89" t="str">
            <v>75005310E</v>
          </cell>
          <cell r="Z89" t="str">
            <v>MAE1000 - MA Electric Distribution PC</v>
          </cell>
          <cell r="AA89" t="str">
            <v>NONE</v>
          </cell>
          <cell r="AB89" t="str">
            <v xml:space="preserve">COMPANY 5310 LEVEL ELECT DIST </v>
          </cell>
          <cell r="AE89">
            <v>1</v>
          </cell>
          <cell r="AK89">
            <v>38261</v>
          </cell>
        </row>
        <row r="90">
          <cell r="A90" t="str">
            <v>C000855</v>
          </cell>
          <cell r="B90">
            <v>5310</v>
          </cell>
          <cell r="D90" t="str">
            <v>NEESCOM - G7709 - WEYMOUTH</v>
          </cell>
          <cell r="E90" t="str">
            <v>P_Electric Distribution Line MA</v>
          </cell>
          <cell r="G90" t="str">
            <v>NONE</v>
          </cell>
          <cell r="H90" t="str">
            <v>NONE</v>
          </cell>
          <cell r="I90" t="str">
            <v>HABELT, STEPHEN</v>
          </cell>
          <cell r="L90" t="str">
            <v>Public Requirements</v>
          </cell>
          <cell r="M90" t="str">
            <v>Specific</v>
          </cell>
          <cell r="O90" t="str">
            <v>cancelled</v>
          </cell>
          <cell r="Q90" t="str">
            <v>C00855</v>
          </cell>
          <cell r="R90">
            <v>37964</v>
          </cell>
          <cell r="S90" t="str">
            <v>pwrbtch</v>
          </cell>
          <cell r="U90" t="str">
            <v xml:space="preserve">NEESCOM APPLICATION TO INSTALL F/O FACILITIES:              P.31 MIDDLE STREET                                                                                                                                                                  </v>
          </cell>
          <cell r="V90" t="str">
            <v xml:space="preserve">  </v>
          </cell>
          <cell r="W90" t="str">
            <v xml:space="preserve">  </v>
          </cell>
          <cell r="X90" t="str">
            <v>Div Ops-NE Electric</v>
          </cell>
          <cell r="Y90" t="str">
            <v>75005310E</v>
          </cell>
          <cell r="Z90" t="str">
            <v>MAE1000 - MA Electric Distribution PC</v>
          </cell>
          <cell r="AA90" t="str">
            <v>NONE</v>
          </cell>
          <cell r="AB90" t="str">
            <v xml:space="preserve">COMPANY 5310 LEVEL ELECT DIST </v>
          </cell>
          <cell r="AE90">
            <v>1</v>
          </cell>
          <cell r="AK90">
            <v>38261</v>
          </cell>
        </row>
        <row r="91">
          <cell r="A91" t="str">
            <v>C000856</v>
          </cell>
          <cell r="B91">
            <v>5310</v>
          </cell>
          <cell r="D91" t="str">
            <v>NEESCOM - G7800 - EASTON</v>
          </cell>
          <cell r="E91" t="str">
            <v>P_Electric Distribution Line MA</v>
          </cell>
          <cell r="G91" t="str">
            <v>NONE</v>
          </cell>
          <cell r="H91" t="str">
            <v>NONE</v>
          </cell>
          <cell r="I91" t="str">
            <v>HABELT, STEPHEN</v>
          </cell>
          <cell r="L91" t="str">
            <v>Public Requirements</v>
          </cell>
          <cell r="M91" t="str">
            <v>Specific</v>
          </cell>
          <cell r="O91" t="str">
            <v>cancelled</v>
          </cell>
          <cell r="Q91" t="str">
            <v>C00856</v>
          </cell>
          <cell r="R91">
            <v>37964</v>
          </cell>
          <cell r="S91" t="str">
            <v>pwrbtch</v>
          </cell>
          <cell r="U91" t="str">
            <v xml:space="preserve">NEESCOM APPLICATION TO INSTALL F/O FACILITIES:              @ 15B PLYMOUTH DRIVE, EASTON                                                                                                                                                        </v>
          </cell>
          <cell r="V91" t="str">
            <v xml:space="preserve">  </v>
          </cell>
          <cell r="W91" t="str">
            <v xml:space="preserve">  </v>
          </cell>
          <cell r="X91" t="str">
            <v>Div Ops-NE Electric</v>
          </cell>
          <cell r="Y91" t="str">
            <v>75005310E</v>
          </cell>
          <cell r="Z91" t="str">
            <v>MAE1000 - MA Electric Distribution PC</v>
          </cell>
          <cell r="AA91" t="str">
            <v>NONE</v>
          </cell>
          <cell r="AB91" t="str">
            <v xml:space="preserve">COMPANY 5310 LEVEL ELECT DIST </v>
          </cell>
          <cell r="AE91">
            <v>1</v>
          </cell>
          <cell r="AK91">
            <v>38261</v>
          </cell>
        </row>
        <row r="92">
          <cell r="A92" t="str">
            <v>C000857</v>
          </cell>
          <cell r="B92">
            <v>5310</v>
          </cell>
          <cell r="D92" t="str">
            <v>NEESCOM - G7713 - STOUGHTON</v>
          </cell>
          <cell r="E92" t="str">
            <v>P_Electric Distribution Line MA</v>
          </cell>
          <cell r="G92" t="str">
            <v>NONE</v>
          </cell>
          <cell r="H92" t="str">
            <v>NONE</v>
          </cell>
          <cell r="I92" t="str">
            <v>HABELT, STEPHEN</v>
          </cell>
          <cell r="L92" t="str">
            <v>Public Requirements</v>
          </cell>
          <cell r="M92" t="str">
            <v>Specific</v>
          </cell>
          <cell r="O92" t="str">
            <v>cancelled</v>
          </cell>
          <cell r="Q92" t="str">
            <v>C00857</v>
          </cell>
          <cell r="R92">
            <v>37964</v>
          </cell>
          <cell r="S92" t="str">
            <v>pwrbtch</v>
          </cell>
          <cell r="U92" t="str">
            <v xml:space="preserve">NEESCOM APPLICATION TO INSTALL F/O FACILITIES:              WALNUT ST. / PARK ST., STOUGHTON                                                                                                                                                    </v>
          </cell>
          <cell r="V92" t="str">
            <v xml:space="preserve">  </v>
          </cell>
          <cell r="W92" t="str">
            <v xml:space="preserve">  </v>
          </cell>
          <cell r="X92" t="str">
            <v>Div Ops-NE Electric</v>
          </cell>
          <cell r="Y92" t="str">
            <v>75005310E</v>
          </cell>
          <cell r="Z92" t="str">
            <v>MAE1000 - MA Electric Distribution PC</v>
          </cell>
          <cell r="AA92" t="str">
            <v>NONE</v>
          </cell>
          <cell r="AB92" t="str">
            <v xml:space="preserve">COMPANY 5310 LEVEL ELECT DIST </v>
          </cell>
          <cell r="AE92">
            <v>1</v>
          </cell>
          <cell r="AK92">
            <v>38261</v>
          </cell>
        </row>
        <row r="93">
          <cell r="A93" t="str">
            <v>C000858</v>
          </cell>
          <cell r="B93">
            <v>5310</v>
          </cell>
          <cell r="D93" t="str">
            <v>23W1-23W2 NEW TIE - WOR</v>
          </cell>
          <cell r="E93" t="str">
            <v>P_Electric Distribution Line MA</v>
          </cell>
          <cell r="G93" t="str">
            <v>NONE</v>
          </cell>
          <cell r="H93" t="str">
            <v>NONE</v>
          </cell>
          <cell r="I93" t="str">
            <v>SKRZYPCZAK, JOHN</v>
          </cell>
          <cell r="J93" t="str">
            <v>System Capacity &amp; Performance</v>
          </cell>
          <cell r="L93" t="str">
            <v>Reliability - Dist</v>
          </cell>
          <cell r="M93" t="str">
            <v>Specific</v>
          </cell>
          <cell r="O93" t="str">
            <v>Closed</v>
          </cell>
          <cell r="P93">
            <v>7677</v>
          </cell>
          <cell r="Q93" t="str">
            <v>C00858</v>
          </cell>
          <cell r="R93">
            <v>37964</v>
          </cell>
          <cell r="S93" t="str">
            <v>pwrbtch</v>
          </cell>
          <cell r="U93" t="str">
            <v>MECO TO INSTALL 12-40', 330CKT FT 1C-1/0TW, 2-600A 15KV LB'S1-600A LINE RECLOSER, 3270 FT 3-1/C 4/0 CU,39 1521S-W JOINTS135' 2-4" PVC ENCASED IN CONCRETE                           MISCELLANEOUS OVERHEAD AND UNDERGROUND EQUIPMENT</v>
          </cell>
          <cell r="V93" t="str">
            <v xml:space="preserve">  </v>
          </cell>
          <cell r="W93" t="str">
            <v>Per the North Worcester Area Distribution Study, WPI is constructing a new campus center &amp; proposing a new parking garage.  The increase in load will overload the 3/c 4/0 Cu PILC 15kV belted cable on West Boylston St. on 24W4 circuit.  Total load is expec</v>
          </cell>
          <cell r="X93" t="str">
            <v>Div Ops-NE Electric</v>
          </cell>
          <cell r="Y93" t="str">
            <v>75005310E</v>
          </cell>
          <cell r="Z93" t="str">
            <v>MAE1000 - MA Electric Distribution PC</v>
          </cell>
          <cell r="AA93" t="str">
            <v>NONE</v>
          </cell>
          <cell r="AB93" t="str">
            <v xml:space="preserve">COMPANY 5310 LEVEL ELECT DIST </v>
          </cell>
          <cell r="AE93">
            <v>3</v>
          </cell>
          <cell r="AF93" t="str">
            <v>3</v>
          </cell>
          <cell r="AG93">
            <v>38531</v>
          </cell>
          <cell r="AH93">
            <v>178396</v>
          </cell>
          <cell r="AI93">
            <v>0</v>
          </cell>
          <cell r="AJ93">
            <v>1</v>
          </cell>
          <cell r="AK93">
            <v>1</v>
          </cell>
          <cell r="AL93">
            <v>0</v>
          </cell>
          <cell r="AM93">
            <v>1</v>
          </cell>
          <cell r="AN93">
            <v>1</v>
          </cell>
        </row>
        <row r="94">
          <cell r="A94" t="str">
            <v>C000861</v>
          </cell>
          <cell r="B94">
            <v>5310</v>
          </cell>
          <cell r="D94" t="str">
            <v>TURKEY HILL RD 477 AL SPCA</v>
          </cell>
          <cell r="E94" t="str">
            <v>P_Electric Distribution Line MA</v>
          </cell>
          <cell r="G94" t="str">
            <v>NONE</v>
          </cell>
          <cell r="H94" t="str">
            <v>NONE</v>
          </cell>
          <cell r="I94" t="str">
            <v>CLANCY, JOHN</v>
          </cell>
          <cell r="L94" t="str">
            <v>Load Relief</v>
          </cell>
          <cell r="M94" t="str">
            <v>Specific</v>
          </cell>
          <cell r="O94" t="str">
            <v>cancelled</v>
          </cell>
          <cell r="Q94" t="str">
            <v>C00861</v>
          </cell>
          <cell r="R94">
            <v>37964</v>
          </cell>
          <cell r="S94" t="str">
            <v>pwrbtch</v>
          </cell>
          <cell r="U94" t="str">
            <v xml:space="preserve">Remove 1/0 Alum open wire construction and run 4800 circuit feet of 477 Spacer Cable on Turkey Hill Rd from Storey Ave  to Hale St.                                                                                                             </v>
          </cell>
          <cell r="V94" t="str">
            <v xml:space="preserve">  </v>
          </cell>
          <cell r="W94" t="str">
            <v xml:space="preserve">  </v>
          </cell>
          <cell r="X94" t="str">
            <v>Div Ops-NE Electric</v>
          </cell>
          <cell r="Y94" t="str">
            <v>75005310E</v>
          </cell>
          <cell r="Z94" t="str">
            <v>MAE1000 - MA Electric Distribution PC</v>
          </cell>
          <cell r="AA94" t="str">
            <v>NONE</v>
          </cell>
          <cell r="AB94" t="str">
            <v xml:space="preserve">COMPANY 5310 LEVEL ELECT DIST </v>
          </cell>
          <cell r="AE94">
            <v>1</v>
          </cell>
          <cell r="AK94">
            <v>38261</v>
          </cell>
        </row>
        <row r="95">
          <cell r="A95" t="str">
            <v>C000862</v>
          </cell>
          <cell r="B95">
            <v>5310</v>
          </cell>
          <cell r="D95" t="str">
            <v>6W2 UG CABLE UPGR MAIN ST- WOR</v>
          </cell>
          <cell r="E95" t="str">
            <v>P_Electric Distribution Line MA</v>
          </cell>
          <cell r="G95" t="str">
            <v>NONE</v>
          </cell>
          <cell r="H95" t="str">
            <v>NONE</v>
          </cell>
          <cell r="I95" t="str">
            <v>TIROCCHI, JOSEPH</v>
          </cell>
          <cell r="J95" t="str">
            <v>System Capacity &amp; Performance</v>
          </cell>
          <cell r="L95" t="str">
            <v>Load Relief</v>
          </cell>
          <cell r="M95" t="str">
            <v>Specific</v>
          </cell>
          <cell r="O95" t="str">
            <v>Closed</v>
          </cell>
          <cell r="P95">
            <v>7711</v>
          </cell>
          <cell r="Q95" t="str">
            <v>C00862</v>
          </cell>
          <cell r="R95">
            <v>37964</v>
          </cell>
          <cell r="S95" t="str">
            <v>pwrbtch</v>
          </cell>
          <cell r="U95" t="str">
            <v>Install 6000 circuit feet of 1-3/C-350 Cu XLPE 15Kv         concentric neutral cable and miscellaneous underground      equipment.                                                  *** needs to be revised or $ transferred ***</v>
          </cell>
          <cell r="V95" t="str">
            <v xml:space="preserve">  </v>
          </cell>
          <cell r="W95" t="str">
            <v xml:space="preserve">  </v>
          </cell>
          <cell r="X95" t="str">
            <v>Div Ops-NE Electric</v>
          </cell>
          <cell r="Y95" t="str">
            <v>75005310E</v>
          </cell>
          <cell r="Z95" t="str">
            <v>MAE1000 - MA Electric Distribution PC</v>
          </cell>
          <cell r="AA95" t="str">
            <v>NONE</v>
          </cell>
          <cell r="AB95" t="str">
            <v xml:space="preserve">COMPANY 5310 LEVEL ELECT DIST </v>
          </cell>
          <cell r="AE95">
            <v>2</v>
          </cell>
          <cell r="AF95" t="str">
            <v>2</v>
          </cell>
          <cell r="AG95">
            <v>38959</v>
          </cell>
          <cell r="AH95">
            <v>299000</v>
          </cell>
          <cell r="AI95">
            <v>0</v>
          </cell>
          <cell r="AJ95">
            <v>0</v>
          </cell>
          <cell r="AK95">
            <v>0</v>
          </cell>
          <cell r="AL95">
            <v>0</v>
          </cell>
          <cell r="AM95">
            <v>1</v>
          </cell>
          <cell r="AN95">
            <v>1</v>
          </cell>
        </row>
        <row r="96">
          <cell r="A96" t="str">
            <v>C000863</v>
          </cell>
          <cell r="B96">
            <v>5310</v>
          </cell>
          <cell r="D96" t="str">
            <v>OHL RELOC GAR HWY SOMERSET</v>
          </cell>
          <cell r="E96" t="str">
            <v>P_Electric Distribution Line MA</v>
          </cell>
          <cell r="G96" t="str">
            <v>NONE</v>
          </cell>
          <cell r="H96" t="str">
            <v>NONE</v>
          </cell>
          <cell r="I96" t="str">
            <v>KLISIEWICZ, STEPHEN</v>
          </cell>
          <cell r="J96" t="str">
            <v>Statutory/Regulatory</v>
          </cell>
          <cell r="L96" t="str">
            <v>New Business - Commercial</v>
          </cell>
          <cell r="M96" t="str">
            <v>Specific</v>
          </cell>
          <cell r="O96" t="str">
            <v>Closed</v>
          </cell>
          <cell r="P96">
            <v>8395</v>
          </cell>
          <cell r="Q96" t="str">
            <v>C00863</v>
          </cell>
          <cell r="R96">
            <v>37964</v>
          </cell>
          <cell r="S96" t="str">
            <v>pwrbtch</v>
          </cell>
          <cell r="U96" t="str">
            <v>Replace or relocate 10 So &amp; 15 Jo Poles, 4000 circuit feet  of 477 Al Bare, 2000 circuit feet of 3/c-1/0 secondary,     2-15kv 600amp loadbreaks, 18-15kv 100amp cutouts, and       associate miscellaneous OH distribution equipment.</v>
          </cell>
          <cell r="V96" t="str">
            <v xml:space="preserve">  </v>
          </cell>
          <cell r="W96" t="str">
            <v xml:space="preserve">  </v>
          </cell>
          <cell r="X96" t="str">
            <v>Div Ops-NE Electric</v>
          </cell>
          <cell r="Y96" t="str">
            <v>75005310E</v>
          </cell>
          <cell r="Z96" t="str">
            <v>MAE1000 - MA Electric Distribution PC</v>
          </cell>
          <cell r="AA96" t="str">
            <v>NONE</v>
          </cell>
          <cell r="AB96" t="str">
            <v xml:space="preserve">COMPANY 5310 LEVEL ELECT DIST </v>
          </cell>
          <cell r="AE96">
            <v>1</v>
          </cell>
        </row>
        <row r="97">
          <cell r="A97" t="str">
            <v>C000864</v>
          </cell>
          <cell r="B97">
            <v>5310</v>
          </cell>
          <cell r="D97" t="str">
            <v>Z-NEW 37W7 FEEDER</v>
          </cell>
          <cell r="E97" t="str">
            <v>P_Electric Distribution Line MA</v>
          </cell>
          <cell r="G97" t="str">
            <v>NONE</v>
          </cell>
          <cell r="H97" t="str">
            <v>NONE</v>
          </cell>
          <cell r="I97" t="str">
            <v>CASTRO, JOHN</v>
          </cell>
          <cell r="L97" t="str">
            <v>Load Relief</v>
          </cell>
          <cell r="M97" t="str">
            <v>Specific</v>
          </cell>
          <cell r="O97" t="str">
            <v>Closed</v>
          </cell>
          <cell r="Q97" t="str">
            <v>C00864</v>
          </cell>
          <cell r="R97">
            <v>37964</v>
          </cell>
          <cell r="S97" t="str">
            <v>pwrbtch</v>
          </cell>
          <cell r="U97" t="str">
            <v xml:space="preserve">Install 80-JO poles,102 crossarms,3320 ckt ft of 477 spacer cable,5000 ckt ft of 477 bare Al,6 LB switches,3- 2 way MH, 3500' of 5" PVC conduit,&amp; 3900 ckt ft of 1000kcmil xlp cn   cable. Remove 22 sect 2/0 &amp; 10 sect of #3 OH pri, 80 poles. </v>
          </cell>
          <cell r="V97" t="str">
            <v xml:space="preserve">  </v>
          </cell>
          <cell r="W97" t="str">
            <v xml:space="preserve">  </v>
          </cell>
          <cell r="X97" t="str">
            <v>Div Ops-NE Electric</v>
          </cell>
          <cell r="Y97" t="str">
            <v>75005310E</v>
          </cell>
          <cell r="Z97" t="str">
            <v>MAE1000 - MA Electric Distribution PC</v>
          </cell>
          <cell r="AA97" t="str">
            <v>NONE</v>
          </cell>
          <cell r="AB97" t="str">
            <v xml:space="preserve">COMPANY 5310 LEVEL ELECT DIST </v>
          </cell>
          <cell r="AE97">
            <v>1</v>
          </cell>
        </row>
        <row r="98">
          <cell r="A98" t="str">
            <v>C000865</v>
          </cell>
          <cell r="B98">
            <v>5310</v>
          </cell>
          <cell r="D98" t="str">
            <v>SOUTH CENTRAL ESTATESII PHASEI</v>
          </cell>
          <cell r="E98" t="str">
            <v>P_Electric Distribution Line MA</v>
          </cell>
          <cell r="G98" t="str">
            <v>NONE</v>
          </cell>
          <cell r="H98" t="str">
            <v>NONE</v>
          </cell>
          <cell r="I98" t="str">
            <v>MORALES, JAVIER</v>
          </cell>
          <cell r="L98" t="str">
            <v>New Business - Residential</v>
          </cell>
          <cell r="M98" t="str">
            <v>Specific</v>
          </cell>
          <cell r="O98" t="str">
            <v>cancelled</v>
          </cell>
          <cell r="Q98" t="str">
            <v>C00865</v>
          </cell>
          <cell r="R98">
            <v>37964</v>
          </cell>
          <cell r="S98" t="str">
            <v>pwrbtch</v>
          </cell>
          <cell r="U98" t="str">
            <v xml:space="preserve">Install: 32-40 ft. jo poles, 3800 ft.1/0 Al primary wire,   4300 ft 1/0 Al secondary wire, 25 Guys, 25 Anchors,and      miscellaneous overhead equipment.                           .                                                           </v>
          </cell>
          <cell r="V98" t="str">
            <v xml:space="preserve">  </v>
          </cell>
          <cell r="W98" t="str">
            <v xml:space="preserve">  </v>
          </cell>
          <cell r="X98" t="str">
            <v>Div Ops-NE Electric</v>
          </cell>
          <cell r="Y98" t="str">
            <v>75005310E</v>
          </cell>
          <cell r="Z98" t="str">
            <v>MAE1000 - MA Electric Distribution PC</v>
          </cell>
          <cell r="AA98" t="str">
            <v>NONE</v>
          </cell>
          <cell r="AB98" t="str">
            <v xml:space="preserve">COMPANY 5310 LEVEL ELECT DIST </v>
          </cell>
          <cell r="AE98">
            <v>1</v>
          </cell>
          <cell r="AK98">
            <v>38261</v>
          </cell>
        </row>
        <row r="99">
          <cell r="A99" t="str">
            <v>C000866</v>
          </cell>
          <cell r="B99">
            <v>5310</v>
          </cell>
          <cell r="D99" t="str">
            <v>NEESCOM SURVEY G 7817</v>
          </cell>
          <cell r="E99" t="str">
            <v>P_Electric Distribution Line MA</v>
          </cell>
          <cell r="G99" t="str">
            <v>NONE</v>
          </cell>
          <cell r="H99" t="str">
            <v>NONE</v>
          </cell>
          <cell r="I99" t="str">
            <v>SMITH, GREGORY M</v>
          </cell>
          <cell r="J99" t="str">
            <v>Statutory/Regulatory</v>
          </cell>
          <cell r="L99" t="str">
            <v>3rd Party Attachments</v>
          </cell>
          <cell r="M99" t="str">
            <v>Specific</v>
          </cell>
          <cell r="O99" t="str">
            <v>Closed</v>
          </cell>
          <cell r="P99">
            <v>8348</v>
          </cell>
          <cell r="Q99" t="str">
            <v>C00866</v>
          </cell>
          <cell r="R99">
            <v>37964</v>
          </cell>
          <cell r="S99" t="str">
            <v>pwrbtch</v>
          </cell>
          <cell r="U99" t="str">
            <v>NEESCOM SURVEY OF MH 4205 ON PLANTATION STREET TO CONNECT   TO PRIVATELY OWNED UMASS MH.</v>
          </cell>
          <cell r="V99" t="str">
            <v>New estimate includes $74 of  O&amp;M that was not included in origial .</v>
          </cell>
          <cell r="W99" t="str">
            <v>To survey MH 4205 Plantation St., Worcester for NEESCOM connection to privately owned UMass manhole.</v>
          </cell>
          <cell r="X99" t="str">
            <v>Div Ops-NE Electric</v>
          </cell>
          <cell r="Y99" t="str">
            <v>75005310E</v>
          </cell>
          <cell r="Z99" t="str">
            <v>MAE1000 - MA Electric Distribution PC</v>
          </cell>
          <cell r="AA99" t="str">
            <v>NONE</v>
          </cell>
          <cell r="AB99" t="str">
            <v xml:space="preserve">COMPANY 5310 LEVEL ELECT DIST </v>
          </cell>
          <cell r="AE99">
            <v>3</v>
          </cell>
          <cell r="AF99" t="str">
            <v>3</v>
          </cell>
          <cell r="AG99">
            <v>38524</v>
          </cell>
          <cell r="AH99">
            <v>350</v>
          </cell>
          <cell r="AI99">
            <v>1</v>
          </cell>
          <cell r="AJ99">
            <v>1</v>
          </cell>
          <cell r="AK99">
            <v>1</v>
          </cell>
          <cell r="AL99">
            <v>0</v>
          </cell>
          <cell r="AM99">
            <v>1</v>
          </cell>
          <cell r="AN99">
            <v>1</v>
          </cell>
        </row>
        <row r="100">
          <cell r="A100" t="str">
            <v>C000867</v>
          </cell>
          <cell r="B100">
            <v>5310</v>
          </cell>
          <cell r="D100" t="str">
            <v>13.8KV NUG-WILLIAMS COLL.-WTN</v>
          </cell>
          <cell r="E100" t="str">
            <v>P_Electric Distribution Line MA</v>
          </cell>
          <cell r="G100" t="str">
            <v>NONE</v>
          </cell>
          <cell r="H100" t="str">
            <v>NONE</v>
          </cell>
          <cell r="L100" t="str">
            <v>New Business - Commercial</v>
          </cell>
          <cell r="M100" t="str">
            <v>Specific</v>
          </cell>
          <cell r="O100" t="str">
            <v>cancelled</v>
          </cell>
          <cell r="Q100" t="str">
            <v>C00867</v>
          </cell>
          <cell r="R100">
            <v>37964</v>
          </cell>
          <cell r="S100" t="str">
            <v>pwrbtch</v>
          </cell>
          <cell r="U100" t="str">
            <v xml:space="preserve">Purchase half interest in 5 JO poles                        INSTALL:  3 SO poles, 1 JO pole, 4 anchors, 18 crossarms, 1 recloser, 6 600A disconnects, 2,370 feet 477MCM wire        REMOVE:  1 JO pole, 10 crossarms, 1,720 feet 2/0 Cu. wire   </v>
          </cell>
          <cell r="V100" t="str">
            <v xml:space="preserve">  </v>
          </cell>
          <cell r="W100" t="str">
            <v xml:space="preserve">  </v>
          </cell>
          <cell r="X100" t="str">
            <v>Div Ops-NE Electric</v>
          </cell>
          <cell r="Y100" t="str">
            <v>75005310E</v>
          </cell>
          <cell r="Z100" t="str">
            <v>MAE1000 - MA Electric Distribution PC</v>
          </cell>
          <cell r="AA100" t="str">
            <v>NONE</v>
          </cell>
          <cell r="AB100" t="str">
            <v xml:space="preserve">COMPANY 5310 LEVEL ELECT DIST </v>
          </cell>
          <cell r="AE100">
            <v>1</v>
          </cell>
          <cell r="AK100">
            <v>38261</v>
          </cell>
        </row>
        <row r="101">
          <cell r="A101" t="str">
            <v>C000868</v>
          </cell>
          <cell r="B101">
            <v>5310</v>
          </cell>
          <cell r="D101" t="str">
            <v>REPLACE 2363 E. BEV TO W GLOUC</v>
          </cell>
          <cell r="E101" t="str">
            <v>P_Electric Distribution Line MA</v>
          </cell>
          <cell r="G101" t="str">
            <v>NONE</v>
          </cell>
          <cell r="H101" t="str">
            <v>NONE</v>
          </cell>
          <cell r="I101" t="str">
            <v>CORMIER, ANNE</v>
          </cell>
          <cell r="J101" t="str">
            <v>Asset Condition</v>
          </cell>
          <cell r="L101" t="str">
            <v>Asset Replacement</v>
          </cell>
          <cell r="M101" t="str">
            <v>Specific</v>
          </cell>
          <cell r="N101" t="str">
            <v>UG Cable Replacements</v>
          </cell>
          <cell r="O101" t="str">
            <v>Closed</v>
          </cell>
          <cell r="P101">
            <v>8480</v>
          </cell>
          <cell r="Q101" t="str">
            <v>C00868</v>
          </cell>
          <cell r="R101">
            <v>37964</v>
          </cell>
          <cell r="S101" t="str">
            <v>sherir</v>
          </cell>
          <cell r="U101" t="str">
            <v>Inst 50,700 ckt ft of 9 way 6" concrete encased duct bank,  104 MH's, 53,000 ckt ft of 3-1/c 1,000 KCM Cu 35kV EPR and  misc UG equip.  Remove 400 ckt ft of 500 KCM Al 25kV XLPE.  Retire in place 46,400 ckt of 1,000 KCM Al XLPE DB cab</v>
          </cell>
          <cell r="V101" t="str">
            <v xml:space="preserve">  </v>
          </cell>
          <cell r="W101" t="str">
            <v xml:space="preserve">  </v>
          </cell>
          <cell r="X101" t="str">
            <v>Div Ops-NE Electric</v>
          </cell>
          <cell r="Y101" t="str">
            <v>75005310E</v>
          </cell>
          <cell r="Z101" t="str">
            <v>MAE1000 - MA Electric Distribution PC</v>
          </cell>
          <cell r="AA101" t="str">
            <v>NONE</v>
          </cell>
          <cell r="AB101" t="str">
            <v xml:space="preserve">COMPANY 5310 LEVEL ELECT DIST </v>
          </cell>
          <cell r="AE101">
            <v>4</v>
          </cell>
        </row>
        <row r="102">
          <cell r="A102" t="str">
            <v>C000869</v>
          </cell>
          <cell r="B102">
            <v>5310</v>
          </cell>
          <cell r="D102" t="str">
            <v>HURRICANE ISABEL - MECO - 2003</v>
          </cell>
          <cell r="E102" t="str">
            <v>P_Electric Distribution Line MA</v>
          </cell>
          <cell r="G102" t="str">
            <v>NONE</v>
          </cell>
          <cell r="H102" t="str">
            <v>NONE</v>
          </cell>
          <cell r="I102" t="str">
            <v>BERNARD, PETER C</v>
          </cell>
          <cell r="J102" t="str">
            <v>Damage/Failure</v>
          </cell>
          <cell r="L102" t="str">
            <v>Major Storms - Dist</v>
          </cell>
          <cell r="M102" t="str">
            <v>Specific</v>
          </cell>
          <cell r="O102" t="str">
            <v>Closed</v>
          </cell>
          <cell r="P102">
            <v>8186</v>
          </cell>
          <cell r="Q102" t="str">
            <v>C00869</v>
          </cell>
          <cell r="R102">
            <v>37964</v>
          </cell>
          <cell r="S102" t="str">
            <v>pwrbtch</v>
          </cell>
          <cell r="U102" t="str">
            <v>Hurricane isabel storm project</v>
          </cell>
          <cell r="V102" t="str">
            <v xml:space="preserve">  </v>
          </cell>
          <cell r="W102" t="str">
            <v xml:space="preserve">  </v>
          </cell>
          <cell r="X102" t="str">
            <v>Div Ops-NE Electric</v>
          </cell>
          <cell r="Y102" t="str">
            <v>75005310E</v>
          </cell>
          <cell r="Z102" t="str">
            <v>MAE1000 - MA Electric Distribution PC</v>
          </cell>
          <cell r="AA102" t="str">
            <v>NONE</v>
          </cell>
          <cell r="AB102" t="str">
            <v xml:space="preserve">COMPANY 5310 LEVEL ELECT DIST </v>
          </cell>
          <cell r="AE102">
            <v>2</v>
          </cell>
          <cell r="AF102" t="str">
            <v>2</v>
          </cell>
          <cell r="AG102">
            <v>38959</v>
          </cell>
          <cell r="AH102">
            <v>187000</v>
          </cell>
          <cell r="AI102">
            <v>0</v>
          </cell>
          <cell r="AJ102">
            <v>1</v>
          </cell>
          <cell r="AK102">
            <v>1</v>
          </cell>
          <cell r="AL102">
            <v>0</v>
          </cell>
          <cell r="AM102">
            <v>1</v>
          </cell>
          <cell r="AN102">
            <v>1</v>
          </cell>
        </row>
        <row r="103">
          <cell r="A103" t="str">
            <v>C000870</v>
          </cell>
          <cell r="B103">
            <v>5310</v>
          </cell>
          <cell r="D103" t="str">
            <v>NEW 3422W4-LOAD RELIEF</v>
          </cell>
          <cell r="E103" t="str">
            <v>P_Electric Distribution Line MA</v>
          </cell>
          <cell r="G103" t="str">
            <v>NONE</v>
          </cell>
          <cell r="H103" t="str">
            <v>NONE</v>
          </cell>
          <cell r="I103" t="str">
            <v>KLISIEWICZ, STEPHEN</v>
          </cell>
          <cell r="J103" t="str">
            <v>System Capacity &amp; Performance</v>
          </cell>
          <cell r="L103" t="str">
            <v>Load Relief</v>
          </cell>
          <cell r="M103" t="str">
            <v>Specific</v>
          </cell>
          <cell r="O103" t="str">
            <v>Closed</v>
          </cell>
          <cell r="P103">
            <v>8356</v>
          </cell>
          <cell r="Q103" t="str">
            <v>C00870</v>
          </cell>
          <cell r="R103">
            <v>37964</v>
          </cell>
          <cell r="S103" t="str">
            <v>pwrbtch</v>
          </cell>
          <cell r="U103" t="str">
            <v>Engineering Design for new distribution feeder</v>
          </cell>
          <cell r="V103" t="str">
            <v xml:space="preserve">  </v>
          </cell>
          <cell r="W103" t="str">
            <v xml:space="preserve">  </v>
          </cell>
          <cell r="X103" t="str">
            <v>Div Ops-NE Electric</v>
          </cell>
          <cell r="Y103" t="str">
            <v>75005310E</v>
          </cell>
          <cell r="Z103" t="str">
            <v>MAE1000 - MA Electric Distribution PC</v>
          </cell>
          <cell r="AA103" t="str">
            <v>NONE</v>
          </cell>
          <cell r="AB103" t="str">
            <v xml:space="preserve">COMPANY 5310 LEVEL ELECT DIST </v>
          </cell>
          <cell r="AE103">
            <v>2</v>
          </cell>
          <cell r="AF103" t="str">
            <v>2</v>
          </cell>
          <cell r="AG103">
            <v>38750</v>
          </cell>
          <cell r="AH103">
            <v>481300</v>
          </cell>
          <cell r="AI103">
            <v>0</v>
          </cell>
          <cell r="AJ103">
            <v>0</v>
          </cell>
          <cell r="AK103">
            <v>0</v>
          </cell>
          <cell r="AL103">
            <v>0</v>
          </cell>
          <cell r="AM103">
            <v>1</v>
          </cell>
          <cell r="AN103">
            <v>1</v>
          </cell>
        </row>
        <row r="104">
          <cell r="A104" t="str">
            <v>C000871</v>
          </cell>
          <cell r="B104">
            <v>5310</v>
          </cell>
          <cell r="D104" t="str">
            <v>OH 406L3 N.OXFORD GETAWAY-CHAR</v>
          </cell>
          <cell r="E104" t="str">
            <v>P_Electric Distribution Line MA</v>
          </cell>
          <cell r="G104" t="str">
            <v>NONE</v>
          </cell>
          <cell r="H104" t="str">
            <v>NONE</v>
          </cell>
          <cell r="I104" t="str">
            <v>SPADAZZI, MICHAEL</v>
          </cell>
          <cell r="J104" t="str">
            <v>System Capacity &amp; Performance</v>
          </cell>
          <cell r="L104" t="str">
            <v>Load Relief</v>
          </cell>
          <cell r="M104" t="str">
            <v>Specific</v>
          </cell>
          <cell r="O104" t="str">
            <v>Closed</v>
          </cell>
          <cell r="P104">
            <v>8392</v>
          </cell>
          <cell r="Q104" t="str">
            <v>C00871</v>
          </cell>
          <cell r="R104">
            <v>37964</v>
          </cell>
          <cell r="S104" t="str">
            <v>pwrbtch</v>
          </cell>
          <cell r="U104" t="str">
            <v>Install a new OH/UG feeder getaway: incl. 85 circuit ft of  3-1/C-1000 Al EPR in 2-6" conduit. Install 16,500 circuit   feet of 3-477 spacer cable, 2 Form 5 line reclosers, 4-600  A 15 kV loadbreak switches and misc OH and UG equipmen</v>
          </cell>
          <cell r="V104" t="str">
            <v xml:space="preserve">  </v>
          </cell>
          <cell r="W104" t="str">
            <v>A new feeder position requested by planning department from a study</v>
          </cell>
          <cell r="X104" t="str">
            <v>Div Ops-NE Electric</v>
          </cell>
          <cell r="Y104" t="str">
            <v>75005310E</v>
          </cell>
          <cell r="Z104" t="str">
            <v>MAE1000 - MA Electric Distribution PC</v>
          </cell>
          <cell r="AA104" t="str">
            <v>NONE</v>
          </cell>
          <cell r="AB104" t="str">
            <v xml:space="preserve">COMPANY 5310 LEVEL ELECT DIST </v>
          </cell>
          <cell r="AE104">
            <v>2</v>
          </cell>
          <cell r="AF104" t="str">
            <v>2</v>
          </cell>
          <cell r="AG104">
            <v>38579</v>
          </cell>
          <cell r="AH104">
            <v>580600</v>
          </cell>
          <cell r="AI104">
            <v>0</v>
          </cell>
          <cell r="AJ104">
            <v>0</v>
          </cell>
          <cell r="AK104">
            <v>0</v>
          </cell>
          <cell r="AL104">
            <v>1</v>
          </cell>
          <cell r="AM104">
            <v>0</v>
          </cell>
          <cell r="AN104">
            <v>1</v>
          </cell>
        </row>
        <row r="105">
          <cell r="A105" t="str">
            <v>C000872</v>
          </cell>
          <cell r="B105">
            <v>5310</v>
          </cell>
          <cell r="D105" t="str">
            <v>Z-COMMONWEALTH DR. BRIDGE, LAWR.</v>
          </cell>
          <cell r="E105" t="str">
            <v>P_Electric Distribution Line MA</v>
          </cell>
          <cell r="G105" t="str">
            <v>NONE</v>
          </cell>
          <cell r="H105" t="str">
            <v>NONE</v>
          </cell>
          <cell r="I105" t="str">
            <v>DALLEVA, NICHOLAS</v>
          </cell>
          <cell r="L105" t="str">
            <v>Public Requirements</v>
          </cell>
          <cell r="M105" t="str">
            <v>Specific</v>
          </cell>
          <cell r="O105" t="str">
            <v>Closed</v>
          </cell>
          <cell r="Q105" t="str">
            <v>C00872</v>
          </cell>
          <cell r="R105">
            <v>37964</v>
          </cell>
          <cell r="S105" t="str">
            <v>pwrbtch</v>
          </cell>
          <cell r="U105" t="str">
            <v xml:space="preserve">Install 3 JO poles, 4 JO anchors, 400 ft.of 2-5" duct bank, 450 ft. #2 Al. - 3c primary cable and miscellaneous OH and  UG equipment. Remove 3 JO poles, 4 JO anchors, 300 circuit  ft. of 1/0 primary wire and miscellaneous OH eqipment.      </v>
          </cell>
          <cell r="V105" t="str">
            <v xml:space="preserve">  </v>
          </cell>
          <cell r="W105" t="str">
            <v xml:space="preserve">  </v>
          </cell>
          <cell r="X105" t="str">
            <v>Div Ops-NE Electric</v>
          </cell>
          <cell r="Y105" t="str">
            <v>75005310E</v>
          </cell>
          <cell r="Z105" t="str">
            <v>MAE1000 - MA Electric Distribution PC</v>
          </cell>
          <cell r="AA105" t="str">
            <v>NONE</v>
          </cell>
          <cell r="AB105" t="str">
            <v xml:space="preserve">COMPANY 5310 LEVEL ELECT DIST </v>
          </cell>
          <cell r="AE105">
            <v>3</v>
          </cell>
          <cell r="AF105" t="str">
            <v>3</v>
          </cell>
          <cell r="AG105">
            <v>38959</v>
          </cell>
          <cell r="AH105">
            <v>9000</v>
          </cell>
          <cell r="AI105">
            <v>1</v>
          </cell>
          <cell r="AJ105">
            <v>1</v>
          </cell>
          <cell r="AK105">
            <v>1</v>
          </cell>
          <cell r="AL105">
            <v>0</v>
          </cell>
          <cell r="AM105">
            <v>1</v>
          </cell>
          <cell r="AN105">
            <v>1</v>
          </cell>
        </row>
        <row r="106">
          <cell r="A106" t="str">
            <v>C000873</v>
          </cell>
          <cell r="B106">
            <v>5310</v>
          </cell>
          <cell r="D106" t="str">
            <v>DOT--ROUTE 66 ROAD JOB - NHM</v>
          </cell>
          <cell r="E106" t="str">
            <v>P_Electric Distribution Line MA</v>
          </cell>
          <cell r="G106" t="str">
            <v>NONE</v>
          </cell>
          <cell r="H106" t="str">
            <v>NONE</v>
          </cell>
          <cell r="I106" t="str">
            <v>MULLIGAN, TOM</v>
          </cell>
          <cell r="J106" t="str">
            <v>Statutory/Regulatory</v>
          </cell>
          <cell r="L106" t="str">
            <v>Public Requirements</v>
          </cell>
          <cell r="M106" t="str">
            <v>Specific</v>
          </cell>
          <cell r="O106" t="str">
            <v>Closed</v>
          </cell>
          <cell r="P106">
            <v>8050</v>
          </cell>
          <cell r="Q106" t="str">
            <v>C00873</v>
          </cell>
          <cell r="R106">
            <v>37964</v>
          </cell>
          <cell r="S106" t="str">
            <v>pwrbtch</v>
          </cell>
          <cell r="U106" t="str">
            <v>DOT--This project will relocate 102 poles of overhead mainline   and distribution extensions to accommodate the widening and resurfacing of Route 66 in Northampton.This project will    move/transfer approximately 16,000 circuit feet o</v>
          </cell>
          <cell r="V106" t="str">
            <v xml:space="preserve">  </v>
          </cell>
          <cell r="W106" t="str">
            <v xml:space="preserve">  </v>
          </cell>
          <cell r="X106" t="str">
            <v>Div Ops-NE Electric</v>
          </cell>
          <cell r="Y106" t="str">
            <v>75005310E</v>
          </cell>
          <cell r="Z106" t="str">
            <v>MAE1000 - MA Electric Distribution PC</v>
          </cell>
          <cell r="AA106" t="str">
            <v>NONE</v>
          </cell>
          <cell r="AB106" t="str">
            <v xml:space="preserve">COMPANY 5310 LEVEL ELECT DIST </v>
          </cell>
          <cell r="AE106">
            <v>2</v>
          </cell>
        </row>
        <row r="107">
          <cell r="A107" t="str">
            <v>C000874</v>
          </cell>
          <cell r="B107">
            <v>5310</v>
          </cell>
          <cell r="D107" t="str">
            <v>RECONDUCTOR #2373 &amp; #2394 LINE</v>
          </cell>
          <cell r="E107" t="str">
            <v>P_Electric Distribution Line MA</v>
          </cell>
          <cell r="G107" t="str">
            <v>NONE</v>
          </cell>
          <cell r="H107" t="str">
            <v>NONE</v>
          </cell>
          <cell r="L107" t="str">
            <v>Reliability - Dist</v>
          </cell>
          <cell r="M107" t="str">
            <v>Specific</v>
          </cell>
          <cell r="O107" t="str">
            <v>Closed</v>
          </cell>
          <cell r="Q107" t="str">
            <v>C00874</v>
          </cell>
          <cell r="R107">
            <v>37964</v>
          </cell>
          <cell r="S107" t="str">
            <v>pwrbtch</v>
          </cell>
          <cell r="U107" t="str">
            <v xml:space="preserve">Install 31 poles and 1.46 circ. miles of 795 ACSR 54/7 on   each line.                                                  Remove 31 poles and 1.46 circ. miles of 394.5 AAAC on each  line.                                                       </v>
          </cell>
          <cell r="V107" t="str">
            <v xml:space="preserve">  </v>
          </cell>
          <cell r="W107" t="str">
            <v xml:space="preserve">  </v>
          </cell>
          <cell r="X107" t="str">
            <v>Div Ops-NE Electric</v>
          </cell>
          <cell r="Y107" t="str">
            <v>75005310E</v>
          </cell>
          <cell r="Z107" t="str">
            <v>MAE1000 - MA Electric Distribution PC</v>
          </cell>
          <cell r="AA107" t="str">
            <v>NONE</v>
          </cell>
          <cell r="AB107" t="str">
            <v xml:space="preserve">COMPANY 5310 LEVEL ELECT DIST </v>
          </cell>
          <cell r="AE107">
            <v>1</v>
          </cell>
        </row>
        <row r="108">
          <cell r="A108" t="str">
            <v>C000875</v>
          </cell>
          <cell r="B108">
            <v>5310</v>
          </cell>
          <cell r="D108" t="str">
            <v>OH/UG CHARTLEY POND 8L3</v>
          </cell>
          <cell r="E108" t="str">
            <v>P_Electric Distribution Line MA</v>
          </cell>
          <cell r="G108" t="str">
            <v>NONE</v>
          </cell>
          <cell r="H108" t="str">
            <v>NONE</v>
          </cell>
          <cell r="I108" t="str">
            <v>KLISIEWICZ, STEPHEN</v>
          </cell>
          <cell r="L108" t="str">
            <v>Load Relief</v>
          </cell>
          <cell r="M108" t="str">
            <v>Specific</v>
          </cell>
          <cell r="O108" t="str">
            <v>Closed</v>
          </cell>
          <cell r="Q108" t="str">
            <v>C00875</v>
          </cell>
          <cell r="R108">
            <v>37964</v>
          </cell>
          <cell r="S108" t="str">
            <v>pwrbtch</v>
          </cell>
          <cell r="U108" t="str">
            <v xml:space="preserve">Install 85 feet of duct bank, 85 circuit feet of 1000kcmil  primary 3-15kv 600 amp disconnects, 2 circuit miles of 477  spacer 2-15kv Loadbreaks and associated Overhead and        Underground distribution equipment.                         </v>
          </cell>
          <cell r="V108" t="str">
            <v xml:space="preserve">  </v>
          </cell>
          <cell r="W108" t="str">
            <v xml:space="preserve">  </v>
          </cell>
          <cell r="X108" t="str">
            <v>Div Ops-NE Electric</v>
          </cell>
          <cell r="Y108" t="str">
            <v>75005310E</v>
          </cell>
          <cell r="Z108" t="str">
            <v>MAE1000 - MA Electric Distribution PC</v>
          </cell>
          <cell r="AA108" t="str">
            <v>NONE</v>
          </cell>
          <cell r="AB108" t="str">
            <v xml:space="preserve">COMPANY 5310 LEVEL ELECT DIST </v>
          </cell>
          <cell r="AE108">
            <v>1</v>
          </cell>
        </row>
        <row r="109">
          <cell r="A109" t="str">
            <v>C000876</v>
          </cell>
          <cell r="B109">
            <v>5310</v>
          </cell>
          <cell r="D109" t="str">
            <v>RECOND. OVERLOOK &amp; JOANNE DRS.</v>
          </cell>
          <cell r="E109" t="str">
            <v>P_Electric Distribution Line MA</v>
          </cell>
          <cell r="G109" t="str">
            <v>NONE</v>
          </cell>
          <cell r="H109" t="str">
            <v>NONE</v>
          </cell>
          <cell r="I109" t="str">
            <v>VELARDOCCHIA, DAVID</v>
          </cell>
          <cell r="L109" t="str">
            <v>Public Requirements</v>
          </cell>
          <cell r="M109" t="str">
            <v>Specific</v>
          </cell>
          <cell r="O109" t="str">
            <v>Closed</v>
          </cell>
          <cell r="Q109" t="str">
            <v>C00876</v>
          </cell>
          <cell r="R109">
            <v>37964</v>
          </cell>
          <cell r="S109" t="str">
            <v>pwrbtch</v>
          </cell>
          <cell r="U109" t="str">
            <v xml:space="preserve">INSTALL 1 JO pole (Meco), 3508 ckt-ft of #2 Al 15 kv        primary, 2000 ckt-ft of secondary, 16 secondary hand-holes, 4 transformers, and misc. OH &amp; UG equipment.                REMOVE 1 JO pole (Meco).                                    </v>
          </cell>
          <cell r="V109" t="str">
            <v xml:space="preserve">  </v>
          </cell>
          <cell r="W109" t="str">
            <v xml:space="preserve">  </v>
          </cell>
          <cell r="X109" t="str">
            <v>Div Ops-NE Electric</v>
          </cell>
          <cell r="Y109" t="str">
            <v>75005310E</v>
          </cell>
          <cell r="Z109" t="str">
            <v>MAE1000 - MA Electric Distribution PC</v>
          </cell>
          <cell r="AA109" t="str">
            <v>NONE</v>
          </cell>
          <cell r="AB109" t="str">
            <v xml:space="preserve">COMPANY 5310 LEVEL ELECT DIST </v>
          </cell>
          <cell r="AE109">
            <v>1</v>
          </cell>
        </row>
        <row r="110">
          <cell r="A110" t="str">
            <v>C000877</v>
          </cell>
          <cell r="B110">
            <v>5310</v>
          </cell>
          <cell r="D110" t="str">
            <v>UG&amp;SWGR MAG MOTOR CORP - WOR</v>
          </cell>
          <cell r="E110" t="str">
            <v>P_Electric Distribution Line MA</v>
          </cell>
          <cell r="G110" t="str">
            <v>NONE</v>
          </cell>
          <cell r="H110" t="str">
            <v>NONE</v>
          </cell>
          <cell r="I110" t="str">
            <v>SPADAZZI, MICHAEL</v>
          </cell>
          <cell r="L110" t="str">
            <v>New Business - Commercial</v>
          </cell>
          <cell r="M110" t="str">
            <v>Specific</v>
          </cell>
          <cell r="O110" t="str">
            <v>Closed</v>
          </cell>
          <cell r="Q110" t="str">
            <v>C00877</v>
          </cell>
          <cell r="R110">
            <v>37964</v>
          </cell>
          <cell r="S110" t="str">
            <v>pwrbtch</v>
          </cell>
          <cell r="U110" t="str">
            <v>Install 930 ckt ft of 3-1/C-1000 Al EPR 15 kV CN JKT cable, 1150 ckt ft of 3-1/C-#2 Al XLP 15 kV CN JKT cable, 1 S&amp;C    PMH-9 switchgear, 1085' of 4-5" PVC EB conduit, 100' of     2-4" PVC EB conduit, 1 HDHH and misc. underground equipment.</v>
          </cell>
          <cell r="V110" t="str">
            <v xml:space="preserve">  </v>
          </cell>
          <cell r="W110" t="str">
            <v xml:space="preserve">  </v>
          </cell>
          <cell r="X110" t="str">
            <v>Div Ops-NE Electric</v>
          </cell>
          <cell r="Y110" t="str">
            <v>75005310E</v>
          </cell>
          <cell r="Z110" t="str">
            <v>MAE1000 - MA Electric Distribution PC</v>
          </cell>
          <cell r="AA110" t="str">
            <v>NONE</v>
          </cell>
          <cell r="AB110" t="str">
            <v xml:space="preserve">COMPANY 5310 LEVEL ELECT DIST </v>
          </cell>
          <cell r="AE110">
            <v>1</v>
          </cell>
        </row>
        <row r="111">
          <cell r="A111" t="str">
            <v>C000878</v>
          </cell>
          <cell r="B111">
            <v>5310</v>
          </cell>
          <cell r="D111" t="str">
            <v>Z-BILLERICA 70L3 FEEDER RECONSTR</v>
          </cell>
          <cell r="E111" t="str">
            <v>P_Electric Distribution Line MA</v>
          </cell>
          <cell r="G111" t="str">
            <v>NONE</v>
          </cell>
          <cell r="H111" t="str">
            <v>NONE</v>
          </cell>
          <cell r="I111" t="str">
            <v>HUNTLEY, RICHARD</v>
          </cell>
          <cell r="J111" t="str">
            <v>System Capacity &amp; Performance</v>
          </cell>
          <cell r="L111" t="str">
            <v>Load Relief</v>
          </cell>
          <cell r="M111" t="str">
            <v>Specific</v>
          </cell>
          <cell r="O111" t="str">
            <v>Closed</v>
          </cell>
          <cell r="P111">
            <v>8887</v>
          </cell>
          <cell r="Q111" t="str">
            <v>C00878</v>
          </cell>
          <cell r="R111">
            <v>37964</v>
          </cell>
          <cell r="S111" t="str">
            <v>pwrbtch</v>
          </cell>
          <cell r="U111" t="str">
            <v>Install 8400 circuit feet of 15KV 477 SP, 1-25KV Loop Line  Recloser, 1 Load Break Switch, 36 Wood Poles, 500' of 1/0   3/C secondary cable,and various OH and Ug equip. Remove     8400 3 ph circuit feet of var. conductor &amp; misc. equip</v>
          </cell>
          <cell r="V111" t="str">
            <v xml:space="preserve">  </v>
          </cell>
          <cell r="W111" t="str">
            <v xml:space="preserve">  </v>
          </cell>
          <cell r="X111" t="str">
            <v>Div Ops-NE Electric</v>
          </cell>
          <cell r="Y111" t="str">
            <v>75005310E</v>
          </cell>
          <cell r="Z111" t="str">
            <v>MAE1000 - MA Electric Distribution PC</v>
          </cell>
          <cell r="AA111" t="str">
            <v>NONE</v>
          </cell>
          <cell r="AB111" t="str">
            <v xml:space="preserve">COMPANY 5310 LEVEL ELECT DIST </v>
          </cell>
          <cell r="AE111">
            <v>2</v>
          </cell>
          <cell r="AF111" t="str">
            <v>2</v>
          </cell>
          <cell r="AG111">
            <v>38959</v>
          </cell>
          <cell r="AH111">
            <v>323000</v>
          </cell>
          <cell r="AI111">
            <v>0</v>
          </cell>
          <cell r="AJ111">
            <v>0</v>
          </cell>
          <cell r="AK111">
            <v>0</v>
          </cell>
          <cell r="AL111">
            <v>0</v>
          </cell>
          <cell r="AM111">
            <v>1</v>
          </cell>
          <cell r="AN111">
            <v>1</v>
          </cell>
        </row>
        <row r="112">
          <cell r="A112" t="str">
            <v>C000879</v>
          </cell>
          <cell r="B112">
            <v>5310</v>
          </cell>
          <cell r="D112" t="str">
            <v>OH-FRANKLIN AREA LOAD REL.2002</v>
          </cell>
          <cell r="E112" t="str">
            <v>P_Electric Distribution Line MA</v>
          </cell>
          <cell r="G112" t="str">
            <v>NONE</v>
          </cell>
          <cell r="H112" t="str">
            <v>NONE</v>
          </cell>
          <cell r="I112" t="str">
            <v>CSIZMESIA, KELLEY</v>
          </cell>
          <cell r="L112" t="str">
            <v>Load Relief</v>
          </cell>
          <cell r="M112" t="str">
            <v>Specific</v>
          </cell>
          <cell r="O112" t="str">
            <v>Closed</v>
          </cell>
          <cell r="Q112" t="str">
            <v>C00879</v>
          </cell>
          <cell r="R112">
            <v>37964</v>
          </cell>
          <cell r="S112" t="str">
            <v>pwrbtch</v>
          </cell>
          <cell r="U112" t="str">
            <v xml:space="preserve">Install 22 JO poles, 4100 ckt. Ft.of 477 Al spacer cable,   4100' of 1/0 Al messenger cable, 100 ckt. ft. of 1000 kcmil Al epr cable, 3 premolded modular joints &amp; assc. misc.      equip.   Remove 22 JO poles and assc. misc. dist. equip.    </v>
          </cell>
          <cell r="V112" t="str">
            <v xml:space="preserve">  </v>
          </cell>
          <cell r="W112" t="str">
            <v xml:space="preserve">  </v>
          </cell>
          <cell r="X112" t="str">
            <v>Div Ops-NE Electric</v>
          </cell>
          <cell r="Y112" t="str">
            <v>75005310E</v>
          </cell>
          <cell r="Z112" t="str">
            <v>MAE1000 - MA Electric Distribution PC</v>
          </cell>
          <cell r="AA112" t="str">
            <v>NONE</v>
          </cell>
          <cell r="AB112" t="str">
            <v xml:space="preserve">COMPANY 5310 LEVEL ELECT DIST </v>
          </cell>
          <cell r="AE112">
            <v>1</v>
          </cell>
        </row>
        <row r="113">
          <cell r="A113" t="str">
            <v>C000880</v>
          </cell>
          <cell r="B113">
            <v>5310</v>
          </cell>
          <cell r="D113" t="str">
            <v>OH - LYNBROOK RD SPACER CABLE</v>
          </cell>
          <cell r="E113" t="str">
            <v>P_Electric Distribution Line MA</v>
          </cell>
          <cell r="G113" t="str">
            <v>NONE</v>
          </cell>
          <cell r="H113" t="str">
            <v>NONE</v>
          </cell>
          <cell r="I113" t="str">
            <v>KUT, BRUCE</v>
          </cell>
          <cell r="L113" t="str">
            <v>Load Relief</v>
          </cell>
          <cell r="M113" t="str">
            <v>Specific</v>
          </cell>
          <cell r="O113" t="str">
            <v>Closed</v>
          </cell>
          <cell r="Q113" t="str">
            <v>C00880</v>
          </cell>
          <cell r="R113">
            <v>37964</v>
          </cell>
          <cell r="S113" t="str">
            <v>pwrbtch</v>
          </cell>
          <cell r="U113" t="str">
            <v xml:space="preserve">Install 6300 ckt ft of 477 spacer cable, 6300' of 1/0 -1/C  messenger, one loadbreak switch and misc. overhead          distribution equipment.  Remove 6300 ckt ft of 1/0 Al       primary and misc. overhead distribution equipment.          </v>
          </cell>
          <cell r="V113" t="str">
            <v xml:space="preserve">  </v>
          </cell>
          <cell r="W113" t="str">
            <v xml:space="preserve">  </v>
          </cell>
          <cell r="X113" t="str">
            <v>Div Ops-NE Electric</v>
          </cell>
          <cell r="Y113" t="str">
            <v>75005310E</v>
          </cell>
          <cell r="Z113" t="str">
            <v>MAE1000 - MA Electric Distribution PC</v>
          </cell>
          <cell r="AA113" t="str">
            <v>NONE</v>
          </cell>
          <cell r="AB113" t="str">
            <v xml:space="preserve">COMPANY 5310 LEVEL ELECT DIST </v>
          </cell>
          <cell r="AE113">
            <v>1</v>
          </cell>
        </row>
        <row r="114">
          <cell r="A114" t="str">
            <v>C000881</v>
          </cell>
          <cell r="B114">
            <v>5310</v>
          </cell>
          <cell r="D114" t="str">
            <v>NEESCOM - QUINCY - G7828</v>
          </cell>
          <cell r="E114" t="str">
            <v>P_Electric Distribution Line MA</v>
          </cell>
          <cell r="G114" t="str">
            <v>NONE</v>
          </cell>
          <cell r="H114" t="str">
            <v>NONE</v>
          </cell>
          <cell r="I114" t="str">
            <v>BURKS, EMILY</v>
          </cell>
          <cell r="J114" t="str">
            <v>Statutory/Regulatory</v>
          </cell>
          <cell r="L114" t="str">
            <v>Public Requirements</v>
          </cell>
          <cell r="M114" t="str">
            <v>Specific</v>
          </cell>
          <cell r="O114" t="str">
            <v>Closed</v>
          </cell>
          <cell r="P114">
            <v>8335</v>
          </cell>
          <cell r="Q114" t="str">
            <v>C00881</v>
          </cell>
          <cell r="R114">
            <v>37964</v>
          </cell>
          <cell r="S114" t="str">
            <v>pwrbtch</v>
          </cell>
          <cell r="U114" t="str">
            <v>NEESCOM APPLICATION TO INSTALL F/O FACILITIES:              6 POLES ON PUTNAM ST., 8 POLES ON GREENLEAF ST. AND         4 POLES ON GILSON RD.</v>
          </cell>
          <cell r="V114" t="str">
            <v xml:space="preserve">  </v>
          </cell>
          <cell r="W114" t="str">
            <v xml:space="preserve">  </v>
          </cell>
          <cell r="X114" t="str">
            <v>Div Ops-NE Electric</v>
          </cell>
          <cell r="Y114" t="str">
            <v>75005310E</v>
          </cell>
          <cell r="Z114" t="str">
            <v>MAE1000 - MA Electric Distribution PC</v>
          </cell>
          <cell r="AA114" t="str">
            <v>NONE</v>
          </cell>
          <cell r="AB114" t="str">
            <v xml:space="preserve">COMPANY 5310 LEVEL ELECT DIST </v>
          </cell>
          <cell r="AE114">
            <v>1</v>
          </cell>
        </row>
        <row r="115">
          <cell r="A115" t="str">
            <v>C000882</v>
          </cell>
          <cell r="B115">
            <v>5310</v>
          </cell>
          <cell r="D115" t="str">
            <v>Z-BILLERICA #70 DUCTLINE/CABLE</v>
          </cell>
          <cell r="E115" t="str">
            <v>P_Electric Distribution Line MA</v>
          </cell>
          <cell r="G115" t="str">
            <v>NONE</v>
          </cell>
          <cell r="H115" t="str">
            <v>NONE</v>
          </cell>
          <cell r="I115" t="str">
            <v>RADZIK, CHRISTOPHER</v>
          </cell>
          <cell r="L115" t="str">
            <v>Load Relief</v>
          </cell>
          <cell r="M115" t="str">
            <v>Specific</v>
          </cell>
          <cell r="O115" t="str">
            <v>Closed</v>
          </cell>
          <cell r="Q115" t="str">
            <v>C00882</v>
          </cell>
          <cell r="R115">
            <v>37964</v>
          </cell>
          <cell r="S115" t="str">
            <v>pwrbtch</v>
          </cell>
          <cell r="U115" t="str">
            <v xml:space="preserve">Install all underground manhole and duct system and all     overhead risers and loadbreaks necessary to support the new substation and feeder design at Billerica #70.  Details in  each work order #.                                          </v>
          </cell>
          <cell r="V115" t="str">
            <v xml:space="preserve">  </v>
          </cell>
          <cell r="W115" t="str">
            <v xml:space="preserve">  </v>
          </cell>
          <cell r="X115" t="str">
            <v>Div Ops-NE Electric</v>
          </cell>
          <cell r="Y115" t="str">
            <v>75005310E</v>
          </cell>
          <cell r="Z115" t="str">
            <v>MAE1000 - MA Electric Distribution PC</v>
          </cell>
          <cell r="AA115" t="str">
            <v>NONE</v>
          </cell>
          <cell r="AB115" t="str">
            <v xml:space="preserve">COMPANY 5310 LEVEL ELECT DIST </v>
          </cell>
          <cell r="AE115">
            <v>2</v>
          </cell>
          <cell r="AF115" t="str">
            <v>2</v>
          </cell>
          <cell r="AG115">
            <v>38959</v>
          </cell>
          <cell r="AH115">
            <v>454000</v>
          </cell>
          <cell r="AI115">
            <v>0</v>
          </cell>
          <cell r="AJ115">
            <v>0</v>
          </cell>
          <cell r="AK115">
            <v>0</v>
          </cell>
          <cell r="AL115">
            <v>0</v>
          </cell>
          <cell r="AM115">
            <v>1</v>
          </cell>
          <cell r="AN115">
            <v>1</v>
          </cell>
        </row>
        <row r="116">
          <cell r="A116" t="str">
            <v>C000883</v>
          </cell>
          <cell r="B116">
            <v>5310</v>
          </cell>
          <cell r="D116" t="str">
            <v>Z-RT 3 WIDENING - RIVERNECK ROAD</v>
          </cell>
          <cell r="E116" t="str">
            <v>P_Electric Distribution Line MA</v>
          </cell>
          <cell r="G116" t="str">
            <v>NONE</v>
          </cell>
          <cell r="H116" t="str">
            <v>NONE</v>
          </cell>
          <cell r="I116" t="str">
            <v>HUNT, DARRIN J</v>
          </cell>
          <cell r="L116" t="str">
            <v>Public Requirements</v>
          </cell>
          <cell r="M116" t="str">
            <v>Specific</v>
          </cell>
          <cell r="O116" t="str">
            <v>Closed</v>
          </cell>
          <cell r="Q116" t="str">
            <v>C00883</v>
          </cell>
          <cell r="R116">
            <v>37964</v>
          </cell>
          <cell r="S116" t="str">
            <v>pwrbtch</v>
          </cell>
          <cell r="U116" t="str">
            <v xml:space="preserve">Install 3-45'SO poles,24 crossarms,4 guys &amp; 3 anchors, 2500 circuit feet of 477kcmil conductor &amp; misc. ovhd. equipment. Remove 3-40'SO poles,10 crossarms,3 guys &amp; anchors,2500     circuit feet of 336kcmil conductor &amp; misc. ovhd equipment.  </v>
          </cell>
          <cell r="V116" t="str">
            <v xml:space="preserve">  </v>
          </cell>
          <cell r="W116" t="str">
            <v xml:space="preserve">  </v>
          </cell>
          <cell r="X116" t="str">
            <v>Div Ops-NE Electric</v>
          </cell>
          <cell r="Y116" t="str">
            <v>75005310E</v>
          </cell>
          <cell r="Z116" t="str">
            <v>MAE1000 - MA Electric Distribution PC</v>
          </cell>
          <cell r="AA116" t="str">
            <v>NONE</v>
          </cell>
          <cell r="AB116" t="str">
            <v xml:space="preserve">COMPANY 5310 LEVEL ELECT DIST </v>
          </cell>
          <cell r="AE116">
            <v>3</v>
          </cell>
          <cell r="AF116" t="str">
            <v>3</v>
          </cell>
          <cell r="AG116">
            <v>38959</v>
          </cell>
          <cell r="AH116">
            <v>70000</v>
          </cell>
          <cell r="AI116">
            <v>1</v>
          </cell>
          <cell r="AJ116">
            <v>1</v>
          </cell>
          <cell r="AK116">
            <v>1</v>
          </cell>
          <cell r="AL116">
            <v>0</v>
          </cell>
          <cell r="AM116">
            <v>1</v>
          </cell>
          <cell r="AN116">
            <v>1</v>
          </cell>
        </row>
        <row r="117">
          <cell r="A117" t="str">
            <v>C000884</v>
          </cell>
          <cell r="B117">
            <v>5310</v>
          </cell>
          <cell r="D117" t="str">
            <v>THE VILLAGE AT STONEYBROOKURD</v>
          </cell>
          <cell r="E117" t="str">
            <v>P_Electric Distribution Line MA</v>
          </cell>
          <cell r="G117" t="str">
            <v>NONE</v>
          </cell>
          <cell r="H117" t="str">
            <v>NONE</v>
          </cell>
          <cell r="I117" t="str">
            <v>PATTERSON, JAMES</v>
          </cell>
          <cell r="L117" t="str">
            <v>New Business - Residential</v>
          </cell>
          <cell r="M117" t="str">
            <v>Specific</v>
          </cell>
          <cell r="O117" t="str">
            <v>Closed</v>
          </cell>
          <cell r="Q117" t="str">
            <v>C00884</v>
          </cell>
          <cell r="R117">
            <v>37964</v>
          </cell>
          <cell r="S117" t="str">
            <v>pwrbtch</v>
          </cell>
          <cell r="U117" t="str">
            <v xml:space="preserve">Install 2500' of #2 prim.cable, 3800' of secondary,         34 traditional street lights, and make all necessary        connections.  OH to build new telco set riser pole.         pole.                                                       </v>
          </cell>
          <cell r="V117" t="str">
            <v xml:space="preserve">  </v>
          </cell>
          <cell r="W117" t="str">
            <v xml:space="preserve">  </v>
          </cell>
          <cell r="X117" t="str">
            <v>Div Ops-NE Electric</v>
          </cell>
          <cell r="Y117" t="str">
            <v>75005310E</v>
          </cell>
          <cell r="Z117" t="str">
            <v>MAE1000 - MA Electric Distribution PC</v>
          </cell>
          <cell r="AA117" t="str">
            <v>NONE</v>
          </cell>
          <cell r="AB117" t="str">
            <v xml:space="preserve">COMPANY 5310 LEVEL ELECT DIST </v>
          </cell>
          <cell r="AE117">
            <v>2</v>
          </cell>
          <cell r="AF117" t="str">
            <v>2</v>
          </cell>
          <cell r="AG117">
            <v>38959</v>
          </cell>
          <cell r="AH117">
            <v>56000</v>
          </cell>
          <cell r="AI117">
            <v>1</v>
          </cell>
          <cell r="AJ117">
            <v>1</v>
          </cell>
          <cell r="AK117">
            <v>1</v>
          </cell>
          <cell r="AL117">
            <v>0</v>
          </cell>
          <cell r="AM117">
            <v>1</v>
          </cell>
          <cell r="AN117">
            <v>1</v>
          </cell>
        </row>
        <row r="118">
          <cell r="A118" t="str">
            <v>C000885</v>
          </cell>
          <cell r="B118">
            <v>5310</v>
          </cell>
          <cell r="D118" t="str">
            <v>NEESCOM-G7816-S/B-WOODLAND-RD.</v>
          </cell>
          <cell r="E118" t="str">
            <v>P_Electric Distribution Line MA</v>
          </cell>
          <cell r="G118" t="str">
            <v>NONE</v>
          </cell>
          <cell r="H118" t="str">
            <v>NONE</v>
          </cell>
          <cell r="I118" t="str">
            <v>COX, ROGER</v>
          </cell>
          <cell r="J118" t="str">
            <v>Statutory/Regulatory</v>
          </cell>
          <cell r="L118" t="str">
            <v>Public Requirements</v>
          </cell>
          <cell r="M118" t="str">
            <v>Specific</v>
          </cell>
          <cell r="O118" t="str">
            <v>Closed</v>
          </cell>
          <cell r="P118">
            <v>8354</v>
          </cell>
          <cell r="Q118" t="str">
            <v>C00885</v>
          </cell>
          <cell r="R118">
            <v>37964</v>
          </cell>
          <cell r="S118" t="str">
            <v>pwrbtch</v>
          </cell>
          <cell r="U118" t="str">
            <v>NEESCOM fiber attachment to 32 poles on Breakneck Hill Rd.  &amp; 33 poles on Woodland Rd., Southborough.</v>
          </cell>
          <cell r="V118" t="str">
            <v xml:space="preserve">  </v>
          </cell>
          <cell r="W118" t="str">
            <v xml:space="preserve">  </v>
          </cell>
          <cell r="X118" t="str">
            <v>Div Ops-NE Electric</v>
          </cell>
          <cell r="Y118" t="str">
            <v>75005310E</v>
          </cell>
          <cell r="Z118" t="str">
            <v>MAE1000 - MA Electric Distribution PC</v>
          </cell>
          <cell r="AA118" t="str">
            <v>NONE</v>
          </cell>
          <cell r="AB118" t="str">
            <v xml:space="preserve">COMPANY 5310 LEVEL ELECT DIST </v>
          </cell>
          <cell r="AE118">
            <v>1</v>
          </cell>
        </row>
        <row r="119">
          <cell r="A119" t="str">
            <v>C000886</v>
          </cell>
          <cell r="B119">
            <v>5310</v>
          </cell>
          <cell r="D119" t="str">
            <v>NEESCOM - G7838 - NORTH ADAMS</v>
          </cell>
          <cell r="E119" t="str">
            <v>P_Electric Distribution Line MA</v>
          </cell>
          <cell r="G119" t="str">
            <v>NONE</v>
          </cell>
          <cell r="H119" t="str">
            <v>NONE</v>
          </cell>
          <cell r="I119" t="str">
            <v>BERNARD, PETER C</v>
          </cell>
          <cell r="J119" t="str">
            <v>Statutory/Regulatory</v>
          </cell>
          <cell r="L119" t="str">
            <v>Public Requirements</v>
          </cell>
          <cell r="M119" t="str">
            <v>Specific</v>
          </cell>
          <cell r="O119" t="str">
            <v>Closed</v>
          </cell>
          <cell r="P119">
            <v>8334</v>
          </cell>
          <cell r="Q119" t="str">
            <v>C00886</v>
          </cell>
          <cell r="R119">
            <v>37964</v>
          </cell>
          <cell r="S119" t="str">
            <v>pwrbtch</v>
          </cell>
          <cell r="U119" t="str">
            <v>Survey and Make Ready Work for NEESCom.</v>
          </cell>
          <cell r="V119" t="str">
            <v xml:space="preserve">  </v>
          </cell>
          <cell r="W119" t="str">
            <v xml:space="preserve">  </v>
          </cell>
          <cell r="X119" t="str">
            <v>Div Ops-NE Electric</v>
          </cell>
          <cell r="Y119" t="str">
            <v>75005310E</v>
          </cell>
          <cell r="Z119" t="str">
            <v>MAE1000 - MA Electric Distribution PC</v>
          </cell>
          <cell r="AA119" t="str">
            <v>NONE</v>
          </cell>
          <cell r="AB119" t="str">
            <v xml:space="preserve">COMPANY 5310 LEVEL ELECT DIST </v>
          </cell>
          <cell r="AE119">
            <v>1</v>
          </cell>
        </row>
        <row r="120">
          <cell r="A120" t="str">
            <v>C000887</v>
          </cell>
          <cell r="B120">
            <v>5310</v>
          </cell>
          <cell r="D120" t="str">
            <v>RT 3 WIDENING - KENDALL ROAD</v>
          </cell>
          <cell r="E120" t="str">
            <v>P_Electric Distribution Line MA</v>
          </cell>
          <cell r="G120" t="str">
            <v>NONE</v>
          </cell>
          <cell r="H120" t="str">
            <v>NONE</v>
          </cell>
          <cell r="L120" t="str">
            <v>Public Requirements</v>
          </cell>
          <cell r="M120" t="str">
            <v>Specific</v>
          </cell>
          <cell r="O120" t="str">
            <v>Closed</v>
          </cell>
          <cell r="Q120" t="str">
            <v>C00887</v>
          </cell>
          <cell r="R120">
            <v>37964</v>
          </cell>
          <cell r="S120" t="str">
            <v>pwrbtch</v>
          </cell>
          <cell r="U120" t="str">
            <v xml:space="preserve">Install 18 crossarms, 9 guys &amp; anchors, 2900 circuit feet   of 477kcmil conductor &amp; misc ovhd hardware.                 Remove 18 crossarms, 6 guys and anchors, 2800 circuit feet  of 1/0 conductor &amp; misc ovhd hardware                       </v>
          </cell>
          <cell r="V120" t="str">
            <v xml:space="preserve">  </v>
          </cell>
          <cell r="W120" t="str">
            <v xml:space="preserve">  </v>
          </cell>
          <cell r="X120" t="str">
            <v>Div Ops-NE Electric</v>
          </cell>
          <cell r="Y120" t="str">
            <v>75005310E</v>
          </cell>
          <cell r="Z120" t="str">
            <v>MAE1000 - MA Electric Distribution PC</v>
          </cell>
          <cell r="AA120" t="str">
            <v>NONE</v>
          </cell>
          <cell r="AB120" t="str">
            <v xml:space="preserve">COMPANY 5310 LEVEL ELECT DIST </v>
          </cell>
          <cell r="AE120">
            <v>1</v>
          </cell>
        </row>
        <row r="121">
          <cell r="A121" t="str">
            <v>C000888</v>
          </cell>
          <cell r="B121">
            <v>5310</v>
          </cell>
          <cell r="D121" t="str">
            <v>Z-DOTR-RT 3 WIDENING - DUNSTABLE RD</v>
          </cell>
          <cell r="E121" t="str">
            <v>P_Electric Distribution Line MA</v>
          </cell>
          <cell r="G121" t="str">
            <v>NONE</v>
          </cell>
          <cell r="H121" t="str">
            <v>NONE</v>
          </cell>
          <cell r="I121" t="str">
            <v>MULLIGAN, TOM</v>
          </cell>
          <cell r="J121" t="str">
            <v>Statutory/Regulatory</v>
          </cell>
          <cell r="L121" t="str">
            <v>Public Requirements</v>
          </cell>
          <cell r="M121" t="str">
            <v>Specific</v>
          </cell>
          <cell r="O121" t="str">
            <v>Closed</v>
          </cell>
          <cell r="P121">
            <v>8961</v>
          </cell>
          <cell r="Q121" t="str">
            <v>C00888</v>
          </cell>
          <cell r="R121">
            <v>37964</v>
          </cell>
          <cell r="S121" t="str">
            <v>pwrbtch</v>
          </cell>
          <cell r="U121" t="str">
            <v>DOTR--Install 4- 75'poles, 8 crossarms, 4 guys &amp; anchors, 507     circuit feet of 477kcmil conductor &amp; misc ovhd equipment    Remove 4-70' poles, 4 crossarms, 4guys &amp; anchors, 400       circuit feet of 1/0 conductor &amp; misc. ovhd equip</v>
          </cell>
          <cell r="V121" t="str">
            <v xml:space="preserve">  </v>
          </cell>
          <cell r="W121" t="str">
            <v xml:space="preserve">  </v>
          </cell>
          <cell r="X121" t="str">
            <v>Div Ops-NE Electric</v>
          </cell>
          <cell r="Y121" t="str">
            <v>75005310E</v>
          </cell>
          <cell r="Z121" t="str">
            <v>MAE1000 - MA Electric Distribution PC</v>
          </cell>
          <cell r="AA121" t="str">
            <v>NONE</v>
          </cell>
          <cell r="AB121" t="str">
            <v xml:space="preserve">COMPANY 5310 LEVEL ELECT DIST </v>
          </cell>
          <cell r="AE121">
            <v>4</v>
          </cell>
          <cell r="AF121" t="str">
            <v>4</v>
          </cell>
          <cell r="AG121">
            <v>39169</v>
          </cell>
          <cell r="AH121">
            <v>145500</v>
          </cell>
          <cell r="AI121">
            <v>0</v>
          </cell>
          <cell r="AJ121">
            <v>1</v>
          </cell>
          <cell r="AK121">
            <v>1</v>
          </cell>
          <cell r="AL121">
            <v>0</v>
          </cell>
          <cell r="AM121">
            <v>1</v>
          </cell>
          <cell r="AN121">
            <v>1</v>
          </cell>
        </row>
        <row r="122">
          <cell r="A122" t="str">
            <v>C000889</v>
          </cell>
          <cell r="B122">
            <v>5310</v>
          </cell>
          <cell r="D122" t="str">
            <v>Z-DISTR. FOR WEST SALEM FDR 29W5</v>
          </cell>
          <cell r="E122" t="str">
            <v>P_Electric Distribution Line MA</v>
          </cell>
          <cell r="G122" t="str">
            <v>NONE</v>
          </cell>
          <cell r="H122" t="str">
            <v>NONE</v>
          </cell>
          <cell r="I122" t="str">
            <v>SMALL, JASON</v>
          </cell>
          <cell r="J122" t="str">
            <v>System Capacity &amp; Performance</v>
          </cell>
          <cell r="L122" t="str">
            <v>Load Relief</v>
          </cell>
          <cell r="M122" t="str">
            <v>Specific</v>
          </cell>
          <cell r="O122" t="str">
            <v>Closed</v>
          </cell>
          <cell r="P122">
            <v>8895</v>
          </cell>
          <cell r="Q122" t="str">
            <v>C00889</v>
          </cell>
          <cell r="R122">
            <v>37964</v>
          </cell>
          <cell r="S122" t="str">
            <v>pwrbtch</v>
          </cell>
          <cell r="U122" t="str">
            <v>Install 5 sections of 15 kV 1000 kcmil CU UG cable.Install  21 sections of 15 kV 1000 kcmil AL UG cable. Install 5600   circ. ft. of 15 kV 477 spacer main line. Remove 19,000      circ. ft. 4 kV primary. Install/remove associated equi</v>
          </cell>
          <cell r="V122" t="str">
            <v xml:space="preserve">  </v>
          </cell>
          <cell r="W122" t="str">
            <v xml:space="preserve">  </v>
          </cell>
          <cell r="X122" t="str">
            <v>Div Ops-NE Electric</v>
          </cell>
          <cell r="Y122" t="str">
            <v>75005310E</v>
          </cell>
          <cell r="Z122" t="str">
            <v>MAE1000 - MA Electric Distribution PC</v>
          </cell>
          <cell r="AA122" t="str">
            <v>NONE</v>
          </cell>
          <cell r="AB122" t="str">
            <v xml:space="preserve">COMPANY 5310 LEVEL ELECT DIST </v>
          </cell>
          <cell r="AE122">
            <v>1</v>
          </cell>
        </row>
        <row r="123">
          <cell r="A123" t="str">
            <v>C000891</v>
          </cell>
          <cell r="B123">
            <v>5310</v>
          </cell>
          <cell r="D123" t="str">
            <v>CENTURY BERKSHIRE CABLE - GBR</v>
          </cell>
          <cell r="E123" t="str">
            <v>P_Electric Distribution Line MA</v>
          </cell>
          <cell r="G123" t="str">
            <v>NONE</v>
          </cell>
          <cell r="H123" t="str">
            <v>NONE</v>
          </cell>
          <cell r="I123" t="str">
            <v>PETERSON, CARL</v>
          </cell>
          <cell r="L123" t="str">
            <v>Public Requirements</v>
          </cell>
          <cell r="M123" t="str">
            <v>Specific</v>
          </cell>
          <cell r="O123" t="str">
            <v>Closed</v>
          </cell>
          <cell r="Q123" t="str">
            <v>C00891</v>
          </cell>
          <cell r="R123">
            <v>37964</v>
          </cell>
          <cell r="S123" t="str">
            <v>pwrbtch</v>
          </cell>
          <cell r="U123" t="str">
            <v xml:space="preserve">This project eill provide Make Ready                        Work for installation of fiber optic cable and power        supplies in Great Barrington, West Stockbridge,             Stockbridge, Lenox and Sheffield                            </v>
          </cell>
          <cell r="V123" t="str">
            <v xml:space="preserve">  </v>
          </cell>
          <cell r="W123" t="str">
            <v xml:space="preserve">  </v>
          </cell>
          <cell r="X123" t="str">
            <v>Div Ops-NE Electric</v>
          </cell>
          <cell r="Y123" t="str">
            <v>75005310E</v>
          </cell>
          <cell r="Z123" t="str">
            <v>MAE1000 - MA Electric Distribution PC</v>
          </cell>
          <cell r="AA123" t="str">
            <v>NONE</v>
          </cell>
          <cell r="AB123" t="str">
            <v xml:space="preserve">COMPANY 5310 LEVEL ELECT DIST </v>
          </cell>
          <cell r="AE123">
            <v>2</v>
          </cell>
          <cell r="AF123" t="str">
            <v>2</v>
          </cell>
          <cell r="AG123">
            <v>38959</v>
          </cell>
          <cell r="AH123">
            <v>34000</v>
          </cell>
          <cell r="AI123">
            <v>1</v>
          </cell>
          <cell r="AJ123">
            <v>1</v>
          </cell>
          <cell r="AK123">
            <v>1</v>
          </cell>
          <cell r="AL123">
            <v>0</v>
          </cell>
          <cell r="AM123">
            <v>1</v>
          </cell>
          <cell r="AN123">
            <v>1</v>
          </cell>
        </row>
        <row r="124">
          <cell r="A124" t="str">
            <v>C000892</v>
          </cell>
          <cell r="B124">
            <v>5310</v>
          </cell>
          <cell r="D124" t="str">
            <v>Z-ALPINE ST., BILLERICA - CONV.</v>
          </cell>
          <cell r="E124" t="str">
            <v>P_Electric Distribution Line MA</v>
          </cell>
          <cell r="G124" t="str">
            <v>NONE</v>
          </cell>
          <cell r="H124" t="str">
            <v>NONE</v>
          </cell>
          <cell r="I124" t="str">
            <v>NEMETHY, ALEX</v>
          </cell>
          <cell r="J124" t="str">
            <v>System Capacity &amp; Performance</v>
          </cell>
          <cell r="L124" t="str">
            <v>Load Relief</v>
          </cell>
          <cell r="M124" t="str">
            <v>Specific</v>
          </cell>
          <cell r="O124" t="str">
            <v>Closed</v>
          </cell>
          <cell r="P124">
            <v>8882</v>
          </cell>
          <cell r="Q124" t="str">
            <v>C00892</v>
          </cell>
          <cell r="R124">
            <v>37964</v>
          </cell>
          <cell r="S124" t="str">
            <v>pwrbtch</v>
          </cell>
          <cell r="U124" t="str">
            <v>Install: 16 Pls(jo),1 Ln Recl,2300 ckt ft of 477 Sp         cbl,1400' 1/0-3c sec. cbl,23 oh svc,4 xfmr and misc. equip. Remove:16 Pls(jo), 2200' of #6 pri. cond., 3300' of #6      sec. cond.,23 oh svc and misc. equip.</v>
          </cell>
          <cell r="V124" t="str">
            <v xml:space="preserve">  </v>
          </cell>
          <cell r="W124" t="str">
            <v xml:space="preserve">  </v>
          </cell>
          <cell r="X124" t="str">
            <v>Div Ops-NE Electric</v>
          </cell>
          <cell r="Y124" t="str">
            <v>75005310E</v>
          </cell>
          <cell r="Z124" t="str">
            <v>MAE1000 - MA Electric Distribution PC</v>
          </cell>
          <cell r="AA124" t="str">
            <v>NONE</v>
          </cell>
          <cell r="AB124" t="str">
            <v xml:space="preserve">COMPANY 5310 LEVEL ELECT DIST </v>
          </cell>
          <cell r="AE124">
            <v>4</v>
          </cell>
          <cell r="AF124" t="str">
            <v>4</v>
          </cell>
          <cell r="AG124">
            <v>38959</v>
          </cell>
          <cell r="AH124">
            <v>203000</v>
          </cell>
          <cell r="AI124">
            <v>0</v>
          </cell>
          <cell r="AJ124">
            <v>0</v>
          </cell>
          <cell r="AK124">
            <v>1</v>
          </cell>
          <cell r="AL124">
            <v>0</v>
          </cell>
          <cell r="AM124">
            <v>1</v>
          </cell>
          <cell r="AN124">
            <v>1</v>
          </cell>
        </row>
        <row r="125">
          <cell r="A125" t="str">
            <v>C000893</v>
          </cell>
          <cell r="B125">
            <v>5310</v>
          </cell>
          <cell r="D125" t="str">
            <v>NEESCOM SURVEY G 7856</v>
          </cell>
          <cell r="E125" t="str">
            <v>P_Electric Distribution Line MA</v>
          </cell>
          <cell r="G125" t="str">
            <v>NONE</v>
          </cell>
          <cell r="H125" t="str">
            <v>NONE</v>
          </cell>
          <cell r="I125" t="str">
            <v>SMITH, GREGORY M</v>
          </cell>
          <cell r="L125" t="str">
            <v>3rd Party Attachments</v>
          </cell>
          <cell r="M125" t="str">
            <v>Specific</v>
          </cell>
          <cell r="O125" t="str">
            <v>Closed</v>
          </cell>
          <cell r="Q125" t="str">
            <v>C00893</v>
          </cell>
          <cell r="R125">
            <v>37964</v>
          </cell>
          <cell r="S125" t="str">
            <v>pwrbtch</v>
          </cell>
          <cell r="U125" t="str">
            <v xml:space="preserve">This project is for survey work associated with NEESCOM's   request G 7856. Two routes to survey from Paul Revere Vault on Maple Terrace. 8 manholes in total.                                                                                  </v>
          </cell>
          <cell r="V125" t="str">
            <v xml:space="preserve">  </v>
          </cell>
          <cell r="W125" t="str">
            <v xml:space="preserve">  </v>
          </cell>
          <cell r="X125" t="str">
            <v>Div Ops-NE Electric</v>
          </cell>
          <cell r="Y125" t="str">
            <v>75005310E</v>
          </cell>
          <cell r="Z125" t="str">
            <v>MAE1000 - MA Electric Distribution PC</v>
          </cell>
          <cell r="AA125" t="str">
            <v>NONE</v>
          </cell>
          <cell r="AB125" t="str">
            <v xml:space="preserve">COMPANY 5310 LEVEL ELECT DIST </v>
          </cell>
          <cell r="AE125">
            <v>2</v>
          </cell>
          <cell r="AF125" t="str">
            <v>2</v>
          </cell>
          <cell r="AG125">
            <v>38959</v>
          </cell>
          <cell r="AH125">
            <v>-505</v>
          </cell>
          <cell r="AI125">
            <v>1</v>
          </cell>
          <cell r="AJ125">
            <v>1</v>
          </cell>
          <cell r="AK125">
            <v>1</v>
          </cell>
          <cell r="AL125">
            <v>0</v>
          </cell>
          <cell r="AM125">
            <v>1</v>
          </cell>
          <cell r="AN125">
            <v>1</v>
          </cell>
        </row>
        <row r="126">
          <cell r="A126" t="str">
            <v>C000894</v>
          </cell>
          <cell r="B126">
            <v>5310</v>
          </cell>
          <cell r="D126" t="str">
            <v>FY03 CENTRAL DISTRICT STORMS</v>
          </cell>
          <cell r="E126" t="str">
            <v>P_Electric Distribution Line MA</v>
          </cell>
          <cell r="G126" t="str">
            <v>NONE</v>
          </cell>
          <cell r="H126" t="str">
            <v>NONE</v>
          </cell>
          <cell r="L126" t="str">
            <v>Major Storms - Dist</v>
          </cell>
          <cell r="M126" t="str">
            <v>Specific</v>
          </cell>
          <cell r="O126" t="str">
            <v>Closed</v>
          </cell>
          <cell r="Q126" t="str">
            <v>C00894</v>
          </cell>
          <cell r="R126">
            <v>37964</v>
          </cell>
          <cell r="S126" t="str">
            <v>pwrbtch</v>
          </cell>
          <cell r="U126" t="str">
            <v xml:space="preserve">FY03 Central District Storm Restoration                     Please refer to justification for details.                                                                                                                                          </v>
          </cell>
          <cell r="V126" t="str">
            <v xml:space="preserve">  </v>
          </cell>
          <cell r="W126" t="str">
            <v xml:space="preserve">  </v>
          </cell>
          <cell r="X126" t="str">
            <v>Div Ops-NE Electric</v>
          </cell>
          <cell r="Y126" t="str">
            <v>75005310E</v>
          </cell>
          <cell r="Z126" t="str">
            <v>MAE1000 - MA Electric Distribution PC</v>
          </cell>
          <cell r="AA126" t="str">
            <v>NONE</v>
          </cell>
          <cell r="AB126" t="str">
            <v xml:space="preserve">COMPANY 5310 LEVEL ELECT DIST </v>
          </cell>
          <cell r="AE126">
            <v>1</v>
          </cell>
        </row>
        <row r="127">
          <cell r="A127" t="str">
            <v>C000895</v>
          </cell>
          <cell r="B127">
            <v>5310</v>
          </cell>
          <cell r="D127" t="str">
            <v>PORTER RD SPACER CABLE</v>
          </cell>
          <cell r="E127" t="str">
            <v>P_Electric Distribution Line MA</v>
          </cell>
          <cell r="G127" t="str">
            <v>NONE</v>
          </cell>
          <cell r="H127" t="str">
            <v>NONE</v>
          </cell>
          <cell r="I127" t="str">
            <v>MAHONEY, DANIEL</v>
          </cell>
          <cell r="L127" t="str">
            <v>Reliability - Dist</v>
          </cell>
          <cell r="M127" t="str">
            <v>Specific</v>
          </cell>
          <cell r="O127" t="str">
            <v>Closed</v>
          </cell>
          <cell r="Q127" t="str">
            <v>C00895</v>
          </cell>
          <cell r="R127">
            <v>37964</v>
          </cell>
          <cell r="S127" t="str">
            <v>pwrbtch</v>
          </cell>
          <cell r="U127" t="str">
            <v xml:space="preserve">  </v>
          </cell>
          <cell r="V127" t="str">
            <v xml:space="preserve">  </v>
          </cell>
          <cell r="W127" t="str">
            <v xml:space="preserve">  </v>
          </cell>
          <cell r="X127" t="str">
            <v>Div Ops-NE Electric</v>
          </cell>
          <cell r="Y127" t="str">
            <v>75005310E</v>
          </cell>
          <cell r="Z127" t="str">
            <v>MAE1000 - MA Electric Distribution PC</v>
          </cell>
          <cell r="AA127" t="str">
            <v>NONE</v>
          </cell>
          <cell r="AB127" t="str">
            <v xml:space="preserve">COMPANY 5310 LEVEL ELECT DIST </v>
          </cell>
          <cell r="AE127">
            <v>1</v>
          </cell>
        </row>
        <row r="128">
          <cell r="A128" t="str">
            <v>C000896</v>
          </cell>
          <cell r="B128">
            <v>5310</v>
          </cell>
          <cell r="D128" t="str">
            <v>STORM PROJECT WESTERN - 2002</v>
          </cell>
          <cell r="E128" t="str">
            <v>P_Electric Distribution Line MA</v>
          </cell>
          <cell r="G128" t="str">
            <v>NONE</v>
          </cell>
          <cell r="H128" t="str">
            <v>NONE</v>
          </cell>
          <cell r="I128" t="str">
            <v>BERNARD, PETER C</v>
          </cell>
          <cell r="L128" t="str">
            <v>Major Storms - Dist</v>
          </cell>
          <cell r="M128" t="str">
            <v>Specific</v>
          </cell>
          <cell r="O128" t="str">
            <v>Closed</v>
          </cell>
          <cell r="Q128" t="str">
            <v>C00896</v>
          </cell>
          <cell r="R128">
            <v>37964</v>
          </cell>
          <cell r="S128" t="str">
            <v>pwrbtch</v>
          </cell>
          <cell r="U128" t="str">
            <v xml:space="preserve">Remove and install poles, conductor and miscellaneous       overhead equipment as required due to storm damage through- out 2002 (Fiscal 2003).                                                                                                 </v>
          </cell>
          <cell r="V128" t="str">
            <v xml:space="preserve">  </v>
          </cell>
          <cell r="W128" t="str">
            <v xml:space="preserve">  </v>
          </cell>
          <cell r="X128" t="str">
            <v>Div Ops-NE Electric</v>
          </cell>
          <cell r="Y128" t="str">
            <v>75005310E</v>
          </cell>
          <cell r="Z128" t="str">
            <v>MAE1000 - MA Electric Distribution PC</v>
          </cell>
          <cell r="AA128" t="str">
            <v>NONE</v>
          </cell>
          <cell r="AB128" t="str">
            <v xml:space="preserve">COMPANY 5310 LEVEL ELECT DIST </v>
          </cell>
          <cell r="AE128">
            <v>1</v>
          </cell>
        </row>
        <row r="129">
          <cell r="A129" t="str">
            <v>C000897</v>
          </cell>
          <cell r="B129">
            <v>5310</v>
          </cell>
          <cell r="D129" t="str">
            <v>Z-PET XPRESS RSI W/ SYS. IMPRV</v>
          </cell>
          <cell r="E129" t="str">
            <v>P_Electric Distribution Line MA</v>
          </cell>
          <cell r="G129" t="str">
            <v>NONE</v>
          </cell>
          <cell r="H129" t="str">
            <v>NONE</v>
          </cell>
          <cell r="I129" t="str">
            <v>HUNT, DARRIN J</v>
          </cell>
          <cell r="J129" t="str">
            <v>Statutory/Regulatory</v>
          </cell>
          <cell r="L129" t="str">
            <v>New Business - Commercial</v>
          </cell>
          <cell r="M129" t="str">
            <v>Specific</v>
          </cell>
          <cell r="O129" t="str">
            <v>Closed</v>
          </cell>
          <cell r="P129">
            <v>8944</v>
          </cell>
          <cell r="Q129" t="str">
            <v>C00897</v>
          </cell>
          <cell r="R129">
            <v>37964</v>
          </cell>
          <cell r="S129" t="str">
            <v>pwrbtch</v>
          </cell>
          <cell r="U129" t="str">
            <v>New Business: Install section of 3-#2; elbows, terms,       150kVA xfm; Remove old service.  Sys. Impr.: Install S/G w/ MH; 235' 4-4" duct; 9 sections of 3-#2, 12 terms, 3 elbows, 21 splices; Remove 6 OFCS, misc. cable.</v>
          </cell>
          <cell r="V129" t="str">
            <v xml:space="preserve">  </v>
          </cell>
          <cell r="W129" t="str">
            <v xml:space="preserve">  </v>
          </cell>
          <cell r="X129" t="str">
            <v>Div Ops-NE Electric</v>
          </cell>
          <cell r="Y129" t="str">
            <v>75005310E</v>
          </cell>
          <cell r="Z129" t="str">
            <v>MAE1000 - MA Electric Distribution PC</v>
          </cell>
          <cell r="AA129" t="str">
            <v>NONE</v>
          </cell>
          <cell r="AB129" t="str">
            <v xml:space="preserve">COMPANY 5310 LEVEL ELECT DIST </v>
          </cell>
          <cell r="AE129">
            <v>4</v>
          </cell>
          <cell r="AF129" t="str">
            <v>4</v>
          </cell>
          <cell r="AG129">
            <v>38959</v>
          </cell>
          <cell r="AH129">
            <v>117000</v>
          </cell>
          <cell r="AI129">
            <v>0</v>
          </cell>
          <cell r="AJ129">
            <v>1</v>
          </cell>
          <cell r="AK129">
            <v>1</v>
          </cell>
          <cell r="AL129">
            <v>0</v>
          </cell>
          <cell r="AM129">
            <v>1</v>
          </cell>
          <cell r="AN129">
            <v>1</v>
          </cell>
        </row>
        <row r="130">
          <cell r="A130" t="str">
            <v>C000898</v>
          </cell>
          <cell r="B130">
            <v>5310</v>
          </cell>
          <cell r="D130" t="str">
            <v>MAKE-READY WORK FOR FIBERTECH</v>
          </cell>
          <cell r="E130" t="str">
            <v>P_Electric Distribution Line MA</v>
          </cell>
          <cell r="G130" t="str">
            <v>NONE</v>
          </cell>
          <cell r="H130" t="str">
            <v>NONE</v>
          </cell>
          <cell r="I130" t="str">
            <v>BERNARD, PETER C</v>
          </cell>
          <cell r="L130" t="str">
            <v>Public Requirements</v>
          </cell>
          <cell r="M130" t="str">
            <v>Specific</v>
          </cell>
          <cell r="O130" t="str">
            <v>Closed</v>
          </cell>
          <cell r="Q130" t="str">
            <v>C00898</v>
          </cell>
          <cell r="R130">
            <v>37964</v>
          </cell>
          <cell r="S130" t="str">
            <v>pwrbtch</v>
          </cell>
          <cell r="U130" t="str">
            <v xml:space="preserve">OH make ready work in various communities per contract      agreement between MECo and FIBERTECH Network                2000 agreement.                                                                                                         </v>
          </cell>
          <cell r="V130" t="str">
            <v xml:space="preserve">  </v>
          </cell>
          <cell r="W130" t="str">
            <v xml:space="preserve">  </v>
          </cell>
          <cell r="X130" t="str">
            <v>Div Ops-NE Electric</v>
          </cell>
          <cell r="Y130" t="str">
            <v>75005310E</v>
          </cell>
          <cell r="Z130" t="str">
            <v>MAE1000 - MA Electric Distribution PC</v>
          </cell>
          <cell r="AA130" t="str">
            <v>NONE</v>
          </cell>
          <cell r="AB130" t="str">
            <v xml:space="preserve">COMPANY 5310 LEVEL ELECT DIST </v>
          </cell>
          <cell r="AE130">
            <v>1</v>
          </cell>
        </row>
        <row r="131">
          <cell r="A131" t="str">
            <v>C000899</v>
          </cell>
          <cell r="B131">
            <v>5310</v>
          </cell>
          <cell r="D131" t="str">
            <v>RT 3 WIDENING - MANNING RD</v>
          </cell>
          <cell r="E131" t="str">
            <v>P_Electric Distribution Line MA</v>
          </cell>
          <cell r="G131" t="str">
            <v>NONE</v>
          </cell>
          <cell r="H131" t="str">
            <v>NONE</v>
          </cell>
          <cell r="L131" t="str">
            <v>Public Requirements</v>
          </cell>
          <cell r="M131" t="str">
            <v>Specific</v>
          </cell>
          <cell r="O131" t="str">
            <v>Closed</v>
          </cell>
          <cell r="Q131" t="str">
            <v>C00899</v>
          </cell>
          <cell r="R131">
            <v>37964</v>
          </cell>
          <cell r="S131" t="str">
            <v>pwrbtch</v>
          </cell>
          <cell r="U131" t="str">
            <v xml:space="preserve">Install 1-50' pole,4 crossarms,3 guys and anchors, 200      circuit ft of 477kcmil conductor &amp; misc ovhd hardware.      Remove 1-40' pole, 4 crossarms, 3guys and anchors, 200      circuit ft of 477kcmil conductor &amp; misc ovhd hardware       </v>
          </cell>
          <cell r="V131" t="str">
            <v xml:space="preserve">  </v>
          </cell>
          <cell r="W131" t="str">
            <v xml:space="preserve">  </v>
          </cell>
          <cell r="X131" t="str">
            <v>Div Ops-NE Electric</v>
          </cell>
          <cell r="Y131" t="str">
            <v>75005310E</v>
          </cell>
          <cell r="Z131" t="str">
            <v>MAE1000 - MA Electric Distribution PC</v>
          </cell>
          <cell r="AA131" t="str">
            <v>NONE</v>
          </cell>
          <cell r="AB131" t="str">
            <v xml:space="preserve">COMPANY 5310 LEVEL ELECT DIST </v>
          </cell>
          <cell r="AE131">
            <v>1</v>
          </cell>
        </row>
        <row r="132">
          <cell r="A132" t="str">
            <v>C000900</v>
          </cell>
          <cell r="B132">
            <v>5310</v>
          </cell>
          <cell r="D132" t="str">
            <v>DOTR--RT 3 WIDENING - CONCORD RD</v>
          </cell>
          <cell r="E132" t="str">
            <v>P_Electric Distribution Line MA</v>
          </cell>
          <cell r="G132" t="str">
            <v>49</v>
          </cell>
          <cell r="H132" t="str">
            <v>NONE</v>
          </cell>
          <cell r="I132" t="str">
            <v>OSIMBONI, AYO</v>
          </cell>
          <cell r="J132" t="str">
            <v>Statutory/Regulatory</v>
          </cell>
          <cell r="L132" t="str">
            <v>Public Requirements</v>
          </cell>
          <cell r="M132" t="str">
            <v>Specific</v>
          </cell>
          <cell r="O132" t="str">
            <v>Closed</v>
          </cell>
          <cell r="P132">
            <v>8053</v>
          </cell>
          <cell r="Q132" t="str">
            <v>C00900</v>
          </cell>
          <cell r="R132">
            <v>37964</v>
          </cell>
          <cell r="S132" t="str">
            <v>pwrbtch</v>
          </cell>
          <cell r="U132" t="str">
            <v>DOTR--Install 14 poles,8 crossarms,11guys and anchors,500         circuit ft of 477kcmil conductor &amp; misc ovhd hardware.      Remove 8 poles, 6 crossarms,12guys and 10 anchors, 500      circuit ft of 1/0kcmil conductor &amp; misc ovhd har</v>
          </cell>
          <cell r="V132" t="str">
            <v xml:space="preserve">  </v>
          </cell>
          <cell r="W132" t="str">
            <v xml:space="preserve">  </v>
          </cell>
          <cell r="X132" t="str">
            <v>Div Ops-NE Electric</v>
          </cell>
          <cell r="Y132" t="str">
            <v>75005310E</v>
          </cell>
          <cell r="Z132" t="str">
            <v>MAE1000 - MA Electric Distribution PC</v>
          </cell>
          <cell r="AA132" t="str">
            <v>NONE</v>
          </cell>
          <cell r="AB132" t="str">
            <v xml:space="preserve">COMPANY 5310 LEVEL ELECT DIST </v>
          </cell>
          <cell r="AE132">
            <v>3</v>
          </cell>
          <cell r="AF132" t="str">
            <v>3</v>
          </cell>
          <cell r="AG132">
            <v>39169</v>
          </cell>
          <cell r="AH132">
            <v>373385</v>
          </cell>
          <cell r="AI132">
            <v>0</v>
          </cell>
          <cell r="AJ132">
            <v>0</v>
          </cell>
          <cell r="AK132">
            <v>0</v>
          </cell>
          <cell r="AL132">
            <v>0</v>
          </cell>
          <cell r="AM132">
            <v>1</v>
          </cell>
          <cell r="AN132">
            <v>1</v>
          </cell>
        </row>
        <row r="133">
          <cell r="A133" t="str">
            <v>C000901</v>
          </cell>
          <cell r="B133">
            <v>5310</v>
          </cell>
          <cell r="D133" t="str">
            <v>Z-RT 3 WIDENING-TREBLE COVE RD</v>
          </cell>
          <cell r="E133" t="str">
            <v>P_Electric Distribution Line MA</v>
          </cell>
          <cell r="G133" t="str">
            <v>NONE</v>
          </cell>
          <cell r="H133" t="str">
            <v>NONE</v>
          </cell>
          <cell r="I133" t="str">
            <v>HUNT, DARRIN J</v>
          </cell>
          <cell r="L133" t="str">
            <v>Public Requirements</v>
          </cell>
          <cell r="M133" t="str">
            <v>Specific</v>
          </cell>
          <cell r="O133" t="str">
            <v>Closed</v>
          </cell>
          <cell r="Q133" t="str">
            <v>C00901</v>
          </cell>
          <cell r="R133">
            <v>37964</v>
          </cell>
          <cell r="S133" t="str">
            <v>pwrbtch</v>
          </cell>
          <cell r="U133" t="str">
            <v xml:space="preserve">Install14-45' pole,8 crossarms,9 guys and anchors,2000      circuit ft of 477kcmil conductor &amp; misc ovhd hardware.      Remove14-45' pole,28 crossarms, 6guys and anchors,2000      circuit ft of 477kcmil conductor &amp; misc ovhd hardware       </v>
          </cell>
          <cell r="V133" t="str">
            <v xml:space="preserve">  </v>
          </cell>
          <cell r="W133" t="str">
            <v xml:space="preserve">  </v>
          </cell>
          <cell r="X133" t="str">
            <v>Div Ops-NE Electric</v>
          </cell>
          <cell r="Y133" t="str">
            <v>75005310E</v>
          </cell>
          <cell r="Z133" t="str">
            <v>MAE1000 - MA Electric Distribution PC</v>
          </cell>
          <cell r="AA133" t="str">
            <v>NONE</v>
          </cell>
          <cell r="AB133" t="str">
            <v xml:space="preserve">COMPANY 5310 LEVEL ELECT DIST </v>
          </cell>
          <cell r="AE133">
            <v>2</v>
          </cell>
          <cell r="AF133" t="str">
            <v>2</v>
          </cell>
          <cell r="AG133">
            <v>38959</v>
          </cell>
          <cell r="AH133">
            <v>73000</v>
          </cell>
          <cell r="AI133">
            <v>1</v>
          </cell>
          <cell r="AJ133">
            <v>1</v>
          </cell>
          <cell r="AK133">
            <v>1</v>
          </cell>
          <cell r="AL133">
            <v>0</v>
          </cell>
          <cell r="AM133">
            <v>1</v>
          </cell>
          <cell r="AN133">
            <v>1</v>
          </cell>
        </row>
        <row r="134">
          <cell r="A134" t="str">
            <v>C000902</v>
          </cell>
          <cell r="B134">
            <v>5310</v>
          </cell>
          <cell r="D134" t="str">
            <v>Z-RT 3 WIDENING - ROUTE 110</v>
          </cell>
          <cell r="E134" t="str">
            <v>P_Electric Distribution Line MA</v>
          </cell>
          <cell r="G134" t="str">
            <v>NONE</v>
          </cell>
          <cell r="H134" t="str">
            <v>NONE</v>
          </cell>
          <cell r="I134" t="str">
            <v>HUNT, DARRIN J</v>
          </cell>
          <cell r="L134" t="str">
            <v>Public Requirements</v>
          </cell>
          <cell r="M134" t="str">
            <v>Specific</v>
          </cell>
          <cell r="O134" t="str">
            <v>Closed</v>
          </cell>
          <cell r="Q134" t="str">
            <v>C00902</v>
          </cell>
          <cell r="R134">
            <v>37964</v>
          </cell>
          <cell r="S134" t="str">
            <v>pwrbtch</v>
          </cell>
          <cell r="U134" t="str">
            <v xml:space="preserve">Install 10 poles,30 crossarms,5 anchors,11 guys, 5200       circuit ft of 477kcmil conductor &amp; misc ovhd hardware.      Remove 9 poles,29 crossarms,5 anchors,7 guys,5200           circuit ft of 1/0kcmil conductor &amp; misc ovhd hardware       </v>
          </cell>
          <cell r="V134" t="str">
            <v xml:space="preserve">  </v>
          </cell>
          <cell r="W134" t="str">
            <v xml:space="preserve">  </v>
          </cell>
          <cell r="X134" t="str">
            <v>Div Ops-NE Electric</v>
          </cell>
          <cell r="Y134" t="str">
            <v>75005310E</v>
          </cell>
          <cell r="Z134" t="str">
            <v>MAE1000 - MA Electric Distribution PC</v>
          </cell>
          <cell r="AA134" t="str">
            <v>NONE</v>
          </cell>
          <cell r="AB134" t="str">
            <v xml:space="preserve">COMPANY 5310 LEVEL ELECT DIST </v>
          </cell>
          <cell r="AE134">
            <v>2</v>
          </cell>
          <cell r="AF134" t="str">
            <v>2</v>
          </cell>
          <cell r="AG134">
            <v>38959</v>
          </cell>
          <cell r="AH134">
            <v>99000</v>
          </cell>
          <cell r="AI134">
            <v>1</v>
          </cell>
          <cell r="AJ134">
            <v>1</v>
          </cell>
          <cell r="AK134">
            <v>1</v>
          </cell>
          <cell r="AL134">
            <v>0</v>
          </cell>
          <cell r="AM134">
            <v>1</v>
          </cell>
          <cell r="AN134">
            <v>1</v>
          </cell>
        </row>
        <row r="135">
          <cell r="A135" t="str">
            <v>C000903</v>
          </cell>
          <cell r="B135">
            <v>5310</v>
          </cell>
          <cell r="D135" t="str">
            <v>Z-RT 3 WIDENING - DRUM HILL RD</v>
          </cell>
          <cell r="E135" t="str">
            <v>P_Electric Distribution Line MA</v>
          </cell>
          <cell r="G135" t="str">
            <v>NONE</v>
          </cell>
          <cell r="H135" t="str">
            <v>NONE</v>
          </cell>
          <cell r="I135" t="str">
            <v>HUNT, DARRIN J</v>
          </cell>
          <cell r="J135" t="str">
            <v>Statutory/Regulatory</v>
          </cell>
          <cell r="L135" t="str">
            <v>Public Requirements</v>
          </cell>
          <cell r="M135" t="str">
            <v>Specific</v>
          </cell>
          <cell r="O135" t="str">
            <v>Closed</v>
          </cell>
          <cell r="P135">
            <v>8960</v>
          </cell>
          <cell r="Q135" t="str">
            <v>C00903</v>
          </cell>
          <cell r="R135">
            <v>37964</v>
          </cell>
          <cell r="S135" t="str">
            <v>pwrbtch</v>
          </cell>
          <cell r="U135" t="str">
            <v>Install14-45' pole,8 crossarms,9 guys and anchors,2000      circuit ft of 477kcmil conductor &amp; misc ovhd hardware.      Remove14-45' pole,28 crossarms, 6guys and anchors,2000      circuit ft of 477kcmil conductor &amp; misc ovhd hardware</v>
          </cell>
          <cell r="V135" t="str">
            <v xml:space="preserve">  </v>
          </cell>
          <cell r="W135" t="str">
            <v xml:space="preserve">  </v>
          </cell>
          <cell r="X135" t="str">
            <v>Div Ops-NE Electric</v>
          </cell>
          <cell r="Y135" t="str">
            <v>75005310E</v>
          </cell>
          <cell r="Z135" t="str">
            <v>MAE1000 - MA Electric Distribution PC</v>
          </cell>
          <cell r="AA135" t="str">
            <v>NONE</v>
          </cell>
          <cell r="AB135" t="str">
            <v xml:space="preserve">COMPANY 5310 LEVEL ELECT DIST </v>
          </cell>
          <cell r="AE135">
            <v>2</v>
          </cell>
          <cell r="AF135" t="str">
            <v>2</v>
          </cell>
          <cell r="AG135">
            <v>38959</v>
          </cell>
          <cell r="AH135">
            <v>16000</v>
          </cell>
          <cell r="AI135">
            <v>1</v>
          </cell>
          <cell r="AJ135">
            <v>1</v>
          </cell>
          <cell r="AK135">
            <v>1</v>
          </cell>
          <cell r="AL135">
            <v>0</v>
          </cell>
          <cell r="AM135">
            <v>1</v>
          </cell>
          <cell r="AN135">
            <v>1</v>
          </cell>
        </row>
        <row r="136">
          <cell r="A136" t="str">
            <v>C000904</v>
          </cell>
          <cell r="B136">
            <v>5310</v>
          </cell>
          <cell r="D136" t="str">
            <v>RT 3 WIDENING - RICHARDSON RD</v>
          </cell>
          <cell r="E136" t="str">
            <v>P_Electric Distribution Line MA</v>
          </cell>
          <cell r="G136" t="str">
            <v>NONE</v>
          </cell>
          <cell r="H136" t="str">
            <v>NONE</v>
          </cell>
          <cell r="L136" t="str">
            <v>Public Requirements</v>
          </cell>
          <cell r="M136" t="str">
            <v>Specific</v>
          </cell>
          <cell r="O136" t="str">
            <v>Closed</v>
          </cell>
          <cell r="Q136" t="str">
            <v>C00904</v>
          </cell>
          <cell r="R136">
            <v>37964</v>
          </cell>
          <cell r="S136" t="str">
            <v>pwrbtch</v>
          </cell>
          <cell r="U136" t="str">
            <v xml:space="preserve">Install3-45' pole,8 crossarms,9 guys and anchors,2000       circuit ft of 477kcmil conductor &amp; misc ovhd hardware.      Remove 3-45' pole,28 crossarms, 6guys and anchors,2000      circuit ft of 477kcmil conductor &amp; misc ovhd hardware       </v>
          </cell>
          <cell r="V136" t="str">
            <v xml:space="preserve">  </v>
          </cell>
          <cell r="W136" t="str">
            <v xml:space="preserve">  </v>
          </cell>
          <cell r="X136" t="str">
            <v>Div Ops-NE Electric</v>
          </cell>
          <cell r="Y136" t="str">
            <v>75005310E</v>
          </cell>
          <cell r="Z136" t="str">
            <v>MAE1000 - MA Electric Distribution PC</v>
          </cell>
          <cell r="AA136" t="str">
            <v>NONE</v>
          </cell>
          <cell r="AB136" t="str">
            <v xml:space="preserve">COMPANY 5310 LEVEL ELECT DIST </v>
          </cell>
          <cell r="AE136">
            <v>1</v>
          </cell>
        </row>
        <row r="137">
          <cell r="A137" t="str">
            <v>C000905</v>
          </cell>
          <cell r="B137">
            <v>5310</v>
          </cell>
          <cell r="D137" t="str">
            <v>Z-RT 3 WIDENING - MAIN ST</v>
          </cell>
          <cell r="E137" t="str">
            <v>P_Electric Distribution Line MA</v>
          </cell>
          <cell r="G137" t="str">
            <v>NONE</v>
          </cell>
          <cell r="H137" t="str">
            <v>NONE</v>
          </cell>
          <cell r="I137" t="str">
            <v>HENRY, JOSEPH</v>
          </cell>
          <cell r="J137" t="str">
            <v>Statutory/Regulatory</v>
          </cell>
          <cell r="L137" t="str">
            <v>Public Requirements</v>
          </cell>
          <cell r="M137" t="str">
            <v>Specific</v>
          </cell>
          <cell r="O137" t="str">
            <v>Closed</v>
          </cell>
          <cell r="P137">
            <v>8962</v>
          </cell>
          <cell r="Q137" t="str">
            <v>C00905</v>
          </cell>
          <cell r="R137">
            <v>37964</v>
          </cell>
          <cell r="S137" t="str">
            <v>pwrbtch</v>
          </cell>
          <cell r="U137" t="str">
            <v>Install3-45' pole,8 crossarms,9 guys and anchors,2000       circuit ft of 477kcmil conductor &amp; misc ovhd hardware.      Remove 3-45' pole,28 crossarms, 6guys and anchors,2000      circuit ft of 477kcmil conductor &amp; misc ovhd hardware</v>
          </cell>
          <cell r="V137" t="str">
            <v xml:space="preserve">  </v>
          </cell>
          <cell r="W137" t="str">
            <v xml:space="preserve">  </v>
          </cell>
          <cell r="X137" t="str">
            <v>Div Ops-NE Electric</v>
          </cell>
          <cell r="Y137" t="str">
            <v>75005310E</v>
          </cell>
          <cell r="Z137" t="str">
            <v>MAE1000 - MA Electric Distribution PC</v>
          </cell>
          <cell r="AA137" t="str">
            <v>NONE</v>
          </cell>
          <cell r="AB137" t="str">
            <v xml:space="preserve">COMPANY 5310 LEVEL ELECT DIST </v>
          </cell>
          <cell r="AE137">
            <v>1</v>
          </cell>
        </row>
        <row r="138">
          <cell r="A138" t="str">
            <v>C000906</v>
          </cell>
          <cell r="B138">
            <v>5310</v>
          </cell>
          <cell r="D138" t="str">
            <v>#2388/#2383 LINE RELOCATION</v>
          </cell>
          <cell r="E138" t="str">
            <v>P_Electric Distribution Line MA</v>
          </cell>
          <cell r="G138" t="str">
            <v>NONE</v>
          </cell>
          <cell r="H138" t="str">
            <v>NONE</v>
          </cell>
          <cell r="L138" t="str">
            <v>Load Relief</v>
          </cell>
          <cell r="M138" t="str">
            <v>Specific</v>
          </cell>
          <cell r="O138" t="str">
            <v>Closed</v>
          </cell>
          <cell r="Q138" t="str">
            <v>C00906</v>
          </cell>
          <cell r="R138">
            <v>37964</v>
          </cell>
          <cell r="S138" t="str">
            <v>pwrbtch</v>
          </cell>
          <cell r="U138" t="str">
            <v xml:space="preserve">Install 1-40', &amp; 5-35' poles, 30 crossarms, 12 Guys         &amp; Anchors,1800'Circuit ft. of 795 ACSR &amp; Misc. Ovhd. Equip. Remove 8 Poles,9 Crossarms,9 guys, 9 Anchors, 300 Circ.     ft of 2/0,1300 circ.ft of 795 &amp; Misc. Ovhd. Equip.          </v>
          </cell>
          <cell r="V138" t="str">
            <v xml:space="preserve">  </v>
          </cell>
          <cell r="W138" t="str">
            <v xml:space="preserve">  </v>
          </cell>
          <cell r="X138" t="str">
            <v>Div Ops-NE Electric</v>
          </cell>
          <cell r="Y138" t="str">
            <v>75005310E</v>
          </cell>
          <cell r="Z138" t="str">
            <v>MAE1000 - MA Electric Distribution PC</v>
          </cell>
          <cell r="AA138" t="str">
            <v>NONE</v>
          </cell>
          <cell r="AB138" t="str">
            <v xml:space="preserve">COMPANY 5310 LEVEL ELECT DIST </v>
          </cell>
          <cell r="AE138">
            <v>1</v>
          </cell>
        </row>
        <row r="139">
          <cell r="A139" t="str">
            <v>C000907</v>
          </cell>
          <cell r="B139">
            <v>5310</v>
          </cell>
          <cell r="D139" t="str">
            <v>ROAD WIDENING HARVARD ST- LEOM</v>
          </cell>
          <cell r="E139" t="str">
            <v>P_Electric Distribution Line MA</v>
          </cell>
          <cell r="G139" t="str">
            <v>NONE</v>
          </cell>
          <cell r="H139" t="str">
            <v>NONE</v>
          </cell>
          <cell r="J139" t="str">
            <v>Statutory/Regulatory</v>
          </cell>
          <cell r="L139" t="str">
            <v>Public Requirements</v>
          </cell>
          <cell r="M139" t="str">
            <v>Specific</v>
          </cell>
          <cell r="O139" t="str">
            <v>Closed</v>
          </cell>
          <cell r="P139">
            <v>8506</v>
          </cell>
          <cell r="Q139" t="str">
            <v>C00907</v>
          </cell>
          <cell r="R139">
            <v>37964</v>
          </cell>
          <cell r="S139" t="str">
            <v>pwrbtch</v>
          </cell>
          <cell r="U139" t="str">
            <v>Install 9-45' jo poles, 1-40' jo pole, 1200 circuit feet of 477 al spacer cable, 1-600 amp loadbreak, 1-15 kV line      recloser and other associated overhead equipment.                                         _</v>
          </cell>
          <cell r="V139" t="str">
            <v xml:space="preserve">  </v>
          </cell>
          <cell r="W139" t="str">
            <v xml:space="preserve">  </v>
          </cell>
          <cell r="X139" t="str">
            <v>Div Ops-NE Electric</v>
          </cell>
          <cell r="Y139" t="str">
            <v>75005310E</v>
          </cell>
          <cell r="Z139" t="str">
            <v>MAE1000 - MA Electric Distribution PC</v>
          </cell>
          <cell r="AA139" t="str">
            <v>NONE</v>
          </cell>
          <cell r="AB139" t="str">
            <v xml:space="preserve">COMPANY 5310 LEVEL ELECT DIST </v>
          </cell>
          <cell r="AE139">
            <v>2</v>
          </cell>
          <cell r="AF139" t="str">
            <v>2</v>
          </cell>
          <cell r="AG139">
            <v>38959</v>
          </cell>
          <cell r="AH139">
            <v>3000</v>
          </cell>
          <cell r="AI139">
            <v>1</v>
          </cell>
          <cell r="AJ139">
            <v>1</v>
          </cell>
          <cell r="AK139">
            <v>1</v>
          </cell>
          <cell r="AL139">
            <v>0</v>
          </cell>
          <cell r="AM139">
            <v>1</v>
          </cell>
          <cell r="AN139">
            <v>1</v>
          </cell>
        </row>
        <row r="140">
          <cell r="A140" t="str">
            <v>C000908</v>
          </cell>
          <cell r="B140">
            <v>5310</v>
          </cell>
          <cell r="D140" t="str">
            <v>IDELWELL AREA CONVERSION</v>
          </cell>
          <cell r="E140" t="str">
            <v>P_Electric Distribution Line MA</v>
          </cell>
          <cell r="G140" t="str">
            <v>NONE</v>
          </cell>
          <cell r="H140" t="str">
            <v>NONE</v>
          </cell>
          <cell r="I140" t="str">
            <v>CICHOCKI, THOMAS</v>
          </cell>
          <cell r="L140" t="str">
            <v>Load Relief</v>
          </cell>
          <cell r="M140" t="str">
            <v>Specific</v>
          </cell>
          <cell r="O140" t="str">
            <v>Closed</v>
          </cell>
          <cell r="Q140" t="str">
            <v>C00908</v>
          </cell>
          <cell r="R140">
            <v>37964</v>
          </cell>
          <cell r="S140" t="str">
            <v>pwrbtch</v>
          </cell>
          <cell r="U140" t="str">
            <v xml:space="preserve">Install 31-40 ft, 10-35 ft JO poles, 6,900 ft of 1/0 AL     tree wire, 7-50 kVA and 5-25 kVA dual ratio transformers.   Remove 5,950 Ft #6 bare cu and 2,800 ft #3 bare cu wire, 2  step-downs and 12 distribution transformers.                </v>
          </cell>
          <cell r="V140" t="str">
            <v xml:space="preserve">  </v>
          </cell>
          <cell r="W140" t="str">
            <v xml:space="preserve">  </v>
          </cell>
          <cell r="X140" t="str">
            <v>Div Ops-NE Electric</v>
          </cell>
          <cell r="Y140" t="str">
            <v>75005310E</v>
          </cell>
          <cell r="Z140" t="str">
            <v>MAE1000 - MA Electric Distribution PC</v>
          </cell>
          <cell r="AA140" t="str">
            <v>NONE</v>
          </cell>
          <cell r="AB140" t="str">
            <v xml:space="preserve">COMPANY 5310 LEVEL ELECT DIST </v>
          </cell>
          <cell r="AE140">
            <v>1</v>
          </cell>
        </row>
        <row r="141">
          <cell r="A141" t="str">
            <v>C000909</v>
          </cell>
          <cell r="B141">
            <v>5310</v>
          </cell>
          <cell r="D141" t="str">
            <v>Z-NECCO-REVERE.</v>
          </cell>
          <cell r="E141" t="str">
            <v>P_Electric Distribution Line MA</v>
          </cell>
          <cell r="G141" t="str">
            <v>NONE</v>
          </cell>
          <cell r="H141" t="str">
            <v>NONE</v>
          </cell>
          <cell r="I141" t="str">
            <v>JANKOWSKI, JOHN P</v>
          </cell>
          <cell r="J141" t="str">
            <v>Statutory/Regulatory</v>
          </cell>
          <cell r="L141" t="str">
            <v>New Business - Commercial</v>
          </cell>
          <cell r="M141" t="str">
            <v>Specific</v>
          </cell>
          <cell r="O141" t="str">
            <v>Closed</v>
          </cell>
          <cell r="P141">
            <v>8924</v>
          </cell>
          <cell r="Q141" t="str">
            <v>C00909</v>
          </cell>
          <cell r="R141">
            <v>37964</v>
          </cell>
          <cell r="S141" t="str">
            <v>pwrbtch</v>
          </cell>
          <cell r="U141" t="str">
            <v>Install 3,500' of 6 way 5" duct bank from MH A-78 Broadway  to Harris St, 8 manholes, 7,000 circuit feet 3-1/C 500kcmil AL 25KV, 2-35KV vertical loadbreaks, 4-40' CL 3 wooden      poles, and associated OH and UG equipment</v>
          </cell>
          <cell r="V141" t="str">
            <v xml:space="preserve">  </v>
          </cell>
          <cell r="W141" t="str">
            <v xml:space="preserve">  </v>
          </cell>
          <cell r="X141" t="str">
            <v>Div Ops-NE Electric</v>
          </cell>
          <cell r="Y141" t="str">
            <v>75005310E</v>
          </cell>
          <cell r="Z141" t="str">
            <v>MAE1000 - MA Electric Distribution PC</v>
          </cell>
          <cell r="AA141" t="str">
            <v>NONE</v>
          </cell>
          <cell r="AB141" t="str">
            <v xml:space="preserve">COMPANY 5310 LEVEL ELECT DIST </v>
          </cell>
          <cell r="AE141">
            <v>2</v>
          </cell>
        </row>
        <row r="142">
          <cell r="A142" t="str">
            <v>C000910</v>
          </cell>
          <cell r="B142">
            <v>5310</v>
          </cell>
          <cell r="D142" t="str">
            <v>ROAD JOB SPRNGFLD/FACULTY-WILB</v>
          </cell>
          <cell r="E142" t="str">
            <v>P_Electric Distribution Line MA</v>
          </cell>
          <cell r="G142" t="str">
            <v>NONE</v>
          </cell>
          <cell r="H142" t="str">
            <v>NONE</v>
          </cell>
          <cell r="I142" t="str">
            <v>MARINE, DAVID F</v>
          </cell>
          <cell r="L142" t="str">
            <v>Public Requirements</v>
          </cell>
          <cell r="M142" t="str">
            <v>Specific</v>
          </cell>
          <cell r="O142" t="str">
            <v>Closed</v>
          </cell>
          <cell r="Q142" t="str">
            <v>C00910</v>
          </cell>
          <cell r="R142">
            <v>37964</v>
          </cell>
          <cell r="S142" t="str">
            <v>pwrbtch</v>
          </cell>
          <cell r="U142" t="str">
            <v xml:space="preserve">Purchase half interest in 40 poles. INSTALL: 35 SO guys,3 SOanchors, 27 ptp's, 41 crossarms, 20 cutouts, 4 loadbreaks,  24 grounds, 15 services, 2200 feet of 1/0 TW, 2400 feet of  3/C-1/0 secondary cable and miscellaneous OH equipment.     </v>
          </cell>
          <cell r="V142" t="str">
            <v xml:space="preserve">  </v>
          </cell>
          <cell r="W142" t="str">
            <v xml:space="preserve">  </v>
          </cell>
          <cell r="X142" t="str">
            <v>Div Ops-NE Electric</v>
          </cell>
          <cell r="Y142" t="str">
            <v>75005310E</v>
          </cell>
          <cell r="Z142" t="str">
            <v>MAE1000 - MA Electric Distribution PC</v>
          </cell>
          <cell r="AA142" t="str">
            <v>NONE</v>
          </cell>
          <cell r="AB142" t="str">
            <v xml:space="preserve">COMPANY 5310 LEVEL ELECT DIST </v>
          </cell>
          <cell r="AE142">
            <v>1</v>
          </cell>
        </row>
        <row r="143">
          <cell r="A143" t="str">
            <v>C000911</v>
          </cell>
          <cell r="B143">
            <v>5310</v>
          </cell>
          <cell r="D143" t="str">
            <v>RT3 WIDENING-2383/2384 LINE</v>
          </cell>
          <cell r="E143" t="str">
            <v>P_Electric Distribution Line MA</v>
          </cell>
          <cell r="G143" t="str">
            <v>NONE</v>
          </cell>
          <cell r="H143" t="str">
            <v>NONE</v>
          </cell>
          <cell r="L143" t="str">
            <v>Public Requirements</v>
          </cell>
          <cell r="M143" t="str">
            <v>Specific</v>
          </cell>
          <cell r="O143" t="str">
            <v>Closed</v>
          </cell>
          <cell r="Q143" t="str">
            <v>C00911</v>
          </cell>
          <cell r="R143">
            <v>37964</v>
          </cell>
          <cell r="S143" t="str">
            <v>pwrbtch</v>
          </cell>
          <cell r="U143" t="str">
            <v xml:space="preserve">Install 10 poles,20 crossarms,8 guys and anchors.           Remove 6 poles, 12 crossarms,8 guys and anchors.            Transfer 3,000 linear ft of 795kcmil "Condor" conductor.    New Pole Heights: 8-60'class 1 &amp; 2-50'class 2               </v>
          </cell>
          <cell r="V143" t="str">
            <v xml:space="preserve">  </v>
          </cell>
          <cell r="W143" t="str">
            <v xml:space="preserve">  </v>
          </cell>
          <cell r="X143" t="str">
            <v>Div Ops-NE Electric</v>
          </cell>
          <cell r="Y143" t="str">
            <v>75005310E</v>
          </cell>
          <cell r="Z143" t="str">
            <v>MAE1000 - MA Electric Distribution PC</v>
          </cell>
          <cell r="AA143" t="str">
            <v>NONE</v>
          </cell>
          <cell r="AB143" t="str">
            <v xml:space="preserve">COMPANY 5310 LEVEL ELECT DIST </v>
          </cell>
          <cell r="AE143">
            <v>1</v>
          </cell>
        </row>
        <row r="144">
          <cell r="A144" t="str">
            <v>C000912</v>
          </cell>
          <cell r="B144">
            <v>5310</v>
          </cell>
          <cell r="D144" t="str">
            <v>Z-RT3 WIDENING - PARKHURST RD</v>
          </cell>
          <cell r="E144" t="str">
            <v>P_Electric Distribution Line MA</v>
          </cell>
          <cell r="G144" t="str">
            <v>NONE</v>
          </cell>
          <cell r="H144" t="str">
            <v>NONE</v>
          </cell>
          <cell r="I144" t="str">
            <v>HUNT, DARRIN J</v>
          </cell>
          <cell r="L144" t="str">
            <v>Public Requirements</v>
          </cell>
          <cell r="M144" t="str">
            <v>Specific</v>
          </cell>
          <cell r="O144" t="str">
            <v>Closed</v>
          </cell>
          <cell r="Q144" t="str">
            <v>C00912</v>
          </cell>
          <cell r="R144">
            <v>37964</v>
          </cell>
          <cell r="S144" t="str">
            <v>pwrbtch</v>
          </cell>
          <cell r="U144" t="str">
            <v xml:space="preserve">Install 4-45' pole,4 crossarms,6 guys and anchors, 200      circuit ft of 477kcmil conductor &amp; misc ovhd hardware.      Remove 4-45' pole, 4 crossarms, 6guys and anchors, 200      circuit ft of 477kcmil conductor &amp; misc ovhd hardware       </v>
          </cell>
          <cell r="V144" t="str">
            <v xml:space="preserve">  </v>
          </cell>
          <cell r="W144" t="str">
            <v xml:space="preserve">  </v>
          </cell>
          <cell r="X144" t="str">
            <v>Div Ops-NE Electric</v>
          </cell>
          <cell r="Y144" t="str">
            <v>75005310E</v>
          </cell>
          <cell r="Z144" t="str">
            <v>MAE1000 - MA Electric Distribution PC</v>
          </cell>
          <cell r="AA144" t="str">
            <v>NONE</v>
          </cell>
          <cell r="AB144" t="str">
            <v xml:space="preserve">COMPANY 5310 LEVEL ELECT DIST </v>
          </cell>
          <cell r="AE144">
            <v>3</v>
          </cell>
          <cell r="AF144" t="str">
            <v>3</v>
          </cell>
          <cell r="AG144">
            <v>38959</v>
          </cell>
          <cell r="AH144">
            <v>31000</v>
          </cell>
          <cell r="AI144">
            <v>1</v>
          </cell>
          <cell r="AJ144">
            <v>1</v>
          </cell>
          <cell r="AK144">
            <v>1</v>
          </cell>
          <cell r="AL144">
            <v>0</v>
          </cell>
          <cell r="AM144">
            <v>1</v>
          </cell>
          <cell r="AN144">
            <v>1</v>
          </cell>
        </row>
        <row r="145">
          <cell r="A145" t="str">
            <v>C000913</v>
          </cell>
          <cell r="B145">
            <v>5310</v>
          </cell>
          <cell r="D145" t="str">
            <v>RT3 WIDENING - GROTON RD</v>
          </cell>
          <cell r="E145" t="str">
            <v>P_Electric Distribution Line MA</v>
          </cell>
          <cell r="G145" t="str">
            <v>NONE</v>
          </cell>
          <cell r="H145" t="str">
            <v>NONE</v>
          </cell>
          <cell r="L145" t="str">
            <v>Public Requirements</v>
          </cell>
          <cell r="M145" t="str">
            <v>Specific</v>
          </cell>
          <cell r="O145" t="str">
            <v>Closed</v>
          </cell>
          <cell r="Q145" t="str">
            <v>C00913</v>
          </cell>
          <cell r="R145">
            <v>37964</v>
          </cell>
          <cell r="S145" t="str">
            <v>pwrbtch</v>
          </cell>
          <cell r="U145" t="str">
            <v xml:space="preserve">Install 1-75'pole,8 crossarms,4 guys, 2 anchors &amp; misc.     ovhd.hardware. Transfer 300 circuit ft.of 477kcmil cond.    Remove 1-70'pole,8 crossarms,4 guys, 2 anchors &amp; misc.      ovhd.hardware.                                              </v>
          </cell>
          <cell r="V145" t="str">
            <v xml:space="preserve">  </v>
          </cell>
          <cell r="W145" t="str">
            <v xml:space="preserve">  </v>
          </cell>
          <cell r="X145" t="str">
            <v>Div Ops-NE Electric</v>
          </cell>
          <cell r="Y145" t="str">
            <v>75005310E</v>
          </cell>
          <cell r="Z145" t="str">
            <v>MAE1000 - MA Electric Distribution PC</v>
          </cell>
          <cell r="AA145" t="str">
            <v>NONE</v>
          </cell>
          <cell r="AB145" t="str">
            <v xml:space="preserve">COMPANY 5310 LEVEL ELECT DIST </v>
          </cell>
          <cell r="AE145">
            <v>1</v>
          </cell>
        </row>
        <row r="146">
          <cell r="A146" t="str">
            <v>C000914</v>
          </cell>
          <cell r="B146">
            <v>5310</v>
          </cell>
          <cell r="D146" t="str">
            <v>Z-RT3 WIDENING - WESTFORD RD</v>
          </cell>
          <cell r="E146" t="str">
            <v>P_Electric Distribution Line MA</v>
          </cell>
          <cell r="G146" t="str">
            <v>NONE</v>
          </cell>
          <cell r="H146" t="str">
            <v>NONE</v>
          </cell>
          <cell r="I146" t="str">
            <v>DANEK, GEORGE</v>
          </cell>
          <cell r="J146" t="str">
            <v>Statutory/Regulatory</v>
          </cell>
          <cell r="L146" t="str">
            <v>Public Requirements</v>
          </cell>
          <cell r="M146" t="str">
            <v>Specific</v>
          </cell>
          <cell r="O146" t="str">
            <v>Closed</v>
          </cell>
          <cell r="P146">
            <v>8964</v>
          </cell>
          <cell r="Q146" t="str">
            <v>C00914</v>
          </cell>
          <cell r="R146">
            <v>37964</v>
          </cell>
          <cell r="S146" t="str">
            <v>pwrbtch</v>
          </cell>
          <cell r="U146" t="str">
            <v>Install 4-45' pole,4 crossarms,6 guys and anchors, 200      circuit ft of 477kcmil conductor &amp; misc ovhd hardware.      Remove 4-45' pole, 4 crossarms, 6guys and anchors, 200      circuit ft of 477kcmil conductor &amp; misc ovhd hardware</v>
          </cell>
          <cell r="V146" t="str">
            <v xml:space="preserve">  </v>
          </cell>
          <cell r="W146" t="str">
            <v xml:space="preserve">  </v>
          </cell>
          <cell r="X146" t="str">
            <v>Div Ops-NE Electric</v>
          </cell>
          <cell r="Y146" t="str">
            <v>75005310E</v>
          </cell>
          <cell r="Z146" t="str">
            <v>MAE1000 - MA Electric Distribution PC</v>
          </cell>
          <cell r="AA146" t="str">
            <v>NONE</v>
          </cell>
          <cell r="AB146" t="str">
            <v xml:space="preserve">COMPANY 5310 LEVEL ELECT DIST </v>
          </cell>
          <cell r="AE146">
            <v>3</v>
          </cell>
          <cell r="AF146" t="str">
            <v>3</v>
          </cell>
          <cell r="AG146">
            <v>38959</v>
          </cell>
          <cell r="AH146">
            <v>248000</v>
          </cell>
          <cell r="AI146">
            <v>0</v>
          </cell>
          <cell r="AJ146">
            <v>0</v>
          </cell>
          <cell r="AK146">
            <v>1</v>
          </cell>
          <cell r="AL146">
            <v>0</v>
          </cell>
          <cell r="AM146">
            <v>1</v>
          </cell>
          <cell r="AN146">
            <v>1</v>
          </cell>
        </row>
        <row r="147">
          <cell r="A147" t="str">
            <v>C000915</v>
          </cell>
          <cell r="B147">
            <v>5310</v>
          </cell>
          <cell r="D147" t="str">
            <v>RT3 WIDENING - LOCUST AVE</v>
          </cell>
          <cell r="E147" t="str">
            <v>P_Electric Distribution Line MA</v>
          </cell>
          <cell r="G147" t="str">
            <v>NONE</v>
          </cell>
          <cell r="H147" t="str">
            <v>NONE</v>
          </cell>
          <cell r="L147" t="str">
            <v>Public Requirements</v>
          </cell>
          <cell r="M147" t="str">
            <v>Specific</v>
          </cell>
          <cell r="O147" t="str">
            <v>cancelled</v>
          </cell>
          <cell r="Q147" t="str">
            <v>C00915</v>
          </cell>
          <cell r="R147">
            <v>37964</v>
          </cell>
          <cell r="S147" t="str">
            <v>pwrbtch</v>
          </cell>
          <cell r="U147" t="str">
            <v xml:space="preserve">Install 4-45' pole,4 crossarms,6 guys and anchors, 200      circuit ft of 477kcmil conductor &amp; misc ovhd hardware.      Remove 4-45' pole, 4 crossarms, 6guys and anchors, 200      circuit ft of 477kcmil conductor &amp; misc ovhd hardware       </v>
          </cell>
          <cell r="V147" t="str">
            <v xml:space="preserve">  </v>
          </cell>
          <cell r="W147" t="str">
            <v xml:space="preserve">  </v>
          </cell>
          <cell r="X147" t="str">
            <v>Div Ops-NE Electric</v>
          </cell>
          <cell r="Y147" t="str">
            <v>75005310E</v>
          </cell>
          <cell r="Z147" t="str">
            <v>MAE1000 - MA Electric Distribution PC</v>
          </cell>
          <cell r="AA147" t="str">
            <v>NONE</v>
          </cell>
          <cell r="AB147" t="str">
            <v xml:space="preserve">COMPANY 5310 LEVEL ELECT DIST </v>
          </cell>
          <cell r="AE147">
            <v>1</v>
          </cell>
          <cell r="AK147">
            <v>40385</v>
          </cell>
        </row>
        <row r="148">
          <cell r="A148" t="str">
            <v>C000916</v>
          </cell>
          <cell r="B148">
            <v>5310</v>
          </cell>
          <cell r="D148" t="str">
            <v>Z-RT3 WIDENING - 2387 LINE</v>
          </cell>
          <cell r="E148" t="str">
            <v>P_Electric Distribution Line MA</v>
          </cell>
          <cell r="G148" t="str">
            <v>NONE</v>
          </cell>
          <cell r="H148" t="str">
            <v>NONE</v>
          </cell>
          <cell r="I148" t="str">
            <v>PERICOLA, STEVEN</v>
          </cell>
          <cell r="J148" t="str">
            <v>Statutory/Regulatory</v>
          </cell>
          <cell r="L148" t="str">
            <v>Public Requirements</v>
          </cell>
          <cell r="M148" t="str">
            <v>Specific</v>
          </cell>
          <cell r="O148" t="str">
            <v>cancelled</v>
          </cell>
          <cell r="P148">
            <v>8963</v>
          </cell>
          <cell r="Q148" t="str">
            <v>C00916</v>
          </cell>
          <cell r="R148">
            <v>37964</v>
          </cell>
          <cell r="S148" t="str">
            <v>pwrbtch</v>
          </cell>
          <cell r="U148" t="str">
            <v>Install 4-45' pole,4 crossarms,6 guys and anchors, 200      circuit ft of 477kcmil conductor &amp; misc ovhd hardware.      Remove 4-45' pole, 4 crossarms, 6guys and anchors, 200      circuit ft of 477kcmil conductor &amp; misc ovhd hardware</v>
          </cell>
          <cell r="V148" t="str">
            <v>old July 2003 preliminary eng. charges expensed - Dec. 2004</v>
          </cell>
          <cell r="W148" t="str">
            <v xml:space="preserve">  </v>
          </cell>
          <cell r="X148" t="str">
            <v>Div Ops-NE Electric</v>
          </cell>
          <cell r="Y148" t="str">
            <v>75005310E</v>
          </cell>
          <cell r="Z148" t="str">
            <v>MAE1000 - MA Electric Distribution PC</v>
          </cell>
          <cell r="AA148" t="str">
            <v>NONE</v>
          </cell>
          <cell r="AB148" t="str">
            <v xml:space="preserve">COMPANY 5310 LEVEL ELECT DIST </v>
          </cell>
          <cell r="AE148">
            <v>1</v>
          </cell>
          <cell r="AK148">
            <v>38363</v>
          </cell>
        </row>
        <row r="149">
          <cell r="A149" t="str">
            <v>C000917</v>
          </cell>
          <cell r="B149">
            <v>5310</v>
          </cell>
          <cell r="D149" t="str">
            <v>DOT-MHD#600600 RTE6 Seekonk</v>
          </cell>
          <cell r="E149" t="str">
            <v>P_Electric Distribution Line MA</v>
          </cell>
          <cell r="G149" t="str">
            <v>NONE</v>
          </cell>
          <cell r="H149" t="str">
            <v>NONE</v>
          </cell>
          <cell r="I149" t="str">
            <v>MULLIGAN, TOM</v>
          </cell>
          <cell r="J149" t="str">
            <v>Statutory/Regulatory</v>
          </cell>
          <cell r="L149" t="str">
            <v>Public Requirements</v>
          </cell>
          <cell r="M149" t="str">
            <v>Specific</v>
          </cell>
          <cell r="O149" t="str">
            <v>Closed</v>
          </cell>
          <cell r="P149">
            <v>7939</v>
          </cell>
          <cell r="Q149" t="str">
            <v>C00917</v>
          </cell>
          <cell r="R149">
            <v>37964</v>
          </cell>
          <cell r="S149" t="str">
            <v>pwrbtch</v>
          </cell>
          <cell r="U149" t="str">
            <v>DOT-- MHD# 600600  Inst: 4,000 ckt ft of 3-Phase 477 kcm AL 15KV Spacer cable, (28)JO(Tel)Poles, 4,000 ft of 1/0 3/C 600V secondary cond.  and misc. OH equip. Remove: 4,000 ckt ft of 3-Phase 1/0 AL  Primary cond.,(28)JO(Tel)Poles and</v>
          </cell>
          <cell r="V149" t="str">
            <v xml:space="preserve">  </v>
          </cell>
          <cell r="W149" t="str">
            <v xml:space="preserve">  </v>
          </cell>
          <cell r="X149" t="str">
            <v>Div Ops-NE Electric</v>
          </cell>
          <cell r="Y149" t="str">
            <v>75005310E</v>
          </cell>
          <cell r="Z149" t="str">
            <v>MAE1000 - MA Electric Distribution PC</v>
          </cell>
          <cell r="AA149" t="str">
            <v>NONE</v>
          </cell>
          <cell r="AB149" t="str">
            <v xml:space="preserve">COMPANY 5310 LEVEL ELECT DIST </v>
          </cell>
          <cell r="AE149">
            <v>1</v>
          </cell>
        </row>
        <row r="150">
          <cell r="A150" t="str">
            <v>C000918</v>
          </cell>
          <cell r="B150">
            <v>5310</v>
          </cell>
          <cell r="D150" t="str">
            <v>Z-RECONDUCT.2373 &amp; UPGRADE 2394</v>
          </cell>
          <cell r="E150" t="str">
            <v>P_Electric Distribution Line MA</v>
          </cell>
          <cell r="G150" t="str">
            <v>NONE</v>
          </cell>
          <cell r="H150" t="str">
            <v>NONE</v>
          </cell>
          <cell r="I150" t="str">
            <v>HUNT, DARRIN J</v>
          </cell>
          <cell r="L150" t="str">
            <v>Load Relief</v>
          </cell>
          <cell r="M150" t="str">
            <v>Specific</v>
          </cell>
          <cell r="O150" t="str">
            <v>Closed</v>
          </cell>
          <cell r="Q150" t="str">
            <v>C00918</v>
          </cell>
          <cell r="R150">
            <v>37964</v>
          </cell>
          <cell r="S150" t="str">
            <v>pwrbtch</v>
          </cell>
          <cell r="U150" t="str">
            <v xml:space="preserve">Install 64 poles,238 crossarms,35 guys,34 anchors, 2.45     circuit miles of 795kcmil ACSR conductor &amp; misc.ovhd.equip. Remove 61 poles,94 crossarms,26 guys &amp; anchors,2.45 circuit miles of 394.7kcmil conductor &amp; misc.ovhd.equip.            </v>
          </cell>
          <cell r="V150" t="str">
            <v xml:space="preserve">  </v>
          </cell>
          <cell r="W150" t="str">
            <v xml:space="preserve">  </v>
          </cell>
          <cell r="X150" t="str">
            <v>Div Ops-NE Electric</v>
          </cell>
          <cell r="Y150" t="str">
            <v>75005310E</v>
          </cell>
          <cell r="Z150" t="str">
            <v>MAE1000 - MA Electric Distribution PC</v>
          </cell>
          <cell r="AA150" t="str">
            <v>NONE</v>
          </cell>
          <cell r="AB150" t="str">
            <v xml:space="preserve">COMPANY 5310 LEVEL ELECT DIST </v>
          </cell>
          <cell r="AE150">
            <v>2</v>
          </cell>
          <cell r="AF150" t="str">
            <v>2</v>
          </cell>
          <cell r="AG150">
            <v>38959</v>
          </cell>
          <cell r="AH150">
            <v>614000</v>
          </cell>
          <cell r="AI150">
            <v>0</v>
          </cell>
          <cell r="AJ150">
            <v>0</v>
          </cell>
          <cell r="AK150">
            <v>0</v>
          </cell>
          <cell r="AL150">
            <v>1</v>
          </cell>
          <cell r="AM150">
            <v>0</v>
          </cell>
          <cell r="AN150">
            <v>1</v>
          </cell>
        </row>
        <row r="151">
          <cell r="A151" t="str">
            <v>C000919</v>
          </cell>
          <cell r="B151">
            <v>5310</v>
          </cell>
          <cell r="D151" t="str">
            <v>I/R NORTH ADAMS UG CABLE - NAD</v>
          </cell>
          <cell r="E151" t="str">
            <v>P_Electric Distribution Line MA</v>
          </cell>
          <cell r="G151" t="str">
            <v>NONE</v>
          </cell>
          <cell r="H151" t="str">
            <v>NONE</v>
          </cell>
          <cell r="I151" t="str">
            <v>THOMAS, DAVID</v>
          </cell>
          <cell r="J151" t="str">
            <v>System Capacity &amp; Performance</v>
          </cell>
          <cell r="L151" t="str">
            <v>Reliability - Dist</v>
          </cell>
          <cell r="M151" t="str">
            <v>Specific</v>
          </cell>
          <cell r="O151" t="str">
            <v>Closed</v>
          </cell>
          <cell r="P151">
            <v>8198</v>
          </cell>
          <cell r="Q151" t="str">
            <v>C00919</v>
          </cell>
          <cell r="R151">
            <v>37964</v>
          </cell>
          <cell r="S151" t="str">
            <v>pwrbtch</v>
          </cell>
          <cell r="U151" t="str">
            <v>I/R NORTH ADAMS UG CABLE - NAD</v>
          </cell>
          <cell r="V151" t="str">
            <v xml:space="preserve">  </v>
          </cell>
          <cell r="W151" t="str">
            <v xml:space="preserve">  </v>
          </cell>
          <cell r="X151" t="str">
            <v>Div Ops-NE Electric</v>
          </cell>
          <cell r="Y151" t="str">
            <v>75005310E</v>
          </cell>
          <cell r="Z151" t="str">
            <v>MAE1000 - MA Electric Distribution PC</v>
          </cell>
          <cell r="AA151" t="str">
            <v>NONE</v>
          </cell>
          <cell r="AB151" t="str">
            <v>MASS PLANT - MA 5310 - MAE1000</v>
          </cell>
          <cell r="AE151">
            <v>1</v>
          </cell>
        </row>
        <row r="152">
          <cell r="A152" t="str">
            <v>C000920</v>
          </cell>
          <cell r="B152">
            <v>5310</v>
          </cell>
          <cell r="D152" t="str">
            <v>FEEDER TIE 8W2/12W2</v>
          </cell>
          <cell r="E152" t="str">
            <v>P_Electric Distribution Line MA</v>
          </cell>
          <cell r="G152" t="str">
            <v>NONE</v>
          </cell>
          <cell r="H152" t="str">
            <v>NONE</v>
          </cell>
          <cell r="I152" t="str">
            <v>COUTO, MANUEL</v>
          </cell>
          <cell r="L152" t="str">
            <v>Load Relief</v>
          </cell>
          <cell r="M152" t="str">
            <v>Specific</v>
          </cell>
          <cell r="O152" t="str">
            <v>Closed</v>
          </cell>
          <cell r="Q152" t="str">
            <v>C00920</v>
          </cell>
          <cell r="R152">
            <v>37964</v>
          </cell>
          <cell r="S152" t="str">
            <v>pwrbtch</v>
          </cell>
          <cell r="U152" t="str">
            <v xml:space="preserve">This project will serve to relieve load off the 8W2 Feeder  out of the Pleasant St Substation Weymouth by creating an   underground Feeder Tie between the 8W2 and the 12W2 Feeder  out of the Mid-Weymouth Substation                          </v>
          </cell>
          <cell r="V152" t="str">
            <v xml:space="preserve">  </v>
          </cell>
          <cell r="W152" t="str">
            <v xml:space="preserve">  </v>
          </cell>
          <cell r="X152" t="str">
            <v>Div Ops-NE Electric</v>
          </cell>
          <cell r="Y152" t="str">
            <v>75005310E</v>
          </cell>
          <cell r="Z152" t="str">
            <v>MAE1000 - MA Electric Distribution PC</v>
          </cell>
          <cell r="AA152" t="str">
            <v>NONE</v>
          </cell>
          <cell r="AB152" t="str">
            <v xml:space="preserve">COMPANY 5310 LEVEL ELECT DIST </v>
          </cell>
          <cell r="AE152">
            <v>1</v>
          </cell>
        </row>
        <row r="153">
          <cell r="A153" t="str">
            <v>C000921</v>
          </cell>
          <cell r="B153">
            <v>5310</v>
          </cell>
          <cell r="D153" t="str">
            <v>INTERCONNTN AMERICAN SAW - ELO</v>
          </cell>
          <cell r="E153" t="str">
            <v>P_Electric Distribution Line MA</v>
          </cell>
          <cell r="G153" t="str">
            <v>NONE</v>
          </cell>
          <cell r="H153" t="str">
            <v>NONE</v>
          </cell>
          <cell r="I153" t="str">
            <v>MODE, GUY F</v>
          </cell>
          <cell r="J153" t="str">
            <v>Statutory/Regulatory</v>
          </cell>
          <cell r="L153" t="str">
            <v>New Business - Commercial</v>
          </cell>
          <cell r="M153" t="str">
            <v>Specific</v>
          </cell>
          <cell r="O153" t="str">
            <v>Closed</v>
          </cell>
          <cell r="P153">
            <v>8248</v>
          </cell>
          <cell r="Q153" t="str">
            <v>C00921</v>
          </cell>
          <cell r="R153">
            <v>37964</v>
          </cell>
          <cell r="S153" t="str">
            <v>pwrbtch</v>
          </cell>
          <cell r="U153" t="str">
            <v>Interconnection for American Saw</v>
          </cell>
          <cell r="V153" t="str">
            <v xml:space="preserve">  </v>
          </cell>
          <cell r="W153" t="str">
            <v>Interconnection for American Saw.</v>
          </cell>
          <cell r="X153" t="str">
            <v>Div Ops-NE Electric</v>
          </cell>
          <cell r="Y153" t="str">
            <v>75005310E</v>
          </cell>
          <cell r="Z153" t="str">
            <v>MAE1000 - MA Electric Distribution PC</v>
          </cell>
          <cell r="AA153" t="str">
            <v>NONE</v>
          </cell>
          <cell r="AB153" t="str">
            <v xml:space="preserve">COMPANY 5310 LEVEL ELECT DIST </v>
          </cell>
          <cell r="AE153">
            <v>2</v>
          </cell>
          <cell r="AF153" t="str">
            <v>2</v>
          </cell>
          <cell r="AG153">
            <v>38576</v>
          </cell>
          <cell r="AH153">
            <v>36250</v>
          </cell>
          <cell r="AI153">
            <v>1</v>
          </cell>
          <cell r="AJ153">
            <v>1</v>
          </cell>
          <cell r="AK153">
            <v>1</v>
          </cell>
          <cell r="AL153">
            <v>0</v>
          </cell>
          <cell r="AM153">
            <v>1</v>
          </cell>
          <cell r="AN153">
            <v>1</v>
          </cell>
        </row>
        <row r="154">
          <cell r="A154" t="str">
            <v>C000922</v>
          </cell>
          <cell r="B154">
            <v>5310</v>
          </cell>
          <cell r="D154" t="str">
            <v>NO SHORE STORM PROJ FY 2003</v>
          </cell>
          <cell r="E154" t="str">
            <v>P_Electric Distribution Line MA</v>
          </cell>
          <cell r="G154" t="str">
            <v>NONE</v>
          </cell>
          <cell r="H154" t="str">
            <v>NONE</v>
          </cell>
          <cell r="I154" t="str">
            <v>WHEELER, RUSSELL</v>
          </cell>
          <cell r="L154" t="str">
            <v>Major Storms - Dist</v>
          </cell>
          <cell r="M154" t="str">
            <v>Specific</v>
          </cell>
          <cell r="O154" t="str">
            <v>Closed</v>
          </cell>
          <cell r="Q154" t="str">
            <v>C00922</v>
          </cell>
          <cell r="R154">
            <v>37964</v>
          </cell>
          <cell r="S154" t="str">
            <v>pwrbtch</v>
          </cell>
          <cell r="U154" t="str">
            <v xml:space="preserve">Storm Project for the North Shore District-Fiscal Year 2003                                                             Covers period from 4/1/2002-3/31/2003                                                                                   </v>
          </cell>
          <cell r="V154" t="str">
            <v xml:space="preserve">  </v>
          </cell>
          <cell r="W154" t="str">
            <v xml:space="preserve">  </v>
          </cell>
          <cell r="X154" t="str">
            <v>Div Ops-NE Electric</v>
          </cell>
          <cell r="Y154" t="str">
            <v>75005310E</v>
          </cell>
          <cell r="Z154" t="str">
            <v>MAE1000 - MA Electric Distribution PC</v>
          </cell>
          <cell r="AA154" t="str">
            <v>NONE</v>
          </cell>
          <cell r="AB154" t="str">
            <v xml:space="preserve">COMPANY 5310 LEVEL ELECT DIST </v>
          </cell>
          <cell r="AE154">
            <v>1</v>
          </cell>
        </row>
        <row r="155">
          <cell r="A155" t="str">
            <v>C000924</v>
          </cell>
          <cell r="B155">
            <v>5310</v>
          </cell>
          <cell r="D155" t="str">
            <v>UG UPGR HT21A CHANDLER ST- WOR</v>
          </cell>
          <cell r="E155" t="str">
            <v>P_Electric Distribution Line MA</v>
          </cell>
          <cell r="G155" t="str">
            <v>NONE</v>
          </cell>
          <cell r="H155" t="str">
            <v>NONE</v>
          </cell>
          <cell r="I155" t="str">
            <v>GOYETTE, TODD</v>
          </cell>
          <cell r="L155" t="str">
            <v>Load Relief</v>
          </cell>
          <cell r="M155" t="str">
            <v>Specific</v>
          </cell>
          <cell r="O155" t="str">
            <v>Closed</v>
          </cell>
          <cell r="Q155" t="str">
            <v>C00924</v>
          </cell>
          <cell r="R155">
            <v>37964</v>
          </cell>
          <cell r="S155" t="str">
            <v>pwrbtch</v>
          </cell>
          <cell r="U155" t="str">
            <v xml:space="preserve">Install 2500 circ ft of 3-1/C-350 Cu XLPE 15kV JKT CN cbl,  2500 circt ft of 3-1/C-4/0 Cu XLPE 15kV JKT CN cbl, 50' of  2-4" PVC conduit, and misc UG equip. Remove 4350 circ ft of 1-3/C-4/0 Cu PILC 15kV cable and misc UG equip.             </v>
          </cell>
          <cell r="V155" t="str">
            <v xml:space="preserve">  </v>
          </cell>
          <cell r="W155" t="str">
            <v xml:space="preserve">  </v>
          </cell>
          <cell r="X155" t="str">
            <v>Div Ops-NE Electric</v>
          </cell>
          <cell r="Y155" t="str">
            <v>75005310E</v>
          </cell>
          <cell r="Z155" t="str">
            <v>MAE1000 - MA Electric Distribution PC</v>
          </cell>
          <cell r="AA155" t="str">
            <v>NONE</v>
          </cell>
          <cell r="AB155" t="str">
            <v xml:space="preserve">COMPANY 5310 LEVEL ELECT DIST </v>
          </cell>
          <cell r="AE155">
            <v>1</v>
          </cell>
        </row>
        <row r="156">
          <cell r="A156" t="str">
            <v>C000925</v>
          </cell>
          <cell r="B156">
            <v>5310</v>
          </cell>
          <cell r="D156" t="str">
            <v>BICYCLE PATH ROAD WIDENING</v>
          </cell>
          <cell r="E156" t="str">
            <v>P_Electric Distribution Line MA</v>
          </cell>
          <cell r="G156" t="str">
            <v>NONE</v>
          </cell>
          <cell r="H156" t="str">
            <v>NONE</v>
          </cell>
          <cell r="I156" t="str">
            <v>SARAIVA, JOAQUIM</v>
          </cell>
          <cell r="L156" t="str">
            <v>Public Requirements</v>
          </cell>
          <cell r="M156" t="str">
            <v>Specific</v>
          </cell>
          <cell r="O156" t="str">
            <v>Closed</v>
          </cell>
          <cell r="Q156" t="str">
            <v>C00925</v>
          </cell>
          <cell r="R156">
            <v>37964</v>
          </cell>
          <cell r="S156" t="str">
            <v>pwrbtch</v>
          </cell>
          <cell r="U156" t="str">
            <v xml:space="preserve">Install:114 JO poles, 7600 ckt-ft #477 15KV AL spacer cable,185 ckt-ft of 1 ph #2-1/C UG cable &amp; misc OH &amp; UG equipment.Remove:114 JO poles,7600 ckt-ft #336 15KV AL grey spacer cbl185 ckt-ft of 1ph #2-1/C UG cable &amp; misc OH &amp; UG equipment. </v>
          </cell>
          <cell r="V156" t="str">
            <v xml:space="preserve">  </v>
          </cell>
          <cell r="W156" t="str">
            <v xml:space="preserve">  </v>
          </cell>
          <cell r="X156" t="str">
            <v>Div Ops-NE Electric</v>
          </cell>
          <cell r="Y156" t="str">
            <v>75005310E</v>
          </cell>
          <cell r="Z156" t="str">
            <v>MAE1000 - MA Electric Distribution PC</v>
          </cell>
          <cell r="AA156" t="str">
            <v>NONE</v>
          </cell>
          <cell r="AB156" t="str">
            <v xml:space="preserve">COMPANY 5310 LEVEL ELECT DIST </v>
          </cell>
          <cell r="AE156">
            <v>2</v>
          </cell>
          <cell r="AF156" t="str">
            <v>2</v>
          </cell>
          <cell r="AG156">
            <v>38959</v>
          </cell>
          <cell r="AH156">
            <v>271000</v>
          </cell>
          <cell r="AI156">
            <v>0</v>
          </cell>
          <cell r="AJ156">
            <v>0</v>
          </cell>
          <cell r="AK156">
            <v>0</v>
          </cell>
          <cell r="AL156">
            <v>0</v>
          </cell>
          <cell r="AM156">
            <v>1</v>
          </cell>
          <cell r="AN156">
            <v>1</v>
          </cell>
        </row>
        <row r="157">
          <cell r="A157" t="str">
            <v>C000926</v>
          </cell>
          <cell r="B157">
            <v>5310</v>
          </cell>
          <cell r="D157" t="str">
            <v>413L3 LIGHTNING SURVEY-STU/DUD</v>
          </cell>
          <cell r="E157" t="str">
            <v>P_Electric Distribution Line MA</v>
          </cell>
          <cell r="G157" t="str">
            <v>NONE</v>
          </cell>
          <cell r="H157" t="str">
            <v>NONE</v>
          </cell>
          <cell r="I157" t="str">
            <v>SMITH, DAVID J</v>
          </cell>
          <cell r="J157" t="str">
            <v>System Capacity &amp; Performance</v>
          </cell>
          <cell r="L157" t="str">
            <v>Reliability - Dist</v>
          </cell>
          <cell r="M157" t="str">
            <v>Specific</v>
          </cell>
          <cell r="O157" t="str">
            <v>Closed</v>
          </cell>
          <cell r="P157">
            <v>7693</v>
          </cell>
          <cell r="Q157" t="str">
            <v>C00926</v>
          </cell>
          <cell r="R157">
            <v>37964</v>
          </cell>
          <cell r="S157" t="str">
            <v>pwrbtch</v>
          </cell>
          <cell r="U157" t="str">
            <v>This project will provide for line work associated with     the repair and replacement of equipment on the 413L3feeder  to meet present standards for lightning protection. As      noted in the survey in March of 2002.</v>
          </cell>
          <cell r="V157" t="str">
            <v xml:space="preserve">  </v>
          </cell>
          <cell r="W157" t="str">
            <v>Work order for work associated with lighning survey on      413L3</v>
          </cell>
          <cell r="X157" t="str">
            <v>Div Ops-NE Electric</v>
          </cell>
          <cell r="Y157" t="str">
            <v>75005310E</v>
          </cell>
          <cell r="Z157" t="str">
            <v>MAE1000 - MA Electric Distribution PC</v>
          </cell>
          <cell r="AA157" t="str">
            <v>NONE</v>
          </cell>
          <cell r="AB157" t="str">
            <v xml:space="preserve">COMPANY 5310 LEVEL ELECT DIST </v>
          </cell>
          <cell r="AE157">
            <v>2</v>
          </cell>
          <cell r="AF157" t="str">
            <v>2</v>
          </cell>
          <cell r="AG157">
            <v>38576</v>
          </cell>
          <cell r="AH157">
            <v>50000</v>
          </cell>
          <cell r="AI157">
            <v>1</v>
          </cell>
          <cell r="AJ157">
            <v>1</v>
          </cell>
          <cell r="AK157">
            <v>1</v>
          </cell>
          <cell r="AL157">
            <v>0</v>
          </cell>
          <cell r="AM157">
            <v>1</v>
          </cell>
          <cell r="AN157">
            <v>1</v>
          </cell>
        </row>
        <row r="158">
          <cell r="A158" t="str">
            <v>C000928</v>
          </cell>
          <cell r="B158">
            <v>5310</v>
          </cell>
          <cell r="D158" t="str">
            <v>WORC VOCATIONL HIGH SCHOOL-WOR</v>
          </cell>
          <cell r="E158" t="str">
            <v>P_Electric Distribution Line MA</v>
          </cell>
          <cell r="G158" t="str">
            <v>49</v>
          </cell>
          <cell r="H158" t="str">
            <v>NONE</v>
          </cell>
          <cell r="I158" t="str">
            <v>SKRZYPCZAK, JOHN</v>
          </cell>
          <cell r="J158" t="str">
            <v>Statutory/Regulatory</v>
          </cell>
          <cell r="L158" t="str">
            <v>New Business - Commercial</v>
          </cell>
          <cell r="M158" t="str">
            <v>Specific</v>
          </cell>
          <cell r="O158" t="str">
            <v>Closed</v>
          </cell>
          <cell r="P158">
            <v>8832</v>
          </cell>
          <cell r="Q158" t="str">
            <v>C00928</v>
          </cell>
          <cell r="R158">
            <v>37964</v>
          </cell>
          <cell r="S158" t="str">
            <v>pwrbtch</v>
          </cell>
          <cell r="U158" t="str">
            <v>Install new 3 phase 277/480 svc off Mary Scano Dr in Worc tonew Vocational School as per RSI 112584 as well as 149693   and 150169.</v>
          </cell>
          <cell r="V158" t="str">
            <v xml:space="preserve">  </v>
          </cell>
          <cell r="W158" t="str">
            <v>RSI#112584 is a request for 3 phase service to feed the new Worcester Vocational School load of approximately 2.4MW.  At the request of the City of Worcester, Skyline Drive will be converted from OH to UG.  For further details, see memorandum titled "Worc</v>
          </cell>
          <cell r="X158" t="str">
            <v>Div Ops-NE Electric</v>
          </cell>
          <cell r="Y158" t="str">
            <v>75005310E</v>
          </cell>
          <cell r="Z158" t="str">
            <v>MAE1000 - MA Electric Distribution PC</v>
          </cell>
          <cell r="AA158" t="str">
            <v>NONE</v>
          </cell>
          <cell r="AB158" t="str">
            <v>MASS PLANT - MA 5310 - MAE1000</v>
          </cell>
          <cell r="AE158">
            <v>5</v>
          </cell>
          <cell r="AF158" t="str">
            <v>5</v>
          </cell>
          <cell r="AG158">
            <v>39220</v>
          </cell>
          <cell r="AH158">
            <v>563095</v>
          </cell>
          <cell r="AI158">
            <v>0</v>
          </cell>
          <cell r="AJ158">
            <v>0</v>
          </cell>
          <cell r="AK158">
            <v>0</v>
          </cell>
          <cell r="AL158">
            <v>1</v>
          </cell>
          <cell r="AM158">
            <v>0</v>
          </cell>
          <cell r="AN158">
            <v>1</v>
          </cell>
        </row>
        <row r="159">
          <cell r="A159" t="str">
            <v>C000929</v>
          </cell>
          <cell r="B159">
            <v>5310</v>
          </cell>
          <cell r="D159" t="str">
            <v>UG&amp;SWGR MOORADIAN REALTY - WOR</v>
          </cell>
          <cell r="E159" t="str">
            <v>P_Electric Distribution Line MA</v>
          </cell>
          <cell r="G159" t="str">
            <v>NONE</v>
          </cell>
          <cell r="H159" t="str">
            <v>NONE</v>
          </cell>
          <cell r="I159" t="str">
            <v>TIROCCHI, JOSEPH</v>
          </cell>
          <cell r="J159" t="str">
            <v>Statutory/Regulatory</v>
          </cell>
          <cell r="L159" t="str">
            <v>New Business - Commercial</v>
          </cell>
          <cell r="M159" t="str">
            <v>Specific</v>
          </cell>
          <cell r="O159" t="str">
            <v>Closed</v>
          </cell>
          <cell r="P159">
            <v>8741</v>
          </cell>
          <cell r="Q159" t="str">
            <v>C00929</v>
          </cell>
          <cell r="R159">
            <v>37964</v>
          </cell>
          <cell r="S159" t="str">
            <v>pwrbtch</v>
          </cell>
          <cell r="U159" t="str">
            <v>Install 1 S&amp;C PMH-9 switchgear, 950 ckt ft 3-1/C-#2 Cu XLPE CN JKT cable, 350 ckt ft 1-1/C-#2 Cu XLPE CN JKT cable, 250 ckt ft 3-1/C-4/0 Cu XLPE CN JKT cable, 225' 4-4" PVC        conduit encased in concrete and misc underground equip</v>
          </cell>
          <cell r="V159" t="str">
            <v xml:space="preserve">  </v>
          </cell>
          <cell r="W159" t="str">
            <v xml:space="preserve">  </v>
          </cell>
          <cell r="X159" t="str">
            <v>Div Ops-NE Electric</v>
          </cell>
          <cell r="Y159" t="str">
            <v>75005310E</v>
          </cell>
          <cell r="Z159" t="str">
            <v>MAE1000 - MA Electric Distribution PC</v>
          </cell>
          <cell r="AA159" t="str">
            <v>NONE</v>
          </cell>
          <cell r="AB159" t="str">
            <v xml:space="preserve">COMPANY 5310 LEVEL ELECT DIST </v>
          </cell>
          <cell r="AE159">
            <v>2</v>
          </cell>
          <cell r="AF159" t="str">
            <v>2</v>
          </cell>
          <cell r="AG159">
            <v>38959</v>
          </cell>
          <cell r="AH159">
            <v>135000</v>
          </cell>
          <cell r="AI159">
            <v>0</v>
          </cell>
          <cell r="AJ159">
            <v>1</v>
          </cell>
          <cell r="AK159">
            <v>1</v>
          </cell>
          <cell r="AL159">
            <v>0</v>
          </cell>
          <cell r="AM159">
            <v>1</v>
          </cell>
          <cell r="AN159">
            <v>1</v>
          </cell>
        </row>
        <row r="160">
          <cell r="A160" t="str">
            <v>C000930</v>
          </cell>
          <cell r="B160">
            <v>5310</v>
          </cell>
          <cell r="D160" t="str">
            <v>SCHAFFER LANDFILL, BILLERICA</v>
          </cell>
          <cell r="E160" t="str">
            <v>P_Electric Distribution Line MA</v>
          </cell>
          <cell r="G160" t="str">
            <v>NONE</v>
          </cell>
          <cell r="H160" t="str">
            <v>NONE</v>
          </cell>
          <cell r="I160" t="str">
            <v>RADZIK, CHRISTOPHER</v>
          </cell>
          <cell r="L160" t="str">
            <v>New Business - Commercial</v>
          </cell>
          <cell r="M160" t="str">
            <v>Specific</v>
          </cell>
          <cell r="O160" t="str">
            <v>Closed</v>
          </cell>
          <cell r="Q160" t="str">
            <v>C00930</v>
          </cell>
          <cell r="R160">
            <v>37964</v>
          </cell>
          <cell r="S160" t="str">
            <v>pwrbtch</v>
          </cell>
          <cell r="U160" t="str">
            <v xml:space="preserve">Inst. 5500'1/0 spacer cable, 300' 4c 1/0 sec., 10 40'/3     poles, 2 45'/3 poles, 1 35'/3 pole, 16 1" anchors 17 26M    guys and misc OH equip. Remove 5300' 1/0 Al, 13 35'/3       poles, 1 35'/2 pole 3 3/4" anchors and misc. OH equip       </v>
          </cell>
          <cell r="V160" t="str">
            <v xml:space="preserve">  </v>
          </cell>
          <cell r="W160" t="str">
            <v xml:space="preserve">  </v>
          </cell>
          <cell r="X160" t="str">
            <v>Div Ops-NE Electric</v>
          </cell>
          <cell r="Y160" t="str">
            <v>75005310E</v>
          </cell>
          <cell r="Z160" t="str">
            <v>MAE1000 - MA Electric Distribution PC</v>
          </cell>
          <cell r="AA160" t="str">
            <v>NONE</v>
          </cell>
          <cell r="AB160" t="str">
            <v xml:space="preserve">COMPANY 5310 LEVEL ELECT DIST </v>
          </cell>
          <cell r="AE160">
            <v>1</v>
          </cell>
        </row>
        <row r="161">
          <cell r="A161" t="str">
            <v>C000931</v>
          </cell>
          <cell r="B161">
            <v>5310</v>
          </cell>
          <cell r="D161" t="str">
            <v>SPCR CBL TO TUNNEL BORING MACH</v>
          </cell>
          <cell r="E161" t="str">
            <v>P_Electric Distribution Line MA</v>
          </cell>
          <cell r="G161" t="str">
            <v>NONE</v>
          </cell>
          <cell r="H161" t="str">
            <v>NONE</v>
          </cell>
          <cell r="I161" t="str">
            <v>BREDIN, MICHAEL C</v>
          </cell>
          <cell r="J161" t="str">
            <v>Statutory/Regulatory</v>
          </cell>
          <cell r="L161" t="str">
            <v>New Business - Commercial</v>
          </cell>
          <cell r="M161" t="str">
            <v>Specific</v>
          </cell>
          <cell r="O161" t="str">
            <v>Closed</v>
          </cell>
          <cell r="P161">
            <v>8660</v>
          </cell>
          <cell r="Q161" t="str">
            <v>C00931</v>
          </cell>
          <cell r="R161">
            <v>37964</v>
          </cell>
          <cell r="S161" t="str">
            <v>pwrbtch</v>
          </cell>
          <cell r="U161" t="str">
            <v xml:space="preserve">  </v>
          </cell>
          <cell r="V161" t="str">
            <v xml:space="preserve">  </v>
          </cell>
          <cell r="W161" t="str">
            <v xml:space="preserve">  </v>
          </cell>
          <cell r="X161" t="str">
            <v>Div Ops-NE Electric</v>
          </cell>
          <cell r="Y161" t="str">
            <v>75005310E</v>
          </cell>
          <cell r="Z161" t="str">
            <v>MAE1000 - MA Electric Distribution PC</v>
          </cell>
          <cell r="AA161" t="str">
            <v>NONE</v>
          </cell>
          <cell r="AB161" t="str">
            <v xml:space="preserve">COMPANY 5310 LEVEL ELECT DIST </v>
          </cell>
          <cell r="AE161">
            <v>1</v>
          </cell>
        </row>
        <row r="162">
          <cell r="A162" t="str">
            <v>C000933</v>
          </cell>
          <cell r="B162">
            <v>5310</v>
          </cell>
          <cell r="D162" t="str">
            <v>NEESCOM SURVEY G7867</v>
          </cell>
          <cell r="E162" t="str">
            <v>P_Electric Distribution Line MA</v>
          </cell>
          <cell r="G162" t="str">
            <v>NONE</v>
          </cell>
          <cell r="H162" t="str">
            <v>NONE</v>
          </cell>
          <cell r="I162" t="str">
            <v>SMITH, GREGORY M</v>
          </cell>
          <cell r="L162" t="str">
            <v>3rd Party Attachments</v>
          </cell>
          <cell r="M162" t="str">
            <v>Specific</v>
          </cell>
          <cell r="O162" t="str">
            <v>Closed</v>
          </cell>
          <cell r="Q162" t="str">
            <v>C00933</v>
          </cell>
          <cell r="R162">
            <v>37964</v>
          </cell>
          <cell r="S162" t="str">
            <v>pwrbtch</v>
          </cell>
          <cell r="U162" t="str">
            <v xml:space="preserve">PROJECT FOR SURVEY WATERVILLE DRIVE, GRAFTON                                                                                                                                                                                                    </v>
          </cell>
          <cell r="V162" t="str">
            <v xml:space="preserve">  </v>
          </cell>
          <cell r="W162" t="str">
            <v xml:space="preserve">  </v>
          </cell>
          <cell r="X162" t="str">
            <v>Div Ops-NE Electric</v>
          </cell>
          <cell r="Y162" t="str">
            <v>75005310E</v>
          </cell>
          <cell r="Z162" t="str">
            <v>MAE1000 - MA Electric Distribution PC</v>
          </cell>
          <cell r="AA162" t="str">
            <v>NONE</v>
          </cell>
          <cell r="AB162" t="str">
            <v xml:space="preserve">COMPANY 5310 LEVEL ELECT DIST </v>
          </cell>
          <cell r="AE162">
            <v>2</v>
          </cell>
          <cell r="AF162" t="str">
            <v>2</v>
          </cell>
          <cell r="AG162">
            <v>38959</v>
          </cell>
          <cell r="AH162">
            <v>-1260</v>
          </cell>
          <cell r="AI162">
            <v>1</v>
          </cell>
          <cell r="AJ162">
            <v>1</v>
          </cell>
          <cell r="AK162">
            <v>1</v>
          </cell>
          <cell r="AL162">
            <v>0</v>
          </cell>
          <cell r="AM162">
            <v>1</v>
          </cell>
          <cell r="AN162">
            <v>1</v>
          </cell>
        </row>
        <row r="163">
          <cell r="A163" t="str">
            <v>C000934</v>
          </cell>
          <cell r="B163">
            <v>5310</v>
          </cell>
          <cell r="D163" t="str">
            <v>NEESCOM SURVEY G7841, GRAFTON</v>
          </cell>
          <cell r="E163" t="str">
            <v>P_Electric Distribution Line MA</v>
          </cell>
          <cell r="G163" t="str">
            <v>NONE</v>
          </cell>
          <cell r="H163" t="str">
            <v>NONE</v>
          </cell>
          <cell r="I163" t="str">
            <v>SMITH, GREGORY M</v>
          </cell>
          <cell r="L163" t="str">
            <v>3rd Party Attachments</v>
          </cell>
          <cell r="M163" t="str">
            <v>Specific</v>
          </cell>
          <cell r="O163" t="str">
            <v>Closed</v>
          </cell>
          <cell r="Q163" t="str">
            <v>C00934</v>
          </cell>
          <cell r="R163">
            <v>37964</v>
          </cell>
          <cell r="S163" t="str">
            <v>pwrbtch</v>
          </cell>
          <cell r="U163" t="str">
            <v xml:space="preserve">NEESCOM SURVEY P47 WESTBORO ROAD, GRAFTON, ALSO 10 POLES ON PINE STREET IN GRAFTON.                                                                                                                                                             </v>
          </cell>
          <cell r="V163" t="str">
            <v xml:space="preserve">  </v>
          </cell>
          <cell r="W163" t="str">
            <v xml:space="preserve">  </v>
          </cell>
          <cell r="X163" t="str">
            <v>Div Ops-NE Electric</v>
          </cell>
          <cell r="Y163" t="str">
            <v>75005310E</v>
          </cell>
          <cell r="Z163" t="str">
            <v>MAE1000 - MA Electric Distribution PC</v>
          </cell>
          <cell r="AA163" t="str">
            <v>NONE</v>
          </cell>
          <cell r="AB163" t="str">
            <v xml:space="preserve">COMPANY 5310 LEVEL ELECT DIST </v>
          </cell>
          <cell r="AE163">
            <v>2</v>
          </cell>
          <cell r="AF163" t="str">
            <v>2</v>
          </cell>
          <cell r="AG163">
            <v>38959</v>
          </cell>
          <cell r="AH163">
            <v>-463</v>
          </cell>
          <cell r="AI163">
            <v>1</v>
          </cell>
          <cell r="AJ163">
            <v>1</v>
          </cell>
          <cell r="AK163">
            <v>1</v>
          </cell>
          <cell r="AL163">
            <v>0</v>
          </cell>
          <cell r="AM163">
            <v>1</v>
          </cell>
          <cell r="AN163">
            <v>1</v>
          </cell>
        </row>
        <row r="164">
          <cell r="A164" t="str">
            <v>C000935</v>
          </cell>
          <cell r="B164">
            <v>5310</v>
          </cell>
          <cell r="D164" t="str">
            <v>UG&amp;SWGR CHANDLER PLACE - WOR</v>
          </cell>
          <cell r="E164" t="str">
            <v>P_Electric Distribution Line MA</v>
          </cell>
          <cell r="G164" t="str">
            <v>NONE</v>
          </cell>
          <cell r="H164" t="str">
            <v>NONE</v>
          </cell>
          <cell r="I164" t="str">
            <v>SPADAZZI, MICHAEL</v>
          </cell>
          <cell r="J164" t="str">
            <v>Asset Condition</v>
          </cell>
          <cell r="L164" t="str">
            <v>Asset Replacement</v>
          </cell>
          <cell r="M164" t="str">
            <v>Specific</v>
          </cell>
          <cell r="N164" t="str">
            <v>OFC Replacements/Elimination</v>
          </cell>
          <cell r="O164" t="str">
            <v>Closed</v>
          </cell>
          <cell r="P164">
            <v>8739</v>
          </cell>
          <cell r="Q164" t="str">
            <v>C00935</v>
          </cell>
          <cell r="R164">
            <v>37964</v>
          </cell>
          <cell r="S164" t="str">
            <v>pwrbtch</v>
          </cell>
          <cell r="U164" t="str">
            <v>Install PMH-11 switchgear, 175 ckt ft of 3-1/C 350 Cu XLPE, 425 ckt ft of 3-1/C 4/0 Cu XLPE, 900 ckt ft of 3-1/C #2 Al  XLPE, 1-40' SO pole, 110 ckt ft of 1-1/0 Al bare. Remove 13 OFCs, 50 ckt ft 3-1/C #6 RILC, 1-35' SO pole.</v>
          </cell>
          <cell r="V164" t="str">
            <v xml:space="preserve">  </v>
          </cell>
          <cell r="W164" t="str">
            <v xml:space="preserve">  </v>
          </cell>
          <cell r="X164" t="str">
            <v>Div Ops-NE Electric</v>
          </cell>
          <cell r="Y164" t="str">
            <v>75005310E</v>
          </cell>
          <cell r="Z164" t="str">
            <v>MAE1000 - MA Electric Distribution PC</v>
          </cell>
          <cell r="AA164" t="str">
            <v>NONE</v>
          </cell>
          <cell r="AB164" t="str">
            <v>MASS PLANT - MA 5310 - MAE1000</v>
          </cell>
          <cell r="AE164">
            <v>2</v>
          </cell>
        </row>
        <row r="165">
          <cell r="A165" t="str">
            <v>C000936</v>
          </cell>
          <cell r="B165">
            <v>5310</v>
          </cell>
          <cell r="D165" t="str">
            <v>INS PAD+SWTCHGRH-EVERETT HOUSE</v>
          </cell>
          <cell r="E165" t="str">
            <v>P_Electric Distribution Line MA</v>
          </cell>
          <cell r="G165" t="str">
            <v>NONE</v>
          </cell>
          <cell r="H165" t="str">
            <v>NONE</v>
          </cell>
          <cell r="I165" t="str">
            <v>CORCORAN, JOHN</v>
          </cell>
          <cell r="J165" t="str">
            <v>Statutory/Regulatory</v>
          </cell>
          <cell r="L165" t="str">
            <v>New Business - Commercial</v>
          </cell>
          <cell r="M165" t="str">
            <v>Specific</v>
          </cell>
          <cell r="O165" t="str">
            <v>Closed</v>
          </cell>
          <cell r="P165">
            <v>8238</v>
          </cell>
          <cell r="Q165" t="str">
            <v>C00936</v>
          </cell>
          <cell r="R165">
            <v>37964</v>
          </cell>
          <cell r="S165" t="str">
            <v>pwrbtch</v>
          </cell>
          <cell r="U165" t="str">
            <v>Install 150' of 6 way 4" PVC conduit, 20' of 2-4" PVC       conduit, switchgear manhole, switchgear, padmount xfmr,     1000 cir feet of 4/0-Cu-15KV, 200cir feet of #2-Cu-15KV, +  other UG equip.Rem 12 OFC's + 3 subway xfmrs.</v>
          </cell>
          <cell r="V165" t="str">
            <v xml:space="preserve">  </v>
          </cell>
          <cell r="W165" t="str">
            <v xml:space="preserve">  </v>
          </cell>
          <cell r="X165" t="str">
            <v>Div Ops-NE Electric</v>
          </cell>
          <cell r="Y165" t="str">
            <v>75005310E</v>
          </cell>
          <cell r="Z165" t="str">
            <v>MAE1000 - MA Electric Distribution PC</v>
          </cell>
          <cell r="AA165" t="str">
            <v>NONE</v>
          </cell>
          <cell r="AB165" t="str">
            <v xml:space="preserve">COMPANY 5310 LEVEL ELECT DIST </v>
          </cell>
          <cell r="AE165">
            <v>2</v>
          </cell>
          <cell r="AF165" t="str">
            <v>2</v>
          </cell>
          <cell r="AG165">
            <v>38959</v>
          </cell>
          <cell r="AH165">
            <v>242000</v>
          </cell>
          <cell r="AI165">
            <v>0</v>
          </cell>
          <cell r="AJ165">
            <v>0</v>
          </cell>
          <cell r="AK165">
            <v>1</v>
          </cell>
          <cell r="AL165">
            <v>0</v>
          </cell>
          <cell r="AM165">
            <v>1</v>
          </cell>
          <cell r="AN165">
            <v>1</v>
          </cell>
        </row>
        <row r="166">
          <cell r="A166" t="str">
            <v>C000937</v>
          </cell>
          <cell r="B166">
            <v>5310</v>
          </cell>
          <cell r="D166" t="str">
            <v>UG&amp;SWGR DEAN STREET - WOR</v>
          </cell>
          <cell r="E166" t="str">
            <v>P_Electric Distribution Line MA</v>
          </cell>
          <cell r="G166" t="str">
            <v>NONE</v>
          </cell>
          <cell r="H166" t="str">
            <v>NONE</v>
          </cell>
          <cell r="I166" t="str">
            <v>SPADAZZI, MICHAEL</v>
          </cell>
          <cell r="J166" t="str">
            <v>Asset Condition</v>
          </cell>
          <cell r="L166" t="str">
            <v>Asset Replacement</v>
          </cell>
          <cell r="M166" t="str">
            <v>Specific</v>
          </cell>
          <cell r="O166" t="str">
            <v>Closed</v>
          </cell>
          <cell r="P166">
            <v>8740</v>
          </cell>
          <cell r="Q166" t="str">
            <v>C00937</v>
          </cell>
          <cell r="R166">
            <v>37964</v>
          </cell>
          <cell r="S166" t="str">
            <v>pwrbtch</v>
          </cell>
          <cell r="U166" t="str">
            <v>INSTALL:  PMH-9 SWGR, 1,250 ck ft 3-1/C-350 Cu XLPE CN, 800 ck ft 3-#2 Cu XLPE, and miscellaneous underground equipment REMOVE:  7-100A OFC's, 3-200A OFC's, and miscellaneous      underground equipment.</v>
          </cell>
          <cell r="V166" t="str">
            <v xml:space="preserve">  </v>
          </cell>
          <cell r="W166" t="str">
            <v xml:space="preserve">  </v>
          </cell>
          <cell r="X166" t="str">
            <v>Div Ops-NE Electric</v>
          </cell>
          <cell r="Y166" t="str">
            <v>75005310E</v>
          </cell>
          <cell r="Z166" t="str">
            <v>MAE1000 - MA Electric Distribution PC</v>
          </cell>
          <cell r="AA166" t="str">
            <v>NONE</v>
          </cell>
          <cell r="AB166" t="str">
            <v xml:space="preserve">COMPANY 5310 LEVEL ELECT DIST </v>
          </cell>
          <cell r="AE166">
            <v>1</v>
          </cell>
        </row>
        <row r="167">
          <cell r="A167" t="str">
            <v>C000938</v>
          </cell>
          <cell r="B167">
            <v>5310</v>
          </cell>
          <cell r="D167" t="str">
            <v>8J365 - UG &amp; 2 SWGRS - WORC</v>
          </cell>
          <cell r="E167" t="str">
            <v>P_Electric Distribution Line MA</v>
          </cell>
          <cell r="G167" t="str">
            <v>NONE</v>
          </cell>
          <cell r="H167" t="str">
            <v>NONE</v>
          </cell>
          <cell r="I167" t="str">
            <v>GRANT, ANDREW</v>
          </cell>
          <cell r="L167" t="str">
            <v>Asset Replacement</v>
          </cell>
          <cell r="M167" t="str">
            <v>Specific</v>
          </cell>
          <cell r="O167" t="str">
            <v>Closed</v>
          </cell>
          <cell r="Q167" t="str">
            <v>C00938</v>
          </cell>
          <cell r="R167">
            <v>37964</v>
          </cell>
          <cell r="S167" t="str">
            <v>pwrbtch</v>
          </cell>
          <cell r="U167" t="str">
            <v>INSTALL: 1PMH-9, 1PMH-11, 3,900 ckt ft 1-1/c-4/0 XLPE, 510  ckt ft 1-1/c-#2 Cu XLPE, 800 ckt ft 1-1/c-#2Cu XLPE, 260 ft of 6-5" PVC conduit EB, and misc UG equip. REMOVE: 30 OFC's,994ft 1/c-#6 Cu PL, 4122 ft 1/c-1/0 Cu PL, and misc UG equip</v>
          </cell>
          <cell r="V167" t="str">
            <v xml:space="preserve">  </v>
          </cell>
          <cell r="W167" t="str">
            <v>This project will remove 30 OFC's on the 8J365 circuit in   Worcester.  A new PMH-11 switchgear will be installed at 62 Vernon St and a new PMH-9 switchgear will be installed at   211 Providence St.</v>
          </cell>
          <cell r="X167" t="str">
            <v>Div Ops-NE Electric</v>
          </cell>
          <cell r="Y167" t="str">
            <v>75005310E</v>
          </cell>
          <cell r="Z167" t="str">
            <v>MAE1000 - MA Electric Distribution PC</v>
          </cell>
          <cell r="AA167" t="str">
            <v>NONE</v>
          </cell>
          <cell r="AB167" t="str">
            <v xml:space="preserve">COMPANY 5310 LEVEL ELECT DIST </v>
          </cell>
          <cell r="AE167">
            <v>2</v>
          </cell>
          <cell r="AF167" t="str">
            <v>2</v>
          </cell>
          <cell r="AG167">
            <v>38579</v>
          </cell>
          <cell r="AH167">
            <v>243600</v>
          </cell>
          <cell r="AI167">
            <v>0</v>
          </cell>
          <cell r="AJ167">
            <v>0</v>
          </cell>
          <cell r="AK167">
            <v>1</v>
          </cell>
          <cell r="AL167">
            <v>0</v>
          </cell>
          <cell r="AM167">
            <v>1</v>
          </cell>
          <cell r="AN167">
            <v>1</v>
          </cell>
        </row>
        <row r="168">
          <cell r="A168" t="str">
            <v>C000939</v>
          </cell>
          <cell r="B168">
            <v>5310</v>
          </cell>
          <cell r="D168" t="str">
            <v>UG &amp; 2 SWGRS ON 11J332 - WOR</v>
          </cell>
          <cell r="E168" t="str">
            <v>P_Electric Distribution Line MA</v>
          </cell>
          <cell r="G168" t="str">
            <v>NONE</v>
          </cell>
          <cell r="H168" t="str">
            <v>NONE</v>
          </cell>
          <cell r="I168" t="str">
            <v>TIROCCHI, JOSEPH</v>
          </cell>
          <cell r="L168" t="str">
            <v>Reliability - Dist</v>
          </cell>
          <cell r="M168" t="str">
            <v>Specific</v>
          </cell>
          <cell r="O168" t="str">
            <v>cancelled</v>
          </cell>
          <cell r="Q168" t="str">
            <v>C00939</v>
          </cell>
          <cell r="R168">
            <v>37964</v>
          </cell>
          <cell r="S168" t="str">
            <v>pwrbtch</v>
          </cell>
          <cell r="U168" t="str">
            <v xml:space="preserve">preliminary engineering                                                                                                                                                                                                                         </v>
          </cell>
          <cell r="V168" t="str">
            <v xml:space="preserve">  </v>
          </cell>
          <cell r="W168" t="str">
            <v xml:space="preserve">  </v>
          </cell>
          <cell r="X168" t="str">
            <v>Div Ops-NE Electric</v>
          </cell>
          <cell r="Y168" t="str">
            <v>75005310E</v>
          </cell>
          <cell r="Z168" t="str">
            <v>MAE1000 - MA Electric Distribution PC</v>
          </cell>
          <cell r="AA168" t="str">
            <v>NONE</v>
          </cell>
          <cell r="AB168" t="str">
            <v xml:space="preserve">COMPANY 5310 LEVEL ELECT DIST </v>
          </cell>
          <cell r="AE168">
            <v>1</v>
          </cell>
          <cell r="AK168">
            <v>38230</v>
          </cell>
        </row>
        <row r="169">
          <cell r="A169" t="str">
            <v>C000941</v>
          </cell>
          <cell r="B169">
            <v>5310</v>
          </cell>
          <cell r="D169" t="str">
            <v>Recond Acton/Garrison Rds, Chelms</v>
          </cell>
          <cell r="E169" t="str">
            <v>P_Electric Distribution Line MA</v>
          </cell>
          <cell r="G169" t="str">
            <v>49</v>
          </cell>
          <cell r="H169" t="str">
            <v>NONE</v>
          </cell>
          <cell r="I169" t="str">
            <v>PATTERSON, JAMES</v>
          </cell>
          <cell r="J169" t="str">
            <v>System Capacity &amp; Performance</v>
          </cell>
          <cell r="L169" t="str">
            <v>Reliability - Dist</v>
          </cell>
          <cell r="M169" t="str">
            <v>Specific</v>
          </cell>
          <cell r="N169" t="str">
            <v>Conductor Replacement</v>
          </cell>
          <cell r="O169" t="str">
            <v>Closed</v>
          </cell>
          <cell r="P169">
            <v>8453</v>
          </cell>
          <cell r="Q169" t="str">
            <v>C00941</v>
          </cell>
          <cell r="R169">
            <v>37964</v>
          </cell>
          <cell r="S169" t="str">
            <v>pwrbtch</v>
          </cell>
          <cell r="U169" t="str">
            <v>INSTALL 8,250 CIRCUIT FEET OF 477 SPACER CABLE, 3,600 FEET OF 1/0-3/C SECONDARY CABLE, 1 LOADBREAK SWITCH AND MISC O.H. EQUIPMENT.  REMOVE 8,250 OF BARE PRIMARY AND MISC O.H. EQUIPMENT</v>
          </cell>
          <cell r="V169" t="str">
            <v xml:space="preserve">  </v>
          </cell>
          <cell r="W169" t="str">
            <v>This construction is necessary to improve the reliability on the 24L2 feeder by reconductoring mainline open wire 336 AL with 477 AL spacer cable in heavily treed areas of Acton Rd. and Garrison Rd. in Chelmsford.  See attached documents.</v>
          </cell>
          <cell r="X169" t="str">
            <v>Div Ops-NE Electric</v>
          </cell>
          <cell r="Y169" t="str">
            <v>75005310E</v>
          </cell>
          <cell r="Z169" t="str">
            <v>MAE1000 - MA Electric Distribution PC</v>
          </cell>
          <cell r="AA169" t="str">
            <v>NONE</v>
          </cell>
          <cell r="AB169" t="str">
            <v xml:space="preserve">COMPANY 5310 LEVEL ELECT DIST </v>
          </cell>
          <cell r="AE169">
            <v>4</v>
          </cell>
          <cell r="AF169" t="str">
            <v>4</v>
          </cell>
          <cell r="AG169">
            <v>39349</v>
          </cell>
          <cell r="AH169">
            <v>740000</v>
          </cell>
          <cell r="AI169">
            <v>0</v>
          </cell>
          <cell r="AJ169">
            <v>0</v>
          </cell>
          <cell r="AK169">
            <v>0</v>
          </cell>
          <cell r="AL169">
            <v>1</v>
          </cell>
          <cell r="AM169">
            <v>0</v>
          </cell>
          <cell r="AN169">
            <v>1</v>
          </cell>
        </row>
        <row r="170">
          <cell r="A170" t="str">
            <v>C000942</v>
          </cell>
          <cell r="B170">
            <v>5310</v>
          </cell>
          <cell r="D170" t="str">
            <v>NEESCOM-G7857-M/B-FELTON ST</v>
          </cell>
          <cell r="E170" t="str">
            <v>P_Electric Distribution Line MA</v>
          </cell>
          <cell r="G170" t="str">
            <v>NONE</v>
          </cell>
          <cell r="H170" t="str">
            <v>NONE</v>
          </cell>
          <cell r="I170" t="str">
            <v>EVANS, DAVID</v>
          </cell>
          <cell r="J170" t="str">
            <v>Statutory/Regulatory</v>
          </cell>
          <cell r="L170" t="str">
            <v>Public Requirements</v>
          </cell>
          <cell r="M170" t="str">
            <v>Specific</v>
          </cell>
          <cell r="O170" t="str">
            <v>Closed</v>
          </cell>
          <cell r="P170">
            <v>8355</v>
          </cell>
          <cell r="Q170" t="str">
            <v>C00942</v>
          </cell>
          <cell r="R170">
            <v>37964</v>
          </cell>
          <cell r="S170" t="str">
            <v>pwrbtch</v>
          </cell>
          <cell r="U170" t="str">
            <v>NEESCOM fiber attachment to 2 poles on Felton St, Marlboro.</v>
          </cell>
          <cell r="V170" t="str">
            <v xml:space="preserve">  </v>
          </cell>
          <cell r="W170" t="str">
            <v xml:space="preserve">  </v>
          </cell>
          <cell r="X170" t="str">
            <v>Div Ops-NE Electric</v>
          </cell>
          <cell r="Y170" t="str">
            <v>75005310E</v>
          </cell>
          <cell r="Z170" t="str">
            <v>MAE1000 - MA Electric Distribution PC</v>
          </cell>
          <cell r="AA170" t="str">
            <v>NONE</v>
          </cell>
          <cell r="AB170" t="str">
            <v xml:space="preserve">COMPANY 5310 LEVEL ELECT DIST </v>
          </cell>
          <cell r="AE170">
            <v>1</v>
          </cell>
        </row>
        <row r="171">
          <cell r="A171" t="str">
            <v>C000943</v>
          </cell>
          <cell r="B171">
            <v>5310</v>
          </cell>
          <cell r="D171" t="str">
            <v>W.Gloucester/Topsfld Planning Study</v>
          </cell>
          <cell r="E171" t="str">
            <v>P_Electric Distribution Line MA</v>
          </cell>
          <cell r="G171" t="str">
            <v>NONE</v>
          </cell>
          <cell r="H171" t="str">
            <v>NONE</v>
          </cell>
          <cell r="I171" t="str">
            <v>PATTERSON, JAMES</v>
          </cell>
          <cell r="J171" t="str">
            <v>System Capacity &amp; Performance</v>
          </cell>
          <cell r="L171" t="str">
            <v>Reliability - Dist</v>
          </cell>
          <cell r="M171" t="str">
            <v>Specific</v>
          </cell>
          <cell r="O171" t="str">
            <v>Closed</v>
          </cell>
          <cell r="P171">
            <v>8775</v>
          </cell>
          <cell r="Q171" t="str">
            <v>C00943</v>
          </cell>
          <cell r="R171">
            <v>37964</v>
          </cell>
          <cell r="S171" t="str">
            <v>pwrbtch</v>
          </cell>
          <cell r="U171" t="str">
            <v>PLM of Hopkinton, MA to perform two distribution and substation planning studies of the West Gloucester and Topsfield substations.</v>
          </cell>
          <cell r="V171" t="str">
            <v xml:space="preserve">  </v>
          </cell>
          <cell r="W171" t="str">
            <v xml:space="preserve">  </v>
          </cell>
          <cell r="X171" t="str">
            <v>Div Ops-NE Electric</v>
          </cell>
          <cell r="Y171" t="str">
            <v>75005310E</v>
          </cell>
          <cell r="Z171" t="str">
            <v>MAE1000 - MA Electric Distribution PC</v>
          </cell>
          <cell r="AA171" t="str">
            <v>NONE</v>
          </cell>
          <cell r="AB171" t="str">
            <v xml:space="preserve">COMPANY 5310 LEVEL ELECT DIST </v>
          </cell>
          <cell r="AE171">
            <v>2</v>
          </cell>
        </row>
        <row r="172">
          <cell r="A172" t="str">
            <v>C000944</v>
          </cell>
          <cell r="B172">
            <v>5310</v>
          </cell>
          <cell r="D172" t="str">
            <v>SWGR #427 SALISBURY ST-  WORC</v>
          </cell>
          <cell r="E172" t="str">
            <v>P_Electric Distribution Line MA</v>
          </cell>
          <cell r="G172" t="str">
            <v>NONE</v>
          </cell>
          <cell r="H172" t="str">
            <v>NONE</v>
          </cell>
          <cell r="I172" t="str">
            <v>SMITH, DAVID J</v>
          </cell>
          <cell r="L172" t="str">
            <v>Reliability - Dist</v>
          </cell>
          <cell r="M172" t="str">
            <v>Specific</v>
          </cell>
          <cell r="O172" t="str">
            <v>Closed</v>
          </cell>
          <cell r="Q172" t="str">
            <v>C00944</v>
          </cell>
          <cell r="R172">
            <v>37964</v>
          </cell>
          <cell r="S172" t="str">
            <v>pwrbtch</v>
          </cell>
          <cell r="U172" t="str">
            <v xml:space="preserve">INSTALL: PMH-11 SWGR, 1,100 ckt ft of 3-1/C-4/0 Cu XLPE     15kV CN, 200 ckt ft of 3-1/C-#2 Cu XLPE 15kV CN, and        miscellaneous underground equipment.                        REMOVE: 5-100A OFC's, 12-200A OFC's, and misc UG equipment. </v>
          </cell>
          <cell r="V172" t="str">
            <v xml:space="preserve">  </v>
          </cell>
          <cell r="W172" t="str">
            <v xml:space="preserve">  </v>
          </cell>
          <cell r="X172" t="str">
            <v>Div Ops-NE Electric</v>
          </cell>
          <cell r="Y172" t="str">
            <v>75005310E</v>
          </cell>
          <cell r="Z172" t="str">
            <v>MAE1000 - MA Electric Distribution PC</v>
          </cell>
          <cell r="AA172" t="str">
            <v>NONE</v>
          </cell>
          <cell r="AB172" t="str">
            <v xml:space="preserve">COMPANY 5310 LEVEL ELECT DIST </v>
          </cell>
          <cell r="AE172">
            <v>1</v>
          </cell>
        </row>
        <row r="173">
          <cell r="A173" t="str">
            <v>C000945</v>
          </cell>
          <cell r="B173">
            <v>5310</v>
          </cell>
          <cell r="D173" t="str">
            <v>PLAINVILLE NUG</v>
          </cell>
          <cell r="E173" t="str">
            <v>P_Electric Distribution Line MA</v>
          </cell>
          <cell r="G173" t="str">
            <v>NONE</v>
          </cell>
          <cell r="H173" t="str">
            <v>NONE</v>
          </cell>
          <cell r="I173" t="str">
            <v>KUT, BRUCE</v>
          </cell>
          <cell r="L173" t="str">
            <v>New Business - Commercial</v>
          </cell>
          <cell r="M173" t="str">
            <v>Specific</v>
          </cell>
          <cell r="O173" t="str">
            <v>cancelled</v>
          </cell>
          <cell r="Q173" t="str">
            <v>C00945</v>
          </cell>
          <cell r="R173">
            <v>37964</v>
          </cell>
          <cell r="S173" t="str">
            <v>pwrbtch</v>
          </cell>
          <cell r="U173" t="str">
            <v xml:space="preserve">Install 9200 ckt ft of 3/C - 477Al primary conductor, 1400  ckt ft of 1/C - 1/0 Al neutral 1 - 35kV line recloser, 1 -  35kV loadbreak switch, 1 - 35kV primary metering cluster    and miscellaneous overhead distribution equipment.          </v>
          </cell>
          <cell r="V173" t="str">
            <v xml:space="preserve">  </v>
          </cell>
          <cell r="W173" t="str">
            <v xml:space="preserve">  </v>
          </cell>
          <cell r="X173" t="str">
            <v>Div Ops-NE Electric</v>
          </cell>
          <cell r="Y173" t="str">
            <v>75005310E</v>
          </cell>
          <cell r="Z173" t="str">
            <v>MAE1000 - MA Electric Distribution PC</v>
          </cell>
          <cell r="AA173" t="str">
            <v>NONE</v>
          </cell>
          <cell r="AB173" t="str">
            <v xml:space="preserve">COMPANY 5310 LEVEL ELECT DIST </v>
          </cell>
          <cell r="AE173">
            <v>1</v>
          </cell>
          <cell r="AK173">
            <v>38609</v>
          </cell>
        </row>
        <row r="174">
          <cell r="A174" t="str">
            <v>C000947</v>
          </cell>
          <cell r="B174">
            <v>5310</v>
          </cell>
          <cell r="D174" t="str">
            <v>Z-JOINT FAILURE BTWN WLLTN 11&amp;M9</v>
          </cell>
          <cell r="E174" t="str">
            <v>P_Electric Distribution Line MA</v>
          </cell>
          <cell r="G174" t="str">
            <v>NONE</v>
          </cell>
          <cell r="H174" t="str">
            <v>NONE</v>
          </cell>
          <cell r="I174" t="str">
            <v>FABER, JEFFREY E</v>
          </cell>
          <cell r="L174" t="str">
            <v>Damage/Failure</v>
          </cell>
          <cell r="M174" t="str">
            <v>Specific</v>
          </cell>
          <cell r="O174" t="str">
            <v>Closed</v>
          </cell>
          <cell r="Q174" t="str">
            <v>C00947</v>
          </cell>
          <cell r="R174">
            <v>37964</v>
          </cell>
          <cell r="S174" t="str">
            <v>pwrbtch</v>
          </cell>
          <cell r="U174" t="str">
            <v xml:space="preserve">Joint Failure between Wellington #11 and Medford #9                                                                                                                                                                                             </v>
          </cell>
          <cell r="V174" t="str">
            <v xml:space="preserve">  </v>
          </cell>
          <cell r="W174" t="str">
            <v xml:space="preserve">  </v>
          </cell>
          <cell r="X174" t="str">
            <v>Div Ops-NE Electric</v>
          </cell>
          <cell r="Y174" t="str">
            <v>75005310E</v>
          </cell>
          <cell r="Z174" t="str">
            <v>MAE1000 - MA Electric Distribution PC</v>
          </cell>
          <cell r="AA174" t="str">
            <v>NONE</v>
          </cell>
          <cell r="AB174" t="str">
            <v xml:space="preserve">COMPANY 5310 LEVEL ELECT DIST </v>
          </cell>
          <cell r="AE174">
            <v>2</v>
          </cell>
          <cell r="AF174" t="str">
            <v>2</v>
          </cell>
          <cell r="AG174">
            <v>38959</v>
          </cell>
          <cell r="AH174">
            <v>730000</v>
          </cell>
          <cell r="AI174">
            <v>0</v>
          </cell>
          <cell r="AJ174">
            <v>0</v>
          </cell>
          <cell r="AK174">
            <v>0</v>
          </cell>
          <cell r="AL174">
            <v>1</v>
          </cell>
          <cell r="AM174">
            <v>0</v>
          </cell>
          <cell r="AN174">
            <v>1</v>
          </cell>
        </row>
        <row r="175">
          <cell r="A175" t="str">
            <v>C000948</v>
          </cell>
          <cell r="B175">
            <v>5310</v>
          </cell>
          <cell r="D175" t="str">
            <v>Targeted Poles - 2353&amp;2376 LINE</v>
          </cell>
          <cell r="E175" t="str">
            <v>P_Electric Distribution Line MA</v>
          </cell>
          <cell r="G175" t="str">
            <v>49</v>
          </cell>
          <cell r="H175" t="str">
            <v>NONE</v>
          </cell>
          <cell r="I175" t="str">
            <v>DANEK, GEORGE</v>
          </cell>
          <cell r="J175" t="str">
            <v>Asset Condition</v>
          </cell>
          <cell r="L175" t="str">
            <v>Asset Replacement</v>
          </cell>
          <cell r="M175" t="str">
            <v>Specific</v>
          </cell>
          <cell r="N175" t="str">
            <v>Targeted Pole Replacements</v>
          </cell>
          <cell r="O175" t="str">
            <v>Closed</v>
          </cell>
          <cell r="P175">
            <v>8712</v>
          </cell>
          <cell r="Q175" t="str">
            <v>C00948</v>
          </cell>
          <cell r="R175">
            <v>37964</v>
          </cell>
          <cell r="S175" t="str">
            <v>pwrbtch</v>
          </cell>
          <cell r="U175" t="str">
            <v>Install 20 poles, 46 crossarms, 1 Load break SW, 12 guy &amp; anchor assemblies and misc.ovhd.equip.  Remove 21 poles, 31 crossarms, 1 Air break SW, 14 guy &amp; anchor assemblies and misc. ovhd equip.</v>
          </cell>
          <cell r="V175" t="str">
            <v>Structures located on the #2353 Line and #2376 Line between Ward Hill #43 Substation and Methuen #5 Substation._x000D_
1/8/07-changed title from "REP.COND.POLES 2353&amp;2376 LINE"</v>
          </cell>
          <cell r="W175" t="str">
            <v>Replace condemed single pole and two pole structures indicated by Osmose during their December 1998 field inspection and as outlined in their detailed inspection report.</v>
          </cell>
          <cell r="X175" t="str">
            <v>Div Ops-NE Electric</v>
          </cell>
          <cell r="Y175" t="str">
            <v>75005310E</v>
          </cell>
          <cell r="Z175" t="str">
            <v>MAE1000 - MA Electric Distribution PC</v>
          </cell>
          <cell r="AA175" t="str">
            <v>NONE</v>
          </cell>
          <cell r="AB175" t="str">
            <v xml:space="preserve">COMPANY 5310 LEVEL ELECT DIST </v>
          </cell>
          <cell r="AE175">
            <v>5</v>
          </cell>
          <cell r="AF175" t="str">
            <v>5</v>
          </cell>
          <cell r="AG175">
            <v>39386</v>
          </cell>
          <cell r="AH175">
            <v>410000</v>
          </cell>
          <cell r="AI175">
            <v>0</v>
          </cell>
          <cell r="AJ175">
            <v>0</v>
          </cell>
          <cell r="AK175">
            <v>0</v>
          </cell>
          <cell r="AL175">
            <v>0</v>
          </cell>
          <cell r="AM175">
            <v>1</v>
          </cell>
          <cell r="AN175">
            <v>1</v>
          </cell>
        </row>
        <row r="176">
          <cell r="A176" t="str">
            <v>C000949</v>
          </cell>
          <cell r="B176">
            <v>5310</v>
          </cell>
          <cell r="D176" t="str">
            <v>Z-INSTALL AERIAL CABLE MEDFORD</v>
          </cell>
          <cell r="E176" t="str">
            <v>P_Electric Distribution Line MA</v>
          </cell>
          <cell r="G176" t="str">
            <v>NONE</v>
          </cell>
          <cell r="H176" t="str">
            <v>NONE</v>
          </cell>
          <cell r="I176" t="str">
            <v>HUNT, DARRIN J</v>
          </cell>
          <cell r="L176" t="str">
            <v>Damage/Failure</v>
          </cell>
          <cell r="M176" t="str">
            <v>Specific</v>
          </cell>
          <cell r="O176" t="str">
            <v>Closed</v>
          </cell>
          <cell r="Q176" t="str">
            <v>C00949</v>
          </cell>
          <cell r="R176">
            <v>37964</v>
          </cell>
          <cell r="S176" t="str">
            <v>pwrbtch</v>
          </cell>
          <cell r="U176" t="str">
            <v xml:space="preserve">Install Aerial Cable in the town of Medford due to outages. This project will be for the overhead portion of the work.                                                                                                                          </v>
          </cell>
          <cell r="V176" t="str">
            <v xml:space="preserve">  </v>
          </cell>
          <cell r="W176" t="str">
            <v xml:space="preserve">  </v>
          </cell>
          <cell r="X176" t="str">
            <v>Div Ops-NE Electric</v>
          </cell>
          <cell r="Y176" t="str">
            <v>75005310E</v>
          </cell>
          <cell r="Z176" t="str">
            <v>MAE1000 - MA Electric Distribution PC</v>
          </cell>
          <cell r="AA176" t="str">
            <v>NONE</v>
          </cell>
          <cell r="AB176" t="str">
            <v xml:space="preserve">COMPANY 5310 LEVEL ELECT DIST </v>
          </cell>
          <cell r="AE176">
            <v>1</v>
          </cell>
        </row>
        <row r="177">
          <cell r="A177" t="str">
            <v>C000950</v>
          </cell>
          <cell r="B177">
            <v>5310</v>
          </cell>
          <cell r="D177" t="str">
            <v>Z-2398 REPLACEMENT MEDFORD</v>
          </cell>
          <cell r="E177" t="str">
            <v>P_Electric Distribution Line MA</v>
          </cell>
          <cell r="G177" t="str">
            <v>NONE</v>
          </cell>
          <cell r="H177" t="str">
            <v>NONE</v>
          </cell>
          <cell r="I177" t="str">
            <v>BYRNE, MICHAEL J</v>
          </cell>
          <cell r="L177" t="str">
            <v>Damage/Failure</v>
          </cell>
          <cell r="M177" t="str">
            <v>Specific</v>
          </cell>
          <cell r="O177" t="str">
            <v>Closed</v>
          </cell>
          <cell r="Q177" t="str">
            <v>C00950</v>
          </cell>
          <cell r="R177">
            <v>37964</v>
          </cell>
          <cell r="S177" t="str">
            <v>pwrbtch</v>
          </cell>
          <cell r="U177" t="str">
            <v xml:space="preserve">Replace the 2398 cable in the town of Medford.  This is due to the outages.                                                                                                                                                                     </v>
          </cell>
          <cell r="V177" t="str">
            <v xml:space="preserve">  </v>
          </cell>
          <cell r="W177" t="str">
            <v xml:space="preserve">  </v>
          </cell>
          <cell r="X177" t="str">
            <v>Div Ops-NE Electric</v>
          </cell>
          <cell r="Y177" t="str">
            <v>75005310E</v>
          </cell>
          <cell r="Z177" t="str">
            <v>MAE1000 - MA Electric Distribution PC</v>
          </cell>
          <cell r="AA177" t="str">
            <v>NONE</v>
          </cell>
          <cell r="AB177" t="str">
            <v xml:space="preserve">COMPANY 5310 LEVEL ELECT DIST </v>
          </cell>
          <cell r="AE177">
            <v>1</v>
          </cell>
        </row>
        <row r="178">
          <cell r="A178" t="str">
            <v>C000951</v>
          </cell>
          <cell r="B178">
            <v>5310</v>
          </cell>
          <cell r="D178" t="str">
            <v>Z-REP. Target POLES, 2396 LINE</v>
          </cell>
          <cell r="E178" t="str">
            <v>P_Electric Distribution Line MA</v>
          </cell>
          <cell r="G178" t="str">
            <v>NONE</v>
          </cell>
          <cell r="H178" t="str">
            <v>NONE</v>
          </cell>
          <cell r="I178" t="str">
            <v>HUNT, DARRIN J</v>
          </cell>
          <cell r="L178" t="str">
            <v>Asset Replacement</v>
          </cell>
          <cell r="M178" t="str">
            <v>Specific</v>
          </cell>
          <cell r="N178" t="str">
            <v>Targeted Pole Replacements</v>
          </cell>
          <cell r="O178" t="str">
            <v>Closed</v>
          </cell>
          <cell r="Q178" t="str">
            <v>C00951</v>
          </cell>
          <cell r="R178">
            <v>37964</v>
          </cell>
          <cell r="S178" t="str">
            <v>pwrbtch</v>
          </cell>
          <cell r="U178" t="str">
            <v xml:space="preserve">Install 16 poles,84 crossarms,5 guy assemblies and misc.    overhead hardware.                                          Remove 16 poles,45 crossarms, 5 guy assemblies and misc.    overhead hardware.                                          </v>
          </cell>
          <cell r="V178" t="str">
            <v>1/8/07 - changed title from "Z-REP. CONDEMED POLES, 2396 LINE"</v>
          </cell>
          <cell r="W178" t="str">
            <v xml:space="preserve">  </v>
          </cell>
          <cell r="X178" t="str">
            <v>Div Ops-NE Electric</v>
          </cell>
          <cell r="Y178" t="str">
            <v>75005310E</v>
          </cell>
          <cell r="Z178" t="str">
            <v>MAE1000 - MA Electric Distribution PC</v>
          </cell>
          <cell r="AA178" t="str">
            <v>NONE</v>
          </cell>
          <cell r="AB178" t="str">
            <v xml:space="preserve">COMPANY 5310 LEVEL ELECT DIST </v>
          </cell>
          <cell r="AE178">
            <v>2</v>
          </cell>
          <cell r="AF178" t="str">
            <v>2</v>
          </cell>
          <cell r="AG178">
            <v>38959</v>
          </cell>
          <cell r="AH178">
            <v>50000</v>
          </cell>
          <cell r="AI178">
            <v>1</v>
          </cell>
          <cell r="AJ178">
            <v>1</v>
          </cell>
          <cell r="AK178">
            <v>1</v>
          </cell>
          <cell r="AL178">
            <v>0</v>
          </cell>
          <cell r="AM178">
            <v>1</v>
          </cell>
          <cell r="AN178">
            <v>1</v>
          </cell>
        </row>
        <row r="179">
          <cell r="A179" t="str">
            <v>C000952</v>
          </cell>
          <cell r="B179">
            <v>5310</v>
          </cell>
          <cell r="D179" t="str">
            <v>Z-REP. Target POLES, 2394 LINE</v>
          </cell>
          <cell r="E179" t="str">
            <v>P_Electric Distribution Line MA</v>
          </cell>
          <cell r="G179" t="str">
            <v>NONE</v>
          </cell>
          <cell r="H179" t="str">
            <v>NONE</v>
          </cell>
          <cell r="I179" t="str">
            <v>HUNT, DARRIN J</v>
          </cell>
          <cell r="L179" t="str">
            <v>Asset Replacement</v>
          </cell>
          <cell r="M179" t="str">
            <v>Specific</v>
          </cell>
          <cell r="N179" t="str">
            <v>Targeted Pole Replacements</v>
          </cell>
          <cell r="O179" t="str">
            <v>Closed</v>
          </cell>
          <cell r="Q179" t="str">
            <v>C00952</v>
          </cell>
          <cell r="R179">
            <v>37964</v>
          </cell>
          <cell r="S179" t="str">
            <v>pwrbtch</v>
          </cell>
          <cell r="U179" t="str">
            <v xml:space="preserve">Install 16 poles,64 crossarms,9 guy assemblies, 2 anchors &amp; misc. overhead hardware.                                    Remove 17 poles,39 crossarms,8 guy assemblies, 2 anchors &amp;  misc. overhead hardware.                                    </v>
          </cell>
          <cell r="V179" t="str">
            <v>1/8/07 - changed title from "Z-REP. CONDEMED POLES, 2394 LINE"</v>
          </cell>
          <cell r="W179" t="str">
            <v xml:space="preserve">  </v>
          </cell>
          <cell r="X179" t="str">
            <v>Div Ops-NE Electric</v>
          </cell>
          <cell r="Y179" t="str">
            <v>75005310E</v>
          </cell>
          <cell r="Z179" t="str">
            <v>MAE1000 - MA Electric Distribution PC</v>
          </cell>
          <cell r="AA179" t="str">
            <v>NONE</v>
          </cell>
          <cell r="AB179" t="str">
            <v xml:space="preserve">COMPANY 5310 LEVEL ELECT DIST </v>
          </cell>
          <cell r="AE179">
            <v>2</v>
          </cell>
          <cell r="AF179" t="str">
            <v>2</v>
          </cell>
          <cell r="AG179">
            <v>38959</v>
          </cell>
          <cell r="AH179">
            <v>106000</v>
          </cell>
          <cell r="AI179">
            <v>0</v>
          </cell>
          <cell r="AJ179">
            <v>1</v>
          </cell>
          <cell r="AK179">
            <v>1</v>
          </cell>
          <cell r="AL179">
            <v>0</v>
          </cell>
          <cell r="AM179">
            <v>1</v>
          </cell>
          <cell r="AN179">
            <v>1</v>
          </cell>
        </row>
        <row r="180">
          <cell r="A180" t="str">
            <v>C000953</v>
          </cell>
          <cell r="B180">
            <v>5310</v>
          </cell>
          <cell r="D180" t="str">
            <v>Z-REP. Targeted POLES, 1302 LINE</v>
          </cell>
          <cell r="E180" t="str">
            <v>P_Electric Distribution Line MA</v>
          </cell>
          <cell r="G180" t="str">
            <v>NONE</v>
          </cell>
          <cell r="H180" t="str">
            <v>NONE</v>
          </cell>
          <cell r="I180" t="str">
            <v>DANEK, GEORGE</v>
          </cell>
          <cell r="J180" t="str">
            <v>Asset Condition</v>
          </cell>
          <cell r="L180" t="str">
            <v>Asset Replacement</v>
          </cell>
          <cell r="M180" t="str">
            <v>Specific</v>
          </cell>
          <cell r="N180" t="str">
            <v>Targeted Pole Replacements</v>
          </cell>
          <cell r="O180" t="str">
            <v>Closed</v>
          </cell>
          <cell r="P180">
            <v>8957</v>
          </cell>
          <cell r="Q180" t="str">
            <v>C00953</v>
          </cell>
          <cell r="R180">
            <v>37964</v>
          </cell>
          <cell r="S180" t="str">
            <v>pwrbtch</v>
          </cell>
          <cell r="U180" t="str">
            <v>Install:  141 wood poles, 190 14-foot crossarms, 45 Guy &amp; Anchor assemblies, and Misc OH Equipment_x000D_
Remove:  141 Poles, 74 steel crossarms, 4 spar arms, 45 Guy &amp; Anchor assemblies, 9 linear miles of 3/8" galv. steel wire, and Misc OH</v>
          </cell>
          <cell r="V180" t="str">
            <v xml:space="preserve">General Description:  Replace 70 2-Pole H-Frame Structures, one 3-Pole Str., and remove 4.5 miles of 3/8" overhead shieldwire, 2 per structure._x000D_
</v>
          </cell>
          <cell r="W180" t="str">
            <v xml:space="preserve">  </v>
          </cell>
          <cell r="X180" t="str">
            <v>Div Ops-NE Electric</v>
          </cell>
          <cell r="Y180" t="str">
            <v>75005310E</v>
          </cell>
          <cell r="Z180" t="str">
            <v>MAE1000 - MA Electric Distribution PC</v>
          </cell>
          <cell r="AA180" t="str">
            <v>NONE</v>
          </cell>
          <cell r="AB180" t="str">
            <v xml:space="preserve">COMPANY 5310 LEVEL ELECT DIST </v>
          </cell>
          <cell r="AE180">
            <v>1</v>
          </cell>
        </row>
        <row r="181">
          <cell r="A181" t="str">
            <v>C000954</v>
          </cell>
          <cell r="B181">
            <v>5310</v>
          </cell>
          <cell r="D181" t="str">
            <v>Repl.Target poles -,2386&amp;2399 LINES</v>
          </cell>
          <cell r="E181" t="str">
            <v>P_Electric Distribution Line MA</v>
          </cell>
          <cell r="G181" t="str">
            <v>49</v>
          </cell>
          <cell r="H181" t="str">
            <v>&lt;Select a value&gt;</v>
          </cell>
          <cell r="I181" t="str">
            <v>DANEK, GEORGE</v>
          </cell>
          <cell r="J181" t="str">
            <v>Asset Condition</v>
          </cell>
          <cell r="L181" t="str">
            <v>Asset Replacement</v>
          </cell>
          <cell r="M181" t="str">
            <v>Specific</v>
          </cell>
          <cell r="N181" t="str">
            <v>Targeted Pole Replacements</v>
          </cell>
          <cell r="O181" t="str">
            <v>Closed</v>
          </cell>
          <cell r="P181">
            <v>8475</v>
          </cell>
          <cell r="Q181" t="str">
            <v>C00954</v>
          </cell>
          <cell r="R181">
            <v>37964</v>
          </cell>
          <cell r="S181" t="str">
            <v>pwrbtch</v>
          </cell>
          <cell r="U181" t="str">
            <v>Install 25 poles, 50 crossarms,4 guys,15 guys &amp; anchors and misc.overhead equipment._x000D_
Remove 25 poles,40 crossarms, 9 guys, 10 guy &amp; anchor assemblies and misc. overhead equipment</v>
          </cell>
          <cell r="V181" t="str">
            <v>Poles located on #2386 line and #2399 line between Boulevard #77 substation Lowell, Pawtucketville #10 substation, Hoover St #21 Substation, Dracut and Centerville #8 Substation Lowell._x000D_
1/8/07- changed title from "REP.COND.POLES,2386&amp;2399 LINES"</v>
          </cell>
          <cell r="W181" t="str">
            <v xml:space="preserve">Replace condemed single pole and two pole structures indicated by Osmose during their December 1998 field inspection and as outlined in their detailed inspection report._x000D_
</v>
          </cell>
          <cell r="X181" t="str">
            <v>Div Ops-NE Electric</v>
          </cell>
          <cell r="Y181" t="str">
            <v>75005310E</v>
          </cell>
          <cell r="Z181" t="str">
            <v>MAE1000 - MA Electric Distribution PC</v>
          </cell>
          <cell r="AA181" t="str">
            <v>NONE</v>
          </cell>
          <cell r="AB181" t="str">
            <v xml:space="preserve">COMPANY 5310 LEVEL ELECT DIST </v>
          </cell>
          <cell r="AE181">
            <v>4</v>
          </cell>
          <cell r="AF181" t="str">
            <v>4</v>
          </cell>
          <cell r="AG181">
            <v>39169</v>
          </cell>
          <cell r="AH181">
            <v>512967</v>
          </cell>
          <cell r="AI181">
            <v>0</v>
          </cell>
          <cell r="AJ181">
            <v>0</v>
          </cell>
          <cell r="AK181">
            <v>0</v>
          </cell>
          <cell r="AL181">
            <v>1</v>
          </cell>
          <cell r="AM181">
            <v>0</v>
          </cell>
          <cell r="AN181">
            <v>1</v>
          </cell>
        </row>
        <row r="182">
          <cell r="A182" t="str">
            <v>C000955</v>
          </cell>
          <cell r="B182">
            <v>5310</v>
          </cell>
          <cell r="D182" t="str">
            <v>Z-WESTFORD #57 DISTR FDRS</v>
          </cell>
          <cell r="E182" t="str">
            <v>P_Electric Distribution Line MA</v>
          </cell>
          <cell r="G182" t="str">
            <v>NONE</v>
          </cell>
          <cell r="H182" t="str">
            <v>NONE</v>
          </cell>
          <cell r="I182" t="str">
            <v>RADZIK, CHRISTOPHER</v>
          </cell>
          <cell r="J182" t="str">
            <v>System Capacity &amp; Performance</v>
          </cell>
          <cell r="L182" t="str">
            <v>Load Relief</v>
          </cell>
          <cell r="M182" t="str">
            <v>Specific</v>
          </cell>
          <cell r="O182" t="str">
            <v>Closed</v>
          </cell>
          <cell r="P182">
            <v>8978</v>
          </cell>
          <cell r="Q182" t="str">
            <v>C00955</v>
          </cell>
          <cell r="R182">
            <v>37964</v>
          </cell>
          <cell r="S182" t="str">
            <v>pwrbtch</v>
          </cell>
          <cell r="U182" t="str">
            <v>Install 2-3 way manholes, approx. 1200' of 9x5"duct,        approx. 1000' 1000 kcmil cu. cable, and approx. 2 miles of  spacer cable</v>
          </cell>
          <cell r="V182" t="str">
            <v xml:space="preserve">  </v>
          </cell>
          <cell r="W182" t="str">
            <v xml:space="preserve">  </v>
          </cell>
          <cell r="X182" t="str">
            <v>Div Ops-NE Electric</v>
          </cell>
          <cell r="Y182" t="str">
            <v>75005310E</v>
          </cell>
          <cell r="Z182" t="str">
            <v>MAE1000 - MA Electric Distribution PC</v>
          </cell>
          <cell r="AA182" t="str">
            <v>NONE</v>
          </cell>
          <cell r="AB182" t="str">
            <v xml:space="preserve">COMPANY 5310 LEVEL ELECT DIST </v>
          </cell>
          <cell r="AE182">
            <v>1</v>
          </cell>
        </row>
        <row r="183">
          <cell r="A183" t="str">
            <v>C000956</v>
          </cell>
          <cell r="B183">
            <v>5310</v>
          </cell>
          <cell r="D183" t="str">
            <v>I/R PAD NORTH HIGH CONDO - WOR</v>
          </cell>
          <cell r="E183" t="str">
            <v>P_Electric Distribution Line MA</v>
          </cell>
          <cell r="G183" t="str">
            <v>NONE</v>
          </cell>
          <cell r="H183" t="str">
            <v>NONE</v>
          </cell>
          <cell r="I183" t="str">
            <v>SMITH, DAVID J</v>
          </cell>
          <cell r="J183" t="str">
            <v>Damage/Failure</v>
          </cell>
          <cell r="L183" t="str">
            <v>Damage/Failure</v>
          </cell>
          <cell r="M183" t="str">
            <v>Specific</v>
          </cell>
          <cell r="O183" t="str">
            <v>Closed</v>
          </cell>
          <cell r="P183">
            <v>8199</v>
          </cell>
          <cell r="Q183" t="str">
            <v>C00956</v>
          </cell>
          <cell r="R183">
            <v>37964</v>
          </cell>
          <cell r="S183" t="str">
            <v>pwrbtch</v>
          </cell>
          <cell r="U183" t="str">
            <v>MECO TO REMOVE A 500KVA LEAKING PADMOUNTED XFMR AND         CONTAMINATED SOIL. MECO TO INSTALL A 500KVA XFMR, SECONDARY ELLIOT BOX, PMH 11 SW GEAR AND APPLICABLE DUCTS AND CABLE   AFTER CUST ACCEPTS FINAL MECO SOLUTION.</v>
          </cell>
          <cell r="V183" t="str">
            <v xml:space="preserve">  </v>
          </cell>
          <cell r="W183" t="str">
            <v>Replace leaking 500 kva padmount transformer and removal of OFCs</v>
          </cell>
          <cell r="X183" t="str">
            <v>Div Ops-NE Electric</v>
          </cell>
          <cell r="Y183" t="str">
            <v>75005310E</v>
          </cell>
          <cell r="Z183" t="str">
            <v>MAE1000 - MA Electric Distribution PC</v>
          </cell>
          <cell r="AA183" t="str">
            <v>NONE</v>
          </cell>
          <cell r="AB183" t="str">
            <v>MASS PLANT - MA 5310 - MAE1000</v>
          </cell>
          <cell r="AE183">
            <v>3</v>
          </cell>
          <cell r="AF183" t="str">
            <v>3</v>
          </cell>
          <cell r="AG183">
            <v>38554</v>
          </cell>
          <cell r="AH183">
            <v>227373</v>
          </cell>
          <cell r="AI183">
            <v>0</v>
          </cell>
          <cell r="AJ183">
            <v>0</v>
          </cell>
          <cell r="AK183">
            <v>1</v>
          </cell>
          <cell r="AL183">
            <v>0</v>
          </cell>
          <cell r="AM183">
            <v>1</v>
          </cell>
          <cell r="AN183">
            <v>1</v>
          </cell>
        </row>
        <row r="184">
          <cell r="A184" t="str">
            <v>C000957</v>
          </cell>
          <cell r="B184">
            <v>5310</v>
          </cell>
          <cell r="D184" t="str">
            <v>I/R UG BENTLEY BROOK CONDO-HAN</v>
          </cell>
          <cell r="E184" t="str">
            <v>P_Electric Distribution Line MA</v>
          </cell>
          <cell r="G184" t="str">
            <v>NONE</v>
          </cell>
          <cell r="H184" t="str">
            <v>NONE</v>
          </cell>
          <cell r="I184" t="str">
            <v>THOMAS, DAVID</v>
          </cell>
          <cell r="J184" t="str">
            <v>Statutory/Regulatory</v>
          </cell>
          <cell r="L184" t="str">
            <v>New Business - Residential</v>
          </cell>
          <cell r="M184" t="str">
            <v>Specific</v>
          </cell>
          <cell r="O184" t="str">
            <v>Closed</v>
          </cell>
          <cell r="P184">
            <v>8200</v>
          </cell>
          <cell r="Q184" t="str">
            <v>C00957</v>
          </cell>
          <cell r="R184">
            <v>37964</v>
          </cell>
          <cell r="S184" t="str">
            <v>pwrbtch</v>
          </cell>
          <cell r="U184" t="str">
            <v>INSTALL:  5,010 feet 3C-#2 Al underground wire, 14 elbows   and miscellaneous underground equipment.                    REMOVE:  14 elbows and miscellaneous undeground equipment.</v>
          </cell>
          <cell r="V184" t="str">
            <v xml:space="preserve">  </v>
          </cell>
          <cell r="W184" t="str">
            <v xml:space="preserve">  </v>
          </cell>
          <cell r="X184" t="str">
            <v>Div Ops-NE Electric</v>
          </cell>
          <cell r="Y184" t="str">
            <v>75005310E</v>
          </cell>
          <cell r="Z184" t="str">
            <v>MAE1000 - MA Electric Distribution PC</v>
          </cell>
          <cell r="AA184" t="str">
            <v>NONE</v>
          </cell>
          <cell r="AB184" t="str">
            <v>MASS PLANT - MA 5310 - MAE1000</v>
          </cell>
          <cell r="AE184">
            <v>1</v>
          </cell>
        </row>
        <row r="185">
          <cell r="A185" t="str">
            <v>C000958</v>
          </cell>
          <cell r="B185">
            <v>5310</v>
          </cell>
          <cell r="D185" t="str">
            <v>LAKESIDE AVENUE SWITCHGEAR-WOR</v>
          </cell>
          <cell r="E185" t="str">
            <v>P_Electric Distribution Line MA</v>
          </cell>
          <cell r="G185" t="str">
            <v>NONE</v>
          </cell>
          <cell r="H185" t="str">
            <v>NONE</v>
          </cell>
          <cell r="I185" t="str">
            <v>BERNARD, PETER C</v>
          </cell>
          <cell r="J185" t="str">
            <v>Asset Condition</v>
          </cell>
          <cell r="L185" t="str">
            <v>Asset Replacement</v>
          </cell>
          <cell r="M185" t="str">
            <v>Specific</v>
          </cell>
          <cell r="O185" t="str">
            <v>Closed</v>
          </cell>
          <cell r="P185">
            <v>8253</v>
          </cell>
          <cell r="Q185" t="str">
            <v>C00958</v>
          </cell>
          <cell r="R185">
            <v>37964</v>
          </cell>
          <cell r="S185" t="str">
            <v>pwrbtch</v>
          </cell>
          <cell r="U185" t="str">
            <v>Install (1) PMH-9 Switchgear, 1500 circuit feet of 3-4/0Cu  15kV XLPE, 550 circuit feet of 3-#2Al 15kV XLPE, 250' of    9-5" ductbank and miscellaneous underground equipment.</v>
          </cell>
          <cell r="V185" t="str">
            <v>Re-Sanction from $252,725 to $369,948 from Kim Lamb. Document attached details on the justification and scope tab.</v>
          </cell>
          <cell r="W185" t="str">
            <v xml:space="preserve">This project would install a PMH-9 switchgear and an above ground switch module near the intersection of Lovell and Lakesdie streets to replace 9-200A and 3-100A OFC's.  Lovell St 1300 circuit feet and 9 direct side taps, local loads and the Lakeside Ave </v>
          </cell>
          <cell r="X185" t="str">
            <v>Div Ops-NE Electric</v>
          </cell>
          <cell r="Y185" t="str">
            <v>75005310E</v>
          </cell>
          <cell r="Z185" t="str">
            <v>MAE1000 - MA Electric Distribution PC</v>
          </cell>
          <cell r="AA185" t="str">
            <v>NONE</v>
          </cell>
          <cell r="AB185" t="str">
            <v xml:space="preserve">COMPANY 5310 LEVEL ELECT DIST </v>
          </cell>
          <cell r="AE185">
            <v>2</v>
          </cell>
          <cell r="AF185" t="str">
            <v>2</v>
          </cell>
          <cell r="AG185">
            <v>38579</v>
          </cell>
          <cell r="AH185">
            <v>145000</v>
          </cell>
          <cell r="AI185">
            <v>0</v>
          </cell>
          <cell r="AJ185">
            <v>1</v>
          </cell>
          <cell r="AK185">
            <v>1</v>
          </cell>
          <cell r="AL185">
            <v>0</v>
          </cell>
          <cell r="AM185">
            <v>1</v>
          </cell>
          <cell r="AN185">
            <v>1</v>
          </cell>
        </row>
        <row r="186">
          <cell r="A186" t="str">
            <v>C000959</v>
          </cell>
          <cell r="B186">
            <v>5310</v>
          </cell>
          <cell r="D186" t="str">
            <v>6J318 - REPL DAMAGED CABLE-WOR</v>
          </cell>
          <cell r="E186" t="str">
            <v>P_Electric Distribution Line MA</v>
          </cell>
          <cell r="G186" t="str">
            <v>NONE</v>
          </cell>
          <cell r="H186" t="str">
            <v>NONE</v>
          </cell>
          <cell r="I186" t="str">
            <v>BODO, RICHARD J</v>
          </cell>
          <cell r="L186" t="str">
            <v>Damage/Failure</v>
          </cell>
          <cell r="M186" t="str">
            <v>Specific</v>
          </cell>
          <cell r="O186" t="str">
            <v>Closed</v>
          </cell>
          <cell r="Q186" t="str">
            <v>C00959</v>
          </cell>
          <cell r="R186">
            <v>37964</v>
          </cell>
          <cell r="S186" t="str">
            <v>pwrbtch</v>
          </cell>
          <cell r="U186" t="str">
            <v xml:space="preserve">install 2176 cct feet of 3-1/c-350 cu xlpe cable and misc   underground equipment.  Remove 2176 cct feet of 3-1/c-1/0   cu RILC cable and miscellaneous underground equipment.                                                                  </v>
          </cell>
          <cell r="V186" t="str">
            <v xml:space="preserve">  </v>
          </cell>
          <cell r="W186" t="str">
            <v xml:space="preserve">  </v>
          </cell>
          <cell r="X186" t="str">
            <v>Div Ops-NE Electric</v>
          </cell>
          <cell r="Y186" t="str">
            <v>75005310E</v>
          </cell>
          <cell r="Z186" t="str">
            <v>MAE1000 - MA Electric Distribution PC</v>
          </cell>
          <cell r="AA186" t="str">
            <v>NONE</v>
          </cell>
          <cell r="AB186" t="str">
            <v xml:space="preserve">COMPANY 5310 LEVEL ELECT DIST </v>
          </cell>
          <cell r="AE186">
            <v>1</v>
          </cell>
        </row>
        <row r="187">
          <cell r="A187" t="str">
            <v>C000960</v>
          </cell>
          <cell r="B187">
            <v>5310</v>
          </cell>
          <cell r="D187" t="str">
            <v>ADD 13.8 KV FDR MILFORD</v>
          </cell>
          <cell r="E187" t="str">
            <v>P_Electric Distribution Line MA</v>
          </cell>
          <cell r="G187" t="str">
            <v>NONE</v>
          </cell>
          <cell r="H187" t="str">
            <v>NONE</v>
          </cell>
          <cell r="I187" t="str">
            <v>KLISIEWICZ, STEPHEN</v>
          </cell>
          <cell r="L187" t="str">
            <v>Load Relief</v>
          </cell>
          <cell r="M187" t="str">
            <v>Specific</v>
          </cell>
          <cell r="O187" t="str">
            <v>Closed</v>
          </cell>
          <cell r="Q187" t="str">
            <v>C00960</v>
          </cell>
          <cell r="R187">
            <v>37964</v>
          </cell>
          <cell r="S187" t="str">
            <v>pwrbtch</v>
          </cell>
          <cell r="U187" t="str">
            <v xml:space="preserve">Install 3000 circuit feet of 477 Al Bare, 1000 circuit feet of 1000kcmil UG primary, 12-600 amp disconnects, 5-15 kv    loadbreaks, 1-65', 2-60', 2-50', and 8-45' JO poles and miscassoc OH and UG distribution equipment.                     </v>
          </cell>
          <cell r="V187" t="str">
            <v xml:space="preserve">  </v>
          </cell>
          <cell r="W187" t="str">
            <v xml:space="preserve">  </v>
          </cell>
          <cell r="X187" t="str">
            <v>Div Ops-NE Electric</v>
          </cell>
          <cell r="Y187" t="str">
            <v>75005310E</v>
          </cell>
          <cell r="Z187" t="str">
            <v>MAE1000 - MA Electric Distribution PC</v>
          </cell>
          <cell r="AA187" t="str">
            <v>NONE</v>
          </cell>
          <cell r="AB187" t="str">
            <v xml:space="preserve">COMPANY 5310 LEVEL ELECT DIST </v>
          </cell>
          <cell r="AE187">
            <v>1</v>
          </cell>
        </row>
        <row r="188">
          <cell r="A188" t="str">
            <v>C000961</v>
          </cell>
          <cell r="B188">
            <v>5310</v>
          </cell>
          <cell r="D188" t="str">
            <v>UG &amp; SWGR FLAGG ST SCHOOL -WOR</v>
          </cell>
          <cell r="E188" t="str">
            <v>P_Electric Distribution Line MA</v>
          </cell>
          <cell r="G188" t="str">
            <v>NONE</v>
          </cell>
          <cell r="H188" t="str">
            <v>NONE</v>
          </cell>
          <cell r="I188" t="str">
            <v>GRANT, ANDREW</v>
          </cell>
          <cell r="J188" t="str">
            <v>Asset Condition</v>
          </cell>
          <cell r="L188" t="str">
            <v>Asset Replacement</v>
          </cell>
          <cell r="M188" t="str">
            <v>Specific</v>
          </cell>
          <cell r="O188" t="str">
            <v>Closed</v>
          </cell>
          <cell r="P188">
            <v>8731</v>
          </cell>
          <cell r="Q188" t="str">
            <v>C00961</v>
          </cell>
          <cell r="R188">
            <v>37964</v>
          </cell>
          <cell r="S188" t="str">
            <v>pwrbtch</v>
          </cell>
          <cell r="U188" t="str">
            <v>INSTALL: PMH-11 SWGR, 550 ckt ft 3-1/C-350 Cu XLPE, 100 ckt ft 3-1/C-#2 Cu XLPE, 785' 1-1/C-#2 Al XLPE and              miscellaneous underground equipment                         REMOVE: 11-200A OFC's and miscellaneous UG equipment</v>
          </cell>
          <cell r="V188" t="str">
            <v xml:space="preserve">  </v>
          </cell>
          <cell r="W188" t="str">
            <v>This project will install a new PMH-11 switchgear, new      mainline cable and will remove 11 OFC's from service.</v>
          </cell>
          <cell r="X188" t="str">
            <v>Div Ops-NE Electric</v>
          </cell>
          <cell r="Y188" t="str">
            <v>75005310E</v>
          </cell>
          <cell r="Z188" t="str">
            <v>MAE1000 - MA Electric Distribution PC</v>
          </cell>
          <cell r="AA188" t="str">
            <v>NONE</v>
          </cell>
          <cell r="AB188" t="str">
            <v xml:space="preserve">COMPANY 5310 LEVEL ELECT DIST </v>
          </cell>
          <cell r="AE188">
            <v>2</v>
          </cell>
          <cell r="AF188" t="str">
            <v>2</v>
          </cell>
          <cell r="AG188">
            <v>38579</v>
          </cell>
          <cell r="AH188">
            <v>109500</v>
          </cell>
          <cell r="AI188">
            <v>0</v>
          </cell>
          <cell r="AJ188">
            <v>1</v>
          </cell>
          <cell r="AK188">
            <v>1</v>
          </cell>
          <cell r="AL188">
            <v>0</v>
          </cell>
          <cell r="AM188">
            <v>1</v>
          </cell>
          <cell r="AN188">
            <v>1</v>
          </cell>
        </row>
        <row r="189">
          <cell r="A189" t="str">
            <v>C000962</v>
          </cell>
          <cell r="B189">
            <v>5310</v>
          </cell>
          <cell r="D189" t="str">
            <v>UG &amp; SWGR 768 MAIN ST-YMCA-WOR</v>
          </cell>
          <cell r="E189" t="str">
            <v>P_Electric Distribution Line MA</v>
          </cell>
          <cell r="G189" t="str">
            <v>NONE</v>
          </cell>
          <cell r="H189" t="str">
            <v>NONE</v>
          </cell>
          <cell r="I189" t="str">
            <v>GRANT, ANDREW</v>
          </cell>
          <cell r="J189" t="str">
            <v>Asset Condition</v>
          </cell>
          <cell r="L189" t="str">
            <v>Asset Replacement</v>
          </cell>
          <cell r="M189" t="str">
            <v>Specific</v>
          </cell>
          <cell r="N189" t="str">
            <v>OFC Replacements/Elimination</v>
          </cell>
          <cell r="O189" t="str">
            <v>Closed</v>
          </cell>
          <cell r="P189">
            <v>8730</v>
          </cell>
          <cell r="Q189" t="str">
            <v>C00962</v>
          </cell>
          <cell r="R189">
            <v>37964</v>
          </cell>
          <cell r="S189" t="str">
            <v>pwrbtch</v>
          </cell>
          <cell r="U189" t="str">
            <v>INSTALL: PMH-9 SWGR, 965 ckt ft 3-1/C-350 Cu XLPE, 400 ckt  ft 3-1/C-#2 Al XLPE, 705 ckt ft 1-1/C-#2 Al XLPE, and       miscellaneous underground equipment                         REMOVE: 9-100A OFC's, 3-200A OFC's, and misc UG equipm</v>
          </cell>
          <cell r="V189" t="str">
            <v xml:space="preserve">  </v>
          </cell>
          <cell r="W189" t="str">
            <v xml:space="preserve">  </v>
          </cell>
          <cell r="X189" t="str">
            <v>Div Ops-NE Electric</v>
          </cell>
          <cell r="Y189" t="str">
            <v>75005310E</v>
          </cell>
          <cell r="Z189" t="str">
            <v>MAE1000 - MA Electric Distribution PC</v>
          </cell>
          <cell r="AA189" t="str">
            <v>NONE</v>
          </cell>
          <cell r="AB189" t="str">
            <v>MASS PLANT - MA 5310 - MAE1000</v>
          </cell>
          <cell r="AE189">
            <v>2</v>
          </cell>
        </row>
        <row r="190">
          <cell r="A190" t="str">
            <v>C000963</v>
          </cell>
          <cell r="B190">
            <v>5310</v>
          </cell>
          <cell r="D190" t="str">
            <v>NEESCOM MIDDLESEX COLLEGE</v>
          </cell>
          <cell r="E190" t="str">
            <v>P_Electric Distribution Line MA</v>
          </cell>
          <cell r="G190" t="str">
            <v>NONE</v>
          </cell>
          <cell r="H190" t="str">
            <v>NONE</v>
          </cell>
          <cell r="I190" t="str">
            <v>HALL, STEVEN</v>
          </cell>
          <cell r="J190" t="str">
            <v>Statutory/Regulatory</v>
          </cell>
          <cell r="L190" t="str">
            <v>Public Requirements</v>
          </cell>
          <cell r="M190" t="str">
            <v>Specific</v>
          </cell>
          <cell r="O190" t="str">
            <v>Closed</v>
          </cell>
          <cell r="P190">
            <v>8345</v>
          </cell>
          <cell r="Q190" t="str">
            <v>C00963</v>
          </cell>
          <cell r="R190">
            <v>37964</v>
          </cell>
          <cell r="S190" t="str">
            <v>pwrbtch</v>
          </cell>
          <cell r="U190" t="str">
            <v>MAKE READY WORK FOR NEESCOM FIBER OVERHEAD EXTENSION (ONE   SPAN) TO S.O. MECO INSTALLED/OWNED POLE.  NO SURVEY WORK IS REQUIRED AS NEESCOM IS NOT ATTACHING TO EXISTING PLANT.</v>
          </cell>
          <cell r="V190" t="str">
            <v xml:space="preserve">  </v>
          </cell>
          <cell r="W190" t="str">
            <v xml:space="preserve">  </v>
          </cell>
          <cell r="X190" t="str">
            <v>Div Ops-NE Electric</v>
          </cell>
          <cell r="Y190" t="str">
            <v>75005310E</v>
          </cell>
          <cell r="Z190" t="str">
            <v>MAE1000 - MA Electric Distribution PC</v>
          </cell>
          <cell r="AA190" t="str">
            <v>NONE</v>
          </cell>
          <cell r="AB190" t="str">
            <v xml:space="preserve">COMPANY 5310 LEVEL ELECT DIST </v>
          </cell>
          <cell r="AE190">
            <v>2</v>
          </cell>
          <cell r="AF190" t="str">
            <v>2</v>
          </cell>
          <cell r="AG190">
            <v>38959</v>
          </cell>
          <cell r="AH190">
            <v>1000</v>
          </cell>
          <cell r="AI190">
            <v>1</v>
          </cell>
          <cell r="AJ190">
            <v>1</v>
          </cell>
          <cell r="AK190">
            <v>1</v>
          </cell>
          <cell r="AL190">
            <v>0</v>
          </cell>
          <cell r="AM190">
            <v>1</v>
          </cell>
          <cell r="AN190">
            <v>1</v>
          </cell>
        </row>
        <row r="191">
          <cell r="A191" t="str">
            <v>C000964</v>
          </cell>
          <cell r="B191">
            <v>5310</v>
          </cell>
          <cell r="D191" t="str">
            <v>NEESCOM REQUEST  G7869</v>
          </cell>
          <cell r="E191" t="str">
            <v>P_Electric Distribution Line MA</v>
          </cell>
          <cell r="G191" t="str">
            <v>NONE</v>
          </cell>
          <cell r="H191" t="str">
            <v>NONE</v>
          </cell>
          <cell r="I191" t="str">
            <v>SMITH, GREGORY M</v>
          </cell>
          <cell r="J191" t="str">
            <v>Statutory/Regulatory</v>
          </cell>
          <cell r="L191" t="str">
            <v>3rd Party Attachments</v>
          </cell>
          <cell r="M191" t="str">
            <v>Specific</v>
          </cell>
          <cell r="O191" t="str">
            <v>Closed</v>
          </cell>
          <cell r="P191">
            <v>8346</v>
          </cell>
          <cell r="Q191" t="str">
            <v>C00964</v>
          </cell>
          <cell r="R191">
            <v>37964</v>
          </cell>
          <cell r="S191" t="str">
            <v>pwrbtch</v>
          </cell>
          <cell r="U191" t="str">
            <v>Survey work associated with Neescom project G7869 request   to breakout of MH to build a lateral to the SW corner of 60 Prescott Street.</v>
          </cell>
          <cell r="V191" t="str">
            <v xml:space="preserve">  </v>
          </cell>
          <cell r="W191" t="str">
            <v xml:space="preserve">  </v>
          </cell>
          <cell r="X191" t="str">
            <v>Div Ops-NE Electric</v>
          </cell>
          <cell r="Y191" t="str">
            <v>75005310E</v>
          </cell>
          <cell r="Z191" t="str">
            <v>MAE1000 - MA Electric Distribution PC</v>
          </cell>
          <cell r="AA191" t="str">
            <v>NONE</v>
          </cell>
          <cell r="AB191" t="str">
            <v xml:space="preserve">COMPANY 5310 LEVEL ELECT DIST </v>
          </cell>
          <cell r="AE191">
            <v>1</v>
          </cell>
        </row>
        <row r="192">
          <cell r="A192" t="str">
            <v>C000965</v>
          </cell>
          <cell r="B192">
            <v>5310</v>
          </cell>
          <cell r="D192" t="str">
            <v>SHREWSBURY ST STREET LIGHT-WOR</v>
          </cell>
          <cell r="E192" t="str">
            <v>P_Electric Distribution Line MA</v>
          </cell>
          <cell r="G192" t="str">
            <v>NONE</v>
          </cell>
          <cell r="H192" t="str">
            <v>NONE</v>
          </cell>
          <cell r="I192" t="str">
            <v>MARCEAU, DANIEL</v>
          </cell>
          <cell r="J192" t="str">
            <v>Statutory/Regulatory</v>
          </cell>
          <cell r="L192" t="str">
            <v>Outdoor Lighting - Capital</v>
          </cell>
          <cell r="M192" t="str">
            <v>Specific</v>
          </cell>
          <cell r="O192" t="str">
            <v>Closed</v>
          </cell>
          <cell r="P192">
            <v>8645</v>
          </cell>
          <cell r="Q192" t="str">
            <v>C00965</v>
          </cell>
          <cell r="R192">
            <v>37964</v>
          </cell>
          <cell r="S192" t="str">
            <v>pwrbtch</v>
          </cell>
          <cell r="U192" t="str">
            <v>INSTALL: 13,200' of 3-1/C 600V XLPE cable, 10,000' of 1-2"  PVC DB, 200' of 3-1/C #2Cu 15kV XLPE cable, and             miscellaneous overhead and underground equipment.</v>
          </cell>
          <cell r="V192" t="str">
            <v xml:space="preserve">  </v>
          </cell>
          <cell r="W192" t="str">
            <v xml:space="preserve">  </v>
          </cell>
          <cell r="X192" t="str">
            <v>Div Ops-NE Electric</v>
          </cell>
          <cell r="Y192" t="str">
            <v>75005310E</v>
          </cell>
          <cell r="Z192" t="str">
            <v>MAE1000 - MA Electric Distribution PC</v>
          </cell>
          <cell r="AA192" t="str">
            <v>NONE</v>
          </cell>
          <cell r="AB192" t="str">
            <v xml:space="preserve">COMPANY 5310 LEVEL ELECT DIST </v>
          </cell>
          <cell r="AE192">
            <v>2</v>
          </cell>
        </row>
        <row r="193">
          <cell r="A193" t="str">
            <v>C000966</v>
          </cell>
          <cell r="B193">
            <v>5310</v>
          </cell>
          <cell r="D193" t="str">
            <v>ADCARE SWGR - CATHARINE ST-WOR</v>
          </cell>
          <cell r="E193" t="str">
            <v>P_Electric Distribution Line MA</v>
          </cell>
          <cell r="G193" t="str">
            <v>NONE</v>
          </cell>
          <cell r="H193" t="str">
            <v>NONE</v>
          </cell>
          <cell r="I193" t="str">
            <v>BERNARD, PETER C</v>
          </cell>
          <cell r="J193" t="str">
            <v>Asset Condition</v>
          </cell>
          <cell r="L193" t="str">
            <v>Asset Replacement</v>
          </cell>
          <cell r="M193" t="str">
            <v>Specific</v>
          </cell>
          <cell r="O193" t="str">
            <v>Closed</v>
          </cell>
          <cell r="P193">
            <v>7727</v>
          </cell>
          <cell r="Q193" t="str">
            <v>C00966</v>
          </cell>
          <cell r="R193">
            <v>37964</v>
          </cell>
          <cell r="S193" t="str">
            <v>pwrbtch</v>
          </cell>
          <cell r="U193" t="str">
            <v>This construction will remove 17 OFC's and install a        sectionalizing switchgear on the 11J334 circuit originating fron Faraday Street Substation.</v>
          </cell>
          <cell r="V193" t="str">
            <v xml:space="preserve">  </v>
          </cell>
          <cell r="W193" t="str">
            <v>The Adcare Switchgear project was completed to improve system reliability and remove 24 OFC's from service</v>
          </cell>
          <cell r="X193" t="str">
            <v>Div Ops-NE Electric</v>
          </cell>
          <cell r="Y193" t="str">
            <v>75005310E</v>
          </cell>
          <cell r="Z193" t="str">
            <v>MAE1000 - MA Electric Distribution PC</v>
          </cell>
          <cell r="AA193" t="str">
            <v>NONE</v>
          </cell>
          <cell r="AB193" t="str">
            <v xml:space="preserve">COMPANY 5310 LEVEL ELECT DIST </v>
          </cell>
          <cell r="AE193">
            <v>2</v>
          </cell>
          <cell r="AF193" t="str">
            <v>2</v>
          </cell>
          <cell r="AG193">
            <v>38539</v>
          </cell>
          <cell r="AH193">
            <v>138678</v>
          </cell>
          <cell r="AI193">
            <v>0</v>
          </cell>
          <cell r="AJ193">
            <v>1</v>
          </cell>
          <cell r="AK193">
            <v>1</v>
          </cell>
          <cell r="AL193">
            <v>0</v>
          </cell>
          <cell r="AM193">
            <v>1</v>
          </cell>
          <cell r="AN193">
            <v>1</v>
          </cell>
        </row>
        <row r="194">
          <cell r="A194" t="str">
            <v>C000967</v>
          </cell>
          <cell r="B194">
            <v>5310</v>
          </cell>
          <cell r="D194" t="str">
            <v>NEESCOM COPELAND ST-QUINCY</v>
          </cell>
          <cell r="E194" t="str">
            <v>P_Electric Distribution Line MA</v>
          </cell>
          <cell r="G194" t="str">
            <v>NONE</v>
          </cell>
          <cell r="H194" t="str">
            <v>NONE</v>
          </cell>
          <cell r="I194" t="str">
            <v>YEPEZ, HERNAN R</v>
          </cell>
          <cell r="J194" t="str">
            <v>Statutory/Regulatory</v>
          </cell>
          <cell r="L194" t="str">
            <v>Public Requirements</v>
          </cell>
          <cell r="M194" t="str">
            <v>Specific</v>
          </cell>
          <cell r="O194" t="str">
            <v>Closed</v>
          </cell>
          <cell r="P194">
            <v>8339</v>
          </cell>
          <cell r="Q194" t="str">
            <v>C00967</v>
          </cell>
          <cell r="R194">
            <v>37964</v>
          </cell>
          <cell r="S194" t="str">
            <v>pwrbtch</v>
          </cell>
          <cell r="U194" t="str">
            <v>Relocate secondary cable &amp; streetlights at 7 poles. Install 3-15kV cutouts &amp; miscellaneous OH equipment. Remove 6       crossarms, 3-5kV cutouts &amp; miscellaneous OH equipment.</v>
          </cell>
          <cell r="V194" t="str">
            <v xml:space="preserve">  </v>
          </cell>
          <cell r="W194" t="str">
            <v xml:space="preserve">  </v>
          </cell>
          <cell r="X194" t="str">
            <v>Div Ops-NE Electric</v>
          </cell>
          <cell r="Y194" t="str">
            <v>75005310E</v>
          </cell>
          <cell r="Z194" t="str">
            <v>MAE1000 - MA Electric Distribution PC</v>
          </cell>
          <cell r="AA194" t="str">
            <v>NONE</v>
          </cell>
          <cell r="AB194" t="str">
            <v xml:space="preserve">COMPANY 5310 LEVEL ELECT DIST </v>
          </cell>
          <cell r="AE194">
            <v>1</v>
          </cell>
        </row>
        <row r="195">
          <cell r="A195" t="str">
            <v>C000968</v>
          </cell>
          <cell r="B195">
            <v>5310</v>
          </cell>
          <cell r="D195" t="str">
            <v>Z-78L3 FEEDER GETAWAY DRACUT</v>
          </cell>
          <cell r="E195" t="str">
            <v>P_Electric Distribution Line MA</v>
          </cell>
          <cell r="G195" t="str">
            <v>NONE</v>
          </cell>
          <cell r="H195" t="str">
            <v>NONE</v>
          </cell>
          <cell r="I195" t="str">
            <v>VARTANIAN, JOHN F</v>
          </cell>
          <cell r="L195" t="str">
            <v>Load Relief</v>
          </cell>
          <cell r="M195" t="str">
            <v>Specific</v>
          </cell>
          <cell r="O195" t="str">
            <v>Closed</v>
          </cell>
          <cell r="Q195" t="str">
            <v>C00968</v>
          </cell>
          <cell r="R195">
            <v>37964</v>
          </cell>
          <cell r="S195" t="str">
            <v>pwrbtch</v>
          </cell>
          <cell r="U195" t="str">
            <v xml:space="preserve">INSTALL MANHOLE AND DUCT SYSTEM                                                                                                                                                                                                                 </v>
          </cell>
          <cell r="V195" t="str">
            <v xml:space="preserve">  </v>
          </cell>
          <cell r="W195" t="str">
            <v xml:space="preserve">  </v>
          </cell>
          <cell r="X195" t="str">
            <v>Div Ops-NE Electric</v>
          </cell>
          <cell r="Y195" t="str">
            <v>75005310E</v>
          </cell>
          <cell r="Z195" t="str">
            <v>MAE1000 - MA Electric Distribution PC</v>
          </cell>
          <cell r="AA195" t="str">
            <v>NONE</v>
          </cell>
          <cell r="AB195" t="str">
            <v xml:space="preserve">COMPANY 5310 LEVEL ELECT DIST </v>
          </cell>
          <cell r="AE195">
            <v>2</v>
          </cell>
          <cell r="AF195" t="str">
            <v>2</v>
          </cell>
          <cell r="AG195">
            <v>38959</v>
          </cell>
          <cell r="AH195">
            <v>353000</v>
          </cell>
          <cell r="AI195">
            <v>0</v>
          </cell>
          <cell r="AJ195">
            <v>0</v>
          </cell>
          <cell r="AK195">
            <v>0</v>
          </cell>
          <cell r="AL195">
            <v>0</v>
          </cell>
          <cell r="AM195">
            <v>1</v>
          </cell>
          <cell r="AN195">
            <v>1</v>
          </cell>
        </row>
        <row r="196">
          <cell r="A196" t="str">
            <v>C000969</v>
          </cell>
          <cell r="B196">
            <v>5310</v>
          </cell>
          <cell r="D196" t="str">
            <v>CHADWICK SQR OFFICE BLDG - WOR</v>
          </cell>
          <cell r="E196" t="str">
            <v>P_Electric Distribution Line MA</v>
          </cell>
          <cell r="G196" t="str">
            <v>NONE</v>
          </cell>
          <cell r="H196" t="str">
            <v>NONE</v>
          </cell>
          <cell r="I196" t="str">
            <v>MARCEAU, DANIEL</v>
          </cell>
          <cell r="J196" t="str">
            <v>Statutory/Regulatory</v>
          </cell>
          <cell r="L196" t="str">
            <v>New Business - Commercial</v>
          </cell>
          <cell r="M196" t="str">
            <v>Specific</v>
          </cell>
          <cell r="O196" t="str">
            <v>Closed</v>
          </cell>
          <cell r="P196">
            <v>7893</v>
          </cell>
          <cell r="Q196" t="str">
            <v>C00969</v>
          </cell>
          <cell r="R196">
            <v>37964</v>
          </cell>
          <cell r="S196" t="str">
            <v>pwrbtch</v>
          </cell>
          <cell r="U196" t="str">
            <v>INSTALL: 2 PMH-9 Switchgears, 1250' 3-1C 4/0 Cu XLP 15kV,   970' of 3-1C350 Cu XLP 15kV, 720' of 3-1C #2 Cn Al XLP      15kV, and miscellaneous underground equipment.</v>
          </cell>
          <cell r="V196" t="str">
            <v xml:space="preserve">  </v>
          </cell>
          <cell r="W196" t="str">
            <v xml:space="preserve">  </v>
          </cell>
          <cell r="X196" t="str">
            <v>Div Ops-NE Electric</v>
          </cell>
          <cell r="Y196" t="str">
            <v>75005310E</v>
          </cell>
          <cell r="Z196" t="str">
            <v>MAE1000 - MA Electric Distribution PC</v>
          </cell>
          <cell r="AA196" t="str">
            <v>NONE</v>
          </cell>
          <cell r="AB196" t="str">
            <v xml:space="preserve">COMPANY 5310 LEVEL ELECT DIST </v>
          </cell>
          <cell r="AE196">
            <v>2</v>
          </cell>
          <cell r="AF196" t="str">
            <v>2</v>
          </cell>
          <cell r="AG196">
            <v>38959</v>
          </cell>
          <cell r="AH196">
            <v>209000</v>
          </cell>
          <cell r="AI196">
            <v>0</v>
          </cell>
          <cell r="AJ196">
            <v>0</v>
          </cell>
          <cell r="AK196">
            <v>1</v>
          </cell>
          <cell r="AL196">
            <v>0</v>
          </cell>
          <cell r="AM196">
            <v>1</v>
          </cell>
          <cell r="AN196">
            <v>1</v>
          </cell>
        </row>
        <row r="197">
          <cell r="A197" t="str">
            <v>C000970</v>
          </cell>
          <cell r="B197">
            <v>5310</v>
          </cell>
          <cell r="D197" t="str">
            <v>FEEDER RELIEF - 905W1 - NHM</v>
          </cell>
          <cell r="E197" t="str">
            <v>P_Electric Distribution Line MA</v>
          </cell>
          <cell r="G197" t="str">
            <v>NONE</v>
          </cell>
          <cell r="H197" t="str">
            <v>NONE</v>
          </cell>
          <cell r="L197" t="str">
            <v>Load Relief</v>
          </cell>
          <cell r="M197" t="str">
            <v>Specific</v>
          </cell>
          <cell r="O197" t="str">
            <v>Closed</v>
          </cell>
          <cell r="Q197" t="str">
            <v>C00970</v>
          </cell>
          <cell r="R197">
            <v>37964</v>
          </cell>
          <cell r="S197" t="str">
            <v>pwrbtch</v>
          </cell>
          <cell r="U197" t="str">
            <v xml:space="preserve">This project will install Spacer cable from P2 to P4 West Stand from P9 to P13 Elm St, and 1000' of manhole and duct    system from P1 West to P9 Elm. Phase 1 of this project,     300'of ductbank, was completed under RWOA 00916-1015.       </v>
          </cell>
          <cell r="V197" t="str">
            <v xml:space="preserve">  </v>
          </cell>
          <cell r="W197" t="str">
            <v xml:space="preserve">  </v>
          </cell>
          <cell r="X197" t="str">
            <v>Div Ops-NE Electric</v>
          </cell>
          <cell r="Y197" t="str">
            <v>75005310E</v>
          </cell>
          <cell r="Z197" t="str">
            <v>MAE1000 - MA Electric Distribution PC</v>
          </cell>
          <cell r="AA197" t="str">
            <v>NONE</v>
          </cell>
          <cell r="AB197" t="str">
            <v xml:space="preserve">COMPANY 5310 LEVEL ELECT DIST </v>
          </cell>
          <cell r="AE197">
            <v>1</v>
          </cell>
        </row>
        <row r="198">
          <cell r="A198" t="str">
            <v>C000971</v>
          </cell>
          <cell r="B198">
            <v>5310</v>
          </cell>
          <cell r="D198" t="str">
            <v>RTE 20 ROAD JOB - MHD PROJECT</v>
          </cell>
          <cell r="E198" t="str">
            <v>P_Electric Distribution Line MA</v>
          </cell>
          <cell r="G198" t="str">
            <v>NONE</v>
          </cell>
          <cell r="H198" t="str">
            <v>NONE</v>
          </cell>
          <cell r="I198" t="str">
            <v>EVANS, DAVID</v>
          </cell>
          <cell r="J198" t="str">
            <v>Statutory/Regulatory</v>
          </cell>
          <cell r="L198" t="str">
            <v>Public Requirements</v>
          </cell>
          <cell r="M198" t="str">
            <v>Specific</v>
          </cell>
          <cell r="O198" t="str">
            <v>Closed</v>
          </cell>
          <cell r="P198">
            <v>8510</v>
          </cell>
          <cell r="Q198" t="str">
            <v>C00971</v>
          </cell>
          <cell r="R198">
            <v>37964</v>
          </cell>
          <cell r="S198" t="str">
            <v>pwrbtch</v>
          </cell>
          <cell r="U198" t="str">
            <v>Inst. 1.0CKT miles of 477bare 13.8kV OH pri, Inst. 0.2CKT   miles of 13.8kV 477AL spacer cable. Replace or install 55   poles and assoc. OH misc. dist. equipment. Relocate 8 pri   risers. Remove assoc OH &amp; UG misc. dist. equipment.</v>
          </cell>
          <cell r="V198" t="str">
            <v xml:space="preserve">  </v>
          </cell>
          <cell r="W198" t="str">
            <v xml:space="preserve">  </v>
          </cell>
          <cell r="X198" t="str">
            <v>Div Ops-NE Electric</v>
          </cell>
          <cell r="Y198" t="str">
            <v>75005310E</v>
          </cell>
          <cell r="Z198" t="str">
            <v>MAE1000 - MA Electric Distribution PC</v>
          </cell>
          <cell r="AA198" t="str">
            <v>NONE</v>
          </cell>
          <cell r="AB198" t="str">
            <v xml:space="preserve">COMPANY 5310 LEVEL ELECT DIST </v>
          </cell>
          <cell r="AE198">
            <v>2</v>
          </cell>
          <cell r="AF198" t="str">
            <v>2</v>
          </cell>
          <cell r="AG198">
            <v>38959</v>
          </cell>
          <cell r="AH198">
            <v>359000</v>
          </cell>
          <cell r="AI198">
            <v>0</v>
          </cell>
          <cell r="AJ198">
            <v>0</v>
          </cell>
          <cell r="AK198">
            <v>0</v>
          </cell>
          <cell r="AL198">
            <v>0</v>
          </cell>
          <cell r="AM198">
            <v>1</v>
          </cell>
          <cell r="AN198">
            <v>1</v>
          </cell>
        </row>
        <row r="199">
          <cell r="A199" t="str">
            <v>C000972</v>
          </cell>
          <cell r="B199">
            <v>5310</v>
          </cell>
          <cell r="D199" t="str">
            <v>Z-RECOND MILL RD, CHELMS</v>
          </cell>
          <cell r="E199" t="str">
            <v>P_Electric Distribution Line MA</v>
          </cell>
          <cell r="G199" t="str">
            <v>NONE</v>
          </cell>
          <cell r="H199" t="str">
            <v>NONE</v>
          </cell>
          <cell r="I199" t="str">
            <v>HALL, STEVEN</v>
          </cell>
          <cell r="J199" t="str">
            <v>System Capacity &amp; Performance</v>
          </cell>
          <cell r="L199" t="str">
            <v>Reliability - Dist</v>
          </cell>
          <cell r="M199" t="str">
            <v>Specific</v>
          </cell>
          <cell r="O199" t="str">
            <v>Closed</v>
          </cell>
          <cell r="P199">
            <v>8949</v>
          </cell>
          <cell r="Q199" t="str">
            <v>C00972</v>
          </cell>
          <cell r="R199">
            <v>37964</v>
          </cell>
          <cell r="S199" t="str">
            <v>pwrbtch</v>
          </cell>
          <cell r="U199" t="str">
            <v>Install 8800' 15 kV 477 spacer cable, 650' 1/0-3/C          secondary, three 15 kV loadbreak switches, one 45' S.O.     pole, four 25 kVA overhead transformers, and miscellaneous  overhead equipment.</v>
          </cell>
          <cell r="V199" t="str">
            <v xml:space="preserve">  </v>
          </cell>
          <cell r="W199" t="str">
            <v xml:space="preserve">  </v>
          </cell>
          <cell r="X199" t="str">
            <v>Div Ops-NE Electric</v>
          </cell>
          <cell r="Y199" t="str">
            <v>75005310E</v>
          </cell>
          <cell r="Z199" t="str">
            <v>MAE1000 - MA Electric Distribution PC</v>
          </cell>
          <cell r="AA199" t="str">
            <v>NONE</v>
          </cell>
          <cell r="AB199" t="str">
            <v xml:space="preserve">COMPANY 5310 LEVEL ELECT DIST </v>
          </cell>
          <cell r="AE199">
            <v>4</v>
          </cell>
          <cell r="AF199" t="str">
            <v>4</v>
          </cell>
          <cell r="AG199">
            <v>38959</v>
          </cell>
          <cell r="AH199">
            <v>582000</v>
          </cell>
          <cell r="AI199">
            <v>0</v>
          </cell>
          <cell r="AJ199">
            <v>0</v>
          </cell>
          <cell r="AK199">
            <v>0</v>
          </cell>
          <cell r="AL199">
            <v>1</v>
          </cell>
          <cell r="AM199">
            <v>0</v>
          </cell>
          <cell r="AN199">
            <v>1</v>
          </cell>
        </row>
        <row r="200">
          <cell r="A200" t="str">
            <v>C000973</v>
          </cell>
          <cell r="B200">
            <v>5310</v>
          </cell>
          <cell r="D200" t="str">
            <v>Z-2398C RECONDUCTOR</v>
          </cell>
          <cell r="E200" t="str">
            <v>P_Electric Distribution Line MA</v>
          </cell>
          <cell r="G200" t="str">
            <v>NONE</v>
          </cell>
          <cell r="H200" t="str">
            <v>NONE</v>
          </cell>
          <cell r="I200" t="str">
            <v>PATTERSON, JAMES</v>
          </cell>
          <cell r="J200" t="str">
            <v>Damage/Failure</v>
          </cell>
          <cell r="L200" t="str">
            <v>Damage/Failure</v>
          </cell>
          <cell r="M200" t="str">
            <v>Specific</v>
          </cell>
          <cell r="O200" t="str">
            <v>Closed</v>
          </cell>
          <cell r="P200">
            <v>8868</v>
          </cell>
          <cell r="Q200" t="str">
            <v>C00973</v>
          </cell>
          <cell r="R200">
            <v>37964</v>
          </cell>
          <cell r="S200" t="str">
            <v>pwrbtch</v>
          </cell>
          <cell r="U200" t="str">
            <v>Reconductor 31 sections of the 2398C with 4/0 copper 25kV   XLPE cable from Medford 9 to Codding 64.  The existing 4/0  aluminum cable will be removed.  The 2333C paper and lead   cable from Medford 9 to Codding 64 will also be remove</v>
          </cell>
          <cell r="V200" t="str">
            <v xml:space="preserve">  </v>
          </cell>
          <cell r="W200" t="str">
            <v xml:space="preserve">  </v>
          </cell>
          <cell r="X200" t="str">
            <v>Div Ops-NE Electric</v>
          </cell>
          <cell r="Y200" t="str">
            <v>75005310E</v>
          </cell>
          <cell r="Z200" t="str">
            <v>MAE1000 - MA Electric Distribution PC</v>
          </cell>
          <cell r="AA200" t="str">
            <v>NONE</v>
          </cell>
          <cell r="AB200" t="str">
            <v xml:space="preserve">COMPANY 5310 LEVEL ELECT DIST </v>
          </cell>
          <cell r="AE200">
            <v>2</v>
          </cell>
        </row>
        <row r="201">
          <cell r="A201" t="str">
            <v>C000974</v>
          </cell>
          <cell r="B201">
            <v>5310</v>
          </cell>
          <cell r="D201" t="str">
            <v>Z-WOODCHUCK HILL GETAWAYS</v>
          </cell>
          <cell r="E201" t="str">
            <v>P_Electric Distribution Line MA</v>
          </cell>
          <cell r="G201" t="str">
            <v>NONE</v>
          </cell>
          <cell r="H201" t="str">
            <v>NONE</v>
          </cell>
          <cell r="I201" t="str">
            <v>PLENTZAS, JOSEPH C</v>
          </cell>
          <cell r="J201" t="str">
            <v>System Capacity &amp; Performance</v>
          </cell>
          <cell r="L201" t="str">
            <v>Load Relief</v>
          </cell>
          <cell r="M201" t="str">
            <v>Specific</v>
          </cell>
          <cell r="O201" t="str">
            <v>Closed</v>
          </cell>
          <cell r="P201">
            <v>8980</v>
          </cell>
          <cell r="Q201" t="str">
            <v>C00974</v>
          </cell>
          <cell r="R201">
            <v>37964</v>
          </cell>
          <cell r="S201" t="str">
            <v>pwrbtch</v>
          </cell>
          <cell r="U201" t="str">
            <v>install 2ug and 3 oh getaways</v>
          </cell>
          <cell r="V201" t="str">
            <v xml:space="preserve">  </v>
          </cell>
          <cell r="W201" t="str">
            <v xml:space="preserve">  </v>
          </cell>
          <cell r="X201" t="str">
            <v>Div Ops-NE Electric</v>
          </cell>
          <cell r="Y201" t="str">
            <v>75005310E</v>
          </cell>
          <cell r="Z201" t="str">
            <v>MAE1000 - MA Electric Distribution PC</v>
          </cell>
          <cell r="AA201" t="str">
            <v>NONE</v>
          </cell>
          <cell r="AB201" t="str">
            <v xml:space="preserve">COMPANY 5310 LEVEL ELECT DIST </v>
          </cell>
          <cell r="AE201">
            <v>1</v>
          </cell>
        </row>
        <row r="202">
          <cell r="A202" t="str">
            <v>C000975</v>
          </cell>
          <cell r="B202">
            <v>5310</v>
          </cell>
          <cell r="D202" t="str">
            <v>NEESCOM SURVEY G7870P - WOR</v>
          </cell>
          <cell r="E202" t="str">
            <v>P_Electric Distribution Line MA</v>
          </cell>
          <cell r="G202" t="str">
            <v>NONE</v>
          </cell>
          <cell r="H202" t="str">
            <v>NONE</v>
          </cell>
          <cell r="I202" t="str">
            <v>SMITH, GREGORY M</v>
          </cell>
          <cell r="L202" t="str">
            <v>Public Requirements</v>
          </cell>
          <cell r="M202" t="str">
            <v>Specific</v>
          </cell>
          <cell r="O202" t="str">
            <v>Closed</v>
          </cell>
          <cell r="Q202" t="str">
            <v>C00975</v>
          </cell>
          <cell r="R202">
            <v>37964</v>
          </cell>
          <cell r="S202" t="str">
            <v>pwrbtch</v>
          </cell>
          <cell r="U202" t="str">
            <v xml:space="preserve">SURVEY WORK SOUTHBRIDGE ST. JACKSON ST. BEACON ST. HERMON   ST.                                                                                                                                                                                 </v>
          </cell>
          <cell r="V202" t="str">
            <v xml:space="preserve">  </v>
          </cell>
          <cell r="W202" t="str">
            <v xml:space="preserve">  </v>
          </cell>
          <cell r="X202" t="str">
            <v>Div Ops-NE Electric</v>
          </cell>
          <cell r="Y202" t="str">
            <v>75005310E</v>
          </cell>
          <cell r="Z202" t="str">
            <v>MAE1000 - MA Electric Distribution PC</v>
          </cell>
          <cell r="AA202" t="str">
            <v>NONE</v>
          </cell>
          <cell r="AB202" t="str">
            <v xml:space="preserve">COMPANY 5310 LEVEL ELECT DIST </v>
          </cell>
          <cell r="AE202">
            <v>2</v>
          </cell>
          <cell r="AF202" t="str">
            <v>2</v>
          </cell>
          <cell r="AG202">
            <v>38959</v>
          </cell>
          <cell r="AH202">
            <v>-2000</v>
          </cell>
          <cell r="AI202">
            <v>1</v>
          </cell>
          <cell r="AJ202">
            <v>1</v>
          </cell>
          <cell r="AK202">
            <v>1</v>
          </cell>
          <cell r="AL202">
            <v>0</v>
          </cell>
          <cell r="AM202">
            <v>1</v>
          </cell>
          <cell r="AN202">
            <v>1</v>
          </cell>
        </row>
        <row r="203">
          <cell r="A203" t="str">
            <v>C000976</v>
          </cell>
          <cell r="B203">
            <v>5310</v>
          </cell>
          <cell r="D203" t="str">
            <v>SLR 03 335W1-W9 MILF-HPDL</v>
          </cell>
          <cell r="E203" t="str">
            <v>P_Electric Distribution Line MA</v>
          </cell>
          <cell r="G203" t="str">
            <v>NONE</v>
          </cell>
          <cell r="H203" t="str">
            <v>NONE</v>
          </cell>
          <cell r="I203" t="str">
            <v>KLISIEWICZ, STEPHEN</v>
          </cell>
          <cell r="L203" t="str">
            <v>Load Relief</v>
          </cell>
          <cell r="M203" t="str">
            <v>Specific</v>
          </cell>
          <cell r="O203" t="str">
            <v>Closed</v>
          </cell>
          <cell r="Q203" t="str">
            <v>C00976</v>
          </cell>
          <cell r="R203">
            <v>37964</v>
          </cell>
          <cell r="S203" t="str">
            <v>pwrbtch</v>
          </cell>
          <cell r="U203" t="str">
            <v xml:space="preserve">Install 4900 circiut feet of 477 Spacer, repl 10 JO         electric set poles, 15 JO Tel set poles, and associated     overhead distribution equipment.                                                                                        </v>
          </cell>
          <cell r="V203" t="str">
            <v xml:space="preserve">  </v>
          </cell>
          <cell r="W203" t="str">
            <v xml:space="preserve">  </v>
          </cell>
          <cell r="X203" t="str">
            <v>Div Ops-NE Electric</v>
          </cell>
          <cell r="Y203" t="str">
            <v>75005310E</v>
          </cell>
          <cell r="Z203" t="str">
            <v>MAE1000 - MA Electric Distribution PC</v>
          </cell>
          <cell r="AA203" t="str">
            <v>NONE</v>
          </cell>
          <cell r="AB203" t="str">
            <v xml:space="preserve">COMPANY 5310 LEVEL ELECT DIST </v>
          </cell>
          <cell r="AE203">
            <v>1</v>
          </cell>
        </row>
        <row r="204">
          <cell r="A204" t="str">
            <v>C000977</v>
          </cell>
          <cell r="B204">
            <v>5310</v>
          </cell>
          <cell r="D204" t="str">
            <v>WOODCHUCK HILL #56 - 3RD FEED</v>
          </cell>
          <cell r="E204" t="str">
            <v>P_Electric Distribution Line MA</v>
          </cell>
          <cell r="G204" t="str">
            <v>NONE</v>
          </cell>
          <cell r="H204" t="str">
            <v>NONE</v>
          </cell>
          <cell r="I204" t="str">
            <v>DALLEVA, NICHOLAS</v>
          </cell>
          <cell r="L204" t="str">
            <v>Load Relief</v>
          </cell>
          <cell r="M204" t="str">
            <v>Specific</v>
          </cell>
          <cell r="O204" t="str">
            <v>Closed</v>
          </cell>
          <cell r="Q204" t="str">
            <v>C00977</v>
          </cell>
          <cell r="R204">
            <v>37964</v>
          </cell>
          <cell r="S204" t="str">
            <v>pwrbtch</v>
          </cell>
          <cell r="U204" t="str">
            <v xml:space="preserve">Install 31 JO poles, 6000 ccircuit ft. of 477 spacer cable, 2-15 KV L/B switches, 3-15 KV disc. switches, 800 circuit   ft. of 1000 Al. EPR 15 KV cable and misc. OH and UG equip.  Remove 31 JO poles, 5800 ft of 1/0 primary wire and misc.   </v>
          </cell>
          <cell r="V204" t="str">
            <v xml:space="preserve">  </v>
          </cell>
          <cell r="W204" t="str">
            <v xml:space="preserve">  </v>
          </cell>
          <cell r="X204" t="str">
            <v>Div Ops-NE Electric</v>
          </cell>
          <cell r="Y204" t="str">
            <v>75005310E</v>
          </cell>
          <cell r="Z204" t="str">
            <v>MAE1000 - MA Electric Distribution PC</v>
          </cell>
          <cell r="AA204" t="str">
            <v>NONE</v>
          </cell>
          <cell r="AB204" t="str">
            <v xml:space="preserve">COMPANY 5310 LEVEL ELECT DIST </v>
          </cell>
          <cell r="AE204">
            <v>1</v>
          </cell>
        </row>
        <row r="205">
          <cell r="A205" t="str">
            <v>C000978</v>
          </cell>
          <cell r="B205">
            <v>5310</v>
          </cell>
          <cell r="D205" t="str">
            <v>Z-INSTALL 78L5 FEEDER MAINLINE</v>
          </cell>
          <cell r="E205" t="str">
            <v>P_Electric Distribution Line MA</v>
          </cell>
          <cell r="G205" t="str">
            <v>NONE</v>
          </cell>
          <cell r="H205" t="str">
            <v>NONE</v>
          </cell>
          <cell r="I205" t="str">
            <v>HALL, STEVEN</v>
          </cell>
          <cell r="L205" t="str">
            <v>Load Relief</v>
          </cell>
          <cell r="M205" t="str">
            <v>Specific</v>
          </cell>
          <cell r="O205" t="str">
            <v>Closed</v>
          </cell>
          <cell r="Q205" t="str">
            <v>C00978</v>
          </cell>
          <cell r="R205">
            <v>37964</v>
          </cell>
          <cell r="S205" t="str">
            <v>pwrbtch</v>
          </cell>
          <cell r="U205" t="str">
            <v xml:space="preserve">Install 8,500' 15 kV 477 spacer cable, 600' 1/0-3/C         secondary, one 15 kV loadbreak switch, two 25 kVA overhead  transformers, two 50 kVA overhead transformers, and         miscellaneous overhead equipment.                           </v>
          </cell>
          <cell r="V205" t="str">
            <v xml:space="preserve">  </v>
          </cell>
          <cell r="W205" t="str">
            <v xml:space="preserve">  </v>
          </cell>
          <cell r="X205" t="str">
            <v>Div Ops-NE Electric</v>
          </cell>
          <cell r="Y205" t="str">
            <v>75005310E</v>
          </cell>
          <cell r="Z205" t="str">
            <v>MAE1000 - MA Electric Distribution PC</v>
          </cell>
          <cell r="AA205" t="str">
            <v>NONE</v>
          </cell>
          <cell r="AB205" t="str">
            <v xml:space="preserve">COMPANY 5310 LEVEL ELECT DIST </v>
          </cell>
          <cell r="AE205">
            <v>2</v>
          </cell>
          <cell r="AF205" t="str">
            <v>2</v>
          </cell>
          <cell r="AG205">
            <v>38959</v>
          </cell>
          <cell r="AH205">
            <v>460000</v>
          </cell>
          <cell r="AI205">
            <v>0</v>
          </cell>
          <cell r="AJ205">
            <v>0</v>
          </cell>
          <cell r="AK205">
            <v>0</v>
          </cell>
          <cell r="AL205">
            <v>0</v>
          </cell>
          <cell r="AM205">
            <v>1</v>
          </cell>
          <cell r="AN205">
            <v>1</v>
          </cell>
        </row>
        <row r="206">
          <cell r="A206" t="str">
            <v>C000979</v>
          </cell>
          <cell r="B206">
            <v>5310</v>
          </cell>
          <cell r="D206" t="str">
            <v>JO SAFETY SURVEY-FIBERTECH-NHM</v>
          </cell>
          <cell r="E206" t="str">
            <v>P_Electric Distribution Line MA</v>
          </cell>
          <cell r="G206" t="str">
            <v>NONE</v>
          </cell>
          <cell r="H206" t="str">
            <v>NONE</v>
          </cell>
          <cell r="L206" t="str">
            <v>Public Requirements</v>
          </cell>
          <cell r="M206" t="str">
            <v>Specific</v>
          </cell>
          <cell r="O206" t="str">
            <v>Closed</v>
          </cell>
          <cell r="Q206" t="str">
            <v>C00979</v>
          </cell>
          <cell r="R206">
            <v>37964</v>
          </cell>
          <cell r="S206" t="str">
            <v>pwrbtch</v>
          </cell>
          <cell r="U206" t="str">
            <v xml:space="preserve">This project will include a JO pole safety survey with      Verizon for all Fibertech attachments in the Northampton    area.                                                                                                                   </v>
          </cell>
          <cell r="V206" t="str">
            <v xml:space="preserve">  </v>
          </cell>
          <cell r="W206" t="str">
            <v xml:space="preserve">  </v>
          </cell>
          <cell r="X206" t="str">
            <v>Div Ops-NE Electric</v>
          </cell>
          <cell r="Y206" t="str">
            <v>75005310E</v>
          </cell>
          <cell r="Z206" t="str">
            <v>MAE1000 - MA Electric Distribution PC</v>
          </cell>
          <cell r="AA206" t="str">
            <v>NONE</v>
          </cell>
          <cell r="AB206" t="str">
            <v xml:space="preserve">COMPANY 5310 LEVEL ELECT DIST </v>
          </cell>
          <cell r="AE206">
            <v>1</v>
          </cell>
        </row>
        <row r="207">
          <cell r="A207" t="str">
            <v>C000980</v>
          </cell>
          <cell r="B207">
            <v>5310</v>
          </cell>
          <cell r="D207" t="str">
            <v>SO SAFETY SURVEY-FIBERTECH-NHM</v>
          </cell>
          <cell r="E207" t="str">
            <v>P_Electric Distribution Line MA</v>
          </cell>
          <cell r="G207" t="str">
            <v>NONE</v>
          </cell>
          <cell r="H207" t="str">
            <v>NONE</v>
          </cell>
          <cell r="L207" t="str">
            <v>Public Requirements</v>
          </cell>
          <cell r="M207" t="str">
            <v>Specific</v>
          </cell>
          <cell r="O207" t="str">
            <v>Closed</v>
          </cell>
          <cell r="Q207" t="str">
            <v>C00980</v>
          </cell>
          <cell r="R207">
            <v>37964</v>
          </cell>
          <cell r="S207" t="str">
            <v>pwrbtch</v>
          </cell>
          <cell r="U207" t="str">
            <v xml:space="preserve">This project will include a SO pole safety survey for all   Fibertech attachments in the Northampton area.                                                                                                                                      </v>
          </cell>
          <cell r="V207" t="str">
            <v xml:space="preserve">  </v>
          </cell>
          <cell r="W207" t="str">
            <v xml:space="preserve">  </v>
          </cell>
          <cell r="X207" t="str">
            <v>Div Ops-NE Electric</v>
          </cell>
          <cell r="Y207" t="str">
            <v>75005310E</v>
          </cell>
          <cell r="Z207" t="str">
            <v>MAE1000 - MA Electric Distribution PC</v>
          </cell>
          <cell r="AA207" t="str">
            <v>NONE</v>
          </cell>
          <cell r="AB207" t="str">
            <v xml:space="preserve">COMPANY 5310 LEVEL ELECT DIST </v>
          </cell>
          <cell r="AE207">
            <v>1</v>
          </cell>
        </row>
        <row r="208">
          <cell r="A208" t="str">
            <v>C000981</v>
          </cell>
          <cell r="B208">
            <v>5310</v>
          </cell>
          <cell r="D208" t="str">
            <v>INS/REM OH -MAPLE ST.- SPENCER</v>
          </cell>
          <cell r="E208" t="str">
            <v>P_Electric Distribution Line MA</v>
          </cell>
          <cell r="G208" t="str">
            <v>NONE</v>
          </cell>
          <cell r="H208" t="str">
            <v>NONE</v>
          </cell>
          <cell r="I208" t="str">
            <v>MARCEAU, DANIEL</v>
          </cell>
          <cell r="L208" t="str">
            <v>Reliability - Dist</v>
          </cell>
          <cell r="M208" t="str">
            <v>Specific</v>
          </cell>
          <cell r="O208" t="str">
            <v>cancelled</v>
          </cell>
          <cell r="Q208" t="str">
            <v>C00981</v>
          </cell>
          <cell r="R208">
            <v>37964</v>
          </cell>
          <cell r="S208" t="str">
            <v>pwrbtch</v>
          </cell>
          <cell r="U208" t="str">
            <v>This project will replace 30 spans of #3 copper wire with   477 aluminum wire. Upgrading this section of the 552L1      feeder will prevent customers on the end of Stafford Street from experiencing low voltage when tied to the 415L1 feeder.</v>
          </cell>
          <cell r="V208" t="str">
            <v xml:space="preserve">  </v>
          </cell>
          <cell r="W208" t="str">
            <v xml:space="preserve">  </v>
          </cell>
          <cell r="X208" t="str">
            <v>Div Ops-NE Electric</v>
          </cell>
          <cell r="Y208" t="str">
            <v>75005310E</v>
          </cell>
          <cell r="Z208" t="str">
            <v>MAE1000 - MA Electric Distribution PC</v>
          </cell>
          <cell r="AA208" t="str">
            <v>NONE</v>
          </cell>
          <cell r="AB208" t="str">
            <v xml:space="preserve">COMPANY 5310 LEVEL ELECT DIST </v>
          </cell>
          <cell r="AE208">
            <v>1</v>
          </cell>
          <cell r="AK208">
            <v>38230</v>
          </cell>
        </row>
        <row r="209">
          <cell r="A209" t="str">
            <v>C000982</v>
          </cell>
          <cell r="B209">
            <v>5310</v>
          </cell>
          <cell r="D209" t="str">
            <v>Z-GOLDEN OAKS URD</v>
          </cell>
          <cell r="E209" t="str">
            <v>P_Electric Distribution Line MA</v>
          </cell>
          <cell r="G209" t="str">
            <v>NONE</v>
          </cell>
          <cell r="H209" t="str">
            <v>NONE</v>
          </cell>
          <cell r="I209" t="str">
            <v>RADZIK, CHRISTOPHER</v>
          </cell>
          <cell r="L209" t="str">
            <v>Damage/Failure</v>
          </cell>
          <cell r="M209" t="str">
            <v>Specific</v>
          </cell>
          <cell r="O209" t="str">
            <v>Closed</v>
          </cell>
          <cell r="Q209" t="str">
            <v>C00982</v>
          </cell>
          <cell r="R209">
            <v>37964</v>
          </cell>
          <cell r="S209" t="str">
            <v>pwrbtch</v>
          </cell>
          <cell r="U209" t="str">
            <v xml:space="preserve">INSTALL 5000' #2 AL CABLE, 5000'2-WAY 3" DUCT BANK AND MISCELLANEOUS OH/UG EQUIPMENT.                                                                                                                                                           </v>
          </cell>
          <cell r="V209" t="str">
            <v xml:space="preserve">  </v>
          </cell>
          <cell r="W209" t="str">
            <v xml:space="preserve">  </v>
          </cell>
          <cell r="X209" t="str">
            <v>Div Ops-NE Electric</v>
          </cell>
          <cell r="Y209" t="str">
            <v>75005310E</v>
          </cell>
          <cell r="Z209" t="str">
            <v>MAE1000 - MA Electric Distribution PC</v>
          </cell>
          <cell r="AA209" t="str">
            <v>NONE</v>
          </cell>
          <cell r="AB209" t="str">
            <v xml:space="preserve">COMPANY 5310 LEVEL ELECT DIST </v>
          </cell>
          <cell r="AE209">
            <v>2</v>
          </cell>
          <cell r="AF209" t="str">
            <v>2</v>
          </cell>
          <cell r="AG209">
            <v>38959</v>
          </cell>
          <cell r="AH209">
            <v>119000</v>
          </cell>
          <cell r="AI209">
            <v>0</v>
          </cell>
          <cell r="AJ209">
            <v>1</v>
          </cell>
          <cell r="AK209">
            <v>1</v>
          </cell>
          <cell r="AL209">
            <v>0</v>
          </cell>
          <cell r="AM209">
            <v>1</v>
          </cell>
          <cell r="AN209">
            <v>1</v>
          </cell>
        </row>
        <row r="210">
          <cell r="A210" t="str">
            <v>C000983</v>
          </cell>
          <cell r="B210">
            <v>5310</v>
          </cell>
          <cell r="D210" t="str">
            <v>RTE 28 ROAD RECONSTRUCTION</v>
          </cell>
          <cell r="E210" t="str">
            <v>P_Electric Distribution Line MA</v>
          </cell>
          <cell r="G210" t="str">
            <v>NONE</v>
          </cell>
          <cell r="H210" t="str">
            <v>NONE</v>
          </cell>
          <cell r="I210" t="str">
            <v>COUTO, MANUEL</v>
          </cell>
          <cell r="L210" t="str">
            <v>Public Requirements</v>
          </cell>
          <cell r="M210" t="str">
            <v>Specific</v>
          </cell>
          <cell r="O210" t="str">
            <v>Closed</v>
          </cell>
          <cell r="Q210" t="str">
            <v>C00983</v>
          </cell>
          <cell r="R210">
            <v>37964</v>
          </cell>
          <cell r="S210" t="str">
            <v>pwrbtch</v>
          </cell>
          <cell r="U210" t="str">
            <v xml:space="preserve">Install 93 poles, 27900ft of 477kcmil Al 15kv spacer cable, 3-15kv loadbreak switches and miscellaneous OH equipment.   Remove 93 poles, 27900ft of 1/0 Al conductor, 3-15kv        loadbreak switches and miscellaneous OH equipment.          </v>
          </cell>
          <cell r="V210" t="str">
            <v xml:space="preserve">  </v>
          </cell>
          <cell r="W210" t="str">
            <v xml:space="preserve">  </v>
          </cell>
          <cell r="X210" t="str">
            <v>Div Ops-NE Electric</v>
          </cell>
          <cell r="Y210" t="str">
            <v>75005310E</v>
          </cell>
          <cell r="Z210" t="str">
            <v>MAE1000 - MA Electric Distribution PC</v>
          </cell>
          <cell r="AA210" t="str">
            <v>NONE</v>
          </cell>
          <cell r="AB210" t="str">
            <v xml:space="preserve">COMPANY 5310 LEVEL ELECT DIST </v>
          </cell>
          <cell r="AE210">
            <v>1</v>
          </cell>
        </row>
        <row r="211">
          <cell r="A211" t="str">
            <v>C000984</v>
          </cell>
          <cell r="B211">
            <v>5310</v>
          </cell>
          <cell r="D211" t="str">
            <v>MILLBURY MALL - MIL</v>
          </cell>
          <cell r="E211" t="str">
            <v>P_Electric Distribution Line MA</v>
          </cell>
          <cell r="G211" t="str">
            <v>NONE</v>
          </cell>
          <cell r="H211" t="str">
            <v>NONE</v>
          </cell>
          <cell r="L211" t="str">
            <v>New Business - Commercial</v>
          </cell>
          <cell r="M211" t="str">
            <v>Specific</v>
          </cell>
          <cell r="O211" t="str">
            <v>cancelled</v>
          </cell>
          <cell r="Q211" t="str">
            <v>C00984</v>
          </cell>
          <cell r="R211">
            <v>37964</v>
          </cell>
          <cell r="S211" t="str">
            <v>pwrbtch</v>
          </cell>
          <cell r="U211" t="str">
            <v xml:space="preserve">REPLACEMENT FOR FEEDER TIE BETWEEN 304W3 AND 304W5; ALSO    PROVIDES SERVICE FOR MILLBURY MALL;                                                                                                                                                 </v>
          </cell>
          <cell r="V211" t="str">
            <v xml:space="preserve">  </v>
          </cell>
          <cell r="W211" t="str">
            <v xml:space="preserve">  </v>
          </cell>
          <cell r="X211" t="str">
            <v>Div Ops-NE Electric</v>
          </cell>
          <cell r="Y211" t="str">
            <v>75005310E</v>
          </cell>
          <cell r="Z211" t="str">
            <v>MAE1000 - MA Electric Distribution PC</v>
          </cell>
          <cell r="AA211" t="str">
            <v>NONE</v>
          </cell>
          <cell r="AB211" t="str">
            <v xml:space="preserve">COMPANY 5310 LEVEL ELECT DIST </v>
          </cell>
          <cell r="AE211">
            <v>1</v>
          </cell>
          <cell r="AK211">
            <v>38225</v>
          </cell>
        </row>
        <row r="212">
          <cell r="A212" t="str">
            <v>C000985</v>
          </cell>
          <cell r="B212">
            <v>5310</v>
          </cell>
          <cell r="D212" t="str">
            <v>Z-29W1 RECONDUCTORING</v>
          </cell>
          <cell r="E212" t="str">
            <v>P_Electric Distribution Line MA</v>
          </cell>
          <cell r="G212" t="str">
            <v>NONE</v>
          </cell>
          <cell r="H212" t="str">
            <v>NONE</v>
          </cell>
          <cell r="I212" t="str">
            <v>BYRNE, MICHAEL J</v>
          </cell>
          <cell r="L212" t="str">
            <v>Load Relief</v>
          </cell>
          <cell r="M212" t="str">
            <v>Specific</v>
          </cell>
          <cell r="O212" t="str">
            <v>Closed</v>
          </cell>
          <cell r="Q212" t="str">
            <v>C00985</v>
          </cell>
          <cell r="R212">
            <v>37964</v>
          </cell>
          <cell r="S212" t="str">
            <v>pwrbtch</v>
          </cell>
          <cell r="U212" t="str">
            <v xml:space="preserve">Preliminary engineering                                                                                                                                                                                                                         </v>
          </cell>
          <cell r="V212" t="str">
            <v xml:space="preserve">  </v>
          </cell>
          <cell r="W212" t="str">
            <v xml:space="preserve">  </v>
          </cell>
          <cell r="X212" t="str">
            <v>Div Ops-NE Electric</v>
          </cell>
          <cell r="Y212" t="str">
            <v>75005310E</v>
          </cell>
          <cell r="Z212" t="str">
            <v>MAE1000 - MA Electric Distribution PC</v>
          </cell>
          <cell r="AA212" t="str">
            <v>NONE</v>
          </cell>
          <cell r="AB212" t="str">
            <v xml:space="preserve">COMPANY 5310 LEVEL ELECT DIST </v>
          </cell>
          <cell r="AE212">
            <v>2</v>
          </cell>
          <cell r="AF212" t="str">
            <v>2</v>
          </cell>
          <cell r="AG212">
            <v>38959</v>
          </cell>
          <cell r="AH212">
            <v>496000</v>
          </cell>
          <cell r="AI212">
            <v>0</v>
          </cell>
          <cell r="AJ212">
            <v>0</v>
          </cell>
          <cell r="AK212">
            <v>0</v>
          </cell>
          <cell r="AL212">
            <v>0</v>
          </cell>
          <cell r="AM212">
            <v>1</v>
          </cell>
          <cell r="AN212">
            <v>1</v>
          </cell>
        </row>
        <row r="213">
          <cell r="A213" t="str">
            <v>C000986</v>
          </cell>
          <cell r="B213">
            <v>5310</v>
          </cell>
          <cell r="D213" t="str">
            <v>CONVERT #2378 LINE TO 13.2 KV</v>
          </cell>
          <cell r="E213" t="str">
            <v>P_Electric Distribution Line MA</v>
          </cell>
          <cell r="G213" t="str">
            <v>NONE</v>
          </cell>
          <cell r="H213" t="str">
            <v>NONE</v>
          </cell>
          <cell r="I213" t="str">
            <v>DANEK, GEORGE</v>
          </cell>
          <cell r="J213" t="str">
            <v>System Capacity &amp; Performance</v>
          </cell>
          <cell r="L213" t="str">
            <v>Load Relief</v>
          </cell>
          <cell r="M213" t="str">
            <v>Specific</v>
          </cell>
          <cell r="O213" t="str">
            <v>Closed</v>
          </cell>
          <cell r="P213">
            <v>7913</v>
          </cell>
          <cell r="Q213" t="str">
            <v>C00986</v>
          </cell>
          <cell r="R213">
            <v>37964</v>
          </cell>
          <cell r="S213" t="str">
            <v>pwrbtch</v>
          </cell>
          <cell r="U213" t="str">
            <v>Install 39 poles,160 crossarms,249 post insulators,38 guys, 7 anchors &amp; 3.5 miles of 1-1/0kcmil AAC conductor.          Remove 39 poles, 95 crossarms, 285 post insulators, 33 guys &amp; 1 anchor.</v>
          </cell>
          <cell r="V213" t="str">
            <v xml:space="preserve">  </v>
          </cell>
          <cell r="W213" t="str">
            <v xml:space="preserve">  </v>
          </cell>
          <cell r="X213" t="str">
            <v>Div Ops-NE Electric</v>
          </cell>
          <cell r="Y213" t="str">
            <v>75005310E</v>
          </cell>
          <cell r="Z213" t="str">
            <v>MAE1000 - MA Electric Distribution PC</v>
          </cell>
          <cell r="AA213" t="str">
            <v>NONE</v>
          </cell>
          <cell r="AB213" t="str">
            <v xml:space="preserve">COMPANY 5310 LEVEL ELECT DIST </v>
          </cell>
          <cell r="AE213">
            <v>4</v>
          </cell>
          <cell r="AF213" t="str">
            <v>4</v>
          </cell>
          <cell r="AG213">
            <v>39169</v>
          </cell>
          <cell r="AH213">
            <v>883678</v>
          </cell>
          <cell r="AI213">
            <v>0</v>
          </cell>
          <cell r="AJ213">
            <v>0</v>
          </cell>
          <cell r="AK213">
            <v>0</v>
          </cell>
          <cell r="AL213">
            <v>1</v>
          </cell>
          <cell r="AM213">
            <v>0</v>
          </cell>
          <cell r="AN213">
            <v>1</v>
          </cell>
        </row>
        <row r="214">
          <cell r="A214" t="str">
            <v>C000987</v>
          </cell>
          <cell r="B214">
            <v>5310</v>
          </cell>
          <cell r="D214" t="str">
            <v>MH SWITCHGEAR WATER ST HAV</v>
          </cell>
          <cell r="E214" t="str">
            <v>P_Electric Distribution Line MA</v>
          </cell>
          <cell r="G214" t="str">
            <v>NONE</v>
          </cell>
          <cell r="H214" t="str">
            <v>NONE</v>
          </cell>
          <cell r="I214" t="str">
            <v>SCHNELLER, ROBERT A</v>
          </cell>
          <cell r="J214" t="str">
            <v>Asset Condition</v>
          </cell>
          <cell r="L214" t="str">
            <v>Asset Replacement</v>
          </cell>
          <cell r="M214" t="str">
            <v>Specific</v>
          </cell>
          <cell r="O214" t="str">
            <v>Closed</v>
          </cell>
          <cell r="P214">
            <v>8305</v>
          </cell>
          <cell r="Q214" t="str">
            <v>C00987</v>
          </cell>
          <cell r="R214">
            <v>37964</v>
          </cell>
          <cell r="S214" t="str">
            <v>pwrbtch</v>
          </cell>
          <cell r="U214" t="str">
            <v>time and materials for new switchgear to replace ofc's</v>
          </cell>
          <cell r="V214" t="str">
            <v xml:space="preserve">  </v>
          </cell>
          <cell r="W214" t="str">
            <v xml:space="preserve">  </v>
          </cell>
          <cell r="X214" t="str">
            <v>Div Ops-NE Electric</v>
          </cell>
          <cell r="Y214" t="str">
            <v>75005310E</v>
          </cell>
          <cell r="Z214" t="str">
            <v>MAE1000 - MA Electric Distribution PC</v>
          </cell>
          <cell r="AA214" t="str">
            <v>NONE</v>
          </cell>
          <cell r="AB214" t="str">
            <v xml:space="preserve">COMPANY 5310 LEVEL ELECT DIST </v>
          </cell>
          <cell r="AE214">
            <v>2</v>
          </cell>
          <cell r="AF214" t="str">
            <v>2</v>
          </cell>
          <cell r="AG214">
            <v>38959</v>
          </cell>
          <cell r="AH214">
            <v>116000</v>
          </cell>
          <cell r="AI214">
            <v>0</v>
          </cell>
          <cell r="AJ214">
            <v>1</v>
          </cell>
          <cell r="AK214">
            <v>1</v>
          </cell>
          <cell r="AL214">
            <v>0</v>
          </cell>
          <cell r="AM214">
            <v>1</v>
          </cell>
          <cell r="AN214">
            <v>1</v>
          </cell>
        </row>
        <row r="215">
          <cell r="A215" t="str">
            <v>C000988</v>
          </cell>
          <cell r="B215">
            <v>5310</v>
          </cell>
          <cell r="D215" t="str">
            <v>URD &amp; SWGR- BIGELOW STREET-WOR</v>
          </cell>
          <cell r="E215" t="str">
            <v>P_Electric Distribution Line MA</v>
          </cell>
          <cell r="G215" t="str">
            <v>NONE</v>
          </cell>
          <cell r="H215" t="str">
            <v>NONE</v>
          </cell>
          <cell r="I215" t="str">
            <v>MARCEAU, DANIEL</v>
          </cell>
          <cell r="J215" t="str">
            <v>Statutory/Regulatory</v>
          </cell>
          <cell r="L215" t="str">
            <v>New Business - Commercial</v>
          </cell>
          <cell r="M215" t="str">
            <v>Specific</v>
          </cell>
          <cell r="O215" t="str">
            <v>Closed</v>
          </cell>
          <cell r="P215">
            <v>8752</v>
          </cell>
          <cell r="Q215" t="str">
            <v>C00988</v>
          </cell>
          <cell r="R215">
            <v>37964</v>
          </cell>
          <cell r="S215" t="str">
            <v>pwrbtch</v>
          </cell>
          <cell r="U215" t="str">
            <v>INSTALL:1845' of 3C-4/0 Cu Cable, 1175' of 3C-#2 Cu cable   one PMH-9 switchgear, two JO poles, and miscellaneous OH andUG equipment. REMOVE:1230' of cable, 16 OFC's, and          miscellaneous OH and UG equipment.</v>
          </cell>
          <cell r="V215" t="str">
            <v xml:space="preserve">  </v>
          </cell>
          <cell r="W215" t="str">
            <v>The project was initiated for new condominiums on Bigelow St, Worcester.  In order to perform the work, an aerial trespass of ours needed to be removed and re-engineered.  This led to the installation of a switchgear, which proved important for OFC remova</v>
          </cell>
          <cell r="X215" t="str">
            <v>Div Ops-NE Electric</v>
          </cell>
          <cell r="Y215" t="str">
            <v>75005310E</v>
          </cell>
          <cell r="Z215" t="str">
            <v>MAE1000 - MA Electric Distribution PC</v>
          </cell>
          <cell r="AA215" t="str">
            <v>NONE</v>
          </cell>
          <cell r="AB215" t="str">
            <v xml:space="preserve">COMPANY 5310 LEVEL ELECT DIST </v>
          </cell>
          <cell r="AE215">
            <v>2</v>
          </cell>
          <cell r="AF215" t="str">
            <v>2</v>
          </cell>
          <cell r="AG215">
            <v>38596</v>
          </cell>
          <cell r="AH215">
            <v>244000</v>
          </cell>
          <cell r="AI215">
            <v>0</v>
          </cell>
          <cell r="AJ215">
            <v>0</v>
          </cell>
          <cell r="AK215">
            <v>1</v>
          </cell>
          <cell r="AL215">
            <v>0</v>
          </cell>
          <cell r="AM215">
            <v>1</v>
          </cell>
          <cell r="AN215">
            <v>1</v>
          </cell>
        </row>
        <row r="216">
          <cell r="A216" t="str">
            <v>C000989</v>
          </cell>
          <cell r="B216">
            <v>5310</v>
          </cell>
          <cell r="D216" t="str">
            <v>INST/REM CUTOUTS 527L1 - GRA</v>
          </cell>
          <cell r="E216" t="str">
            <v>P_Electric Distribution Line MA</v>
          </cell>
          <cell r="G216" t="str">
            <v>NONE</v>
          </cell>
          <cell r="H216" t="str">
            <v>NONE</v>
          </cell>
          <cell r="I216" t="str">
            <v>NICHOLS, JAMES S</v>
          </cell>
          <cell r="L216" t="str">
            <v>Asset Replacement</v>
          </cell>
          <cell r="M216" t="str">
            <v>Specific</v>
          </cell>
          <cell r="O216" t="str">
            <v>Closed</v>
          </cell>
          <cell r="Q216" t="str">
            <v>C00989</v>
          </cell>
          <cell r="R216">
            <v>37964</v>
          </cell>
          <cell r="S216" t="str">
            <v>pwrbtch</v>
          </cell>
          <cell r="U216" t="str">
            <v xml:space="preserve">This project will install and remove cutouts on the 527L1 inGranby.                                                                                                                                                                             </v>
          </cell>
          <cell r="V216" t="str">
            <v xml:space="preserve">  </v>
          </cell>
          <cell r="W216" t="str">
            <v>To improve reliability by replacing the AB chance cutouts</v>
          </cell>
          <cell r="X216" t="str">
            <v>Div Ops-NE Electric</v>
          </cell>
          <cell r="Y216" t="str">
            <v>75005310E</v>
          </cell>
          <cell r="Z216" t="str">
            <v>MAE1000 - MA Electric Distribution PC</v>
          </cell>
          <cell r="AA216" t="str">
            <v>NONE</v>
          </cell>
          <cell r="AB216" t="str">
            <v xml:space="preserve">COMPANY 5310 LEVEL ELECT DIST </v>
          </cell>
          <cell r="AE216">
            <v>2</v>
          </cell>
          <cell r="AF216" t="str">
            <v>2</v>
          </cell>
          <cell r="AG216">
            <v>38554</v>
          </cell>
          <cell r="AH216">
            <v>140000</v>
          </cell>
          <cell r="AI216">
            <v>0</v>
          </cell>
          <cell r="AJ216">
            <v>1</v>
          </cell>
          <cell r="AK216">
            <v>1</v>
          </cell>
          <cell r="AL216">
            <v>0</v>
          </cell>
          <cell r="AM216">
            <v>1</v>
          </cell>
          <cell r="AN216">
            <v>1</v>
          </cell>
        </row>
        <row r="217">
          <cell r="A217" t="str">
            <v>C000990</v>
          </cell>
          <cell r="B217">
            <v>5310</v>
          </cell>
          <cell r="D217" t="str">
            <v>OH TO UG CENTER STREET - NAD</v>
          </cell>
          <cell r="E217" t="str">
            <v>P_Electric Distribution Line MA</v>
          </cell>
          <cell r="G217" t="str">
            <v>NONE</v>
          </cell>
          <cell r="H217" t="str">
            <v>NONE</v>
          </cell>
          <cell r="I217" t="str">
            <v>THOMAS, DAVID</v>
          </cell>
          <cell r="J217" t="str">
            <v>Statutory/Regulatory</v>
          </cell>
          <cell r="L217" t="str">
            <v>Public Requirements</v>
          </cell>
          <cell r="M217" t="str">
            <v>Specific</v>
          </cell>
          <cell r="O217" t="str">
            <v>Closed</v>
          </cell>
          <cell r="P217">
            <v>8394</v>
          </cell>
          <cell r="Q217" t="str">
            <v>C00990</v>
          </cell>
          <cell r="R217">
            <v>37964</v>
          </cell>
          <cell r="S217" t="str">
            <v>pwrbtch</v>
          </cell>
          <cell r="U217" t="str">
            <v>The City of North Adams has requested MECo to relocate all  overhead facilities in the Center Street, North Adams area  to underground.  This project will include all overhead     removal costs and underground installation costs.</v>
          </cell>
          <cell r="V217" t="str">
            <v xml:space="preserve">  </v>
          </cell>
          <cell r="W217" t="str">
            <v xml:space="preserve">  </v>
          </cell>
          <cell r="X217" t="str">
            <v>Div Ops-NE Electric</v>
          </cell>
          <cell r="Y217" t="str">
            <v>75005310E</v>
          </cell>
          <cell r="Z217" t="str">
            <v>MAE1000 - MA Electric Distribution PC</v>
          </cell>
          <cell r="AA217" t="str">
            <v>NONE</v>
          </cell>
          <cell r="AB217" t="str">
            <v xml:space="preserve">COMPANY 5310 LEVEL ELECT DIST </v>
          </cell>
          <cell r="AE217">
            <v>1</v>
          </cell>
        </row>
        <row r="218">
          <cell r="A218" t="str">
            <v>C000991</v>
          </cell>
          <cell r="B218">
            <v>5310</v>
          </cell>
          <cell r="D218" t="str">
            <v>RECONDUCT 2276 LINE</v>
          </cell>
          <cell r="E218" t="str">
            <v>P_Electric Distribution Line MA</v>
          </cell>
          <cell r="G218" t="str">
            <v>NONE</v>
          </cell>
          <cell r="H218" t="str">
            <v>NONE</v>
          </cell>
          <cell r="I218" t="str">
            <v>AGUSTIN, EMILIO</v>
          </cell>
          <cell r="J218" t="str">
            <v>System Capacity &amp; Performance</v>
          </cell>
          <cell r="L218" t="str">
            <v>Load Relief</v>
          </cell>
          <cell r="M218" t="str">
            <v>Specific</v>
          </cell>
          <cell r="O218" t="str">
            <v>Closed</v>
          </cell>
          <cell r="P218">
            <v>8457</v>
          </cell>
          <cell r="Q218" t="str">
            <v>C00991</v>
          </cell>
          <cell r="R218">
            <v>37964</v>
          </cell>
          <cell r="S218" t="str">
            <v>pwrbtch</v>
          </cell>
          <cell r="U218" t="str">
            <v>RECONDUCT 2276 LINE</v>
          </cell>
          <cell r="V218" t="str">
            <v xml:space="preserve">  </v>
          </cell>
          <cell r="W218" t="str">
            <v xml:space="preserve">  </v>
          </cell>
          <cell r="X218" t="str">
            <v>Div Ops-NE Electric</v>
          </cell>
          <cell r="Y218" t="str">
            <v>75005310E</v>
          </cell>
          <cell r="Z218" t="str">
            <v>MAE1000 - MA Electric Distribution PC</v>
          </cell>
          <cell r="AA218" t="str">
            <v>NONE</v>
          </cell>
          <cell r="AB218" t="str">
            <v xml:space="preserve">COMPANY 5310 LEVEL ELECT DIST </v>
          </cell>
          <cell r="AE218">
            <v>4</v>
          </cell>
          <cell r="AF218" t="str">
            <v>4</v>
          </cell>
          <cell r="AG218">
            <v>38959</v>
          </cell>
          <cell r="AH218">
            <v>744000</v>
          </cell>
          <cell r="AI218">
            <v>0</v>
          </cell>
          <cell r="AJ218">
            <v>0</v>
          </cell>
          <cell r="AK218">
            <v>0</v>
          </cell>
          <cell r="AL218">
            <v>1</v>
          </cell>
          <cell r="AM218">
            <v>0</v>
          </cell>
          <cell r="AN218">
            <v>1</v>
          </cell>
        </row>
        <row r="219">
          <cell r="A219" t="str">
            <v>C000992</v>
          </cell>
          <cell r="B219">
            <v>5310</v>
          </cell>
          <cell r="D219" t="str">
            <v>RECONDUCT 2278 LINE</v>
          </cell>
          <cell r="E219" t="str">
            <v>P_Electric Distribution Line MA</v>
          </cell>
          <cell r="G219" t="str">
            <v>NONE</v>
          </cell>
          <cell r="H219" t="str">
            <v>NONE</v>
          </cell>
          <cell r="I219" t="str">
            <v>AGUSTIN, EMILIO</v>
          </cell>
          <cell r="J219" t="str">
            <v>System Capacity &amp; Performance</v>
          </cell>
          <cell r="L219" t="str">
            <v>Load Relief</v>
          </cell>
          <cell r="M219" t="str">
            <v>Specific</v>
          </cell>
          <cell r="O219" t="str">
            <v>Closed</v>
          </cell>
          <cell r="P219">
            <v>8458</v>
          </cell>
          <cell r="Q219" t="str">
            <v>C00992</v>
          </cell>
          <cell r="R219">
            <v>37964</v>
          </cell>
          <cell r="S219" t="str">
            <v>pwrbtch</v>
          </cell>
          <cell r="U219" t="str">
            <v>RECONDUCT 2278 LINE</v>
          </cell>
          <cell r="V219" t="str">
            <v xml:space="preserve">  </v>
          </cell>
          <cell r="W219" t="str">
            <v xml:space="preserve">  </v>
          </cell>
          <cell r="X219" t="str">
            <v>Div Ops-NE Electric</v>
          </cell>
          <cell r="Y219" t="str">
            <v>75005310E</v>
          </cell>
          <cell r="Z219" t="str">
            <v>MAE1000 - MA Electric Distribution PC</v>
          </cell>
          <cell r="AA219" t="str">
            <v>NONE</v>
          </cell>
          <cell r="AB219" t="str">
            <v xml:space="preserve">COMPANY 5310 LEVEL ELECT DIST </v>
          </cell>
          <cell r="AE219">
            <v>1</v>
          </cell>
        </row>
        <row r="220">
          <cell r="A220" t="str">
            <v>C000993</v>
          </cell>
          <cell r="B220">
            <v>5310</v>
          </cell>
          <cell r="D220" t="str">
            <v>95W5 FEEDER HANOVER</v>
          </cell>
          <cell r="E220" t="str">
            <v>P_Electric Distribution Line MA</v>
          </cell>
          <cell r="G220" t="str">
            <v>NONE</v>
          </cell>
          <cell r="H220" t="str">
            <v>NONE</v>
          </cell>
          <cell r="I220" t="str">
            <v>BRETON, STEPHEN</v>
          </cell>
          <cell r="L220" t="str">
            <v>Load Relief</v>
          </cell>
          <cell r="M220" t="str">
            <v>Specific</v>
          </cell>
          <cell r="O220" t="str">
            <v>Closed</v>
          </cell>
          <cell r="Q220" t="str">
            <v>C00993</v>
          </cell>
          <cell r="R220">
            <v>37964</v>
          </cell>
          <cell r="S220" t="str">
            <v>pwrbtch</v>
          </cell>
          <cell r="U220" t="str">
            <v xml:space="preserve">Install 1000' of 15kv 1000kcmil al getaway cable,12500' of  spacer cable along Hanover St. from Phillips Ln to Plain    St. to P40 Main St. Replace poles as determined necessary   to facilitate cable installation.                           </v>
          </cell>
          <cell r="V220" t="str">
            <v xml:space="preserve">  </v>
          </cell>
          <cell r="W220" t="str">
            <v xml:space="preserve">  </v>
          </cell>
          <cell r="X220" t="str">
            <v>Div Ops-NE Electric</v>
          </cell>
          <cell r="Y220" t="str">
            <v>75005310E</v>
          </cell>
          <cell r="Z220" t="str">
            <v>MAE1000 - MA Electric Distribution PC</v>
          </cell>
          <cell r="AA220" t="str">
            <v>NONE</v>
          </cell>
          <cell r="AB220" t="str">
            <v xml:space="preserve">COMPANY 5310 LEVEL ELECT DIST </v>
          </cell>
          <cell r="AE220">
            <v>2</v>
          </cell>
          <cell r="AF220" t="str">
            <v>2</v>
          </cell>
          <cell r="AG220">
            <v>38959</v>
          </cell>
          <cell r="AH220">
            <v>617000</v>
          </cell>
          <cell r="AI220">
            <v>0</v>
          </cell>
          <cell r="AJ220">
            <v>0</v>
          </cell>
          <cell r="AK220">
            <v>0</v>
          </cell>
          <cell r="AL220">
            <v>1</v>
          </cell>
          <cell r="AM220">
            <v>0</v>
          </cell>
          <cell r="AN220">
            <v>1</v>
          </cell>
        </row>
        <row r="221">
          <cell r="A221" t="str">
            <v>C000994</v>
          </cell>
          <cell r="B221">
            <v>5310</v>
          </cell>
          <cell r="D221" t="str">
            <v>Z-HANS KISSLE</v>
          </cell>
          <cell r="E221" t="str">
            <v>P_Electric Distribution Line MA</v>
          </cell>
          <cell r="G221" t="str">
            <v>NONE</v>
          </cell>
          <cell r="H221" t="str">
            <v>NONE</v>
          </cell>
          <cell r="I221" t="str">
            <v>SCARPONE, JAMES J.</v>
          </cell>
          <cell r="J221" t="str">
            <v>Statutory/Regulatory</v>
          </cell>
          <cell r="L221" t="str">
            <v>New Business - Commercial</v>
          </cell>
          <cell r="M221" t="str">
            <v>Specific</v>
          </cell>
          <cell r="O221" t="str">
            <v>Closed</v>
          </cell>
          <cell r="P221">
            <v>8906</v>
          </cell>
          <cell r="Q221" t="str">
            <v>C00994</v>
          </cell>
          <cell r="R221">
            <v>37964</v>
          </cell>
          <cell r="S221" t="str">
            <v>pwrbtch</v>
          </cell>
          <cell r="U221" t="str">
            <v>time and material new service hans kissle</v>
          </cell>
          <cell r="V221" t="str">
            <v>Delegation of Authority is attached as a document to the project.</v>
          </cell>
          <cell r="W221" t="str">
            <v xml:space="preserve">  </v>
          </cell>
          <cell r="X221" t="str">
            <v>Div Ops-NE Electric</v>
          </cell>
          <cell r="Y221" t="str">
            <v>75005310E</v>
          </cell>
          <cell r="Z221" t="str">
            <v>MAE1000 - MA Electric Distribution PC</v>
          </cell>
          <cell r="AA221" t="str">
            <v>NONE</v>
          </cell>
          <cell r="AB221" t="str">
            <v xml:space="preserve">COMPANY 5310 LEVEL ELECT DIST </v>
          </cell>
          <cell r="AE221">
            <v>3</v>
          </cell>
          <cell r="AF221" t="str">
            <v>3</v>
          </cell>
          <cell r="AG221">
            <v>38778</v>
          </cell>
          <cell r="AH221">
            <v>117800</v>
          </cell>
          <cell r="AI221">
            <v>0</v>
          </cell>
          <cell r="AJ221">
            <v>1</v>
          </cell>
          <cell r="AK221">
            <v>1</v>
          </cell>
          <cell r="AL221">
            <v>0</v>
          </cell>
          <cell r="AM221">
            <v>1</v>
          </cell>
          <cell r="AN221">
            <v>1</v>
          </cell>
        </row>
        <row r="222">
          <cell r="A222" t="str">
            <v>C000995</v>
          </cell>
          <cell r="B222">
            <v>5310</v>
          </cell>
          <cell r="D222" t="str">
            <v>9L5 LOAD RELIEF FEEDER</v>
          </cell>
          <cell r="E222" t="str">
            <v>P_Electric Distribution Line MA</v>
          </cell>
          <cell r="G222" t="str">
            <v>NONE</v>
          </cell>
          <cell r="H222" t="str">
            <v>NONE</v>
          </cell>
          <cell r="I222" t="str">
            <v>BREDIN, MICHAEL C</v>
          </cell>
          <cell r="J222" t="str">
            <v>System Capacity &amp; Performance</v>
          </cell>
          <cell r="L222" t="str">
            <v>Load Relief</v>
          </cell>
          <cell r="M222" t="str">
            <v>Specific</v>
          </cell>
          <cell r="O222" t="str">
            <v>Closed</v>
          </cell>
          <cell r="P222">
            <v>7724</v>
          </cell>
          <cell r="Q222" t="str">
            <v>C00995</v>
          </cell>
          <cell r="R222">
            <v>37964</v>
          </cell>
          <cell r="S222" t="str">
            <v>pwrbtch</v>
          </cell>
          <cell r="U222" t="str">
            <v>Inst 28 SO poles, 37 JO poles, 5300 ckt ft 3-#477 AL bare,  4600 ckt ft #477 15KV spcr cble, 1 15Kv L/B, 200'2 duct bnk  250 ckt ft 3-1/C 1000MCM AL 15kv EPR cbl &amp; misc OH &amp; UG Eq.Remove existing openwire pri cond, poles and misc OH e</v>
          </cell>
          <cell r="V222" t="str">
            <v>See documents attached for Re-write documentation.</v>
          </cell>
          <cell r="W222" t="str">
            <v xml:space="preserve">  </v>
          </cell>
          <cell r="X222" t="str">
            <v>Div Ops-NE Electric</v>
          </cell>
          <cell r="Y222" t="str">
            <v>75005310E</v>
          </cell>
          <cell r="Z222" t="str">
            <v>MAE1000 - MA Electric Distribution PC</v>
          </cell>
          <cell r="AA222" t="str">
            <v>NONE</v>
          </cell>
          <cell r="AB222" t="str">
            <v xml:space="preserve">COMPANY 5310 LEVEL ELECT DIST </v>
          </cell>
          <cell r="AE222">
            <v>2</v>
          </cell>
          <cell r="AF222" t="str">
            <v>2</v>
          </cell>
          <cell r="AG222">
            <v>38736</v>
          </cell>
          <cell r="AH222">
            <v>486700</v>
          </cell>
          <cell r="AI222">
            <v>0</v>
          </cell>
          <cell r="AJ222">
            <v>0</v>
          </cell>
          <cell r="AK222">
            <v>0</v>
          </cell>
          <cell r="AL222">
            <v>0</v>
          </cell>
          <cell r="AM222">
            <v>1</v>
          </cell>
          <cell r="AN222">
            <v>1</v>
          </cell>
        </row>
        <row r="223">
          <cell r="A223" t="str">
            <v>C000996</v>
          </cell>
          <cell r="B223">
            <v>5310</v>
          </cell>
          <cell r="D223" t="str">
            <v>Z-GENERAL MILLS NEW SERVICE</v>
          </cell>
          <cell r="E223" t="str">
            <v>P_Electric Distribution Line MA</v>
          </cell>
          <cell r="G223" t="str">
            <v>NONE</v>
          </cell>
          <cell r="H223" t="str">
            <v>NONE</v>
          </cell>
          <cell r="I223" t="str">
            <v>SCARPONE, JAMES J.</v>
          </cell>
          <cell r="L223" t="str">
            <v>New Business - Commercial</v>
          </cell>
          <cell r="M223" t="str">
            <v>Specific</v>
          </cell>
          <cell r="O223" t="str">
            <v>Closed</v>
          </cell>
          <cell r="Q223" t="str">
            <v>C00996</v>
          </cell>
          <cell r="R223">
            <v>37964</v>
          </cell>
          <cell r="S223" t="str">
            <v>pwrbtch</v>
          </cell>
          <cell r="U223" t="str">
            <v xml:space="preserve">time and materials                                                                                                                                                                                                                              </v>
          </cell>
          <cell r="V223" t="str">
            <v xml:space="preserve">  </v>
          </cell>
          <cell r="W223" t="str">
            <v xml:space="preserve">  </v>
          </cell>
          <cell r="X223" t="str">
            <v>Div Ops-NE Electric</v>
          </cell>
          <cell r="Y223" t="str">
            <v>75005310E</v>
          </cell>
          <cell r="Z223" t="str">
            <v>MAE1000 - MA Electric Distribution PC</v>
          </cell>
          <cell r="AA223" t="str">
            <v>NONE</v>
          </cell>
          <cell r="AB223" t="str">
            <v xml:space="preserve">COMPANY 5310 LEVEL ELECT DIST </v>
          </cell>
          <cell r="AE223">
            <v>2</v>
          </cell>
          <cell r="AF223" t="str">
            <v>2</v>
          </cell>
          <cell r="AG223">
            <v>38959</v>
          </cell>
          <cell r="AH223">
            <v>62000</v>
          </cell>
          <cell r="AI223">
            <v>1</v>
          </cell>
          <cell r="AJ223">
            <v>1</v>
          </cell>
          <cell r="AK223">
            <v>1</v>
          </cell>
          <cell r="AL223">
            <v>0</v>
          </cell>
          <cell r="AM223">
            <v>1</v>
          </cell>
          <cell r="AN223">
            <v>1</v>
          </cell>
        </row>
        <row r="224">
          <cell r="A224" t="str">
            <v>C000997</v>
          </cell>
          <cell r="B224">
            <v>5310</v>
          </cell>
          <cell r="D224" t="str">
            <v>FDRS 1J7 &amp;1J14 CONVERSION</v>
          </cell>
          <cell r="E224" t="str">
            <v>P_Electric Distribution Line MA</v>
          </cell>
          <cell r="G224" t="str">
            <v>NONE</v>
          </cell>
          <cell r="H224" t="str">
            <v>NONE</v>
          </cell>
          <cell r="I224" t="str">
            <v>PEARSON, JAMES</v>
          </cell>
          <cell r="J224" t="str">
            <v>System Capacity &amp; Performance</v>
          </cell>
          <cell r="L224" t="str">
            <v>Load Relief</v>
          </cell>
          <cell r="M224" t="str">
            <v>Specific</v>
          </cell>
          <cell r="O224" t="str">
            <v>Closed</v>
          </cell>
          <cell r="P224">
            <v>8096</v>
          </cell>
          <cell r="Q224" t="str">
            <v>C00997</v>
          </cell>
          <cell r="R224">
            <v>37964</v>
          </cell>
          <cell r="S224" t="str">
            <v>pwrbtch</v>
          </cell>
          <cell r="U224" t="str">
            <v>Replacement of 101poles ,installation of 6500ckt ft of 477  bare al&amp; 1-600amp Lb switch &amp; 6-600amp UA disc switches,3000ft of 1/0 triplex &amp; 550ft of 1/0 quad cable.  Rem of 450ckt ft of 477 spcb,2800ckt ft of 4/0cu &amp;3550ckt ft #3 open</v>
          </cell>
          <cell r="V224" t="str">
            <v>See Attachment for overrun details.</v>
          </cell>
          <cell r="W224" t="str">
            <v xml:space="preserve">  </v>
          </cell>
          <cell r="X224" t="str">
            <v>Div Ops-NE Electric</v>
          </cell>
          <cell r="Y224" t="str">
            <v>75005310E</v>
          </cell>
          <cell r="Z224" t="str">
            <v>MAE1000 - MA Electric Distribution PC</v>
          </cell>
          <cell r="AA224" t="str">
            <v>NONE</v>
          </cell>
          <cell r="AB224" t="str">
            <v xml:space="preserve">COMPANY 5310 LEVEL ELECT DIST </v>
          </cell>
          <cell r="AE224">
            <v>3</v>
          </cell>
          <cell r="AF224" t="str">
            <v>3</v>
          </cell>
          <cell r="AG224">
            <v>38750</v>
          </cell>
          <cell r="AH224">
            <v>542400</v>
          </cell>
          <cell r="AI224">
            <v>0</v>
          </cell>
          <cell r="AJ224">
            <v>0</v>
          </cell>
          <cell r="AK224">
            <v>0</v>
          </cell>
          <cell r="AL224">
            <v>1</v>
          </cell>
          <cell r="AM224">
            <v>0</v>
          </cell>
          <cell r="AN224">
            <v>1</v>
          </cell>
        </row>
        <row r="225">
          <cell r="A225" t="str">
            <v>C000998</v>
          </cell>
          <cell r="B225">
            <v>5310</v>
          </cell>
          <cell r="D225" t="str">
            <v>Z-CORPORATION WAY ROAD WIDENING</v>
          </cell>
          <cell r="E225" t="str">
            <v>P_Electric Distribution Line MA</v>
          </cell>
          <cell r="G225" t="str">
            <v>NONE</v>
          </cell>
          <cell r="H225" t="str">
            <v>NONE</v>
          </cell>
          <cell r="I225" t="str">
            <v>CORMIER, ANNE</v>
          </cell>
          <cell r="J225" t="str">
            <v>Statutory/Regulatory</v>
          </cell>
          <cell r="L225" t="str">
            <v>Public Requirements</v>
          </cell>
          <cell r="M225" t="str">
            <v>Specific</v>
          </cell>
          <cell r="O225" t="str">
            <v>Closed</v>
          </cell>
          <cell r="P225">
            <v>8894</v>
          </cell>
          <cell r="Q225" t="str">
            <v>C00998</v>
          </cell>
          <cell r="R225">
            <v>37964</v>
          </cell>
          <cell r="S225" t="str">
            <v>pwrbtch</v>
          </cell>
          <cell r="U225" t="str">
            <v>Corporation Way in Medford will be widened to accomodate    greater access to the new Telecom City Business Park. The   existing overhead facilities will be removed and a new manhole and duct system will be installed in its place.</v>
          </cell>
          <cell r="V225" t="str">
            <v xml:space="preserve">  </v>
          </cell>
          <cell r="W225" t="str">
            <v xml:space="preserve">  </v>
          </cell>
          <cell r="X225" t="str">
            <v>Div Ops-NE Electric</v>
          </cell>
          <cell r="Y225" t="str">
            <v>75005310E</v>
          </cell>
          <cell r="Z225" t="str">
            <v>MAE1000 - MA Electric Distribution PC</v>
          </cell>
          <cell r="AA225" t="str">
            <v>NONE</v>
          </cell>
          <cell r="AB225" t="str">
            <v xml:space="preserve">COMPANY 5310 LEVEL ELECT DIST </v>
          </cell>
          <cell r="AE225">
            <v>4</v>
          </cell>
          <cell r="AF225" t="str">
            <v>4</v>
          </cell>
          <cell r="AG225">
            <v>39169</v>
          </cell>
          <cell r="AH225">
            <v>905528</v>
          </cell>
          <cell r="AI225">
            <v>0</v>
          </cell>
          <cell r="AJ225">
            <v>0</v>
          </cell>
          <cell r="AK225">
            <v>0</v>
          </cell>
          <cell r="AL225">
            <v>1</v>
          </cell>
          <cell r="AM225">
            <v>0</v>
          </cell>
          <cell r="AN225">
            <v>1</v>
          </cell>
        </row>
        <row r="226">
          <cell r="A226" t="str">
            <v>C001000</v>
          </cell>
          <cell r="B226">
            <v>5310</v>
          </cell>
          <cell r="D226" t="str">
            <v>NEESCOM REQUEST  G7801 - BOL</v>
          </cell>
          <cell r="E226" t="str">
            <v>P_Electric Distribution Line MA</v>
          </cell>
          <cell r="G226" t="str">
            <v>NONE</v>
          </cell>
          <cell r="H226" t="str">
            <v>NONE</v>
          </cell>
          <cell r="I226" t="str">
            <v>SMITH, GREGORY M</v>
          </cell>
          <cell r="L226" t="str">
            <v>3rd Party Attachments</v>
          </cell>
          <cell r="M226" t="str">
            <v>Specific</v>
          </cell>
          <cell r="O226" t="str">
            <v>Closed</v>
          </cell>
          <cell r="Q226" t="str">
            <v>C01000</v>
          </cell>
          <cell r="R226">
            <v>37964</v>
          </cell>
          <cell r="S226" t="str">
            <v>pwrbtch</v>
          </cell>
          <cell r="U226" t="str">
            <v xml:space="preserve">SURVEY WORK IN BOLTON SUGAR RD., CORN RD., BROWN RD., E.    BARRE HILL RD.WARNER RD., OLD HARVARD RD.                                                                                                                                           </v>
          </cell>
          <cell r="V226" t="str">
            <v xml:space="preserve">  </v>
          </cell>
          <cell r="W226" t="str">
            <v xml:space="preserve">  </v>
          </cell>
          <cell r="X226" t="str">
            <v>Div Ops-NE Electric</v>
          </cell>
          <cell r="Y226" t="str">
            <v>75005310E</v>
          </cell>
          <cell r="Z226" t="str">
            <v>MAE1000 - MA Electric Distribution PC</v>
          </cell>
          <cell r="AA226" t="str">
            <v>NONE</v>
          </cell>
          <cell r="AB226" t="str">
            <v xml:space="preserve">COMPANY 5310 LEVEL ELECT DIST </v>
          </cell>
          <cell r="AE226">
            <v>2</v>
          </cell>
          <cell r="AF226" t="str">
            <v>2</v>
          </cell>
          <cell r="AG226">
            <v>38959</v>
          </cell>
          <cell r="AH226">
            <v>-3516</v>
          </cell>
          <cell r="AI226">
            <v>1</v>
          </cell>
          <cell r="AJ226">
            <v>1</v>
          </cell>
          <cell r="AK226">
            <v>1</v>
          </cell>
          <cell r="AL226">
            <v>0</v>
          </cell>
          <cell r="AM226">
            <v>1</v>
          </cell>
          <cell r="AN226">
            <v>1</v>
          </cell>
        </row>
        <row r="227">
          <cell r="A227" t="str">
            <v>C001001</v>
          </cell>
          <cell r="B227">
            <v>5310</v>
          </cell>
          <cell r="D227" t="str">
            <v>SYKES RD.SUB-NEW 28W43 FEEDER</v>
          </cell>
          <cell r="E227" t="str">
            <v>P_Electric Distribution Line MA</v>
          </cell>
          <cell r="G227" t="str">
            <v>NONE</v>
          </cell>
          <cell r="H227" t="str">
            <v>NONE</v>
          </cell>
          <cell r="I227" t="str">
            <v>COX, ROGER</v>
          </cell>
          <cell r="J227" t="str">
            <v>System Capacity &amp; Performance</v>
          </cell>
          <cell r="L227" t="str">
            <v>Load Relief</v>
          </cell>
          <cell r="M227" t="str">
            <v>Specific</v>
          </cell>
          <cell r="O227" t="str">
            <v>Closed</v>
          </cell>
          <cell r="P227">
            <v>8711</v>
          </cell>
          <cell r="Q227" t="str">
            <v>C01001</v>
          </cell>
          <cell r="R227">
            <v>37964</v>
          </cell>
          <cell r="S227" t="str">
            <v>pwrbtch</v>
          </cell>
          <cell r="U227" t="str">
            <v xml:space="preserve">  </v>
          </cell>
          <cell r="V227" t="str">
            <v xml:space="preserve">  </v>
          </cell>
          <cell r="W227" t="str">
            <v xml:space="preserve">  </v>
          </cell>
          <cell r="X227" t="str">
            <v>Div Ops-NE Electric</v>
          </cell>
          <cell r="Y227" t="str">
            <v>75005310E</v>
          </cell>
          <cell r="Z227" t="str">
            <v>MAE1000 - MA Electric Distribution PC</v>
          </cell>
          <cell r="AA227" t="str">
            <v>NONE</v>
          </cell>
          <cell r="AB227" t="str">
            <v xml:space="preserve">COMPANY 5310 LEVEL ELECT DIST </v>
          </cell>
          <cell r="AE227">
            <v>2</v>
          </cell>
          <cell r="AF227" t="str">
            <v>2</v>
          </cell>
          <cell r="AG227">
            <v>38736</v>
          </cell>
          <cell r="AH227">
            <v>133400</v>
          </cell>
          <cell r="AI227">
            <v>0</v>
          </cell>
          <cell r="AJ227">
            <v>1</v>
          </cell>
          <cell r="AK227">
            <v>1</v>
          </cell>
          <cell r="AL227">
            <v>0</v>
          </cell>
          <cell r="AM227">
            <v>1</v>
          </cell>
          <cell r="AN227">
            <v>1</v>
          </cell>
        </row>
        <row r="228">
          <cell r="A228" t="str">
            <v>C001002</v>
          </cell>
          <cell r="B228">
            <v>5310</v>
          </cell>
          <cell r="D228" t="str">
            <v>LOAD RELIEF 2J8/4J2 FDRS-QCY</v>
          </cell>
          <cell r="E228" t="str">
            <v>P_Electric Distribution Line MA</v>
          </cell>
          <cell r="G228" t="str">
            <v>NONE</v>
          </cell>
          <cell r="H228" t="str">
            <v>NONE</v>
          </cell>
          <cell r="I228" t="str">
            <v>YEPEZ, HERNAN R</v>
          </cell>
          <cell r="L228" t="str">
            <v>Load Relief</v>
          </cell>
          <cell r="M228" t="str">
            <v>Specific</v>
          </cell>
          <cell r="O228" t="str">
            <v>Closed</v>
          </cell>
          <cell r="Q228" t="str">
            <v>C01002</v>
          </cell>
          <cell r="R228">
            <v>37964</v>
          </cell>
          <cell r="S228" t="str">
            <v>pwrbtch</v>
          </cell>
          <cell r="U228" t="str">
            <v xml:space="preserve">Load Relief 2J8/4J2 Feeders - Quincy. Summer 2003                                                                                                                                                                                               </v>
          </cell>
          <cell r="V228" t="str">
            <v xml:space="preserve">  </v>
          </cell>
          <cell r="W228" t="str">
            <v xml:space="preserve">  </v>
          </cell>
          <cell r="X228" t="str">
            <v>Div Ops-NE Electric</v>
          </cell>
          <cell r="Y228" t="str">
            <v>75005310E</v>
          </cell>
          <cell r="Z228" t="str">
            <v>MAE1000 - MA Electric Distribution PC</v>
          </cell>
          <cell r="AA228" t="str">
            <v>NONE</v>
          </cell>
          <cell r="AB228" t="str">
            <v xml:space="preserve">COMPANY 5310 LEVEL ELECT DIST </v>
          </cell>
          <cell r="AE228">
            <v>1</v>
          </cell>
        </row>
        <row r="229">
          <cell r="A229" t="str">
            <v>C001003</v>
          </cell>
          <cell r="B229">
            <v>5310</v>
          </cell>
          <cell r="D229" t="str">
            <v>Old Commons, N. Andover, OH to UG</v>
          </cell>
          <cell r="E229" t="str">
            <v>P_Electric Distribution Line MA</v>
          </cell>
          <cell r="F229" t="str">
            <v>DCIG1010P326C</v>
          </cell>
          <cell r="G229" t="str">
            <v>49</v>
          </cell>
          <cell r="H229" t="str">
            <v>15</v>
          </cell>
          <cell r="I229" t="str">
            <v>CORCORAN, JOHN</v>
          </cell>
          <cell r="J229" t="str">
            <v>Statutory/Regulatory</v>
          </cell>
          <cell r="K229" t="str">
            <v>D_Non-REP LINE OTHER</v>
          </cell>
          <cell r="L229" t="str">
            <v>Public Requirements</v>
          </cell>
          <cell r="M229" t="str">
            <v>Specific</v>
          </cell>
          <cell r="O229" t="str">
            <v>Closed</v>
          </cell>
          <cell r="P229">
            <v>8398</v>
          </cell>
          <cell r="Q229" t="str">
            <v>C01003</v>
          </cell>
          <cell r="R229">
            <v>37964</v>
          </cell>
          <cell r="S229" t="str">
            <v>pwrbtch</v>
          </cell>
          <cell r="U229" t="str">
            <v>Install manholes, conduit system, street lighting, switchgear, transformers, primary and secondary conductors, services, and riser poles.  All overhead equipment and poles will be removed.</v>
          </cell>
          <cell r="V229" t="str">
            <v>The is the Old Commons, North andover OH.UG conversion</v>
          </cell>
          <cell r="W229" t="str">
            <v>The town of North Andover has requested MECo, Verizon and Comcast to put all utlities underground in the Old Commons area.  This area is apprximately 1.5 by 0.75 miles.</v>
          </cell>
          <cell r="X229" t="str">
            <v>Div Ops-NE Electric</v>
          </cell>
          <cell r="Y229" t="str">
            <v>75005310E</v>
          </cell>
          <cell r="Z229" t="str">
            <v>MAE1000 - MA Electric Distribution PC</v>
          </cell>
          <cell r="AA229" t="str">
            <v>NONE</v>
          </cell>
          <cell r="AB229" t="str">
            <v>MASS PLANT - MA 5310 - MAE1000</v>
          </cell>
          <cell r="AE229">
            <v>4</v>
          </cell>
          <cell r="AF229" t="str">
            <v>4</v>
          </cell>
          <cell r="AG229">
            <v>41213</v>
          </cell>
          <cell r="AH229">
            <v>7969000</v>
          </cell>
          <cell r="AI229">
            <v>0</v>
          </cell>
          <cell r="AJ229">
            <v>0</v>
          </cell>
          <cell r="AK229">
            <v>0</v>
          </cell>
          <cell r="AL229">
            <v>1</v>
          </cell>
          <cell r="AM229">
            <v>0</v>
          </cell>
          <cell r="AN229">
            <v>1</v>
          </cell>
        </row>
        <row r="230">
          <cell r="A230" t="str">
            <v>C001004</v>
          </cell>
          <cell r="B230">
            <v>5310</v>
          </cell>
          <cell r="D230" t="str">
            <v>EASTERN AVE 2003 LOAD RELIEF</v>
          </cell>
          <cell r="E230" t="str">
            <v>P_Electric Distribution Line MA</v>
          </cell>
          <cell r="G230" t="str">
            <v>NONE</v>
          </cell>
          <cell r="H230" t="str">
            <v>NONE</v>
          </cell>
          <cell r="I230" t="str">
            <v>AGUSTIN, EMILIO</v>
          </cell>
          <cell r="L230" t="str">
            <v>Load Relief</v>
          </cell>
          <cell r="M230" t="str">
            <v>Specific</v>
          </cell>
          <cell r="O230" t="str">
            <v>Closed</v>
          </cell>
          <cell r="Q230" t="str">
            <v>C01004</v>
          </cell>
          <cell r="R230">
            <v>37964</v>
          </cell>
          <cell r="S230" t="str">
            <v>pwrbtch</v>
          </cell>
          <cell r="U230" t="str">
            <v>Instal:2614 Ckt ft of 3 phase #477AL 15kv spacer cable,50   Ckt ft of 3 phase 636 Bare AL cable,(4)JO(Tel)Poles and     misc OH equip.Remove:(4)JO(Tel)Poles and misc OH equip.     Relocate:(1)Capacitor Bank,(7)Transformers and misc OH equip</v>
          </cell>
          <cell r="V230" t="str">
            <v xml:space="preserve">  </v>
          </cell>
          <cell r="W230" t="str">
            <v xml:space="preserve">  </v>
          </cell>
          <cell r="X230" t="str">
            <v>Div Ops-NE Electric</v>
          </cell>
          <cell r="Y230" t="str">
            <v>75005310E</v>
          </cell>
          <cell r="Z230" t="str">
            <v>MAE1000 - MA Electric Distribution PC</v>
          </cell>
          <cell r="AA230" t="str">
            <v>NONE</v>
          </cell>
          <cell r="AB230" t="str">
            <v xml:space="preserve">COMPANY 5310 LEVEL ELECT DIST </v>
          </cell>
          <cell r="AE230">
            <v>3</v>
          </cell>
        </row>
        <row r="231">
          <cell r="A231" t="str">
            <v>C001005</v>
          </cell>
          <cell r="B231">
            <v>5310</v>
          </cell>
          <cell r="D231" t="str">
            <v>Z-CHANGE TAPS,2366 &amp; 2367LINES</v>
          </cell>
          <cell r="E231" t="str">
            <v>P_Electric Distribution Line MA</v>
          </cell>
          <cell r="G231" t="str">
            <v>NONE</v>
          </cell>
          <cell r="H231" t="str">
            <v>NONE</v>
          </cell>
          <cell r="I231" t="str">
            <v>HUNT, DARRIN J</v>
          </cell>
          <cell r="L231" t="str">
            <v>Load Relief</v>
          </cell>
          <cell r="M231" t="str">
            <v>Specific</v>
          </cell>
          <cell r="O231" t="str">
            <v>Closed</v>
          </cell>
          <cell r="Q231" t="str">
            <v>C01005</v>
          </cell>
          <cell r="R231">
            <v>37964</v>
          </cell>
          <cell r="S231" t="str">
            <v>pwrbtch</v>
          </cell>
          <cell r="U231" t="str">
            <v xml:space="preserve">Install 5 poles, 2-loadbreak switches, 900 circuit ft of    795ACSR &amp; Misc. Overhead Equipment                          Remove 5 poles, 2 airbreak switches, 900 circuit ft of 336  &amp; 795 bare conductor &amp; misc overhead equipment.             </v>
          </cell>
          <cell r="V231" t="str">
            <v xml:space="preserve">  </v>
          </cell>
          <cell r="W231" t="str">
            <v xml:space="preserve">  </v>
          </cell>
          <cell r="X231" t="str">
            <v>Div Ops-NE Electric</v>
          </cell>
          <cell r="Y231" t="str">
            <v>75005310E</v>
          </cell>
          <cell r="Z231" t="str">
            <v>MAE1000 - MA Electric Distribution PC</v>
          </cell>
          <cell r="AA231" t="str">
            <v>NONE</v>
          </cell>
          <cell r="AB231" t="str">
            <v xml:space="preserve">COMPANY 5310 LEVEL ELECT DIST </v>
          </cell>
          <cell r="AE231">
            <v>2</v>
          </cell>
          <cell r="AF231" t="str">
            <v>2</v>
          </cell>
          <cell r="AG231">
            <v>38959</v>
          </cell>
          <cell r="AH231">
            <v>46000</v>
          </cell>
          <cell r="AI231">
            <v>1</v>
          </cell>
          <cell r="AJ231">
            <v>1</v>
          </cell>
          <cell r="AK231">
            <v>1</v>
          </cell>
          <cell r="AL231">
            <v>0</v>
          </cell>
          <cell r="AM231">
            <v>1</v>
          </cell>
          <cell r="AN231">
            <v>1</v>
          </cell>
        </row>
        <row r="232">
          <cell r="A232" t="str">
            <v>C001006</v>
          </cell>
          <cell r="B232">
            <v>5310</v>
          </cell>
          <cell r="D232" t="str">
            <v>2003 SLR -BATES SUB FALL RIVER</v>
          </cell>
          <cell r="E232" t="str">
            <v>P_Electric Distribution Line MA</v>
          </cell>
          <cell r="G232" t="str">
            <v>NONE</v>
          </cell>
          <cell r="H232" t="str">
            <v>NONE</v>
          </cell>
          <cell r="I232" t="str">
            <v>ALEXANDER, DANIEL</v>
          </cell>
          <cell r="L232" t="str">
            <v>Load Relief</v>
          </cell>
          <cell r="M232" t="str">
            <v>Specific</v>
          </cell>
          <cell r="O232" t="str">
            <v>Closed</v>
          </cell>
          <cell r="Q232" t="str">
            <v>C01006</v>
          </cell>
          <cell r="R232">
            <v>37964</v>
          </cell>
          <cell r="S232" t="str">
            <v>pwrbtch</v>
          </cell>
          <cell r="U232" t="str">
            <v xml:space="preserve">reconductor getaways at bates sub fall river.                                                                                                                                                                                                   </v>
          </cell>
          <cell r="V232" t="str">
            <v xml:space="preserve">  </v>
          </cell>
          <cell r="W232" t="str">
            <v xml:space="preserve">  </v>
          </cell>
          <cell r="X232" t="str">
            <v>Div Ops-NE Electric</v>
          </cell>
          <cell r="Y232" t="str">
            <v>75005310E</v>
          </cell>
          <cell r="Z232" t="str">
            <v>MAE1000 - MA Electric Distribution PC</v>
          </cell>
          <cell r="AA232" t="str">
            <v>NONE</v>
          </cell>
          <cell r="AB232" t="str">
            <v xml:space="preserve">COMPANY 5310 LEVEL ELECT DIST </v>
          </cell>
          <cell r="AE232">
            <v>1</v>
          </cell>
        </row>
        <row r="233">
          <cell r="A233" t="str">
            <v>C001007</v>
          </cell>
          <cell r="B233">
            <v>5310</v>
          </cell>
          <cell r="D233" t="str">
            <v>OH-UG RELOC CHURCH ST NBDG</v>
          </cell>
          <cell r="E233" t="str">
            <v>P_Electric Distribution Line MA</v>
          </cell>
          <cell r="G233" t="str">
            <v>30</v>
          </cell>
          <cell r="H233" t="str">
            <v>NONE</v>
          </cell>
          <cell r="I233" t="str">
            <v>KLISIEWICZ, STEPHEN</v>
          </cell>
          <cell r="J233" t="str">
            <v>Statutory/Regulatory</v>
          </cell>
          <cell r="L233" t="str">
            <v>Public Requirements</v>
          </cell>
          <cell r="M233" t="str">
            <v>Specific</v>
          </cell>
          <cell r="O233" t="str">
            <v>Closed</v>
          </cell>
          <cell r="P233">
            <v>8397</v>
          </cell>
          <cell r="Q233" t="str">
            <v>C01007</v>
          </cell>
          <cell r="R233">
            <v>37964</v>
          </cell>
          <cell r="S233" t="str">
            <v>pwrbtch</v>
          </cell>
          <cell r="U233" t="str">
            <v>Install ug distribution system on Church st, upgrade the overhead system in the parking area on the south side. Have a contractor construct the UG system.</v>
          </cell>
          <cell r="V233" t="str">
            <v xml:space="preserve">  </v>
          </cell>
          <cell r="W233" t="str">
            <v xml:space="preserve">  </v>
          </cell>
          <cell r="X233" t="str">
            <v>Div Ops-NE Electric</v>
          </cell>
          <cell r="Y233" t="str">
            <v>75005310E</v>
          </cell>
          <cell r="Z233" t="str">
            <v>MAE1000 - MA Electric Distribution PC</v>
          </cell>
          <cell r="AA233" t="str">
            <v>NONE</v>
          </cell>
          <cell r="AB233" t="str">
            <v xml:space="preserve">COMPANY 5310 LEVEL ELECT DIST </v>
          </cell>
          <cell r="AE233">
            <v>1</v>
          </cell>
        </row>
        <row r="234">
          <cell r="A234" t="str">
            <v>C001008</v>
          </cell>
          <cell r="B234">
            <v>5310</v>
          </cell>
          <cell r="D234" t="str">
            <v>NEW 6W2 FEEDER - WEYMOUTH</v>
          </cell>
          <cell r="E234" t="str">
            <v>P_Electric Distribution Line MA</v>
          </cell>
          <cell r="G234" t="str">
            <v>NONE</v>
          </cell>
          <cell r="H234" t="str">
            <v>NONE</v>
          </cell>
          <cell r="I234" t="str">
            <v>BUNSZELL, DANIEL</v>
          </cell>
          <cell r="J234" t="str">
            <v>System Capacity &amp; Performance</v>
          </cell>
          <cell r="L234" t="str">
            <v>Load Relief</v>
          </cell>
          <cell r="M234" t="str">
            <v>Specific</v>
          </cell>
          <cell r="O234" t="str">
            <v>Closed</v>
          </cell>
          <cell r="P234">
            <v>8359</v>
          </cell>
          <cell r="Q234" t="str">
            <v>C01008</v>
          </cell>
          <cell r="R234">
            <v>37964</v>
          </cell>
          <cell r="S234" t="str">
            <v>pwrbtch</v>
          </cell>
          <cell r="U234" t="str">
            <v>Pre-liminary Engineering for new 6W2 Feeder.</v>
          </cell>
          <cell r="V234" t="str">
            <v xml:space="preserve">  </v>
          </cell>
          <cell r="W234" t="str">
            <v xml:space="preserve">  </v>
          </cell>
          <cell r="X234" t="str">
            <v>Div Ops-NE Electric</v>
          </cell>
          <cell r="Y234" t="str">
            <v>75005310E</v>
          </cell>
          <cell r="Z234" t="str">
            <v>MAE1000 - MA Electric Distribution PC</v>
          </cell>
          <cell r="AA234" t="str">
            <v>NONE</v>
          </cell>
          <cell r="AB234" t="str">
            <v xml:space="preserve">COMPANY 5310 LEVEL ELECT DIST </v>
          </cell>
          <cell r="AE234">
            <v>1</v>
          </cell>
        </row>
        <row r="235">
          <cell r="A235" t="str">
            <v>C001009</v>
          </cell>
          <cell r="B235">
            <v>5310</v>
          </cell>
          <cell r="D235" t="str">
            <v>Z-RELOCATE THE 303 &amp; 313 LINES</v>
          </cell>
          <cell r="E235" t="str">
            <v>P_Electric Distribution Line MA</v>
          </cell>
          <cell r="G235" t="str">
            <v>NONE</v>
          </cell>
          <cell r="H235" t="str">
            <v>NONE</v>
          </cell>
          <cell r="I235" t="str">
            <v>DANEK, GEORGE</v>
          </cell>
          <cell r="J235" t="str">
            <v>Statutory/Regulatory</v>
          </cell>
          <cell r="L235" t="str">
            <v>Public Requirements</v>
          </cell>
          <cell r="M235" t="str">
            <v>Specific</v>
          </cell>
          <cell r="O235" t="str">
            <v>Closed</v>
          </cell>
          <cell r="P235">
            <v>8954</v>
          </cell>
          <cell r="Q235" t="str">
            <v>C01009</v>
          </cell>
          <cell r="R235">
            <v>37964</v>
          </cell>
          <cell r="S235" t="str">
            <v>pwrbtch</v>
          </cell>
          <cell r="U235" t="str">
            <v>Relocate #309 &amp; #313 lines.                                 developmemt</v>
          </cell>
          <cell r="V235" t="str">
            <v xml:space="preserve">  </v>
          </cell>
          <cell r="W235" t="str">
            <v xml:space="preserve">  </v>
          </cell>
          <cell r="X235" t="str">
            <v>Div Ops-NE Electric</v>
          </cell>
          <cell r="Y235" t="str">
            <v>75005310E</v>
          </cell>
          <cell r="Z235" t="str">
            <v>MAE1000 - MA Electric Distribution PC</v>
          </cell>
          <cell r="AA235" t="str">
            <v>NONE</v>
          </cell>
          <cell r="AB235" t="str">
            <v xml:space="preserve">COMPANY 5310 LEVEL ELECT DIST </v>
          </cell>
          <cell r="AE235">
            <v>3</v>
          </cell>
          <cell r="AF235" t="str">
            <v>3</v>
          </cell>
          <cell r="AG235">
            <v>38985</v>
          </cell>
          <cell r="AH235">
            <v>401000</v>
          </cell>
          <cell r="AI235">
            <v>0</v>
          </cell>
          <cell r="AJ235">
            <v>0</v>
          </cell>
          <cell r="AK235">
            <v>0</v>
          </cell>
          <cell r="AL235">
            <v>0</v>
          </cell>
          <cell r="AM235">
            <v>1</v>
          </cell>
          <cell r="AN235">
            <v>1</v>
          </cell>
        </row>
        <row r="236">
          <cell r="A236" t="str">
            <v>C001010</v>
          </cell>
          <cell r="B236">
            <v>5310</v>
          </cell>
          <cell r="D236" t="str">
            <v>Z-KERNWOOD COUNTRY CLUB, SALEM</v>
          </cell>
          <cell r="E236" t="str">
            <v>P_Electric Distribution Line MA</v>
          </cell>
          <cell r="G236" t="str">
            <v>NONE</v>
          </cell>
          <cell r="H236" t="str">
            <v>NONE</v>
          </cell>
          <cell r="I236" t="str">
            <v>COURCY, PHIL</v>
          </cell>
          <cell r="L236" t="str">
            <v>New Business - Commercial</v>
          </cell>
          <cell r="M236" t="str">
            <v>Specific</v>
          </cell>
          <cell r="O236" t="str">
            <v>Closed</v>
          </cell>
          <cell r="Q236" t="str">
            <v>C01010</v>
          </cell>
          <cell r="R236">
            <v>37964</v>
          </cell>
          <cell r="S236" t="str">
            <v>pwrbtch</v>
          </cell>
          <cell r="U236" t="str">
            <v xml:space="preserve">Overhead to underground facilities at the clubhouse/proshop                                                                                                                                                                                     </v>
          </cell>
          <cell r="V236" t="str">
            <v xml:space="preserve">  </v>
          </cell>
          <cell r="W236" t="str">
            <v xml:space="preserve">  </v>
          </cell>
          <cell r="X236" t="str">
            <v>Div Ops-NE Electric</v>
          </cell>
          <cell r="Y236" t="str">
            <v>75005310E</v>
          </cell>
          <cell r="Z236" t="str">
            <v>MAE1000 - MA Electric Distribution PC</v>
          </cell>
          <cell r="AA236" t="str">
            <v>NONE</v>
          </cell>
          <cell r="AB236" t="str">
            <v xml:space="preserve">COMPANY 5310 LEVEL ELECT DIST </v>
          </cell>
          <cell r="AE236">
            <v>2</v>
          </cell>
          <cell r="AF236" t="str">
            <v>2</v>
          </cell>
          <cell r="AG236">
            <v>38959</v>
          </cell>
          <cell r="AH236">
            <v>-17000</v>
          </cell>
          <cell r="AI236">
            <v>1</v>
          </cell>
          <cell r="AJ236">
            <v>1</v>
          </cell>
          <cell r="AK236">
            <v>1</v>
          </cell>
          <cell r="AL236">
            <v>0</v>
          </cell>
          <cell r="AM236">
            <v>1</v>
          </cell>
          <cell r="AN236">
            <v>1</v>
          </cell>
        </row>
        <row r="237">
          <cell r="A237" t="str">
            <v>C001011</v>
          </cell>
          <cell r="B237">
            <v>5310</v>
          </cell>
          <cell r="D237" t="str">
            <v>Z-REPLACE GETAWAYS AT 71 STATION</v>
          </cell>
          <cell r="E237" t="str">
            <v>P_Electric Distribution Line MA</v>
          </cell>
          <cell r="G237" t="str">
            <v>NONE</v>
          </cell>
          <cell r="H237" t="str">
            <v>NONE</v>
          </cell>
          <cell r="I237" t="str">
            <v>DWYER, JASON</v>
          </cell>
          <cell r="J237" t="str">
            <v>System Capacity &amp; Performance</v>
          </cell>
          <cell r="L237" t="str">
            <v>Load Relief</v>
          </cell>
          <cell r="M237" t="str">
            <v>Specific</v>
          </cell>
          <cell r="O237" t="str">
            <v>Closed</v>
          </cell>
          <cell r="P237">
            <v>8959</v>
          </cell>
          <cell r="Q237" t="str">
            <v>C01011</v>
          </cell>
          <cell r="R237">
            <v>37964</v>
          </cell>
          <cell r="S237" t="str">
            <v>pwrbtch</v>
          </cell>
          <cell r="U237" t="str">
            <v>Install 3 Manholes, 1,300 linear feet of duct bank, 1,100   circuit feet of 1000 Cu. 15Kv cable, 300 linear feet of     1000 Cu. 25Kv cable, 2 JO poles, 6 - 15Kv disconnects and   misc. overhead and underground equipment.</v>
          </cell>
          <cell r="V237" t="str">
            <v xml:space="preserve">  </v>
          </cell>
          <cell r="W237" t="str">
            <v xml:space="preserve">  </v>
          </cell>
          <cell r="X237" t="str">
            <v>Div Ops-NE Electric</v>
          </cell>
          <cell r="Y237" t="str">
            <v>75005310E</v>
          </cell>
          <cell r="Z237" t="str">
            <v>MAE1000 - MA Electric Distribution PC</v>
          </cell>
          <cell r="AA237" t="str">
            <v>NONE</v>
          </cell>
          <cell r="AB237" t="str">
            <v xml:space="preserve">COMPANY 5310 LEVEL ELECT DIST </v>
          </cell>
          <cell r="AE237">
            <v>1</v>
          </cell>
        </row>
        <row r="238">
          <cell r="A238" t="str">
            <v>C001012</v>
          </cell>
          <cell r="B238">
            <v>5310</v>
          </cell>
          <cell r="D238" t="str">
            <v>Z-N LOWELL ST SPCA BUILD</v>
          </cell>
          <cell r="E238" t="str">
            <v>P_Electric Distribution Line MA</v>
          </cell>
          <cell r="G238" t="str">
            <v>NONE</v>
          </cell>
          <cell r="H238" t="str">
            <v>NONE</v>
          </cell>
          <cell r="I238" t="str">
            <v>KUPCHO, JEREMY</v>
          </cell>
          <cell r="L238" t="str">
            <v>Load Relief</v>
          </cell>
          <cell r="M238" t="str">
            <v>Specific</v>
          </cell>
          <cell r="O238" t="str">
            <v>Closed</v>
          </cell>
          <cell r="Q238" t="str">
            <v>C01012</v>
          </cell>
          <cell r="R238">
            <v>37964</v>
          </cell>
          <cell r="S238" t="str">
            <v>pwrbtch</v>
          </cell>
          <cell r="U238" t="str">
            <v xml:space="preserve">INSTALL 0.75 CIRCUIT MILES 477 SPCA REPLACING SINGLE PHASE  PRIMARY TO SUPPORT CONSTRUCTION OF NEW 78L5 FEEDER POSITION AT NORTH DRACUT #78                                                                                                     </v>
          </cell>
          <cell r="V238" t="str">
            <v xml:space="preserve">  </v>
          </cell>
          <cell r="W238" t="str">
            <v xml:space="preserve">  </v>
          </cell>
          <cell r="X238" t="str">
            <v>Div Ops-NE Electric</v>
          </cell>
          <cell r="Y238" t="str">
            <v>75005310E</v>
          </cell>
          <cell r="Z238" t="str">
            <v>MAE1000 - MA Electric Distribution PC</v>
          </cell>
          <cell r="AA238" t="str">
            <v>NONE</v>
          </cell>
          <cell r="AB238" t="str">
            <v xml:space="preserve">COMPANY 5310 LEVEL ELECT DIST </v>
          </cell>
          <cell r="AE238">
            <v>2</v>
          </cell>
          <cell r="AF238" t="str">
            <v>2</v>
          </cell>
          <cell r="AG238">
            <v>38959</v>
          </cell>
          <cell r="AH238">
            <v>115000</v>
          </cell>
          <cell r="AI238">
            <v>0</v>
          </cell>
          <cell r="AJ238">
            <v>1</v>
          </cell>
          <cell r="AK238">
            <v>1</v>
          </cell>
          <cell r="AL238">
            <v>0</v>
          </cell>
          <cell r="AM238">
            <v>1</v>
          </cell>
          <cell r="AN238">
            <v>1</v>
          </cell>
        </row>
        <row r="239">
          <cell r="A239" t="str">
            <v>C001013</v>
          </cell>
          <cell r="B239">
            <v>5310</v>
          </cell>
          <cell r="D239" t="str">
            <v>FEEDER UPGRADE 321W6</v>
          </cell>
          <cell r="E239" t="str">
            <v>P_Electric Distribution Line MA</v>
          </cell>
          <cell r="G239" t="str">
            <v>NONE</v>
          </cell>
          <cell r="H239" t="str">
            <v>NONE</v>
          </cell>
          <cell r="I239" t="str">
            <v>ROBERTS, MICHAEL</v>
          </cell>
          <cell r="L239" t="str">
            <v>Load Relief</v>
          </cell>
          <cell r="M239" t="str">
            <v>Specific</v>
          </cell>
          <cell r="O239" t="str">
            <v>Closed</v>
          </cell>
          <cell r="Q239" t="str">
            <v>C01013</v>
          </cell>
          <cell r="R239">
            <v>37964</v>
          </cell>
          <cell r="S239" t="str">
            <v>pwrbtch</v>
          </cell>
          <cell r="U239" t="str">
            <v xml:space="preserve">Install 3200 ckt feet of 3/c 477 spacer cable, 220 ckt feet of 477 AL bare primary, 820 ckt feet of 1/0 Al neutral, (2) 600 amp loadbreak switches, (3) SO wood poles, (14) Jo wood poles and miscellaneous OH distribution equipment.          </v>
          </cell>
          <cell r="V239" t="str">
            <v xml:space="preserve">  </v>
          </cell>
          <cell r="W239" t="str">
            <v xml:space="preserve">  </v>
          </cell>
          <cell r="X239" t="str">
            <v>Div Ops-NE Electric</v>
          </cell>
          <cell r="Y239" t="str">
            <v>75005310E</v>
          </cell>
          <cell r="Z239" t="str">
            <v>MAE1000 - MA Electric Distribution PC</v>
          </cell>
          <cell r="AA239" t="str">
            <v>NONE</v>
          </cell>
          <cell r="AB239" t="str">
            <v xml:space="preserve">COMPANY 5310 LEVEL ELECT DIST </v>
          </cell>
          <cell r="AE239">
            <v>2</v>
          </cell>
          <cell r="AF239" t="str">
            <v>2</v>
          </cell>
          <cell r="AG239">
            <v>38959</v>
          </cell>
          <cell r="AH239">
            <v>151000</v>
          </cell>
          <cell r="AI239">
            <v>0</v>
          </cell>
          <cell r="AJ239">
            <v>1</v>
          </cell>
          <cell r="AK239">
            <v>1</v>
          </cell>
          <cell r="AL239">
            <v>0</v>
          </cell>
          <cell r="AM239">
            <v>1</v>
          </cell>
          <cell r="AN239">
            <v>1</v>
          </cell>
        </row>
        <row r="240">
          <cell r="A240" t="str">
            <v>C001014</v>
          </cell>
          <cell r="B240">
            <v>5310</v>
          </cell>
          <cell r="D240" t="str">
            <v>SLR RECONDUCTOR LEWIS-CROCKER</v>
          </cell>
          <cell r="E240" t="str">
            <v>P_Electric Distribution Line MA</v>
          </cell>
          <cell r="G240" t="str">
            <v>NONE</v>
          </cell>
          <cell r="H240" t="str">
            <v>NONE</v>
          </cell>
          <cell r="I240" t="str">
            <v>KLISIEWICZ, STEPHEN</v>
          </cell>
          <cell r="J240" t="str">
            <v>System Capacity &amp; Performance</v>
          </cell>
          <cell r="L240" t="str">
            <v>Load Relief</v>
          </cell>
          <cell r="M240" t="str">
            <v>Specific</v>
          </cell>
          <cell r="O240" t="str">
            <v>Closed</v>
          </cell>
          <cell r="P240">
            <v>8648</v>
          </cell>
          <cell r="Q240" t="str">
            <v>C01014</v>
          </cell>
          <cell r="R240">
            <v>37964</v>
          </cell>
          <cell r="S240" t="str">
            <v>pwrbtch</v>
          </cell>
          <cell r="U240" t="str">
            <v>Install 4300 circuit feet of 477 spacer, replace 24 poles,  and associated miscellaneous overhead distribution          equipment.</v>
          </cell>
          <cell r="V240" t="str">
            <v xml:space="preserve">  </v>
          </cell>
          <cell r="W240" t="str">
            <v xml:space="preserve">  </v>
          </cell>
          <cell r="X240" t="str">
            <v>Div Ops-NE Electric</v>
          </cell>
          <cell r="Y240" t="str">
            <v>75005310E</v>
          </cell>
          <cell r="Z240" t="str">
            <v>MAE1000 - MA Electric Distribution PC</v>
          </cell>
          <cell r="AA240" t="str">
            <v>NONE</v>
          </cell>
          <cell r="AB240" t="str">
            <v xml:space="preserve">COMPANY 5310 LEVEL ELECT DIST </v>
          </cell>
          <cell r="AE240">
            <v>1</v>
          </cell>
        </row>
        <row r="241">
          <cell r="A241" t="str">
            <v>C001015</v>
          </cell>
          <cell r="B241">
            <v>5310</v>
          </cell>
          <cell r="D241" t="str">
            <v>910W52 LOAD RELIEF, USING W51</v>
          </cell>
          <cell r="E241" t="str">
            <v>P_Electric Distribution Line MA</v>
          </cell>
          <cell r="G241" t="str">
            <v>NONE</v>
          </cell>
          <cell r="H241" t="str">
            <v>NONE</v>
          </cell>
          <cell r="I241" t="str">
            <v>SANAIE, SHAHROKH</v>
          </cell>
          <cell r="L241" t="str">
            <v>Load Relief</v>
          </cell>
          <cell r="M241" t="str">
            <v>Specific</v>
          </cell>
          <cell r="O241" t="str">
            <v>Closed</v>
          </cell>
          <cell r="Q241" t="str">
            <v>C01015</v>
          </cell>
          <cell r="R241">
            <v>37964</v>
          </cell>
          <cell r="S241" t="str">
            <v>pwrbtch</v>
          </cell>
          <cell r="U241" t="str">
            <v xml:space="preserve">Upgraing 34 poles, installing 3,600 cicuit feet of 477 Al   15kv spacer cable, 2-600A load-breaks, and miscellaneous    overhead equipment.                                                                                                     </v>
          </cell>
          <cell r="V241" t="str">
            <v xml:space="preserve">  </v>
          </cell>
          <cell r="W241" t="str">
            <v xml:space="preserve">  </v>
          </cell>
          <cell r="X241" t="str">
            <v>Div Ops-NE Electric</v>
          </cell>
          <cell r="Y241" t="str">
            <v>75005310E</v>
          </cell>
          <cell r="Z241" t="str">
            <v>MAE1000 - MA Electric Distribution PC</v>
          </cell>
          <cell r="AA241" t="str">
            <v>NONE</v>
          </cell>
          <cell r="AB241" t="str">
            <v xml:space="preserve">COMPANY 5310 LEVEL ELECT DIST </v>
          </cell>
          <cell r="AE241">
            <v>1</v>
          </cell>
        </row>
        <row r="242">
          <cell r="A242" t="str">
            <v>C001016</v>
          </cell>
          <cell r="B242">
            <v>5310</v>
          </cell>
          <cell r="D242" t="str">
            <v>Z-NBPT 23KV MH/DUCT&amp; 2367 CKT</v>
          </cell>
          <cell r="E242" t="str">
            <v>P_Electric Distribution Line MA</v>
          </cell>
          <cell r="G242" t="str">
            <v>NONE</v>
          </cell>
          <cell r="H242" t="str">
            <v>NONE</v>
          </cell>
          <cell r="I242" t="str">
            <v>VARTANIAN, JOHN F</v>
          </cell>
          <cell r="J242" t="str">
            <v>System Capacity &amp; Performance</v>
          </cell>
          <cell r="L242" t="str">
            <v>Load Relief</v>
          </cell>
          <cell r="M242" t="str">
            <v>Specific</v>
          </cell>
          <cell r="O242" t="str">
            <v>Closed</v>
          </cell>
          <cell r="P242">
            <v>8923</v>
          </cell>
          <cell r="Q242" t="str">
            <v>C01016</v>
          </cell>
          <cell r="R242">
            <v>37964</v>
          </cell>
          <cell r="S242" t="str">
            <v>pwrbtch</v>
          </cell>
          <cell r="U242" t="str">
            <v>iNST MANHOLE AND DUCT BANK, AND NEW 2367 UNDERGROUND CABLE</v>
          </cell>
          <cell r="V242" t="str">
            <v xml:space="preserve">  </v>
          </cell>
          <cell r="W242" t="str">
            <v xml:space="preserve">  </v>
          </cell>
          <cell r="X242" t="str">
            <v>Div Ops-NE Electric</v>
          </cell>
          <cell r="Y242" t="str">
            <v>75005310E</v>
          </cell>
          <cell r="Z242" t="str">
            <v>MAE1000 - MA Electric Distribution PC</v>
          </cell>
          <cell r="AA242" t="str">
            <v>NONE</v>
          </cell>
          <cell r="AB242" t="str">
            <v xml:space="preserve">COMPANY 5310 LEVEL ELECT DIST </v>
          </cell>
          <cell r="AE242">
            <v>2</v>
          </cell>
        </row>
        <row r="243">
          <cell r="A243" t="str">
            <v>C001017</v>
          </cell>
          <cell r="B243">
            <v>5310</v>
          </cell>
          <cell r="D243" t="str">
            <v>STORM PROJECT WESTERN - 2003</v>
          </cell>
          <cell r="E243" t="str">
            <v>P_Electric Distribution Line MA</v>
          </cell>
          <cell r="G243" t="str">
            <v>NONE</v>
          </cell>
          <cell r="H243" t="str">
            <v>NONE</v>
          </cell>
          <cell r="I243" t="str">
            <v>BERNARD, PETER C</v>
          </cell>
          <cell r="J243" t="str">
            <v>Damage/Failure</v>
          </cell>
          <cell r="L243" t="str">
            <v>Major Storms - Dist</v>
          </cell>
          <cell r="M243" t="str">
            <v>Specific</v>
          </cell>
          <cell r="O243" t="str">
            <v>Closed</v>
          </cell>
          <cell r="P243">
            <v>8698</v>
          </cell>
          <cell r="Q243" t="str">
            <v>C01017</v>
          </cell>
          <cell r="R243">
            <v>37964</v>
          </cell>
          <cell r="S243" t="str">
            <v>pwrbtch</v>
          </cell>
          <cell r="U243" t="str">
            <v>Remove and install poles, conductor and miscellaneous       overhead equipment as required due to storm damage through- out 2003 (Fiscal 2004).</v>
          </cell>
          <cell r="V243" t="str">
            <v xml:space="preserve">  </v>
          </cell>
          <cell r="W243" t="str">
            <v xml:space="preserve">  </v>
          </cell>
          <cell r="X243" t="str">
            <v>Div Ops-NE Electric</v>
          </cell>
          <cell r="Y243" t="str">
            <v>75005310E</v>
          </cell>
          <cell r="Z243" t="str">
            <v>MAE1000 - MA Electric Distribution PC</v>
          </cell>
          <cell r="AA243" t="str">
            <v>NONE</v>
          </cell>
          <cell r="AB243" t="str">
            <v xml:space="preserve">COMPANY 5310 LEVEL ELECT DIST </v>
          </cell>
          <cell r="AE243">
            <v>2</v>
          </cell>
          <cell r="AF243" t="str">
            <v>2</v>
          </cell>
          <cell r="AG243">
            <v>38959</v>
          </cell>
          <cell r="AH243">
            <v>232000</v>
          </cell>
          <cell r="AI243">
            <v>0</v>
          </cell>
          <cell r="AJ243">
            <v>0</v>
          </cell>
          <cell r="AK243">
            <v>1</v>
          </cell>
          <cell r="AL243">
            <v>0</v>
          </cell>
          <cell r="AM243">
            <v>1</v>
          </cell>
          <cell r="AN243">
            <v>1</v>
          </cell>
        </row>
        <row r="244">
          <cell r="A244" t="str">
            <v>C001018</v>
          </cell>
          <cell r="B244">
            <v>5310</v>
          </cell>
          <cell r="D244" t="str">
            <v>CHESTNUT WEST RAND CABLE CURE</v>
          </cell>
          <cell r="E244" t="str">
            <v>P_Electric Distribution Line MA</v>
          </cell>
          <cell r="G244" t="str">
            <v>NONE</v>
          </cell>
          <cell r="H244" t="str">
            <v>NONE</v>
          </cell>
          <cell r="I244" t="str">
            <v>COUTO, MANUEL</v>
          </cell>
          <cell r="L244" t="str">
            <v>Damage/Failure</v>
          </cell>
          <cell r="M244" t="str">
            <v>Specific</v>
          </cell>
          <cell r="O244" t="str">
            <v>Closed</v>
          </cell>
          <cell r="Q244" t="str">
            <v>C01018</v>
          </cell>
          <cell r="R244">
            <v>37964</v>
          </cell>
          <cell r="S244" t="str">
            <v>pwrbtch</v>
          </cell>
          <cell r="U244" t="str">
            <v xml:space="preserve">Install 11520ckt ft of cable cure.                                                                                                                                                                                                              </v>
          </cell>
          <cell r="V244" t="str">
            <v xml:space="preserve">  </v>
          </cell>
          <cell r="W244" t="str">
            <v xml:space="preserve">  </v>
          </cell>
          <cell r="X244" t="str">
            <v>Div Ops-NE Electric</v>
          </cell>
          <cell r="Y244" t="str">
            <v>75005310E</v>
          </cell>
          <cell r="Z244" t="str">
            <v>MAE1000 - MA Electric Distribution PC</v>
          </cell>
          <cell r="AA244" t="str">
            <v>NONE</v>
          </cell>
          <cell r="AB244" t="str">
            <v xml:space="preserve">COMPANY 5310 LEVEL ELECT DIST </v>
          </cell>
          <cell r="AE244">
            <v>1</v>
          </cell>
        </row>
        <row r="245">
          <cell r="A245" t="str">
            <v>C001019</v>
          </cell>
          <cell r="B245">
            <v>5310</v>
          </cell>
          <cell r="D245" t="str">
            <v>FY04 CENTRAL DISTRICT STORMS</v>
          </cell>
          <cell r="E245" t="str">
            <v>P_Electric Distribution Line MA</v>
          </cell>
          <cell r="G245" t="str">
            <v>NONE</v>
          </cell>
          <cell r="H245" t="str">
            <v>NONE</v>
          </cell>
          <cell r="J245" t="str">
            <v>Damage/Failure</v>
          </cell>
          <cell r="L245" t="str">
            <v>Major Storms - Dist</v>
          </cell>
          <cell r="M245" t="str">
            <v>Specific</v>
          </cell>
          <cell r="O245" t="str">
            <v>Closed</v>
          </cell>
          <cell r="P245">
            <v>8131</v>
          </cell>
          <cell r="Q245" t="str">
            <v>C01019</v>
          </cell>
          <cell r="R245">
            <v>37964</v>
          </cell>
          <cell r="S245" t="str">
            <v>pwrbtch</v>
          </cell>
          <cell r="U245" t="str">
            <v>FY04 Central District Storm Restoration                     Please refer to justification for details.</v>
          </cell>
          <cell r="V245" t="str">
            <v xml:space="preserve">  </v>
          </cell>
          <cell r="W245" t="str">
            <v xml:space="preserve">  </v>
          </cell>
          <cell r="X245" t="str">
            <v>Div Ops-NE Electric</v>
          </cell>
          <cell r="Y245" t="str">
            <v>75005310E</v>
          </cell>
          <cell r="Z245" t="str">
            <v>MAE1000 - MA Electric Distribution PC</v>
          </cell>
          <cell r="AA245" t="str">
            <v>NONE</v>
          </cell>
          <cell r="AB245" t="str">
            <v xml:space="preserve">COMPANY 5310 LEVEL ELECT DIST </v>
          </cell>
          <cell r="AE245">
            <v>1</v>
          </cell>
        </row>
        <row r="246">
          <cell r="A246" t="str">
            <v>C001020</v>
          </cell>
          <cell r="B246">
            <v>5310</v>
          </cell>
          <cell r="D246" t="str">
            <v>Z-KENT ST SUBSTATIONLOAD RELIEF</v>
          </cell>
          <cell r="E246" t="str">
            <v>P_Electric Distribution Line MA</v>
          </cell>
          <cell r="G246" t="str">
            <v>NONE</v>
          </cell>
          <cell r="H246" t="str">
            <v>NONE</v>
          </cell>
          <cell r="I246" t="str">
            <v>SPINALE, CRAIG</v>
          </cell>
          <cell r="J246" t="str">
            <v>System Capacity &amp; Performance</v>
          </cell>
          <cell r="L246" t="str">
            <v>Load Relief</v>
          </cell>
          <cell r="M246" t="str">
            <v>Specific</v>
          </cell>
          <cell r="N246" t="str">
            <v>HUF/Feeder Health Review</v>
          </cell>
          <cell r="O246" t="str">
            <v>Closed</v>
          </cell>
          <cell r="P246">
            <v>8913</v>
          </cell>
          <cell r="Q246" t="str">
            <v>C01020</v>
          </cell>
          <cell r="R246">
            <v>37964</v>
          </cell>
          <cell r="S246" t="str">
            <v>pwrbtch</v>
          </cell>
          <cell r="U246" t="str">
            <v>Extend the 23W2 circuit 4700' and convert portions of 13J3  and 13J2 feeders from 4KV to 13.8KV. Install one new load   break switch and several stepdown transformers as part of   the above work.</v>
          </cell>
          <cell r="V246" t="str">
            <v xml:space="preserve">  </v>
          </cell>
          <cell r="W246" t="str">
            <v xml:space="preserve">Extend the 23W2 circuit 4700' and convert portions of 13J3  and 13J2 feeders from 4KV to 13.8KV. Install one new load   break switch and several stepdown transformers as part of   the above work.                                             </v>
          </cell>
          <cell r="X246" t="str">
            <v>Div Ops-NE Electric</v>
          </cell>
          <cell r="Y246" t="str">
            <v>75005310E</v>
          </cell>
          <cell r="Z246" t="str">
            <v>MAE1000 - MA Electric Distribution PC</v>
          </cell>
          <cell r="AA246" t="str">
            <v>NONE</v>
          </cell>
          <cell r="AB246" t="str">
            <v>MASS PLANT - MA 5310 - MAE1000</v>
          </cell>
          <cell r="AE246">
            <v>4</v>
          </cell>
          <cell r="AF246" t="str">
            <v>4</v>
          </cell>
          <cell r="AG246">
            <v>38838</v>
          </cell>
          <cell r="AH246">
            <v>511203</v>
          </cell>
          <cell r="AI246">
            <v>0</v>
          </cell>
          <cell r="AJ246">
            <v>0</v>
          </cell>
          <cell r="AK246">
            <v>0</v>
          </cell>
          <cell r="AL246">
            <v>1</v>
          </cell>
          <cell r="AM246">
            <v>0</v>
          </cell>
          <cell r="AN246">
            <v>1</v>
          </cell>
        </row>
        <row r="247">
          <cell r="A247" t="str">
            <v>C001021</v>
          </cell>
          <cell r="B247">
            <v>5310</v>
          </cell>
          <cell r="D247" t="str">
            <v>Z-RECONDUCTOR #2380 LINE, LOWELL</v>
          </cell>
          <cell r="E247" t="str">
            <v>P_Electric Distribution Line MA</v>
          </cell>
          <cell r="G247" t="str">
            <v>NONE</v>
          </cell>
          <cell r="H247" t="str">
            <v>NONE</v>
          </cell>
          <cell r="I247" t="str">
            <v>DANEK, GEORGE</v>
          </cell>
          <cell r="J247" t="str">
            <v>Asset Condition</v>
          </cell>
          <cell r="L247" t="str">
            <v>Asset Replacement</v>
          </cell>
          <cell r="M247" t="str">
            <v>Specific</v>
          </cell>
          <cell r="N247" t="str">
            <v>UG Cable Replacements</v>
          </cell>
          <cell r="O247" t="str">
            <v>Closed</v>
          </cell>
          <cell r="P247">
            <v>8953</v>
          </cell>
          <cell r="Q247" t="str">
            <v>C01021</v>
          </cell>
          <cell r="R247">
            <v>37964</v>
          </cell>
          <cell r="S247" t="str">
            <v>pwrbtch</v>
          </cell>
          <cell r="U247" t="str">
            <v>Install 10 guys, 3200 circuit ft of 25kV,500Kcmil Al,EPR    conductor &amp; misc overhead hardware along MBTA property.     Remove 10 guys and 3200 circuit ft of 25kv,500Kcmil Al,XLPE conductor &amp; misc overhead hardware.</v>
          </cell>
          <cell r="V247" t="str">
            <v xml:space="preserve">  </v>
          </cell>
          <cell r="W247" t="str">
            <v xml:space="preserve">  </v>
          </cell>
          <cell r="X247" t="str">
            <v>Div Ops-NE Electric</v>
          </cell>
          <cell r="Y247" t="str">
            <v>75005310E</v>
          </cell>
          <cell r="Z247" t="str">
            <v>MAE1000 - MA Electric Distribution PC</v>
          </cell>
          <cell r="AA247" t="str">
            <v>NONE</v>
          </cell>
          <cell r="AB247" t="str">
            <v xml:space="preserve">COMPANY 5310 LEVEL ELECT DIST </v>
          </cell>
          <cell r="AE247">
            <v>3</v>
          </cell>
          <cell r="AF247" t="str">
            <v>3</v>
          </cell>
          <cell r="AG247">
            <v>38959</v>
          </cell>
          <cell r="AH247">
            <v>298000</v>
          </cell>
          <cell r="AI247">
            <v>0</v>
          </cell>
          <cell r="AJ247">
            <v>0</v>
          </cell>
          <cell r="AK247">
            <v>0</v>
          </cell>
          <cell r="AL247">
            <v>0</v>
          </cell>
          <cell r="AM247">
            <v>1</v>
          </cell>
          <cell r="AN247">
            <v>1</v>
          </cell>
        </row>
        <row r="248">
          <cell r="A248" t="str">
            <v>C001022</v>
          </cell>
          <cell r="B248">
            <v>5310</v>
          </cell>
          <cell r="D248" t="str">
            <v>MAINLINE IMPROVEMENTS552L1-SPE</v>
          </cell>
          <cell r="E248" t="str">
            <v>P_Electric Distribution Line MA</v>
          </cell>
          <cell r="G248" t="str">
            <v>NONE</v>
          </cell>
          <cell r="H248" t="str">
            <v>NONE</v>
          </cell>
          <cell r="I248" t="str">
            <v>BODO, RICHARD J</v>
          </cell>
          <cell r="J248" t="str">
            <v>Asset Condition</v>
          </cell>
          <cell r="L248" t="str">
            <v>Asset Replacement</v>
          </cell>
          <cell r="M248" t="str">
            <v>Specific</v>
          </cell>
          <cell r="O248" t="str">
            <v>Closed</v>
          </cell>
          <cell r="P248">
            <v>8279</v>
          </cell>
          <cell r="Q248" t="str">
            <v>C01022</v>
          </cell>
          <cell r="R248">
            <v>37964</v>
          </cell>
          <cell r="S248" t="str">
            <v>pwrbtch</v>
          </cell>
          <cell r="U248" t="str">
            <v>Install and remove 246 transformer cutouts, 180 line        cutouts, 30 arresters, 10 grounds, and 30 crossarms.</v>
          </cell>
          <cell r="V248" t="str">
            <v xml:space="preserve">  </v>
          </cell>
          <cell r="W248" t="str">
            <v xml:space="preserve">  </v>
          </cell>
          <cell r="X248" t="str">
            <v>Div Ops-NE Electric</v>
          </cell>
          <cell r="Y248" t="str">
            <v>75005310E</v>
          </cell>
          <cell r="Z248" t="str">
            <v>MAE1000 - MA Electric Distribution PC</v>
          </cell>
          <cell r="AA248" t="str">
            <v>NONE</v>
          </cell>
          <cell r="AB248" t="str">
            <v xml:space="preserve">COMPANY 5310 LEVEL ELECT DIST </v>
          </cell>
          <cell r="AE248">
            <v>2</v>
          </cell>
          <cell r="AF248" t="str">
            <v>2</v>
          </cell>
          <cell r="AG248">
            <v>38959</v>
          </cell>
          <cell r="AH248">
            <v>171000</v>
          </cell>
          <cell r="AI248">
            <v>0</v>
          </cell>
          <cell r="AJ248">
            <v>1</v>
          </cell>
          <cell r="AK248">
            <v>1</v>
          </cell>
          <cell r="AL248">
            <v>0</v>
          </cell>
          <cell r="AM248">
            <v>1</v>
          </cell>
          <cell r="AN248">
            <v>1</v>
          </cell>
        </row>
        <row r="249">
          <cell r="A249" t="str">
            <v>C001023</v>
          </cell>
          <cell r="B249">
            <v>5310</v>
          </cell>
          <cell r="D249" t="str">
            <v>OHLE - BEAVER STREET</v>
          </cell>
          <cell r="E249" t="str">
            <v>P_Electric Distribution Line MA</v>
          </cell>
          <cell r="G249" t="str">
            <v>NONE</v>
          </cell>
          <cell r="H249" t="str">
            <v>NONE</v>
          </cell>
          <cell r="I249" t="str">
            <v>KUT, BRUCE</v>
          </cell>
          <cell r="L249" t="str">
            <v>Load Relief</v>
          </cell>
          <cell r="M249" t="str">
            <v>Specific</v>
          </cell>
          <cell r="O249" t="str">
            <v>Closed</v>
          </cell>
          <cell r="Q249" t="str">
            <v>C01023</v>
          </cell>
          <cell r="R249">
            <v>37964</v>
          </cell>
          <cell r="S249" t="str">
            <v>pwrbtch</v>
          </cell>
          <cell r="U249" t="str">
            <v>Install 3-45' JO poles, 23-40' JO poles, 5-40' SO poles,    4000 ckt ft of 3/C-477 Al spacer cable, 1-15Kv loadbreak switch and misc o'head equipment.  Removed 23-35' JO poles, 2700 ckt ft of 1/C-1/0 Al tree wire and misc. o'head equipment.</v>
          </cell>
          <cell r="V249" t="str">
            <v xml:space="preserve">  </v>
          </cell>
          <cell r="W249" t="str">
            <v xml:space="preserve">  </v>
          </cell>
          <cell r="X249" t="str">
            <v>Div Ops-NE Electric</v>
          </cell>
          <cell r="Y249" t="str">
            <v>75005310E</v>
          </cell>
          <cell r="Z249" t="str">
            <v>MAE1000 - MA Electric Distribution PC</v>
          </cell>
          <cell r="AA249" t="str">
            <v>NONE</v>
          </cell>
          <cell r="AB249" t="str">
            <v xml:space="preserve">COMPANY 5310 LEVEL ELECT DIST </v>
          </cell>
          <cell r="AE249">
            <v>2</v>
          </cell>
          <cell r="AF249" t="str">
            <v>2</v>
          </cell>
          <cell r="AG249">
            <v>38959</v>
          </cell>
          <cell r="AH249">
            <v>136000</v>
          </cell>
          <cell r="AI249">
            <v>0</v>
          </cell>
          <cell r="AJ249">
            <v>1</v>
          </cell>
          <cell r="AK249">
            <v>1</v>
          </cell>
          <cell r="AL249">
            <v>0</v>
          </cell>
          <cell r="AM249">
            <v>1</v>
          </cell>
          <cell r="AN249">
            <v>1</v>
          </cell>
        </row>
        <row r="250">
          <cell r="A250" t="str">
            <v>C001024</v>
          </cell>
          <cell r="B250">
            <v>5310</v>
          </cell>
          <cell r="D250" t="str">
            <v>RECONDUCTOR THE 1W2 FEEDER</v>
          </cell>
          <cell r="E250" t="str">
            <v>P_Electric Distribution Line MA</v>
          </cell>
          <cell r="G250" t="str">
            <v>NONE</v>
          </cell>
          <cell r="H250" t="str">
            <v>NONE</v>
          </cell>
          <cell r="I250" t="str">
            <v>CICHOCKI, THOMAS</v>
          </cell>
          <cell r="J250" t="str">
            <v>System Capacity &amp; Performance</v>
          </cell>
          <cell r="L250" t="str">
            <v>Load Relief</v>
          </cell>
          <cell r="M250" t="str">
            <v>Specific</v>
          </cell>
          <cell r="O250" t="str">
            <v>Closed</v>
          </cell>
          <cell r="P250">
            <v>8464</v>
          </cell>
          <cell r="Q250" t="str">
            <v>C01024</v>
          </cell>
          <cell r="R250">
            <v>37964</v>
          </cell>
          <cell r="S250" t="str">
            <v>pwrbtch</v>
          </cell>
          <cell r="U250" t="str">
            <v>Project Complete! 6/1/2004</v>
          </cell>
          <cell r="V250" t="str">
            <v xml:space="preserve">  </v>
          </cell>
          <cell r="W250" t="str">
            <v xml:space="preserve">  </v>
          </cell>
          <cell r="X250" t="str">
            <v>Div Ops-NE Electric</v>
          </cell>
          <cell r="Y250" t="str">
            <v>75005310E</v>
          </cell>
          <cell r="Z250" t="str">
            <v>MAE1000 - MA Electric Distribution PC</v>
          </cell>
          <cell r="AA250" t="str">
            <v>NONE</v>
          </cell>
          <cell r="AB250" t="str">
            <v xml:space="preserve">COMPANY 5310 LEVEL ELECT DIST </v>
          </cell>
          <cell r="AE250">
            <v>2</v>
          </cell>
          <cell r="AF250" t="str">
            <v>2</v>
          </cell>
          <cell r="AG250">
            <v>38743</v>
          </cell>
          <cell r="AH250">
            <v>157400</v>
          </cell>
          <cell r="AI250">
            <v>0</v>
          </cell>
          <cell r="AJ250">
            <v>1</v>
          </cell>
          <cell r="AK250">
            <v>1</v>
          </cell>
          <cell r="AL250">
            <v>0</v>
          </cell>
          <cell r="AM250">
            <v>1</v>
          </cell>
          <cell r="AN250">
            <v>1</v>
          </cell>
        </row>
        <row r="251">
          <cell r="A251" t="str">
            <v>C001025</v>
          </cell>
          <cell r="B251">
            <v>5310</v>
          </cell>
          <cell r="D251" t="str">
            <v>Z-25W2 EXTENSION-MELROSE</v>
          </cell>
          <cell r="E251" t="str">
            <v>P_Electric Distribution Line MA</v>
          </cell>
          <cell r="G251" t="str">
            <v>NONE</v>
          </cell>
          <cell r="H251" t="str">
            <v>NONE</v>
          </cell>
          <cell r="I251" t="str">
            <v>HUNT, DARRIN J</v>
          </cell>
          <cell r="J251" t="str">
            <v>System Capacity &amp; Performance</v>
          </cell>
          <cell r="L251" t="str">
            <v>Load Relief</v>
          </cell>
          <cell r="M251" t="str">
            <v>Specific</v>
          </cell>
          <cell r="N251" t="str">
            <v>HUF/Feeder Health Review</v>
          </cell>
          <cell r="O251" t="str">
            <v>Closed</v>
          </cell>
          <cell r="P251">
            <v>8869</v>
          </cell>
          <cell r="Q251" t="str">
            <v>C01025</v>
          </cell>
          <cell r="R251">
            <v>37964</v>
          </cell>
          <cell r="S251" t="str">
            <v>pwrbtch</v>
          </cell>
          <cell r="U251" t="str">
            <v>Extend the 25W2 circuit to cross Main St. in Melrose to     relieve 4kV circuits out of the Melrose #4 substation.</v>
          </cell>
          <cell r="V251" t="str">
            <v xml:space="preserve">  </v>
          </cell>
          <cell r="W251" t="str">
            <v xml:space="preserve">  </v>
          </cell>
          <cell r="X251" t="str">
            <v>Div Ops-NE Electric</v>
          </cell>
          <cell r="Y251" t="str">
            <v>75005310E</v>
          </cell>
          <cell r="Z251" t="str">
            <v>MAE1000 - MA Electric Distribution PC</v>
          </cell>
          <cell r="AA251" t="str">
            <v>NONE</v>
          </cell>
          <cell r="AB251" t="str">
            <v xml:space="preserve">COMPANY 5310 LEVEL ELECT DIST </v>
          </cell>
          <cell r="AE251">
            <v>2</v>
          </cell>
          <cell r="AF251" t="str">
            <v>2</v>
          </cell>
          <cell r="AG251">
            <v>38959</v>
          </cell>
          <cell r="AH251">
            <v>627000</v>
          </cell>
          <cell r="AI251">
            <v>0</v>
          </cell>
          <cell r="AJ251">
            <v>0</v>
          </cell>
          <cell r="AK251">
            <v>0</v>
          </cell>
          <cell r="AL251">
            <v>1</v>
          </cell>
          <cell r="AM251">
            <v>0</v>
          </cell>
          <cell r="AN251">
            <v>1</v>
          </cell>
        </row>
        <row r="252">
          <cell r="A252" t="str">
            <v>C001026</v>
          </cell>
          <cell r="B252">
            <v>5310</v>
          </cell>
          <cell r="D252" t="str">
            <v>Z-INSTALL UG CONDUITS &amp; CONDUCTO</v>
          </cell>
          <cell r="E252" t="str">
            <v>P_Electric Distribution Line MA</v>
          </cell>
          <cell r="G252" t="str">
            <v>NONE</v>
          </cell>
          <cell r="H252" t="str">
            <v>NONE</v>
          </cell>
          <cell r="I252" t="str">
            <v>HUNT, DARRIN J</v>
          </cell>
          <cell r="L252" t="str">
            <v>Load Relief</v>
          </cell>
          <cell r="M252" t="str">
            <v>Specific</v>
          </cell>
          <cell r="O252" t="str">
            <v>Closed</v>
          </cell>
          <cell r="Q252" t="str">
            <v>C01026</v>
          </cell>
          <cell r="R252">
            <v>37964</v>
          </cell>
          <cell r="S252" t="str">
            <v>pwrbtch</v>
          </cell>
          <cell r="U252" t="str">
            <v xml:space="preserve">Install 5 manholes, 28,100 ft of 6" PVC Conduit, 3 risers,  6,700 ckt. ft. of 1000KCMIL cu. 15KV conductor, 900 ckt.    ft. of 500 kcmil cu. 25KV conductor &amp; misc. ug equip.       Remove 3700 ckt. ft. of 500 kcmil 25KV cu. conductor.       </v>
          </cell>
          <cell r="V252" t="str">
            <v xml:space="preserve">  </v>
          </cell>
          <cell r="W252" t="str">
            <v xml:space="preserve">  </v>
          </cell>
          <cell r="X252" t="str">
            <v>Div Ops-NE Electric</v>
          </cell>
          <cell r="Y252" t="str">
            <v>75005310E</v>
          </cell>
          <cell r="Z252" t="str">
            <v>MAE1000 - MA Electric Distribution PC</v>
          </cell>
          <cell r="AA252" t="str">
            <v>NONE</v>
          </cell>
          <cell r="AB252" t="str">
            <v xml:space="preserve">COMPANY 5310 LEVEL ELECT DIST </v>
          </cell>
          <cell r="AE252">
            <v>1</v>
          </cell>
        </row>
        <row r="253">
          <cell r="A253" t="str">
            <v>C001027</v>
          </cell>
          <cell r="B253">
            <v>5310</v>
          </cell>
          <cell r="D253" t="str">
            <v>MAINLINE IMPROVEMENT 525L2-NBR</v>
          </cell>
          <cell r="E253" t="str">
            <v>P_Electric Distribution Line MA</v>
          </cell>
          <cell r="G253" t="str">
            <v>NONE</v>
          </cell>
          <cell r="H253" t="str">
            <v>NONE</v>
          </cell>
          <cell r="I253" t="str">
            <v>BODO, RICHARD J</v>
          </cell>
          <cell r="J253" t="str">
            <v>Asset Condition</v>
          </cell>
          <cell r="L253" t="str">
            <v>Asset Replacement</v>
          </cell>
          <cell r="M253" t="str">
            <v>Specific</v>
          </cell>
          <cell r="O253" t="str">
            <v>Closed</v>
          </cell>
          <cell r="P253">
            <v>8278</v>
          </cell>
          <cell r="Q253" t="str">
            <v>C01027</v>
          </cell>
          <cell r="R253">
            <v>37964</v>
          </cell>
          <cell r="S253" t="str">
            <v>pwrbtch</v>
          </cell>
          <cell r="U253" t="str">
            <v>Install and remove 229 transformer cutouts, 154 line        cutouts, 30 arresters, 10 grounds, and 30 crossarms.</v>
          </cell>
          <cell r="V253" t="str">
            <v xml:space="preserve">  </v>
          </cell>
          <cell r="W253" t="str">
            <v xml:space="preserve">  </v>
          </cell>
          <cell r="X253" t="str">
            <v>Div Ops-NE Electric</v>
          </cell>
          <cell r="Y253" t="str">
            <v>75005310E</v>
          </cell>
          <cell r="Z253" t="str">
            <v>MAE1000 - MA Electric Distribution PC</v>
          </cell>
          <cell r="AA253" t="str">
            <v>NONE</v>
          </cell>
          <cell r="AB253" t="str">
            <v>MASS PLANT - MA 5310 - MAE1000</v>
          </cell>
          <cell r="AE253">
            <v>2</v>
          </cell>
        </row>
        <row r="254">
          <cell r="A254" t="str">
            <v>C001028</v>
          </cell>
          <cell r="B254">
            <v>5310</v>
          </cell>
          <cell r="D254" t="str">
            <v>Z-12J10 CONVERSION</v>
          </cell>
          <cell r="E254" t="str">
            <v>P_Electric Distribution Line MA</v>
          </cell>
          <cell r="G254" t="str">
            <v>NONE</v>
          </cell>
          <cell r="H254" t="str">
            <v>NONE</v>
          </cell>
          <cell r="I254" t="str">
            <v>CORMIER, ANNE</v>
          </cell>
          <cell r="J254" t="str">
            <v>System Capacity &amp; Performance</v>
          </cell>
          <cell r="L254" t="str">
            <v>Load Relief</v>
          </cell>
          <cell r="M254" t="str">
            <v>Specific</v>
          </cell>
          <cell r="O254" t="str">
            <v>Closed</v>
          </cell>
          <cell r="P254">
            <v>8853</v>
          </cell>
          <cell r="Q254" t="str">
            <v>C01028</v>
          </cell>
          <cell r="R254">
            <v>37964</v>
          </cell>
          <cell r="S254" t="str">
            <v>pwrbtch</v>
          </cell>
          <cell r="U254" t="str">
            <v>Reconductor the entire 12J10 circuit out of Beverly #12     sub, and convert to 13.2kV for new breaker position.</v>
          </cell>
          <cell r="V254" t="str">
            <v xml:space="preserve">  </v>
          </cell>
          <cell r="W254" t="str">
            <v xml:space="preserve">  </v>
          </cell>
          <cell r="X254" t="str">
            <v>Div Ops-NE Electric</v>
          </cell>
          <cell r="Y254" t="str">
            <v>75005310E</v>
          </cell>
          <cell r="Z254" t="str">
            <v>MAE1000 - MA Electric Distribution PC</v>
          </cell>
          <cell r="AA254" t="str">
            <v>NONE</v>
          </cell>
          <cell r="AB254" t="str">
            <v xml:space="preserve">COMPANY 5310 LEVEL ELECT DIST </v>
          </cell>
          <cell r="AE254">
            <v>1</v>
          </cell>
        </row>
        <row r="255">
          <cell r="A255" t="str">
            <v>C001029</v>
          </cell>
          <cell r="B255">
            <v>5310</v>
          </cell>
          <cell r="D255" t="str">
            <v>Z-DBL CKT GETAWAY WOODCHUCK HILL</v>
          </cell>
          <cell r="E255" t="str">
            <v>P_Electric Distribution Line MA</v>
          </cell>
          <cell r="G255" t="str">
            <v>NONE</v>
          </cell>
          <cell r="H255" t="str">
            <v>NONE</v>
          </cell>
          <cell r="I255" t="str">
            <v>PLENTZAS, JOSEPH C</v>
          </cell>
          <cell r="L255" t="str">
            <v>Load Relief</v>
          </cell>
          <cell r="M255" t="str">
            <v>Specific</v>
          </cell>
          <cell r="O255" t="str">
            <v>Closed</v>
          </cell>
          <cell r="Q255" t="str">
            <v>C01029</v>
          </cell>
          <cell r="R255">
            <v>37964</v>
          </cell>
          <cell r="S255" t="str">
            <v>pwrbtch</v>
          </cell>
          <cell r="U255" t="str">
            <v xml:space="preserve">Install double ckt spacer cable getaway on foster st for 2  of the new Woodchuckhill feeders                                                                                                                                                    </v>
          </cell>
          <cell r="V255" t="str">
            <v xml:space="preserve">  </v>
          </cell>
          <cell r="W255" t="str">
            <v xml:space="preserve">  </v>
          </cell>
          <cell r="X255" t="str">
            <v>Div Ops-NE Electric</v>
          </cell>
          <cell r="Y255" t="str">
            <v>75005310E</v>
          </cell>
          <cell r="Z255" t="str">
            <v>MAE1000 - MA Electric Distribution PC</v>
          </cell>
          <cell r="AA255" t="str">
            <v>NONE</v>
          </cell>
          <cell r="AB255" t="str">
            <v xml:space="preserve">COMPANY 5310 LEVEL ELECT DIST </v>
          </cell>
          <cell r="AE255">
            <v>2</v>
          </cell>
          <cell r="AF255" t="str">
            <v>2</v>
          </cell>
          <cell r="AG255">
            <v>38959</v>
          </cell>
          <cell r="AH255">
            <v>359000</v>
          </cell>
          <cell r="AI255">
            <v>0</v>
          </cell>
          <cell r="AJ255">
            <v>0</v>
          </cell>
          <cell r="AK255">
            <v>0</v>
          </cell>
          <cell r="AL255">
            <v>0</v>
          </cell>
          <cell r="AM255">
            <v>1</v>
          </cell>
          <cell r="AN255">
            <v>1</v>
          </cell>
        </row>
        <row r="256">
          <cell r="A256" t="str">
            <v>C001030</v>
          </cell>
          <cell r="B256">
            <v>5310</v>
          </cell>
          <cell r="D256" t="str">
            <v>HT 61 CABLE/UPGR NASHUA ST-WOR</v>
          </cell>
          <cell r="E256" t="str">
            <v>P_Electric Distribution Line MA</v>
          </cell>
          <cell r="G256" t="str">
            <v>NONE</v>
          </cell>
          <cell r="H256" t="str">
            <v>NONE</v>
          </cell>
          <cell r="I256" t="str">
            <v>GRANT, ANDREW</v>
          </cell>
          <cell r="J256" t="str">
            <v>System Capacity &amp; Performance</v>
          </cell>
          <cell r="L256" t="str">
            <v>Load Relief</v>
          </cell>
          <cell r="M256" t="str">
            <v>Specific</v>
          </cell>
          <cell r="O256" t="str">
            <v>Closed</v>
          </cell>
          <cell r="P256">
            <v>8173</v>
          </cell>
          <cell r="Q256" t="str">
            <v>C01030</v>
          </cell>
          <cell r="R256">
            <v>37964</v>
          </cell>
          <cell r="S256" t="str">
            <v>pwrbtch</v>
          </cell>
          <cell r="U256" t="str">
            <v>This project is for the installation of the new HT 61 cable as recommended in a memo dated 05/17/2002 from JH Smith to  MP DiBenedetto including the associated upgrades to HT 44,  49, 57, and load transfer of HT 39 and HT 46.</v>
          </cell>
          <cell r="V256" t="str">
            <v xml:space="preserve">  </v>
          </cell>
          <cell r="W256" t="str">
            <v xml:space="preserve">This project is for the installation of the new HT 61 cable as recommended in a memo dated 05/17/2002 from JH Smith to  MP DiBenedetto including the associated upgrades to HT 44,  49, 57, and load transfer of HT 39 and HT 46.               </v>
          </cell>
          <cell r="X256" t="str">
            <v>Div Ops-NE Electric</v>
          </cell>
          <cell r="Y256" t="str">
            <v>75005310E</v>
          </cell>
          <cell r="Z256" t="str">
            <v>MAE1000 - MA Electric Distribution PC</v>
          </cell>
          <cell r="AA256" t="str">
            <v>NONE</v>
          </cell>
          <cell r="AB256" t="str">
            <v xml:space="preserve">COMPANY 5310 LEVEL ELECT DIST </v>
          </cell>
          <cell r="AE256">
            <v>2</v>
          </cell>
          <cell r="AF256" t="str">
            <v>2</v>
          </cell>
          <cell r="AG256">
            <v>38568</v>
          </cell>
          <cell r="AH256">
            <v>504362.64</v>
          </cell>
          <cell r="AI256">
            <v>0</v>
          </cell>
          <cell r="AJ256">
            <v>0</v>
          </cell>
          <cell r="AK256">
            <v>0</v>
          </cell>
          <cell r="AL256">
            <v>1</v>
          </cell>
          <cell r="AM256">
            <v>0</v>
          </cell>
          <cell r="AN256">
            <v>1</v>
          </cell>
        </row>
        <row r="257">
          <cell r="A257" t="str">
            <v>C001031</v>
          </cell>
          <cell r="B257">
            <v>5310</v>
          </cell>
          <cell r="D257" t="str">
            <v>RECONDUCTOR 412L2 R/W - WEB</v>
          </cell>
          <cell r="E257" t="str">
            <v>P_Electric Distribution Line MA</v>
          </cell>
          <cell r="G257" t="str">
            <v>NONE</v>
          </cell>
          <cell r="H257" t="str">
            <v>NONE</v>
          </cell>
          <cell r="I257" t="str">
            <v>MARINE, DAVID F</v>
          </cell>
          <cell r="L257" t="str">
            <v>Load Relief</v>
          </cell>
          <cell r="M257" t="str">
            <v>Specific</v>
          </cell>
          <cell r="O257" t="str">
            <v>Closed</v>
          </cell>
          <cell r="Q257" t="str">
            <v>C01031</v>
          </cell>
          <cell r="R257">
            <v>37964</v>
          </cell>
          <cell r="S257" t="str">
            <v>pwrbtch</v>
          </cell>
          <cell r="U257" t="str">
            <v xml:space="preserve">INSTALLING 4700 CIRCUIT FEET 477 SPACER, 4000 LINEAR FEET   477 BARE TO RECONDUCTOR PART OF THE 412L2 CIRCUIT                                                                                                                                   </v>
          </cell>
          <cell r="V257" t="str">
            <v xml:space="preserve">  </v>
          </cell>
          <cell r="W257" t="str">
            <v xml:space="preserve">To increase the summer/normal thermo rating 412L2 circuit by reconductoring 4600 feet of main line.  For further details see memo Highly utilized feeder 412L2 &amp; 412L5 from Daniel Mongovan dated 11/12/2002  - Dave Marine has memo. </v>
          </cell>
          <cell r="X257" t="str">
            <v>Div Ops-NE Electric</v>
          </cell>
          <cell r="Y257" t="str">
            <v>75005310E</v>
          </cell>
          <cell r="Z257" t="str">
            <v>MAE1000 - MA Electric Distribution PC</v>
          </cell>
          <cell r="AA257" t="str">
            <v>NONE</v>
          </cell>
          <cell r="AB257" t="str">
            <v xml:space="preserve">COMPANY 5310 LEVEL ELECT DIST </v>
          </cell>
          <cell r="AE257">
            <v>2</v>
          </cell>
          <cell r="AF257" t="str">
            <v>2</v>
          </cell>
          <cell r="AG257">
            <v>38554</v>
          </cell>
          <cell r="AH257">
            <v>150361.01999999999</v>
          </cell>
          <cell r="AI257">
            <v>0</v>
          </cell>
          <cell r="AJ257">
            <v>1</v>
          </cell>
          <cell r="AK257">
            <v>1</v>
          </cell>
          <cell r="AL257">
            <v>0</v>
          </cell>
          <cell r="AM257">
            <v>1</v>
          </cell>
          <cell r="AN257">
            <v>1</v>
          </cell>
        </row>
        <row r="258">
          <cell r="A258" t="str">
            <v>C001032</v>
          </cell>
          <cell r="B258">
            <v>5310</v>
          </cell>
          <cell r="D258" t="str">
            <v>Z-SPACER CABLE-MAIN &amp; SUMMER ST</v>
          </cell>
          <cell r="E258" t="str">
            <v>P_Electric Distribution Line MA</v>
          </cell>
          <cell r="G258" t="str">
            <v>NONE</v>
          </cell>
          <cell r="H258" t="str">
            <v>NONE</v>
          </cell>
          <cell r="I258" t="str">
            <v>HUNT, DARRIN J</v>
          </cell>
          <cell r="J258" t="str">
            <v>System Capacity &amp; Performance</v>
          </cell>
          <cell r="L258" t="str">
            <v>Load Relief</v>
          </cell>
          <cell r="M258" t="str">
            <v>Specific</v>
          </cell>
          <cell r="O258" t="str">
            <v>Closed</v>
          </cell>
          <cell r="P258">
            <v>8970</v>
          </cell>
          <cell r="Q258" t="str">
            <v>C01032</v>
          </cell>
          <cell r="R258">
            <v>37964</v>
          </cell>
          <cell r="S258" t="str">
            <v>pwrbtch</v>
          </cell>
          <cell r="U258" t="str">
            <v>Install 3255 ckt ft of 3/C - 477 Al 15Kv spacer cable on    Main and Summer Street along with 3 - 250Kva step-down xfmrsfor Lynn Area Load Relief in Saugus.</v>
          </cell>
          <cell r="V258" t="str">
            <v xml:space="preserve">  </v>
          </cell>
          <cell r="W258" t="str">
            <v xml:space="preserve">  </v>
          </cell>
          <cell r="X258" t="str">
            <v>Div Ops-NE Electric</v>
          </cell>
          <cell r="Y258" t="str">
            <v>75005310E</v>
          </cell>
          <cell r="Z258" t="str">
            <v>MAE1000 - MA Electric Distribution PC</v>
          </cell>
          <cell r="AA258" t="str">
            <v>NONE</v>
          </cell>
          <cell r="AB258" t="str">
            <v xml:space="preserve">COMPANY 5310 LEVEL ELECT DIST </v>
          </cell>
          <cell r="AE258">
            <v>3</v>
          </cell>
          <cell r="AF258" t="str">
            <v>3</v>
          </cell>
          <cell r="AG258">
            <v>39003</v>
          </cell>
          <cell r="AH258">
            <v>178000</v>
          </cell>
          <cell r="AI258">
            <v>0</v>
          </cell>
          <cell r="AJ258">
            <v>1</v>
          </cell>
          <cell r="AK258">
            <v>1</v>
          </cell>
          <cell r="AL258">
            <v>0</v>
          </cell>
          <cell r="AM258">
            <v>1</v>
          </cell>
          <cell r="AN258">
            <v>1</v>
          </cell>
        </row>
        <row r="259">
          <cell r="A259" t="str">
            <v>C001033</v>
          </cell>
          <cell r="B259">
            <v>5310</v>
          </cell>
          <cell r="D259" t="str">
            <v>Z-ANDOVER CONVERSION</v>
          </cell>
          <cell r="E259" t="str">
            <v>P_Electric Distribution Line MA</v>
          </cell>
          <cell r="G259" t="str">
            <v>NONE</v>
          </cell>
          <cell r="H259" t="str">
            <v>NONE</v>
          </cell>
          <cell r="I259" t="str">
            <v>DWYER, JASON</v>
          </cell>
          <cell r="J259" t="str">
            <v>System Capacity &amp; Performance</v>
          </cell>
          <cell r="L259" t="str">
            <v>Load Relief</v>
          </cell>
          <cell r="M259" t="str">
            <v>Specific</v>
          </cell>
          <cell r="O259" t="str">
            <v>Closed</v>
          </cell>
          <cell r="P259">
            <v>8883</v>
          </cell>
          <cell r="Q259" t="str">
            <v>C01033</v>
          </cell>
          <cell r="R259">
            <v>37964</v>
          </cell>
          <cell r="S259" t="str">
            <v>pwrbtch</v>
          </cell>
          <cell r="U259" t="str">
            <v>Andover distribution study 2001 by peter haswell            describes a need to relieve Andover #3 substation. This     project will extend the 71L1 along haverhill st and allow   us to convert part of the 3j45.</v>
          </cell>
          <cell r="V259" t="str">
            <v xml:space="preserve">  </v>
          </cell>
          <cell r="W259" t="str">
            <v xml:space="preserve">  </v>
          </cell>
          <cell r="X259" t="str">
            <v>Div Ops-NE Electric</v>
          </cell>
          <cell r="Y259" t="str">
            <v>75005310E</v>
          </cell>
          <cell r="Z259" t="str">
            <v>MAE1000 - MA Electric Distribution PC</v>
          </cell>
          <cell r="AA259" t="str">
            <v>NONE</v>
          </cell>
          <cell r="AB259" t="str">
            <v xml:space="preserve">COMPANY 5310 LEVEL ELECT DIST </v>
          </cell>
          <cell r="AE259">
            <v>3</v>
          </cell>
          <cell r="AF259" t="str">
            <v>3</v>
          </cell>
          <cell r="AG259">
            <v>38838</v>
          </cell>
          <cell r="AH259">
            <v>398200</v>
          </cell>
          <cell r="AI259">
            <v>0</v>
          </cell>
          <cell r="AJ259">
            <v>0</v>
          </cell>
          <cell r="AK259">
            <v>0</v>
          </cell>
          <cell r="AL259">
            <v>0</v>
          </cell>
          <cell r="AM259">
            <v>1</v>
          </cell>
          <cell r="AN259">
            <v>1</v>
          </cell>
        </row>
        <row r="260">
          <cell r="A260" t="str">
            <v>C001034</v>
          </cell>
          <cell r="B260">
            <v>5310</v>
          </cell>
          <cell r="D260" t="str">
            <v>Z-POLE MAKE READY WORK MV-2004</v>
          </cell>
          <cell r="E260" t="str">
            <v>P_Electric Distribution Line MA</v>
          </cell>
          <cell r="G260" t="str">
            <v>NONE</v>
          </cell>
          <cell r="H260" t="str">
            <v>NONE</v>
          </cell>
          <cell r="I260" t="str">
            <v>FABER, JEFFREY E</v>
          </cell>
          <cell r="L260" t="str">
            <v>Public Requirements</v>
          </cell>
          <cell r="M260" t="str">
            <v>Specific</v>
          </cell>
          <cell r="O260" t="str">
            <v>Closed</v>
          </cell>
          <cell r="Q260" t="str">
            <v>C01034</v>
          </cell>
          <cell r="R260">
            <v>37964</v>
          </cell>
          <cell r="S260" t="str">
            <v>pwrbtch</v>
          </cell>
          <cell r="U260" t="str">
            <v xml:space="preserve">pole make ready work for the merrimack valley fiscal        year district 2004                                                                                                                                                                  </v>
          </cell>
          <cell r="V260" t="str">
            <v xml:space="preserve">  </v>
          </cell>
          <cell r="W260" t="str">
            <v xml:space="preserve">  </v>
          </cell>
          <cell r="X260" t="str">
            <v>Div Ops-NE Electric</v>
          </cell>
          <cell r="Y260" t="str">
            <v>75005310E</v>
          </cell>
          <cell r="Z260" t="str">
            <v>MAE1000 - MA Electric Distribution PC</v>
          </cell>
          <cell r="AA260" t="str">
            <v>NONE</v>
          </cell>
          <cell r="AB260" t="str">
            <v xml:space="preserve">COMPANY 5310 LEVEL ELECT DIST </v>
          </cell>
          <cell r="AE260">
            <v>1</v>
          </cell>
        </row>
        <row r="261">
          <cell r="A261" t="str">
            <v>C001035</v>
          </cell>
          <cell r="B261">
            <v>5310</v>
          </cell>
          <cell r="D261" t="str">
            <v>21J21 RECOND WASHINGTON ST LYNN</v>
          </cell>
          <cell r="E261" t="str">
            <v>P_Electric Distribution Line MA</v>
          </cell>
          <cell r="G261" t="str">
            <v>NONE</v>
          </cell>
          <cell r="H261" t="str">
            <v>NONE</v>
          </cell>
          <cell r="I261" t="str">
            <v>AMBROSE, RONALD M</v>
          </cell>
          <cell r="J261" t="str">
            <v>Asset Condition</v>
          </cell>
          <cell r="L261" t="str">
            <v>Asset Replacement</v>
          </cell>
          <cell r="M261" t="str">
            <v>Specific</v>
          </cell>
          <cell r="O261" t="str">
            <v>Closed</v>
          </cell>
          <cell r="P261">
            <v>7660</v>
          </cell>
          <cell r="Q261" t="str">
            <v>C01035</v>
          </cell>
          <cell r="R261">
            <v>37964</v>
          </cell>
          <cell r="S261" t="str">
            <v>pwrbtch</v>
          </cell>
          <cell r="U261" t="str">
            <v>Replace 7,500 circuit feet of 21J21 primary with 3-500      kcmil Cu 5KV EPR and 4/0 neutral.</v>
          </cell>
          <cell r="V261" t="str">
            <v xml:space="preserve">  </v>
          </cell>
          <cell r="W261" t="str">
            <v xml:space="preserve">  </v>
          </cell>
          <cell r="X261" t="str">
            <v>Div Ops-NE Electric</v>
          </cell>
          <cell r="Y261" t="str">
            <v>75005310E</v>
          </cell>
          <cell r="Z261" t="str">
            <v>MAE1000 - MA Electric Distribution PC</v>
          </cell>
          <cell r="AA261" t="str">
            <v>NONE</v>
          </cell>
          <cell r="AB261" t="str">
            <v xml:space="preserve">COMPANY 5310 LEVEL ELECT DIST </v>
          </cell>
          <cell r="AE261">
            <v>3</v>
          </cell>
        </row>
        <row r="262">
          <cell r="A262" t="str">
            <v>C001036</v>
          </cell>
          <cell r="B262">
            <v>5310</v>
          </cell>
          <cell r="D262" t="str">
            <v>UPGR 4KV UG GETAWAYS-FARDY-WOR</v>
          </cell>
          <cell r="E262" t="str">
            <v>P_Electric Distribution Line MA</v>
          </cell>
          <cell r="G262" t="str">
            <v>NONE</v>
          </cell>
          <cell r="H262" t="str">
            <v>NONE</v>
          </cell>
          <cell r="I262" t="str">
            <v>MARINE, DAVID F</v>
          </cell>
          <cell r="J262" t="str">
            <v>System Capacity &amp; Performance</v>
          </cell>
          <cell r="L262" t="str">
            <v>Load Relief</v>
          </cell>
          <cell r="M262" t="str">
            <v>Specific</v>
          </cell>
          <cell r="O262" t="str">
            <v>Closed</v>
          </cell>
          <cell r="P262">
            <v>8744</v>
          </cell>
          <cell r="Q262" t="str">
            <v>C01036</v>
          </cell>
          <cell r="R262">
            <v>37964</v>
          </cell>
          <cell r="S262" t="str">
            <v>pwrbtch</v>
          </cell>
          <cell r="U262" t="str">
            <v>INSTALL: 3400 circuit feet of 3-1/C-500 MCM Cu EPR          cable,3200 circuit feet of 3-1/C-350 MCM Cu XLPE cable, 12  HVT-153 Terminations, 54 HVS-1523S-W, 15 HVS-1582D, 36      HVS-1522S-W and other miscellaneous underground equipm</v>
          </cell>
          <cell r="V262" t="str">
            <v xml:space="preserve">  </v>
          </cell>
          <cell r="W262" t="str">
            <v xml:space="preserve">To increase the rating of 4 feeders out from Faraday  St. Sub.  For further details, see memo from Todd S. Goyette titled "Overloaded Feeders Faraday Street Substation dated October 3, 2002  - see Dave Marine in Central District for folder. </v>
          </cell>
          <cell r="X262" t="str">
            <v>Div Ops-NE Electric</v>
          </cell>
          <cell r="Y262" t="str">
            <v>75005310E</v>
          </cell>
          <cell r="Z262" t="str">
            <v>MAE1000 - MA Electric Distribution PC</v>
          </cell>
          <cell r="AA262" t="str">
            <v>NONE</v>
          </cell>
          <cell r="AB262" t="str">
            <v xml:space="preserve">COMPANY 5310 LEVEL ELECT DIST </v>
          </cell>
          <cell r="AE262">
            <v>3</v>
          </cell>
          <cell r="AF262" t="str">
            <v>3</v>
          </cell>
          <cell r="AG262">
            <v>38539</v>
          </cell>
          <cell r="AH262">
            <v>670835</v>
          </cell>
          <cell r="AI262">
            <v>0</v>
          </cell>
          <cell r="AJ262">
            <v>0</v>
          </cell>
          <cell r="AK262">
            <v>0</v>
          </cell>
          <cell r="AL262">
            <v>1</v>
          </cell>
          <cell r="AM262">
            <v>0</v>
          </cell>
          <cell r="AN262">
            <v>1</v>
          </cell>
        </row>
        <row r="263">
          <cell r="A263" t="str">
            <v>C001037</v>
          </cell>
          <cell r="B263">
            <v>5310</v>
          </cell>
          <cell r="D263" t="str">
            <v>MURRAY AVE SWGR - WOR</v>
          </cell>
          <cell r="E263" t="str">
            <v>P_Electric Distribution Line MA</v>
          </cell>
          <cell r="G263" t="str">
            <v>NONE</v>
          </cell>
          <cell r="H263" t="str">
            <v>NONE</v>
          </cell>
          <cell r="I263" t="str">
            <v>SKRZYPCZAK, JOHN</v>
          </cell>
          <cell r="J263" t="str">
            <v>Statutory/Regulatory</v>
          </cell>
          <cell r="L263" t="str">
            <v>New Business - Commercial</v>
          </cell>
          <cell r="M263" t="str">
            <v>Specific</v>
          </cell>
          <cell r="O263" t="str">
            <v>Closed</v>
          </cell>
          <cell r="P263">
            <v>8313</v>
          </cell>
          <cell r="Q263" t="str">
            <v>C01037</v>
          </cell>
          <cell r="R263">
            <v>37964</v>
          </cell>
          <cell r="S263" t="str">
            <v>pwrbtch</v>
          </cell>
          <cell r="U263" t="str">
            <v>INSTALL: 1 PMH-9 SWGR, 1 SWGR MH, 197' OF 4-4" CONDUIT,     65' OF 6-4" CONDUIT, 1245CKT FT OF 3-1C-#2 CU XLP, 1160CKT  FT OF 3-1C-4/0 CU XLP AND MISCELLANEOUS UNDERGROUND         EQUIPMENT</v>
          </cell>
          <cell r="V263" t="str">
            <v xml:space="preserve">  </v>
          </cell>
          <cell r="W263" t="str">
            <v>This job was started when the custoemr at 674 Main St. requested an upgrade to his electric service.  The customer provided real estate for a switchgear which allowed MECo to retire 15 OFC's.  Please see attached memo.</v>
          </cell>
          <cell r="X263" t="str">
            <v>Div Ops-NE Electric</v>
          </cell>
          <cell r="Y263" t="str">
            <v>75005310E</v>
          </cell>
          <cell r="Z263" t="str">
            <v>MAE1000 - MA Electric Distribution PC</v>
          </cell>
          <cell r="AA263" t="str">
            <v>NONE</v>
          </cell>
          <cell r="AB263" t="str">
            <v xml:space="preserve">COMPANY 5310 LEVEL ELECT DIST </v>
          </cell>
          <cell r="AE263">
            <v>2</v>
          </cell>
          <cell r="AF263" t="str">
            <v>2</v>
          </cell>
          <cell r="AG263">
            <v>38531</v>
          </cell>
          <cell r="AH263">
            <v>159475</v>
          </cell>
          <cell r="AI263">
            <v>0</v>
          </cell>
          <cell r="AJ263">
            <v>1</v>
          </cell>
          <cell r="AK263">
            <v>1</v>
          </cell>
          <cell r="AL263">
            <v>0</v>
          </cell>
          <cell r="AM263">
            <v>1</v>
          </cell>
          <cell r="AN263">
            <v>1</v>
          </cell>
        </row>
        <row r="264">
          <cell r="A264" t="str">
            <v>C001038</v>
          </cell>
          <cell r="B264">
            <v>5310</v>
          </cell>
          <cell r="D264" t="str">
            <v>GRANBY CO-GEN - PHASE 2 - GRA</v>
          </cell>
          <cell r="E264" t="str">
            <v>P_Electric Distribution Line MA</v>
          </cell>
          <cell r="G264" t="str">
            <v>NONE</v>
          </cell>
          <cell r="H264" t="str">
            <v>NONE</v>
          </cell>
          <cell r="I264" t="str">
            <v>MODE, GUY F</v>
          </cell>
          <cell r="L264" t="str">
            <v>New Business - Commercial</v>
          </cell>
          <cell r="M264" t="str">
            <v>Specific</v>
          </cell>
          <cell r="O264" t="str">
            <v>Closed</v>
          </cell>
          <cell r="Q264" t="str">
            <v>C01038</v>
          </cell>
          <cell r="R264">
            <v>37964</v>
          </cell>
          <cell r="S264" t="str">
            <v>pwrbtch</v>
          </cell>
          <cell r="U264" t="str">
            <v xml:space="preserve">GRANBY LANDFILL - PHASE 2                                                                                                                                                                                                                       </v>
          </cell>
          <cell r="V264" t="str">
            <v xml:space="preserve">  </v>
          </cell>
          <cell r="W264" t="str">
            <v xml:space="preserve">  </v>
          </cell>
          <cell r="X264" t="str">
            <v>Div Ops-NE Electric</v>
          </cell>
          <cell r="Y264" t="str">
            <v>75005310E</v>
          </cell>
          <cell r="Z264" t="str">
            <v>MAE1000 - MA Electric Distribution PC</v>
          </cell>
          <cell r="AA264" t="str">
            <v>NONE</v>
          </cell>
          <cell r="AB264" t="str">
            <v xml:space="preserve">COMPANY 5310 LEVEL ELECT DIST </v>
          </cell>
          <cell r="AE264">
            <v>1</v>
          </cell>
        </row>
        <row r="265">
          <cell r="A265" t="str">
            <v>C001039</v>
          </cell>
          <cell r="B265">
            <v>5310</v>
          </cell>
          <cell r="D265" t="str">
            <v>Z-AVALON AT STEVENS POND URD</v>
          </cell>
          <cell r="E265" t="str">
            <v>P_Electric Distribution Line MA</v>
          </cell>
          <cell r="G265" t="str">
            <v>NONE</v>
          </cell>
          <cell r="H265" t="str">
            <v>NONE</v>
          </cell>
          <cell r="I265" t="str">
            <v>BYRNE, MICHAEL J</v>
          </cell>
          <cell r="L265" t="str">
            <v>New Business - Residential</v>
          </cell>
          <cell r="M265" t="str">
            <v>Specific</v>
          </cell>
          <cell r="O265" t="str">
            <v>Closed</v>
          </cell>
          <cell r="Q265" t="str">
            <v>C01039</v>
          </cell>
          <cell r="R265">
            <v>37964</v>
          </cell>
          <cell r="S265" t="str">
            <v>pwrbtch</v>
          </cell>
          <cell r="U265" t="str">
            <v xml:space="preserve">300 unit urd                                                                                                                                                                                                                                    </v>
          </cell>
          <cell r="V265" t="str">
            <v xml:space="preserve">  </v>
          </cell>
          <cell r="W265" t="str">
            <v xml:space="preserve">  </v>
          </cell>
          <cell r="X265" t="str">
            <v>Div Ops-NE Electric</v>
          </cell>
          <cell r="Y265" t="str">
            <v>75005310E</v>
          </cell>
          <cell r="Z265" t="str">
            <v>MAE1000 - MA Electric Distribution PC</v>
          </cell>
          <cell r="AA265" t="str">
            <v>NONE</v>
          </cell>
          <cell r="AB265" t="str">
            <v xml:space="preserve">COMPANY 5310 LEVEL ELECT DIST </v>
          </cell>
          <cell r="AE265">
            <v>2</v>
          </cell>
          <cell r="AF265" t="str">
            <v>2</v>
          </cell>
          <cell r="AG265">
            <v>38959</v>
          </cell>
          <cell r="AH265">
            <v>68000</v>
          </cell>
          <cell r="AI265">
            <v>1</v>
          </cell>
          <cell r="AJ265">
            <v>1</v>
          </cell>
          <cell r="AK265">
            <v>1</v>
          </cell>
          <cell r="AL265">
            <v>0</v>
          </cell>
          <cell r="AM265">
            <v>1</v>
          </cell>
          <cell r="AN265">
            <v>1</v>
          </cell>
        </row>
        <row r="266">
          <cell r="A266" t="str">
            <v>C001040</v>
          </cell>
          <cell r="B266">
            <v>5310</v>
          </cell>
          <cell r="D266" t="str">
            <v>Z-MAPLEWOOD #16-ADD 16W6&amp;16W7</v>
          </cell>
          <cell r="E266" t="str">
            <v>P_Electric Distribution Line MA</v>
          </cell>
          <cell r="G266" t="str">
            <v>NONE</v>
          </cell>
          <cell r="H266" t="str">
            <v>NONE</v>
          </cell>
          <cell r="I266" t="str">
            <v>CORCORAN, JOHN</v>
          </cell>
          <cell r="J266" t="str">
            <v>System Capacity &amp; Performance</v>
          </cell>
          <cell r="L266" t="str">
            <v>Load Relief</v>
          </cell>
          <cell r="M266" t="str">
            <v>Specific</v>
          </cell>
          <cell r="O266" t="str">
            <v>Closed</v>
          </cell>
          <cell r="P266">
            <v>8918</v>
          </cell>
          <cell r="Q266" t="str">
            <v>C01040</v>
          </cell>
          <cell r="R266">
            <v>37964</v>
          </cell>
          <cell r="S266" t="str">
            <v>pwrbtch</v>
          </cell>
          <cell r="U266" t="str">
            <v>Maplewood #16-add 16W6 &amp; 16W7</v>
          </cell>
          <cell r="V266" t="str">
            <v xml:space="preserve">  </v>
          </cell>
          <cell r="W266" t="str">
            <v>The area served by the Maplewood#16 substation is served by five feeders from the substation, of which four are anticipated to be loaded over 90%of their Summer Normal (SN) Thermal ratings and have MWH exposures greater than 20MWH. In addition, 5-6 MVA of</v>
          </cell>
          <cell r="X266" t="str">
            <v>Div Ops-NE Electric</v>
          </cell>
          <cell r="Y266" t="str">
            <v>75005310E</v>
          </cell>
          <cell r="Z266" t="str">
            <v>MAE1000 - MA Electric Distribution PC</v>
          </cell>
          <cell r="AA266" t="str">
            <v>NONE</v>
          </cell>
          <cell r="AB266" t="str">
            <v xml:space="preserve">COMPANY 5310 LEVEL ELECT DIST </v>
          </cell>
          <cell r="AE266">
            <v>2</v>
          </cell>
        </row>
        <row r="267">
          <cell r="A267" t="str">
            <v>C001041</v>
          </cell>
          <cell r="B267">
            <v>5310</v>
          </cell>
          <cell r="D267" t="str">
            <v>Emerald Pines Golf &amp; CC</v>
          </cell>
          <cell r="E267" t="str">
            <v>P_Electric Distribution Line MA</v>
          </cell>
          <cell r="G267" t="str">
            <v>NONE</v>
          </cell>
          <cell r="H267" t="str">
            <v>NONE</v>
          </cell>
          <cell r="I267" t="str">
            <v>RADZIK, CHRISTOPHER</v>
          </cell>
          <cell r="J267" t="str">
            <v>Statutory/Regulatory</v>
          </cell>
          <cell r="L267" t="str">
            <v>Public Requirements</v>
          </cell>
          <cell r="M267" t="str">
            <v>Specific</v>
          </cell>
          <cell r="O267" t="str">
            <v>cancelled</v>
          </cell>
          <cell r="P267">
            <v>8076</v>
          </cell>
          <cell r="Q267" t="str">
            <v>C01041</v>
          </cell>
          <cell r="R267">
            <v>37964</v>
          </cell>
          <cell r="S267" t="str">
            <v>pwrbtch</v>
          </cell>
          <cell r="U267" t="str">
            <v>Generate estimate to relocate 20 sections of 23kV to underground MH and duct.</v>
          </cell>
          <cell r="V267" t="str">
            <v xml:space="preserve">  </v>
          </cell>
          <cell r="W267" t="str">
            <v xml:space="preserve">  </v>
          </cell>
          <cell r="X267" t="str">
            <v>Div Ops-NE Electric</v>
          </cell>
          <cell r="Y267" t="str">
            <v>75005310E</v>
          </cell>
          <cell r="Z267" t="str">
            <v>MAE1000 - MA Electric Distribution PC</v>
          </cell>
          <cell r="AA267" t="str">
            <v>NONE</v>
          </cell>
          <cell r="AB267" t="str">
            <v xml:space="preserve">COMPANY 5310 LEVEL ELECT DIST </v>
          </cell>
          <cell r="AE267">
            <v>2</v>
          </cell>
          <cell r="AK267">
            <v>38944</v>
          </cell>
        </row>
        <row r="268">
          <cell r="A268" t="str">
            <v>C001042</v>
          </cell>
          <cell r="B268">
            <v>5310</v>
          </cell>
          <cell r="D268" t="str">
            <v>Z-9C6 HUF/ 9C2B RE-CONDUCTOR</v>
          </cell>
          <cell r="E268" t="str">
            <v>P_Electric Distribution Line MA</v>
          </cell>
          <cell r="G268" t="str">
            <v>NONE</v>
          </cell>
          <cell r="H268" t="str">
            <v>NONE</v>
          </cell>
          <cell r="I268" t="str">
            <v>HUNT, DARRIN J</v>
          </cell>
          <cell r="J268" t="str">
            <v>System Capacity &amp; Performance</v>
          </cell>
          <cell r="L268" t="str">
            <v>Load Relief</v>
          </cell>
          <cell r="M268" t="str">
            <v>Specific</v>
          </cell>
          <cell r="N268" t="str">
            <v>HUF/Feeder Health Review</v>
          </cell>
          <cell r="O268" t="str">
            <v>Closed</v>
          </cell>
          <cell r="P268">
            <v>8879</v>
          </cell>
          <cell r="Q268" t="str">
            <v>C01042</v>
          </cell>
          <cell r="R268">
            <v>37964</v>
          </cell>
          <cell r="S268" t="str">
            <v>pwrbtch</v>
          </cell>
          <cell r="U268" t="str">
            <v>Re-conductor 1500 circuit feet of main line 9C2B cable &amp;    transfer South Street from the 9C6 to the 9C2B cable for    summer load relief.  Remove 6 OFCs and replace 240' of      damaged conduit</v>
          </cell>
          <cell r="V268" t="str">
            <v xml:space="preserve">  </v>
          </cell>
          <cell r="W268" t="str">
            <v xml:space="preserve">  </v>
          </cell>
          <cell r="X268" t="str">
            <v>Div Ops-NE Electric</v>
          </cell>
          <cell r="Y268" t="str">
            <v>75005310E</v>
          </cell>
          <cell r="Z268" t="str">
            <v>MAE1000 - MA Electric Distribution PC</v>
          </cell>
          <cell r="AA268" t="str">
            <v>NONE</v>
          </cell>
          <cell r="AB268" t="str">
            <v xml:space="preserve">COMPANY 5310 LEVEL ELECT DIST </v>
          </cell>
          <cell r="AE268">
            <v>2</v>
          </cell>
          <cell r="AF268" t="str">
            <v>2</v>
          </cell>
          <cell r="AG268">
            <v>38838</v>
          </cell>
          <cell r="AH268">
            <v>275500</v>
          </cell>
          <cell r="AI268">
            <v>0</v>
          </cell>
          <cell r="AJ268">
            <v>0</v>
          </cell>
          <cell r="AK268">
            <v>0</v>
          </cell>
          <cell r="AL268">
            <v>0</v>
          </cell>
          <cell r="AM268">
            <v>1</v>
          </cell>
          <cell r="AN268">
            <v>1</v>
          </cell>
        </row>
        <row r="269">
          <cell r="A269" t="str">
            <v>C001043</v>
          </cell>
          <cell r="B269">
            <v>5310</v>
          </cell>
          <cell r="D269" t="str">
            <v>GRAFTON/VERNON HIL LD RELF-WOR</v>
          </cell>
          <cell r="E269" t="str">
            <v>P_Electric Distribution Line MA</v>
          </cell>
          <cell r="G269" t="str">
            <v>NONE</v>
          </cell>
          <cell r="H269" t="str">
            <v>NONE</v>
          </cell>
          <cell r="I269" t="str">
            <v>MARINE, DAVID F</v>
          </cell>
          <cell r="J269" t="str">
            <v>System Capacity &amp; Performance</v>
          </cell>
          <cell r="L269" t="str">
            <v>Load Relief</v>
          </cell>
          <cell r="M269" t="str">
            <v>Specific</v>
          </cell>
          <cell r="O269" t="str">
            <v>Closed</v>
          </cell>
          <cell r="P269">
            <v>8145</v>
          </cell>
          <cell r="Q269" t="str">
            <v>C01043</v>
          </cell>
          <cell r="R269">
            <v>37964</v>
          </cell>
          <cell r="S269" t="str">
            <v>pwrbtch</v>
          </cell>
          <cell r="U269" t="str">
            <v>Install: padmount recloser, 3-phase elastimold vacuum switch500 circuit feet of 500 Cu EPR cable, 1000 circuit feet of  4/0 Cu XLPE cable and other miscellaneous underground       equipment.</v>
          </cell>
          <cell r="V269" t="str">
            <v xml:space="preserve">  </v>
          </cell>
          <cell r="W269" t="str">
            <v>To relief load on existing KV circuit on Grafton Hill area.  For further detail see Grafton and Vernon Hill 4kV area Dist. Study By James Cleary date 5/2002 - File located in Central District Office</v>
          </cell>
          <cell r="X269" t="str">
            <v>Div Ops-NE Electric</v>
          </cell>
          <cell r="Y269" t="str">
            <v>75005310E</v>
          </cell>
          <cell r="Z269" t="str">
            <v>MAE1000 - MA Electric Distribution PC</v>
          </cell>
          <cell r="AA269" t="str">
            <v>NONE</v>
          </cell>
          <cell r="AB269" t="str">
            <v>MASS PLANT - MA 5310 - MAE1000</v>
          </cell>
          <cell r="AE269">
            <v>2</v>
          </cell>
          <cell r="AF269" t="str">
            <v>2</v>
          </cell>
          <cell r="AG269">
            <v>38554</v>
          </cell>
          <cell r="AH269">
            <v>245295.5</v>
          </cell>
          <cell r="AI269">
            <v>0</v>
          </cell>
          <cell r="AJ269">
            <v>0</v>
          </cell>
          <cell r="AK269">
            <v>1</v>
          </cell>
          <cell r="AL269">
            <v>0</v>
          </cell>
          <cell r="AM269">
            <v>1</v>
          </cell>
          <cell r="AN269">
            <v>1</v>
          </cell>
        </row>
        <row r="270">
          <cell r="A270" t="str">
            <v>C001044</v>
          </cell>
          <cell r="B270">
            <v>5310</v>
          </cell>
          <cell r="D270" t="str">
            <v>Z-ENDICOTT COLLEGE, FIELD HOUSE</v>
          </cell>
          <cell r="E270" t="str">
            <v>P_Electric Distribution Line MA</v>
          </cell>
          <cell r="G270" t="str">
            <v>NONE</v>
          </cell>
          <cell r="H270" t="str">
            <v>NONE</v>
          </cell>
          <cell r="I270" t="str">
            <v>COURCY, PHIL</v>
          </cell>
          <cell r="J270" t="str">
            <v>Statutory/Regulatory</v>
          </cell>
          <cell r="L270" t="str">
            <v>New Business - Commercial</v>
          </cell>
          <cell r="M270" t="str">
            <v>Specific</v>
          </cell>
          <cell r="O270" t="str">
            <v>Closed</v>
          </cell>
          <cell r="P270">
            <v>8899</v>
          </cell>
          <cell r="Q270" t="str">
            <v>C01044</v>
          </cell>
          <cell r="R270">
            <v>37964</v>
          </cell>
          <cell r="S270" t="str">
            <v>pwrbtch</v>
          </cell>
          <cell r="U270" t="str">
            <v>Install 1600'of 1/0 CN AL 35KV XLP cable, 35KV switchgear &amp; misc. UG equipment.</v>
          </cell>
          <cell r="V270" t="str">
            <v xml:space="preserve">  </v>
          </cell>
          <cell r="W270" t="str">
            <v xml:space="preserve">  </v>
          </cell>
          <cell r="X270" t="str">
            <v>Div Ops-NE Electric</v>
          </cell>
          <cell r="Y270" t="str">
            <v>75005310E</v>
          </cell>
          <cell r="Z270" t="str">
            <v>MAE1000 - MA Electric Distribution PC</v>
          </cell>
          <cell r="AA270" t="str">
            <v>NONE</v>
          </cell>
          <cell r="AB270" t="str">
            <v xml:space="preserve">COMPANY 5310 LEVEL ELECT DIST </v>
          </cell>
          <cell r="AE270">
            <v>1</v>
          </cell>
        </row>
        <row r="271">
          <cell r="A271" t="str">
            <v>C001045</v>
          </cell>
          <cell r="B271">
            <v>5310</v>
          </cell>
          <cell r="D271" t="str">
            <v>COMMERCIAL ST STP DWN CONVERS</v>
          </cell>
          <cell r="E271" t="str">
            <v>P_Electric Distribution Line MA</v>
          </cell>
          <cell r="G271" t="str">
            <v>NONE</v>
          </cell>
          <cell r="H271" t="str">
            <v>NONE</v>
          </cell>
          <cell r="I271" t="str">
            <v>YEPEZ, HERNAN R</v>
          </cell>
          <cell r="J271" t="str">
            <v>System Capacity &amp; Performance</v>
          </cell>
          <cell r="L271" t="str">
            <v>Load Relief</v>
          </cell>
          <cell r="M271" t="str">
            <v>Specific</v>
          </cell>
          <cell r="O271" t="str">
            <v>Closed</v>
          </cell>
          <cell r="P271">
            <v>7908</v>
          </cell>
          <cell r="Q271" t="str">
            <v>C01045</v>
          </cell>
          <cell r="R271">
            <v>37964</v>
          </cell>
          <cell r="S271" t="str">
            <v>pwrbtch</v>
          </cell>
          <cell r="U271" t="str">
            <v>Step down area conversion due to overload condition. P151   Commercial St, Weymouth</v>
          </cell>
          <cell r="V271" t="str">
            <v xml:space="preserve">  </v>
          </cell>
          <cell r="W271" t="str">
            <v xml:space="preserve">  </v>
          </cell>
          <cell r="X271" t="str">
            <v>Div Ops-NE Electric</v>
          </cell>
          <cell r="Y271" t="str">
            <v>75005310E</v>
          </cell>
          <cell r="Z271" t="str">
            <v>MAE1000 - MA Electric Distribution PC</v>
          </cell>
          <cell r="AA271" t="str">
            <v>NONE</v>
          </cell>
          <cell r="AB271" t="str">
            <v xml:space="preserve">COMPANY 5310 LEVEL ELECT DIST </v>
          </cell>
          <cell r="AE271">
            <v>2</v>
          </cell>
          <cell r="AF271" t="str">
            <v>2</v>
          </cell>
          <cell r="AG271">
            <v>38775</v>
          </cell>
          <cell r="AH271">
            <v>200100</v>
          </cell>
          <cell r="AI271">
            <v>0</v>
          </cell>
          <cell r="AJ271">
            <v>0</v>
          </cell>
          <cell r="AK271">
            <v>1</v>
          </cell>
          <cell r="AL271">
            <v>0</v>
          </cell>
          <cell r="AM271">
            <v>1</v>
          </cell>
          <cell r="AN271">
            <v>1</v>
          </cell>
        </row>
        <row r="272">
          <cell r="A272" t="str">
            <v>C001046</v>
          </cell>
          <cell r="B272">
            <v>5310</v>
          </cell>
          <cell r="D272" t="str">
            <v>Z-#2388 LINE MODIFICATIONS</v>
          </cell>
          <cell r="E272" t="str">
            <v>P_Electric Distribution Line MA</v>
          </cell>
          <cell r="G272" t="str">
            <v>NONE</v>
          </cell>
          <cell r="H272" t="str">
            <v>NONE</v>
          </cell>
          <cell r="I272" t="str">
            <v>HENRY, JOSEPH</v>
          </cell>
          <cell r="L272" t="str">
            <v>Damage/Failure</v>
          </cell>
          <cell r="M272" t="str">
            <v>Specific</v>
          </cell>
          <cell r="O272" t="str">
            <v>Closed</v>
          </cell>
          <cell r="Q272" t="str">
            <v>C01046</v>
          </cell>
          <cell r="R272">
            <v>37964</v>
          </cell>
          <cell r="S272" t="str">
            <v>pwrbtch</v>
          </cell>
          <cell r="U272" t="str">
            <v xml:space="preserve">Install 7 poles,18 xarms,8 guy and anchor assemblies &amp; 0.23 circ.miles of 477kcmil ACSR. Install 600A 35kv Loadbreak SW.Remove 6 poles,9 crossams,12 post insulators,4 guy &amp; anchor assemblies &amp; .23 circuit miles of 2/0 cu conductor.         </v>
          </cell>
          <cell r="V272" t="str">
            <v xml:space="preserve">  </v>
          </cell>
          <cell r="W272" t="str">
            <v xml:space="preserve">  </v>
          </cell>
          <cell r="X272" t="str">
            <v>Div Ops-NE Electric</v>
          </cell>
          <cell r="Y272" t="str">
            <v>75005310E</v>
          </cell>
          <cell r="Z272" t="str">
            <v>MAE1000 - MA Electric Distribution PC</v>
          </cell>
          <cell r="AA272" t="str">
            <v>NONE</v>
          </cell>
          <cell r="AB272" t="str">
            <v xml:space="preserve">COMPANY 5310 LEVEL ELECT DIST </v>
          </cell>
          <cell r="AE272">
            <v>1</v>
          </cell>
        </row>
        <row r="273">
          <cell r="A273" t="str">
            <v>C001047</v>
          </cell>
          <cell r="B273">
            <v>5310</v>
          </cell>
          <cell r="D273" t="str">
            <v>UNION RD CONVERSION - WALES</v>
          </cell>
          <cell r="E273" t="str">
            <v>P_Electric Distribution Line MA</v>
          </cell>
          <cell r="G273" t="str">
            <v>NONE</v>
          </cell>
          <cell r="H273" t="str">
            <v>NONE</v>
          </cell>
          <cell r="I273" t="str">
            <v>BERNARD, PETER C</v>
          </cell>
          <cell r="J273" t="str">
            <v>System Capacity &amp; Performance</v>
          </cell>
          <cell r="L273" t="str">
            <v>Load Relief</v>
          </cell>
          <cell r="M273" t="str">
            <v>Specific</v>
          </cell>
          <cell r="O273" t="str">
            <v>Closed</v>
          </cell>
          <cell r="P273">
            <v>8743</v>
          </cell>
          <cell r="Q273" t="str">
            <v>C01047</v>
          </cell>
          <cell r="R273">
            <v>37964</v>
          </cell>
          <cell r="S273" t="str">
            <v>pwrbtch</v>
          </cell>
          <cell r="U273" t="str">
            <v>INSTALL:45 ft. pole, 30 40 ft. poles, 21 anchors, 7000 ft.  1/0 t.w., 3,000 ft. 3c-1/0 sec, 20 crossarms, 30 ptp        REMOVE: 22 35 ft. poles, 21 anchors, 7,000 ft. #6cu primary,1500 ft. open wire secondary, 40 crossarms</v>
          </cell>
          <cell r="V273" t="str">
            <v xml:space="preserve">  </v>
          </cell>
          <cell r="W273" t="str">
            <v>This was a voltage conversion.  The 3-1687 KVA step-down transformer became overloaded  due to more and more houses being built in the area.  Customers were complaining about low voltage and the work was done to resolve the issue.</v>
          </cell>
          <cell r="X273" t="str">
            <v>Div Ops-NE Electric</v>
          </cell>
          <cell r="Y273" t="str">
            <v>75005310E</v>
          </cell>
          <cell r="Z273" t="str">
            <v>MAE1000 - MA Electric Distribution PC</v>
          </cell>
          <cell r="AA273" t="str">
            <v>NONE</v>
          </cell>
          <cell r="AB273" t="str">
            <v xml:space="preserve">COMPANY 5310 LEVEL ELECT DIST </v>
          </cell>
          <cell r="AE273">
            <v>3</v>
          </cell>
          <cell r="AF273" t="str">
            <v>3</v>
          </cell>
          <cell r="AG273">
            <v>38624</v>
          </cell>
          <cell r="AH273">
            <v>240530</v>
          </cell>
          <cell r="AI273">
            <v>0</v>
          </cell>
          <cell r="AJ273">
            <v>0</v>
          </cell>
          <cell r="AK273">
            <v>1</v>
          </cell>
          <cell r="AL273">
            <v>0</v>
          </cell>
          <cell r="AM273">
            <v>1</v>
          </cell>
          <cell r="AN273">
            <v>1</v>
          </cell>
        </row>
        <row r="274">
          <cell r="A274" t="str">
            <v>C001048</v>
          </cell>
          <cell r="B274">
            <v>5310</v>
          </cell>
          <cell r="D274" t="str">
            <v>Z-1J2/1J3 CONVERSION TO 22W1</v>
          </cell>
          <cell r="E274" t="str">
            <v>P_Electric Distribution Line MA</v>
          </cell>
          <cell r="G274" t="str">
            <v>NONE</v>
          </cell>
          <cell r="H274" t="str">
            <v>NONE</v>
          </cell>
          <cell r="I274" t="str">
            <v>AFOLABI, AZEEZAT</v>
          </cell>
          <cell r="J274" t="str">
            <v>System Capacity &amp; Performance</v>
          </cell>
          <cell r="L274" t="str">
            <v>Load Relief</v>
          </cell>
          <cell r="M274" t="str">
            <v>Specific</v>
          </cell>
          <cell r="N274" t="str">
            <v>HUF/Feeder Health Review</v>
          </cell>
          <cell r="O274" t="str">
            <v>Closed</v>
          </cell>
          <cell r="P274">
            <v>8860</v>
          </cell>
          <cell r="Q274" t="str">
            <v>C01048</v>
          </cell>
          <cell r="R274">
            <v>37964</v>
          </cell>
          <cell r="S274" t="str">
            <v>pwrbtch</v>
          </cell>
          <cell r="U274" t="str">
            <v>Install 3033' of 1C-477kcmil OH open wire prim., 750' of 3C-1/0 secondary, 780' of 3-1C #2 CU XLP 15kV UG prim., 2 loadbreaks, 17 Telco Set Poles, and misc. OH &amp; UG equip. Remove 4975' of various OH cond., 2340' of 1C-1/0 CU RL UG pri</v>
          </cell>
          <cell r="V274" t="str">
            <v xml:space="preserve">  </v>
          </cell>
          <cell r="W274" t="str">
            <v xml:space="preserve">  </v>
          </cell>
          <cell r="X274" t="str">
            <v>Div Ops-NE Electric</v>
          </cell>
          <cell r="Y274" t="str">
            <v>75005310E</v>
          </cell>
          <cell r="Z274" t="str">
            <v>MAE1000 - MA Electric Distribution PC</v>
          </cell>
          <cell r="AA274" t="str">
            <v>NONE</v>
          </cell>
          <cell r="AB274" t="str">
            <v xml:space="preserve">COMPANY 5310 LEVEL ELECT DIST </v>
          </cell>
          <cell r="AE274">
            <v>5</v>
          </cell>
          <cell r="AF274" t="str">
            <v>5</v>
          </cell>
          <cell r="AG274">
            <v>38784</v>
          </cell>
          <cell r="AH274">
            <v>258100</v>
          </cell>
          <cell r="AI274">
            <v>0</v>
          </cell>
          <cell r="AJ274">
            <v>0</v>
          </cell>
          <cell r="AK274">
            <v>0</v>
          </cell>
          <cell r="AL274">
            <v>0</v>
          </cell>
          <cell r="AM274">
            <v>1</v>
          </cell>
          <cell r="AN274">
            <v>1</v>
          </cell>
        </row>
        <row r="275">
          <cell r="A275" t="str">
            <v>C001049</v>
          </cell>
          <cell r="B275">
            <v>5310</v>
          </cell>
          <cell r="D275" t="str">
            <v>SWGR'S @ 871 &amp; 923 MAIN - WORC</v>
          </cell>
          <cell r="E275" t="str">
            <v>P_Electric Distribution Line MA</v>
          </cell>
          <cell r="G275" t="str">
            <v>NONE</v>
          </cell>
          <cell r="H275" t="str">
            <v>NONE</v>
          </cell>
          <cell r="I275" t="str">
            <v>GRANT, ANDREW</v>
          </cell>
          <cell r="J275" t="str">
            <v>Asset Condition</v>
          </cell>
          <cell r="L275" t="str">
            <v>Asset Replacement</v>
          </cell>
          <cell r="M275" t="str">
            <v>Specific</v>
          </cell>
          <cell r="O275" t="str">
            <v>Closed</v>
          </cell>
          <cell r="P275">
            <v>8708</v>
          </cell>
          <cell r="Q275" t="str">
            <v>C01049</v>
          </cell>
          <cell r="R275">
            <v>37964</v>
          </cell>
          <cell r="S275" t="str">
            <v>pwrbtch</v>
          </cell>
          <cell r="U275" t="str">
            <v>This project will install two switchgears on the Worc 4kV   system on property owned by Clark University. They will be  located at 871 and 923 Main St on the 6J326 and 3J373 ckts. In addition 24 OFC's will be removed.</v>
          </cell>
          <cell r="V275" t="str">
            <v xml:space="preserve">  </v>
          </cell>
          <cell r="W275" t="str">
            <v>This project is being carried out as part of the effort to remove OFC¿s and eliminate the need for underground switching within the Worcester distribution system.  An easement can be obtained for 2 new switchgear locations at 871 Main Street and at 923 Ma</v>
          </cell>
          <cell r="X275" t="str">
            <v>Div Ops-NE Electric</v>
          </cell>
          <cell r="Y275" t="str">
            <v>75005310E</v>
          </cell>
          <cell r="Z275" t="str">
            <v>MAE1000 - MA Electric Distribution PC</v>
          </cell>
          <cell r="AA275" t="str">
            <v>NONE</v>
          </cell>
          <cell r="AB275" t="str">
            <v>MASS PLANT - MA 5310 - MAE1000</v>
          </cell>
          <cell r="AE275">
            <v>3</v>
          </cell>
          <cell r="AF275" t="str">
            <v>3</v>
          </cell>
          <cell r="AG275">
            <v>38499</v>
          </cell>
          <cell r="AH275">
            <v>530083</v>
          </cell>
          <cell r="AI275">
            <v>0</v>
          </cell>
          <cell r="AJ275">
            <v>0</v>
          </cell>
          <cell r="AK275">
            <v>0</v>
          </cell>
          <cell r="AL275">
            <v>1</v>
          </cell>
          <cell r="AM275">
            <v>0</v>
          </cell>
          <cell r="AN275">
            <v>1</v>
          </cell>
        </row>
        <row r="276">
          <cell r="A276" t="str">
            <v>C001050</v>
          </cell>
          <cell r="B276">
            <v>5310</v>
          </cell>
          <cell r="D276" t="str">
            <v>FY04 SOUTHEAST STORM PROJECT</v>
          </cell>
          <cell r="E276" t="str">
            <v>P_Electric Distribution Line MA</v>
          </cell>
          <cell r="G276" t="str">
            <v>NONE</v>
          </cell>
          <cell r="H276" t="str">
            <v>NONE</v>
          </cell>
          <cell r="I276" t="str">
            <v>COX, ROGER</v>
          </cell>
          <cell r="J276" t="str">
            <v>Damage/Failure</v>
          </cell>
          <cell r="L276" t="str">
            <v>Major Storms - Dist</v>
          </cell>
          <cell r="M276" t="str">
            <v>Specific</v>
          </cell>
          <cell r="O276" t="str">
            <v>Closed</v>
          </cell>
          <cell r="P276">
            <v>8132</v>
          </cell>
          <cell r="Q276" t="str">
            <v>C01050</v>
          </cell>
          <cell r="R276">
            <v>37964</v>
          </cell>
          <cell r="S276" t="str">
            <v>pwrbtch</v>
          </cell>
          <cell r="U276" t="str">
            <v>FY04 Southeast District Storm Restoration                   Please refer to justification for details.</v>
          </cell>
          <cell r="V276" t="str">
            <v xml:space="preserve">  </v>
          </cell>
          <cell r="W276" t="str">
            <v xml:space="preserve">  </v>
          </cell>
          <cell r="X276" t="str">
            <v>Div Ops-NE Electric</v>
          </cell>
          <cell r="Y276" t="str">
            <v>75005310E</v>
          </cell>
          <cell r="Z276" t="str">
            <v>MAE1000 - MA Electric Distribution PC</v>
          </cell>
          <cell r="AA276" t="str">
            <v>NONE</v>
          </cell>
          <cell r="AB276" t="str">
            <v xml:space="preserve">COMPANY 5310 LEVEL ELECT DIST </v>
          </cell>
          <cell r="AE276">
            <v>1</v>
          </cell>
        </row>
        <row r="277">
          <cell r="A277" t="str">
            <v>C001051</v>
          </cell>
          <cell r="B277">
            <v>5310</v>
          </cell>
          <cell r="D277" t="str">
            <v>S. SHORE DIST. STORMS FY2004</v>
          </cell>
          <cell r="E277" t="str">
            <v>P_Electric Distribution Line MA</v>
          </cell>
          <cell r="G277" t="str">
            <v>NONE</v>
          </cell>
          <cell r="H277" t="str">
            <v>NONE</v>
          </cell>
          <cell r="I277" t="str">
            <v>COX, ROGER</v>
          </cell>
          <cell r="J277" t="str">
            <v>Damage/Failure</v>
          </cell>
          <cell r="L277" t="str">
            <v>Major Storms - Dist</v>
          </cell>
          <cell r="M277" t="str">
            <v>Specific</v>
          </cell>
          <cell r="O277" t="str">
            <v>Closed</v>
          </cell>
          <cell r="P277">
            <v>8517</v>
          </cell>
          <cell r="Q277" t="str">
            <v>C01051</v>
          </cell>
          <cell r="R277">
            <v>37964</v>
          </cell>
          <cell r="S277" t="str">
            <v>pwrbtch</v>
          </cell>
          <cell r="U277" t="str">
            <v>FISCAL YEAR 2004 South Shore District storm restoration.    Please refer to justification for details.</v>
          </cell>
          <cell r="V277" t="str">
            <v xml:space="preserve">  </v>
          </cell>
          <cell r="W277" t="str">
            <v xml:space="preserve">  </v>
          </cell>
          <cell r="X277" t="str">
            <v>Div Ops-NE Electric</v>
          </cell>
          <cell r="Y277" t="str">
            <v>75005310E</v>
          </cell>
          <cell r="Z277" t="str">
            <v>MAE1000 - MA Electric Distribution PC</v>
          </cell>
          <cell r="AA277" t="str">
            <v>NONE</v>
          </cell>
          <cell r="AB277" t="str">
            <v xml:space="preserve">COMPANY 5310 LEVEL ELECT DIST </v>
          </cell>
          <cell r="AE277">
            <v>2</v>
          </cell>
          <cell r="AF277" t="str">
            <v>2</v>
          </cell>
          <cell r="AG277">
            <v>38739</v>
          </cell>
          <cell r="AH277">
            <v>887000</v>
          </cell>
          <cell r="AI277">
            <v>0</v>
          </cell>
          <cell r="AJ277">
            <v>0</v>
          </cell>
          <cell r="AK277">
            <v>0</v>
          </cell>
          <cell r="AL277">
            <v>1</v>
          </cell>
          <cell r="AM277">
            <v>0</v>
          </cell>
          <cell r="AN277">
            <v>1</v>
          </cell>
        </row>
        <row r="278">
          <cell r="A278" t="str">
            <v>C001052</v>
          </cell>
          <cell r="B278">
            <v>5310</v>
          </cell>
          <cell r="D278" t="str">
            <v>RUTLAND/PAXTON FEEDER TIE- RUT</v>
          </cell>
          <cell r="E278" t="str">
            <v>P_Electric Distribution Line MA</v>
          </cell>
          <cell r="G278" t="str">
            <v>NONE</v>
          </cell>
          <cell r="H278" t="str">
            <v>NONE</v>
          </cell>
          <cell r="I278" t="str">
            <v>SMITH, GREGORY M</v>
          </cell>
          <cell r="J278" t="str">
            <v>System Capacity &amp; Performance</v>
          </cell>
          <cell r="L278" t="str">
            <v>Reliability - Dist</v>
          </cell>
          <cell r="M278" t="str">
            <v>Specific</v>
          </cell>
          <cell r="O278" t="str">
            <v>Closed</v>
          </cell>
          <cell r="P278">
            <v>8514</v>
          </cell>
          <cell r="Q278" t="str">
            <v>C01052</v>
          </cell>
          <cell r="R278">
            <v>37964</v>
          </cell>
          <cell r="S278" t="str">
            <v>pwrbtch</v>
          </cell>
          <cell r="U278" t="str">
            <v>To back up the #34 and #35 lines that feed the 605W1, Rutland Substation.  A feeder tie with Paxton Municipal Light company will be installed along Maple Ave in Rutland.</v>
          </cell>
          <cell r="V278" t="str">
            <v xml:space="preserve">  </v>
          </cell>
          <cell r="W278" t="str">
            <v xml:space="preserve">The 605W1 feeder has reached its emergency limits. The Rutland Area Study is on-going now. </v>
          </cell>
          <cell r="X278" t="str">
            <v>Div Ops-NE Electric</v>
          </cell>
          <cell r="Y278" t="str">
            <v>75005310E</v>
          </cell>
          <cell r="Z278" t="str">
            <v>MAE1000 - MA Electric Distribution PC</v>
          </cell>
          <cell r="AA278" t="str">
            <v>NONE</v>
          </cell>
          <cell r="AB278" t="str">
            <v xml:space="preserve">COMPANY 5310 LEVEL ELECT DIST </v>
          </cell>
          <cell r="AE278">
            <v>2</v>
          </cell>
          <cell r="AF278" t="str">
            <v>2</v>
          </cell>
          <cell r="AG278">
            <v>38524</v>
          </cell>
          <cell r="AH278">
            <v>384798</v>
          </cell>
          <cell r="AI278">
            <v>0</v>
          </cell>
          <cell r="AJ278">
            <v>0</v>
          </cell>
          <cell r="AK278">
            <v>0</v>
          </cell>
          <cell r="AL278">
            <v>0</v>
          </cell>
          <cell r="AM278">
            <v>1</v>
          </cell>
          <cell r="AN278">
            <v>1</v>
          </cell>
        </row>
        <row r="279">
          <cell r="A279" t="str">
            <v>C001053</v>
          </cell>
          <cell r="B279">
            <v>5310</v>
          </cell>
          <cell r="D279" t="str">
            <v>Z-142 ESSEX ST,HAVERHILL</v>
          </cell>
          <cell r="E279" t="str">
            <v>P_Electric Distribution Line MA</v>
          </cell>
          <cell r="G279" t="str">
            <v>NONE</v>
          </cell>
          <cell r="H279" t="str">
            <v>NONE</v>
          </cell>
          <cell r="I279" t="str">
            <v>SCARPONE, JAMES J.</v>
          </cell>
          <cell r="L279" t="str">
            <v>Asset Replacement</v>
          </cell>
          <cell r="M279" t="str">
            <v>Specific</v>
          </cell>
          <cell r="O279" t="str">
            <v>Closed</v>
          </cell>
          <cell r="Q279" t="str">
            <v>C01053</v>
          </cell>
          <cell r="R279">
            <v>37964</v>
          </cell>
          <cell r="S279" t="str">
            <v>pwrbtch</v>
          </cell>
          <cell r="U279" t="str">
            <v xml:space="preserve">time and material                                                                                                                                                                                                                               </v>
          </cell>
          <cell r="V279" t="str">
            <v xml:space="preserve">  </v>
          </cell>
          <cell r="W279" t="str">
            <v xml:space="preserve">  </v>
          </cell>
          <cell r="X279" t="str">
            <v>Div Ops-NE Electric</v>
          </cell>
          <cell r="Y279" t="str">
            <v>75005310E</v>
          </cell>
          <cell r="Z279" t="str">
            <v>MAE1000 - MA Electric Distribution PC</v>
          </cell>
          <cell r="AA279" t="str">
            <v>NONE</v>
          </cell>
          <cell r="AB279" t="str">
            <v xml:space="preserve">COMPANY 5310 LEVEL ELECT DIST </v>
          </cell>
          <cell r="AE279">
            <v>2</v>
          </cell>
          <cell r="AF279" t="str">
            <v>2</v>
          </cell>
          <cell r="AG279">
            <v>38959</v>
          </cell>
          <cell r="AH279">
            <v>81000</v>
          </cell>
          <cell r="AI279">
            <v>1</v>
          </cell>
          <cell r="AJ279">
            <v>1</v>
          </cell>
          <cell r="AK279">
            <v>1</v>
          </cell>
          <cell r="AL279">
            <v>0</v>
          </cell>
          <cell r="AM279">
            <v>1</v>
          </cell>
          <cell r="AN279">
            <v>1</v>
          </cell>
        </row>
        <row r="280">
          <cell r="A280" t="str">
            <v>C001054</v>
          </cell>
          <cell r="B280">
            <v>5310</v>
          </cell>
          <cell r="D280" t="str">
            <v>Z-2004 FISCAL YEAR STORM PROJECT</v>
          </cell>
          <cell r="E280" t="str">
            <v>P_Electric Distribution Line MA</v>
          </cell>
          <cell r="G280" t="str">
            <v>NONE</v>
          </cell>
          <cell r="H280" t="str">
            <v>NONE</v>
          </cell>
          <cell r="I280" t="str">
            <v>FABER, JEFFREY E</v>
          </cell>
          <cell r="J280" t="str">
            <v>Damage/Failure</v>
          </cell>
          <cell r="L280" t="str">
            <v>Major Storms - Dist</v>
          </cell>
          <cell r="M280" t="str">
            <v>Specific</v>
          </cell>
          <cell r="O280" t="str">
            <v>Closed</v>
          </cell>
          <cell r="P280">
            <v>8861</v>
          </cell>
          <cell r="Q280" t="str">
            <v>C01054</v>
          </cell>
          <cell r="R280">
            <v>37964</v>
          </cell>
          <cell r="S280" t="str">
            <v>pwrbtch</v>
          </cell>
          <cell r="U280" t="str">
            <v>to accumulate costs for storms from April 1-2003-March 31   2004 MV</v>
          </cell>
          <cell r="V280" t="str">
            <v xml:space="preserve">  </v>
          </cell>
          <cell r="W280" t="str">
            <v xml:space="preserve">  </v>
          </cell>
          <cell r="X280" t="str">
            <v>Div Ops-NE Electric</v>
          </cell>
          <cell r="Y280" t="str">
            <v>75005310E</v>
          </cell>
          <cell r="Z280" t="str">
            <v>MAE1000 - MA Electric Distribution PC</v>
          </cell>
          <cell r="AA280" t="str">
            <v>NONE</v>
          </cell>
          <cell r="AB280" t="str">
            <v xml:space="preserve">COMPANY 5310 LEVEL ELECT DIST </v>
          </cell>
          <cell r="AE280">
            <v>2</v>
          </cell>
        </row>
        <row r="281">
          <cell r="A281" t="str">
            <v>C001055</v>
          </cell>
          <cell r="B281">
            <v>5310</v>
          </cell>
          <cell r="D281" t="str">
            <v>REPLACE GRAY SPACER CABLE</v>
          </cell>
          <cell r="E281" t="str">
            <v>P_Electric Distribution Line MA</v>
          </cell>
          <cell r="G281" t="str">
            <v>NONE</v>
          </cell>
          <cell r="H281" t="str">
            <v>NONE</v>
          </cell>
          <cell r="I281" t="str">
            <v>COX, ROGER</v>
          </cell>
          <cell r="J281" t="str">
            <v>System Capacity &amp; Performance</v>
          </cell>
          <cell r="L281" t="str">
            <v>Reliability - Dist</v>
          </cell>
          <cell r="M281" t="str">
            <v>Specific</v>
          </cell>
          <cell r="O281" t="str">
            <v>Closed</v>
          </cell>
          <cell r="P281">
            <v>8485</v>
          </cell>
          <cell r="Q281" t="str">
            <v>C01055</v>
          </cell>
          <cell r="R281">
            <v>37964</v>
          </cell>
          <cell r="S281" t="str">
            <v>pwrbtch</v>
          </cell>
          <cell r="U281" t="str">
            <v>REPLACE DETERIORATED GRAY SPACER CABLE ON THE 19W72 FEEDER  ON COUNTY STREET IN SOMERSET.</v>
          </cell>
          <cell r="V281" t="str">
            <v xml:space="preserve">  </v>
          </cell>
          <cell r="W281" t="str">
            <v xml:space="preserve">  </v>
          </cell>
          <cell r="X281" t="str">
            <v>Div Ops-NE Electric</v>
          </cell>
          <cell r="Y281" t="str">
            <v>75005310E</v>
          </cell>
          <cell r="Z281" t="str">
            <v>MAE1000 - MA Electric Distribution PC</v>
          </cell>
          <cell r="AA281" t="str">
            <v>NONE</v>
          </cell>
          <cell r="AB281" t="str">
            <v xml:space="preserve">COMPANY 5310 LEVEL ELECT DIST </v>
          </cell>
          <cell r="AE281">
            <v>2</v>
          </cell>
          <cell r="AF281" t="str">
            <v>2</v>
          </cell>
          <cell r="AG281">
            <v>38741</v>
          </cell>
          <cell r="AH281">
            <v>519200</v>
          </cell>
          <cell r="AI281">
            <v>0</v>
          </cell>
          <cell r="AJ281">
            <v>0</v>
          </cell>
          <cell r="AK281">
            <v>0</v>
          </cell>
          <cell r="AL281">
            <v>1</v>
          </cell>
          <cell r="AM281">
            <v>0</v>
          </cell>
          <cell r="AN281">
            <v>1</v>
          </cell>
        </row>
        <row r="282">
          <cell r="A282" t="str">
            <v>C001056</v>
          </cell>
          <cell r="B282">
            <v>5310</v>
          </cell>
          <cell r="D282" t="str">
            <v>Z-16J1, 16J3 LOAD RELIEF</v>
          </cell>
          <cell r="E282" t="str">
            <v>P_Electric Distribution Line MA</v>
          </cell>
          <cell r="G282" t="str">
            <v>NONE</v>
          </cell>
          <cell r="H282" t="str">
            <v>NONE</v>
          </cell>
          <cell r="I282" t="str">
            <v>SILVERMAN, IRVING R</v>
          </cell>
          <cell r="J282" t="str">
            <v>System Capacity &amp; Performance</v>
          </cell>
          <cell r="L282" t="str">
            <v>Load Relief</v>
          </cell>
          <cell r="M282" t="str">
            <v>Specific</v>
          </cell>
          <cell r="N282" t="str">
            <v>HUF/Feeder Health Review</v>
          </cell>
          <cell r="O282" t="str">
            <v>Closed</v>
          </cell>
          <cell r="P282">
            <v>8857</v>
          </cell>
          <cell r="Q282" t="str">
            <v>C01056</v>
          </cell>
          <cell r="R282">
            <v>37964</v>
          </cell>
          <cell r="S282" t="str">
            <v>pwrbtch</v>
          </cell>
          <cell r="U282" t="str">
            <v>16J1,16J3 Load relief project</v>
          </cell>
          <cell r="V282" t="str">
            <v xml:space="preserve">  </v>
          </cell>
          <cell r="W282" t="str">
            <v xml:space="preserve">  </v>
          </cell>
          <cell r="X282" t="str">
            <v>Div Ops-NE Electric</v>
          </cell>
          <cell r="Y282" t="str">
            <v>75005310E</v>
          </cell>
          <cell r="Z282" t="str">
            <v>MAE1000 - MA Electric Distribution PC</v>
          </cell>
          <cell r="AA282" t="str">
            <v>NONE</v>
          </cell>
          <cell r="AB282" t="str">
            <v xml:space="preserve">COMPANY 5310 LEVEL ELECT DIST </v>
          </cell>
          <cell r="AE282">
            <v>5</v>
          </cell>
          <cell r="AF282" t="str">
            <v>5</v>
          </cell>
          <cell r="AG282">
            <v>38782</v>
          </cell>
          <cell r="AH282">
            <v>232475</v>
          </cell>
          <cell r="AI282">
            <v>0</v>
          </cell>
          <cell r="AJ282">
            <v>0</v>
          </cell>
          <cell r="AK282">
            <v>1</v>
          </cell>
          <cell r="AL282">
            <v>0</v>
          </cell>
          <cell r="AM282">
            <v>1</v>
          </cell>
          <cell r="AN282">
            <v>1</v>
          </cell>
        </row>
        <row r="283">
          <cell r="A283" t="str">
            <v>C001058</v>
          </cell>
          <cell r="B283">
            <v>5310</v>
          </cell>
          <cell r="D283" t="str">
            <v>225W1 LOAD RELIEF- HAR</v>
          </cell>
          <cell r="E283" t="str">
            <v>P_Electric Distribution Line MA</v>
          </cell>
          <cell r="G283" t="str">
            <v>NONE</v>
          </cell>
          <cell r="H283" t="str">
            <v>NONE</v>
          </cell>
          <cell r="I283" t="str">
            <v>GALAT, DAVID</v>
          </cell>
          <cell r="J283" t="str">
            <v>System Capacity &amp; Performance</v>
          </cell>
          <cell r="L283" t="str">
            <v>Load Relief</v>
          </cell>
          <cell r="M283" t="str">
            <v>Specific</v>
          </cell>
          <cell r="O283" t="str">
            <v>Closed</v>
          </cell>
          <cell r="P283">
            <v>7662</v>
          </cell>
          <cell r="Q283" t="str">
            <v>C01058</v>
          </cell>
          <cell r="R283">
            <v>37964</v>
          </cell>
          <cell r="S283" t="str">
            <v>pwrbtch</v>
          </cell>
          <cell r="U283" t="str">
            <v>Purchase 1/2 interest in 3 - 45' poles, and 3 - 40' poles,  Install: 3 - 25kV line reclosers, 3 - 167kVa line regulators3 regulator bypass disconnects, 2 600A loadbreaks, 5 - 15kV disconnects, Remove: 1 line relcoser and 5 -35' poles.</v>
          </cell>
          <cell r="V283" t="str">
            <v xml:space="preserve">  </v>
          </cell>
          <cell r="W283" t="str">
            <v xml:space="preserve">  </v>
          </cell>
          <cell r="X283" t="str">
            <v>Div Ops-NE Electric</v>
          </cell>
          <cell r="Y283" t="str">
            <v>75005310E</v>
          </cell>
          <cell r="Z283" t="str">
            <v>MAE1000 - MA Electric Distribution PC</v>
          </cell>
          <cell r="AA283" t="str">
            <v>NONE</v>
          </cell>
          <cell r="AB283" t="str">
            <v xml:space="preserve">COMPANY 5310 LEVEL ELECT DIST </v>
          </cell>
          <cell r="AE283">
            <v>1</v>
          </cell>
        </row>
        <row r="284">
          <cell r="A284" t="str">
            <v>C001059</v>
          </cell>
          <cell r="B284">
            <v>5310</v>
          </cell>
          <cell r="D284" t="str">
            <v>CONST BLVD CABLE INSTALLATION</v>
          </cell>
          <cell r="E284" t="str">
            <v>P_Electric Distribution Line MA</v>
          </cell>
          <cell r="G284" t="str">
            <v>NONE</v>
          </cell>
          <cell r="H284" t="str">
            <v>NONE</v>
          </cell>
          <cell r="I284" t="str">
            <v>KUT, BRUCE</v>
          </cell>
          <cell r="J284" t="str">
            <v>System Capacity &amp; Performance</v>
          </cell>
          <cell r="L284" t="str">
            <v>Load Relief</v>
          </cell>
          <cell r="M284" t="str">
            <v>Specific</v>
          </cell>
          <cell r="O284" t="str">
            <v>Closed</v>
          </cell>
          <cell r="P284">
            <v>7911</v>
          </cell>
          <cell r="Q284" t="str">
            <v>C01059</v>
          </cell>
          <cell r="R284">
            <v>37964</v>
          </cell>
          <cell r="S284" t="str">
            <v>pwrbtch</v>
          </cell>
          <cell r="U284" t="str">
            <v>Install 3/C - 1000Kcmil 15Kv primary cable and 2 - 15Kv     switchgears.</v>
          </cell>
          <cell r="V284" t="str">
            <v>See attachements for revision documentation</v>
          </cell>
          <cell r="W284" t="str">
            <v xml:space="preserve">  </v>
          </cell>
          <cell r="X284" t="str">
            <v>Div Ops-NE Electric</v>
          </cell>
          <cell r="Y284" t="str">
            <v>75005310E</v>
          </cell>
          <cell r="Z284" t="str">
            <v>MAE1000 - MA Electric Distribution PC</v>
          </cell>
          <cell r="AA284" t="str">
            <v>NONE</v>
          </cell>
          <cell r="AB284" t="str">
            <v xml:space="preserve">COMPANY 5310 LEVEL ELECT DIST </v>
          </cell>
          <cell r="AE284">
            <v>2</v>
          </cell>
          <cell r="AF284" t="str">
            <v>2</v>
          </cell>
          <cell r="AG284">
            <v>38750</v>
          </cell>
          <cell r="AH284">
            <v>414800</v>
          </cell>
          <cell r="AI284">
            <v>0</v>
          </cell>
          <cell r="AJ284">
            <v>0</v>
          </cell>
          <cell r="AK284">
            <v>0</v>
          </cell>
          <cell r="AL284">
            <v>0</v>
          </cell>
          <cell r="AM284">
            <v>1</v>
          </cell>
          <cell r="AN284">
            <v>1</v>
          </cell>
        </row>
        <row r="285">
          <cell r="A285" t="str">
            <v>C001060</v>
          </cell>
          <cell r="B285">
            <v>5310</v>
          </cell>
          <cell r="D285" t="str">
            <v>DOT--RT 12 ROAD WIDENING - AUBURN</v>
          </cell>
          <cell r="E285" t="str">
            <v>P_Electric Distribution Line MA</v>
          </cell>
          <cell r="G285" t="str">
            <v>NONE</v>
          </cell>
          <cell r="H285" t="str">
            <v>NONE</v>
          </cell>
          <cell r="I285" t="str">
            <v>MULLIGAN, TOM</v>
          </cell>
          <cell r="J285" t="str">
            <v>Statutory/Regulatory</v>
          </cell>
          <cell r="L285" t="str">
            <v>Public Requirements</v>
          </cell>
          <cell r="M285" t="str">
            <v>Specific</v>
          </cell>
          <cell r="O285" t="str">
            <v>Closed</v>
          </cell>
          <cell r="P285">
            <v>8508</v>
          </cell>
          <cell r="Q285" t="str">
            <v>C01060</v>
          </cell>
          <cell r="R285">
            <v>37964</v>
          </cell>
          <cell r="S285" t="str">
            <v>pwrbtch</v>
          </cell>
          <cell r="U285" t="str">
            <v>DOT-- MHD#601976  PURCHASE 1/2 INTEREST IN 34-40', 4-45' TEL SET JO POLES AND 14 JO ANCHORS. INSTALL 4200 CF OF 1-3/C 600V SEC CABLE, 450 CF OF 3-1/C-477 BARE COND, 80' OF 2-4" PVC DUCT ENCASED IN  CONC, 600 CF OF 1-3/C-350 MCM 15KV C</v>
          </cell>
          <cell r="V285" t="str">
            <v xml:space="preserve">  </v>
          </cell>
          <cell r="W285" t="str">
            <v xml:space="preserve">  </v>
          </cell>
          <cell r="X285" t="str">
            <v>Div Ops-NE Electric</v>
          </cell>
          <cell r="Y285" t="str">
            <v>75005310E</v>
          </cell>
          <cell r="Z285" t="str">
            <v>MAE1000 - MA Electric Distribution PC</v>
          </cell>
          <cell r="AA285" t="str">
            <v>NONE</v>
          </cell>
          <cell r="AB285" t="str">
            <v xml:space="preserve">COMPANY 5310 LEVEL ELECT DIST </v>
          </cell>
          <cell r="AE285">
            <v>1</v>
          </cell>
        </row>
        <row r="286">
          <cell r="A286" t="str">
            <v>C001062</v>
          </cell>
          <cell r="B286">
            <v>5310</v>
          </cell>
          <cell r="D286" t="str">
            <v>13KV UG HT40X CABLE - WOR</v>
          </cell>
          <cell r="E286" t="str">
            <v>P_Electric Distribution Line MA</v>
          </cell>
          <cell r="G286" t="str">
            <v>NONE</v>
          </cell>
          <cell r="H286" t="str">
            <v>NONE</v>
          </cell>
          <cell r="I286" t="str">
            <v>MODE, GUY F</v>
          </cell>
          <cell r="J286" t="str">
            <v>System Capacity &amp; Performance</v>
          </cell>
          <cell r="L286" t="str">
            <v>Load Relief</v>
          </cell>
          <cell r="M286" t="str">
            <v>Specific</v>
          </cell>
          <cell r="O286" t="str">
            <v>Closed</v>
          </cell>
          <cell r="P286">
            <v>7647</v>
          </cell>
          <cell r="Q286" t="str">
            <v>C01062</v>
          </cell>
          <cell r="R286">
            <v>37964</v>
          </cell>
          <cell r="S286" t="str">
            <v>pwrbtch</v>
          </cell>
          <cell r="U286" t="str">
            <v>The current supply to Chandler street sub is loaded to 110% of it's summer normal limit.  The Bancroft and Chandler St  Sub Distribution study by T.S. Goyette, dated Jan 2003      recommends the installation of a parallel cable HT40X.</v>
          </cell>
          <cell r="V286" t="str">
            <v xml:space="preserve">  </v>
          </cell>
          <cell r="W286" t="str">
            <v xml:space="preserve">The recommended project was the result of an area distribution study for the city of Worcester to supply needed distribution load in the City.  Install a new 4.16KV circuit, 2J393, at Chandler St Sub and trasfer 2 MW of load presently served by the 3J371 </v>
          </cell>
          <cell r="X286" t="str">
            <v>Div Ops-NE Electric</v>
          </cell>
          <cell r="Y286" t="str">
            <v>75005310E</v>
          </cell>
          <cell r="Z286" t="str">
            <v>MAE1000 - MA Electric Distribution PC</v>
          </cell>
          <cell r="AA286" t="str">
            <v>NONE</v>
          </cell>
          <cell r="AB286" t="str">
            <v>MASS PLANT - MA 5310 - MAE1000</v>
          </cell>
          <cell r="AE286">
            <v>4</v>
          </cell>
          <cell r="AF286" t="str">
            <v>4</v>
          </cell>
          <cell r="AG286">
            <v>39035</v>
          </cell>
          <cell r="AH286">
            <v>1700000</v>
          </cell>
          <cell r="AI286">
            <v>0</v>
          </cell>
          <cell r="AJ286">
            <v>0</v>
          </cell>
          <cell r="AK286">
            <v>0</v>
          </cell>
          <cell r="AL286">
            <v>1</v>
          </cell>
          <cell r="AM286">
            <v>0</v>
          </cell>
          <cell r="AN286">
            <v>1</v>
          </cell>
        </row>
        <row r="287">
          <cell r="A287" t="str">
            <v>C001064</v>
          </cell>
          <cell r="B287">
            <v>5320</v>
          </cell>
          <cell r="C287" t="str">
            <v>Massachusetts - East</v>
          </cell>
          <cell r="D287" t="str">
            <v>NANTUCKET DAS G8000</v>
          </cell>
          <cell r="E287" t="str">
            <v>P_Electric Distribution Line MA</v>
          </cell>
          <cell r="G287" t="str">
            <v>NONE</v>
          </cell>
          <cell r="H287" t="str">
            <v>NONE</v>
          </cell>
          <cell r="I287" t="str">
            <v>COX, ROSS</v>
          </cell>
          <cell r="J287" t="str">
            <v>Statutory/Regulatory</v>
          </cell>
          <cell r="L287" t="str">
            <v>Public Requirements</v>
          </cell>
          <cell r="M287" t="str">
            <v>Specific</v>
          </cell>
          <cell r="O287" t="str">
            <v>Closed</v>
          </cell>
          <cell r="P287">
            <v>7082</v>
          </cell>
          <cell r="Q287" t="str">
            <v>C01064</v>
          </cell>
          <cell r="R287">
            <v>37964</v>
          </cell>
          <cell r="S287" t="str">
            <v>pwrbtch</v>
          </cell>
          <cell r="U287" t="str">
            <v>Gridcom application to install fiber optics facilities to   200 poles, 12 manholes make ready work</v>
          </cell>
          <cell r="V287" t="str">
            <v xml:space="preserve">  </v>
          </cell>
          <cell r="W287" t="str">
            <v xml:space="preserve">  </v>
          </cell>
          <cell r="X287" t="str">
            <v>Div Ops-NE Electric</v>
          </cell>
          <cell r="Y287" t="str">
            <v>75005320E</v>
          </cell>
          <cell r="Z287" t="str">
            <v>MAE1000 - MA Electric Distribution PC</v>
          </cell>
          <cell r="AA287" t="str">
            <v>NONE</v>
          </cell>
          <cell r="AB287" t="str">
            <v>COMPANY 5320 LEVEL ELECT DIST</v>
          </cell>
          <cell r="AE287">
            <v>1</v>
          </cell>
        </row>
        <row r="288">
          <cell r="A288" t="str">
            <v>C001065</v>
          </cell>
          <cell r="B288">
            <v>5310</v>
          </cell>
          <cell r="D288" t="str">
            <v>Z-NORTH LOWELL STUDY</v>
          </cell>
          <cell r="E288" t="str">
            <v>P_Electric Distribution Line MA</v>
          </cell>
          <cell r="G288" t="str">
            <v>NONE</v>
          </cell>
          <cell r="H288" t="str">
            <v>NONE</v>
          </cell>
          <cell r="I288" t="str">
            <v>CERULLI, JOHN</v>
          </cell>
          <cell r="J288" t="str">
            <v>System Capacity &amp; Performance</v>
          </cell>
          <cell r="L288" t="str">
            <v>Load Relief</v>
          </cell>
          <cell r="M288" t="str">
            <v>Specific</v>
          </cell>
          <cell r="O288" t="str">
            <v>Closed</v>
          </cell>
          <cell r="P288">
            <v>8938</v>
          </cell>
          <cell r="Q288" t="str">
            <v>C01065</v>
          </cell>
          <cell r="R288">
            <v>37964</v>
          </cell>
          <cell r="S288" t="str">
            <v>pwrbtch</v>
          </cell>
          <cell r="U288" t="str">
            <v>Study taken out to track engineering costs associated with  the North Lowell Study.</v>
          </cell>
          <cell r="V288" t="str">
            <v xml:space="preserve">  </v>
          </cell>
          <cell r="W288" t="str">
            <v xml:space="preserve">  </v>
          </cell>
          <cell r="X288" t="str">
            <v>Div Ops-NE Electric</v>
          </cell>
          <cell r="Y288" t="str">
            <v>75005310E</v>
          </cell>
          <cell r="Z288" t="str">
            <v>MAE1000 - MA Electric Distribution PC</v>
          </cell>
          <cell r="AA288" t="str">
            <v>NONE</v>
          </cell>
          <cell r="AB288" t="str">
            <v xml:space="preserve">COMPANY 5310 LEVEL ELECT DIST </v>
          </cell>
          <cell r="AE288">
            <v>2</v>
          </cell>
          <cell r="AF288" t="str">
            <v>2</v>
          </cell>
          <cell r="AG288">
            <v>38959</v>
          </cell>
          <cell r="AH288">
            <v>4000</v>
          </cell>
          <cell r="AI288">
            <v>1</v>
          </cell>
          <cell r="AJ288">
            <v>1</v>
          </cell>
          <cell r="AK288">
            <v>1</v>
          </cell>
          <cell r="AL288">
            <v>0</v>
          </cell>
          <cell r="AM288">
            <v>1</v>
          </cell>
          <cell r="AN288">
            <v>1</v>
          </cell>
        </row>
        <row r="289">
          <cell r="A289" t="str">
            <v>C001066</v>
          </cell>
          <cell r="B289">
            <v>5310</v>
          </cell>
          <cell r="D289" t="str">
            <v>Z-PLAIN RD., WESTFORD SPACER CBL</v>
          </cell>
          <cell r="E289" t="str">
            <v>P_Electric Distribution Line MA</v>
          </cell>
          <cell r="G289" t="str">
            <v>NONE</v>
          </cell>
          <cell r="H289" t="str">
            <v>NONE</v>
          </cell>
          <cell r="I289" t="str">
            <v>GHORAI, SOMA</v>
          </cell>
          <cell r="J289" t="str">
            <v>System Capacity &amp; Performance</v>
          </cell>
          <cell r="L289" t="str">
            <v>Load Relief</v>
          </cell>
          <cell r="M289" t="str">
            <v>Specific</v>
          </cell>
          <cell r="O289" t="str">
            <v>Closed</v>
          </cell>
          <cell r="P289">
            <v>8945</v>
          </cell>
          <cell r="Q289" t="str">
            <v>C01066</v>
          </cell>
          <cell r="R289">
            <v>37964</v>
          </cell>
          <cell r="S289" t="str">
            <v>pwrbtch</v>
          </cell>
          <cell r="U289" t="str">
            <v>Install 55 JO poles, 7750 circuit ft. 477 spacer cable, 5500 circuit ft. 3c-1/0 secondary, 1 load break                 Remove 55 JO poles, 7750 ft 3-1C 1/0 Al, 5500 ft 3-1C #6 secondary, 1 air break and misc. OH equipment.</v>
          </cell>
          <cell r="V289" t="str">
            <v xml:space="preserve">  </v>
          </cell>
          <cell r="W289" t="str">
            <v xml:space="preserve">  </v>
          </cell>
          <cell r="X289" t="str">
            <v>Div Ops-NE Electric</v>
          </cell>
          <cell r="Y289" t="str">
            <v>75005310E</v>
          </cell>
          <cell r="Z289" t="str">
            <v>MAE1000 - MA Electric Distribution PC</v>
          </cell>
          <cell r="AA289" t="str">
            <v>NONE</v>
          </cell>
          <cell r="AB289" t="str">
            <v xml:space="preserve">COMPANY 5310 LEVEL ELECT DIST </v>
          </cell>
          <cell r="AE289">
            <v>4</v>
          </cell>
          <cell r="AF289" t="str">
            <v>4</v>
          </cell>
          <cell r="AG289">
            <v>38959</v>
          </cell>
          <cell r="AH289">
            <v>476000</v>
          </cell>
          <cell r="AI289">
            <v>0</v>
          </cell>
          <cell r="AJ289">
            <v>0</v>
          </cell>
          <cell r="AK289">
            <v>0</v>
          </cell>
          <cell r="AL289">
            <v>0</v>
          </cell>
          <cell r="AM289">
            <v>1</v>
          </cell>
          <cell r="AN289">
            <v>1</v>
          </cell>
        </row>
        <row r="290">
          <cell r="A290" t="str">
            <v>C001067</v>
          </cell>
          <cell r="B290">
            <v>5310</v>
          </cell>
          <cell r="D290" t="str">
            <v>LIGHTNING RELIABILITY - 313W1</v>
          </cell>
          <cell r="E290" t="str">
            <v>P_Electric Distribution Line MA</v>
          </cell>
          <cell r="G290" t="str">
            <v>NONE</v>
          </cell>
          <cell r="H290" t="str">
            <v>NONE</v>
          </cell>
          <cell r="I290" t="str">
            <v>ROBERTS, MICHAEL</v>
          </cell>
          <cell r="J290" t="str">
            <v>System Capacity &amp; Performance</v>
          </cell>
          <cell r="L290" t="str">
            <v>Reliability - Dist</v>
          </cell>
          <cell r="M290" t="str">
            <v>Specific</v>
          </cell>
          <cell r="O290" t="str">
            <v>Closed</v>
          </cell>
          <cell r="P290">
            <v>8262</v>
          </cell>
          <cell r="Q290" t="str">
            <v>C01067</v>
          </cell>
          <cell r="R290">
            <v>37964</v>
          </cell>
          <cell r="S290" t="str">
            <v>pwrbtch</v>
          </cell>
          <cell r="U290" t="str">
            <v>Installations will include, but not be limited to grnd rods,lightning arresters, 15Kv cutouts, guy strain insulators,   post insulators, crossarm braces,and other equip related to lightning protection. Verizon to replace (10) JO poles</v>
          </cell>
          <cell r="V290" t="str">
            <v xml:space="preserve">  </v>
          </cell>
          <cell r="W290" t="str">
            <v xml:space="preserve">  </v>
          </cell>
          <cell r="X290" t="str">
            <v>Div Ops-NE Electric</v>
          </cell>
          <cell r="Y290" t="str">
            <v>75005310E</v>
          </cell>
          <cell r="Z290" t="str">
            <v>MAE1000 - MA Electric Distribution PC</v>
          </cell>
          <cell r="AA290" t="str">
            <v>NONE</v>
          </cell>
          <cell r="AB290" t="str">
            <v xml:space="preserve">COMPANY 5310 LEVEL ELECT DIST </v>
          </cell>
          <cell r="AE290">
            <v>1</v>
          </cell>
        </row>
        <row r="291">
          <cell r="A291" t="str">
            <v>C001068</v>
          </cell>
          <cell r="B291">
            <v>5310</v>
          </cell>
          <cell r="D291" t="str">
            <v>915W82--LIGHTNING RELIABILITY</v>
          </cell>
          <cell r="E291" t="str">
            <v>P_Electric Distribution Line MA</v>
          </cell>
          <cell r="G291" t="str">
            <v>NONE</v>
          </cell>
          <cell r="H291" t="str">
            <v>NONE</v>
          </cell>
          <cell r="I291" t="str">
            <v>HUXLEY, JAMES</v>
          </cell>
          <cell r="J291" t="str">
            <v>System Capacity &amp; Performance</v>
          </cell>
          <cell r="L291" t="str">
            <v>Reliability - Dist</v>
          </cell>
          <cell r="M291" t="str">
            <v>Specific</v>
          </cell>
          <cell r="O291" t="str">
            <v>Closed</v>
          </cell>
          <cell r="P291">
            <v>7721</v>
          </cell>
          <cell r="Q291" t="str">
            <v>C01068</v>
          </cell>
          <cell r="R291">
            <v>37964</v>
          </cell>
          <cell r="S291" t="str">
            <v>pwrbtch</v>
          </cell>
          <cell r="U291" t="str">
            <v>This project allows for installation of lightning arresters,ground rods, guy strain insulators, 15Kv cutouts, crossarms and other miscellaneous overhead equipment related to       lightning protection.</v>
          </cell>
          <cell r="V291" t="str">
            <v>See Attachment for overrun info.</v>
          </cell>
          <cell r="W291" t="str">
            <v xml:space="preserve">  </v>
          </cell>
          <cell r="X291" t="str">
            <v>Div Ops-NE Electric</v>
          </cell>
          <cell r="Y291" t="str">
            <v>75005310E</v>
          </cell>
          <cell r="Z291" t="str">
            <v>MAE1000 - MA Electric Distribution PC</v>
          </cell>
          <cell r="AA291" t="str">
            <v>NONE</v>
          </cell>
          <cell r="AB291" t="str">
            <v xml:space="preserve">COMPANY 5310 LEVEL ELECT DIST </v>
          </cell>
          <cell r="AE291">
            <v>2</v>
          </cell>
        </row>
        <row r="292">
          <cell r="A292" t="str">
            <v>C001069</v>
          </cell>
          <cell r="B292">
            <v>5310</v>
          </cell>
          <cell r="D292" t="str">
            <v>BAYBERRY ESTATES URD -HAMPDEN</v>
          </cell>
          <cell r="E292" t="str">
            <v>P_Electric Distribution Line MA</v>
          </cell>
          <cell r="G292" t="str">
            <v>NONE</v>
          </cell>
          <cell r="H292" t="str">
            <v>NONE</v>
          </cell>
          <cell r="I292" t="str">
            <v>FALLA, DANIEL</v>
          </cell>
          <cell r="L292" t="str">
            <v>New Business - Residential</v>
          </cell>
          <cell r="M292" t="str">
            <v>Specific</v>
          </cell>
          <cell r="O292" t="str">
            <v>cancelled</v>
          </cell>
          <cell r="Q292" t="str">
            <v>C01069</v>
          </cell>
          <cell r="R292">
            <v>37964</v>
          </cell>
          <cell r="S292" t="str">
            <v>pwrbtch</v>
          </cell>
          <cell r="U292" t="str">
            <v xml:space="preserve">Install: 11,000 ft. 3" conduit, 4000 ft. #2 al 15kV URD primary, 3000 ft. 350mcm secondary, 10 elbows, terminator, pole,anchor, 80 ft. 1/0 t.w., 2 elbow arrestors, riser arrestor. Remove: 33 elbows, 9500 ft direct buried primary.           </v>
          </cell>
          <cell r="V292" t="str">
            <v xml:space="preserve">  </v>
          </cell>
          <cell r="W292" t="str">
            <v xml:space="preserve">  </v>
          </cell>
          <cell r="X292" t="str">
            <v>Div Ops-NE Electric</v>
          </cell>
          <cell r="Y292" t="str">
            <v>75005310E</v>
          </cell>
          <cell r="Z292" t="str">
            <v>MAE1000 - MA Electric Distribution PC</v>
          </cell>
          <cell r="AA292" t="str">
            <v>NONE</v>
          </cell>
          <cell r="AB292" t="str">
            <v xml:space="preserve">COMPANY 5310 LEVEL ELECT DIST </v>
          </cell>
          <cell r="AE292">
            <v>1</v>
          </cell>
          <cell r="AK292">
            <v>38229</v>
          </cell>
        </row>
        <row r="293">
          <cell r="A293" t="str">
            <v>C001070</v>
          </cell>
          <cell r="B293">
            <v>5310</v>
          </cell>
          <cell r="D293" t="str">
            <v>WEBSTER ST INTERIM EMS INTGRWO</v>
          </cell>
          <cell r="E293" t="str">
            <v>P_Electric Distribution Line MA</v>
          </cell>
          <cell r="G293" t="str">
            <v>NONE</v>
          </cell>
          <cell r="H293" t="str">
            <v>NONE</v>
          </cell>
          <cell r="I293" t="str">
            <v>HORELIK, KATHY</v>
          </cell>
          <cell r="J293" t="str">
            <v>Asset Condition</v>
          </cell>
          <cell r="L293" t="str">
            <v>Asset Replacement</v>
          </cell>
          <cell r="M293" t="str">
            <v>Specific</v>
          </cell>
          <cell r="N293" t="str">
            <v>EMS Expansion</v>
          </cell>
          <cell r="O293" t="str">
            <v>Closed</v>
          </cell>
          <cell r="P293">
            <v>8793</v>
          </cell>
          <cell r="Q293" t="str">
            <v>C01070</v>
          </cell>
          <cell r="R293">
            <v>37964</v>
          </cell>
          <cell r="S293" t="str">
            <v>pwrbtch</v>
          </cell>
          <cell r="U293" t="str">
            <v>Provide eng, des and constr to install reclosing and EMS    status of 13.8 kV breakers 101, 2T-101, 102, 15-102,        103 &amp; 21-103; EMS control and status of capacitor vacuum    switches and remote analogs of 13.8 kV voltage.</v>
          </cell>
          <cell r="V293" t="str">
            <v xml:space="preserve">  </v>
          </cell>
          <cell r="W293" t="str">
            <v xml:space="preserve">  </v>
          </cell>
          <cell r="X293" t="str">
            <v>Div Ops-NE Electric</v>
          </cell>
          <cell r="Y293" t="str">
            <v>75005310E</v>
          </cell>
          <cell r="Z293" t="str">
            <v>MAE1000 - MA Electric Distribution PC</v>
          </cell>
          <cell r="AA293" t="str">
            <v>NONE</v>
          </cell>
          <cell r="AB293" t="str">
            <v xml:space="preserve">COMPANY 5310 LEVEL ELECT DIST </v>
          </cell>
          <cell r="AE293">
            <v>3</v>
          </cell>
          <cell r="AF293" t="str">
            <v>3</v>
          </cell>
          <cell r="AG293">
            <v>39169</v>
          </cell>
          <cell r="AH293">
            <v>407667</v>
          </cell>
          <cell r="AI293">
            <v>0</v>
          </cell>
          <cell r="AJ293">
            <v>0</v>
          </cell>
          <cell r="AK293">
            <v>0</v>
          </cell>
          <cell r="AL293">
            <v>0</v>
          </cell>
          <cell r="AM293">
            <v>1</v>
          </cell>
          <cell r="AN293">
            <v>1</v>
          </cell>
        </row>
        <row r="294">
          <cell r="A294" t="str">
            <v>C001071</v>
          </cell>
          <cell r="B294">
            <v>5310</v>
          </cell>
          <cell r="D294" t="str">
            <v>MOHAWK FOREST URD - NAD</v>
          </cell>
          <cell r="E294" t="str">
            <v>P_Electric Distribution Line MA</v>
          </cell>
          <cell r="G294" t="str">
            <v>NONE</v>
          </cell>
          <cell r="H294" t="str">
            <v>NONE</v>
          </cell>
          <cell r="I294" t="str">
            <v>THOMAS, DAVID</v>
          </cell>
          <cell r="J294" t="str">
            <v>Asset Condition</v>
          </cell>
          <cell r="L294" t="str">
            <v>Asset Replacement</v>
          </cell>
          <cell r="M294" t="str">
            <v>Specific</v>
          </cell>
          <cell r="O294" t="str">
            <v>Closed</v>
          </cell>
          <cell r="P294">
            <v>8309</v>
          </cell>
          <cell r="Q294" t="str">
            <v>C01071</v>
          </cell>
          <cell r="R294">
            <v>37964</v>
          </cell>
          <cell r="S294" t="str">
            <v>pwrbtch</v>
          </cell>
          <cell r="U294" t="str">
            <v>The underground electrical system that serves the Mohawk    Forest development in North Adams has experienced several   failures.  As a result an upgrade of the electrical system has been designed.</v>
          </cell>
          <cell r="V294" t="str">
            <v xml:space="preserve">  </v>
          </cell>
          <cell r="W294" t="str">
            <v>The underground electrical system that serves the Mohawk Forest development in North Adams has experienced several   failures.  As a result an upgrade of the electrical system has been designed.</v>
          </cell>
          <cell r="X294" t="str">
            <v>Div Ops-NE Electric</v>
          </cell>
          <cell r="Y294" t="str">
            <v>75005310E</v>
          </cell>
          <cell r="Z294" t="str">
            <v>MAE1000 - MA Electric Distribution PC</v>
          </cell>
          <cell r="AA294" t="str">
            <v>NONE</v>
          </cell>
          <cell r="AB294" t="str">
            <v xml:space="preserve">COMPANY 5310 LEVEL ELECT DIST </v>
          </cell>
          <cell r="AE294">
            <v>3</v>
          </cell>
          <cell r="AF294" t="str">
            <v>3</v>
          </cell>
          <cell r="AG294">
            <v>38631</v>
          </cell>
          <cell r="AH294">
            <v>149784</v>
          </cell>
          <cell r="AI294">
            <v>0</v>
          </cell>
          <cell r="AJ294">
            <v>1</v>
          </cell>
          <cell r="AK294">
            <v>1</v>
          </cell>
          <cell r="AL294">
            <v>0</v>
          </cell>
          <cell r="AM294">
            <v>1</v>
          </cell>
          <cell r="AN294">
            <v>1</v>
          </cell>
        </row>
        <row r="295">
          <cell r="A295" t="str">
            <v>C001072</v>
          </cell>
          <cell r="B295">
            <v>5310</v>
          </cell>
          <cell r="D295" t="str">
            <v>WASHINGTON ST EASTON SP CA</v>
          </cell>
          <cell r="E295" t="str">
            <v>P_Electric Distribution Line MA</v>
          </cell>
          <cell r="G295" t="str">
            <v>NONE</v>
          </cell>
          <cell r="H295" t="str">
            <v>NONE</v>
          </cell>
          <cell r="I295" t="str">
            <v>BRETON, STEPHEN</v>
          </cell>
          <cell r="J295" t="str">
            <v>Asset Condition</v>
          </cell>
          <cell r="L295" t="str">
            <v>Asset Replacement</v>
          </cell>
          <cell r="M295" t="str">
            <v>Specific</v>
          </cell>
          <cell r="O295" t="str">
            <v>Closed</v>
          </cell>
          <cell r="P295">
            <v>8787</v>
          </cell>
          <cell r="Q295" t="str">
            <v>C01072</v>
          </cell>
          <cell r="R295">
            <v>37964</v>
          </cell>
          <cell r="S295" t="str">
            <v>pwrbtch</v>
          </cell>
          <cell r="U295" t="str">
            <v>Install 4080 circuit feet of 477kcmil al spacer cable, 2 JO poles and misc. overhead line hardware.  Remove 4080 circuit feet of 336kcmil al spacer cable, 2 JO poles and misc. overhead line hardware.</v>
          </cell>
          <cell r="V295" t="str">
            <v>Cost overrun: See ATTACHMENT._x000D_
Reason for cost overrun of $43k:_x000D_
Contractor costs for this project totaled $88k._x000D_
Win III estimated labor costs $29k and police details $16k._x000D_
Difference between WIN III &amp; actual $43k.</v>
          </cell>
          <cell r="W295" t="str">
            <v xml:space="preserve">  </v>
          </cell>
          <cell r="X295" t="str">
            <v>Div Ops-NE Electric</v>
          </cell>
          <cell r="Y295" t="str">
            <v>75005310E</v>
          </cell>
          <cell r="Z295" t="str">
            <v>MAE1000 - MA Electric Distribution PC</v>
          </cell>
          <cell r="AA295" t="str">
            <v>NONE</v>
          </cell>
          <cell r="AB295" t="str">
            <v xml:space="preserve">COMPANY 5310 LEVEL ELECT DIST </v>
          </cell>
          <cell r="AE295">
            <v>1</v>
          </cell>
          <cell r="AF295" t="str">
            <v>1</v>
          </cell>
          <cell r="AG295">
            <v>38568</v>
          </cell>
          <cell r="AH295">
            <v>131000</v>
          </cell>
          <cell r="AI295">
            <v>0</v>
          </cell>
          <cell r="AJ295">
            <v>1</v>
          </cell>
          <cell r="AK295">
            <v>1</v>
          </cell>
          <cell r="AL295">
            <v>0</v>
          </cell>
          <cell r="AM295">
            <v>1</v>
          </cell>
          <cell r="AN295">
            <v>1</v>
          </cell>
        </row>
        <row r="296">
          <cell r="A296" t="str">
            <v>C001073</v>
          </cell>
          <cell r="B296">
            <v>5310</v>
          </cell>
          <cell r="D296" t="str">
            <v>SWGR-350 PLANTATION-LIBERT-WOR</v>
          </cell>
          <cell r="E296" t="str">
            <v>P_Electric Distribution Line MA</v>
          </cell>
          <cell r="G296" t="str">
            <v>NONE</v>
          </cell>
          <cell r="H296" t="str">
            <v>NONE</v>
          </cell>
          <cell r="I296" t="str">
            <v>GRANT, ANDREW</v>
          </cell>
          <cell r="J296" t="str">
            <v>Statutory/Regulatory</v>
          </cell>
          <cell r="L296" t="str">
            <v>New Business - Commercial</v>
          </cell>
          <cell r="M296" t="str">
            <v>Specific</v>
          </cell>
          <cell r="O296" t="str">
            <v>Closed</v>
          </cell>
          <cell r="P296">
            <v>8707</v>
          </cell>
          <cell r="Q296" t="str">
            <v>C01073</v>
          </cell>
          <cell r="R296">
            <v>37964</v>
          </cell>
          <cell r="S296" t="str">
            <v>pwrbtch</v>
          </cell>
          <cell r="U296" t="str">
            <v>Install new 3ph serv to 350 PLantation St, Worc and 4kV sys improvements regarding RSI 076553.  A swgr at this location will allow the elimination of switch OFC's in a very        dangerous intersection (Plantation @ Belmont).</v>
          </cell>
          <cell r="V296" t="str">
            <v xml:space="preserve">  </v>
          </cell>
          <cell r="W296" t="str">
            <v>Install new 3ph service at 350 Plantation St, Worc regardingRSI 076553.  A 4kV switchgear at this location will allow   removal of sectionalizing OFC's in the intersection of      Belmont and Plantation St.</v>
          </cell>
          <cell r="X296" t="str">
            <v>Div Ops-NE Electric</v>
          </cell>
          <cell r="Y296" t="str">
            <v>75005310E</v>
          </cell>
          <cell r="Z296" t="str">
            <v>MAE1000 - MA Electric Distribution PC</v>
          </cell>
          <cell r="AA296" t="str">
            <v>NONE</v>
          </cell>
          <cell r="AB296" t="str">
            <v xml:space="preserve">COMPANY 5310 LEVEL ELECT DIST </v>
          </cell>
          <cell r="AE296">
            <v>2</v>
          </cell>
          <cell r="AF296" t="str">
            <v>2</v>
          </cell>
          <cell r="AG296">
            <v>38568</v>
          </cell>
          <cell r="AH296">
            <v>105000</v>
          </cell>
          <cell r="AI296">
            <v>0</v>
          </cell>
          <cell r="AJ296">
            <v>1</v>
          </cell>
          <cell r="AK296">
            <v>1</v>
          </cell>
          <cell r="AL296">
            <v>0</v>
          </cell>
          <cell r="AM296">
            <v>1</v>
          </cell>
          <cell r="AN296">
            <v>1</v>
          </cell>
        </row>
        <row r="297">
          <cell r="A297" t="str">
            <v>C001074</v>
          </cell>
          <cell r="B297">
            <v>5310</v>
          </cell>
          <cell r="D297" t="str">
            <v>INSTALL SATEC METERING IN SS</v>
          </cell>
          <cell r="E297" t="str">
            <v>P_Electric Distribution Line MA</v>
          </cell>
          <cell r="G297" t="str">
            <v>NONE</v>
          </cell>
          <cell r="H297" t="str">
            <v>NONE</v>
          </cell>
          <cell r="I297" t="str">
            <v>HERMENAU, LISA</v>
          </cell>
          <cell r="L297" t="str">
            <v>Telecommunications Capital - Dist</v>
          </cell>
          <cell r="M297" t="str">
            <v>Specific</v>
          </cell>
          <cell r="O297" t="str">
            <v>Closed</v>
          </cell>
          <cell r="Q297" t="str">
            <v>C01074</v>
          </cell>
          <cell r="R297">
            <v>37964</v>
          </cell>
          <cell r="S297" t="str">
            <v>pwrbtch</v>
          </cell>
          <cell r="U297" t="str">
            <v xml:space="preserve">Install Satec Digital meters with SCADA interface in various (4kV) Substations                                                                                                                                                                  </v>
          </cell>
          <cell r="V297" t="str">
            <v xml:space="preserve">  </v>
          </cell>
          <cell r="W297" t="str">
            <v xml:space="preserve">  </v>
          </cell>
          <cell r="X297" t="str">
            <v>Div Ops-NE Electric</v>
          </cell>
          <cell r="Y297" t="str">
            <v>75005310E</v>
          </cell>
          <cell r="Z297" t="str">
            <v>MAE1000 - MA Electric Distribution PC</v>
          </cell>
          <cell r="AA297" t="str">
            <v>NONE</v>
          </cell>
          <cell r="AB297" t="str">
            <v xml:space="preserve">COMPANY 5310 LEVEL ELECT DIST </v>
          </cell>
          <cell r="AE297">
            <v>1</v>
          </cell>
        </row>
        <row r="298">
          <cell r="A298" t="str">
            <v>C001075</v>
          </cell>
          <cell r="B298">
            <v>5310</v>
          </cell>
          <cell r="D298" t="str">
            <v>URD TALL PINES CONDOS- CLINTON</v>
          </cell>
          <cell r="E298" t="str">
            <v>P_Electric Distribution Line MA</v>
          </cell>
          <cell r="G298" t="str">
            <v>NONE</v>
          </cell>
          <cell r="H298" t="str">
            <v>NONE</v>
          </cell>
          <cell r="I298" t="str">
            <v>GALAT, DAVID</v>
          </cell>
          <cell r="J298" t="str">
            <v>Statutory/Regulatory</v>
          </cell>
          <cell r="L298" t="str">
            <v>New Business - Commercial</v>
          </cell>
          <cell r="M298" t="str">
            <v>Specific</v>
          </cell>
          <cell r="O298" t="str">
            <v>Closed</v>
          </cell>
          <cell r="P298">
            <v>8759</v>
          </cell>
          <cell r="Q298" t="str">
            <v>C01075</v>
          </cell>
          <cell r="R298">
            <v>37964</v>
          </cell>
          <cell r="S298" t="str">
            <v>pwrbtch</v>
          </cell>
          <cell r="U298" t="str">
            <v>Provide 3 phase URD facilities to 500 Unit Condominium      development located off Pole 39 Berlin Street in Clinton.</v>
          </cell>
          <cell r="V298" t="str">
            <v xml:space="preserve">  </v>
          </cell>
          <cell r="W298" t="str">
            <v>This project was to provide service to the first of 3 phases of the 497 unit Tall Pines Condominium development in Clinton.  The 3 phase service to the development is provided off P39 Berlin St. in Clinton</v>
          </cell>
          <cell r="X298" t="str">
            <v>Div Ops-NE Electric</v>
          </cell>
          <cell r="Y298" t="str">
            <v>75005310E</v>
          </cell>
          <cell r="Z298" t="str">
            <v>MAE1000 - MA Electric Distribution PC</v>
          </cell>
          <cell r="AA298" t="str">
            <v>NONE</v>
          </cell>
          <cell r="AB298" t="str">
            <v xml:space="preserve">COMPANY 5310 LEVEL ELECT DIST </v>
          </cell>
          <cell r="AE298">
            <v>2</v>
          </cell>
          <cell r="AF298" t="str">
            <v>2</v>
          </cell>
          <cell r="AG298">
            <v>38539</v>
          </cell>
          <cell r="AH298">
            <v>95777</v>
          </cell>
          <cell r="AI298">
            <v>1</v>
          </cell>
          <cell r="AJ298">
            <v>1</v>
          </cell>
          <cell r="AK298">
            <v>1</v>
          </cell>
          <cell r="AL298">
            <v>0</v>
          </cell>
          <cell r="AM298">
            <v>1</v>
          </cell>
          <cell r="AN298">
            <v>1</v>
          </cell>
        </row>
        <row r="299">
          <cell r="A299" t="str">
            <v>C001076</v>
          </cell>
          <cell r="B299">
            <v>5310</v>
          </cell>
          <cell r="D299" t="str">
            <v>2003 OVERLOADED XFRMRS SE DIST</v>
          </cell>
          <cell r="E299" t="str">
            <v>P_Electric Distribution Line MA</v>
          </cell>
          <cell r="G299" t="str">
            <v>NONE</v>
          </cell>
          <cell r="H299" t="str">
            <v>NONE</v>
          </cell>
          <cell r="I299" t="str">
            <v>THOMAS, KATHY</v>
          </cell>
          <cell r="J299" t="str">
            <v>System Capacity &amp; Performance</v>
          </cell>
          <cell r="L299" t="str">
            <v>Load Relief</v>
          </cell>
          <cell r="M299" t="str">
            <v>Specific</v>
          </cell>
          <cell r="O299" t="str">
            <v>Closed</v>
          </cell>
          <cell r="P299">
            <v>7657</v>
          </cell>
          <cell r="Q299" t="str">
            <v>C01076</v>
          </cell>
          <cell r="R299">
            <v>37964</v>
          </cell>
          <cell r="S299" t="str">
            <v>pwrbtch</v>
          </cell>
          <cell r="U299" t="str">
            <v>Replacement of 137 overloaded transformers in various towns throughout the South East.</v>
          </cell>
          <cell r="V299" t="str">
            <v xml:space="preserve">  </v>
          </cell>
          <cell r="W299" t="str">
            <v xml:space="preserve">  </v>
          </cell>
          <cell r="X299" t="str">
            <v>Div Ops-NE Electric</v>
          </cell>
          <cell r="Y299" t="str">
            <v>75005310E</v>
          </cell>
          <cell r="Z299" t="str">
            <v>MAE1000 - MA Electric Distribution PC</v>
          </cell>
          <cell r="AA299" t="str">
            <v>NONE</v>
          </cell>
          <cell r="AB299" t="str">
            <v xml:space="preserve">COMPANY 5310 LEVEL ELECT DIST </v>
          </cell>
          <cell r="AE299">
            <v>2</v>
          </cell>
          <cell r="AF299" t="str">
            <v>2</v>
          </cell>
          <cell r="AG299">
            <v>38959</v>
          </cell>
          <cell r="AH299">
            <v>204000</v>
          </cell>
          <cell r="AI299">
            <v>0</v>
          </cell>
          <cell r="AJ299">
            <v>0</v>
          </cell>
          <cell r="AK299">
            <v>1</v>
          </cell>
          <cell r="AL299">
            <v>0</v>
          </cell>
          <cell r="AM299">
            <v>1</v>
          </cell>
          <cell r="AN299">
            <v>1</v>
          </cell>
        </row>
        <row r="300">
          <cell r="A300" t="str">
            <v>C001078</v>
          </cell>
          <cell r="B300">
            <v>5310</v>
          </cell>
          <cell r="D300" t="str">
            <v>35KV SWITCH GEAR REPLACEMENT</v>
          </cell>
          <cell r="E300" t="str">
            <v>P_Electric Distribution Line MA</v>
          </cell>
          <cell r="G300" t="str">
            <v>49</v>
          </cell>
          <cell r="H300" t="str">
            <v>NONE</v>
          </cell>
          <cell r="I300" t="str">
            <v>WELLINGTON, CHRISTOPHER</v>
          </cell>
          <cell r="J300" t="str">
            <v>Asset Condition</v>
          </cell>
          <cell r="L300" t="str">
            <v>Asset Replacement</v>
          </cell>
          <cell r="M300" t="str">
            <v>Specific</v>
          </cell>
          <cell r="O300" t="str">
            <v>Closed</v>
          </cell>
          <cell r="P300">
            <v>7691</v>
          </cell>
          <cell r="Q300" t="str">
            <v>C01078</v>
          </cell>
          <cell r="R300">
            <v>37964</v>
          </cell>
          <cell r="S300" t="str">
            <v>pwrbtch</v>
          </cell>
          <cell r="U300" t="str">
            <v>Install nine 35kv S&amp;C Vista switch gears and remove four Trayer and 6 AB Chance LVS switch gears</v>
          </cell>
          <cell r="V300" t="str">
            <v xml:space="preserve">  </v>
          </cell>
          <cell r="W300" t="str">
            <v xml:space="preserve">  </v>
          </cell>
          <cell r="X300" t="str">
            <v>Div Ops-NE Electric</v>
          </cell>
          <cell r="Y300" t="str">
            <v>75005310E</v>
          </cell>
          <cell r="Z300" t="str">
            <v>MAE1000 - MA Electric Distribution PC</v>
          </cell>
          <cell r="AA300" t="str">
            <v>NONE</v>
          </cell>
          <cell r="AB300" t="str">
            <v xml:space="preserve">COMPANY 5310 LEVEL ELECT DIST </v>
          </cell>
          <cell r="AE300">
            <v>3</v>
          </cell>
        </row>
        <row r="301">
          <cell r="A301" t="str">
            <v>C001079</v>
          </cell>
          <cell r="B301">
            <v>5310</v>
          </cell>
          <cell r="D301" t="str">
            <v>2003 OVERLOADED XFMRS</v>
          </cell>
          <cell r="E301" t="str">
            <v>P_Electric Distribution Line MA</v>
          </cell>
          <cell r="G301" t="str">
            <v>NONE</v>
          </cell>
          <cell r="H301" t="str">
            <v>NONE</v>
          </cell>
          <cell r="I301" t="str">
            <v>COX, ROSS</v>
          </cell>
          <cell r="J301" t="str">
            <v>System Capacity &amp; Performance</v>
          </cell>
          <cell r="L301" t="str">
            <v>Load Relief</v>
          </cell>
          <cell r="M301" t="str">
            <v>Specific</v>
          </cell>
          <cell r="O301" t="str">
            <v>Closed</v>
          </cell>
          <cell r="P301">
            <v>7656</v>
          </cell>
          <cell r="Q301" t="str">
            <v>C01079</v>
          </cell>
          <cell r="R301">
            <v>37964</v>
          </cell>
          <cell r="S301" t="str">
            <v>pwrbtch</v>
          </cell>
          <cell r="U301" t="str">
            <v>Replacement of 207 Overloaded Transformers at various towns throughout the South Shore</v>
          </cell>
          <cell r="V301" t="str">
            <v>See Attachment for overrun details.</v>
          </cell>
          <cell r="W301" t="str">
            <v xml:space="preserve">  </v>
          </cell>
          <cell r="X301" t="str">
            <v>Div Ops-NE Electric</v>
          </cell>
          <cell r="Y301" t="str">
            <v>75005310E</v>
          </cell>
          <cell r="Z301" t="str">
            <v>MAE1000 - MA Electric Distribution PC</v>
          </cell>
          <cell r="AA301" t="str">
            <v>NONE</v>
          </cell>
          <cell r="AB301" t="str">
            <v xml:space="preserve">COMPANY 5310 LEVEL ELECT DIST </v>
          </cell>
          <cell r="AE301">
            <v>2</v>
          </cell>
        </row>
        <row r="302">
          <cell r="A302" t="str">
            <v>C001080</v>
          </cell>
          <cell r="B302">
            <v>5310</v>
          </cell>
          <cell r="D302" t="str">
            <v>GENESIS CLUB</v>
          </cell>
          <cell r="E302" t="str">
            <v>P_Electric Distribution Line MA</v>
          </cell>
          <cell r="G302" t="str">
            <v>NONE</v>
          </cell>
          <cell r="H302" t="str">
            <v>NONE</v>
          </cell>
          <cell r="I302" t="str">
            <v>MARCEAU, DANIEL</v>
          </cell>
          <cell r="L302" t="str">
            <v>New Business - Commercial</v>
          </cell>
          <cell r="M302" t="str">
            <v>Specific</v>
          </cell>
          <cell r="O302" t="str">
            <v>Closed</v>
          </cell>
          <cell r="Q302" t="str">
            <v>C01080</v>
          </cell>
          <cell r="R302">
            <v>37964</v>
          </cell>
          <cell r="S302" t="str">
            <v>pwrbtch</v>
          </cell>
          <cell r="U302" t="str">
            <v xml:space="preserve">This project will provide power to the newly renovated      Genesis Club at 274 Lincoln Street in Worcester.            A new switchgear will be installed resulting in the removal of 16 OFC's.                                                </v>
          </cell>
          <cell r="V302" t="str">
            <v xml:space="preserve">  </v>
          </cell>
          <cell r="W302" t="str">
            <v xml:space="preserve">  </v>
          </cell>
          <cell r="X302" t="str">
            <v>Div Ops-NE Electric</v>
          </cell>
          <cell r="Y302" t="str">
            <v>75005310E</v>
          </cell>
          <cell r="Z302" t="str">
            <v>MAE1000 - MA Electric Distribution PC</v>
          </cell>
          <cell r="AA302" t="str">
            <v>NONE</v>
          </cell>
          <cell r="AB302" t="str">
            <v xml:space="preserve">COMPANY 5310 LEVEL ELECT DIST </v>
          </cell>
          <cell r="AE302">
            <v>2</v>
          </cell>
          <cell r="AF302" t="str">
            <v>2</v>
          </cell>
          <cell r="AG302">
            <v>38959</v>
          </cell>
          <cell r="AH302">
            <v>139000</v>
          </cell>
          <cell r="AI302">
            <v>0</v>
          </cell>
          <cell r="AJ302">
            <v>1</v>
          </cell>
          <cell r="AK302">
            <v>1</v>
          </cell>
          <cell r="AL302">
            <v>0</v>
          </cell>
          <cell r="AM302">
            <v>1</v>
          </cell>
          <cell r="AN302">
            <v>1</v>
          </cell>
        </row>
        <row r="303">
          <cell r="A303" t="str">
            <v>C001081</v>
          </cell>
          <cell r="B303">
            <v>5310</v>
          </cell>
          <cell r="D303" t="str">
            <v>SERVICE UPGRADE - PROLERIZED</v>
          </cell>
          <cell r="E303" t="str">
            <v>P_Electric Distribution Line MA</v>
          </cell>
          <cell r="G303" t="str">
            <v>49</v>
          </cell>
          <cell r="H303" t="str">
            <v>NONE</v>
          </cell>
          <cell r="I303" t="str">
            <v>JANKOWSKI, JOHN P</v>
          </cell>
          <cell r="J303" t="str">
            <v>Statutory/Regulatory</v>
          </cell>
          <cell r="L303" t="str">
            <v>New Business - Commercial</v>
          </cell>
          <cell r="M303" t="str">
            <v>Specific</v>
          </cell>
          <cell r="O303" t="str">
            <v>Closed</v>
          </cell>
          <cell r="P303">
            <v>8619</v>
          </cell>
          <cell r="Q303" t="str">
            <v>C01081</v>
          </cell>
          <cell r="R303">
            <v>37964</v>
          </cell>
          <cell r="S303" t="str">
            <v>pwrbtch</v>
          </cell>
          <cell r="U303" t="str">
            <v>Install 1,800 ft. of 6 way 5" conduit , 5 manholes, 2,100 ftof 3-1/C-1000kcmil Al EPR 23KV cable and misc. UG equipment.</v>
          </cell>
          <cell r="V303" t="str">
            <v>Customer contribution $266,000.</v>
          </cell>
          <cell r="W303" t="str">
            <v>This project is required to upgrade the service to Prolerized New England at #69 Rover St., Everett.  It will include installing MH and Duct system from Thorndike #10 to #69 Rover St in Everett, MA.  MECo will also install 3-1000kcmil-AL-XLPE-25KV insulat</v>
          </cell>
          <cell r="X303" t="str">
            <v>Div Ops-NE Electric</v>
          </cell>
          <cell r="Y303" t="str">
            <v>75005310E</v>
          </cell>
          <cell r="Z303" t="str">
            <v>MAE1000 - MA Electric Distribution PC</v>
          </cell>
          <cell r="AA303" t="str">
            <v>NONE</v>
          </cell>
          <cell r="AB303" t="str">
            <v>MASS PLANT - MA 5310 - MAE1000</v>
          </cell>
          <cell r="AE303">
            <v>7</v>
          </cell>
          <cell r="AF303" t="str">
            <v>7</v>
          </cell>
          <cell r="AG303">
            <v>39129</v>
          </cell>
          <cell r="AH303">
            <v>1435000</v>
          </cell>
          <cell r="AI303">
            <v>0</v>
          </cell>
          <cell r="AJ303">
            <v>0</v>
          </cell>
          <cell r="AK303">
            <v>0</v>
          </cell>
          <cell r="AL303">
            <v>1</v>
          </cell>
          <cell r="AM303">
            <v>0</v>
          </cell>
          <cell r="AN303">
            <v>1</v>
          </cell>
        </row>
        <row r="304">
          <cell r="A304" t="str">
            <v>C001082</v>
          </cell>
          <cell r="B304">
            <v>5310</v>
          </cell>
          <cell r="D304" t="str">
            <v>Z-HAMPSFIRE AT COMMON OFC REMOVE</v>
          </cell>
          <cell r="E304" t="str">
            <v>P_Electric Distribution Line MA</v>
          </cell>
          <cell r="G304" t="str">
            <v>NONE</v>
          </cell>
          <cell r="H304" t="str">
            <v>NONE</v>
          </cell>
          <cell r="I304" t="str">
            <v>KUPCHO, JEREMY</v>
          </cell>
          <cell r="J304" t="str">
            <v>Asset Condition</v>
          </cell>
          <cell r="L304" t="str">
            <v>Asset Replacement</v>
          </cell>
          <cell r="M304" t="str">
            <v>Specific</v>
          </cell>
          <cell r="N304" t="str">
            <v>OFC Replacements/Elimination</v>
          </cell>
          <cell r="O304" t="str">
            <v>Closed</v>
          </cell>
          <cell r="P304">
            <v>8905</v>
          </cell>
          <cell r="Q304" t="str">
            <v>C01082</v>
          </cell>
          <cell r="R304">
            <v>37964</v>
          </cell>
          <cell r="S304" t="str">
            <v>pwrbtch</v>
          </cell>
          <cell r="U304" t="str">
            <v>INSTALL PMH-9 SWITCHGEAR, 1000 FT #2 AL XLP, 90' 4X2 CONDUIT, SWITCHGEAR MANHOLE. REMOVE 18 OFC SWITCHES.</v>
          </cell>
          <cell r="V304" t="str">
            <v xml:space="preserve">  </v>
          </cell>
          <cell r="W304" t="str">
            <v xml:space="preserve">  </v>
          </cell>
          <cell r="X304" t="str">
            <v>Div Ops-NE Electric</v>
          </cell>
          <cell r="Y304" t="str">
            <v>75005310E</v>
          </cell>
          <cell r="Z304" t="str">
            <v>MAE1000 - MA Electric Distribution PC</v>
          </cell>
          <cell r="AA304" t="str">
            <v>NONE</v>
          </cell>
          <cell r="AB304" t="str">
            <v xml:space="preserve">COMPANY 5310 LEVEL ELECT DIST </v>
          </cell>
          <cell r="AE304">
            <v>4</v>
          </cell>
          <cell r="AF304" t="str">
            <v>4</v>
          </cell>
          <cell r="AG304">
            <v>38835</v>
          </cell>
          <cell r="AH304">
            <v>154700</v>
          </cell>
          <cell r="AI304">
            <v>0</v>
          </cell>
          <cell r="AJ304">
            <v>1</v>
          </cell>
          <cell r="AK304">
            <v>1</v>
          </cell>
          <cell r="AL304">
            <v>0</v>
          </cell>
          <cell r="AM304">
            <v>1</v>
          </cell>
          <cell r="AN304">
            <v>1</v>
          </cell>
        </row>
        <row r="305">
          <cell r="A305" t="str">
            <v>C001083</v>
          </cell>
          <cell r="B305">
            <v>5310</v>
          </cell>
          <cell r="D305" t="str">
            <v>Z-RECONDUCT.2394,G'TOWN TO ROWLE</v>
          </cell>
          <cell r="E305" t="str">
            <v>P_Electric Distribution Line MA</v>
          </cell>
          <cell r="G305" t="str">
            <v>NONE</v>
          </cell>
          <cell r="H305" t="str">
            <v>NONE</v>
          </cell>
          <cell r="I305" t="str">
            <v>BUSBY, MICHAEL J</v>
          </cell>
          <cell r="J305" t="str">
            <v>System Capacity &amp; Performance</v>
          </cell>
          <cell r="L305" t="str">
            <v>Load Relief</v>
          </cell>
          <cell r="M305" t="str">
            <v>Specific</v>
          </cell>
          <cell r="O305" t="str">
            <v>Closed</v>
          </cell>
          <cell r="P305">
            <v>8951</v>
          </cell>
          <cell r="Q305" t="str">
            <v>C01083</v>
          </cell>
          <cell r="R305">
            <v>37964</v>
          </cell>
          <cell r="S305" t="str">
            <v>pwrbtch</v>
          </cell>
          <cell r="U305" t="str">
            <v>Install 38 poles,82 crossarms, 4 guys, 4 anchors, 1.85      circuit miles of 795kcmil ACSR conductor &amp; misc.ovhd.equip. Remove 31 poles,65 crossarms, 2 guys &amp; anchors,1.85 circuit miles of 394.7kcmil conductor &amp; misc.ovhd.equip.</v>
          </cell>
          <cell r="V305" t="str">
            <v xml:space="preserve">  </v>
          </cell>
          <cell r="W305" t="str">
            <v xml:space="preserve">  </v>
          </cell>
          <cell r="X305" t="str">
            <v>Div Ops-NE Electric</v>
          </cell>
          <cell r="Y305" t="str">
            <v>75005310E</v>
          </cell>
          <cell r="Z305" t="str">
            <v>MAE1000 - MA Electric Distribution PC</v>
          </cell>
          <cell r="AA305" t="str">
            <v>NONE</v>
          </cell>
          <cell r="AB305" t="str">
            <v xml:space="preserve">COMPANY 5310 LEVEL ELECT DIST </v>
          </cell>
          <cell r="AE305">
            <v>2</v>
          </cell>
        </row>
        <row r="306">
          <cell r="A306" t="str">
            <v>C001084</v>
          </cell>
          <cell r="B306">
            <v>5310</v>
          </cell>
          <cell r="D306" t="str">
            <v>Z-RECONDUCT.2394,KING ST TO MILL ST</v>
          </cell>
          <cell r="E306" t="str">
            <v>P_Electric Distribution Line MA</v>
          </cell>
          <cell r="G306" t="str">
            <v>NONE</v>
          </cell>
          <cell r="H306" t="str">
            <v>NONE</v>
          </cell>
          <cell r="I306" t="str">
            <v>BUSBY, MICHAEL J</v>
          </cell>
          <cell r="J306" t="str">
            <v>System Capacity &amp; Performance</v>
          </cell>
          <cell r="L306" t="str">
            <v>Load Relief</v>
          </cell>
          <cell r="M306" t="str">
            <v>Specific</v>
          </cell>
          <cell r="O306" t="str">
            <v>Closed</v>
          </cell>
          <cell r="P306">
            <v>8952</v>
          </cell>
          <cell r="Q306" t="str">
            <v>C01084</v>
          </cell>
          <cell r="R306">
            <v>37964</v>
          </cell>
          <cell r="S306" t="str">
            <v>pwrbtch</v>
          </cell>
          <cell r="U306" t="str">
            <v>Install 64 poles,238 crossarms,35 guys,34 anchors, 2.45     circuit miles of 795kcmil ACSR conductor &amp; misc.ovhd.equip. Remove 61 poles,94 crossarms,26 guys &amp; anchors,2.45 circuit miles of 394.7kcmil conductor &amp; misc.ovhd.equip.</v>
          </cell>
          <cell r="V306" t="str">
            <v xml:space="preserve">  </v>
          </cell>
          <cell r="W306" t="str">
            <v xml:space="preserve">  </v>
          </cell>
          <cell r="X306" t="str">
            <v>Div Ops-NE Electric</v>
          </cell>
          <cell r="Y306" t="str">
            <v>75005310E</v>
          </cell>
          <cell r="Z306" t="str">
            <v>MAE1000 - MA Electric Distribution PC</v>
          </cell>
          <cell r="AA306" t="str">
            <v>NONE</v>
          </cell>
          <cell r="AB306" t="str">
            <v xml:space="preserve">COMPANY 5310 LEVEL ELECT DIST </v>
          </cell>
          <cell r="AE306">
            <v>2</v>
          </cell>
        </row>
        <row r="307">
          <cell r="A307" t="str">
            <v>C001085</v>
          </cell>
          <cell r="B307">
            <v>5310</v>
          </cell>
          <cell r="D307" t="str">
            <v>Z-RECONDUCT 2373 &amp; 2394 LINES RWLY</v>
          </cell>
          <cell r="E307" t="str">
            <v>P_Electric Distribution Line MA</v>
          </cell>
          <cell r="G307" t="str">
            <v>NONE</v>
          </cell>
          <cell r="H307" t="str">
            <v>NONE</v>
          </cell>
          <cell r="I307" t="str">
            <v>BUSBY, MICHAEL J</v>
          </cell>
          <cell r="J307" t="str">
            <v>System Capacity &amp; Performance</v>
          </cell>
          <cell r="L307" t="str">
            <v>Load Relief</v>
          </cell>
          <cell r="M307" t="str">
            <v>Specific</v>
          </cell>
          <cell r="O307" t="str">
            <v>Closed</v>
          </cell>
          <cell r="P307">
            <v>8950</v>
          </cell>
          <cell r="Q307" t="str">
            <v>C01085</v>
          </cell>
          <cell r="R307">
            <v>37964</v>
          </cell>
          <cell r="S307" t="str">
            <v>pwrbtch</v>
          </cell>
          <cell r="U307" t="str">
            <v>Install 94 poles,188 crossarms, 36 guys &amp; anchors, 4.12     circuit miles of 795kcmil ACSR conductor &amp; misc.ovhd.equip. Remove 94 poles,108crossarms,41 guys &amp; anchors,4.12 circuit miles of 394.7kcmil conductor &amp; misc.ovhd.equip.</v>
          </cell>
          <cell r="V307" t="str">
            <v xml:space="preserve">  </v>
          </cell>
          <cell r="W307" t="str">
            <v xml:space="preserve">  </v>
          </cell>
          <cell r="X307" t="str">
            <v>Div Ops-NE Electric</v>
          </cell>
          <cell r="Y307" t="str">
            <v>75005310E</v>
          </cell>
          <cell r="Z307" t="str">
            <v>MAE1000 - MA Electric Distribution PC</v>
          </cell>
          <cell r="AA307" t="str">
            <v>NONE</v>
          </cell>
          <cell r="AB307" t="str">
            <v xml:space="preserve">COMPANY 5310 LEVEL ELECT DIST </v>
          </cell>
          <cell r="AE307">
            <v>2</v>
          </cell>
        </row>
        <row r="308">
          <cell r="A308" t="str">
            <v>C001086</v>
          </cell>
          <cell r="B308">
            <v>5310</v>
          </cell>
          <cell r="D308" t="str">
            <v>3J4 CONVERSION - QUINCY</v>
          </cell>
          <cell r="E308" t="str">
            <v>P_Electric Distribution Line MA</v>
          </cell>
          <cell r="G308" t="str">
            <v>NONE</v>
          </cell>
          <cell r="H308" t="str">
            <v>NONE</v>
          </cell>
          <cell r="I308" t="str">
            <v>CICHOCKI, THOMAS</v>
          </cell>
          <cell r="J308" t="str">
            <v>System Capacity &amp; Performance</v>
          </cell>
          <cell r="L308" t="str">
            <v>Load Relief</v>
          </cell>
          <cell r="M308" t="str">
            <v>Specific</v>
          </cell>
          <cell r="O308" t="str">
            <v>Closed</v>
          </cell>
          <cell r="P308">
            <v>7692</v>
          </cell>
          <cell r="Q308" t="str">
            <v>C01086</v>
          </cell>
          <cell r="R308">
            <v>37964</v>
          </cell>
          <cell r="S308" t="str">
            <v>pwrbtch</v>
          </cell>
          <cell r="U308" t="str">
            <v>Conversion of 3J4 to the 3W1 feeder.</v>
          </cell>
          <cell r="V308" t="str">
            <v xml:space="preserve">  </v>
          </cell>
          <cell r="W308" t="str">
            <v xml:space="preserve">  </v>
          </cell>
          <cell r="X308" t="str">
            <v>Div Ops-NE Electric</v>
          </cell>
          <cell r="Y308" t="str">
            <v>75005310E</v>
          </cell>
          <cell r="Z308" t="str">
            <v>MAE1000 - MA Electric Distribution PC</v>
          </cell>
          <cell r="AA308" t="str">
            <v>NONE</v>
          </cell>
          <cell r="AB308" t="str">
            <v xml:space="preserve">COMPANY 5310 LEVEL ELECT DIST </v>
          </cell>
          <cell r="AE308">
            <v>2</v>
          </cell>
          <cell r="AF308" t="str">
            <v>2</v>
          </cell>
          <cell r="AG308">
            <v>38743</v>
          </cell>
          <cell r="AH308">
            <v>349000</v>
          </cell>
          <cell r="AI308">
            <v>0</v>
          </cell>
          <cell r="AJ308">
            <v>0</v>
          </cell>
          <cell r="AK308">
            <v>0</v>
          </cell>
          <cell r="AL308">
            <v>0</v>
          </cell>
          <cell r="AM308">
            <v>1</v>
          </cell>
          <cell r="AN308">
            <v>1</v>
          </cell>
        </row>
        <row r="309">
          <cell r="A309" t="str">
            <v>C001087</v>
          </cell>
          <cell r="B309">
            <v>5310</v>
          </cell>
          <cell r="D309" t="str">
            <v>2287 RE-CONDUCTOR</v>
          </cell>
          <cell r="E309" t="str">
            <v>P_Electric Distribution Line MA</v>
          </cell>
          <cell r="G309" t="str">
            <v>NONE</v>
          </cell>
          <cell r="H309" t="str">
            <v>NONE</v>
          </cell>
          <cell r="I309" t="str">
            <v>CASTRO, JOHN</v>
          </cell>
          <cell r="J309" t="str">
            <v>System Capacity &amp; Performance</v>
          </cell>
          <cell r="L309" t="str">
            <v>Reliability - Dist</v>
          </cell>
          <cell r="M309" t="str">
            <v>Specific</v>
          </cell>
          <cell r="O309" t="str">
            <v>Closed</v>
          </cell>
          <cell r="P309">
            <v>7664</v>
          </cell>
          <cell r="Q309" t="str">
            <v>C01087</v>
          </cell>
          <cell r="R309">
            <v>37964</v>
          </cell>
          <cell r="S309" t="str">
            <v>pwrbtch</v>
          </cell>
          <cell r="U309" t="str">
            <v>Provide engineering services and construction for the       re-conductoring of approximately 3 miles of 23kV 795 Al openwire.</v>
          </cell>
          <cell r="V309" t="str">
            <v xml:space="preserve">  </v>
          </cell>
          <cell r="W309" t="str">
            <v xml:space="preserve">  </v>
          </cell>
          <cell r="X309" t="str">
            <v>Div Ops-NE Electric</v>
          </cell>
          <cell r="Y309" t="str">
            <v>75005310E</v>
          </cell>
          <cell r="Z309" t="str">
            <v>MAE1000 - MA Electric Distribution PC</v>
          </cell>
          <cell r="AA309" t="str">
            <v>NONE</v>
          </cell>
          <cell r="AB309" t="str">
            <v xml:space="preserve">COMPANY 5310 LEVEL ELECT DIST </v>
          </cell>
          <cell r="AE309">
            <v>2</v>
          </cell>
          <cell r="AF309" t="str">
            <v>2</v>
          </cell>
          <cell r="AG309">
            <v>38747</v>
          </cell>
          <cell r="AH309">
            <v>1071500</v>
          </cell>
          <cell r="AI309">
            <v>0</v>
          </cell>
          <cell r="AJ309">
            <v>0</v>
          </cell>
          <cell r="AK309">
            <v>0</v>
          </cell>
          <cell r="AL309">
            <v>1</v>
          </cell>
          <cell r="AM309">
            <v>0</v>
          </cell>
          <cell r="AN309">
            <v>1</v>
          </cell>
        </row>
        <row r="310">
          <cell r="A310" t="str">
            <v>C001088</v>
          </cell>
          <cell r="B310">
            <v>5310</v>
          </cell>
          <cell r="D310" t="str">
            <v>WOOD RECYCLING, SOUTHBRIDGE</v>
          </cell>
          <cell r="E310" t="str">
            <v>P_Electric Distribution Line MA</v>
          </cell>
          <cell r="G310" t="str">
            <v>NONE</v>
          </cell>
          <cell r="H310" t="str">
            <v>NONE</v>
          </cell>
          <cell r="I310" t="str">
            <v>SMITH, GREGORY M</v>
          </cell>
          <cell r="J310" t="str">
            <v>Statutory/Regulatory</v>
          </cell>
          <cell r="L310" t="str">
            <v>New Business - Commercial</v>
          </cell>
          <cell r="M310" t="str">
            <v>Specific</v>
          </cell>
          <cell r="O310" t="str">
            <v>Closed</v>
          </cell>
          <cell r="P310">
            <v>8818</v>
          </cell>
          <cell r="Q310" t="str">
            <v>C01088</v>
          </cell>
          <cell r="R310">
            <v>37964</v>
          </cell>
          <cell r="S310" t="str">
            <v>pwrbtch</v>
          </cell>
          <cell r="U310" t="str">
            <v>PRELIMINARY ENGINEERING FOR WOOD RECYCLING IN SOUTHBRIDGE.</v>
          </cell>
          <cell r="V310" t="str">
            <v xml:space="preserve">  </v>
          </cell>
          <cell r="W310" t="str">
            <v xml:space="preserve">  </v>
          </cell>
          <cell r="X310" t="str">
            <v>Div Ops-NE Electric</v>
          </cell>
          <cell r="Y310" t="str">
            <v>75005310E</v>
          </cell>
          <cell r="Z310" t="str">
            <v>MAE1000 - MA Electric Distribution PC</v>
          </cell>
          <cell r="AA310" t="str">
            <v>NONE</v>
          </cell>
          <cell r="AB310" t="str">
            <v xml:space="preserve">COMPANY 5310 LEVEL ELECT DIST </v>
          </cell>
          <cell r="AE310">
            <v>2</v>
          </cell>
          <cell r="AF310" t="str">
            <v>2</v>
          </cell>
          <cell r="AG310">
            <v>38959</v>
          </cell>
          <cell r="AH310">
            <v>5000</v>
          </cell>
          <cell r="AI310">
            <v>1</v>
          </cell>
          <cell r="AJ310">
            <v>1</v>
          </cell>
          <cell r="AK310">
            <v>1</v>
          </cell>
          <cell r="AL310">
            <v>0</v>
          </cell>
          <cell r="AM310">
            <v>1</v>
          </cell>
          <cell r="AN310">
            <v>1</v>
          </cell>
        </row>
        <row r="311">
          <cell r="A311" t="str">
            <v>C001089</v>
          </cell>
          <cell r="B311">
            <v>5310</v>
          </cell>
          <cell r="D311" t="str">
            <v>DOT-MHD#94925-Rte18 Abington</v>
          </cell>
          <cell r="E311" t="str">
            <v>P_Electric Distribution Line MA</v>
          </cell>
          <cell r="G311" t="str">
            <v>NONE</v>
          </cell>
          <cell r="H311" t="str">
            <v>NONE</v>
          </cell>
          <cell r="I311" t="str">
            <v>MULLIGAN, TOM</v>
          </cell>
          <cell r="J311" t="str">
            <v>Statutory/Regulatory</v>
          </cell>
          <cell r="L311" t="str">
            <v>Public Requirements</v>
          </cell>
          <cell r="M311" t="str">
            <v>Specific</v>
          </cell>
          <cell r="O311" t="str">
            <v>Closed</v>
          </cell>
          <cell r="P311">
            <v>8509</v>
          </cell>
          <cell r="Q311" t="str">
            <v>C01089</v>
          </cell>
          <cell r="R311">
            <v>37964</v>
          </cell>
          <cell r="S311" t="str">
            <v>pwrbtch</v>
          </cell>
          <cell r="U311" t="str">
            <v>DOT-- MHD#94925  RELOCATE/REPLACEMENT OF APPROXIMATELY 60 POLES DUE TO MASS  HWY ROAD PROJECT</v>
          </cell>
          <cell r="V311" t="str">
            <v xml:space="preserve">  </v>
          </cell>
          <cell r="W311" t="str">
            <v xml:space="preserve">  </v>
          </cell>
          <cell r="X311" t="str">
            <v>Div Ops-NE Electric</v>
          </cell>
          <cell r="Y311" t="str">
            <v>75005310E</v>
          </cell>
          <cell r="Z311" t="str">
            <v>MAE1000 - MA Electric Distribution PC</v>
          </cell>
          <cell r="AA311" t="str">
            <v>NONE</v>
          </cell>
          <cell r="AB311" t="str">
            <v xml:space="preserve">COMPANY 5310 LEVEL ELECT DIST </v>
          </cell>
          <cell r="AE311">
            <v>2</v>
          </cell>
          <cell r="AF311" t="str">
            <v>2</v>
          </cell>
          <cell r="AG311">
            <v>38775</v>
          </cell>
          <cell r="AH311">
            <v>247400</v>
          </cell>
          <cell r="AI311">
            <v>0</v>
          </cell>
          <cell r="AJ311">
            <v>0</v>
          </cell>
          <cell r="AK311">
            <v>1</v>
          </cell>
          <cell r="AL311">
            <v>0</v>
          </cell>
          <cell r="AM311">
            <v>1</v>
          </cell>
          <cell r="AN311">
            <v>1</v>
          </cell>
        </row>
        <row r="312">
          <cell r="A312" t="str">
            <v>C001090</v>
          </cell>
          <cell r="B312">
            <v>5310</v>
          </cell>
          <cell r="D312" t="str">
            <v>UG 691 GRAFTON ST - WORC</v>
          </cell>
          <cell r="E312" t="str">
            <v>P_Electric Distribution Line MA</v>
          </cell>
          <cell r="G312" t="str">
            <v>NONE</v>
          </cell>
          <cell r="H312" t="str">
            <v>NONE</v>
          </cell>
          <cell r="I312" t="str">
            <v>GRANT, ANDREW</v>
          </cell>
          <cell r="J312" t="str">
            <v>Statutory/Regulatory</v>
          </cell>
          <cell r="L312" t="str">
            <v>New Business - Commercial</v>
          </cell>
          <cell r="M312" t="str">
            <v>Specific</v>
          </cell>
          <cell r="O312" t="str">
            <v>Closed</v>
          </cell>
          <cell r="P312">
            <v>8732</v>
          </cell>
          <cell r="Q312" t="str">
            <v>C01090</v>
          </cell>
          <cell r="R312">
            <v>37964</v>
          </cell>
          <cell r="S312" t="str">
            <v>pwrbtch</v>
          </cell>
          <cell r="U312" t="str">
            <v>Install: PMH9 SWGR, 1,630 ckt ft 3-1/C-4/0 CuXLPE cable,    492 ckt ft 3-1/C-#2 Al XLPE cable, 110 ckt ft 1-1/C-#2 Al   XLPE cable and misc UG equipment                            REMOVE: 4-100A OFC's 3-200A OFC's and misc UG equipmen</v>
          </cell>
          <cell r="V312" t="str">
            <v xml:space="preserve">  </v>
          </cell>
          <cell r="W312" t="str">
            <v>This project provides service to a new customer located at 691 Grafton st.  Additionally 9 OFC's were removed as part of the OFC removal program.</v>
          </cell>
          <cell r="X312" t="str">
            <v>Div Ops-NE Electric</v>
          </cell>
          <cell r="Y312" t="str">
            <v>75005310E</v>
          </cell>
          <cell r="Z312" t="str">
            <v>MAE1000 - MA Electric Distribution PC</v>
          </cell>
          <cell r="AA312" t="str">
            <v>NONE</v>
          </cell>
          <cell r="AB312" t="str">
            <v>MASS PLANT - MA 5310 - MAE1000</v>
          </cell>
          <cell r="AE312">
            <v>4</v>
          </cell>
          <cell r="AF312" t="str">
            <v>4</v>
          </cell>
          <cell r="AG312">
            <v>38554</v>
          </cell>
          <cell r="AH312">
            <v>146568</v>
          </cell>
          <cell r="AI312">
            <v>0</v>
          </cell>
          <cell r="AJ312">
            <v>1</v>
          </cell>
          <cell r="AK312">
            <v>1</v>
          </cell>
          <cell r="AL312">
            <v>0</v>
          </cell>
          <cell r="AM312">
            <v>1</v>
          </cell>
          <cell r="AN312">
            <v>1</v>
          </cell>
        </row>
        <row r="313">
          <cell r="A313" t="str">
            <v>C001092</v>
          </cell>
          <cell r="B313">
            <v>5310</v>
          </cell>
          <cell r="D313" t="str">
            <v>Z-2319 LINE KING ST TO MILL ST JCT</v>
          </cell>
          <cell r="E313" t="str">
            <v>P_Electric Distribution Line MA</v>
          </cell>
          <cell r="G313" t="str">
            <v>NONE</v>
          </cell>
          <cell r="H313" t="str">
            <v>NONE</v>
          </cell>
          <cell r="I313" t="str">
            <v>DANEK, GEORGE</v>
          </cell>
          <cell r="J313" t="str">
            <v>System Capacity &amp; Performance</v>
          </cell>
          <cell r="L313" t="str">
            <v>Load Relief</v>
          </cell>
          <cell r="M313" t="str">
            <v>Specific</v>
          </cell>
          <cell r="O313" t="str">
            <v>Closed</v>
          </cell>
          <cell r="P313">
            <v>8864</v>
          </cell>
          <cell r="Q313" t="str">
            <v>C01092</v>
          </cell>
          <cell r="R313">
            <v>37964</v>
          </cell>
          <cell r="S313" t="str">
            <v>pwrbtch</v>
          </cell>
          <cell r="U313" t="str">
            <v>Install 39 poles, 98 crossarms, 20 guys and anchors &amp; 1.6   circuit miles of 1113kcmil ACSR 54/19 "Finch " conductor.   Remove 2 poles, 12 crossarms,2 guys and 3 anchors &amp; 0.25    circuit miles of 795kcmil conductor.</v>
          </cell>
          <cell r="V313" t="str">
            <v xml:space="preserve">  </v>
          </cell>
          <cell r="W313" t="str">
            <v xml:space="preserve">  </v>
          </cell>
          <cell r="X313" t="str">
            <v>Div Ops-NE Electric</v>
          </cell>
          <cell r="Y313" t="str">
            <v>75005310E</v>
          </cell>
          <cell r="Z313" t="str">
            <v>MAE1000 - MA Electric Distribution PC</v>
          </cell>
          <cell r="AA313" t="str">
            <v>NONE</v>
          </cell>
          <cell r="AB313" t="str">
            <v xml:space="preserve">COMPANY 5310 LEVEL ELECT DIST </v>
          </cell>
          <cell r="AE313">
            <v>6</v>
          </cell>
        </row>
        <row r="314">
          <cell r="A314" t="str">
            <v>C001093</v>
          </cell>
          <cell r="B314">
            <v>5310</v>
          </cell>
          <cell r="D314" t="str">
            <v>Lynnway Area Planning Study CANCEL</v>
          </cell>
          <cell r="E314" t="str">
            <v>P_Electric Distribution Line MA</v>
          </cell>
          <cell r="G314" t="str">
            <v>NONE</v>
          </cell>
          <cell r="H314" t="str">
            <v>NONE</v>
          </cell>
          <cell r="I314" t="str">
            <v>HENRY, JOSEPH</v>
          </cell>
          <cell r="L314" t="str">
            <v>Load Relief</v>
          </cell>
          <cell r="M314" t="str">
            <v>Specific</v>
          </cell>
          <cell r="O314" t="str">
            <v>cancelled</v>
          </cell>
          <cell r="Q314" t="str">
            <v>C01093</v>
          </cell>
          <cell r="R314">
            <v>37964</v>
          </cell>
          <cell r="S314" t="str">
            <v>pwrbtch</v>
          </cell>
          <cell r="U314" t="str">
            <v xml:space="preserve">Area study for Lynnway                                                                                                                                                                                                                          </v>
          </cell>
          <cell r="V314" t="str">
            <v xml:space="preserve">  </v>
          </cell>
          <cell r="W314" t="str">
            <v xml:space="preserve">  </v>
          </cell>
          <cell r="X314" t="str">
            <v>Div Ops-NE Electric</v>
          </cell>
          <cell r="Y314" t="str">
            <v>75005310E</v>
          </cell>
          <cell r="Z314" t="str">
            <v>MAE1000 - MA Electric Distribution PC</v>
          </cell>
          <cell r="AA314" t="str">
            <v>NONE</v>
          </cell>
          <cell r="AB314" t="str">
            <v xml:space="preserve">COMPANY 5310 LEVEL ELECT DIST </v>
          </cell>
          <cell r="AE314">
            <v>1</v>
          </cell>
          <cell r="AK314">
            <v>38261</v>
          </cell>
        </row>
        <row r="315">
          <cell r="A315" t="str">
            <v>C001094</v>
          </cell>
          <cell r="B315">
            <v>5310</v>
          </cell>
          <cell r="D315" t="str">
            <v>FOXBOROUGH COMMONS ROAD WORK</v>
          </cell>
          <cell r="E315" t="str">
            <v>P_Electric Distribution Line MA</v>
          </cell>
          <cell r="G315" t="str">
            <v>NONE</v>
          </cell>
          <cell r="H315" t="str">
            <v>NONE</v>
          </cell>
          <cell r="I315" t="str">
            <v>CASTRO, JOHN</v>
          </cell>
          <cell r="J315" t="str">
            <v>Statutory/Regulatory</v>
          </cell>
          <cell r="L315" t="str">
            <v>Public Requirements</v>
          </cell>
          <cell r="M315" t="str">
            <v>Specific</v>
          </cell>
          <cell r="O315" t="str">
            <v>Closed</v>
          </cell>
          <cell r="P315">
            <v>8125</v>
          </cell>
          <cell r="Q315" t="str">
            <v>C01094</v>
          </cell>
          <cell r="R315">
            <v>37964</v>
          </cell>
          <cell r="S315" t="str">
            <v>pwrbtch</v>
          </cell>
          <cell r="U315" t="str">
            <v>Install 54-JO poles(21 Meco - 34 Telco), 2060 circuit ft of 3 phase 477 bare pri, 3100 circuit ft of 1/0 spacer cable,  2600' of 1/0-3C sec,89 crossarms &amp; 77 cutouts.Remove 1450   circuit ft of 3 phase 4/0 pri &amp; 1300 feet of 1/0 pri.</v>
          </cell>
          <cell r="V315" t="str">
            <v xml:space="preserve">  </v>
          </cell>
          <cell r="W315" t="str">
            <v xml:space="preserve">  </v>
          </cell>
          <cell r="X315" t="str">
            <v>Div Ops-NE Electric</v>
          </cell>
          <cell r="Y315" t="str">
            <v>75005310E</v>
          </cell>
          <cell r="Z315" t="str">
            <v>MAE1000 - MA Electric Distribution PC</v>
          </cell>
          <cell r="AA315" t="str">
            <v>NONE</v>
          </cell>
          <cell r="AB315" t="str">
            <v xml:space="preserve">COMPANY 5310 LEVEL ELECT DIST </v>
          </cell>
          <cell r="AE315">
            <v>2</v>
          </cell>
          <cell r="AF315" t="str">
            <v>2</v>
          </cell>
          <cell r="AG315">
            <v>38959</v>
          </cell>
          <cell r="AH315">
            <v>512000</v>
          </cell>
          <cell r="AI315">
            <v>0</v>
          </cell>
          <cell r="AJ315">
            <v>0</v>
          </cell>
          <cell r="AK315">
            <v>0</v>
          </cell>
          <cell r="AL315">
            <v>1</v>
          </cell>
          <cell r="AM315">
            <v>0</v>
          </cell>
          <cell r="AN315">
            <v>1</v>
          </cell>
        </row>
        <row r="316">
          <cell r="A316" t="str">
            <v>C001096</v>
          </cell>
          <cell r="B316">
            <v>5310</v>
          </cell>
          <cell r="D316" t="str">
            <v>100 WASHINGTON ST HAVERHILL</v>
          </cell>
          <cell r="E316" t="str">
            <v>P_Electric Distribution Line MA</v>
          </cell>
          <cell r="G316" t="str">
            <v>NONE</v>
          </cell>
          <cell r="H316" t="str">
            <v>NONE</v>
          </cell>
          <cell r="I316" t="str">
            <v>SCARPONE, JAMES J.</v>
          </cell>
          <cell r="L316" t="str">
            <v>Asset Replacement</v>
          </cell>
          <cell r="M316" t="str">
            <v>Specific</v>
          </cell>
          <cell r="O316" t="str">
            <v>cancelled</v>
          </cell>
          <cell r="Q316" t="str">
            <v>C01096</v>
          </cell>
          <cell r="R316">
            <v>37964</v>
          </cell>
          <cell r="S316" t="str">
            <v>pwrbtch</v>
          </cell>
          <cell r="U316" t="str">
            <v xml:space="preserve">time and material new switchgear,conduit,etc                                                                                                                                                                                                    </v>
          </cell>
          <cell r="V316" t="str">
            <v xml:space="preserve">  </v>
          </cell>
          <cell r="W316" t="str">
            <v xml:space="preserve">  </v>
          </cell>
          <cell r="X316" t="str">
            <v>Div Ops-NE Electric</v>
          </cell>
          <cell r="Y316" t="str">
            <v>75005310E</v>
          </cell>
          <cell r="Z316" t="str">
            <v>MAE1000 - MA Electric Distribution PC</v>
          </cell>
          <cell r="AA316" t="str">
            <v>NONE</v>
          </cell>
          <cell r="AB316" t="str">
            <v xml:space="preserve">COMPANY 5310 LEVEL ELECT DIST </v>
          </cell>
          <cell r="AE316">
            <v>1</v>
          </cell>
          <cell r="AK316">
            <v>38261</v>
          </cell>
        </row>
        <row r="317">
          <cell r="A317" t="str">
            <v>C001097</v>
          </cell>
          <cell r="B317">
            <v>5310</v>
          </cell>
          <cell r="D317" t="str">
            <v>Z-BROOKS DRUG SWITCHGEAR</v>
          </cell>
          <cell r="E317" t="str">
            <v>P_Electric Distribution Line MA</v>
          </cell>
          <cell r="G317" t="str">
            <v>NONE</v>
          </cell>
          <cell r="H317" t="str">
            <v>NONE</v>
          </cell>
          <cell r="I317" t="str">
            <v>PATTERSON, JAMES</v>
          </cell>
          <cell r="J317" t="str">
            <v>Asset Condition</v>
          </cell>
          <cell r="L317" t="str">
            <v>Asset Replacement</v>
          </cell>
          <cell r="M317" t="str">
            <v>Specific</v>
          </cell>
          <cell r="N317" t="str">
            <v>OFC Replacements/Elimination</v>
          </cell>
          <cell r="O317" t="str">
            <v>Closed</v>
          </cell>
          <cell r="P317">
            <v>8889</v>
          </cell>
          <cell r="Q317" t="str">
            <v>C01097</v>
          </cell>
          <cell r="R317">
            <v>37964</v>
          </cell>
          <cell r="S317" t="str">
            <v>pwrbtch</v>
          </cell>
          <cell r="U317" t="str">
            <v>Install switchgear, manhole, padmounted transformer, 400 ft of duct, primary and secondary cable, and miscellaneous UG equipment for the removal of 9 OFCs, a 3-phase subway transformer, and a mat and fence structure.</v>
          </cell>
          <cell r="V317" t="str">
            <v xml:space="preserve">  </v>
          </cell>
          <cell r="W317" t="str">
            <v xml:space="preserve">  </v>
          </cell>
          <cell r="X317" t="str">
            <v>Div Ops-NE Electric</v>
          </cell>
          <cell r="Y317" t="str">
            <v>75005310E</v>
          </cell>
          <cell r="Z317" t="str">
            <v>MAE1000 - MA Electric Distribution PC</v>
          </cell>
          <cell r="AA317" t="str">
            <v>NONE</v>
          </cell>
          <cell r="AB317" t="str">
            <v xml:space="preserve">COMPANY 5310 LEVEL ELECT DIST </v>
          </cell>
          <cell r="AE317">
            <v>3</v>
          </cell>
          <cell r="AF317" t="str">
            <v>3</v>
          </cell>
          <cell r="AG317">
            <v>38959</v>
          </cell>
          <cell r="AH317">
            <v>198000</v>
          </cell>
          <cell r="AI317">
            <v>0</v>
          </cell>
          <cell r="AJ317">
            <v>1</v>
          </cell>
          <cell r="AK317">
            <v>1</v>
          </cell>
          <cell r="AL317">
            <v>0</v>
          </cell>
          <cell r="AM317">
            <v>1</v>
          </cell>
          <cell r="AN317">
            <v>1</v>
          </cell>
        </row>
        <row r="318">
          <cell r="A318" t="str">
            <v>C001098</v>
          </cell>
          <cell r="B318">
            <v>5310</v>
          </cell>
          <cell r="D318" t="str">
            <v>PLANTATION TOWERS - WOR</v>
          </cell>
          <cell r="E318" t="str">
            <v>P_Electric Distribution Line MA</v>
          </cell>
          <cell r="G318" t="str">
            <v>NONE</v>
          </cell>
          <cell r="H318" t="str">
            <v>NONE</v>
          </cell>
          <cell r="I318" t="str">
            <v>SKRZYPCZAK, JOHN</v>
          </cell>
          <cell r="J318" t="str">
            <v>Statutory/Regulatory</v>
          </cell>
          <cell r="L318" t="str">
            <v>New Business - Commercial</v>
          </cell>
          <cell r="M318" t="str">
            <v>Specific</v>
          </cell>
          <cell r="O318" t="str">
            <v>Closed</v>
          </cell>
          <cell r="P318">
            <v>8428</v>
          </cell>
          <cell r="Q318" t="str">
            <v>C01098</v>
          </cell>
          <cell r="R318">
            <v>37964</v>
          </cell>
          <cell r="S318" t="str">
            <v>pwrbtch</v>
          </cell>
          <cell r="U318" t="str">
            <v>RSI 099588 is a request for service by National Development for 3 new apartment buildings and a pool house.  This is an additional 2,325KVA of load on the 27W2 feeder and will require the installation of a PMH-9 switchgear.</v>
          </cell>
          <cell r="V318" t="str">
            <v xml:space="preserve">  </v>
          </cell>
          <cell r="W318" t="str">
            <v>RSI 099588 is a request for service by National Development for 3 new apartment buildings and a pool house.  This is an additional 2,325KVA of load on the 27W2 feeder and will require the installation of a PMH-9 switchgear. See project memo.</v>
          </cell>
          <cell r="X318" t="str">
            <v>Div Ops-NE Electric</v>
          </cell>
          <cell r="Y318" t="str">
            <v>75005310E</v>
          </cell>
          <cell r="Z318" t="str">
            <v>MAE1000 - MA Electric Distribution PC</v>
          </cell>
          <cell r="AA318" t="str">
            <v>NONE</v>
          </cell>
          <cell r="AB318" t="str">
            <v>MASS PLANT - MA 5310 - MAE1000</v>
          </cell>
          <cell r="AE318">
            <v>3</v>
          </cell>
          <cell r="AF318" t="str">
            <v>3</v>
          </cell>
          <cell r="AG318">
            <v>38539</v>
          </cell>
          <cell r="AH318">
            <v>220627</v>
          </cell>
          <cell r="AI318">
            <v>0</v>
          </cell>
          <cell r="AJ318">
            <v>0</v>
          </cell>
          <cell r="AK318">
            <v>1</v>
          </cell>
          <cell r="AL318">
            <v>0</v>
          </cell>
          <cell r="AM318">
            <v>1</v>
          </cell>
          <cell r="AN318">
            <v>1</v>
          </cell>
        </row>
        <row r="319">
          <cell r="A319" t="str">
            <v>C001099</v>
          </cell>
          <cell r="B319">
            <v>5310</v>
          </cell>
          <cell r="D319" t="str">
            <v>Z-BILLERICA #70 PHASE II</v>
          </cell>
          <cell r="E319" t="str">
            <v>P_Electric Distribution Line MA</v>
          </cell>
          <cell r="G319" t="str">
            <v>NONE</v>
          </cell>
          <cell r="H319" t="str">
            <v>NONE</v>
          </cell>
          <cell r="I319" t="str">
            <v>BOSSE, SAM</v>
          </cell>
          <cell r="J319" t="str">
            <v>System Capacity &amp; Performance</v>
          </cell>
          <cell r="L319" t="str">
            <v>Load Relief</v>
          </cell>
          <cell r="M319" t="str">
            <v>Specific</v>
          </cell>
          <cell r="O319" t="str">
            <v>Closed</v>
          </cell>
          <cell r="P319">
            <v>8886</v>
          </cell>
          <cell r="Q319" t="str">
            <v>C01099</v>
          </cell>
          <cell r="R319">
            <v>37964</v>
          </cell>
          <cell r="S319" t="str">
            <v>pwrbtch</v>
          </cell>
          <cell r="U319" t="str">
            <v>2130' 3-1/c 1000kcm Cu EPR cable, 24 splices, 18 terminators, one pole, one load break, 9-600A disconnects.  Remove 3 poles. and misc. OH/UG</v>
          </cell>
          <cell r="V319" t="str">
            <v xml:space="preserve">  </v>
          </cell>
          <cell r="W319" t="str">
            <v xml:space="preserve">  </v>
          </cell>
          <cell r="X319" t="str">
            <v>Div Ops-NE Electric</v>
          </cell>
          <cell r="Y319" t="str">
            <v>75005310E</v>
          </cell>
          <cell r="Z319" t="str">
            <v>MAE1000 - MA Electric Distribution PC</v>
          </cell>
          <cell r="AA319" t="str">
            <v>NONE</v>
          </cell>
          <cell r="AB319" t="str">
            <v xml:space="preserve">COMPANY 5310 LEVEL ELECT DIST </v>
          </cell>
          <cell r="AE319">
            <v>4</v>
          </cell>
          <cell r="AF319" t="str">
            <v>4</v>
          </cell>
          <cell r="AG319">
            <v>38959</v>
          </cell>
          <cell r="AH319">
            <v>213000</v>
          </cell>
          <cell r="AI319">
            <v>0</v>
          </cell>
          <cell r="AJ319">
            <v>0</v>
          </cell>
          <cell r="AK319">
            <v>1</v>
          </cell>
          <cell r="AL319">
            <v>0</v>
          </cell>
          <cell r="AM319">
            <v>1</v>
          </cell>
          <cell r="AN319">
            <v>1</v>
          </cell>
        </row>
        <row r="320">
          <cell r="A320" t="str">
            <v>C001100</v>
          </cell>
          <cell r="B320">
            <v>5310</v>
          </cell>
          <cell r="D320" t="str">
            <v>BID #107 - CDMN POLES &amp; XFR</v>
          </cell>
          <cell r="E320" t="str">
            <v>P_Electric Distribution Line MA</v>
          </cell>
          <cell r="G320" t="str">
            <v>NONE</v>
          </cell>
          <cell r="H320" t="str">
            <v>NONE</v>
          </cell>
          <cell r="I320" t="str">
            <v>LUNDAHL, GREGORY</v>
          </cell>
          <cell r="L320" t="str">
            <v>Asset Replacement</v>
          </cell>
          <cell r="M320" t="str">
            <v>Specific</v>
          </cell>
          <cell r="O320" t="str">
            <v>cancelled</v>
          </cell>
          <cell r="Q320" t="str">
            <v>C01100</v>
          </cell>
          <cell r="R320">
            <v>37964</v>
          </cell>
          <cell r="S320" t="str">
            <v>pwrbtch</v>
          </cell>
          <cell r="U320" t="str">
            <v xml:space="preserve">Replace 97 JO poles and 177 pole transfers                  (53 of the transfers are not condemned related)                                                                                                                                     </v>
          </cell>
          <cell r="V320" t="str">
            <v xml:space="preserve">  </v>
          </cell>
          <cell r="W320" t="str">
            <v xml:space="preserve">  </v>
          </cell>
          <cell r="X320" t="str">
            <v>Div Ops-NE Electric</v>
          </cell>
          <cell r="Y320" t="str">
            <v>75005310E</v>
          </cell>
          <cell r="Z320" t="str">
            <v>MAE1000 - MA Electric Distribution PC</v>
          </cell>
          <cell r="AA320" t="str">
            <v>NONE</v>
          </cell>
          <cell r="AB320" t="str">
            <v xml:space="preserve">COMPANY 5310 LEVEL ELECT DIST </v>
          </cell>
          <cell r="AE320">
            <v>1</v>
          </cell>
          <cell r="AK320">
            <v>38609</v>
          </cell>
        </row>
        <row r="321">
          <cell r="A321" t="str">
            <v>C001101</v>
          </cell>
          <cell r="B321">
            <v>5310</v>
          </cell>
          <cell r="D321" t="str">
            <v>CABLECURE COUNTRY CLUB ESTATES</v>
          </cell>
          <cell r="E321" t="str">
            <v>P_Electric Distribution Line MA</v>
          </cell>
          <cell r="G321" t="str">
            <v>NONE</v>
          </cell>
          <cell r="H321" t="str">
            <v>NONE</v>
          </cell>
          <cell r="I321" t="str">
            <v>MORALES, JAVIER</v>
          </cell>
          <cell r="J321" t="str">
            <v>Damage/Failure</v>
          </cell>
          <cell r="L321" t="str">
            <v>Damage/Failure</v>
          </cell>
          <cell r="M321" t="str">
            <v>Specific</v>
          </cell>
          <cell r="O321" t="str">
            <v>Closed</v>
          </cell>
          <cell r="P321">
            <v>7884</v>
          </cell>
          <cell r="Q321" t="str">
            <v>C01101</v>
          </cell>
          <cell r="R321">
            <v>37964</v>
          </cell>
          <cell r="S321" t="str">
            <v>pwrbtch</v>
          </cell>
          <cell r="U321" t="str">
            <v>Country Club Estates in Franklin has experienced several UG cable faultsover the past few years.Cable Cure applied to   this development will extend its life for twenty years thus negating the need for replacement.</v>
          </cell>
          <cell r="V321" t="str">
            <v xml:space="preserve">  </v>
          </cell>
          <cell r="W321" t="str">
            <v xml:space="preserve">  </v>
          </cell>
          <cell r="X321" t="str">
            <v>Div Ops-NE Electric</v>
          </cell>
          <cell r="Y321" t="str">
            <v>75005310E</v>
          </cell>
          <cell r="Z321" t="str">
            <v>MAE1000 - MA Electric Distribution PC</v>
          </cell>
          <cell r="AA321" t="str">
            <v>NONE</v>
          </cell>
          <cell r="AB321" t="str">
            <v xml:space="preserve">COMPANY 5310 LEVEL ELECT DIST </v>
          </cell>
          <cell r="AE321">
            <v>1</v>
          </cell>
        </row>
        <row r="322">
          <cell r="A322" t="str">
            <v>C001102</v>
          </cell>
          <cell r="B322">
            <v>5310</v>
          </cell>
          <cell r="D322" t="str">
            <v>Z-POND ST,BILLERICA</v>
          </cell>
          <cell r="E322" t="str">
            <v>P_Electric Distribution Line MA</v>
          </cell>
          <cell r="G322" t="str">
            <v>NONE</v>
          </cell>
          <cell r="H322" t="str">
            <v>NONE</v>
          </cell>
          <cell r="I322" t="str">
            <v>SCARPONE, JAMES J.</v>
          </cell>
          <cell r="J322" t="str">
            <v>System Capacity &amp; Performance</v>
          </cell>
          <cell r="L322" t="str">
            <v>Load Relief</v>
          </cell>
          <cell r="M322" t="str">
            <v>Specific</v>
          </cell>
          <cell r="O322" t="str">
            <v>Closed</v>
          </cell>
          <cell r="P322">
            <v>8946</v>
          </cell>
          <cell r="Q322" t="str">
            <v>C01102</v>
          </cell>
          <cell r="R322">
            <v>37964</v>
          </cell>
          <cell r="S322" t="str">
            <v>pwrbtch</v>
          </cell>
          <cell r="U322" t="str">
            <v>new spca cable/feeder position</v>
          </cell>
          <cell r="V322" t="str">
            <v xml:space="preserve">  </v>
          </cell>
          <cell r="W322" t="str">
            <v xml:space="preserve">  </v>
          </cell>
          <cell r="X322" t="str">
            <v>Div Ops-NE Electric</v>
          </cell>
          <cell r="Y322" t="str">
            <v>75005310E</v>
          </cell>
          <cell r="Z322" t="str">
            <v>MAE1000 - MA Electric Distribution PC</v>
          </cell>
          <cell r="AA322" t="str">
            <v>NONE</v>
          </cell>
          <cell r="AB322" t="str">
            <v xml:space="preserve">COMPANY 5310 LEVEL ELECT DIST </v>
          </cell>
          <cell r="AE322">
            <v>2</v>
          </cell>
        </row>
        <row r="323">
          <cell r="A323" t="str">
            <v>C001104</v>
          </cell>
          <cell r="B323">
            <v>5310</v>
          </cell>
          <cell r="D323" t="str">
            <v>Z-SHAWSHEEN ST SPACER CABLE</v>
          </cell>
          <cell r="E323" t="str">
            <v>P_Electric Distribution Line MA</v>
          </cell>
          <cell r="G323" t="str">
            <v>NONE</v>
          </cell>
          <cell r="H323" t="str">
            <v>NONE</v>
          </cell>
          <cell r="I323" t="str">
            <v>PLENTZAS, JOSEPH C</v>
          </cell>
          <cell r="J323" t="str">
            <v>System Capacity &amp; Performance</v>
          </cell>
          <cell r="L323" t="str">
            <v>Load Relief</v>
          </cell>
          <cell r="M323" t="str">
            <v>Specific</v>
          </cell>
          <cell r="O323" t="str">
            <v>Closed</v>
          </cell>
          <cell r="P323">
            <v>8968</v>
          </cell>
          <cell r="Q323" t="str">
            <v>C01104</v>
          </cell>
          <cell r="R323">
            <v>37964</v>
          </cell>
          <cell r="S323" t="str">
            <v>pwrbtch</v>
          </cell>
          <cell r="U323" t="str">
            <v xml:space="preserve">  </v>
          </cell>
          <cell r="V323" t="str">
            <v xml:space="preserve">  </v>
          </cell>
          <cell r="W323" t="str">
            <v xml:space="preserve">  </v>
          </cell>
          <cell r="X323" t="str">
            <v>Div Ops-NE Electric</v>
          </cell>
          <cell r="Y323" t="str">
            <v>75005310E</v>
          </cell>
          <cell r="Z323" t="str">
            <v>MAE1000 - MA Electric Distribution PC</v>
          </cell>
          <cell r="AA323" t="str">
            <v>NONE</v>
          </cell>
          <cell r="AB323" t="str">
            <v xml:space="preserve">COMPANY 5310 LEVEL ELECT DIST </v>
          </cell>
          <cell r="AE323">
            <v>3</v>
          </cell>
        </row>
        <row r="324">
          <cell r="A324" t="str">
            <v>C001105</v>
          </cell>
          <cell r="B324">
            <v>5310</v>
          </cell>
          <cell r="D324" t="str">
            <v>MECO SWITCHGEAR (STORES)</v>
          </cell>
          <cell r="E324" t="str">
            <v>P_Electric Distribution Line MA</v>
          </cell>
          <cell r="G324" t="str">
            <v>NONE</v>
          </cell>
          <cell r="H324" t="str">
            <v>NONE</v>
          </cell>
          <cell r="I324" t="str">
            <v>MARCEAU, DANIEL</v>
          </cell>
          <cell r="J324" t="str">
            <v>Asset Condition</v>
          </cell>
          <cell r="L324" t="str">
            <v>Asset Replacement</v>
          </cell>
          <cell r="M324" t="str">
            <v>Specific</v>
          </cell>
          <cell r="O324" t="str">
            <v>Closed</v>
          </cell>
          <cell r="P324">
            <v>8296</v>
          </cell>
          <cell r="Q324" t="str">
            <v>C01105</v>
          </cell>
          <cell r="R324">
            <v>37964</v>
          </cell>
          <cell r="S324" t="str">
            <v>pwrbtch</v>
          </cell>
          <cell r="U324" t="str">
            <v>THIS PROJECT WILL INSTALL A SWITCHGEAR IN THE PARKING LOT OF THE MA ELECTRIC STORES DEPARTMENT. A TOTAL OF 18 OFC'S WILL BE REMOVED.</v>
          </cell>
          <cell r="V324" t="str">
            <v xml:space="preserve">  </v>
          </cell>
          <cell r="W324" t="str">
            <v xml:space="preserve">THIS PROJECT WILL INSTALL A SWITCHGEAR IN THE PARKING LOT OF THE MA ELECTRIC STORES DEPARTMENT. A TOTAL OF 18 OFC'S WILL BE REMOVED.                                                                                                            </v>
          </cell>
          <cell r="X324" t="str">
            <v>Div Ops-NE Electric</v>
          </cell>
          <cell r="Y324" t="str">
            <v>75005310E</v>
          </cell>
          <cell r="Z324" t="str">
            <v>MAE1000 - MA Electric Distribution PC</v>
          </cell>
          <cell r="AA324" t="str">
            <v>NONE</v>
          </cell>
          <cell r="AB324" t="str">
            <v>MASS PLANT - MA 5310 - MAE1000</v>
          </cell>
          <cell r="AE324">
            <v>3</v>
          </cell>
          <cell r="AF324" t="str">
            <v>3</v>
          </cell>
          <cell r="AG324">
            <v>38579</v>
          </cell>
          <cell r="AH324">
            <v>186100</v>
          </cell>
          <cell r="AI324">
            <v>0</v>
          </cell>
          <cell r="AJ324">
            <v>1</v>
          </cell>
          <cell r="AK324">
            <v>1</v>
          </cell>
          <cell r="AL324">
            <v>0</v>
          </cell>
          <cell r="AM324">
            <v>1</v>
          </cell>
          <cell r="AN324">
            <v>1</v>
          </cell>
        </row>
        <row r="325">
          <cell r="A325" t="str">
            <v>C001106</v>
          </cell>
          <cell r="B325">
            <v>5310</v>
          </cell>
          <cell r="D325" t="str">
            <v>Z-601 SUMMER ST AND OFC REMOVAL</v>
          </cell>
          <cell r="E325" t="str">
            <v>P_Electric Distribution Line MA</v>
          </cell>
          <cell r="G325" t="str">
            <v>NONE</v>
          </cell>
          <cell r="H325" t="str">
            <v>NONE</v>
          </cell>
          <cell r="I325" t="str">
            <v>CORMIER, ANNE</v>
          </cell>
          <cell r="J325" t="str">
            <v>Asset Condition</v>
          </cell>
          <cell r="L325" t="str">
            <v>Asset Replacement</v>
          </cell>
          <cell r="M325" t="str">
            <v>Specific</v>
          </cell>
          <cell r="N325" t="str">
            <v>OFC Replacements/Elimination</v>
          </cell>
          <cell r="O325" t="str">
            <v>Closed</v>
          </cell>
          <cell r="P325">
            <v>8874</v>
          </cell>
          <cell r="Q325" t="str">
            <v>C01106</v>
          </cell>
          <cell r="R325">
            <v>37964</v>
          </cell>
          <cell r="S325" t="str">
            <v>pwrbtch</v>
          </cell>
          <cell r="U325" t="str">
            <v>Installing 1 PMH9 switchgear and manhole, 725' of 4x4" conduit, 2200' of #2 Cu XLP primary, 1 padmounted transformer and associated underground equipment to remove 8 OFCs.</v>
          </cell>
          <cell r="V325" t="str">
            <v xml:space="preserve">  </v>
          </cell>
          <cell r="W325" t="str">
            <v xml:space="preserve">  </v>
          </cell>
          <cell r="X325" t="str">
            <v>Div Ops-NE Electric</v>
          </cell>
          <cell r="Y325" t="str">
            <v>75005310E</v>
          </cell>
          <cell r="Z325" t="str">
            <v>MAE1000 - MA Electric Distribution PC</v>
          </cell>
          <cell r="AA325" t="str">
            <v>NONE</v>
          </cell>
          <cell r="AB325" t="str">
            <v xml:space="preserve">COMPANY 5310 LEVEL ELECT DIST </v>
          </cell>
          <cell r="AE325">
            <v>2</v>
          </cell>
          <cell r="AF325" t="str">
            <v>2</v>
          </cell>
          <cell r="AG325">
            <v>38959</v>
          </cell>
          <cell r="AH325">
            <v>72000</v>
          </cell>
          <cell r="AI325">
            <v>1</v>
          </cell>
          <cell r="AJ325">
            <v>1</v>
          </cell>
          <cell r="AK325">
            <v>1</v>
          </cell>
          <cell r="AL325">
            <v>0</v>
          </cell>
          <cell r="AM325">
            <v>1</v>
          </cell>
          <cell r="AN325">
            <v>1</v>
          </cell>
        </row>
        <row r="326">
          <cell r="A326" t="str">
            <v>C001107</v>
          </cell>
          <cell r="B326">
            <v>5310</v>
          </cell>
          <cell r="D326" t="str">
            <v>SHAKER MEADOWS CABLECURE - HAR</v>
          </cell>
          <cell r="E326" t="str">
            <v>P_Electric Distribution Line MA</v>
          </cell>
          <cell r="G326" t="str">
            <v>NONE</v>
          </cell>
          <cell r="H326" t="str">
            <v>NONE</v>
          </cell>
          <cell r="I326" t="str">
            <v>MARCEAU, DANIEL</v>
          </cell>
          <cell r="J326" t="str">
            <v>Damage/Failure</v>
          </cell>
          <cell r="L326" t="str">
            <v>Damage/Failure</v>
          </cell>
          <cell r="M326" t="str">
            <v>Specific</v>
          </cell>
          <cell r="O326" t="str">
            <v>Closed</v>
          </cell>
          <cell r="P326">
            <v>8643</v>
          </cell>
          <cell r="Q326" t="str">
            <v>C01107</v>
          </cell>
          <cell r="R326">
            <v>37964</v>
          </cell>
          <cell r="S326" t="str">
            <v>pwrbtch</v>
          </cell>
          <cell r="U326" t="str">
            <v>Shaker Meadows URD off Ayer Road in Harvard requires        Cable Cure life extension process.</v>
          </cell>
          <cell r="V326" t="str">
            <v>Project is Closed as of 8-1-05.  Not sure on specifics for project overrun since I left the project in the summer of 2004.  It is complete and I will attach a project revision sheet to this project.   SEE ATTACHMENT  Brian Schuster</v>
          </cell>
          <cell r="W326" t="str">
            <v>The project was initiated to address the concern over the frequent outages in Shaker Meadow's Development in Harvard.  CableCure Company was hired to extend the life of the direct buried cable.  As part of the system improvement, the submersible transform</v>
          </cell>
          <cell r="X326" t="str">
            <v>Div Ops-NE Electric</v>
          </cell>
          <cell r="Y326" t="str">
            <v>75005310E</v>
          </cell>
          <cell r="Z326" t="str">
            <v>MAE1000 - MA Electric Distribution PC</v>
          </cell>
          <cell r="AA326" t="str">
            <v>NONE</v>
          </cell>
          <cell r="AB326" t="str">
            <v xml:space="preserve">COMPANY 5310 LEVEL ELECT DIST </v>
          </cell>
          <cell r="AE326">
            <v>3</v>
          </cell>
          <cell r="AF326" t="str">
            <v>3</v>
          </cell>
          <cell r="AG326">
            <v>38596</v>
          </cell>
          <cell r="AH326">
            <v>193000</v>
          </cell>
          <cell r="AI326">
            <v>0</v>
          </cell>
          <cell r="AJ326">
            <v>1</v>
          </cell>
          <cell r="AK326">
            <v>1</v>
          </cell>
          <cell r="AL326">
            <v>0</v>
          </cell>
          <cell r="AM326">
            <v>1</v>
          </cell>
          <cell r="AN326">
            <v>1</v>
          </cell>
        </row>
        <row r="327">
          <cell r="A327" t="str">
            <v>C001109</v>
          </cell>
          <cell r="B327">
            <v>5310</v>
          </cell>
          <cell r="D327" t="str">
            <v>Z -165 MARKET ST LOWELL</v>
          </cell>
          <cell r="E327" t="str">
            <v>P_Electric Distribution Line MA</v>
          </cell>
          <cell r="G327" t="str">
            <v>NONE</v>
          </cell>
          <cell r="H327" t="str">
            <v>NONE</v>
          </cell>
          <cell r="I327" t="str">
            <v>NEMETHY, ALEX</v>
          </cell>
          <cell r="J327" t="str">
            <v>Statutory/Regulatory</v>
          </cell>
          <cell r="L327" t="str">
            <v>New Business - Commercial</v>
          </cell>
          <cell r="M327" t="str">
            <v>Specific</v>
          </cell>
          <cell r="O327" t="str">
            <v>Closed</v>
          </cell>
          <cell r="P327">
            <v>8851</v>
          </cell>
          <cell r="Q327" t="str">
            <v>C01109</v>
          </cell>
          <cell r="R327">
            <v>37964</v>
          </cell>
          <cell r="S327" t="str">
            <v>pwrbtch</v>
          </cell>
          <cell r="U327" t="str">
            <v>Install 650 feet of 3c - 500 Cu 600V secondary wire and a   500 kva padmount transformer for service at 165 Market St,  Lowell.  Install 900 feet of 3c - 350 Cu xlpe 15 kv cable   and a PM9 switchgear to remove twelve ofc's.</v>
          </cell>
          <cell r="V327" t="str">
            <v xml:space="preserve">  </v>
          </cell>
          <cell r="W327" t="str">
            <v xml:space="preserve">  </v>
          </cell>
          <cell r="X327" t="str">
            <v>Div Ops-NE Electric</v>
          </cell>
          <cell r="Y327" t="str">
            <v>75005310E</v>
          </cell>
          <cell r="Z327" t="str">
            <v>MAE1000 - MA Electric Distribution PC</v>
          </cell>
          <cell r="AA327" t="str">
            <v>NONE</v>
          </cell>
          <cell r="AB327" t="str">
            <v xml:space="preserve">COMPANY 5310 LEVEL ELECT DIST </v>
          </cell>
          <cell r="AE327">
            <v>3</v>
          </cell>
          <cell r="AF327" t="str">
            <v>3</v>
          </cell>
          <cell r="AG327">
            <v>39169</v>
          </cell>
          <cell r="AH327">
            <v>362961</v>
          </cell>
          <cell r="AI327">
            <v>0</v>
          </cell>
          <cell r="AJ327">
            <v>0</v>
          </cell>
          <cell r="AK327">
            <v>0</v>
          </cell>
          <cell r="AL327">
            <v>0</v>
          </cell>
          <cell r="AM327">
            <v>1</v>
          </cell>
          <cell r="AN327">
            <v>1</v>
          </cell>
        </row>
        <row r="328">
          <cell r="A328" t="str">
            <v>C001110</v>
          </cell>
          <cell r="B328">
            <v>5310</v>
          </cell>
          <cell r="D328" t="str">
            <v>SWGR/REM OFC'S 807 MAIN ST WOR</v>
          </cell>
          <cell r="E328" t="str">
            <v>P_Electric Distribution Line MA</v>
          </cell>
          <cell r="G328" t="str">
            <v>NONE</v>
          </cell>
          <cell r="H328" t="str">
            <v>NONE</v>
          </cell>
          <cell r="I328" t="str">
            <v>SMITH, DAVID J</v>
          </cell>
          <cell r="J328" t="str">
            <v>Asset Condition</v>
          </cell>
          <cell r="L328" t="str">
            <v>Asset Replacement</v>
          </cell>
          <cell r="M328" t="str">
            <v>Specific</v>
          </cell>
          <cell r="N328" t="str">
            <v>OFC Replacements/Elimination</v>
          </cell>
          <cell r="O328" t="str">
            <v>Closed</v>
          </cell>
          <cell r="P328">
            <v>8706</v>
          </cell>
          <cell r="Q328" t="str">
            <v>C01110</v>
          </cell>
          <cell r="R328">
            <v>37964</v>
          </cell>
          <cell r="S328" t="str">
            <v>pwrbtch</v>
          </cell>
          <cell r="U328" t="str">
            <v>INSTALL PMH9 SWGR, 1400 C.F. OF 1-1/C-350 CU 15KV XLPE CABLE730 C.F. OF 1-3/C-#2 AL 15KV CABLE, 700 C.F. OF 1-1/C-#2 aL 15KV XLPE CABLE, 4-35' MECO SET JO POLES AND MISC UG AND OH EQUIP. REMOVE 10 OFC'S AND MISC OH AND UG EQUIP.</v>
          </cell>
          <cell r="V328" t="str">
            <v xml:space="preserve">  </v>
          </cell>
          <cell r="W328" t="str">
            <v>Removal of 12 OFCs and for KV backyard construction &amp; replace of condemn poles in backyard</v>
          </cell>
          <cell r="X328" t="str">
            <v>Div Ops-NE Electric</v>
          </cell>
          <cell r="Y328" t="str">
            <v>75005310E</v>
          </cell>
          <cell r="Z328" t="str">
            <v>MAE1000 - MA Electric Distribution PC</v>
          </cell>
          <cell r="AA328" t="str">
            <v>NONE</v>
          </cell>
          <cell r="AB328" t="str">
            <v>MASS PLANT - MA 5310 - MAE1000</v>
          </cell>
          <cell r="AE328">
            <v>3</v>
          </cell>
          <cell r="AF328" t="str">
            <v>3</v>
          </cell>
          <cell r="AG328">
            <v>38554</v>
          </cell>
          <cell r="AH328">
            <v>156947</v>
          </cell>
          <cell r="AI328">
            <v>0</v>
          </cell>
          <cell r="AJ328">
            <v>1</v>
          </cell>
          <cell r="AK328">
            <v>1</v>
          </cell>
          <cell r="AL328">
            <v>0</v>
          </cell>
          <cell r="AM328">
            <v>1</v>
          </cell>
          <cell r="AN328">
            <v>1</v>
          </cell>
        </row>
        <row r="329">
          <cell r="A329" t="str">
            <v>C001111</v>
          </cell>
          <cell r="B329">
            <v>5310</v>
          </cell>
          <cell r="D329" t="str">
            <v>FLORIDA MT WINDFARM - FLA/MRO</v>
          </cell>
          <cell r="E329" t="str">
            <v>P_Electric Distribution Line MA</v>
          </cell>
          <cell r="G329" t="str">
            <v>NONE</v>
          </cell>
          <cell r="H329" t="str">
            <v>NONE</v>
          </cell>
          <cell r="I329" t="str">
            <v>THOMAS, DAVID</v>
          </cell>
          <cell r="J329" t="str">
            <v>Statutory/Regulatory</v>
          </cell>
          <cell r="L329" t="str">
            <v>New Business - Commercial</v>
          </cell>
          <cell r="M329" t="str">
            <v>Specific</v>
          </cell>
          <cell r="O329" t="str">
            <v>Closed</v>
          </cell>
          <cell r="P329">
            <v>8122</v>
          </cell>
          <cell r="Q329" t="str">
            <v>C01111</v>
          </cell>
          <cell r="R329">
            <v>37964</v>
          </cell>
          <cell r="S329" t="str">
            <v>pwrbtch</v>
          </cell>
          <cell r="U329" t="str">
            <v>EnXco has requested MECO construct a 35 kV express line fromBliss Rd, Florida to River Rd, Monroe to interconnect 30 MW of wind generation to Y25 South 69 kV line.</v>
          </cell>
          <cell r="V329" t="str">
            <v xml:space="preserve">  </v>
          </cell>
          <cell r="W329" t="str">
            <v xml:space="preserve">  </v>
          </cell>
          <cell r="X329" t="str">
            <v>Div Ops-NE Electric</v>
          </cell>
          <cell r="Y329" t="str">
            <v>75005310E</v>
          </cell>
          <cell r="Z329" t="str">
            <v>MAE1000 - MA Electric Distribution PC</v>
          </cell>
          <cell r="AA329" t="str">
            <v>NONE</v>
          </cell>
          <cell r="AB329" t="str">
            <v xml:space="preserve">COMPANY 5310 LEVEL ELECT DIST </v>
          </cell>
          <cell r="AE329">
            <v>3</v>
          </cell>
        </row>
        <row r="330">
          <cell r="A330" t="str">
            <v>C001112</v>
          </cell>
          <cell r="B330">
            <v>5310</v>
          </cell>
          <cell r="D330" t="str">
            <v>Z-Salem Swampscott Area Study</v>
          </cell>
          <cell r="E330" t="str">
            <v>P_Electric Distribution Line MA</v>
          </cell>
          <cell r="G330" t="str">
            <v>NONE</v>
          </cell>
          <cell r="H330" t="str">
            <v>NONE</v>
          </cell>
          <cell r="I330" t="str">
            <v>GOYETTE, TODD</v>
          </cell>
          <cell r="J330" t="str">
            <v>System Capacity &amp; Performance</v>
          </cell>
          <cell r="L330" t="str">
            <v>Load Relief</v>
          </cell>
          <cell r="M330" t="str">
            <v>Specific</v>
          </cell>
          <cell r="O330" t="str">
            <v>cancelled</v>
          </cell>
          <cell r="P330">
            <v>8966</v>
          </cell>
          <cell r="Q330" t="str">
            <v>C01112</v>
          </cell>
          <cell r="R330">
            <v>37964</v>
          </cell>
          <cell r="S330" t="str">
            <v>pwrbtch</v>
          </cell>
          <cell r="U330" t="str">
            <v>Area supply study of the Salem/Swampscott area of the North Shore.</v>
          </cell>
          <cell r="V330" t="str">
            <v>Study complete.  Cancel this project.</v>
          </cell>
          <cell r="W330" t="str">
            <v xml:space="preserve">  </v>
          </cell>
          <cell r="X330" t="str">
            <v>Div Ops-NE Electric</v>
          </cell>
          <cell r="Y330" t="str">
            <v>75005310E</v>
          </cell>
          <cell r="Z330" t="str">
            <v>MAE1000 - MA Electric Distribution PC</v>
          </cell>
          <cell r="AA330" t="str">
            <v>NONE</v>
          </cell>
          <cell r="AB330" t="str">
            <v xml:space="preserve">COMPANY 5310 LEVEL ELECT DIST </v>
          </cell>
          <cell r="AE330">
            <v>2</v>
          </cell>
          <cell r="AK330">
            <v>38261</v>
          </cell>
        </row>
        <row r="331">
          <cell r="A331" t="str">
            <v>C001114</v>
          </cell>
          <cell r="B331">
            <v>5310</v>
          </cell>
          <cell r="D331" t="str">
            <v>51T3 CABLE INSTALLATION</v>
          </cell>
          <cell r="E331" t="str">
            <v>P_Electric Distribution Line MA</v>
          </cell>
          <cell r="F331" t="str">
            <v>DCIG0309P122</v>
          </cell>
          <cell r="G331" t="str">
            <v>49</v>
          </cell>
          <cell r="H331" t="str">
            <v>NONE</v>
          </cell>
          <cell r="I331" t="str">
            <v>SMALL, JASON</v>
          </cell>
          <cell r="J331" t="str">
            <v>System Capacity &amp; Performance</v>
          </cell>
          <cell r="K331" t="str">
            <v>D_Non-REP LINE OTHER</v>
          </cell>
          <cell r="L331" t="str">
            <v>Load Relief</v>
          </cell>
          <cell r="M331" t="str">
            <v>Specific</v>
          </cell>
          <cell r="O331" t="str">
            <v>Closed</v>
          </cell>
          <cell r="P331">
            <v>7704</v>
          </cell>
          <cell r="Q331" t="str">
            <v>C01114</v>
          </cell>
          <cell r="R331">
            <v>37964</v>
          </cell>
          <cell r="S331" t="str">
            <v>pwrbtch</v>
          </cell>
          <cell r="U331" t="str">
            <v>Install 11.36 three phase circuit miles of 1000kcmil        35kv CU EPR primary conductor and miscellaneous             underground equipment.</v>
          </cell>
          <cell r="V331" t="str">
            <v xml:space="preserve">  </v>
          </cell>
          <cell r="W331" t="str">
            <v xml:space="preserve">  </v>
          </cell>
          <cell r="X331" t="str">
            <v>Div Ops-NE Electric</v>
          </cell>
          <cell r="Y331" t="str">
            <v>75005310E</v>
          </cell>
          <cell r="Z331" t="str">
            <v>MAE1000 - MA Electric Distribution PC</v>
          </cell>
          <cell r="AA331" t="str">
            <v>NONE</v>
          </cell>
          <cell r="AB331" t="str">
            <v xml:space="preserve">COMPANY 5310 LEVEL ELECT DIST </v>
          </cell>
          <cell r="AE331">
            <v>5</v>
          </cell>
          <cell r="AF331" t="str">
            <v>5</v>
          </cell>
          <cell r="AG331">
            <v>39902</v>
          </cell>
          <cell r="AH331">
            <v>2800000</v>
          </cell>
          <cell r="AI331">
            <v>0</v>
          </cell>
          <cell r="AJ331">
            <v>0</v>
          </cell>
          <cell r="AK331">
            <v>0</v>
          </cell>
          <cell r="AL331">
            <v>1</v>
          </cell>
          <cell r="AM331">
            <v>0</v>
          </cell>
          <cell r="AN331">
            <v>1</v>
          </cell>
        </row>
        <row r="332">
          <cell r="A332" t="str">
            <v>C001116</v>
          </cell>
          <cell r="B332">
            <v>5310</v>
          </cell>
          <cell r="D332" t="str">
            <v>2004 FISCAL YEAR STORM PROJECT</v>
          </cell>
          <cell r="E332" t="str">
            <v>P_Electric Distribution Line MA</v>
          </cell>
          <cell r="G332" t="str">
            <v>NONE</v>
          </cell>
          <cell r="H332" t="str">
            <v>NONE</v>
          </cell>
          <cell r="I332" t="str">
            <v>HUNT, DARRIN J</v>
          </cell>
          <cell r="J332" t="str">
            <v>Damage/Failure</v>
          </cell>
          <cell r="L332" t="str">
            <v>Major Storms - Dist</v>
          </cell>
          <cell r="M332" t="str">
            <v>Specific</v>
          </cell>
          <cell r="O332" t="str">
            <v>Closed</v>
          </cell>
          <cell r="P332">
            <v>7658</v>
          </cell>
          <cell r="Q332" t="str">
            <v>C01116</v>
          </cell>
          <cell r="R332">
            <v>37964</v>
          </cell>
          <cell r="S332" t="str">
            <v>pwrbtch</v>
          </cell>
          <cell r="U332" t="str">
            <v>to accumulate costs for storms from April 1-2003-March 31   2004 North Shore District</v>
          </cell>
          <cell r="V332" t="str">
            <v xml:space="preserve">  </v>
          </cell>
          <cell r="W332" t="str">
            <v xml:space="preserve">  </v>
          </cell>
          <cell r="X332" t="str">
            <v>Div Ops-NE Electric</v>
          </cell>
          <cell r="Y332" t="str">
            <v>75005310E</v>
          </cell>
          <cell r="Z332" t="str">
            <v>MAE1000 - MA Electric Distribution PC</v>
          </cell>
          <cell r="AA332" t="str">
            <v>NONE</v>
          </cell>
          <cell r="AB332" t="str">
            <v xml:space="preserve">COMPANY 5310 LEVEL ELECT DIST </v>
          </cell>
          <cell r="AE332">
            <v>2</v>
          </cell>
          <cell r="AF332" t="str">
            <v>2</v>
          </cell>
          <cell r="AG332">
            <v>38959</v>
          </cell>
          <cell r="AH332">
            <v>289000</v>
          </cell>
          <cell r="AI332">
            <v>0</v>
          </cell>
          <cell r="AJ332">
            <v>0</v>
          </cell>
          <cell r="AK332">
            <v>0</v>
          </cell>
          <cell r="AL332">
            <v>0</v>
          </cell>
          <cell r="AM332">
            <v>1</v>
          </cell>
          <cell r="AN332">
            <v>1</v>
          </cell>
        </row>
        <row r="333">
          <cell r="A333" t="str">
            <v>C001117</v>
          </cell>
          <cell r="B333">
            <v>5310</v>
          </cell>
          <cell r="D333" t="str">
            <v>Z-13L1 VACUUM SWITCH REMOVAL</v>
          </cell>
          <cell r="E333" t="str">
            <v>P_Electric Distribution Line MA</v>
          </cell>
          <cell r="G333" t="str">
            <v>NONE</v>
          </cell>
          <cell r="H333" t="str">
            <v>NONE</v>
          </cell>
          <cell r="I333" t="str">
            <v>NEMETHY, ALEX</v>
          </cell>
          <cell r="J333" t="str">
            <v>Asset Condition</v>
          </cell>
          <cell r="L333" t="str">
            <v>Asset Replacement</v>
          </cell>
          <cell r="M333" t="str">
            <v>Specific</v>
          </cell>
          <cell r="O333" t="str">
            <v>Closed</v>
          </cell>
          <cell r="P333">
            <v>8855</v>
          </cell>
          <cell r="Q333" t="str">
            <v>C01117</v>
          </cell>
          <cell r="R333">
            <v>37964</v>
          </cell>
          <cell r="S333" t="str">
            <v>pwrbtch</v>
          </cell>
          <cell r="U333" t="str">
            <v xml:space="preserve">  </v>
          </cell>
          <cell r="V333" t="str">
            <v xml:space="preserve">  </v>
          </cell>
          <cell r="W333" t="str">
            <v xml:space="preserve">  </v>
          </cell>
          <cell r="X333" t="str">
            <v>Div Ops-NE Electric</v>
          </cell>
          <cell r="Y333" t="str">
            <v>75005310E</v>
          </cell>
          <cell r="Z333" t="str">
            <v>MAE1000 - MA Electric Distribution PC</v>
          </cell>
          <cell r="AA333" t="str">
            <v>NONE</v>
          </cell>
          <cell r="AB333" t="str">
            <v xml:space="preserve">COMPANY 5310 LEVEL ELECT DIST </v>
          </cell>
          <cell r="AE333">
            <v>4</v>
          </cell>
          <cell r="AF333" t="str">
            <v>4</v>
          </cell>
          <cell r="AG333">
            <v>38959</v>
          </cell>
          <cell r="AH333">
            <v>327000</v>
          </cell>
          <cell r="AI333">
            <v>0</v>
          </cell>
          <cell r="AJ333">
            <v>0</v>
          </cell>
          <cell r="AK333">
            <v>0</v>
          </cell>
          <cell r="AL333">
            <v>0</v>
          </cell>
          <cell r="AM333">
            <v>1</v>
          </cell>
          <cell r="AN333">
            <v>1</v>
          </cell>
        </row>
        <row r="334">
          <cell r="A334" t="str">
            <v>C001118</v>
          </cell>
          <cell r="B334">
            <v>5310</v>
          </cell>
          <cell r="D334" t="str">
            <v>SPACER CABLE INTERLAKEN RD-STK</v>
          </cell>
          <cell r="E334" t="str">
            <v>P_Electric Distribution Line MA</v>
          </cell>
          <cell r="G334" t="str">
            <v>NONE</v>
          </cell>
          <cell r="H334" t="str">
            <v>NONE</v>
          </cell>
          <cell r="I334" t="str">
            <v>CRUZ, ANTHONY</v>
          </cell>
          <cell r="J334" t="str">
            <v>System Capacity &amp; Performance</v>
          </cell>
          <cell r="L334" t="str">
            <v>Reliability - Dist</v>
          </cell>
          <cell r="M334" t="str">
            <v>Specific</v>
          </cell>
          <cell r="O334" t="str">
            <v>Closed</v>
          </cell>
          <cell r="P334">
            <v>8659</v>
          </cell>
          <cell r="Q334" t="str">
            <v>C01118</v>
          </cell>
          <cell r="R334">
            <v>37964</v>
          </cell>
          <cell r="S334" t="str">
            <v>pwrbtch</v>
          </cell>
          <cell r="U334" t="str">
            <v>installing spacer cable on glendale-interlaken rd, stockbridge to improve reliability. this job will replace 26 JO polesand install 6,390 circuit feet of spacer cable.</v>
          </cell>
          <cell r="V334" t="str">
            <v xml:space="preserve">  </v>
          </cell>
          <cell r="W334" t="str">
            <v xml:space="preserve">See attached detail Memo for the Project </v>
          </cell>
          <cell r="X334" t="str">
            <v>Div Ops-NE Electric</v>
          </cell>
          <cell r="Y334" t="str">
            <v>75005310E</v>
          </cell>
          <cell r="Z334" t="str">
            <v>MAE1000 - MA Electric Distribution PC</v>
          </cell>
          <cell r="AA334" t="str">
            <v>NONE</v>
          </cell>
          <cell r="AB334" t="str">
            <v xml:space="preserve">COMPANY 5310 LEVEL ELECT DIST </v>
          </cell>
          <cell r="AE334">
            <v>3</v>
          </cell>
          <cell r="AF334" t="str">
            <v>3</v>
          </cell>
          <cell r="AG334">
            <v>38524</v>
          </cell>
          <cell r="AH334">
            <v>130000</v>
          </cell>
          <cell r="AI334">
            <v>0</v>
          </cell>
          <cell r="AJ334">
            <v>1</v>
          </cell>
          <cell r="AK334">
            <v>1</v>
          </cell>
          <cell r="AL334">
            <v>0</v>
          </cell>
          <cell r="AM334">
            <v>1</v>
          </cell>
          <cell r="AN334">
            <v>1</v>
          </cell>
        </row>
        <row r="335">
          <cell r="A335" t="str">
            <v>C001120</v>
          </cell>
          <cell r="B335">
            <v>5310</v>
          </cell>
          <cell r="D335" t="str">
            <v>TEST PROJECT WESTERN - 2003</v>
          </cell>
          <cell r="E335" t="str">
            <v>P_Electric Distribution Line MA</v>
          </cell>
          <cell r="G335" t="str">
            <v>NONE</v>
          </cell>
          <cell r="H335" t="str">
            <v>NONE</v>
          </cell>
          <cell r="I335" t="str">
            <v>BERNARD, PETER C</v>
          </cell>
          <cell r="L335" t="str">
            <v>Damage/Failure</v>
          </cell>
          <cell r="M335" t="str">
            <v>Specific</v>
          </cell>
          <cell r="O335" t="str">
            <v>Closed</v>
          </cell>
          <cell r="Q335" t="str">
            <v>C01120</v>
          </cell>
          <cell r="R335">
            <v>37964</v>
          </cell>
          <cell r="S335" t="str">
            <v>pwrbtch</v>
          </cell>
          <cell r="U335" t="str">
            <v xml:space="preserve">Test for Parent Project Attachment.                                                                                                                                                                                                             </v>
          </cell>
          <cell r="V335" t="str">
            <v xml:space="preserve">  </v>
          </cell>
          <cell r="W335" t="str">
            <v xml:space="preserve">  </v>
          </cell>
          <cell r="X335" t="str">
            <v>Div Ops-NE Electric</v>
          </cell>
          <cell r="Y335" t="str">
            <v>75005310E</v>
          </cell>
          <cell r="Z335" t="str">
            <v>MAE1000 - MA Electric Distribution PC</v>
          </cell>
          <cell r="AA335" t="str">
            <v>NONE</v>
          </cell>
          <cell r="AB335" t="str">
            <v xml:space="preserve">COMPANY 5310 LEVEL ELECT DIST </v>
          </cell>
          <cell r="AE335">
            <v>1</v>
          </cell>
        </row>
        <row r="336">
          <cell r="A336" t="str">
            <v>C001121</v>
          </cell>
          <cell r="B336">
            <v>5310</v>
          </cell>
          <cell r="D336" t="str">
            <v>311W5 RECOND JOB - PHELPS ST</v>
          </cell>
          <cell r="E336" t="str">
            <v>P_Electric Distribution Line MA</v>
          </cell>
          <cell r="G336" t="str">
            <v>NONE</v>
          </cell>
          <cell r="H336" t="str">
            <v>NONE</v>
          </cell>
          <cell r="I336" t="str">
            <v>EVANS, DAVID</v>
          </cell>
          <cell r="J336" t="str">
            <v>System Capacity &amp; Performance</v>
          </cell>
          <cell r="L336" t="str">
            <v>Load Relief</v>
          </cell>
          <cell r="M336" t="str">
            <v>Specific</v>
          </cell>
          <cell r="O336" t="str">
            <v>Closed</v>
          </cell>
          <cell r="P336">
            <v>7687</v>
          </cell>
          <cell r="Q336" t="str">
            <v>C01121</v>
          </cell>
          <cell r="R336">
            <v>37964</v>
          </cell>
          <cell r="S336" t="str">
            <v>pwrbtch</v>
          </cell>
          <cell r="U336" t="str">
            <v>Inst. 6,080 ckt ft of 477AL SPCA OH pri,6,080 ckt ft of 1/0 mess, 1 loadbreak switch, 28 poles, 7 anchors, and assoc.   misc OH &amp; UG equip.  Remove 25 poles, 3,356 ckt ft of 3-4/0 AL, 182 ckt ft of 3-336AL, and assoc misc OH &amp; UG equi</v>
          </cell>
          <cell r="V336" t="str">
            <v xml:space="preserve">  </v>
          </cell>
          <cell r="W336" t="str">
            <v xml:space="preserve">  </v>
          </cell>
          <cell r="X336" t="str">
            <v>Div Ops-NE Electric</v>
          </cell>
          <cell r="Y336" t="str">
            <v>75005310E</v>
          </cell>
          <cell r="Z336" t="str">
            <v>MAE1000 - MA Electric Distribution PC</v>
          </cell>
          <cell r="AA336" t="str">
            <v>NONE</v>
          </cell>
          <cell r="AB336" t="str">
            <v xml:space="preserve">COMPANY 5310 LEVEL ELECT DIST </v>
          </cell>
          <cell r="AE336">
            <v>3</v>
          </cell>
          <cell r="AF336" t="str">
            <v>3</v>
          </cell>
          <cell r="AG336">
            <v>38743</v>
          </cell>
          <cell r="AH336">
            <v>353300</v>
          </cell>
          <cell r="AI336">
            <v>0</v>
          </cell>
          <cell r="AJ336">
            <v>0</v>
          </cell>
          <cell r="AK336">
            <v>0</v>
          </cell>
          <cell r="AL336">
            <v>0</v>
          </cell>
          <cell r="AM336">
            <v>1</v>
          </cell>
          <cell r="AN336">
            <v>1</v>
          </cell>
        </row>
        <row r="337">
          <cell r="A337" t="str">
            <v>C001123</v>
          </cell>
          <cell r="B337">
            <v>5310</v>
          </cell>
          <cell r="D337" t="str">
            <v>LOAD RELIEF 5C5 AND 5C8 MALDEN</v>
          </cell>
          <cell r="E337" t="str">
            <v>P_Electric Distribution Line MA</v>
          </cell>
          <cell r="G337" t="str">
            <v>NONE</v>
          </cell>
          <cell r="H337" t="str">
            <v>NONE</v>
          </cell>
          <cell r="L337" t="str">
            <v>Load Relief</v>
          </cell>
          <cell r="M337" t="str">
            <v>Specific</v>
          </cell>
          <cell r="O337" t="str">
            <v>cancelled</v>
          </cell>
          <cell r="Q337" t="str">
            <v>C01123</v>
          </cell>
          <cell r="R337">
            <v>37964</v>
          </cell>
          <cell r="S337" t="str">
            <v>pwrbtch</v>
          </cell>
          <cell r="U337" t="str">
            <v xml:space="preserve">This project will provide load releif for the 5C5 and 5C8   circuits out of Malden #5 as per the memorandum from A.     Derian to D.J. Hunt Dated 10/23/02                                                                                      </v>
          </cell>
          <cell r="V337" t="str">
            <v xml:space="preserve">  </v>
          </cell>
          <cell r="W337" t="str">
            <v xml:space="preserve">  </v>
          </cell>
          <cell r="X337" t="str">
            <v>Div Ops-NE Electric</v>
          </cell>
          <cell r="Y337" t="str">
            <v>75005310E</v>
          </cell>
          <cell r="Z337" t="str">
            <v>MAE1000 - MA Electric Distribution PC</v>
          </cell>
          <cell r="AA337" t="str">
            <v>NONE</v>
          </cell>
          <cell r="AB337" t="str">
            <v xml:space="preserve">COMPANY 5310 LEVEL ELECT DIST </v>
          </cell>
          <cell r="AE337">
            <v>1</v>
          </cell>
          <cell r="AK337">
            <v>38261</v>
          </cell>
        </row>
        <row r="338">
          <cell r="A338" t="str">
            <v>C001124</v>
          </cell>
          <cell r="B338">
            <v>5310</v>
          </cell>
          <cell r="D338" t="str">
            <v>JUNE LANE URD</v>
          </cell>
          <cell r="E338" t="str">
            <v>P_Electric Distribution Line MA</v>
          </cell>
          <cell r="G338" t="str">
            <v>NONE</v>
          </cell>
          <cell r="H338" t="str">
            <v>NONE</v>
          </cell>
          <cell r="L338" t="str">
            <v>New Business - Residential</v>
          </cell>
          <cell r="M338" t="str">
            <v>Specific</v>
          </cell>
          <cell r="O338" t="str">
            <v>cancelled</v>
          </cell>
          <cell r="Q338" t="str">
            <v>C01124</v>
          </cell>
          <cell r="R338">
            <v>37964</v>
          </cell>
          <cell r="S338" t="str">
            <v>pwrbtch</v>
          </cell>
          <cell r="U338" t="str">
            <v xml:space="preserve">Provide service to new residential development consisting   of 9 buildings: 5 single family, 2 duplexes and 3           triplexes; a total of 15 apartment units.                                                                               </v>
          </cell>
          <cell r="V338" t="str">
            <v xml:space="preserve">  </v>
          </cell>
          <cell r="W338" t="str">
            <v xml:space="preserve">  </v>
          </cell>
          <cell r="X338" t="str">
            <v>Div Ops-NE Electric</v>
          </cell>
          <cell r="Y338" t="str">
            <v>75005310E</v>
          </cell>
          <cell r="Z338" t="str">
            <v>MAE1000 - MA Electric Distribution PC</v>
          </cell>
          <cell r="AA338" t="str">
            <v>NONE</v>
          </cell>
          <cell r="AB338" t="str">
            <v xml:space="preserve">COMPANY 5310 LEVEL ELECT DIST </v>
          </cell>
          <cell r="AE338">
            <v>1</v>
          </cell>
          <cell r="AK338">
            <v>38609</v>
          </cell>
        </row>
        <row r="339">
          <cell r="A339" t="str">
            <v>C001125</v>
          </cell>
          <cell r="B339">
            <v>5310</v>
          </cell>
          <cell r="D339" t="str">
            <v>BURTT RD. 54L4</v>
          </cell>
          <cell r="E339" t="str">
            <v>P_Electric Distribution Line MA</v>
          </cell>
          <cell r="G339" t="str">
            <v>NONE</v>
          </cell>
          <cell r="H339" t="str">
            <v>NONE</v>
          </cell>
          <cell r="I339" t="str">
            <v>RADZIK, CHRISTOPHER</v>
          </cell>
          <cell r="J339" t="str">
            <v>System Capacity &amp; Performance</v>
          </cell>
          <cell r="L339" t="str">
            <v>Load Relief</v>
          </cell>
          <cell r="M339" t="str">
            <v>Specific</v>
          </cell>
          <cell r="O339" t="str">
            <v>Closed</v>
          </cell>
          <cell r="P339">
            <v>7870</v>
          </cell>
          <cell r="Q339" t="str">
            <v>C01125</v>
          </cell>
          <cell r="R339">
            <v>37964</v>
          </cell>
          <cell r="S339" t="str">
            <v>pwrbtch</v>
          </cell>
          <cell r="U339" t="str">
            <v>Install 5,180' 3-1C 1000 kcm Cu. EPR 15kV cable, 45 straight splices, 6 terminators, one 50'/2 JO pole, one 15kV vertical loadbreak and miscellaneous overhead and underground equipment.</v>
          </cell>
          <cell r="V339" t="str">
            <v xml:space="preserve">  </v>
          </cell>
          <cell r="W339" t="str">
            <v xml:space="preserve">  </v>
          </cell>
          <cell r="X339" t="str">
            <v>Div Ops-NE Electric</v>
          </cell>
          <cell r="Y339" t="str">
            <v>75005310E</v>
          </cell>
          <cell r="Z339" t="str">
            <v>MAE1000 - MA Electric Distribution PC</v>
          </cell>
          <cell r="AA339" t="str">
            <v>NONE</v>
          </cell>
          <cell r="AB339" t="str">
            <v xml:space="preserve">COMPANY 5310 LEVEL ELECT DIST </v>
          </cell>
          <cell r="AE339">
            <v>3</v>
          </cell>
        </row>
        <row r="340">
          <cell r="A340" t="str">
            <v>C001126</v>
          </cell>
          <cell r="B340">
            <v>5310</v>
          </cell>
          <cell r="D340" t="str">
            <v>CONV GREENWICH PLAIN RD - WARE</v>
          </cell>
          <cell r="E340" t="str">
            <v>P_Electric Distribution Line MA</v>
          </cell>
          <cell r="G340" t="str">
            <v>NONE</v>
          </cell>
          <cell r="H340" t="str">
            <v>NONE</v>
          </cell>
          <cell r="I340" t="str">
            <v>FALLA, DANIEL</v>
          </cell>
          <cell r="L340" t="str">
            <v>Reliability - Dist</v>
          </cell>
          <cell r="M340" t="str">
            <v>Specific</v>
          </cell>
          <cell r="O340" t="str">
            <v>Closed</v>
          </cell>
          <cell r="Q340" t="str">
            <v>C01126</v>
          </cell>
          <cell r="R340">
            <v>37964</v>
          </cell>
          <cell r="S340" t="str">
            <v>pwrbtch</v>
          </cell>
          <cell r="U340" t="str">
            <v xml:space="preserve">INSTALL: 49 poles, 37 guys, 40 anchors, 70 pole top pins,   9,500 ft. 1/0 tree wire, 11,000 ft. 3c-1/0 secondary and    miscellaneous overhead equipment.                           REMOVE: 33 poles, 18,900 ft #4 primary, 45 cutouts.         </v>
          </cell>
          <cell r="V340" t="str">
            <v xml:space="preserve">  </v>
          </cell>
          <cell r="W340" t="str">
            <v xml:space="preserve">  </v>
          </cell>
          <cell r="X340" t="str">
            <v>Div Ops-NE Electric</v>
          </cell>
          <cell r="Y340" t="str">
            <v>75005310E</v>
          </cell>
          <cell r="Z340" t="str">
            <v>MAE1000 - MA Electric Distribution PC</v>
          </cell>
          <cell r="AA340" t="str">
            <v>NONE</v>
          </cell>
          <cell r="AB340" t="str">
            <v xml:space="preserve">COMPANY 5310 LEVEL ELECT DIST </v>
          </cell>
          <cell r="AE340">
            <v>1</v>
          </cell>
        </row>
        <row r="341">
          <cell r="A341" t="str">
            <v>C001127</v>
          </cell>
          <cell r="B341">
            <v>5310</v>
          </cell>
          <cell r="D341" t="str">
            <v>AVALON AT STEVENS POND</v>
          </cell>
          <cell r="E341" t="str">
            <v>P_Electric Distribution Line MA</v>
          </cell>
          <cell r="G341" t="str">
            <v>NONE</v>
          </cell>
          <cell r="H341" t="str">
            <v>NONE</v>
          </cell>
          <cell r="I341" t="str">
            <v>BYRNE, MICHAEL J</v>
          </cell>
          <cell r="L341" t="str">
            <v>New Business - Residential</v>
          </cell>
          <cell r="M341" t="str">
            <v>Specific</v>
          </cell>
          <cell r="O341" t="str">
            <v>cancelled</v>
          </cell>
          <cell r="Q341" t="str">
            <v>C01127</v>
          </cell>
          <cell r="R341">
            <v>37964</v>
          </cell>
          <cell r="S341" t="str">
            <v>pwrbtch</v>
          </cell>
          <cell r="U341" t="str">
            <v xml:space="preserve">  </v>
          </cell>
          <cell r="V341" t="str">
            <v xml:space="preserve">  </v>
          </cell>
          <cell r="W341" t="str">
            <v xml:space="preserve">  </v>
          </cell>
          <cell r="X341" t="str">
            <v>Div Ops-NE Electric</v>
          </cell>
          <cell r="Y341" t="str">
            <v>75005310E</v>
          </cell>
          <cell r="Z341" t="str">
            <v>MAE1000 - MA Electric Distribution PC</v>
          </cell>
          <cell r="AA341" t="str">
            <v>NONE</v>
          </cell>
          <cell r="AB341" t="str">
            <v xml:space="preserve">COMPANY 5310 LEVEL ELECT DIST </v>
          </cell>
          <cell r="AE341">
            <v>1</v>
          </cell>
          <cell r="AK341">
            <v>38261</v>
          </cell>
        </row>
        <row r="342">
          <cell r="A342" t="str">
            <v>C001130</v>
          </cell>
          <cell r="B342">
            <v>5310</v>
          </cell>
          <cell r="D342" t="str">
            <v>Z-RELOCATION FOR M &amp; N PIPELINE</v>
          </cell>
          <cell r="E342" t="str">
            <v>P_Electric Distribution Line MA</v>
          </cell>
          <cell r="G342" t="str">
            <v>NONE</v>
          </cell>
          <cell r="H342" t="str">
            <v>NONE</v>
          </cell>
          <cell r="I342" t="str">
            <v>HUNT, DARRIN J</v>
          </cell>
          <cell r="J342" t="str">
            <v>Statutory/Regulatory</v>
          </cell>
          <cell r="L342" t="str">
            <v>Public Requirements</v>
          </cell>
          <cell r="M342" t="str">
            <v>Specific</v>
          </cell>
          <cell r="O342" t="str">
            <v>Closed</v>
          </cell>
          <cell r="P342">
            <v>8955</v>
          </cell>
          <cell r="Q342" t="str">
            <v>C01130</v>
          </cell>
          <cell r="R342">
            <v>37964</v>
          </cell>
          <cell r="S342" t="str">
            <v>pwrbtch</v>
          </cell>
          <cell r="U342" t="str">
            <v>Install 2-40' poles, 1 spacer bkt, 2 pole top pins, 1 guy   assembly, 1 anchor and misc. overhead equipment.            Remove 2-35' poles, 1 spacer bkt, 2 pole top pins, 1 guy    assembly, 1 anchor and misc. overhead equipment.</v>
          </cell>
          <cell r="V342" t="str">
            <v xml:space="preserve">  </v>
          </cell>
          <cell r="W342" t="str">
            <v xml:space="preserve">  </v>
          </cell>
          <cell r="X342" t="str">
            <v>Div Ops-NE Electric</v>
          </cell>
          <cell r="Y342" t="str">
            <v>75005310E</v>
          </cell>
          <cell r="Z342" t="str">
            <v>MAE1000 - MA Electric Distribution PC</v>
          </cell>
          <cell r="AA342" t="str">
            <v>NONE</v>
          </cell>
          <cell r="AB342" t="str">
            <v xml:space="preserve">COMPANY 5310 LEVEL ELECT DIST </v>
          </cell>
          <cell r="AE342">
            <v>1</v>
          </cell>
        </row>
        <row r="343">
          <cell r="A343" t="str">
            <v>C001134</v>
          </cell>
          <cell r="B343">
            <v>5310</v>
          </cell>
          <cell r="D343" t="str">
            <v>Z-NEESCOM MILLIPORE LATERALS</v>
          </cell>
          <cell r="E343" t="str">
            <v>P_Electric Distribution Line MA</v>
          </cell>
          <cell r="G343" t="str">
            <v>NONE</v>
          </cell>
          <cell r="H343" t="str">
            <v>NONE</v>
          </cell>
          <cell r="I343" t="str">
            <v>HALL, STEVEN</v>
          </cell>
          <cell r="L343" t="str">
            <v>Public Requirements</v>
          </cell>
          <cell r="M343" t="str">
            <v>Specific</v>
          </cell>
          <cell r="O343" t="str">
            <v>Closed</v>
          </cell>
          <cell r="Q343" t="str">
            <v>C01134</v>
          </cell>
          <cell r="R343">
            <v>37964</v>
          </cell>
          <cell r="S343" t="str">
            <v>pwrbtch</v>
          </cell>
          <cell r="U343" t="str">
            <v xml:space="preserve">SURVEY AND MAKE READY WORK FOR NEESCOM FIBER OVERHEAD       INSTALLATION ALONG 11 POLES IN BILLERICA                                                                                                                                            </v>
          </cell>
          <cell r="V343" t="str">
            <v xml:space="preserve">  </v>
          </cell>
          <cell r="W343" t="str">
            <v xml:space="preserve">  </v>
          </cell>
          <cell r="X343" t="str">
            <v>Div Ops-NE Electric</v>
          </cell>
          <cell r="Y343" t="str">
            <v>75005310E</v>
          </cell>
          <cell r="Z343" t="str">
            <v>MAE1000 - MA Electric Distribution PC</v>
          </cell>
          <cell r="AA343" t="str">
            <v>NONE</v>
          </cell>
          <cell r="AB343" t="str">
            <v xml:space="preserve">COMPANY 5310 LEVEL ELECT DIST </v>
          </cell>
          <cell r="AE343">
            <v>2</v>
          </cell>
          <cell r="AF343" t="str">
            <v>2</v>
          </cell>
          <cell r="AG343">
            <v>38959</v>
          </cell>
          <cell r="AH343">
            <v>9000</v>
          </cell>
          <cell r="AI343">
            <v>1</v>
          </cell>
          <cell r="AJ343">
            <v>1</v>
          </cell>
          <cell r="AK343">
            <v>1</v>
          </cell>
          <cell r="AL343">
            <v>0</v>
          </cell>
          <cell r="AM343">
            <v>1</v>
          </cell>
          <cell r="AN343">
            <v>1</v>
          </cell>
        </row>
        <row r="344">
          <cell r="A344" t="str">
            <v>C001135</v>
          </cell>
          <cell r="B344">
            <v>5310</v>
          </cell>
          <cell r="D344" t="str">
            <v>NEESCOM REQUEST G7866</v>
          </cell>
          <cell r="E344" t="str">
            <v>P_Electric Distribution Line MA</v>
          </cell>
          <cell r="G344" t="str">
            <v>NONE</v>
          </cell>
          <cell r="H344" t="str">
            <v>NONE</v>
          </cell>
          <cell r="I344" t="str">
            <v>SMITH, GREGORY M</v>
          </cell>
          <cell r="L344" t="str">
            <v>Public Requirements</v>
          </cell>
          <cell r="M344" t="str">
            <v>Specific</v>
          </cell>
          <cell r="O344" t="str">
            <v>Closed</v>
          </cell>
          <cell r="Q344" t="str">
            <v>C01135</v>
          </cell>
          <cell r="R344">
            <v>37964</v>
          </cell>
          <cell r="S344" t="str">
            <v>pwrbtch</v>
          </cell>
          <cell r="U344" t="str">
            <v xml:space="preserve">SURVEY WORK FOR NEESCOM ROUTE 20 AT 122, 4 POLES                                                                                                                                                                                                </v>
          </cell>
          <cell r="V344" t="str">
            <v xml:space="preserve">  </v>
          </cell>
          <cell r="W344" t="str">
            <v xml:space="preserve">  </v>
          </cell>
          <cell r="X344" t="str">
            <v>Div Ops-NE Electric</v>
          </cell>
          <cell r="Y344" t="str">
            <v>75005310E</v>
          </cell>
          <cell r="Z344" t="str">
            <v>MAE1000 - MA Electric Distribution PC</v>
          </cell>
          <cell r="AA344" t="str">
            <v>NONE</v>
          </cell>
          <cell r="AB344" t="str">
            <v xml:space="preserve">COMPANY 5310 LEVEL ELECT DIST </v>
          </cell>
          <cell r="AE344">
            <v>2</v>
          </cell>
          <cell r="AF344" t="str">
            <v>2</v>
          </cell>
          <cell r="AG344">
            <v>38959</v>
          </cell>
          <cell r="AH344">
            <v>-168</v>
          </cell>
          <cell r="AI344">
            <v>1</v>
          </cell>
          <cell r="AJ344">
            <v>1</v>
          </cell>
          <cell r="AK344">
            <v>1</v>
          </cell>
          <cell r="AL344">
            <v>0</v>
          </cell>
          <cell r="AM344">
            <v>1</v>
          </cell>
          <cell r="AN344">
            <v>1</v>
          </cell>
        </row>
        <row r="345">
          <cell r="A345" t="str">
            <v>C001137</v>
          </cell>
          <cell r="B345">
            <v>5310</v>
          </cell>
          <cell r="D345" t="str">
            <v>BROADWAY LOWELL OH TO UG CONVER</v>
          </cell>
          <cell r="E345" t="str">
            <v>P_Electric Distribution Line MA</v>
          </cell>
          <cell r="G345" t="str">
            <v>49</v>
          </cell>
          <cell r="H345" t="str">
            <v>NONE</v>
          </cell>
          <cell r="I345" t="str">
            <v>VARTANIAN, JOHN F</v>
          </cell>
          <cell r="J345" t="str">
            <v>Statutory/Regulatory</v>
          </cell>
          <cell r="K345" t="str">
            <v>D_Non-REP LINE OTHER</v>
          </cell>
          <cell r="L345" t="str">
            <v>Public Requirements</v>
          </cell>
          <cell r="M345" t="str">
            <v>Specific</v>
          </cell>
          <cell r="O345" t="str">
            <v>Closed</v>
          </cell>
          <cell r="P345">
            <v>7777</v>
          </cell>
          <cell r="Q345" t="str">
            <v>C01137</v>
          </cell>
          <cell r="R345">
            <v>37964</v>
          </cell>
          <cell r="S345" t="str">
            <v>pwrbtch</v>
          </cell>
          <cell r="U345" t="str">
            <v>BROADWAY LOWELL OVERHEAD TO UNDERGROUND CONVERSION FOR  THE LOWELL PLAN FBO ACRE PLAN</v>
          </cell>
          <cell r="V345" t="str">
            <v xml:space="preserve">  </v>
          </cell>
          <cell r="W345" t="str">
            <v xml:space="preserve">  </v>
          </cell>
          <cell r="X345" t="str">
            <v>Div Ops-NE Electric</v>
          </cell>
          <cell r="Y345" t="str">
            <v>75005310E</v>
          </cell>
          <cell r="Z345" t="str">
            <v>MAE1000 - MA Electric Distribution PC</v>
          </cell>
          <cell r="AA345" t="str">
            <v>NONE</v>
          </cell>
          <cell r="AB345" t="str">
            <v xml:space="preserve">COMPANY 5310 LEVEL ELECT DIST </v>
          </cell>
          <cell r="AE345">
            <v>6</v>
          </cell>
          <cell r="AF345" t="str">
            <v>6</v>
          </cell>
          <cell r="AG345">
            <v>39939</v>
          </cell>
          <cell r="AH345">
            <v>895000</v>
          </cell>
          <cell r="AI345">
            <v>0</v>
          </cell>
          <cell r="AJ345">
            <v>0</v>
          </cell>
          <cell r="AK345">
            <v>0</v>
          </cell>
          <cell r="AL345">
            <v>1</v>
          </cell>
          <cell r="AM345">
            <v>0</v>
          </cell>
          <cell r="AN345">
            <v>1</v>
          </cell>
        </row>
        <row r="346">
          <cell r="A346" t="str">
            <v>C001138</v>
          </cell>
          <cell r="B346">
            <v>5310</v>
          </cell>
          <cell r="D346" t="str">
            <v>SHAWSHEEN ST 59L1 GETAWAY</v>
          </cell>
          <cell r="E346" t="str">
            <v>P_Electric Distribution Line MA</v>
          </cell>
          <cell r="G346" t="str">
            <v>NONE</v>
          </cell>
          <cell r="H346" t="str">
            <v>NONE</v>
          </cell>
          <cell r="I346" t="str">
            <v>PLENTZAS, JOSEPH C</v>
          </cell>
          <cell r="L346" t="str">
            <v>Load Relief</v>
          </cell>
          <cell r="M346" t="str">
            <v>Specific</v>
          </cell>
          <cell r="O346" t="str">
            <v>cancelled</v>
          </cell>
          <cell r="Q346" t="str">
            <v>C01138</v>
          </cell>
          <cell r="R346">
            <v>37964</v>
          </cell>
          <cell r="S346" t="str">
            <v>pwrbtch</v>
          </cell>
          <cell r="U346" t="str">
            <v xml:space="preserve">Install 6000 ckt ft of 477 spcr, 51 xarms, 30 JO poles, 3   so poles, 4 LB switches and miscellaneous overhead and      underground equipment                                       Remove 2 AB switches and miscellaneous oh and ug equipment  </v>
          </cell>
          <cell r="V346" t="str">
            <v xml:space="preserve">  </v>
          </cell>
          <cell r="W346" t="str">
            <v xml:space="preserve">  </v>
          </cell>
          <cell r="X346" t="str">
            <v>Div Ops-NE Electric</v>
          </cell>
          <cell r="Y346" t="str">
            <v>75005310E</v>
          </cell>
          <cell r="Z346" t="str">
            <v>MAE1000 - MA Electric Distribution PC</v>
          </cell>
          <cell r="AA346" t="str">
            <v>NONE</v>
          </cell>
          <cell r="AB346" t="str">
            <v xml:space="preserve">COMPANY 5310 LEVEL ELECT DIST </v>
          </cell>
          <cell r="AE346">
            <v>1</v>
          </cell>
          <cell r="AK346">
            <v>38261</v>
          </cell>
        </row>
        <row r="347">
          <cell r="A347" t="str">
            <v>C001139</v>
          </cell>
          <cell r="B347">
            <v>5310</v>
          </cell>
          <cell r="D347" t="str">
            <v>NEESCOM BILLERICA TO N.ANDOVER</v>
          </cell>
          <cell r="E347" t="str">
            <v>P_Electric Distribution Line MA</v>
          </cell>
          <cell r="G347" t="str">
            <v>NONE</v>
          </cell>
          <cell r="H347" t="str">
            <v>NONE</v>
          </cell>
          <cell r="I347" t="str">
            <v>KUPCHO, JEREMY</v>
          </cell>
          <cell r="L347" t="str">
            <v>Public Requirements</v>
          </cell>
          <cell r="M347" t="str">
            <v>Specific</v>
          </cell>
          <cell r="O347" t="str">
            <v>cancelled</v>
          </cell>
          <cell r="Q347" t="str">
            <v>C01139</v>
          </cell>
          <cell r="R347">
            <v>37964</v>
          </cell>
          <cell r="S347" t="str">
            <v>pwrbtch</v>
          </cell>
          <cell r="U347" t="str">
            <v xml:space="preserve">MAKE READY WORK FOR ATTACHMENT OF NEESCOM FIBEROPTIC CABLE  IN VOLTAGE SPACE OF EXISTING POLE LINES                                                                                                                                             </v>
          </cell>
          <cell r="V347" t="str">
            <v xml:space="preserve">  </v>
          </cell>
          <cell r="W347" t="str">
            <v xml:space="preserve">  </v>
          </cell>
          <cell r="X347" t="str">
            <v>Div Ops-NE Electric</v>
          </cell>
          <cell r="Y347" t="str">
            <v>75005310E</v>
          </cell>
          <cell r="Z347" t="str">
            <v>MAE1000 - MA Electric Distribution PC</v>
          </cell>
          <cell r="AA347" t="str">
            <v>NONE</v>
          </cell>
          <cell r="AB347" t="str">
            <v xml:space="preserve">COMPANY 5310 LEVEL ELECT DIST </v>
          </cell>
          <cell r="AE347">
            <v>1</v>
          </cell>
          <cell r="AK347">
            <v>39329</v>
          </cell>
        </row>
        <row r="348">
          <cell r="A348" t="str">
            <v>C001148</v>
          </cell>
          <cell r="B348">
            <v>5310</v>
          </cell>
          <cell r="D348" t="str">
            <v>SO. HUNT ROAD</v>
          </cell>
          <cell r="E348" t="str">
            <v>P_Electric Distribution Line MA</v>
          </cell>
          <cell r="G348" t="str">
            <v>NONE</v>
          </cell>
          <cell r="H348" t="str">
            <v>NONE</v>
          </cell>
          <cell r="I348" t="str">
            <v>PLENTZAS, JOSEPH C</v>
          </cell>
          <cell r="L348" t="str">
            <v>Public Requirements</v>
          </cell>
          <cell r="M348" t="str">
            <v>Specific</v>
          </cell>
          <cell r="O348" t="str">
            <v>cancelled</v>
          </cell>
          <cell r="Q348" t="str">
            <v>C01148</v>
          </cell>
          <cell r="R348">
            <v>37964</v>
          </cell>
          <cell r="S348" t="str">
            <v>pwrbtch</v>
          </cell>
          <cell r="U348" t="str">
            <v xml:space="preserve">Install 1700 ckt ft of 477 spacer cable and miscellaneous   overhead equipment                                          Remove 1700 ckt ft of 477 spacer cable and miscellaneous    overhead equipment                                          </v>
          </cell>
          <cell r="V348" t="str">
            <v xml:space="preserve">  </v>
          </cell>
          <cell r="W348" t="str">
            <v xml:space="preserve">  </v>
          </cell>
          <cell r="X348" t="str">
            <v>Div Ops-NE Electric</v>
          </cell>
          <cell r="Y348" t="str">
            <v>75005310E</v>
          </cell>
          <cell r="Z348" t="str">
            <v>MAE1000 - MA Electric Distribution PC</v>
          </cell>
          <cell r="AA348" t="str">
            <v>NONE</v>
          </cell>
          <cell r="AB348" t="str">
            <v xml:space="preserve">COMPANY 5310 LEVEL ELECT DIST </v>
          </cell>
          <cell r="AE348">
            <v>1</v>
          </cell>
          <cell r="AK348">
            <v>38261</v>
          </cell>
        </row>
        <row r="349">
          <cell r="A349" t="str">
            <v>C001151</v>
          </cell>
          <cell r="B349">
            <v>5310</v>
          </cell>
          <cell r="D349" t="str">
            <v>KINGS LYNNE URD CABLE REPLACEMENT</v>
          </cell>
          <cell r="E349" t="str">
            <v>P_Electric Distribution Line MA</v>
          </cell>
          <cell r="G349" t="str">
            <v>49</v>
          </cell>
          <cell r="H349" t="str">
            <v>NONE</v>
          </cell>
          <cell r="I349" t="str">
            <v>OSMANCEVIC, SANJIN</v>
          </cell>
          <cell r="J349" t="str">
            <v>System Capacity &amp; Performance</v>
          </cell>
          <cell r="L349" t="str">
            <v>Reliability - Dist</v>
          </cell>
          <cell r="M349" t="str">
            <v>Specific</v>
          </cell>
          <cell r="N349" t="str">
            <v>UG Cable Replacements</v>
          </cell>
          <cell r="O349" t="str">
            <v>Closed</v>
          </cell>
          <cell r="P349">
            <v>8252</v>
          </cell>
          <cell r="Q349" t="str">
            <v>C01151</v>
          </cell>
          <cell r="R349">
            <v>37964</v>
          </cell>
          <cell r="S349" t="str">
            <v>pwrbtch</v>
          </cell>
          <cell r="U349" t="str">
            <v>This project is for the installation of a cable and conduit system throughout the Kings Lynne Development and the abandoned existing direct buried cable. The project will be divided into sections. In total, approximately 10,040 feet o</v>
          </cell>
          <cell r="V349" t="str">
            <v xml:space="preserve">  </v>
          </cell>
          <cell r="W349" t="str">
            <v>Over the last nine years there have been 32 cable failures in the direct buried cable at Kings Lynne URD. There have been 9 failures in the year 2005 alone.  This project is necessary to replace cable that has been damaged beyond repair.</v>
          </cell>
          <cell r="X349" t="str">
            <v>Div Ops-NE Electric</v>
          </cell>
          <cell r="Y349" t="str">
            <v>75005310E</v>
          </cell>
          <cell r="Z349" t="str">
            <v>MAE1000 - MA Electric Distribution PC</v>
          </cell>
          <cell r="AA349" t="str">
            <v>NONE</v>
          </cell>
          <cell r="AB349" t="str">
            <v>MASS PLANT - MA 5310 - MAE1000</v>
          </cell>
          <cell r="AE349">
            <v>6</v>
          </cell>
          <cell r="AF349" t="str">
            <v>6</v>
          </cell>
          <cell r="AG349">
            <v>39169</v>
          </cell>
          <cell r="AH349">
            <v>486546</v>
          </cell>
          <cell r="AI349">
            <v>0</v>
          </cell>
          <cell r="AJ349">
            <v>0</v>
          </cell>
          <cell r="AK349">
            <v>0</v>
          </cell>
          <cell r="AL349">
            <v>0</v>
          </cell>
          <cell r="AM349">
            <v>1</v>
          </cell>
          <cell r="AN349">
            <v>1</v>
          </cell>
        </row>
        <row r="350">
          <cell r="A350" t="str">
            <v>C001160</v>
          </cell>
          <cell r="B350">
            <v>5310</v>
          </cell>
          <cell r="D350" t="str">
            <v>NEESCOM-RIVERSIDE DR.,ANDOVER</v>
          </cell>
          <cell r="E350" t="str">
            <v>P_Electric Distribution Line MA</v>
          </cell>
          <cell r="G350" t="str">
            <v>NONE</v>
          </cell>
          <cell r="H350" t="str">
            <v>NONE</v>
          </cell>
          <cell r="I350" t="str">
            <v>DALLEVA, NICHOLAS</v>
          </cell>
          <cell r="L350" t="str">
            <v>Public Requirements</v>
          </cell>
          <cell r="M350" t="str">
            <v>Specific</v>
          </cell>
          <cell r="O350" t="str">
            <v>cancelled</v>
          </cell>
          <cell r="Q350" t="str">
            <v>C01160</v>
          </cell>
          <cell r="R350">
            <v>37964</v>
          </cell>
          <cell r="S350" t="str">
            <v>pwrbtch</v>
          </cell>
          <cell r="U350" t="str">
            <v xml:space="preserve">Survey and make-ready work for Neescom to install fiber to  3 Riverside Drive in Andover.                                                                                                                                                       </v>
          </cell>
          <cell r="V350" t="str">
            <v xml:space="preserve">  </v>
          </cell>
          <cell r="W350" t="str">
            <v xml:space="preserve">  </v>
          </cell>
          <cell r="X350" t="str">
            <v>Div Ops-NE Electric</v>
          </cell>
          <cell r="Y350" t="str">
            <v>75005310E</v>
          </cell>
          <cell r="Z350" t="str">
            <v>MAE1000 - MA Electric Distribution PC</v>
          </cell>
          <cell r="AA350" t="str">
            <v>NONE</v>
          </cell>
          <cell r="AB350" t="str">
            <v xml:space="preserve">COMPANY 5310 LEVEL ELECT DIST </v>
          </cell>
          <cell r="AE350">
            <v>1</v>
          </cell>
          <cell r="AK350">
            <v>39324</v>
          </cell>
        </row>
        <row r="351">
          <cell r="A351" t="str">
            <v>C001191</v>
          </cell>
          <cell r="B351">
            <v>5310</v>
          </cell>
          <cell r="D351" t="str">
            <v>Z-NEESCOM MIDDLE ST EXT LOWELL</v>
          </cell>
          <cell r="E351" t="str">
            <v>P_Electric Distribution Line MA</v>
          </cell>
          <cell r="G351" t="str">
            <v>NONE</v>
          </cell>
          <cell r="H351" t="str">
            <v>NONE</v>
          </cell>
          <cell r="I351" t="str">
            <v>RADZIK, CHRISTOPHER</v>
          </cell>
          <cell r="L351" t="str">
            <v>Public Requirements</v>
          </cell>
          <cell r="M351" t="str">
            <v>Specific</v>
          </cell>
          <cell r="O351" t="str">
            <v>Closed</v>
          </cell>
          <cell r="Q351" t="str">
            <v>C01191</v>
          </cell>
          <cell r="R351">
            <v>37964</v>
          </cell>
          <cell r="S351" t="str">
            <v>pwrbtch</v>
          </cell>
          <cell r="U351" t="str">
            <v xml:space="preserve">CONDUCT SURVEY ON 12 MANHOLES ON CENTRAL, MIDDLE, AND       PALMER STREETS IN LOWELL                                                                                                                                                            </v>
          </cell>
          <cell r="V351" t="str">
            <v xml:space="preserve">  </v>
          </cell>
          <cell r="W351" t="str">
            <v xml:space="preserve">  </v>
          </cell>
          <cell r="X351" t="str">
            <v>Div Ops-NE Electric</v>
          </cell>
          <cell r="Y351" t="str">
            <v>75005310E</v>
          </cell>
          <cell r="Z351" t="str">
            <v>MAE1000 - MA Electric Distribution PC</v>
          </cell>
          <cell r="AA351" t="str">
            <v>NONE</v>
          </cell>
          <cell r="AB351" t="str">
            <v xml:space="preserve">COMPANY 5310 LEVEL ELECT DIST </v>
          </cell>
          <cell r="AE351">
            <v>1</v>
          </cell>
        </row>
        <row r="352">
          <cell r="A352" t="str">
            <v>C001194</v>
          </cell>
          <cell r="B352">
            <v>5310</v>
          </cell>
          <cell r="D352" t="str">
            <v>NEESCOM REQUEST G7841</v>
          </cell>
          <cell r="E352" t="str">
            <v>P_Electric Distribution Line MA</v>
          </cell>
          <cell r="G352" t="str">
            <v>NONE</v>
          </cell>
          <cell r="H352" t="str">
            <v>NONE</v>
          </cell>
          <cell r="I352" t="str">
            <v>SMITH, GREGORY M</v>
          </cell>
          <cell r="L352" t="str">
            <v>Public Requirements</v>
          </cell>
          <cell r="M352" t="str">
            <v>Specific</v>
          </cell>
          <cell r="O352" t="str">
            <v>Closed</v>
          </cell>
          <cell r="Q352" t="str">
            <v>C01194</v>
          </cell>
          <cell r="R352">
            <v>37964</v>
          </cell>
          <cell r="S352" t="str">
            <v>pwrbtch</v>
          </cell>
          <cell r="U352" t="str">
            <v xml:space="preserve">Survey work associated with NEESCOM'S PROJECT G7841.        centec Park, Grafton  8 manholes                                                                                                                                                    </v>
          </cell>
          <cell r="V352" t="str">
            <v xml:space="preserve">  </v>
          </cell>
          <cell r="W352" t="str">
            <v xml:space="preserve">  </v>
          </cell>
          <cell r="X352" t="str">
            <v>Div Ops-NE Electric</v>
          </cell>
          <cell r="Y352" t="str">
            <v>75005310E</v>
          </cell>
          <cell r="Z352" t="str">
            <v>MAE1000 - MA Electric Distribution PC</v>
          </cell>
          <cell r="AA352" t="str">
            <v>NONE</v>
          </cell>
          <cell r="AB352" t="str">
            <v xml:space="preserve">COMPANY 5310 LEVEL ELECT DIST </v>
          </cell>
          <cell r="AE352">
            <v>2</v>
          </cell>
          <cell r="AF352" t="str">
            <v>2</v>
          </cell>
          <cell r="AG352">
            <v>38959</v>
          </cell>
          <cell r="AH352">
            <v>330</v>
          </cell>
          <cell r="AI352">
            <v>1</v>
          </cell>
          <cell r="AJ352">
            <v>1</v>
          </cell>
          <cell r="AK352">
            <v>1</v>
          </cell>
          <cell r="AL352">
            <v>0</v>
          </cell>
          <cell r="AM352">
            <v>1</v>
          </cell>
          <cell r="AN352">
            <v>1</v>
          </cell>
        </row>
        <row r="353">
          <cell r="A353" t="str">
            <v>C001200</v>
          </cell>
          <cell r="B353">
            <v>5310</v>
          </cell>
          <cell r="D353" t="str">
            <v>NEESCOM REQUEST G7815</v>
          </cell>
          <cell r="E353" t="str">
            <v>P_Electric Distribution Line MA</v>
          </cell>
          <cell r="G353" t="str">
            <v>NONE</v>
          </cell>
          <cell r="H353" t="str">
            <v>NONE</v>
          </cell>
          <cell r="I353" t="str">
            <v>SMITH, GREGORY M</v>
          </cell>
          <cell r="L353" t="str">
            <v>Public Requirements</v>
          </cell>
          <cell r="M353" t="str">
            <v>Specific</v>
          </cell>
          <cell r="O353" t="str">
            <v>Closed</v>
          </cell>
          <cell r="Q353" t="str">
            <v>C01200</v>
          </cell>
          <cell r="R353">
            <v>37964</v>
          </cell>
          <cell r="S353" t="str">
            <v>pwrbtch</v>
          </cell>
          <cell r="U353" t="str">
            <v xml:space="preserve">THIS PROJECT WILL PROVIDE FOR SURVEY WORK ASSOCIATED WITH   NEESCOM'S REQUEST G7815 ON PRESCOTT STREET IN WORCESTER.    SURVEY MH 4045, 1320, 1375, 1374, 1373, 1372 TO GET INTO 85 PRESCOTT STREET.                                            </v>
          </cell>
          <cell r="V353" t="str">
            <v xml:space="preserve">  </v>
          </cell>
          <cell r="W353" t="str">
            <v xml:space="preserve">  </v>
          </cell>
          <cell r="X353" t="str">
            <v>Div Ops-NE Electric</v>
          </cell>
          <cell r="Y353" t="str">
            <v>75005310E</v>
          </cell>
          <cell r="Z353" t="str">
            <v>MAE1000 - MA Electric Distribution PC</v>
          </cell>
          <cell r="AA353" t="str">
            <v>NONE</v>
          </cell>
          <cell r="AB353" t="str">
            <v xml:space="preserve">COMPANY 5310 LEVEL ELECT DIST </v>
          </cell>
          <cell r="AE353">
            <v>1</v>
          </cell>
        </row>
        <row r="354">
          <cell r="A354" t="str">
            <v>C001201</v>
          </cell>
          <cell r="B354">
            <v>5310</v>
          </cell>
          <cell r="D354" t="str">
            <v>Z-NEESCOM-MEDFORD (G7726)</v>
          </cell>
          <cell r="E354" t="str">
            <v>P_Electric Distribution Line MA</v>
          </cell>
          <cell r="G354" t="str">
            <v>NONE</v>
          </cell>
          <cell r="H354" t="str">
            <v>NONE</v>
          </cell>
          <cell r="I354" t="str">
            <v>JANKOWSKI, JOHN P</v>
          </cell>
          <cell r="J354" t="str">
            <v>Statutory/Regulatory</v>
          </cell>
          <cell r="L354" t="str">
            <v>Public Requirements</v>
          </cell>
          <cell r="M354" t="str">
            <v>Specific</v>
          </cell>
          <cell r="O354" t="str">
            <v>Closed</v>
          </cell>
          <cell r="P354">
            <v>8936</v>
          </cell>
          <cell r="Q354" t="str">
            <v>C01201</v>
          </cell>
          <cell r="R354">
            <v>37964</v>
          </cell>
          <cell r="S354" t="str">
            <v>pwrbtch</v>
          </cell>
          <cell r="U354" t="str">
            <v>Manhole survey in Lynn (G7726) at City Hall Square.</v>
          </cell>
          <cell r="V354" t="str">
            <v xml:space="preserve">  </v>
          </cell>
          <cell r="W354" t="str">
            <v xml:space="preserve">  </v>
          </cell>
          <cell r="X354" t="str">
            <v>Div Ops-NE Electric</v>
          </cell>
          <cell r="Y354" t="str">
            <v>75005310E</v>
          </cell>
          <cell r="Z354" t="str">
            <v>MAE1000 - MA Electric Distribution PC</v>
          </cell>
          <cell r="AA354" t="str">
            <v>NONE</v>
          </cell>
          <cell r="AB354" t="str">
            <v xml:space="preserve">COMPANY 5310 LEVEL ELECT DIST </v>
          </cell>
          <cell r="AE354">
            <v>1</v>
          </cell>
        </row>
        <row r="355">
          <cell r="A355" t="str">
            <v>C001231</v>
          </cell>
          <cell r="B355">
            <v>5310</v>
          </cell>
          <cell r="D355" t="str">
            <v>Z-NEESCOM-APPLETON ST, LOWELL</v>
          </cell>
          <cell r="E355" t="str">
            <v>P_Electric Distribution Line MA</v>
          </cell>
          <cell r="G355" t="str">
            <v>NONE</v>
          </cell>
          <cell r="H355" t="str">
            <v>NONE</v>
          </cell>
          <cell r="I355" t="str">
            <v>HUNT, DARRIN J</v>
          </cell>
          <cell r="J355" t="str">
            <v>Statutory/Regulatory</v>
          </cell>
          <cell r="L355" t="str">
            <v>Public Requirements</v>
          </cell>
          <cell r="M355" t="str">
            <v>Specific</v>
          </cell>
          <cell r="O355" t="str">
            <v>Closed</v>
          </cell>
          <cell r="P355">
            <v>8935</v>
          </cell>
          <cell r="Q355" t="str">
            <v>C01231</v>
          </cell>
          <cell r="R355">
            <v>37964</v>
          </cell>
          <cell r="S355" t="str">
            <v>pwrbtch</v>
          </cell>
          <cell r="U355" t="str">
            <v>Survey work for NEESCOM Fiber underground installation in 6 manholes on Appleton St., Lowell. - Proj# G7808                      -</v>
          </cell>
          <cell r="V355" t="str">
            <v xml:space="preserve">  </v>
          </cell>
          <cell r="W355" t="str">
            <v xml:space="preserve">  </v>
          </cell>
          <cell r="X355" t="str">
            <v>Div Ops-NE Electric</v>
          </cell>
          <cell r="Y355" t="str">
            <v>75005310E</v>
          </cell>
          <cell r="Z355" t="str">
            <v>MAE1000 - MA Electric Distribution PC</v>
          </cell>
          <cell r="AA355" t="str">
            <v>NONE</v>
          </cell>
          <cell r="AB355" t="str">
            <v xml:space="preserve">COMPANY 5310 LEVEL ELECT DIST </v>
          </cell>
          <cell r="AE355">
            <v>1</v>
          </cell>
        </row>
        <row r="356">
          <cell r="A356" t="str">
            <v>C001296</v>
          </cell>
          <cell r="B356">
            <v>5310</v>
          </cell>
          <cell r="D356" t="str">
            <v>150 MINUTEMAN DR,ANDOVER</v>
          </cell>
          <cell r="E356" t="str">
            <v>P_Electric Distribution Line MA</v>
          </cell>
          <cell r="G356" t="str">
            <v>NONE</v>
          </cell>
          <cell r="H356" t="str">
            <v>NONE</v>
          </cell>
          <cell r="I356" t="str">
            <v>MAHONEY, DANIEL</v>
          </cell>
          <cell r="L356" t="str">
            <v>New Business - Commercial</v>
          </cell>
          <cell r="M356" t="str">
            <v>Specific</v>
          </cell>
          <cell r="O356" t="str">
            <v>Closed</v>
          </cell>
          <cell r="Q356" t="str">
            <v>C01296</v>
          </cell>
          <cell r="R356">
            <v>37964</v>
          </cell>
          <cell r="S356" t="str">
            <v>pwrbtch</v>
          </cell>
          <cell r="U356" t="str">
            <v xml:space="preserve">Install 2,400 circuit feet 3-1/O Al 35kV underground        cable, 2 S&amp;C Vista switchgear and miscellaneous underground equipment.                                                                                                              </v>
          </cell>
          <cell r="V356" t="str">
            <v xml:space="preserve">  </v>
          </cell>
          <cell r="W356" t="str">
            <v xml:space="preserve">  </v>
          </cell>
          <cell r="X356" t="str">
            <v>Div Ops-NE Electric</v>
          </cell>
          <cell r="Y356" t="str">
            <v>75005310E</v>
          </cell>
          <cell r="Z356" t="str">
            <v>MAE1000 - MA Electric Distribution PC</v>
          </cell>
          <cell r="AA356" t="str">
            <v>NONE</v>
          </cell>
          <cell r="AB356" t="str">
            <v xml:space="preserve">COMPANY 5310 LEVEL ELECT DIST </v>
          </cell>
          <cell r="AE356">
            <v>1</v>
          </cell>
        </row>
        <row r="357">
          <cell r="A357" t="str">
            <v>C001297</v>
          </cell>
          <cell r="B357">
            <v>5310</v>
          </cell>
          <cell r="D357" t="str">
            <v>Z-NEESCOM LOWELL/BILLERICA/NAND</v>
          </cell>
          <cell r="E357" t="str">
            <v>P_Electric Distribution Line MA</v>
          </cell>
          <cell r="G357" t="str">
            <v>NONE</v>
          </cell>
          <cell r="H357" t="str">
            <v>NONE</v>
          </cell>
          <cell r="I357" t="str">
            <v>KUPCHO, JEREMY</v>
          </cell>
          <cell r="J357" t="str">
            <v>Statutory/Regulatory</v>
          </cell>
          <cell r="L357" t="str">
            <v>Public Requirements</v>
          </cell>
          <cell r="M357" t="str">
            <v>Specific</v>
          </cell>
          <cell r="O357" t="str">
            <v>Closed</v>
          </cell>
          <cell r="P357">
            <v>8927</v>
          </cell>
          <cell r="Q357" t="str">
            <v>C01297</v>
          </cell>
          <cell r="R357">
            <v>37964</v>
          </cell>
          <cell r="S357" t="str">
            <v>pwrbtch</v>
          </cell>
          <cell r="U357" t="str">
            <v>NEESCOM TO ATTACH FIBER OPTIC CABLE ALONG POLE EXISTING     POLE LINE.</v>
          </cell>
          <cell r="V357" t="str">
            <v xml:space="preserve">  </v>
          </cell>
          <cell r="W357" t="str">
            <v xml:space="preserve">  </v>
          </cell>
          <cell r="X357" t="str">
            <v>Div Ops-NE Electric</v>
          </cell>
          <cell r="Y357" t="str">
            <v>75005310E</v>
          </cell>
          <cell r="Z357" t="str">
            <v>MAE1000 - MA Electric Distribution PC</v>
          </cell>
          <cell r="AA357" t="str">
            <v>NONE</v>
          </cell>
          <cell r="AB357" t="str">
            <v xml:space="preserve">COMPANY 5310 LEVEL ELECT DIST </v>
          </cell>
          <cell r="AE357">
            <v>1</v>
          </cell>
        </row>
        <row r="358">
          <cell r="A358" t="str">
            <v>C001302</v>
          </cell>
          <cell r="B358">
            <v>5310</v>
          </cell>
          <cell r="D358" t="str">
            <v>NEESCOM - SURVEY &amp; MAKE READY.</v>
          </cell>
          <cell r="E358" t="str">
            <v>P_Electric Distribution Line MA</v>
          </cell>
          <cell r="G358" t="str">
            <v>NONE</v>
          </cell>
          <cell r="H358" t="str">
            <v>NONE</v>
          </cell>
          <cell r="I358" t="str">
            <v>JANKOWSKI, JOHN P</v>
          </cell>
          <cell r="L358" t="str">
            <v>Public Requirements</v>
          </cell>
          <cell r="M358" t="str">
            <v>Specific</v>
          </cell>
          <cell r="O358" t="str">
            <v>Closed</v>
          </cell>
          <cell r="Q358" t="str">
            <v>C01302</v>
          </cell>
          <cell r="R358">
            <v>37964</v>
          </cell>
          <cell r="S358" t="str">
            <v>pwrbtch</v>
          </cell>
          <cell r="U358" t="str">
            <v xml:space="preserve">Survey and make ready - Cummings Property in Elliot St in   Beverly, MA.                                                                                                                                                                        </v>
          </cell>
          <cell r="V358" t="str">
            <v xml:space="preserve">  </v>
          </cell>
          <cell r="W358" t="str">
            <v xml:space="preserve">  </v>
          </cell>
          <cell r="X358" t="str">
            <v>Div Ops-NE Electric</v>
          </cell>
          <cell r="Y358" t="str">
            <v>75005310E</v>
          </cell>
          <cell r="Z358" t="str">
            <v>MAE1000 - MA Electric Distribution PC</v>
          </cell>
          <cell r="AA358" t="str">
            <v>NONE</v>
          </cell>
          <cell r="AB358" t="str">
            <v xml:space="preserve">COMPANY 5310 LEVEL ELECT DIST </v>
          </cell>
          <cell r="AE358">
            <v>1</v>
          </cell>
        </row>
        <row r="359">
          <cell r="A359" t="str">
            <v>C001305</v>
          </cell>
          <cell r="B359">
            <v>5310</v>
          </cell>
          <cell r="D359" t="str">
            <v>RELIEVE NEWBURYPORT FEEDERS</v>
          </cell>
          <cell r="E359" t="str">
            <v>P_Electric Distribution Line MA</v>
          </cell>
          <cell r="G359" t="str">
            <v>NONE</v>
          </cell>
          <cell r="H359" t="str">
            <v>NONE</v>
          </cell>
          <cell r="I359" t="str">
            <v>DALLEVA, NICHOLAS</v>
          </cell>
          <cell r="L359" t="str">
            <v>Public Requirements</v>
          </cell>
          <cell r="M359" t="str">
            <v>Specific</v>
          </cell>
          <cell r="O359" t="str">
            <v>Closed</v>
          </cell>
          <cell r="Q359" t="str">
            <v>C01305</v>
          </cell>
          <cell r="R359">
            <v>37964</v>
          </cell>
          <cell r="S359" t="str">
            <v>pwrbtch</v>
          </cell>
          <cell r="U359" t="str">
            <v xml:space="preserve">Install 1500 circuit ft. of 477 Al. open wire, 1200 circuit ft. of 477 Al. spacer cable, 5 loadbreak switches, 30 J.O   poles, a conversion of 3,055 connected KVA to 13Kv and      misc. OH equip.  Remove 30 poles, 2100 ft of #6 wire, ect.  </v>
          </cell>
          <cell r="V359" t="str">
            <v xml:space="preserve">  </v>
          </cell>
          <cell r="W359" t="str">
            <v xml:space="preserve">  </v>
          </cell>
          <cell r="X359" t="str">
            <v>Div Ops-NE Electric</v>
          </cell>
          <cell r="Y359" t="str">
            <v>75005310E</v>
          </cell>
          <cell r="Z359" t="str">
            <v>MAE1000 - MA Electric Distribution PC</v>
          </cell>
          <cell r="AA359" t="str">
            <v>NONE</v>
          </cell>
          <cell r="AB359" t="str">
            <v xml:space="preserve">COMPANY 5310 LEVEL ELECT DIST </v>
          </cell>
          <cell r="AE359">
            <v>1</v>
          </cell>
        </row>
        <row r="360">
          <cell r="A360" t="str">
            <v>C001306</v>
          </cell>
          <cell r="B360">
            <v>5310</v>
          </cell>
          <cell r="D360" t="str">
            <v>Z-NEESCOM-2383 TECH PARK DR,WEST</v>
          </cell>
          <cell r="E360" t="str">
            <v>P_Electric Distribution Line MA</v>
          </cell>
          <cell r="G360" t="str">
            <v>NONE</v>
          </cell>
          <cell r="H360" t="str">
            <v>NONE</v>
          </cell>
          <cell r="I360" t="str">
            <v>HENRY, JOSEPH</v>
          </cell>
          <cell r="J360" t="str">
            <v>Statutory/Regulatory</v>
          </cell>
          <cell r="L360" t="str">
            <v>Public Requirements</v>
          </cell>
          <cell r="M360" t="str">
            <v>Specific</v>
          </cell>
          <cell r="O360" t="str">
            <v>Closed</v>
          </cell>
          <cell r="P360">
            <v>8932</v>
          </cell>
          <cell r="Q360" t="str">
            <v>C01306</v>
          </cell>
          <cell r="R360">
            <v>37964</v>
          </cell>
          <cell r="S360" t="str">
            <v>pwrbtch</v>
          </cell>
          <cell r="U360" t="str">
            <v>Survey work for NEESCOM Fiber overhead installation from    Littleton Rd. going 10 poles down the 2383 Line to          pole 29 1/2. No Capital work needed.</v>
          </cell>
          <cell r="V360" t="str">
            <v xml:space="preserve">  </v>
          </cell>
          <cell r="W360" t="str">
            <v xml:space="preserve">  </v>
          </cell>
          <cell r="X360" t="str">
            <v>Div Ops-NE Electric</v>
          </cell>
          <cell r="Y360" t="str">
            <v>75005310E</v>
          </cell>
          <cell r="Z360" t="str">
            <v>MAE1000 - MA Electric Distribution PC</v>
          </cell>
          <cell r="AA360" t="str">
            <v>NONE</v>
          </cell>
          <cell r="AB360" t="str">
            <v xml:space="preserve">COMPANY 5310 LEVEL ELECT DIST </v>
          </cell>
          <cell r="AE360">
            <v>1</v>
          </cell>
        </row>
        <row r="361">
          <cell r="A361" t="str">
            <v>C001307</v>
          </cell>
          <cell r="B361">
            <v>5310</v>
          </cell>
          <cell r="D361" t="str">
            <v>Z-NEESCOM OLD RIVER RD., ANDOVER</v>
          </cell>
          <cell r="E361" t="str">
            <v>P_Electric Distribution Line MA</v>
          </cell>
          <cell r="G361" t="str">
            <v>NONE</v>
          </cell>
          <cell r="H361" t="str">
            <v>NONE</v>
          </cell>
          <cell r="I361" t="str">
            <v>DALLEVA, NICHOLAS</v>
          </cell>
          <cell r="J361" t="str">
            <v>Statutory/Regulatory</v>
          </cell>
          <cell r="L361" t="str">
            <v>Public Requirements</v>
          </cell>
          <cell r="M361" t="str">
            <v>Specific</v>
          </cell>
          <cell r="O361" t="str">
            <v>Closed</v>
          </cell>
          <cell r="P361">
            <v>8929</v>
          </cell>
          <cell r="Q361" t="str">
            <v>C01307</v>
          </cell>
          <cell r="R361">
            <v>37964</v>
          </cell>
          <cell r="S361" t="str">
            <v>pwrbtch</v>
          </cell>
          <cell r="U361" t="str">
            <v>Survey and make-ready work for Neescom to install fiber t0  6 Old River Road in Andover.</v>
          </cell>
          <cell r="V361" t="str">
            <v xml:space="preserve">  </v>
          </cell>
          <cell r="W361" t="str">
            <v xml:space="preserve">  </v>
          </cell>
          <cell r="X361" t="str">
            <v>Div Ops-NE Electric</v>
          </cell>
          <cell r="Y361" t="str">
            <v>75005310E</v>
          </cell>
          <cell r="Z361" t="str">
            <v>MAE1000 - MA Electric Distribution PC</v>
          </cell>
          <cell r="AA361" t="str">
            <v>NONE</v>
          </cell>
          <cell r="AB361" t="str">
            <v xml:space="preserve">COMPANY 5310 LEVEL ELECT DIST </v>
          </cell>
          <cell r="AE361">
            <v>1</v>
          </cell>
        </row>
        <row r="362">
          <cell r="A362" t="str">
            <v>C001308</v>
          </cell>
          <cell r="B362">
            <v>5310</v>
          </cell>
          <cell r="D362" t="str">
            <v>Z-NEESCOM-MINUTEMAN DR.,ANDOVER</v>
          </cell>
          <cell r="E362" t="str">
            <v>P_Electric Distribution Line MA</v>
          </cell>
          <cell r="G362" t="str">
            <v>NONE</v>
          </cell>
          <cell r="H362" t="str">
            <v>NONE</v>
          </cell>
          <cell r="I362" t="str">
            <v>DALLEVA, NICHOLAS</v>
          </cell>
          <cell r="J362" t="str">
            <v>Statutory/Regulatory</v>
          </cell>
          <cell r="L362" t="str">
            <v>Public Requirements</v>
          </cell>
          <cell r="M362" t="str">
            <v>Specific</v>
          </cell>
          <cell r="O362" t="str">
            <v>Closed</v>
          </cell>
          <cell r="P362">
            <v>8937</v>
          </cell>
          <cell r="Q362" t="str">
            <v>C01308</v>
          </cell>
          <cell r="R362">
            <v>37964</v>
          </cell>
          <cell r="S362" t="str">
            <v>pwrbtch</v>
          </cell>
          <cell r="U362" t="str">
            <v>Survey and make-ready work for Neescom to install fiber to  200 Minuteman Dr. in Andover.</v>
          </cell>
          <cell r="V362" t="str">
            <v xml:space="preserve">  </v>
          </cell>
          <cell r="W362" t="str">
            <v xml:space="preserve">  </v>
          </cell>
          <cell r="X362" t="str">
            <v>Div Ops-NE Electric</v>
          </cell>
          <cell r="Y362" t="str">
            <v>75005310E</v>
          </cell>
          <cell r="Z362" t="str">
            <v>MAE1000 - MA Electric Distribution PC</v>
          </cell>
          <cell r="AA362" t="str">
            <v>NONE</v>
          </cell>
          <cell r="AB362" t="str">
            <v xml:space="preserve">COMPANY 5310 LEVEL ELECT DIST </v>
          </cell>
          <cell r="AE362">
            <v>3</v>
          </cell>
          <cell r="AF362" t="str">
            <v>3</v>
          </cell>
          <cell r="AG362">
            <v>38959</v>
          </cell>
          <cell r="AH362">
            <v>4000</v>
          </cell>
          <cell r="AI362">
            <v>1</v>
          </cell>
          <cell r="AJ362">
            <v>1</v>
          </cell>
          <cell r="AK362">
            <v>1</v>
          </cell>
          <cell r="AL362">
            <v>0</v>
          </cell>
          <cell r="AM362">
            <v>1</v>
          </cell>
          <cell r="AN362">
            <v>1</v>
          </cell>
        </row>
        <row r="363">
          <cell r="A363" t="str">
            <v>C001310</v>
          </cell>
          <cell r="B363">
            <v>5310</v>
          </cell>
          <cell r="D363" t="str">
            <v>Z-NEESCOM-836 NORTH RD, TEWKS.</v>
          </cell>
          <cell r="E363" t="str">
            <v>P_Electric Distribution Line MA</v>
          </cell>
          <cell r="G363" t="str">
            <v>NONE</v>
          </cell>
          <cell r="H363" t="str">
            <v>NONE</v>
          </cell>
          <cell r="I363" t="str">
            <v>HENRY, JOSEPH</v>
          </cell>
          <cell r="J363" t="str">
            <v>Statutory/Regulatory</v>
          </cell>
          <cell r="L363" t="str">
            <v>Public Requirements</v>
          </cell>
          <cell r="M363" t="str">
            <v>Specific</v>
          </cell>
          <cell r="O363" t="str">
            <v>Closed</v>
          </cell>
          <cell r="P363">
            <v>8934</v>
          </cell>
          <cell r="Q363" t="str">
            <v>C01310</v>
          </cell>
          <cell r="R363">
            <v>37964</v>
          </cell>
          <cell r="S363" t="str">
            <v>pwrbtch</v>
          </cell>
          <cell r="U363" t="str">
            <v>Survey work for NEESCOM Fiber overhead installation along   North Rd. and along 836 North Rd. driveway.                          -</v>
          </cell>
          <cell r="V363" t="str">
            <v xml:space="preserve">  </v>
          </cell>
          <cell r="W363" t="str">
            <v xml:space="preserve">  </v>
          </cell>
          <cell r="X363" t="str">
            <v>Div Ops-NE Electric</v>
          </cell>
          <cell r="Y363" t="str">
            <v>75005310E</v>
          </cell>
          <cell r="Z363" t="str">
            <v>MAE1000 - MA Electric Distribution PC</v>
          </cell>
          <cell r="AA363" t="str">
            <v>NONE</v>
          </cell>
          <cell r="AB363" t="str">
            <v xml:space="preserve">COMPANY 5310 LEVEL ELECT DIST </v>
          </cell>
          <cell r="AE363">
            <v>1</v>
          </cell>
        </row>
        <row r="364">
          <cell r="A364" t="str">
            <v>C001314</v>
          </cell>
          <cell r="B364">
            <v>5310</v>
          </cell>
          <cell r="D364" t="str">
            <v>Z-NEESCOM-27 INDUSTRIAL, CHELMS.</v>
          </cell>
          <cell r="E364" t="str">
            <v>P_Electric Distribution Line MA</v>
          </cell>
          <cell r="G364" t="str">
            <v>NONE</v>
          </cell>
          <cell r="H364" t="str">
            <v>NONE</v>
          </cell>
          <cell r="I364" t="str">
            <v>HENRY, JOSEPH</v>
          </cell>
          <cell r="J364" t="str">
            <v>Statutory/Regulatory</v>
          </cell>
          <cell r="L364" t="str">
            <v>Public Requirements</v>
          </cell>
          <cell r="M364" t="str">
            <v>Specific</v>
          </cell>
          <cell r="O364" t="str">
            <v>Closed</v>
          </cell>
          <cell r="P364">
            <v>8933</v>
          </cell>
          <cell r="Q364" t="str">
            <v>C01314</v>
          </cell>
          <cell r="R364">
            <v>37964</v>
          </cell>
          <cell r="S364" t="str">
            <v>pwrbtch</v>
          </cell>
          <cell r="U364" t="str">
            <v>Survey and make ready work for NEESCOM Fiber overhead       installation from Billerica Rd. to 27 Industrial Ave.       No capital work needed.</v>
          </cell>
          <cell r="V364" t="str">
            <v xml:space="preserve">  </v>
          </cell>
          <cell r="W364" t="str">
            <v xml:space="preserve">  </v>
          </cell>
          <cell r="X364" t="str">
            <v>Div Ops-NE Electric</v>
          </cell>
          <cell r="Y364" t="str">
            <v>75005310E</v>
          </cell>
          <cell r="Z364" t="str">
            <v>MAE1000 - MA Electric Distribution PC</v>
          </cell>
          <cell r="AA364" t="str">
            <v>NONE</v>
          </cell>
          <cell r="AB364" t="str">
            <v xml:space="preserve">COMPANY 5310 LEVEL ELECT DIST </v>
          </cell>
          <cell r="AE364">
            <v>1</v>
          </cell>
        </row>
        <row r="365">
          <cell r="A365" t="str">
            <v>C001316</v>
          </cell>
          <cell r="B365">
            <v>5310</v>
          </cell>
          <cell r="D365" t="str">
            <v>Z-NEESCOM-20 &amp; 25 INDUST, CHELMS</v>
          </cell>
          <cell r="E365" t="str">
            <v>P_Electric Distribution Line MA</v>
          </cell>
          <cell r="G365" t="str">
            <v>NONE</v>
          </cell>
          <cell r="H365" t="str">
            <v>NONE</v>
          </cell>
          <cell r="I365" t="str">
            <v>HENRY, JOSEPH</v>
          </cell>
          <cell r="J365" t="str">
            <v>Statutory/Regulatory</v>
          </cell>
          <cell r="L365" t="str">
            <v>Public Requirements</v>
          </cell>
          <cell r="M365" t="str">
            <v>Specific</v>
          </cell>
          <cell r="O365" t="str">
            <v>Closed</v>
          </cell>
          <cell r="P365">
            <v>8931</v>
          </cell>
          <cell r="Q365" t="str">
            <v>C01316</v>
          </cell>
          <cell r="R365">
            <v>37964</v>
          </cell>
          <cell r="S365" t="str">
            <v>pwrbtch</v>
          </cell>
          <cell r="U365" t="str">
            <v>Survey and make ready work for NEESCOM Fiber overhead       installation from Billerica Rd. to 20 &amp; 25 Industrial Ave.  No capital work needed.</v>
          </cell>
          <cell r="V365" t="str">
            <v xml:space="preserve">  </v>
          </cell>
          <cell r="W365" t="str">
            <v xml:space="preserve">  </v>
          </cell>
          <cell r="X365" t="str">
            <v>Div Ops-NE Electric</v>
          </cell>
          <cell r="Y365" t="str">
            <v>75005310E</v>
          </cell>
          <cell r="Z365" t="str">
            <v>MAE1000 - MA Electric Distribution PC</v>
          </cell>
          <cell r="AA365" t="str">
            <v>NONE</v>
          </cell>
          <cell r="AB365" t="str">
            <v xml:space="preserve">COMPANY 5310 LEVEL ELECT DIST </v>
          </cell>
          <cell r="AE365">
            <v>2</v>
          </cell>
        </row>
        <row r="366">
          <cell r="A366" t="str">
            <v>C001322</v>
          </cell>
          <cell r="B366">
            <v>5310</v>
          </cell>
          <cell r="D366" t="str">
            <v>Z-NEESCOM PROJ G7534 - LOWELL</v>
          </cell>
          <cell r="E366" t="str">
            <v>P_Electric Distribution Line MA</v>
          </cell>
          <cell r="G366" t="str">
            <v>NONE</v>
          </cell>
          <cell r="H366" t="str">
            <v>NONE</v>
          </cell>
          <cell r="I366" t="str">
            <v>SILVERMAN, IRVING R</v>
          </cell>
          <cell r="L366" t="str">
            <v>Public Requirements</v>
          </cell>
          <cell r="M366" t="str">
            <v>Specific</v>
          </cell>
          <cell r="O366" t="str">
            <v>Closed</v>
          </cell>
          <cell r="Q366" t="str">
            <v>C01322</v>
          </cell>
          <cell r="R366">
            <v>37964</v>
          </cell>
          <cell r="S366" t="str">
            <v>pwrbtch</v>
          </cell>
          <cell r="U366" t="str">
            <v xml:space="preserve">  </v>
          </cell>
          <cell r="V366" t="str">
            <v xml:space="preserve">  </v>
          </cell>
          <cell r="W366" t="str">
            <v xml:space="preserve">  </v>
          </cell>
          <cell r="X366" t="str">
            <v>Div Ops-NE Electric</v>
          </cell>
          <cell r="Y366" t="str">
            <v>75005310E</v>
          </cell>
          <cell r="Z366" t="str">
            <v>MAE1000 - MA Electric Distribution PC</v>
          </cell>
          <cell r="AA366" t="str">
            <v>NONE</v>
          </cell>
          <cell r="AB366" t="str">
            <v xml:space="preserve">COMPANY 5310 LEVEL ELECT DIST </v>
          </cell>
          <cell r="AE366">
            <v>1</v>
          </cell>
        </row>
        <row r="367">
          <cell r="A367" t="str">
            <v>C001323</v>
          </cell>
          <cell r="B367">
            <v>5310</v>
          </cell>
          <cell r="D367" t="str">
            <v>Z-NEESCOM - MEDFORD EXTENSION</v>
          </cell>
          <cell r="E367" t="str">
            <v>P_Electric Distribution Line MA</v>
          </cell>
          <cell r="G367" t="str">
            <v>NONE</v>
          </cell>
          <cell r="H367" t="str">
            <v>NONE</v>
          </cell>
          <cell r="I367" t="str">
            <v>COURCY, PHIL</v>
          </cell>
          <cell r="J367" t="str">
            <v>Statutory/Regulatory</v>
          </cell>
          <cell r="L367" t="str">
            <v>Public Requirements</v>
          </cell>
          <cell r="M367" t="str">
            <v>Specific</v>
          </cell>
          <cell r="O367" t="str">
            <v>Closed</v>
          </cell>
          <cell r="P367">
            <v>8925</v>
          </cell>
          <cell r="Q367" t="str">
            <v>C01323</v>
          </cell>
          <cell r="R367">
            <v>37964</v>
          </cell>
          <cell r="S367" t="str">
            <v>pwrbtch</v>
          </cell>
          <cell r="U367" t="str">
            <v>survey, make ready work</v>
          </cell>
          <cell r="V367" t="str">
            <v xml:space="preserve">  </v>
          </cell>
          <cell r="W367" t="str">
            <v xml:space="preserve">  </v>
          </cell>
          <cell r="X367" t="str">
            <v>Div Ops-NE Electric</v>
          </cell>
          <cell r="Y367" t="str">
            <v>75005310E</v>
          </cell>
          <cell r="Z367" t="str">
            <v>MAE1000 - MA Electric Distribution PC</v>
          </cell>
          <cell r="AA367" t="str">
            <v>NONE</v>
          </cell>
          <cell r="AB367" t="str">
            <v xml:space="preserve">COMPANY 5310 LEVEL ELECT DIST </v>
          </cell>
          <cell r="AE367">
            <v>1</v>
          </cell>
        </row>
        <row r="368">
          <cell r="A368" t="str">
            <v>C001327</v>
          </cell>
          <cell r="B368">
            <v>5310</v>
          </cell>
          <cell r="D368" t="str">
            <v>Z-NEESCOM MAKE READY, WESTFORD</v>
          </cell>
          <cell r="E368" t="str">
            <v>P_Electric Distribution Line MA</v>
          </cell>
          <cell r="G368" t="str">
            <v>NONE</v>
          </cell>
          <cell r="H368" t="str">
            <v>NONE</v>
          </cell>
          <cell r="I368" t="str">
            <v>HENRY, JOSEPH</v>
          </cell>
          <cell r="J368" t="str">
            <v>Statutory/Regulatory</v>
          </cell>
          <cell r="L368" t="str">
            <v>Public Requirements</v>
          </cell>
          <cell r="M368" t="str">
            <v>Specific</v>
          </cell>
          <cell r="O368" t="str">
            <v>Closed</v>
          </cell>
          <cell r="P368">
            <v>8928</v>
          </cell>
          <cell r="Q368" t="str">
            <v>C01327</v>
          </cell>
          <cell r="R368">
            <v>37964</v>
          </cell>
          <cell r="S368" t="str">
            <v>pwrbtch</v>
          </cell>
          <cell r="U368" t="str">
            <v>Install 3 crossarms, 1 pole top pin amd misc OH equip.      Remove 3 crossarms, 1 pole top pin and misc. OH equipment.</v>
          </cell>
          <cell r="V368" t="str">
            <v xml:space="preserve">  </v>
          </cell>
          <cell r="W368" t="str">
            <v xml:space="preserve">  </v>
          </cell>
          <cell r="X368" t="str">
            <v>Div Ops-NE Electric</v>
          </cell>
          <cell r="Y368" t="str">
            <v>75005310E</v>
          </cell>
          <cell r="Z368" t="str">
            <v>MAE1000 - MA Electric Distribution PC</v>
          </cell>
          <cell r="AA368" t="str">
            <v>NONE</v>
          </cell>
          <cell r="AB368" t="str">
            <v xml:space="preserve">COMPANY 5310 LEVEL ELECT DIST </v>
          </cell>
          <cell r="AE368">
            <v>2</v>
          </cell>
        </row>
        <row r="369">
          <cell r="A369" t="str">
            <v>C001334</v>
          </cell>
          <cell r="B369">
            <v>5320</v>
          </cell>
          <cell r="D369" t="str">
            <v>EXPAND CANDLE ST SUBSTATION</v>
          </cell>
          <cell r="E369" t="str">
            <v>P_Electric Distribution Sub MA</v>
          </cell>
          <cell r="G369" t="str">
            <v>NONE</v>
          </cell>
          <cell r="H369" t="str">
            <v>NONE</v>
          </cell>
          <cell r="I369" t="str">
            <v>GOLDGABER, SERGEY</v>
          </cell>
          <cell r="L369" t="str">
            <v>Reliability - Dist</v>
          </cell>
          <cell r="M369" t="str">
            <v>Specific</v>
          </cell>
          <cell r="O369" t="str">
            <v>Closed</v>
          </cell>
          <cell r="Q369" t="str">
            <v>C01334</v>
          </cell>
          <cell r="R369">
            <v>37964</v>
          </cell>
          <cell r="S369" t="str">
            <v>pwrbtch</v>
          </cell>
          <cell r="U369" t="str">
            <v xml:space="preserve">Expand transformer area to accept second stationtransformer Install transformer and cable riser structuresfoundations   and oil containment pit. Install cable risers. Move second  transformer to the new foundation, wire relays and alarms.  </v>
          </cell>
          <cell r="V369" t="str">
            <v xml:space="preserve">  </v>
          </cell>
          <cell r="W369" t="str">
            <v xml:space="preserve">  </v>
          </cell>
          <cell r="X369" t="str">
            <v>Div Ops-NE Electric</v>
          </cell>
          <cell r="Y369" t="str">
            <v>75005320E</v>
          </cell>
          <cell r="Z369" t="str">
            <v>MAE1000 - MA Electric Distribution PC</v>
          </cell>
          <cell r="AA369" t="str">
            <v>NONE</v>
          </cell>
          <cell r="AB369" t="str">
            <v>COMPANY 5320 LEVEL ELECT DIST</v>
          </cell>
          <cell r="AE369">
            <v>2</v>
          </cell>
          <cell r="AF369" t="str">
            <v>2</v>
          </cell>
          <cell r="AG369">
            <v>38736</v>
          </cell>
          <cell r="AH369">
            <v>804000</v>
          </cell>
          <cell r="AI369">
            <v>0</v>
          </cell>
          <cell r="AJ369">
            <v>0</v>
          </cell>
          <cell r="AK369">
            <v>0</v>
          </cell>
          <cell r="AL369">
            <v>1</v>
          </cell>
          <cell r="AM369">
            <v>0</v>
          </cell>
          <cell r="AN369">
            <v>1</v>
          </cell>
        </row>
        <row r="370">
          <cell r="A370" t="str">
            <v>C001335</v>
          </cell>
          <cell r="B370">
            <v>5310</v>
          </cell>
          <cell r="D370" t="str">
            <v>PRATTS JNCT-13.8KV AUTOMATION</v>
          </cell>
          <cell r="E370" t="str">
            <v>P_Electric Distribution Sub MA</v>
          </cell>
          <cell r="G370" t="str">
            <v>NONE</v>
          </cell>
          <cell r="H370" t="str">
            <v>NONE</v>
          </cell>
          <cell r="I370" t="str">
            <v>MOLINA, ANDRES J</v>
          </cell>
          <cell r="L370" t="str">
            <v>Load Relief</v>
          </cell>
          <cell r="M370" t="str">
            <v>Specific</v>
          </cell>
          <cell r="O370" t="str">
            <v>cancelled</v>
          </cell>
          <cell r="Q370" t="str">
            <v>C01335</v>
          </cell>
          <cell r="R370">
            <v>37964</v>
          </cell>
          <cell r="S370" t="str">
            <v>pwrbtch</v>
          </cell>
          <cell r="U370" t="str">
            <v>Install two 15kV-1200A breakers, one set of 3-333kVA        regulators, automation of the 13.8kV yard and miscellaneous substation equipment.                                       Remove/retire a station recloser and miscellaneous equipment</v>
          </cell>
          <cell r="V370" t="str">
            <v xml:space="preserve">cancel fp per email from Kelly, Patrick N. (SYR) 7/13/09. Kabir Salaam </v>
          </cell>
          <cell r="W370" t="str">
            <v xml:space="preserve">  </v>
          </cell>
          <cell r="X370" t="str">
            <v>Div Ops-NE Electric</v>
          </cell>
          <cell r="Y370" t="str">
            <v>75005310E</v>
          </cell>
          <cell r="Z370" t="str">
            <v>MAE1000 - MA Electric Distribution PC</v>
          </cell>
          <cell r="AA370" t="str">
            <v>NONE</v>
          </cell>
          <cell r="AB370" t="str">
            <v xml:space="preserve">COMPANY 5310 LEVEL ELECT DIST </v>
          </cell>
          <cell r="AE370">
            <v>1</v>
          </cell>
          <cell r="AK370">
            <v>40007</v>
          </cell>
        </row>
        <row r="371">
          <cell r="A371" t="str">
            <v>C001336</v>
          </cell>
          <cell r="B371">
            <v>5310</v>
          </cell>
          <cell r="D371" t="str">
            <v>SHREWSBURY SUB - INSTALL 3-CBS</v>
          </cell>
          <cell r="E371" t="str">
            <v>P_Electric Distribution Sub MA</v>
          </cell>
          <cell r="G371" t="str">
            <v>NONE</v>
          </cell>
          <cell r="H371" t="str">
            <v>NONE</v>
          </cell>
          <cell r="I371" t="str">
            <v>KOHNSTAM, PETER</v>
          </cell>
          <cell r="J371" t="str">
            <v>System Capacity &amp; Performance</v>
          </cell>
          <cell r="L371" t="str">
            <v>Reliability - Dist</v>
          </cell>
          <cell r="M371" t="str">
            <v>Specific</v>
          </cell>
          <cell r="N371" t="str">
            <v>Substation Asset Replacement</v>
          </cell>
          <cell r="O371" t="str">
            <v>Closed</v>
          </cell>
          <cell r="P371">
            <v>7528</v>
          </cell>
          <cell r="Q371" t="str">
            <v>C01336</v>
          </cell>
          <cell r="R371">
            <v>37964</v>
          </cell>
          <cell r="S371" t="str">
            <v>pwrbtch</v>
          </cell>
          <cell r="U371" t="str">
            <v>Install three new 15 kV, 1200A circuit breakers and twenty  seven 1200 A disconnects for feeders 1323, 1324 and 1325    Install new control house and control and relay panel.      Remove the old foundation and the existing control hou</v>
          </cell>
          <cell r="V371" t="str">
            <v>See Document Tab for C01336Shrewsbury Project Revision Explanation.doc</v>
          </cell>
          <cell r="W371" t="str">
            <v>Based upon the study results of the "Bloomingdale - Shrewsbury Area Review", R.D. Galgano, 1/13/98, and the "Shrewsbury Substation Upgrades", R.D. Galgano/J.H. Smith, 8/27/01, it was recommended to replace 13.8kV breakers 1323, 1324 and 1325 with breakers</v>
          </cell>
          <cell r="X371" t="str">
            <v>Div Ops-NE Electric</v>
          </cell>
          <cell r="Y371" t="str">
            <v>75005310E</v>
          </cell>
          <cell r="Z371" t="str">
            <v>MAE1000 - MA Electric Distribution PC</v>
          </cell>
          <cell r="AA371" t="str">
            <v>NONE</v>
          </cell>
          <cell r="AB371" t="str">
            <v>SUB #306 SHREWSBURY, SHREWSBURY</v>
          </cell>
          <cell r="AE371">
            <v>5</v>
          </cell>
          <cell r="AF371" t="str">
            <v>5</v>
          </cell>
          <cell r="AG371">
            <v>38747</v>
          </cell>
          <cell r="AH371">
            <v>1988291</v>
          </cell>
          <cell r="AI371">
            <v>0</v>
          </cell>
          <cell r="AJ371">
            <v>0</v>
          </cell>
          <cell r="AK371">
            <v>0</v>
          </cell>
          <cell r="AL371">
            <v>1</v>
          </cell>
          <cell r="AM371">
            <v>0</v>
          </cell>
          <cell r="AN371">
            <v>1</v>
          </cell>
        </row>
        <row r="372">
          <cell r="A372" t="str">
            <v>C001337</v>
          </cell>
          <cell r="B372">
            <v>5310</v>
          </cell>
          <cell r="D372" t="str">
            <v>PRATTS JN-2ND GROUNDG XFMR-STE</v>
          </cell>
          <cell r="E372" t="str">
            <v>P_Electric Distribution Sub MA</v>
          </cell>
          <cell r="G372" t="str">
            <v>NONE</v>
          </cell>
          <cell r="H372" t="str">
            <v>NONE</v>
          </cell>
          <cell r="I372" t="str">
            <v>MOLINA, ANDRES J</v>
          </cell>
          <cell r="L372" t="str">
            <v>Reliability - Dist</v>
          </cell>
          <cell r="M372" t="str">
            <v>Specific</v>
          </cell>
          <cell r="O372" t="str">
            <v>Closed</v>
          </cell>
          <cell r="Q372" t="str">
            <v>C01337</v>
          </cell>
          <cell r="R372">
            <v>37964</v>
          </cell>
          <cell r="S372" t="str">
            <v>pwrbtch</v>
          </cell>
          <cell r="U372" t="str">
            <v xml:space="preserve">Install a grounding transformer and associated substation   equipment.                                                                                                                                                                          </v>
          </cell>
          <cell r="V372" t="str">
            <v xml:space="preserve">  </v>
          </cell>
          <cell r="W372" t="str">
            <v xml:space="preserve">  </v>
          </cell>
          <cell r="X372" t="str">
            <v>Div Ops-NE Electric</v>
          </cell>
          <cell r="Y372" t="str">
            <v>75005310E</v>
          </cell>
          <cell r="Z372" t="str">
            <v>MAE1000 - MA Electric Distribution PC</v>
          </cell>
          <cell r="AA372" t="str">
            <v>NONE</v>
          </cell>
          <cell r="AB372" t="str">
            <v xml:space="preserve">COMPANY 5310 LEVEL ELECT DIST </v>
          </cell>
          <cell r="AE372">
            <v>1</v>
          </cell>
        </row>
        <row r="373">
          <cell r="A373" t="str">
            <v>C001338</v>
          </cell>
          <cell r="B373">
            <v>5310</v>
          </cell>
          <cell r="D373" t="str">
            <v>LITCHFIELD ST#207-FDR207W5-LEO</v>
          </cell>
          <cell r="E373" t="str">
            <v>P_Electric Distribution Sub MA</v>
          </cell>
          <cell r="G373" t="str">
            <v>NONE</v>
          </cell>
          <cell r="H373" t="str">
            <v>NONE</v>
          </cell>
          <cell r="I373" t="str">
            <v>COOPER, ROGER</v>
          </cell>
          <cell r="L373" t="str">
            <v>Load Relief</v>
          </cell>
          <cell r="M373" t="str">
            <v>Specific</v>
          </cell>
          <cell r="O373" t="str">
            <v>Closed</v>
          </cell>
          <cell r="Q373" t="str">
            <v>C01338</v>
          </cell>
          <cell r="R373">
            <v>37964</v>
          </cell>
          <cell r="S373" t="str">
            <v>pwrbtch</v>
          </cell>
          <cell r="U373" t="str">
            <v xml:space="preserve">Install ckt. switcher. structure expansion, control house,  five 13.8 kV circuit breakers, voltage regulators, buses,   insulators, switchboard equip., RTU &amp; misc. equip. for      Feeder 207W5, Bay B and Bay C.                              </v>
          </cell>
          <cell r="V373" t="str">
            <v xml:space="preserve">  </v>
          </cell>
          <cell r="W373" t="str">
            <v xml:space="preserve">  </v>
          </cell>
          <cell r="X373" t="str">
            <v>Div Ops-NE Electric</v>
          </cell>
          <cell r="Y373" t="str">
            <v>75005310E</v>
          </cell>
          <cell r="Z373" t="str">
            <v>MAE1000 - MA Electric Distribution PC</v>
          </cell>
          <cell r="AA373" t="str">
            <v>NONE</v>
          </cell>
          <cell r="AB373" t="str">
            <v xml:space="preserve">COMPANY 5310 LEVEL ELECT DIST </v>
          </cell>
          <cell r="AE373">
            <v>1</v>
          </cell>
        </row>
        <row r="374">
          <cell r="A374" t="str">
            <v>C001339</v>
          </cell>
          <cell r="B374">
            <v>5310</v>
          </cell>
          <cell r="D374" t="str">
            <v>Z-BEVERLY#12-REPL 4 KV BKRS</v>
          </cell>
          <cell r="E374" t="str">
            <v>P_Electric Distribution Sub MA</v>
          </cell>
          <cell r="G374" t="str">
            <v>NONE</v>
          </cell>
          <cell r="H374" t="str">
            <v>NONE</v>
          </cell>
          <cell r="I374" t="str">
            <v>FOUGERE, ROBERT L</v>
          </cell>
          <cell r="L374" t="str">
            <v>Reliability - Dist</v>
          </cell>
          <cell r="M374" t="str">
            <v>Specific</v>
          </cell>
          <cell r="O374" t="str">
            <v>Closed</v>
          </cell>
          <cell r="Q374" t="str">
            <v>C01339</v>
          </cell>
          <cell r="R374">
            <v>37964</v>
          </cell>
          <cell r="S374" t="str">
            <v>pwrbtch</v>
          </cell>
          <cell r="U374" t="str">
            <v xml:space="preserve">Replace eight(8) 4 kV switch houses with relayed circuit    breakers. Relocate existing breaker 12J4 to position 240.   Install transformer protection and Remote Terminal Unit     monitoring and control of breakers. PDS # 429-9             </v>
          </cell>
          <cell r="V374" t="str">
            <v xml:space="preserve">  </v>
          </cell>
          <cell r="W374" t="str">
            <v xml:space="preserve">  </v>
          </cell>
          <cell r="X374" t="str">
            <v>Div Ops-NE Electric</v>
          </cell>
          <cell r="Y374" t="str">
            <v>75005310E</v>
          </cell>
          <cell r="Z374" t="str">
            <v>MAE1000 - MA Electric Distribution PC</v>
          </cell>
          <cell r="AA374" t="str">
            <v>NONE</v>
          </cell>
          <cell r="AB374" t="str">
            <v xml:space="preserve">COMPANY 5310 LEVEL ELECT DIST </v>
          </cell>
          <cell r="AE374">
            <v>1</v>
          </cell>
        </row>
        <row r="375">
          <cell r="A375" t="str">
            <v>C001340</v>
          </cell>
          <cell r="B375">
            <v>5310</v>
          </cell>
          <cell r="D375" t="str">
            <v>FARADAY #11-INST 15KV BRKR-WOR</v>
          </cell>
          <cell r="E375" t="str">
            <v>P_Electric Distribution Sub MA</v>
          </cell>
          <cell r="G375" t="str">
            <v>NONE</v>
          </cell>
          <cell r="H375" t="str">
            <v>NONE</v>
          </cell>
          <cell r="I375" t="str">
            <v>JUNAID, ABDUL</v>
          </cell>
          <cell r="J375" t="str">
            <v>System Capacity &amp; Performance</v>
          </cell>
          <cell r="L375" t="str">
            <v>Reliability - Dist</v>
          </cell>
          <cell r="M375" t="str">
            <v>Specific</v>
          </cell>
          <cell r="O375" t="str">
            <v>Closed</v>
          </cell>
          <cell r="P375">
            <v>7287</v>
          </cell>
          <cell r="Q375" t="str">
            <v>C01340</v>
          </cell>
          <cell r="R375">
            <v>37964</v>
          </cell>
          <cell r="S375" t="str">
            <v>pwrbtch</v>
          </cell>
          <cell r="U375" t="str">
            <v>Install twelve 15kV, 1200A, 40kA circuit breakers. Remove   twelve 15kV breakers.</v>
          </cell>
          <cell r="V375" t="str">
            <v xml:space="preserve">  </v>
          </cell>
          <cell r="W375" t="str">
            <v xml:space="preserve">  </v>
          </cell>
          <cell r="X375" t="str">
            <v>Div Ops-NE Electric</v>
          </cell>
          <cell r="Y375" t="str">
            <v>75005310E</v>
          </cell>
          <cell r="Z375" t="str">
            <v>MAE1000 - MA Electric Distribution PC</v>
          </cell>
          <cell r="AA375" t="str">
            <v>NONE</v>
          </cell>
          <cell r="AB375" t="str">
            <v xml:space="preserve">COMPANY 5310 LEVEL ELECT DIST </v>
          </cell>
          <cell r="AE375">
            <v>1</v>
          </cell>
        </row>
        <row r="376">
          <cell r="A376" t="str">
            <v>C001341</v>
          </cell>
          <cell r="B376">
            <v>5310</v>
          </cell>
          <cell r="D376" t="str">
            <v>RENA STREET SUB-INST MCSUB</v>
          </cell>
          <cell r="E376" t="str">
            <v>P_Electric Distribution Sub MA</v>
          </cell>
          <cell r="G376" t="str">
            <v>49</v>
          </cell>
          <cell r="H376" t="str">
            <v>NONE</v>
          </cell>
          <cell r="I376" t="str">
            <v>JUNAID, ABDUL</v>
          </cell>
          <cell r="J376" t="str">
            <v>System Capacity &amp; Performance</v>
          </cell>
          <cell r="L376" t="str">
            <v>Reliability - Dist</v>
          </cell>
          <cell r="M376" t="str">
            <v>Specific</v>
          </cell>
          <cell r="O376" t="str">
            <v>Closed</v>
          </cell>
          <cell r="P376">
            <v>7462</v>
          </cell>
          <cell r="Q376" t="str">
            <v>C01341</v>
          </cell>
          <cell r="R376">
            <v>37964</v>
          </cell>
          <cell r="S376" t="str">
            <v>pwrbtch</v>
          </cell>
          <cell r="U376" t="str">
            <v>Install one new metal clad substation in a building         manufactured and delivered by an outside vendor comprising  five 15 kV, 1200A breakers, AC/DC, control and protection   system. Remove all existing equipment.</v>
          </cell>
          <cell r="V376" t="str">
            <v xml:space="preserve">  </v>
          </cell>
          <cell r="W376" t="str">
            <v xml:space="preserve">  </v>
          </cell>
          <cell r="X376" t="str">
            <v>Div Ops-NE Electric</v>
          </cell>
          <cell r="Y376" t="str">
            <v>75005310E</v>
          </cell>
          <cell r="Z376" t="str">
            <v>MAE1000 - MA Electric Distribution PC</v>
          </cell>
          <cell r="AA376" t="str">
            <v>NONE</v>
          </cell>
          <cell r="AB376" t="str">
            <v>SUB #10 RENA ST, WORCESTER</v>
          </cell>
          <cell r="AE376">
            <v>4</v>
          </cell>
          <cell r="AF376" t="str">
            <v>4</v>
          </cell>
          <cell r="AG376">
            <v>39470</v>
          </cell>
          <cell r="AH376">
            <v>1329513</v>
          </cell>
          <cell r="AI376">
            <v>0</v>
          </cell>
          <cell r="AJ376">
            <v>0</v>
          </cell>
          <cell r="AK376">
            <v>0</v>
          </cell>
          <cell r="AL376">
            <v>1</v>
          </cell>
          <cell r="AM376">
            <v>0</v>
          </cell>
          <cell r="AN376">
            <v>1</v>
          </cell>
        </row>
        <row r="377">
          <cell r="A377" t="str">
            <v>C001342</v>
          </cell>
          <cell r="B377">
            <v>5310</v>
          </cell>
          <cell r="D377" t="str">
            <v>Z-LAWRENCE #1 SUB-INST TRFMR</v>
          </cell>
          <cell r="E377" t="str">
            <v>P_Electric Distribution Sub MA</v>
          </cell>
          <cell r="G377" t="str">
            <v>NONE</v>
          </cell>
          <cell r="H377" t="str">
            <v>NONE</v>
          </cell>
          <cell r="I377" t="str">
            <v>COOPER, ROGER</v>
          </cell>
          <cell r="J377" t="str">
            <v>Damage/Failure</v>
          </cell>
          <cell r="L377" t="str">
            <v>Damage/Failure</v>
          </cell>
          <cell r="M377" t="str">
            <v>Specific</v>
          </cell>
          <cell r="O377" t="str">
            <v>Closed</v>
          </cell>
          <cell r="P377">
            <v>7623</v>
          </cell>
          <cell r="Q377" t="str">
            <v>C01342</v>
          </cell>
          <cell r="R377">
            <v>37964</v>
          </cell>
          <cell r="S377" t="str">
            <v>pwrbtch</v>
          </cell>
          <cell r="U377" t="str">
            <v>Preliminary Engineering</v>
          </cell>
          <cell r="V377" t="str">
            <v xml:space="preserve">  </v>
          </cell>
          <cell r="W377" t="str">
            <v xml:space="preserve">  </v>
          </cell>
          <cell r="X377" t="str">
            <v>Div Ops-NE Electric</v>
          </cell>
          <cell r="Y377" t="str">
            <v>75005310E</v>
          </cell>
          <cell r="Z377" t="str">
            <v>MAE1000 - MA Electric Distribution PC</v>
          </cell>
          <cell r="AA377" t="str">
            <v>NONE</v>
          </cell>
          <cell r="AB377" t="str">
            <v xml:space="preserve">COMPANY 5310 LEVEL ELECT DIST </v>
          </cell>
          <cell r="AE377">
            <v>1</v>
          </cell>
        </row>
        <row r="378">
          <cell r="A378" t="str">
            <v>C001343</v>
          </cell>
          <cell r="B378">
            <v>5310</v>
          </cell>
          <cell r="D378" t="str">
            <v>FRANKLIN 341-RECONDUCTOR 23KV</v>
          </cell>
          <cell r="E378" t="str">
            <v>P_Electric Distribution Sub MA</v>
          </cell>
          <cell r="G378" t="str">
            <v>NONE</v>
          </cell>
          <cell r="H378" t="str">
            <v>NONE</v>
          </cell>
          <cell r="I378" t="str">
            <v>WRIGHT, MILTON</v>
          </cell>
          <cell r="L378" t="str">
            <v>Load Relief</v>
          </cell>
          <cell r="M378" t="str">
            <v>Specific</v>
          </cell>
          <cell r="O378" t="str">
            <v>Closed</v>
          </cell>
          <cell r="Q378" t="str">
            <v>C01343</v>
          </cell>
          <cell r="R378">
            <v>37964</v>
          </cell>
          <cell r="S378" t="str">
            <v>pwrbtch</v>
          </cell>
          <cell r="U378" t="str">
            <v xml:space="preserve">Purchase and install approximately  300' of 500 MCM Cu bare conductor bus, two sets of disc. switches, one outdoor      relay and control cabinet, directional over-currentand      ground relays for 23kV lines 2284 &amp; 2286 and 23kv bus.      </v>
          </cell>
          <cell r="V378" t="str">
            <v xml:space="preserve">  </v>
          </cell>
          <cell r="W378" t="str">
            <v xml:space="preserve">  </v>
          </cell>
          <cell r="X378" t="str">
            <v>Div Ops-NE Electric</v>
          </cell>
          <cell r="Y378" t="str">
            <v>75005310E</v>
          </cell>
          <cell r="Z378" t="str">
            <v>MAE1000 - MA Electric Distribution PC</v>
          </cell>
          <cell r="AA378" t="str">
            <v>NONE</v>
          </cell>
          <cell r="AB378" t="str">
            <v xml:space="preserve">COMPANY 5310 LEVEL ELECT DIST </v>
          </cell>
          <cell r="AE378">
            <v>2</v>
          </cell>
          <cell r="AF378" t="str">
            <v>2</v>
          </cell>
          <cell r="AG378">
            <v>38959</v>
          </cell>
          <cell r="AH378">
            <v>365000</v>
          </cell>
          <cell r="AI378">
            <v>0</v>
          </cell>
          <cell r="AJ378">
            <v>0</v>
          </cell>
          <cell r="AK378">
            <v>0</v>
          </cell>
          <cell r="AL378">
            <v>0</v>
          </cell>
          <cell r="AM378">
            <v>1</v>
          </cell>
          <cell r="AN378">
            <v>1</v>
          </cell>
        </row>
        <row r="379">
          <cell r="A379" t="str">
            <v>C001344</v>
          </cell>
          <cell r="B379">
            <v>5310</v>
          </cell>
          <cell r="D379" t="str">
            <v>Z-WESTFORD#57:INS 13.2KV SUB</v>
          </cell>
          <cell r="E379" t="str">
            <v>P_Electric Distribution Sub MA</v>
          </cell>
          <cell r="G379" t="str">
            <v>49</v>
          </cell>
          <cell r="H379" t="str">
            <v>NONE</v>
          </cell>
          <cell r="I379" t="str">
            <v>COOPER, ROGER</v>
          </cell>
          <cell r="J379" t="str">
            <v>System Capacity &amp; Performance</v>
          </cell>
          <cell r="L379" t="str">
            <v>Load Relief</v>
          </cell>
          <cell r="M379" t="str">
            <v>Specific</v>
          </cell>
          <cell r="O379" t="str">
            <v>Closed</v>
          </cell>
          <cell r="P379">
            <v>7643</v>
          </cell>
          <cell r="Q379" t="str">
            <v>C01344</v>
          </cell>
          <cell r="R379">
            <v>37964</v>
          </cell>
          <cell r="S379" t="str">
            <v>pwrbtch</v>
          </cell>
          <cell r="U379" t="str">
            <v>Install a new 13.2kV substation with three regulated feeder positions, bus tie, capacitor bank and associated misc.     substation equipment.                                       Remove existing 23kv substation.</v>
          </cell>
          <cell r="V379" t="str">
            <v xml:space="preserve">  </v>
          </cell>
          <cell r="W379" t="str">
            <v xml:space="preserve">  </v>
          </cell>
          <cell r="X379" t="str">
            <v>Div Ops-NE Electric</v>
          </cell>
          <cell r="Y379" t="str">
            <v>75005310E</v>
          </cell>
          <cell r="Z379" t="str">
            <v>MAE1000 - MA Electric Distribution PC</v>
          </cell>
          <cell r="AA379" t="str">
            <v>NONE</v>
          </cell>
          <cell r="AB379" t="str">
            <v xml:space="preserve">COMPANY 5310 LEVEL ELECT DIST </v>
          </cell>
          <cell r="AE379">
            <v>2</v>
          </cell>
          <cell r="AF379" t="str">
            <v>2</v>
          </cell>
          <cell r="AG379">
            <v>39470</v>
          </cell>
          <cell r="AH379">
            <v>2292676</v>
          </cell>
          <cell r="AI379">
            <v>0</v>
          </cell>
          <cell r="AJ379">
            <v>0</v>
          </cell>
          <cell r="AK379">
            <v>0</v>
          </cell>
          <cell r="AL379">
            <v>1</v>
          </cell>
          <cell r="AM379">
            <v>0</v>
          </cell>
          <cell r="AN379">
            <v>1</v>
          </cell>
        </row>
        <row r="380">
          <cell r="A380" t="str">
            <v>C001345</v>
          </cell>
          <cell r="B380">
            <v>5310</v>
          </cell>
          <cell r="D380" t="str">
            <v>MELROSE #4-23 KV BREAKERS</v>
          </cell>
          <cell r="E380" t="str">
            <v>P_Electric Distribution Sub MA</v>
          </cell>
          <cell r="G380" t="str">
            <v>49</v>
          </cell>
          <cell r="H380" t="str">
            <v>NONE</v>
          </cell>
          <cell r="I380" t="str">
            <v>HANLON, WILLIAM</v>
          </cell>
          <cell r="J380" t="str">
            <v>System Capacity &amp; Performance</v>
          </cell>
          <cell r="L380" t="str">
            <v>Reliability - Dist</v>
          </cell>
          <cell r="M380" t="str">
            <v>Specific</v>
          </cell>
          <cell r="O380" t="str">
            <v>Closed</v>
          </cell>
          <cell r="P380">
            <v>7385</v>
          </cell>
          <cell r="Q380" t="str">
            <v>C01345</v>
          </cell>
          <cell r="R380">
            <v>37964</v>
          </cell>
          <cell r="S380" t="str">
            <v>pwrbtch</v>
          </cell>
          <cell r="U380" t="str">
            <v>Replace existing 23 kV circuit breakers: 2301A, 2301B,      2303, and 2359 at the Melrose #4 Substation. Install remote control, status, and metering.</v>
          </cell>
          <cell r="V380" t="str">
            <v xml:space="preserve">Working Revision #4 - See Documents icon in PP to find the Project Revision Explanation. </v>
          </cell>
          <cell r="W380" t="str">
            <v xml:space="preserve">  </v>
          </cell>
          <cell r="X380" t="str">
            <v>Div Ops-NE Electric</v>
          </cell>
          <cell r="Y380" t="str">
            <v>75005310E</v>
          </cell>
          <cell r="Z380" t="str">
            <v>MAE1000 - MA Electric Distribution PC</v>
          </cell>
          <cell r="AA380" t="str">
            <v>NONE</v>
          </cell>
          <cell r="AB380" t="str">
            <v xml:space="preserve">COMPANY 5310 LEVEL ELECT DIST </v>
          </cell>
          <cell r="AE380">
            <v>4</v>
          </cell>
          <cell r="AF380" t="str">
            <v>4</v>
          </cell>
          <cell r="AG380">
            <v>39115</v>
          </cell>
          <cell r="AH380">
            <v>495000</v>
          </cell>
          <cell r="AI380">
            <v>0</v>
          </cell>
          <cell r="AJ380">
            <v>0</v>
          </cell>
          <cell r="AK380">
            <v>0</v>
          </cell>
          <cell r="AL380">
            <v>0</v>
          </cell>
          <cell r="AM380">
            <v>1</v>
          </cell>
          <cell r="AN380">
            <v>1</v>
          </cell>
        </row>
        <row r="381">
          <cell r="A381" t="str">
            <v>C001346</v>
          </cell>
          <cell r="B381">
            <v>5310</v>
          </cell>
          <cell r="D381" t="str">
            <v>WEBSTER ST.#6 SUB. INTEGRATION</v>
          </cell>
          <cell r="E381" t="str">
            <v>P_Electric Distribution Sub MA</v>
          </cell>
          <cell r="G381" t="str">
            <v>49</v>
          </cell>
          <cell r="H381" t="str">
            <v>NONE</v>
          </cell>
          <cell r="I381" t="str">
            <v>DUNNELLS, MATTHEW</v>
          </cell>
          <cell r="J381" t="str">
            <v>System Capacity &amp; Performance</v>
          </cell>
          <cell r="L381" t="str">
            <v>Reliability - Dist</v>
          </cell>
          <cell r="M381" t="str">
            <v>Specific</v>
          </cell>
          <cell r="N381" t="str">
            <v>EMS Expansion</v>
          </cell>
          <cell r="O381" t="str">
            <v>Closed</v>
          </cell>
          <cell r="P381">
            <v>7585</v>
          </cell>
          <cell r="Q381" t="str">
            <v>C01346</v>
          </cell>
          <cell r="R381">
            <v>37964</v>
          </cell>
          <cell r="S381" t="str">
            <v>pwrbtch</v>
          </cell>
          <cell r="U381" t="str">
            <v>WEBSTER ST.#6 SUB. INTEGRATION</v>
          </cell>
          <cell r="V381" t="str">
            <v xml:space="preserve">Revision 6 was submitted for approval.  A project reauthorization was attached within PowerPlant to describe the justification for the request._x000D_
per request by Glenning, Daniel to re-closed prj# C01346 been re-opened for some unknown reason on 10/02/09_x000D_
</v>
          </cell>
          <cell r="W381" t="str">
            <v xml:space="preserve">  </v>
          </cell>
          <cell r="X381" t="str">
            <v>Div Ops-NE Electric</v>
          </cell>
          <cell r="Y381" t="str">
            <v>75005310E</v>
          </cell>
          <cell r="Z381" t="str">
            <v>MAE1000 - MA Electric Distribution PC</v>
          </cell>
          <cell r="AA381" t="str">
            <v>NONE</v>
          </cell>
          <cell r="AB381" t="str">
            <v>SUB #6 WEBSTER ST, WORCESTER</v>
          </cell>
          <cell r="AE381">
            <v>8</v>
          </cell>
          <cell r="AF381" t="str">
            <v>8</v>
          </cell>
          <cell r="AG381">
            <v>39220</v>
          </cell>
          <cell r="AH381">
            <v>1467921</v>
          </cell>
          <cell r="AI381">
            <v>0</v>
          </cell>
          <cell r="AJ381">
            <v>0</v>
          </cell>
          <cell r="AK381">
            <v>0</v>
          </cell>
          <cell r="AL381">
            <v>1</v>
          </cell>
          <cell r="AM381">
            <v>0</v>
          </cell>
          <cell r="AN381">
            <v>1</v>
          </cell>
        </row>
        <row r="382">
          <cell r="A382" t="str">
            <v>C001347</v>
          </cell>
          <cell r="B382">
            <v>5310</v>
          </cell>
          <cell r="D382" t="str">
            <v>CROCKER POND 3424 SUBSTATION</v>
          </cell>
          <cell r="E382" t="str">
            <v>P_Electric Distribution Sub MA</v>
          </cell>
          <cell r="G382" t="str">
            <v>NONE</v>
          </cell>
          <cell r="H382" t="str">
            <v>NONE</v>
          </cell>
          <cell r="I382" t="str">
            <v>MOLINA, ANDRES J</v>
          </cell>
          <cell r="L382" t="str">
            <v>Load Relief</v>
          </cell>
          <cell r="M382" t="str">
            <v>Specific</v>
          </cell>
          <cell r="O382" t="str">
            <v>Closed</v>
          </cell>
          <cell r="Q382" t="str">
            <v>C01347</v>
          </cell>
          <cell r="R382">
            <v>37964</v>
          </cell>
          <cell r="S382" t="str">
            <v>pwrbtch</v>
          </cell>
          <cell r="U382" t="str">
            <v xml:space="preserve">Provide engineering, design, procurement and construction   services to purchase a 4.5 acre site and install a 23/13.8  kV low profile substation consisting of a 12/16/20 MVA      transformer and two feeders.                                </v>
          </cell>
          <cell r="V382" t="str">
            <v xml:space="preserve">  </v>
          </cell>
          <cell r="W382" t="str">
            <v xml:space="preserve">  </v>
          </cell>
          <cell r="X382" t="str">
            <v>Div Ops-NE Electric</v>
          </cell>
          <cell r="Y382" t="str">
            <v>75005310E</v>
          </cell>
          <cell r="Z382" t="str">
            <v>MAE1000 - MA Electric Distribution PC</v>
          </cell>
          <cell r="AA382" t="str">
            <v>NONE</v>
          </cell>
          <cell r="AB382" t="str">
            <v xml:space="preserve">COMPANY 5310 LEVEL ELECT DIST </v>
          </cell>
          <cell r="AE382">
            <v>1</v>
          </cell>
        </row>
        <row r="383">
          <cell r="A383" t="str">
            <v>C001348</v>
          </cell>
          <cell r="B383">
            <v>5310</v>
          </cell>
          <cell r="D383" t="str">
            <v>N CHELMSFORD SUB-INST 23KV CB</v>
          </cell>
          <cell r="E383" t="str">
            <v>P_Electric Distribution Sub MA</v>
          </cell>
          <cell r="G383" t="str">
            <v>NONE</v>
          </cell>
          <cell r="H383" t="str">
            <v>NONE</v>
          </cell>
          <cell r="I383" t="str">
            <v>JUNAID, ABDUL</v>
          </cell>
          <cell r="J383" t="str">
            <v>System Capacity &amp; Performance</v>
          </cell>
          <cell r="L383" t="str">
            <v>Reliability - Dist</v>
          </cell>
          <cell r="M383" t="str">
            <v>Specific</v>
          </cell>
          <cell r="O383" t="str">
            <v>Closed</v>
          </cell>
          <cell r="P383">
            <v>7394</v>
          </cell>
          <cell r="Q383" t="str">
            <v>C01348</v>
          </cell>
          <cell r="R383">
            <v>37964</v>
          </cell>
          <cell r="S383" t="str">
            <v>pwrbtch</v>
          </cell>
          <cell r="U383" t="str">
            <v>Install one 23 kV, 2000 A circuit breaker, three group      operated 2000 A disconnect switches, underground cables, new23 kV transfer scheme, 115/23 kV automation and expansion   of existing control house. Remove 4-pole structure.</v>
          </cell>
          <cell r="V383" t="str">
            <v xml:space="preserve">  </v>
          </cell>
          <cell r="W383" t="str">
            <v xml:space="preserve">  </v>
          </cell>
          <cell r="X383" t="str">
            <v>Div Ops-NE Electric</v>
          </cell>
          <cell r="Y383" t="str">
            <v>75005310E</v>
          </cell>
          <cell r="Z383" t="str">
            <v>MAE1000 - MA Electric Distribution PC</v>
          </cell>
          <cell r="AA383" t="str">
            <v>NONE</v>
          </cell>
          <cell r="AB383" t="str">
            <v xml:space="preserve">COMPANY 5310 LEVEL ELECT DIST </v>
          </cell>
          <cell r="AE383">
            <v>6</v>
          </cell>
          <cell r="AF383" t="str">
            <v>6</v>
          </cell>
          <cell r="AG383">
            <v>39170</v>
          </cell>
          <cell r="AH383">
            <v>1848159</v>
          </cell>
          <cell r="AI383">
            <v>0</v>
          </cell>
          <cell r="AJ383">
            <v>0</v>
          </cell>
          <cell r="AK383">
            <v>0</v>
          </cell>
          <cell r="AL383">
            <v>1</v>
          </cell>
          <cell r="AM383">
            <v>0</v>
          </cell>
          <cell r="AN383">
            <v>1</v>
          </cell>
        </row>
        <row r="384">
          <cell r="A384" t="str">
            <v>C001349</v>
          </cell>
          <cell r="B384">
            <v>5310</v>
          </cell>
          <cell r="D384" t="str">
            <v>Z-BILLERICA 70 SUB-INST 3 FDRS</v>
          </cell>
          <cell r="E384" t="str">
            <v>P_Electric Distribution Sub MA</v>
          </cell>
          <cell r="G384" t="str">
            <v>NONE</v>
          </cell>
          <cell r="H384" t="str">
            <v>NONE</v>
          </cell>
          <cell r="I384" t="str">
            <v>MOLINA, ANDRES J</v>
          </cell>
          <cell r="J384" t="str">
            <v>System Capacity &amp; Performance</v>
          </cell>
          <cell r="L384" t="str">
            <v>Load Relief</v>
          </cell>
          <cell r="M384" t="str">
            <v>Specific</v>
          </cell>
          <cell r="O384" t="str">
            <v>Closed</v>
          </cell>
          <cell r="P384">
            <v>7619</v>
          </cell>
          <cell r="Q384" t="str">
            <v>C01349</v>
          </cell>
          <cell r="R384">
            <v>37964</v>
          </cell>
          <cell r="S384" t="str">
            <v>pwrbtch</v>
          </cell>
          <cell r="U384" t="str">
            <v>Install eleven 1200A-15kV breakers, two 7200kVAr-15 kV      capacitor banks, two low-profile bays and miscellaneous     substation equipment. Relocate a 23 kV capacitor bank.      Remove six 15 kV-600A reclosers &amp; misc. substation equ</v>
          </cell>
          <cell r="V384" t="str">
            <v xml:space="preserve">  </v>
          </cell>
          <cell r="W384" t="str">
            <v xml:space="preserve">  </v>
          </cell>
          <cell r="X384" t="str">
            <v>Div Ops-NE Electric</v>
          </cell>
          <cell r="Y384" t="str">
            <v>75005310E</v>
          </cell>
          <cell r="Z384" t="str">
            <v>MAE1000 - MA Electric Distribution PC</v>
          </cell>
          <cell r="AA384" t="str">
            <v>NONE</v>
          </cell>
          <cell r="AB384" t="str">
            <v xml:space="preserve">COMPANY 5310 LEVEL ELECT DIST </v>
          </cell>
          <cell r="AE384">
            <v>5</v>
          </cell>
          <cell r="AF384" t="str">
            <v>5</v>
          </cell>
          <cell r="AG384">
            <v>39220</v>
          </cell>
          <cell r="AH384">
            <v>2533385</v>
          </cell>
          <cell r="AI384">
            <v>0</v>
          </cell>
          <cell r="AJ384">
            <v>0</v>
          </cell>
          <cell r="AK384">
            <v>0</v>
          </cell>
          <cell r="AL384">
            <v>1</v>
          </cell>
          <cell r="AM384">
            <v>0</v>
          </cell>
          <cell r="AN384">
            <v>1</v>
          </cell>
        </row>
        <row r="385">
          <cell r="A385" t="str">
            <v>C001350</v>
          </cell>
          <cell r="B385">
            <v>5310</v>
          </cell>
          <cell r="D385" t="str">
            <v>LEICESTER SUB-CONTROLLER &amp; RTU</v>
          </cell>
          <cell r="E385" t="str">
            <v>P_Electric Distribution Sub MA</v>
          </cell>
          <cell r="G385" t="str">
            <v>49</v>
          </cell>
          <cell r="H385" t="str">
            <v>NONE</v>
          </cell>
          <cell r="I385" t="str">
            <v>FOUGERE, ROBERT L</v>
          </cell>
          <cell r="J385" t="str">
            <v>System Capacity &amp; Performance</v>
          </cell>
          <cell r="L385" t="str">
            <v>Reliability - Dist</v>
          </cell>
          <cell r="M385" t="str">
            <v>Specific</v>
          </cell>
          <cell r="N385" t="str">
            <v>EMS Expansion</v>
          </cell>
          <cell r="O385" t="str">
            <v>Closed</v>
          </cell>
          <cell r="P385">
            <v>7343</v>
          </cell>
          <cell r="Q385" t="str">
            <v>C01350</v>
          </cell>
          <cell r="R385">
            <v>37964</v>
          </cell>
          <cell r="S385" t="str">
            <v>pwrbtch</v>
          </cell>
          <cell r="U385" t="str">
            <v>Install controllers on the 21W1 and 21W2 feeder reclosers   and a remote terminal unit to provide control, status, and  analog points for equipment in the substation.              PDS # 229-9</v>
          </cell>
          <cell r="V385" t="str">
            <v>Select the Documents Icon in Power Plant to reference the project revision explanations increasing authorized spending.</v>
          </cell>
          <cell r="W385" t="str">
            <v>Add NSOV protection to transformer #2 in order to eliminate the possiblity of single phasing. To provide remote control and monitoring of the substation in this part of the system. Install controllers on the 21W1 and 21W2 feeder reclosers and a remote ter</v>
          </cell>
          <cell r="X385" t="str">
            <v>Div Ops-NE Electric</v>
          </cell>
          <cell r="Y385" t="str">
            <v>75005310E</v>
          </cell>
          <cell r="Z385" t="str">
            <v>MAE1000 - MA Electric Distribution PC</v>
          </cell>
          <cell r="AA385" t="str">
            <v>NONE</v>
          </cell>
          <cell r="AB385" t="str">
            <v xml:space="preserve">COMPANY 5310 LEVEL ELECT DIST </v>
          </cell>
          <cell r="AE385">
            <v>7</v>
          </cell>
          <cell r="AF385" t="str">
            <v>7</v>
          </cell>
          <cell r="AG385">
            <v>39220</v>
          </cell>
          <cell r="AH385">
            <v>657617</v>
          </cell>
          <cell r="AI385">
            <v>0</v>
          </cell>
          <cell r="AJ385">
            <v>0</v>
          </cell>
          <cell r="AK385">
            <v>0</v>
          </cell>
          <cell r="AL385">
            <v>1</v>
          </cell>
          <cell r="AM385">
            <v>0</v>
          </cell>
          <cell r="AN385">
            <v>1</v>
          </cell>
        </row>
        <row r="386">
          <cell r="A386" t="str">
            <v>C001351</v>
          </cell>
          <cell r="B386">
            <v>5310</v>
          </cell>
          <cell r="D386" t="str">
            <v>E. TEWKS.#59: REPLACE 9 OCR'S</v>
          </cell>
          <cell r="E386" t="str">
            <v>P_Electric Distribution Sub MA</v>
          </cell>
          <cell r="F386" t="str">
            <v>DCIG0108R6</v>
          </cell>
          <cell r="G386" t="str">
            <v>34</v>
          </cell>
          <cell r="H386" t="str">
            <v>NONE</v>
          </cell>
          <cell r="I386" t="str">
            <v>URBANOWSKI, STANLEY</v>
          </cell>
          <cell r="J386" t="str">
            <v>Asset Condition</v>
          </cell>
          <cell r="L386" t="str">
            <v>Asset Replacement</v>
          </cell>
          <cell r="M386" t="str">
            <v>Specific</v>
          </cell>
          <cell r="N386" t="str">
            <v>Substation Asset Replacement</v>
          </cell>
          <cell r="O386" t="str">
            <v>Closed</v>
          </cell>
          <cell r="P386">
            <v>7272</v>
          </cell>
          <cell r="Q386" t="str">
            <v>C01351</v>
          </cell>
          <cell r="R386">
            <v>37964</v>
          </cell>
          <cell r="S386" t="str">
            <v>pwrbtch</v>
          </cell>
          <cell r="U386" t="str">
            <v>Replace existing low profile station with indoor metal clad switchgear and install new LPS-03 Std relay and control panels.</v>
          </cell>
          <cell r="V386" t="str">
            <v xml:space="preserve">  </v>
          </cell>
          <cell r="W386" t="str">
            <v xml:space="preserve">  </v>
          </cell>
          <cell r="X386" t="str">
            <v>Div Ops-NE Electric</v>
          </cell>
          <cell r="Y386" t="str">
            <v>75005310E</v>
          </cell>
          <cell r="Z386" t="str">
            <v>MAE1000 - MA Electric Distribution PC</v>
          </cell>
          <cell r="AA386" t="str">
            <v>NONE</v>
          </cell>
          <cell r="AB386" t="str">
            <v xml:space="preserve">COMPANY 5310 LEVEL ELECT DIST </v>
          </cell>
          <cell r="AE386">
            <v>4</v>
          </cell>
          <cell r="AF386" t="str">
            <v>4</v>
          </cell>
          <cell r="AG386">
            <v>39470</v>
          </cell>
          <cell r="AH386">
            <v>3960231</v>
          </cell>
          <cell r="AI386">
            <v>0</v>
          </cell>
          <cell r="AJ386">
            <v>0</v>
          </cell>
          <cell r="AK386">
            <v>0</v>
          </cell>
          <cell r="AL386">
            <v>1</v>
          </cell>
          <cell r="AM386">
            <v>0</v>
          </cell>
          <cell r="AN386">
            <v>1</v>
          </cell>
        </row>
        <row r="387">
          <cell r="A387" t="str">
            <v>C001352</v>
          </cell>
          <cell r="B387">
            <v>5310</v>
          </cell>
          <cell r="D387" t="str">
            <v>QUEBEC ST #17-REPL 13.8KV BRKS</v>
          </cell>
          <cell r="E387" t="str">
            <v>P_Electric Distribution Sub MA</v>
          </cell>
          <cell r="F387" t="str">
            <v>DCIG0508P53</v>
          </cell>
          <cell r="G387" t="str">
            <v>49</v>
          </cell>
          <cell r="H387" t="str">
            <v>NONE</v>
          </cell>
          <cell r="I387" t="str">
            <v>MACELHANEY, JAMES</v>
          </cell>
          <cell r="J387" t="str">
            <v>Asset Condition</v>
          </cell>
          <cell r="L387" t="str">
            <v>Asset Replacement</v>
          </cell>
          <cell r="M387" t="str">
            <v>Specific</v>
          </cell>
          <cell r="N387" t="str">
            <v>Substation Asset Replacement</v>
          </cell>
          <cell r="O387" t="str">
            <v>Closed</v>
          </cell>
          <cell r="P387">
            <v>7445</v>
          </cell>
          <cell r="Q387" t="str">
            <v>C01352</v>
          </cell>
          <cell r="R387">
            <v>37964</v>
          </cell>
          <cell r="S387" t="str">
            <v>pwrbtch</v>
          </cell>
          <cell r="U387" t="str">
            <v>Remove existing 13.8kv breakers 13-18, 09-19, 318 and 309   oil circuit breakers and install 4-1200A 15kv vacuum  breakers. Remove 42-600A disconnecting switches and install 42-1200A switches, 82-15kV bus insulators and misc. equip.</v>
          </cell>
          <cell r="V387" t="str">
            <v>Upgrade substation for overdutied breakers.  Existing project was powerbatch.  Held up for redesign, resource limitations, budget shortfall; then held up again for Lowell Area Study.  Need approval for more expensive project - caused by scope change and e</v>
          </cell>
          <cell r="W387" t="str">
            <v>Existing substation breakers are no longer suitable for service.  Existing disconnects obsolete, and bus insulation substandard.  Existing substation supply requires upgrade for the following reasons: operate new breakers, unsuitable ground clearance, uns</v>
          </cell>
          <cell r="X387" t="str">
            <v>Div Ops-NE Electric</v>
          </cell>
          <cell r="Y387" t="str">
            <v>75005310E</v>
          </cell>
          <cell r="Z387" t="str">
            <v>MAE1000 - MA Electric Distribution PC</v>
          </cell>
          <cell r="AA387" t="str">
            <v>NONE</v>
          </cell>
          <cell r="AB387" t="str">
            <v>SUB #17 QUEBEC STREET, LOWELL</v>
          </cell>
          <cell r="AE387">
            <v>3</v>
          </cell>
          <cell r="AF387" t="str">
            <v>3</v>
          </cell>
          <cell r="AG387">
            <v>39598</v>
          </cell>
          <cell r="AH387">
            <v>1410046</v>
          </cell>
          <cell r="AI387">
            <v>0</v>
          </cell>
          <cell r="AJ387">
            <v>0</v>
          </cell>
          <cell r="AK387">
            <v>0</v>
          </cell>
          <cell r="AL387">
            <v>1</v>
          </cell>
          <cell r="AM387">
            <v>0</v>
          </cell>
          <cell r="AN387">
            <v>1</v>
          </cell>
        </row>
        <row r="388">
          <cell r="A388" t="str">
            <v>C001353</v>
          </cell>
          <cell r="B388">
            <v>5310</v>
          </cell>
          <cell r="D388" t="str">
            <v>N OXFORD #406-4TH FDR406L3-OXF</v>
          </cell>
          <cell r="E388" t="str">
            <v>P_Electric Distribution Sub MA</v>
          </cell>
          <cell r="G388" t="str">
            <v>NONE</v>
          </cell>
          <cell r="H388" t="str">
            <v>NONE</v>
          </cell>
          <cell r="I388" t="str">
            <v>HORELIK, KATHY</v>
          </cell>
          <cell r="L388" t="str">
            <v>Load Relief</v>
          </cell>
          <cell r="M388" t="str">
            <v>Specific</v>
          </cell>
          <cell r="O388" t="str">
            <v>Closed</v>
          </cell>
          <cell r="Q388" t="str">
            <v>C01353</v>
          </cell>
          <cell r="R388">
            <v>37964</v>
          </cell>
          <cell r="S388" t="str">
            <v>pwrbtch</v>
          </cell>
          <cell r="U388" t="str">
            <v xml:space="preserve">Add new feeder position at North Oxford consisting of one   15 kV, 1200 A relayed breaker, three 333 KVA regulators and 1 1/2 bays of bus work. Add 3.6 MVAR Cap Bank, remove UG tieProvide full feature automation for 406L1, L2 and L4 fdrs   </v>
          </cell>
          <cell r="V388" t="str">
            <v xml:space="preserve">  </v>
          </cell>
          <cell r="W388" t="str">
            <v xml:space="preserve">  </v>
          </cell>
          <cell r="X388" t="str">
            <v>Div Ops-NE Electric</v>
          </cell>
          <cell r="Y388" t="str">
            <v>75005310E</v>
          </cell>
          <cell r="Z388" t="str">
            <v>MAE1000 - MA Electric Distribution PC</v>
          </cell>
          <cell r="AA388" t="str">
            <v>NONE</v>
          </cell>
          <cell r="AB388" t="str">
            <v xml:space="preserve">COMPANY 5310 LEVEL ELECT DIST </v>
          </cell>
          <cell r="AE388">
            <v>1</v>
          </cell>
        </row>
        <row r="389">
          <cell r="A389" t="str">
            <v>C001354</v>
          </cell>
          <cell r="B389">
            <v>5310</v>
          </cell>
          <cell r="D389" t="str">
            <v>WINTHROP #22 - BREAKER 240</v>
          </cell>
          <cell r="E389" t="str">
            <v>P_Electric Distribution Sub MA</v>
          </cell>
          <cell r="G389" t="str">
            <v>NONE</v>
          </cell>
          <cell r="H389" t="str">
            <v>NONE</v>
          </cell>
          <cell r="I389" t="str">
            <v>WILLIAMS, ROBERT</v>
          </cell>
          <cell r="L389" t="str">
            <v>Load Relief</v>
          </cell>
          <cell r="M389" t="str">
            <v>Specific</v>
          </cell>
          <cell r="O389" t="str">
            <v>Closed</v>
          </cell>
          <cell r="Q389" t="str">
            <v>C01354</v>
          </cell>
          <cell r="R389">
            <v>37964</v>
          </cell>
          <cell r="S389" t="str">
            <v>pwrbtch</v>
          </cell>
          <cell r="U389" t="str">
            <v xml:space="preserve">Replace the 4.16kV main breaker #240 and associated         disconnect switches with 2,000 amp rated equipment per      PDS 415-1.                                                  -                                                           </v>
          </cell>
          <cell r="V389" t="str">
            <v xml:space="preserve">  </v>
          </cell>
          <cell r="W389" t="str">
            <v xml:space="preserve">  </v>
          </cell>
          <cell r="X389" t="str">
            <v>Div Ops-NE Electric</v>
          </cell>
          <cell r="Y389" t="str">
            <v>75005310E</v>
          </cell>
          <cell r="Z389" t="str">
            <v>MAE1000 - MA Electric Distribution PC</v>
          </cell>
          <cell r="AA389" t="str">
            <v>NONE</v>
          </cell>
          <cell r="AB389" t="str">
            <v xml:space="preserve">COMPANY 5310 LEVEL ELECT DIST </v>
          </cell>
          <cell r="AE389">
            <v>1</v>
          </cell>
        </row>
        <row r="390">
          <cell r="A390" t="str">
            <v>C001355</v>
          </cell>
          <cell r="B390">
            <v>5310</v>
          </cell>
          <cell r="D390" t="str">
            <v>Z-NO. LAWRENCE #6 SPLIT BUS</v>
          </cell>
          <cell r="E390" t="str">
            <v>P_Electric Distribution Sub MA</v>
          </cell>
          <cell r="G390" t="str">
            <v>NONE</v>
          </cell>
          <cell r="H390" t="str">
            <v>NONE</v>
          </cell>
          <cell r="I390" t="str">
            <v>COOPER, ROGER</v>
          </cell>
          <cell r="J390" t="str">
            <v>System Capacity &amp; Performance</v>
          </cell>
          <cell r="L390" t="str">
            <v>Reliability - Dist</v>
          </cell>
          <cell r="M390" t="str">
            <v>Specific</v>
          </cell>
          <cell r="O390" t="str">
            <v>Closed</v>
          </cell>
          <cell r="P390">
            <v>7635</v>
          </cell>
          <cell r="Q390" t="str">
            <v>C01355</v>
          </cell>
          <cell r="R390">
            <v>37964</v>
          </cell>
          <cell r="S390" t="str">
            <v>pwrbtch</v>
          </cell>
          <cell r="U390" t="str">
            <v>REVISE CONFIGURATION TO SPLIT 13.8KV AND 3.74KV BUSES,      INSTALL DEAD BUS TRANSFER SCHEME AND REMOVE CURRENT         LIMITING REACTORS</v>
          </cell>
          <cell r="V390" t="str">
            <v xml:space="preserve">  </v>
          </cell>
          <cell r="W390" t="str">
            <v xml:space="preserve">  </v>
          </cell>
          <cell r="X390" t="str">
            <v>Div Ops-NE Electric</v>
          </cell>
          <cell r="Y390" t="str">
            <v>75005310E</v>
          </cell>
          <cell r="Z390" t="str">
            <v>MAE1000 - MA Electric Distribution PC</v>
          </cell>
          <cell r="AA390" t="str">
            <v>NONE</v>
          </cell>
          <cell r="AB390" t="str">
            <v xml:space="preserve">COMPANY 5310 LEVEL ELECT DIST </v>
          </cell>
          <cell r="AE390">
            <v>2</v>
          </cell>
          <cell r="AF390" t="str">
            <v>2</v>
          </cell>
          <cell r="AG390">
            <v>39128</v>
          </cell>
          <cell r="AH390">
            <v>298000</v>
          </cell>
          <cell r="AI390">
            <v>0</v>
          </cell>
          <cell r="AJ390">
            <v>0</v>
          </cell>
          <cell r="AK390">
            <v>0</v>
          </cell>
          <cell r="AL390">
            <v>0</v>
          </cell>
          <cell r="AM390">
            <v>1</v>
          </cell>
          <cell r="AN390">
            <v>1</v>
          </cell>
        </row>
        <row r="391">
          <cell r="A391" t="str">
            <v>C001356</v>
          </cell>
          <cell r="B391">
            <v>5310</v>
          </cell>
          <cell r="D391" t="str">
            <v>I&amp;R ROOF @ ANDOVER #3.</v>
          </cell>
          <cell r="E391" t="str">
            <v>P_Electric Distribution Sub MA</v>
          </cell>
          <cell r="G391" t="str">
            <v>NONE</v>
          </cell>
          <cell r="H391" t="str">
            <v>NONE</v>
          </cell>
          <cell r="I391" t="str">
            <v>FABER, JEFFREY E</v>
          </cell>
          <cell r="L391" t="str">
            <v>Asset Replacement</v>
          </cell>
          <cell r="M391" t="str">
            <v>Specific</v>
          </cell>
          <cell r="O391" t="str">
            <v>Closed</v>
          </cell>
          <cell r="Q391" t="str">
            <v>C01356</v>
          </cell>
          <cell r="R391">
            <v>37964</v>
          </cell>
          <cell r="S391" t="str">
            <v>pwrbtch</v>
          </cell>
          <cell r="U391" t="str">
            <v xml:space="preserve">Install and Remove roof at Andover #3 substation.                                                                                                                                                                                               </v>
          </cell>
          <cell r="V391" t="str">
            <v xml:space="preserve">  </v>
          </cell>
          <cell r="W391" t="str">
            <v xml:space="preserve">  </v>
          </cell>
          <cell r="X391" t="str">
            <v>Div Ops-NE Electric</v>
          </cell>
          <cell r="Y391" t="str">
            <v>75005310E</v>
          </cell>
          <cell r="Z391" t="str">
            <v>MAE1000 - MA Electric Distribution PC</v>
          </cell>
          <cell r="AA391" t="str">
            <v>NONE</v>
          </cell>
          <cell r="AB391" t="str">
            <v xml:space="preserve">COMPANY 5310 LEVEL ELECT DIST </v>
          </cell>
          <cell r="AE391">
            <v>1</v>
          </cell>
        </row>
        <row r="392">
          <cell r="A392" t="str">
            <v>C001357</v>
          </cell>
          <cell r="B392">
            <v>5310</v>
          </cell>
          <cell r="D392" t="str">
            <v>BLOOMINGDALE SUB-INST 1-CB-WOR</v>
          </cell>
          <cell r="E392" t="str">
            <v>P_Electric Distribution Sub MA</v>
          </cell>
          <cell r="G392" t="str">
            <v>NONE</v>
          </cell>
          <cell r="H392" t="str">
            <v>NONE</v>
          </cell>
          <cell r="I392" t="str">
            <v>KELLY, CHRIS</v>
          </cell>
          <cell r="L392" t="str">
            <v>Load Relief</v>
          </cell>
          <cell r="M392" t="str">
            <v>Specific</v>
          </cell>
          <cell r="O392" t="str">
            <v>Closed</v>
          </cell>
          <cell r="Q392" t="str">
            <v>C01357</v>
          </cell>
          <cell r="R392">
            <v>37964</v>
          </cell>
          <cell r="S392" t="str">
            <v>pwrbtch</v>
          </cell>
          <cell r="U392" t="str">
            <v xml:space="preserve">Install one 15 kV, 1200 A circuit breakers, three 600A/1.25 ohm reactors, &amp; control/statusand analog points for the new feeder to the existing RTU.                                 .                                                           </v>
          </cell>
          <cell r="V392" t="str">
            <v xml:space="preserve">  </v>
          </cell>
          <cell r="W392" t="str">
            <v xml:space="preserve">  </v>
          </cell>
          <cell r="X392" t="str">
            <v>Div Ops-NE Electric</v>
          </cell>
          <cell r="Y392" t="str">
            <v>75005310E</v>
          </cell>
          <cell r="Z392" t="str">
            <v>MAE1000 - MA Electric Distribution PC</v>
          </cell>
          <cell r="AA392" t="str">
            <v>NONE</v>
          </cell>
          <cell r="AB392" t="str">
            <v xml:space="preserve">COMPANY 5310 LEVEL ELECT DIST </v>
          </cell>
          <cell r="AE392">
            <v>1</v>
          </cell>
        </row>
        <row r="393">
          <cell r="A393" t="str">
            <v>C001358</v>
          </cell>
          <cell r="B393">
            <v>5310</v>
          </cell>
          <cell r="D393" t="str">
            <v>SANDY POND-T2 23KV CABLE - AYR</v>
          </cell>
          <cell r="E393" t="str">
            <v>P_Electric Distribution Sub MA</v>
          </cell>
          <cell r="G393" t="str">
            <v>NONE</v>
          </cell>
          <cell r="H393" t="str">
            <v>NONE</v>
          </cell>
          <cell r="I393" t="str">
            <v>MINISANDRAM, VENKATESH S</v>
          </cell>
          <cell r="L393" t="str">
            <v>Reliability - Dist</v>
          </cell>
          <cell r="M393" t="str">
            <v>Specific</v>
          </cell>
          <cell r="O393" t="str">
            <v>cancelled</v>
          </cell>
          <cell r="Q393" t="str">
            <v>C01358</v>
          </cell>
          <cell r="R393">
            <v>37964</v>
          </cell>
          <cell r="S393" t="str">
            <v>pwrbtch</v>
          </cell>
          <cell r="U393" t="str">
            <v xml:space="preserve">Install 23 kV airbreak switch and 2000 kcmil copper U/G     cable between transformer no. 2 tertiary and 23 kV yard.                                                                                                                            </v>
          </cell>
          <cell r="V393" t="str">
            <v xml:space="preserve">cancel fp per email from Kelly, Patrick N. (SYR) 7/13/09. Kabir Salaam </v>
          </cell>
          <cell r="W393" t="str">
            <v xml:space="preserve">  </v>
          </cell>
          <cell r="X393" t="str">
            <v>Div Ops-NE Electric</v>
          </cell>
          <cell r="Y393" t="str">
            <v>75005310E</v>
          </cell>
          <cell r="Z393" t="str">
            <v>MAE1000 - MA Electric Distribution PC</v>
          </cell>
          <cell r="AA393" t="str">
            <v>NONE</v>
          </cell>
          <cell r="AB393" t="str">
            <v xml:space="preserve">COMPANY 5310 LEVEL ELECT DIST </v>
          </cell>
          <cell r="AE393">
            <v>1</v>
          </cell>
          <cell r="AK393">
            <v>40007</v>
          </cell>
        </row>
        <row r="394">
          <cell r="A394" t="str">
            <v>C001359</v>
          </cell>
          <cell r="B394">
            <v>5310</v>
          </cell>
          <cell r="D394" t="str">
            <v>Z-EVERETT #37-INST 37W7 FEEDER</v>
          </cell>
          <cell r="E394" t="str">
            <v>P_Electric Distribution Sub MA</v>
          </cell>
          <cell r="G394" t="str">
            <v>NONE</v>
          </cell>
          <cell r="H394" t="str">
            <v>NONE</v>
          </cell>
          <cell r="I394" t="str">
            <v>WRIGHT, MILTON</v>
          </cell>
          <cell r="L394" t="str">
            <v>Load Relief</v>
          </cell>
          <cell r="M394" t="str">
            <v>Specific</v>
          </cell>
          <cell r="O394" t="str">
            <v>Closed</v>
          </cell>
          <cell r="Q394" t="str">
            <v>C01359</v>
          </cell>
          <cell r="R394">
            <v>37964</v>
          </cell>
          <cell r="S394" t="str">
            <v>pwrbtch</v>
          </cell>
          <cell r="U394" t="str">
            <v>Install one 13.8 kv low profile bay to house a new feeder   position. Materials include 3-1200A relayed breakers, 3-333 kVa regulators, 24 disconnect switches, approx 150' fence,  new station service meters, and miscellaneous sub. equipment</v>
          </cell>
          <cell r="V394" t="str">
            <v xml:space="preserve">  </v>
          </cell>
          <cell r="W394" t="str">
            <v xml:space="preserve">  </v>
          </cell>
          <cell r="X394" t="str">
            <v>Div Ops-NE Electric</v>
          </cell>
          <cell r="Y394" t="str">
            <v>75005310E</v>
          </cell>
          <cell r="Z394" t="str">
            <v>MAE1000 - MA Electric Distribution PC</v>
          </cell>
          <cell r="AA394" t="str">
            <v>NONE</v>
          </cell>
          <cell r="AB394" t="str">
            <v xml:space="preserve">COMPANY 5310 LEVEL ELECT DIST </v>
          </cell>
          <cell r="AE394">
            <v>2</v>
          </cell>
          <cell r="AF394" t="str">
            <v>2</v>
          </cell>
          <cell r="AG394">
            <v>38959</v>
          </cell>
          <cell r="AH394">
            <v>836000</v>
          </cell>
          <cell r="AI394">
            <v>0</v>
          </cell>
          <cell r="AJ394">
            <v>0</v>
          </cell>
          <cell r="AK394">
            <v>0</v>
          </cell>
          <cell r="AL394">
            <v>1</v>
          </cell>
          <cell r="AM394">
            <v>0</v>
          </cell>
          <cell r="AN394">
            <v>1</v>
          </cell>
        </row>
        <row r="395">
          <cell r="A395" t="str">
            <v>C001360</v>
          </cell>
          <cell r="B395">
            <v>5310</v>
          </cell>
          <cell r="D395" t="str">
            <v>Z-S. UNION ST-INST 61L3 FEEDER</v>
          </cell>
          <cell r="E395" t="str">
            <v>P_Electric Distribution Sub MA</v>
          </cell>
          <cell r="G395" t="str">
            <v>NONE</v>
          </cell>
          <cell r="H395" t="str">
            <v>NONE</v>
          </cell>
          <cell r="I395" t="str">
            <v>JUNAID, ABDUL</v>
          </cell>
          <cell r="J395" t="str">
            <v>System Capacity &amp; Performance</v>
          </cell>
          <cell r="L395" t="str">
            <v>Load Relief</v>
          </cell>
          <cell r="M395" t="str">
            <v>Specific</v>
          </cell>
          <cell r="O395" t="str">
            <v>Closed</v>
          </cell>
          <cell r="P395">
            <v>7640</v>
          </cell>
          <cell r="Q395" t="str">
            <v>C01360</v>
          </cell>
          <cell r="R395">
            <v>37964</v>
          </cell>
          <cell r="S395" t="str">
            <v>pwrbtch</v>
          </cell>
          <cell r="U395" t="str">
            <v>Install one modular aluminum structure, one                 7.5/9.375 MVA transformer, 1- circuit breaker, 3-regulators 3-loadbreaks and a new control house for feeder 61L3.</v>
          </cell>
          <cell r="V395" t="str">
            <v xml:space="preserve">  </v>
          </cell>
          <cell r="W395" t="str">
            <v xml:space="preserve">  </v>
          </cell>
          <cell r="X395" t="str">
            <v>Div Ops-NE Electric</v>
          </cell>
          <cell r="Y395" t="str">
            <v>75005310E</v>
          </cell>
          <cell r="Z395" t="str">
            <v>MAE1000 - MA Electric Distribution PC</v>
          </cell>
          <cell r="AA395" t="str">
            <v>NONE</v>
          </cell>
          <cell r="AB395" t="str">
            <v xml:space="preserve">COMPANY 5310 LEVEL ELECT DIST </v>
          </cell>
          <cell r="AE395">
            <v>1</v>
          </cell>
        </row>
        <row r="396">
          <cell r="A396" t="str">
            <v>C001361</v>
          </cell>
          <cell r="B396">
            <v>5310</v>
          </cell>
          <cell r="D396" t="str">
            <v>Z-NEWBURYPORT-INST 36L1 FEEDER</v>
          </cell>
          <cell r="E396" t="str">
            <v>P_Electric Distribution Sub MA</v>
          </cell>
          <cell r="G396" t="str">
            <v>NONE</v>
          </cell>
          <cell r="H396" t="str">
            <v>NONE</v>
          </cell>
          <cell r="I396" t="str">
            <v>JUNAID, ABDUL</v>
          </cell>
          <cell r="J396" t="str">
            <v>System Capacity &amp; Performance</v>
          </cell>
          <cell r="L396" t="str">
            <v>Load Relief</v>
          </cell>
          <cell r="M396" t="str">
            <v>Specific</v>
          </cell>
          <cell r="O396" t="str">
            <v>Closed</v>
          </cell>
          <cell r="P396">
            <v>7633</v>
          </cell>
          <cell r="Q396" t="str">
            <v>C01361</v>
          </cell>
          <cell r="R396">
            <v>37964</v>
          </cell>
          <cell r="S396" t="str">
            <v>pwrbtch</v>
          </cell>
          <cell r="U396" t="str">
            <v>Install one modular aluminum structure, one 7.5/9.375 MVA   transformer, one circuit breaker, three voltage regulators, three 1200 A airbreaks,two 23 kV breakers and a new         control house for feeder 36L1.</v>
          </cell>
          <cell r="V396" t="str">
            <v xml:space="preserve">  </v>
          </cell>
          <cell r="W396" t="str">
            <v>Attached is a revised estimate for MECO Project # C01361.  The project is authorized for $1,240,000.  These revisions request an additional $1,744,000, for a total of $2,984,000._x000D_
Civil Structure_x000D_
	During the excavation for pier foundations of 23 KV struc</v>
          </cell>
          <cell r="X396" t="str">
            <v>Div Ops-NE Electric</v>
          </cell>
          <cell r="Y396" t="str">
            <v>75005310E</v>
          </cell>
          <cell r="Z396" t="str">
            <v>MAE1000 - MA Electric Distribution PC</v>
          </cell>
          <cell r="AA396" t="str">
            <v>NONE</v>
          </cell>
          <cell r="AB396" t="str">
            <v>SUB #36 NEWBURYPORT - WATER STREET,</v>
          </cell>
          <cell r="AE396">
            <v>6</v>
          </cell>
          <cell r="AF396" t="str">
            <v>6</v>
          </cell>
          <cell r="AG396">
            <v>39247</v>
          </cell>
          <cell r="AH396">
            <v>3143229</v>
          </cell>
          <cell r="AI396">
            <v>0</v>
          </cell>
          <cell r="AJ396">
            <v>0</v>
          </cell>
          <cell r="AK396">
            <v>0</v>
          </cell>
          <cell r="AL396">
            <v>1</v>
          </cell>
          <cell r="AM396">
            <v>0</v>
          </cell>
          <cell r="AN396">
            <v>1</v>
          </cell>
        </row>
        <row r="397">
          <cell r="A397" t="str">
            <v>C001362</v>
          </cell>
          <cell r="B397">
            <v>5310</v>
          </cell>
          <cell r="D397" t="str">
            <v>Z-Lynnway 21 - 1390 Fault</v>
          </cell>
          <cell r="E397" t="str">
            <v>P_Electric Distribution Sub MA</v>
          </cell>
          <cell r="G397" t="str">
            <v>49</v>
          </cell>
          <cell r="H397" t="str">
            <v>NONE</v>
          </cell>
          <cell r="I397" t="str">
            <v>MOLINA, ANDRES J</v>
          </cell>
          <cell r="J397" t="str">
            <v>Damage/Failure</v>
          </cell>
          <cell r="L397" t="str">
            <v>Damage/Failure</v>
          </cell>
          <cell r="M397" t="str">
            <v>Specific</v>
          </cell>
          <cell r="O397" t="str">
            <v>Closed</v>
          </cell>
          <cell r="P397">
            <v>7626</v>
          </cell>
          <cell r="Q397" t="str">
            <v>C01362</v>
          </cell>
          <cell r="R397">
            <v>37964</v>
          </cell>
          <cell r="S397" t="str">
            <v>pwrbtch</v>
          </cell>
          <cell r="U397" t="str">
            <v>Provide engineering, design, labor and materials to install a section of 13.8 kV indoor bus and a feeder position plus  connections for 4 feeder &amp; 1 transformer positions at the   Lynn 21 substation.</v>
          </cell>
          <cell r="V397" t="str">
            <v xml:space="preserve">  </v>
          </cell>
          <cell r="W397" t="str">
            <v xml:space="preserve">  </v>
          </cell>
          <cell r="X397" t="str">
            <v>Div Ops-NE Electric</v>
          </cell>
          <cell r="Y397" t="str">
            <v>75005310E</v>
          </cell>
          <cell r="Z397" t="str">
            <v>MAE1000 - MA Electric Distribution PC</v>
          </cell>
          <cell r="AA397" t="str">
            <v>NONE</v>
          </cell>
          <cell r="AB397" t="str">
            <v xml:space="preserve">COMPANY 5310 LEVEL ELECT DIST </v>
          </cell>
          <cell r="AE397">
            <v>3</v>
          </cell>
        </row>
        <row r="398">
          <cell r="A398" t="str">
            <v>C001363</v>
          </cell>
          <cell r="B398">
            <v>5310</v>
          </cell>
          <cell r="D398" t="str">
            <v>NO.QUINCY 15KV BRKR RETROFIT</v>
          </cell>
          <cell r="E398" t="str">
            <v>P_Electric Distribution Sub MA</v>
          </cell>
          <cell r="G398" t="str">
            <v>NONE</v>
          </cell>
          <cell r="H398" t="str">
            <v>NONE</v>
          </cell>
          <cell r="I398" t="str">
            <v>COOPER, ROGER</v>
          </cell>
          <cell r="L398" t="str">
            <v>Reliability - Dist</v>
          </cell>
          <cell r="M398" t="str">
            <v>Specific</v>
          </cell>
          <cell r="O398" t="str">
            <v>Closed</v>
          </cell>
          <cell r="Q398" t="str">
            <v>C01363</v>
          </cell>
          <cell r="R398">
            <v>37964</v>
          </cell>
          <cell r="S398" t="str">
            <v>pwrbtch</v>
          </cell>
          <cell r="U398" t="str">
            <v xml:space="preserve">INSTALL 13 NEW 15KV, 1200A METALCLAD CIRCUIT BREAKERS       INSTALL NEW 1200A, 28KA CIRCUIT BREAKERS &amp; MISC.            EQUIPMENT ON EXISTING METALCLAD CIRCUIT BREAKER ASSEMBLIES. REMOVE OLD CIRCUIT BREAKERS &amp; MISC SUBSTA. EQUIPMENT.       </v>
          </cell>
          <cell r="V398" t="str">
            <v xml:space="preserve">  </v>
          </cell>
          <cell r="W398" t="str">
            <v xml:space="preserve">  </v>
          </cell>
          <cell r="X398" t="str">
            <v>Div Ops-NE Electric</v>
          </cell>
          <cell r="Y398" t="str">
            <v>75005310E</v>
          </cell>
          <cell r="Z398" t="str">
            <v>MAE1000 - MA Electric Distribution PC</v>
          </cell>
          <cell r="AA398" t="str">
            <v>NONE</v>
          </cell>
          <cell r="AB398" t="str">
            <v xml:space="preserve">COMPANY 5310 LEVEL ELECT DIST </v>
          </cell>
          <cell r="AE398">
            <v>1</v>
          </cell>
        </row>
        <row r="399">
          <cell r="A399" t="str">
            <v>C001364</v>
          </cell>
          <cell r="B399">
            <v>5310</v>
          </cell>
          <cell r="D399" t="str">
            <v>BEVERLY SUB REPLACE 23KV BKRS.</v>
          </cell>
          <cell r="E399" t="str">
            <v>P_Electric Distribution Sub MA</v>
          </cell>
          <cell r="G399" t="str">
            <v>49</v>
          </cell>
          <cell r="H399" t="str">
            <v>NONE</v>
          </cell>
          <cell r="I399" t="str">
            <v>HANLON, WILLIAM</v>
          </cell>
          <cell r="J399" t="str">
            <v>Asset Condition</v>
          </cell>
          <cell r="L399" t="str">
            <v>Asset Replacement</v>
          </cell>
          <cell r="M399" t="str">
            <v>Specific</v>
          </cell>
          <cell r="N399" t="str">
            <v>Substation Asset Replacement</v>
          </cell>
          <cell r="O399" t="str">
            <v>Closed</v>
          </cell>
          <cell r="P399">
            <v>7192</v>
          </cell>
          <cell r="Q399" t="str">
            <v>C01364</v>
          </cell>
          <cell r="R399">
            <v>37964</v>
          </cell>
          <cell r="S399" t="str">
            <v>pwrbtch</v>
          </cell>
          <cell r="U399" t="str">
            <v>Replace the 2360 and 2361 circuit breakers and associated   disconnect switches. Provide supervisory control on all     23kV breakers. Upgrade the existing station service.</v>
          </cell>
          <cell r="V399" t="str">
            <v xml:space="preserve">  </v>
          </cell>
          <cell r="W399" t="str">
            <v xml:space="preserve">  </v>
          </cell>
          <cell r="X399" t="str">
            <v>Div Ops-NE Electric</v>
          </cell>
          <cell r="Y399" t="str">
            <v>75005310E</v>
          </cell>
          <cell r="Z399" t="str">
            <v>MAE1000 - MA Electric Distribution PC</v>
          </cell>
          <cell r="AA399" t="str">
            <v>NONE</v>
          </cell>
          <cell r="AB399" t="str">
            <v xml:space="preserve">COMPANY 5310 LEVEL ELECT DIST </v>
          </cell>
          <cell r="AE399">
            <v>4</v>
          </cell>
        </row>
        <row r="400">
          <cell r="A400" t="str">
            <v>C001365</v>
          </cell>
          <cell r="B400">
            <v>5310</v>
          </cell>
          <cell r="D400" t="str">
            <v>BEAVER POND #344 SUB -CAP BANK</v>
          </cell>
          <cell r="E400" t="str">
            <v>P_Electric Distribution Sub MA</v>
          </cell>
          <cell r="G400" t="str">
            <v>NONE</v>
          </cell>
          <cell r="H400" t="str">
            <v>NONE</v>
          </cell>
          <cell r="I400" t="str">
            <v>WRIGHT, MILTON</v>
          </cell>
          <cell r="J400" t="str">
            <v>System Capacity &amp; Performance</v>
          </cell>
          <cell r="L400" t="str">
            <v>Load Relief</v>
          </cell>
          <cell r="M400" t="str">
            <v>Specific</v>
          </cell>
          <cell r="O400" t="str">
            <v>Closed</v>
          </cell>
          <cell r="P400">
            <v>7189</v>
          </cell>
          <cell r="Q400" t="str">
            <v>C01365</v>
          </cell>
          <cell r="R400">
            <v>37964</v>
          </cell>
          <cell r="S400" t="str">
            <v>pwrbtch</v>
          </cell>
          <cell r="U400" t="str">
            <v>Remove two 3MVAr capacitor banks from Northborough Road     substation and install them at Beaver Pond #344 substation. Install new foundations for the cap banks and new           underground cable to connect them to the substation bu</v>
          </cell>
          <cell r="V400" t="str">
            <v xml:space="preserve">  </v>
          </cell>
          <cell r="W400" t="str">
            <v xml:space="preserve">  </v>
          </cell>
          <cell r="X400" t="str">
            <v>Div Ops-NE Electric</v>
          </cell>
          <cell r="Y400" t="str">
            <v>75005310E</v>
          </cell>
          <cell r="Z400" t="str">
            <v>MAE1000 - MA Electric Distribution PC</v>
          </cell>
          <cell r="AA400" t="str">
            <v>NONE</v>
          </cell>
          <cell r="AB400" t="str">
            <v xml:space="preserve">COMPANY 5310 LEVEL ELECT DIST </v>
          </cell>
          <cell r="AE400">
            <v>2</v>
          </cell>
          <cell r="AF400" t="str">
            <v>2</v>
          </cell>
          <cell r="AG400">
            <v>38769</v>
          </cell>
          <cell r="AH400">
            <v>370700</v>
          </cell>
          <cell r="AI400">
            <v>0</v>
          </cell>
          <cell r="AJ400">
            <v>0</v>
          </cell>
          <cell r="AK400">
            <v>0</v>
          </cell>
          <cell r="AL400">
            <v>0</v>
          </cell>
          <cell r="AM400">
            <v>1</v>
          </cell>
          <cell r="AN400">
            <v>1</v>
          </cell>
        </row>
        <row r="401">
          <cell r="A401" t="str">
            <v>C001366</v>
          </cell>
          <cell r="B401">
            <v>5310</v>
          </cell>
          <cell r="D401" t="str">
            <v>MANCHESTER #23 REPL 23H3 REGS</v>
          </cell>
          <cell r="E401" t="str">
            <v>P_Electric Distribution Sub MA</v>
          </cell>
          <cell r="G401" t="str">
            <v>49</v>
          </cell>
          <cell r="H401" t="str">
            <v>NONE</v>
          </cell>
          <cell r="I401" t="str">
            <v>PRETORIUS, ERIC</v>
          </cell>
          <cell r="J401" t="str">
            <v>System Capacity &amp; Performance</v>
          </cell>
          <cell r="L401" t="str">
            <v>Reliability - Dist</v>
          </cell>
          <cell r="M401" t="str">
            <v>Specific</v>
          </cell>
          <cell r="O401" t="str">
            <v>Closed</v>
          </cell>
          <cell r="P401">
            <v>7368</v>
          </cell>
          <cell r="Q401" t="str">
            <v>C01366</v>
          </cell>
          <cell r="R401">
            <v>37964</v>
          </cell>
          <cell r="S401" t="str">
            <v>pwrbtch</v>
          </cell>
          <cell r="U401" t="str">
            <v>ENGINEERING, DESIGN, AND CONSTRUCTION TO REMOVE EXISTING    INDOOR REGULATORS AND INSTALL NEW OUTDOORREGULATORS AND     BYPASS SWITCHES.  A HARRIS RTU &amp; MULTI-FUNCTION DIGITAL     METERS WILL BE INSTALLED TO MONITOR LOAD &amp; EQUIPMENT S</v>
          </cell>
          <cell r="V401" t="str">
            <v xml:space="preserve">  </v>
          </cell>
          <cell r="W401" t="str">
            <v>Work at Manchester #23  is for the Cape Ann EMS Improvements that was promised to the Town during their Town Meetings. Mike McCallhan has been involved with the Town Discussions._x000D_
The installation of the RTU with remote control, status, ground detection a</v>
          </cell>
          <cell r="X401" t="str">
            <v>Div Ops-NE Electric</v>
          </cell>
          <cell r="Y401" t="str">
            <v>75005310E</v>
          </cell>
          <cell r="Z401" t="str">
            <v>MAE1000 - MA Electric Distribution PC</v>
          </cell>
          <cell r="AA401" t="str">
            <v>NONE</v>
          </cell>
          <cell r="AB401" t="str">
            <v xml:space="preserve">COMPANY 5310 LEVEL ELECT DIST </v>
          </cell>
          <cell r="AE401">
            <v>5</v>
          </cell>
          <cell r="AF401" t="str">
            <v>5</v>
          </cell>
          <cell r="AG401">
            <v>38985</v>
          </cell>
          <cell r="AH401">
            <v>550000</v>
          </cell>
          <cell r="AI401">
            <v>0</v>
          </cell>
          <cell r="AJ401">
            <v>0</v>
          </cell>
          <cell r="AK401">
            <v>0</v>
          </cell>
          <cell r="AL401">
            <v>1</v>
          </cell>
          <cell r="AM401">
            <v>0</v>
          </cell>
          <cell r="AN401">
            <v>1</v>
          </cell>
        </row>
        <row r="402">
          <cell r="A402" t="str">
            <v>C001367</v>
          </cell>
          <cell r="B402">
            <v>5310</v>
          </cell>
          <cell r="D402" t="str">
            <v>NASHUA ST #25 13KV BREAKRS-WOR</v>
          </cell>
          <cell r="E402" t="str">
            <v>P_Electric Distribution Sub MA</v>
          </cell>
          <cell r="G402" t="str">
            <v>49</v>
          </cell>
          <cell r="H402" t="str">
            <v>NONE</v>
          </cell>
          <cell r="I402" t="str">
            <v>WRIGHT, MILTON</v>
          </cell>
          <cell r="J402" t="str">
            <v>Asset Condition</v>
          </cell>
          <cell r="L402" t="str">
            <v>Asset Replacement</v>
          </cell>
          <cell r="M402" t="str">
            <v>Specific</v>
          </cell>
          <cell r="N402" t="str">
            <v>Substation Asset Replacement</v>
          </cell>
          <cell r="O402" t="str">
            <v>Closed</v>
          </cell>
          <cell r="P402">
            <v>7401</v>
          </cell>
          <cell r="Q402" t="str">
            <v>C01367</v>
          </cell>
          <cell r="R402">
            <v>37964</v>
          </cell>
          <cell r="S402" t="str">
            <v>pwrbtch</v>
          </cell>
          <cell r="U402" t="str">
            <v>Install eight new 15kv vacuum circuit breakers,  45-1200A  disconnect switches, eight breaker foundations, and miscellaneous substation equipment. _x000D_
Remove and retire eight oil circuit breakers, 45 disconnect switches and misc. equipm</v>
          </cell>
          <cell r="V402" t="str">
            <v xml:space="preserve">  </v>
          </cell>
          <cell r="W402" t="str">
            <v>PDS 728-1 requested the upgrade of eight 600A oil circuit breakers with new 15kV 1200A circuit breakers. The breakers are being replaced in order to achieve a higher interrupting capability. The new breakers have a 40kA interrupting rating.</v>
          </cell>
          <cell r="X402" t="str">
            <v>Div Ops-NE Electric</v>
          </cell>
          <cell r="Y402" t="str">
            <v>75005310E</v>
          </cell>
          <cell r="Z402" t="str">
            <v>MAE1000 - MA Electric Distribution PC</v>
          </cell>
          <cell r="AA402" t="str">
            <v>NONE</v>
          </cell>
          <cell r="AB402" t="str">
            <v xml:space="preserve">COMPANY 5310 LEVEL ELECT DIST </v>
          </cell>
          <cell r="AE402">
            <v>5</v>
          </cell>
          <cell r="AF402" t="str">
            <v>5</v>
          </cell>
          <cell r="AG402">
            <v>39170</v>
          </cell>
          <cell r="AH402">
            <v>842226</v>
          </cell>
          <cell r="AI402">
            <v>0</v>
          </cell>
          <cell r="AJ402">
            <v>0</v>
          </cell>
          <cell r="AK402">
            <v>0</v>
          </cell>
          <cell r="AL402">
            <v>1</v>
          </cell>
          <cell r="AM402">
            <v>0</v>
          </cell>
          <cell r="AN402">
            <v>1</v>
          </cell>
        </row>
        <row r="403">
          <cell r="A403" t="str">
            <v>C001368</v>
          </cell>
          <cell r="B403">
            <v>5310</v>
          </cell>
          <cell r="D403" t="str">
            <v>Z-NEWBURYPORT-INST CAPACITORS</v>
          </cell>
          <cell r="E403" t="str">
            <v>P_Electric Distribution Sub MA</v>
          </cell>
          <cell r="G403" t="str">
            <v>NONE</v>
          </cell>
          <cell r="H403" t="str">
            <v>NONE</v>
          </cell>
          <cell r="I403" t="str">
            <v>JUNAID, ABDUL</v>
          </cell>
          <cell r="J403" t="str">
            <v>System Capacity &amp; Performance</v>
          </cell>
          <cell r="L403" t="str">
            <v>Reliability - Dist</v>
          </cell>
          <cell r="M403" t="str">
            <v>Specific</v>
          </cell>
          <cell r="O403" t="str">
            <v>Closed</v>
          </cell>
          <cell r="P403">
            <v>7634</v>
          </cell>
          <cell r="Q403" t="str">
            <v>C01368</v>
          </cell>
          <cell r="R403">
            <v>37964</v>
          </cell>
          <cell r="S403" t="str">
            <v>pwrbtch</v>
          </cell>
          <cell r="U403" t="str">
            <v>Install two 2.4 MVAR capacitors at 4kV bus 1 &amp; 2.           Remove the existing ones.</v>
          </cell>
          <cell r="V403" t="str">
            <v xml:space="preserve">  </v>
          </cell>
          <cell r="W403" t="str">
            <v xml:space="preserve">The project was authorised for $275,000. This revision request an additional $160,000, for a total of $435,000._x000D_
The unit was temporarily placed in service in May, 2003 installing new control panel in the yard. _x000D_
_x000D_
_x000D_
_x000D_
_x000D_
</v>
          </cell>
          <cell r="X403" t="str">
            <v>Div Ops-NE Electric</v>
          </cell>
          <cell r="Y403" t="str">
            <v>75005310E</v>
          </cell>
          <cell r="Z403" t="str">
            <v>MAE1000 - MA Electric Distribution PC</v>
          </cell>
          <cell r="AA403" t="str">
            <v>NONE</v>
          </cell>
          <cell r="AB403" t="str">
            <v>SUB #36 NEWBURYPORT - WATER STREET,</v>
          </cell>
          <cell r="AE403">
            <v>4</v>
          </cell>
          <cell r="AF403" t="str">
            <v>4</v>
          </cell>
          <cell r="AG403">
            <v>39035</v>
          </cell>
          <cell r="AH403">
            <v>435000</v>
          </cell>
          <cell r="AI403">
            <v>0</v>
          </cell>
          <cell r="AJ403">
            <v>0</v>
          </cell>
          <cell r="AK403">
            <v>0</v>
          </cell>
          <cell r="AL403">
            <v>0</v>
          </cell>
          <cell r="AM403">
            <v>1</v>
          </cell>
          <cell r="AN403">
            <v>1</v>
          </cell>
        </row>
        <row r="404">
          <cell r="A404" t="str">
            <v>C001369</v>
          </cell>
          <cell r="B404">
            <v>5310</v>
          </cell>
          <cell r="D404" t="str">
            <v>EAST METHUEN #74, ADD 74L6 FDR</v>
          </cell>
          <cell r="E404" t="str">
            <v>P_Electric Distribution Sub MA</v>
          </cell>
          <cell r="G404" t="str">
            <v>NONE</v>
          </cell>
          <cell r="H404" t="str">
            <v>NONE</v>
          </cell>
          <cell r="I404" t="str">
            <v>HORELIK, KATHY</v>
          </cell>
          <cell r="J404" t="str">
            <v>System Capacity &amp; Performance</v>
          </cell>
          <cell r="L404" t="str">
            <v>Load Relief</v>
          </cell>
          <cell r="M404" t="str">
            <v>Specific</v>
          </cell>
          <cell r="O404" t="str">
            <v>Closed</v>
          </cell>
          <cell r="P404">
            <v>7278</v>
          </cell>
          <cell r="Q404" t="str">
            <v>C01369</v>
          </cell>
          <cell r="R404">
            <v>37964</v>
          </cell>
          <cell r="S404" t="str">
            <v>pwrbtch</v>
          </cell>
          <cell r="U404" t="str">
            <v>EAST METHUEN #74, ADD 74L6 FDR</v>
          </cell>
          <cell r="V404" t="str">
            <v xml:space="preserve">  </v>
          </cell>
          <cell r="W404" t="str">
            <v xml:space="preserve">  </v>
          </cell>
          <cell r="X404" t="str">
            <v>Div Ops-NE Electric</v>
          </cell>
          <cell r="Y404" t="str">
            <v>75005310E</v>
          </cell>
          <cell r="Z404" t="str">
            <v>MAE1000 - MA Electric Distribution PC</v>
          </cell>
          <cell r="AA404" t="str">
            <v>NONE</v>
          </cell>
          <cell r="AB404" t="str">
            <v xml:space="preserve">COMPANY 5310 LEVEL ELECT DIST </v>
          </cell>
          <cell r="AE404">
            <v>3</v>
          </cell>
        </row>
        <row r="405">
          <cell r="A405" t="str">
            <v>C001370</v>
          </cell>
          <cell r="B405">
            <v>5310</v>
          </cell>
          <cell r="D405" t="str">
            <v>FARADAY ST SUB-INS 4KV CBS-WOR</v>
          </cell>
          <cell r="E405" t="str">
            <v>P_Electric Distribution Sub MA</v>
          </cell>
          <cell r="G405" t="str">
            <v>NONE</v>
          </cell>
          <cell r="H405" t="str">
            <v>NONE</v>
          </cell>
          <cell r="I405" t="str">
            <v>JUNAID, ABDUL</v>
          </cell>
          <cell r="J405" t="str">
            <v>Asset Condition</v>
          </cell>
          <cell r="L405" t="str">
            <v>Asset Replacement</v>
          </cell>
          <cell r="M405" t="str">
            <v>Specific</v>
          </cell>
          <cell r="O405" t="str">
            <v>Closed</v>
          </cell>
          <cell r="P405">
            <v>7288</v>
          </cell>
          <cell r="Q405" t="str">
            <v>C01370</v>
          </cell>
          <cell r="R405">
            <v>37964</v>
          </cell>
          <cell r="S405" t="str">
            <v>pwrbtch</v>
          </cell>
          <cell r="U405" t="str">
            <v>Install (18) eighteen 5kV indoor vacuum circuit breakers at Faraday St Substation in Worcester.                         Remove eighteen 5 kV breakers.</v>
          </cell>
          <cell r="V405" t="str">
            <v xml:space="preserve">  </v>
          </cell>
          <cell r="W405" t="str">
            <v xml:space="preserve">  </v>
          </cell>
          <cell r="X405" t="str">
            <v>Div Ops-NE Electric</v>
          </cell>
          <cell r="Y405" t="str">
            <v>75005310E</v>
          </cell>
          <cell r="Z405" t="str">
            <v>MAE1000 - MA Electric Distribution PC</v>
          </cell>
          <cell r="AA405" t="str">
            <v>NONE</v>
          </cell>
          <cell r="AB405" t="str">
            <v xml:space="preserve">COMPANY 5310 LEVEL ELECT DIST </v>
          </cell>
          <cell r="AE405">
            <v>1</v>
          </cell>
        </row>
        <row r="406">
          <cell r="A406" t="str">
            <v>C001371</v>
          </cell>
          <cell r="B406">
            <v>5310</v>
          </cell>
          <cell r="D406" t="str">
            <v>INST 4TH FDR &amp; CAP BANKS BURTT RD</v>
          </cell>
          <cell r="E406" t="str">
            <v>P_Electric Distribution Sub MA</v>
          </cell>
          <cell r="G406" t="str">
            <v>49</v>
          </cell>
          <cell r="H406" t="str">
            <v>NONE</v>
          </cell>
          <cell r="I406" t="str">
            <v>PARSONS, WORLEY</v>
          </cell>
          <cell r="J406" t="str">
            <v>System Capacity &amp; Performance</v>
          </cell>
          <cell r="L406" t="str">
            <v>Load Relief</v>
          </cell>
          <cell r="M406" t="str">
            <v>Specific</v>
          </cell>
          <cell r="O406" t="str">
            <v>Closed</v>
          </cell>
          <cell r="P406">
            <v>7323</v>
          </cell>
          <cell r="Q406" t="str">
            <v>C01371</v>
          </cell>
          <cell r="R406">
            <v>37964</v>
          </cell>
          <cell r="S406" t="str">
            <v>sherir</v>
          </cell>
          <cell r="U406" t="str">
            <v>Install 4th 13.2kV feeder position, two 13.2 kV tie breakers and four 13.2 kV capacitor banks at Burtt Rd. Substation #54 in Andover, MA.</v>
          </cell>
          <cell r="V406" t="str">
            <v xml:space="preserve">  </v>
          </cell>
          <cell r="W406" t="str">
            <v xml:space="preserve">  </v>
          </cell>
          <cell r="X406" t="str">
            <v>Div Ops-NE Electric</v>
          </cell>
          <cell r="Y406" t="str">
            <v>75005310E</v>
          </cell>
          <cell r="Z406" t="str">
            <v>MAE1000 - MA Electric Distribution PC</v>
          </cell>
          <cell r="AA406" t="str">
            <v>NONE</v>
          </cell>
          <cell r="AB406" t="str">
            <v>SUB #54 BURTT RD - EXECUTIVE PLACE,</v>
          </cell>
          <cell r="AE406">
            <v>5</v>
          </cell>
          <cell r="AF406" t="str">
            <v>5</v>
          </cell>
          <cell r="AG406">
            <v>39170</v>
          </cell>
          <cell r="AH406">
            <v>1518194</v>
          </cell>
          <cell r="AI406">
            <v>0</v>
          </cell>
          <cell r="AJ406">
            <v>0</v>
          </cell>
          <cell r="AK406">
            <v>0</v>
          </cell>
          <cell r="AL406">
            <v>1</v>
          </cell>
          <cell r="AM406">
            <v>0</v>
          </cell>
          <cell r="AN406">
            <v>1</v>
          </cell>
        </row>
        <row r="407">
          <cell r="A407" t="str">
            <v>C001372</v>
          </cell>
          <cell r="B407">
            <v>5310</v>
          </cell>
          <cell r="D407" t="str">
            <v>TYNGSBORO #211-PROVIDE EMS</v>
          </cell>
          <cell r="E407" t="str">
            <v>P_Electric Distribution Sub MA</v>
          </cell>
          <cell r="G407" t="str">
            <v>49</v>
          </cell>
          <cell r="H407" t="str">
            <v>NONE</v>
          </cell>
          <cell r="I407" t="str">
            <v>KERZEL, KEITH</v>
          </cell>
          <cell r="J407" t="str">
            <v>System Capacity &amp; Performance</v>
          </cell>
          <cell r="L407" t="str">
            <v>Reliability - Dist</v>
          </cell>
          <cell r="M407" t="str">
            <v>Specific</v>
          </cell>
          <cell r="N407" t="str">
            <v>EMS Expansion</v>
          </cell>
          <cell r="O407" t="str">
            <v>cancelled</v>
          </cell>
          <cell r="P407">
            <v>7556</v>
          </cell>
          <cell r="Q407" t="str">
            <v>C01372</v>
          </cell>
          <cell r="R407">
            <v>37964</v>
          </cell>
          <cell r="S407" t="str">
            <v>pwrbtch</v>
          </cell>
          <cell r="U407" t="str">
            <v>TYNGSBORO #211-PROVIDE EMS</v>
          </cell>
          <cell r="V407" t="str">
            <v xml:space="preserve">  </v>
          </cell>
          <cell r="W407" t="str">
            <v xml:space="preserve">  </v>
          </cell>
          <cell r="X407" t="str">
            <v>Div Ops-NE Electric</v>
          </cell>
          <cell r="Y407" t="str">
            <v>75005310E</v>
          </cell>
          <cell r="Z407" t="str">
            <v>MAE1000 - MA Electric Distribution PC</v>
          </cell>
          <cell r="AA407" t="str">
            <v>NONE</v>
          </cell>
          <cell r="AB407" t="str">
            <v xml:space="preserve">COMPANY 5310 LEVEL ELECT DIST </v>
          </cell>
          <cell r="AE407">
            <v>5</v>
          </cell>
          <cell r="AF407" t="str">
            <v>5</v>
          </cell>
          <cell r="AG407">
            <v>39220</v>
          </cell>
          <cell r="AH407">
            <v>230473</v>
          </cell>
          <cell r="AK407">
            <v>39875</v>
          </cell>
        </row>
        <row r="408">
          <cell r="A408" t="str">
            <v>C001373</v>
          </cell>
          <cell r="B408">
            <v>5310</v>
          </cell>
          <cell r="D408" t="str">
            <v>MEADOWBROOK EMS INTEGRATION</v>
          </cell>
          <cell r="E408" t="str">
            <v>P_Electric Distribution Sub MA</v>
          </cell>
          <cell r="G408" t="str">
            <v>NONE</v>
          </cell>
          <cell r="H408" t="str">
            <v>NONE</v>
          </cell>
          <cell r="I408" t="str">
            <v>HORELIK, KATHY</v>
          </cell>
          <cell r="J408" t="str">
            <v>System Capacity &amp; Performance</v>
          </cell>
          <cell r="L408" t="str">
            <v>Load Relief</v>
          </cell>
          <cell r="M408" t="str">
            <v>Specific</v>
          </cell>
          <cell r="N408" t="str">
            <v>EMS Expansion</v>
          </cell>
          <cell r="O408" t="str">
            <v>Closed</v>
          </cell>
          <cell r="P408">
            <v>7379</v>
          </cell>
          <cell r="Q408" t="str">
            <v>C01373</v>
          </cell>
          <cell r="R408">
            <v>37964</v>
          </cell>
          <cell r="S408" t="str">
            <v>pwrbtch</v>
          </cell>
          <cell r="U408" t="str">
            <v>INSTALL EMS INTEGRATION AT MEADOWBROOK INCLUDING CONTROL,   STATUS AND ANALOG QUANITIES FOR 3 115/23KV TRANSFORMERS, 4  23KV LINES AND 4 23KV AUTOMATIC AIRBREAKS.  INSTALL REMOTE  MONITORING OF THE 4 13.2KV FEEDERS &amp; UPGRADE STA SERVI</v>
          </cell>
          <cell r="V408" t="str">
            <v xml:space="preserve">  </v>
          </cell>
          <cell r="W408" t="str">
            <v xml:space="preserve">  </v>
          </cell>
          <cell r="X408" t="str">
            <v>Div Ops-NE Electric</v>
          </cell>
          <cell r="Y408" t="str">
            <v>75005310E</v>
          </cell>
          <cell r="Z408" t="str">
            <v>MAE1000 - MA Electric Distribution PC</v>
          </cell>
          <cell r="AA408" t="str">
            <v>NONE</v>
          </cell>
          <cell r="AB408" t="str">
            <v>SUB #16 MEADOWBROOK - OFF CHELMSFOR</v>
          </cell>
          <cell r="AE408">
            <v>5</v>
          </cell>
          <cell r="AF408" t="str">
            <v>5</v>
          </cell>
          <cell r="AG408">
            <v>38959</v>
          </cell>
          <cell r="AH408">
            <v>612000</v>
          </cell>
          <cell r="AI408">
            <v>0</v>
          </cell>
          <cell r="AJ408">
            <v>0</v>
          </cell>
          <cell r="AK408">
            <v>0</v>
          </cell>
          <cell r="AL408">
            <v>1</v>
          </cell>
          <cell r="AM408">
            <v>0</v>
          </cell>
          <cell r="AN408">
            <v>1</v>
          </cell>
        </row>
        <row r="409">
          <cell r="A409" t="str">
            <v>C001374</v>
          </cell>
          <cell r="B409">
            <v>5310</v>
          </cell>
          <cell r="D409" t="str">
            <v>AREA 01- INDOOR SUB INITIATIVE</v>
          </cell>
          <cell r="E409" t="str">
            <v>P_Electric Distribution Sub MA</v>
          </cell>
          <cell r="G409" t="str">
            <v>NONE</v>
          </cell>
          <cell r="H409" t="str">
            <v>NONE</v>
          </cell>
          <cell r="I409" t="str">
            <v>NANGLE, FRANCIS</v>
          </cell>
          <cell r="J409" t="str">
            <v>Damage/Failure</v>
          </cell>
          <cell r="L409" t="str">
            <v>Damage/Failure</v>
          </cell>
          <cell r="M409" t="str">
            <v>Specific</v>
          </cell>
          <cell r="O409" t="str">
            <v>Closed</v>
          </cell>
          <cell r="P409">
            <v>7170</v>
          </cell>
          <cell r="Q409" t="str">
            <v>C01374</v>
          </cell>
          <cell r="R409">
            <v>37964</v>
          </cell>
          <cell r="S409" t="str">
            <v>pwrbtch</v>
          </cell>
          <cell r="U409" t="str">
            <v>Perform work necessary to adhere to system Indoor           Substation Initiative. In Central District four             substations will be surveyed for safety recommendations,    then construction improvements will follow.</v>
          </cell>
          <cell r="V409" t="str">
            <v xml:space="preserve">  </v>
          </cell>
          <cell r="W409" t="str">
            <v xml:space="preserve">  </v>
          </cell>
          <cell r="X409" t="str">
            <v>Div Ops-NE Electric</v>
          </cell>
          <cell r="Y409" t="str">
            <v>75005310E</v>
          </cell>
          <cell r="Z409" t="str">
            <v>MAE1000 - MA Electric Distribution PC</v>
          </cell>
          <cell r="AA409" t="str">
            <v>NONE</v>
          </cell>
          <cell r="AB409" t="str">
            <v xml:space="preserve">COMPANY 5310 LEVEL ELECT DIST </v>
          </cell>
          <cell r="AE409">
            <v>1</v>
          </cell>
        </row>
        <row r="410">
          <cell r="A410" t="str">
            <v>C001375</v>
          </cell>
          <cell r="B410">
            <v>5310</v>
          </cell>
          <cell r="D410" t="str">
            <v>GLOUCESTER-INSTALL 34KV ABS</v>
          </cell>
          <cell r="E410" t="str">
            <v>P_Electric Distribution Sub MA</v>
          </cell>
          <cell r="G410" t="str">
            <v>49</v>
          </cell>
          <cell r="H410" t="str">
            <v>NONE</v>
          </cell>
          <cell r="I410" t="str">
            <v>MACELHANEY, JAMES</v>
          </cell>
          <cell r="J410" t="str">
            <v>System Capacity &amp; Performance</v>
          </cell>
          <cell r="L410" t="str">
            <v>Reliability - Dist</v>
          </cell>
          <cell r="M410" t="str">
            <v>Specific</v>
          </cell>
          <cell r="O410" t="str">
            <v>Closed</v>
          </cell>
          <cell r="P410">
            <v>7306</v>
          </cell>
          <cell r="Q410" t="str">
            <v>C01375</v>
          </cell>
          <cell r="R410">
            <v>37964</v>
          </cell>
          <cell r="S410" t="str">
            <v>pwrbtch</v>
          </cell>
          <cell r="U410" t="str">
            <v>Install one 34.5kV automatic airbreak switch to allow        connection of 51T2 line to 34.5kV bus. Install associated   structures and foundations. Install a flip-flop scheme      between 51T1 and 51T2 lines.            _x000D_
Scope revis</v>
          </cell>
          <cell r="V410" t="str">
            <v xml:space="preserve">  </v>
          </cell>
          <cell r="W410" t="str">
            <v>This project is required to provide another 34.5kv source in the Gloucester-E Beverly region.  Attached is the Cape Ann Supply study which discussed various alternatives.</v>
          </cell>
          <cell r="X410" t="str">
            <v>Div Ops-NE Electric</v>
          </cell>
          <cell r="Y410" t="str">
            <v>75005310E</v>
          </cell>
          <cell r="Z410" t="str">
            <v>MAE1000 - MA Electric Distribution PC</v>
          </cell>
          <cell r="AA410" t="str">
            <v>NONE</v>
          </cell>
          <cell r="AB410" t="str">
            <v xml:space="preserve">COMPANY 5310 LEVEL ELECT DIST </v>
          </cell>
          <cell r="AE410">
            <v>9</v>
          </cell>
          <cell r="AF410" t="str">
            <v>9</v>
          </cell>
          <cell r="AG410">
            <v>39220</v>
          </cell>
          <cell r="AH410">
            <v>799152</v>
          </cell>
          <cell r="AI410">
            <v>0</v>
          </cell>
          <cell r="AJ410">
            <v>0</v>
          </cell>
          <cell r="AK410">
            <v>0</v>
          </cell>
          <cell r="AL410">
            <v>1</v>
          </cell>
          <cell r="AM410">
            <v>0</v>
          </cell>
          <cell r="AN410">
            <v>1</v>
          </cell>
        </row>
        <row r="411">
          <cell r="A411" t="str">
            <v>C001376</v>
          </cell>
          <cell r="B411">
            <v>5310</v>
          </cell>
          <cell r="D411" t="str">
            <v>CHANDLER SUB-INST 2 XFMR - WOR</v>
          </cell>
          <cell r="E411" t="str">
            <v>P_Electric Distribution Sub MA</v>
          </cell>
          <cell r="G411" t="str">
            <v>49</v>
          </cell>
          <cell r="H411" t="str">
            <v>NONE</v>
          </cell>
          <cell r="I411" t="str">
            <v>MACELHANEY, JAMES</v>
          </cell>
          <cell r="J411" t="str">
            <v>System Capacity &amp; Performance</v>
          </cell>
          <cell r="L411" t="str">
            <v>Load Relief</v>
          </cell>
          <cell r="M411" t="str">
            <v>Specific</v>
          </cell>
          <cell r="O411" t="str">
            <v>Closed</v>
          </cell>
          <cell r="P411">
            <v>7236</v>
          </cell>
          <cell r="Q411" t="str">
            <v>C01376</v>
          </cell>
          <cell r="R411">
            <v>37964</v>
          </cell>
          <cell r="S411" t="str">
            <v>pwrbtch</v>
          </cell>
          <cell r="U411" t="str">
            <v>CHANDLER SUB-INST 2 XFMR - WOR</v>
          </cell>
          <cell r="V411" t="str">
            <v xml:space="preserve">  </v>
          </cell>
          <cell r="W411" t="str">
            <v xml:space="preserve">  </v>
          </cell>
          <cell r="X411" t="str">
            <v>Div Ops-NE Electric</v>
          </cell>
          <cell r="Y411" t="str">
            <v>75005310E</v>
          </cell>
          <cell r="Z411" t="str">
            <v>MAE1000 - MA Electric Distribution PC</v>
          </cell>
          <cell r="AA411" t="str">
            <v>NONE</v>
          </cell>
          <cell r="AB411" t="str">
            <v xml:space="preserve">COMPANY 5310 LEVEL ELECT DIST </v>
          </cell>
          <cell r="AE411">
            <v>5</v>
          </cell>
          <cell r="AF411" t="str">
            <v>5</v>
          </cell>
          <cell r="AG411">
            <v>39174</v>
          </cell>
          <cell r="AH411">
            <v>3372924</v>
          </cell>
          <cell r="AI411">
            <v>0</v>
          </cell>
          <cell r="AJ411">
            <v>0</v>
          </cell>
          <cell r="AK411">
            <v>0</v>
          </cell>
          <cell r="AL411">
            <v>1</v>
          </cell>
          <cell r="AM411">
            <v>0</v>
          </cell>
          <cell r="AN411">
            <v>1</v>
          </cell>
        </row>
        <row r="412">
          <cell r="A412" t="str">
            <v>C001377</v>
          </cell>
          <cell r="B412">
            <v>5310</v>
          </cell>
          <cell r="D412" t="str">
            <v>WEBSTER ST-INST REACTORS - WOR</v>
          </cell>
          <cell r="E412" t="str">
            <v>P_Electric Distribution Sub MA</v>
          </cell>
          <cell r="G412" t="str">
            <v>NONE</v>
          </cell>
          <cell r="H412" t="str">
            <v>NONE</v>
          </cell>
          <cell r="I412" t="str">
            <v>WILSON, CHARLES</v>
          </cell>
          <cell r="J412" t="str">
            <v>System Capacity &amp; Performance</v>
          </cell>
          <cell r="L412" t="str">
            <v>Load Relief</v>
          </cell>
          <cell r="M412" t="str">
            <v>Specific</v>
          </cell>
          <cell r="O412" t="str">
            <v>Closed</v>
          </cell>
          <cell r="P412">
            <v>7586</v>
          </cell>
          <cell r="Q412" t="str">
            <v>C01377</v>
          </cell>
          <cell r="R412">
            <v>37964</v>
          </cell>
          <cell r="S412" t="str">
            <v>pwrbtch</v>
          </cell>
          <cell r="U412" t="str">
            <v>Install a parallel 13.2 kV feeder position on the HT40      cable. Install three 13.8 kV, 600 current limiting          reactors. Install three 15kV, 1200A loadbreak swithces.     Remove three 13.8 kV, 400A current limiting reactors.</v>
          </cell>
          <cell r="V412" t="str">
            <v>8/23/04--SCOPE MAY INCREASE TO INCLUDE A SIMILAR UPGRADE OF 14 POSITION PER B.HAYDUK</v>
          </cell>
          <cell r="W412" t="str">
            <v xml:space="preserve">  </v>
          </cell>
          <cell r="X412" t="str">
            <v>Div Ops-NE Electric</v>
          </cell>
          <cell r="Y412" t="str">
            <v>75005310E</v>
          </cell>
          <cell r="Z412" t="str">
            <v>MAE1000 - MA Electric Distribution PC</v>
          </cell>
          <cell r="AA412" t="str">
            <v>NONE</v>
          </cell>
          <cell r="AB412" t="str">
            <v>SUB #6 WEBSTER ST, WORCESTER</v>
          </cell>
          <cell r="AE412">
            <v>4</v>
          </cell>
        </row>
        <row r="413">
          <cell r="A413" t="str">
            <v>C001378</v>
          </cell>
          <cell r="B413">
            <v>5310</v>
          </cell>
          <cell r="D413" t="str">
            <v>E.BEVERLY-INSTALL (2) CAPBANKS</v>
          </cell>
          <cell r="E413" t="str">
            <v>P_Electric Distribution Sub MA</v>
          </cell>
          <cell r="F413" t="str">
            <v>DCIG0108R6</v>
          </cell>
          <cell r="G413" t="str">
            <v>49</v>
          </cell>
          <cell r="H413" t="str">
            <v>NONE</v>
          </cell>
          <cell r="I413" t="str">
            <v>CORCORAN, JOHN</v>
          </cell>
          <cell r="J413" t="str">
            <v>System Capacity &amp; Performance</v>
          </cell>
          <cell r="L413" t="str">
            <v>Load Relief</v>
          </cell>
          <cell r="M413" t="str">
            <v>Specific</v>
          </cell>
          <cell r="O413" t="str">
            <v>Closed</v>
          </cell>
          <cell r="P413">
            <v>7273</v>
          </cell>
          <cell r="Q413" t="str">
            <v>C01378</v>
          </cell>
          <cell r="R413">
            <v>37964</v>
          </cell>
          <cell r="S413" t="str">
            <v>pwrbtch</v>
          </cell>
          <cell r="U413" t="str">
            <v>Install 3.6MVAR capacitor banks on 23kv bus #1 and #2 with associated relayed breakers, foundations, structures, and protection and control devices.</v>
          </cell>
          <cell r="V413" t="str">
            <v xml:space="preserve">  </v>
          </cell>
          <cell r="W413" t="str">
            <v>This project will correct power factor on 23kV system to Cape Ann as well as improve voltage levels on peak.</v>
          </cell>
          <cell r="X413" t="str">
            <v>Div Ops-NE Electric</v>
          </cell>
          <cell r="Y413" t="str">
            <v>75005310E</v>
          </cell>
          <cell r="Z413" t="str">
            <v>MAE1000 - MA Electric Distribution PC</v>
          </cell>
          <cell r="AA413" t="str">
            <v>NONE</v>
          </cell>
          <cell r="AB413" t="str">
            <v xml:space="preserve">COMPANY 5310 LEVEL ELECT DIST </v>
          </cell>
          <cell r="AE413">
            <v>4</v>
          </cell>
          <cell r="AF413" t="str">
            <v>4</v>
          </cell>
          <cell r="AG413">
            <v>39470</v>
          </cell>
          <cell r="AH413">
            <v>1576385</v>
          </cell>
          <cell r="AI413">
            <v>0</v>
          </cell>
          <cell r="AJ413">
            <v>0</v>
          </cell>
          <cell r="AK413">
            <v>0</v>
          </cell>
          <cell r="AL413">
            <v>1</v>
          </cell>
          <cell r="AM413">
            <v>0</v>
          </cell>
          <cell r="AN413">
            <v>1</v>
          </cell>
        </row>
        <row r="414">
          <cell r="A414" t="str">
            <v>C001379</v>
          </cell>
          <cell r="B414">
            <v>5310</v>
          </cell>
          <cell r="D414" t="str">
            <v>SUBSTATION INITIATIVES</v>
          </cell>
          <cell r="E414" t="str">
            <v>P_Electric Distribution Sub MA</v>
          </cell>
          <cell r="G414" t="str">
            <v>49</v>
          </cell>
          <cell r="H414" t="str">
            <v>NONE</v>
          </cell>
          <cell r="I414" t="str">
            <v>FABER, JEFFREY E</v>
          </cell>
          <cell r="J414" t="str">
            <v>Asset Condition</v>
          </cell>
          <cell r="L414" t="str">
            <v>Asset Replacement</v>
          </cell>
          <cell r="M414" t="str">
            <v>Program</v>
          </cell>
          <cell r="N414" t="str">
            <v>Substation Asset Replacement</v>
          </cell>
          <cell r="O414" t="str">
            <v>Closed</v>
          </cell>
          <cell r="P414">
            <v>7543</v>
          </cell>
          <cell r="Q414" t="str">
            <v>C01379</v>
          </cell>
          <cell r="R414">
            <v>37964</v>
          </cell>
          <cell r="S414" t="str">
            <v>pwrbtch</v>
          </cell>
          <cell r="U414" t="str">
            <v>substation initivatives</v>
          </cell>
          <cell r="V414" t="str">
            <v xml:space="preserve">  </v>
          </cell>
          <cell r="W414" t="str">
            <v xml:space="preserve">  </v>
          </cell>
          <cell r="X414" t="str">
            <v>Div Ops-NE Electric</v>
          </cell>
          <cell r="Y414" t="str">
            <v>75005310E</v>
          </cell>
          <cell r="Z414" t="str">
            <v>MAE1000 - MA Electric Distribution PC</v>
          </cell>
          <cell r="AA414" t="str">
            <v>NONE</v>
          </cell>
          <cell r="AB414" t="str">
            <v xml:space="preserve">COMPANY 5310 LEVEL ELECT DIST </v>
          </cell>
          <cell r="AE414">
            <v>2</v>
          </cell>
        </row>
        <row r="415">
          <cell r="A415" t="str">
            <v>C001380</v>
          </cell>
          <cell r="B415">
            <v>5310</v>
          </cell>
          <cell r="C415" t="str">
            <v>Massachusetts - West</v>
          </cell>
          <cell r="D415" t="str">
            <v>PARK ST #601-13.8KV SUB - GAR</v>
          </cell>
          <cell r="E415" t="str">
            <v>P_Electric Distribution Sub MA</v>
          </cell>
          <cell r="F415" t="str">
            <v>USSC0111PS239 v3</v>
          </cell>
          <cell r="G415" t="str">
            <v>45</v>
          </cell>
          <cell r="H415" t="str">
            <v>25</v>
          </cell>
          <cell r="I415" t="str">
            <v>QUIGLEY, PATRICK J</v>
          </cell>
          <cell r="J415" t="str">
            <v>System Capacity &amp; Performance</v>
          </cell>
          <cell r="K415" t="str">
            <v>D_Non-REP SUB OTHER</v>
          </cell>
          <cell r="L415" t="str">
            <v>Reliability - Dist</v>
          </cell>
          <cell r="M415" t="str">
            <v>Specific</v>
          </cell>
          <cell r="N415" t="str">
            <v>Substation Supply Reliability Risk</v>
          </cell>
          <cell r="O415" t="str">
            <v>open</v>
          </cell>
          <cell r="P415">
            <v>7429</v>
          </cell>
          <cell r="Q415" t="str">
            <v>C01380</v>
          </cell>
          <cell r="R415">
            <v>37964</v>
          </cell>
          <cell r="S415" t="str">
            <v>pwrbtch</v>
          </cell>
          <cell r="U415" t="str">
            <v>PRELIMINARY ENGINEERING TO PROVIDE REPLACEMENT OF EXISTING  OIL FILLED EQUIPMENT AND ADDITION OF TWO NEW 13.8 KV FEEDER POSITIONS AND A 4.8 MVAR CAPACITOR BANK.</v>
          </cell>
          <cell r="V415" t="str">
            <v xml:space="preserve">  </v>
          </cell>
          <cell r="W415" t="str">
            <v xml:space="preserve">Based on "Park Street Gardner Substation (#601) Review by Todd Goyette from May 12,2003 the old Park St Sub will be replaced with a new six feeder metal-clad design. </v>
          </cell>
          <cell r="X415" t="str">
            <v>Div Ops-NE Electric</v>
          </cell>
          <cell r="Y415" t="str">
            <v>75005310E</v>
          </cell>
          <cell r="Z415" t="str">
            <v>MAE1000 - MA Electric Distribution PC</v>
          </cell>
          <cell r="AA415" t="str">
            <v>NONE</v>
          </cell>
          <cell r="AB415" t="str">
            <v xml:space="preserve">COMPANY 5310 LEVEL ELECT DIST </v>
          </cell>
          <cell r="AC415" t="str">
            <v>A1 C1 X0</v>
          </cell>
          <cell r="AE415">
            <v>8</v>
          </cell>
          <cell r="AF415" t="str">
            <v>8</v>
          </cell>
          <cell r="AG415">
            <v>41471</v>
          </cell>
          <cell r="AH415">
            <v>1100000</v>
          </cell>
          <cell r="AI415" t="str">
            <v>1.10</v>
          </cell>
          <cell r="AJ415" t="str">
            <v>.90</v>
          </cell>
          <cell r="AK415">
            <v>39254</v>
          </cell>
        </row>
        <row r="416">
          <cell r="A416" t="str">
            <v>C001381</v>
          </cell>
          <cell r="B416">
            <v>5310</v>
          </cell>
          <cell r="D416" t="str">
            <v>SYSTEM IMPROVEMENTS - FLO JCT</v>
          </cell>
          <cell r="E416" t="str">
            <v>P_Electric Distribution Sub MA</v>
          </cell>
          <cell r="G416" t="str">
            <v>NONE</v>
          </cell>
          <cell r="H416" t="str">
            <v>NONE</v>
          </cell>
          <cell r="I416" t="str">
            <v>KOPOYAN, TODD</v>
          </cell>
          <cell r="J416" t="str">
            <v>System Capacity &amp; Performance</v>
          </cell>
          <cell r="L416" t="str">
            <v>Load Relief</v>
          </cell>
          <cell r="M416" t="str">
            <v>Specific</v>
          </cell>
          <cell r="O416" t="str">
            <v>Closed</v>
          </cell>
          <cell r="P416">
            <v>7545</v>
          </cell>
          <cell r="Q416" t="str">
            <v>C01381</v>
          </cell>
          <cell r="R416">
            <v>37964</v>
          </cell>
          <cell r="S416" t="str">
            <v>pwrbtch</v>
          </cell>
          <cell r="U416" t="str">
            <v>Install two new 13.8 kV bus, four feeder positions with new feeder cables. Equipment includes exisiting reclosers and   voltage regulators, and 9 new voltage regulators. Reinstall cap bank with new Joslyn switch.</v>
          </cell>
          <cell r="V416" t="str">
            <v xml:space="preserve">  </v>
          </cell>
          <cell r="W416" t="str">
            <v xml:space="preserve">  </v>
          </cell>
          <cell r="X416" t="str">
            <v>Div Ops-NE Electric</v>
          </cell>
          <cell r="Y416" t="str">
            <v>75005310E</v>
          </cell>
          <cell r="Z416" t="str">
            <v>MAE1000 - MA Electric Distribution PC</v>
          </cell>
          <cell r="AA416" t="str">
            <v>NONE</v>
          </cell>
          <cell r="AB416" t="str">
            <v xml:space="preserve">COMPANY 5310 LEVEL ELECT DIST </v>
          </cell>
          <cell r="AE416">
            <v>4</v>
          </cell>
          <cell r="AF416" t="str">
            <v>4</v>
          </cell>
          <cell r="AG416">
            <v>39470</v>
          </cell>
          <cell r="AH416">
            <v>2048291</v>
          </cell>
          <cell r="AI416">
            <v>0</v>
          </cell>
          <cell r="AJ416">
            <v>0</v>
          </cell>
          <cell r="AK416">
            <v>0</v>
          </cell>
          <cell r="AL416">
            <v>1</v>
          </cell>
          <cell r="AM416">
            <v>0</v>
          </cell>
          <cell r="AN416">
            <v>1</v>
          </cell>
        </row>
        <row r="417">
          <cell r="A417" t="str">
            <v>C001382</v>
          </cell>
          <cell r="B417">
            <v>5310</v>
          </cell>
          <cell r="D417" t="str">
            <v>WEST SALEM #29-INST CAPACITORS</v>
          </cell>
          <cell r="E417" t="str">
            <v>P_Electric Distribution Sub MA</v>
          </cell>
          <cell r="G417" t="str">
            <v>49</v>
          </cell>
          <cell r="H417" t="str">
            <v>NONE</v>
          </cell>
          <cell r="I417" t="str">
            <v>HANLON, WILLIAM</v>
          </cell>
          <cell r="J417" t="str">
            <v>Asset Condition</v>
          </cell>
          <cell r="L417" t="str">
            <v>Asset Replacement</v>
          </cell>
          <cell r="M417" t="str">
            <v>Specific</v>
          </cell>
          <cell r="O417" t="str">
            <v>Closed</v>
          </cell>
          <cell r="P417">
            <v>7593</v>
          </cell>
          <cell r="Q417" t="str">
            <v>C01382</v>
          </cell>
          <cell r="R417">
            <v>37964</v>
          </cell>
          <cell r="S417" t="str">
            <v>pwrbtch</v>
          </cell>
          <cell r="U417" t="str">
            <v>Extend the existing 13.8 kV Bus for the new future bay and  at the end of each bus install three 1200 A disconnects and using underground cable connect them to circuit braeker for capacitor banks. Install two new 3.6 MVAR Capacitor Ba</v>
          </cell>
          <cell r="V417" t="str">
            <v xml:space="preserve">  </v>
          </cell>
          <cell r="W417" t="str">
            <v xml:space="preserve">  </v>
          </cell>
          <cell r="X417" t="str">
            <v>Div Ops-NE Electric</v>
          </cell>
          <cell r="Y417" t="str">
            <v>75005310E</v>
          </cell>
          <cell r="Z417" t="str">
            <v>MAE1000 - MA Electric Distribution PC</v>
          </cell>
          <cell r="AA417" t="str">
            <v>NONE</v>
          </cell>
          <cell r="AB417" t="str">
            <v xml:space="preserve">COMPANY 5310 LEVEL ELECT DIST </v>
          </cell>
          <cell r="AE417">
            <v>5</v>
          </cell>
          <cell r="AF417" t="str">
            <v>5</v>
          </cell>
          <cell r="AG417">
            <v>39108</v>
          </cell>
          <cell r="AH417">
            <v>510000</v>
          </cell>
          <cell r="AI417">
            <v>0</v>
          </cell>
          <cell r="AJ417">
            <v>0</v>
          </cell>
          <cell r="AK417">
            <v>0</v>
          </cell>
          <cell r="AL417">
            <v>1</v>
          </cell>
          <cell r="AM417">
            <v>0</v>
          </cell>
          <cell r="AN417">
            <v>1</v>
          </cell>
        </row>
        <row r="418">
          <cell r="A418" t="str">
            <v>C001383</v>
          </cell>
          <cell r="B418">
            <v>5310</v>
          </cell>
          <cell r="D418" t="str">
            <v>MAPLEWOOD #16-INST CAPACITORS</v>
          </cell>
          <cell r="E418" t="str">
            <v>P_Electric Distribution Sub MA</v>
          </cell>
          <cell r="G418" t="str">
            <v>49</v>
          </cell>
          <cell r="H418" t="str">
            <v>NONE</v>
          </cell>
          <cell r="I418" t="str">
            <v>HANLON, WILLIAM</v>
          </cell>
          <cell r="J418" t="str">
            <v>System Capacity &amp; Performance</v>
          </cell>
          <cell r="L418" t="str">
            <v>Reliability - Dist</v>
          </cell>
          <cell r="M418" t="str">
            <v>Specific</v>
          </cell>
          <cell r="O418" t="str">
            <v>Closed</v>
          </cell>
          <cell r="P418">
            <v>7373</v>
          </cell>
          <cell r="Q418" t="str">
            <v>C01383</v>
          </cell>
          <cell r="R418">
            <v>37964</v>
          </cell>
          <cell r="S418" t="str">
            <v>pwrbtch</v>
          </cell>
          <cell r="U418" t="str">
            <v>Extend the existing 13.8 kV Bus for the new future bay and  at the end of each bus install three 1200 A disconnects and using underground cable connect them to circuit braeker for capacitor banks. Install two new 3.6 MVAR Capacitor Ba</v>
          </cell>
          <cell r="V418" t="str">
            <v xml:space="preserve">  </v>
          </cell>
          <cell r="W418" t="str">
            <v xml:space="preserve">  </v>
          </cell>
          <cell r="X418" t="str">
            <v>Div Ops-NE Electric</v>
          </cell>
          <cell r="Y418" t="str">
            <v>75005310E</v>
          </cell>
          <cell r="Z418" t="str">
            <v>MAE1000 - MA Electric Distribution PC</v>
          </cell>
          <cell r="AA418" t="str">
            <v>NONE</v>
          </cell>
          <cell r="AB418" t="str">
            <v xml:space="preserve">COMPANY 5310 LEVEL ELECT DIST </v>
          </cell>
          <cell r="AE418">
            <v>3</v>
          </cell>
        </row>
        <row r="419">
          <cell r="A419" t="str">
            <v>C001384</v>
          </cell>
          <cell r="B419">
            <v>5310</v>
          </cell>
          <cell r="D419" t="str">
            <v>MELROSE #2-INSTALL CAPACITORS</v>
          </cell>
          <cell r="E419" t="str">
            <v>P_Electric Distribution Sub MA</v>
          </cell>
          <cell r="G419" t="str">
            <v>49</v>
          </cell>
          <cell r="H419" t="str">
            <v>NONE</v>
          </cell>
          <cell r="I419" t="str">
            <v>KERZEL, KEITH</v>
          </cell>
          <cell r="J419" t="str">
            <v>System Capacity &amp; Performance</v>
          </cell>
          <cell r="L419" t="str">
            <v>Reliability - Dist</v>
          </cell>
          <cell r="M419" t="str">
            <v>Specific</v>
          </cell>
          <cell r="O419" t="str">
            <v>Closed</v>
          </cell>
          <cell r="P419">
            <v>7383</v>
          </cell>
          <cell r="Q419" t="str">
            <v>C01384</v>
          </cell>
          <cell r="R419">
            <v>37964</v>
          </cell>
          <cell r="S419" t="str">
            <v>pwrbtch</v>
          </cell>
          <cell r="U419" t="str">
            <v>Install three 1200 A disconnects and using overhead         connections connect them to circuit breaker for capacitor   bank. Install one new 3.0 MVAR Capacitor Bank.</v>
          </cell>
          <cell r="V419" t="str">
            <v xml:space="preserve">  </v>
          </cell>
          <cell r="W419" t="str">
            <v xml:space="preserve">  </v>
          </cell>
          <cell r="X419" t="str">
            <v>Div Ops-NE Electric</v>
          </cell>
          <cell r="Y419" t="str">
            <v>75005310E</v>
          </cell>
          <cell r="Z419" t="str">
            <v>MAE1000 - MA Electric Distribution PC</v>
          </cell>
          <cell r="AA419" t="str">
            <v>NONE</v>
          </cell>
          <cell r="AB419" t="str">
            <v xml:space="preserve">COMPANY 5310 LEVEL ELECT DIST </v>
          </cell>
          <cell r="AE419">
            <v>2</v>
          </cell>
        </row>
        <row r="420">
          <cell r="A420" t="str">
            <v>C001385</v>
          </cell>
          <cell r="B420">
            <v>5310</v>
          </cell>
          <cell r="D420" t="str">
            <v>Z-WOODCHUCK HILL-NEW SUB</v>
          </cell>
          <cell r="E420" t="str">
            <v>P_Electric Distribution Sub MA</v>
          </cell>
          <cell r="G420" t="str">
            <v>NONE</v>
          </cell>
          <cell r="H420" t="str">
            <v>NONE</v>
          </cell>
          <cell r="I420" t="str">
            <v>COOPER, ROGER</v>
          </cell>
          <cell r="J420" t="str">
            <v>System Capacity &amp; Performance</v>
          </cell>
          <cell r="K420" t="str">
            <v>D_Non-REP SUB OTHER</v>
          </cell>
          <cell r="L420" t="str">
            <v>Load Relief</v>
          </cell>
          <cell r="M420" t="str">
            <v>Specific</v>
          </cell>
          <cell r="O420" t="str">
            <v>Closed</v>
          </cell>
          <cell r="P420">
            <v>7644</v>
          </cell>
          <cell r="Q420" t="str">
            <v>C01385</v>
          </cell>
          <cell r="R420">
            <v>37964</v>
          </cell>
          <cell r="S420" t="str">
            <v>pwrbtch</v>
          </cell>
          <cell r="U420" t="str">
            <v>Provide design, engineering and construction                services for the installation of a new 13.2 kV low profile  substation with three feeders and cap bank</v>
          </cell>
          <cell r="V420" t="str">
            <v xml:space="preserve">  </v>
          </cell>
          <cell r="W420" t="str">
            <v xml:space="preserve">  </v>
          </cell>
          <cell r="X420" t="str">
            <v>Div Ops-NE Electric</v>
          </cell>
          <cell r="Y420" t="str">
            <v>75005310E</v>
          </cell>
          <cell r="Z420" t="str">
            <v>MAE1000 - MA Electric Distribution PC</v>
          </cell>
          <cell r="AA420" t="str">
            <v>NONE</v>
          </cell>
          <cell r="AB420" t="str">
            <v xml:space="preserve">COMPANY 5310 LEVEL ELECT DIST </v>
          </cell>
          <cell r="AE420">
            <v>2</v>
          </cell>
        </row>
        <row r="421">
          <cell r="A421" t="str">
            <v>C001386</v>
          </cell>
          <cell r="B421">
            <v>5310</v>
          </cell>
          <cell r="D421" t="str">
            <v>S. WRENTHAM #3422 -CAP BANKS</v>
          </cell>
          <cell r="E421" t="str">
            <v>P_Electric Distribution Sub MA</v>
          </cell>
          <cell r="G421" t="str">
            <v>49</v>
          </cell>
          <cell r="H421" t="str">
            <v>NONE</v>
          </cell>
          <cell r="I421" t="str">
            <v>KOPOYAN, TODD</v>
          </cell>
          <cell r="J421" t="str">
            <v>System Capacity &amp; Performance</v>
          </cell>
          <cell r="L421" t="str">
            <v>Load Relief</v>
          </cell>
          <cell r="M421" t="str">
            <v>Specific</v>
          </cell>
          <cell r="O421" t="str">
            <v>Closed</v>
          </cell>
          <cell r="P421">
            <v>7496</v>
          </cell>
          <cell r="Q421" t="str">
            <v>C01386</v>
          </cell>
          <cell r="R421">
            <v>37964</v>
          </cell>
          <cell r="S421" t="str">
            <v>pwrbtch</v>
          </cell>
          <cell r="U421" t="str">
            <v>Purchase and install two 2 x 3 MVAr capacitors, associated  breakers and miscellaneous substation equipment.            Remove a 4.8 MVAr capacitor bank.                           .</v>
          </cell>
          <cell r="V421" t="str">
            <v xml:space="preserve">  </v>
          </cell>
          <cell r="W421" t="str">
            <v xml:space="preserve">  </v>
          </cell>
          <cell r="X421" t="str">
            <v>Div Ops-NE Electric</v>
          </cell>
          <cell r="Y421" t="str">
            <v>75005310E</v>
          </cell>
          <cell r="Z421" t="str">
            <v>MAE1000 - MA Electric Distribution PC</v>
          </cell>
          <cell r="AA421" t="str">
            <v>NONE</v>
          </cell>
          <cell r="AB421" t="str">
            <v xml:space="preserve">COMPANY 5310 LEVEL ELECT DIST </v>
          </cell>
          <cell r="AE421">
            <v>4</v>
          </cell>
          <cell r="AF421" t="str">
            <v>4</v>
          </cell>
          <cell r="AG421">
            <v>39171</v>
          </cell>
          <cell r="AH421">
            <v>1229461</v>
          </cell>
          <cell r="AI421">
            <v>0</v>
          </cell>
          <cell r="AJ421">
            <v>0</v>
          </cell>
          <cell r="AK421">
            <v>0</v>
          </cell>
          <cell r="AL421">
            <v>1</v>
          </cell>
          <cell r="AM421">
            <v>0</v>
          </cell>
          <cell r="AN421">
            <v>1</v>
          </cell>
        </row>
        <row r="422">
          <cell r="A422" t="str">
            <v>C001387</v>
          </cell>
          <cell r="B422">
            <v>5310</v>
          </cell>
          <cell r="D422" t="str">
            <v>WESTERN FEEDER LOAD REDUCTION</v>
          </cell>
          <cell r="E422" t="str">
            <v>P_Electric Distribution Sub MA</v>
          </cell>
          <cell r="G422" t="str">
            <v>49</v>
          </cell>
          <cell r="H422" t="str">
            <v>NONE</v>
          </cell>
          <cell r="I422" t="str">
            <v>MACELHANEY, JAMES</v>
          </cell>
          <cell r="J422" t="str">
            <v>System Capacity &amp; Performance</v>
          </cell>
          <cell r="L422" t="str">
            <v>Load Relief</v>
          </cell>
          <cell r="M422" t="str">
            <v>Specific</v>
          </cell>
          <cell r="N422" t="str">
            <v>EMS Expansion</v>
          </cell>
          <cell r="O422" t="str">
            <v>Closed</v>
          </cell>
          <cell r="P422">
            <v>7594</v>
          </cell>
          <cell r="Q422" t="str">
            <v>C01387</v>
          </cell>
          <cell r="R422">
            <v>37964</v>
          </cell>
          <cell r="S422" t="str">
            <v>pwrbtch</v>
          </cell>
          <cell r="U422" t="str">
            <v>Feeder load reduction 2002 for Western Substations of West  St #901, East Longmeadow #508 and Hampden #524.  The project scope include EMS integration and asset replacement to automate 12 circuits at these stations.</v>
          </cell>
          <cell r="V422" t="str">
            <v xml:space="preserve">  </v>
          </cell>
          <cell r="W422" t="str">
            <v xml:space="preserve">  </v>
          </cell>
          <cell r="X422" t="str">
            <v>Div Ops-NE Electric</v>
          </cell>
          <cell r="Y422" t="str">
            <v>75005310E</v>
          </cell>
          <cell r="Z422" t="str">
            <v>MAE1000 - MA Electric Distribution PC</v>
          </cell>
          <cell r="AA422" t="str">
            <v>NONE</v>
          </cell>
          <cell r="AB422" t="str">
            <v xml:space="preserve">COMPANY 5310 LEVEL ELECT DIST </v>
          </cell>
          <cell r="AE422">
            <v>6</v>
          </cell>
          <cell r="AF422" t="str">
            <v>6</v>
          </cell>
          <cell r="AG422">
            <v>39174</v>
          </cell>
          <cell r="AH422">
            <v>2727683</v>
          </cell>
          <cell r="AI422">
            <v>0</v>
          </cell>
          <cell r="AJ422">
            <v>0</v>
          </cell>
          <cell r="AK422">
            <v>0</v>
          </cell>
          <cell r="AL422">
            <v>1</v>
          </cell>
          <cell r="AM422">
            <v>0</v>
          </cell>
          <cell r="AN422">
            <v>1</v>
          </cell>
        </row>
        <row r="423">
          <cell r="A423" t="str">
            <v>C001388</v>
          </cell>
          <cell r="B423">
            <v>5310</v>
          </cell>
          <cell r="D423" t="str">
            <v>EVERETT #37-INST CAP BANKS</v>
          </cell>
          <cell r="E423" t="str">
            <v>P_Electric Distribution Sub MA</v>
          </cell>
          <cell r="G423" t="str">
            <v>49</v>
          </cell>
          <cell r="H423" t="str">
            <v>NONE</v>
          </cell>
          <cell r="I423" t="str">
            <v>KERZEL, KEITH</v>
          </cell>
          <cell r="J423" t="str">
            <v>System Capacity &amp; Performance</v>
          </cell>
          <cell r="L423" t="str">
            <v>Load Relief</v>
          </cell>
          <cell r="M423" t="str">
            <v>Specific</v>
          </cell>
          <cell r="O423" t="str">
            <v>Closed</v>
          </cell>
          <cell r="P423">
            <v>7283</v>
          </cell>
          <cell r="Q423" t="str">
            <v>C01388</v>
          </cell>
          <cell r="R423">
            <v>37964</v>
          </cell>
          <cell r="S423" t="str">
            <v>pwrbtch</v>
          </cell>
          <cell r="U423" t="str">
            <v>Install 2-3.6 MVAR 13.8kV capacitor banks on each of the two 13 kV buses at Everett #37. Install 1-3.6 MVAR capacitor bank on one of the 23 kV buses at Everett #37. These will provide reactive compensation for No.3, No.4, No.1A and No</v>
          </cell>
          <cell r="V423" t="str">
            <v xml:space="preserve">  </v>
          </cell>
          <cell r="W423" t="str">
            <v>Capacitor banks needed on the 13.8 and 23 kV buses at the Everett #37 substation to improve power factor performance. The capacitors will be installed mainly to compensate for transformer var losses.</v>
          </cell>
          <cell r="X423" t="str">
            <v>Div Ops-NE Electric</v>
          </cell>
          <cell r="Y423" t="str">
            <v>75005310E</v>
          </cell>
          <cell r="Z423" t="str">
            <v>MAE1000 - MA Electric Distribution PC</v>
          </cell>
          <cell r="AA423" t="str">
            <v>NONE</v>
          </cell>
          <cell r="AB423" t="str">
            <v>SUB #37 EVERETT - WYLLIS AVENUE, EV</v>
          </cell>
          <cell r="AE423">
            <v>2</v>
          </cell>
          <cell r="AF423" t="str">
            <v>2</v>
          </cell>
          <cell r="AG423">
            <v>39176</v>
          </cell>
          <cell r="AH423">
            <v>20000</v>
          </cell>
          <cell r="AI423">
            <v>1</v>
          </cell>
          <cell r="AJ423">
            <v>1</v>
          </cell>
          <cell r="AK423">
            <v>1</v>
          </cell>
          <cell r="AL423">
            <v>0</v>
          </cell>
          <cell r="AM423">
            <v>1</v>
          </cell>
          <cell r="AN423">
            <v>1</v>
          </cell>
        </row>
        <row r="424">
          <cell r="A424" t="str">
            <v>C001389</v>
          </cell>
          <cell r="B424">
            <v>5310</v>
          </cell>
          <cell r="D424" t="str">
            <v>MEADOWBROOK 23KV INTEGRATION</v>
          </cell>
          <cell r="E424" t="str">
            <v>P_Electric Distribution Sub MA</v>
          </cell>
          <cell r="G424" t="str">
            <v>NONE</v>
          </cell>
          <cell r="H424" t="str">
            <v>NONE</v>
          </cell>
          <cell r="I424" t="str">
            <v>HUNT, DARRIN J</v>
          </cell>
          <cell r="J424" t="str">
            <v>System Capacity &amp; Performance</v>
          </cell>
          <cell r="L424" t="str">
            <v>Reliability - Dist</v>
          </cell>
          <cell r="M424" t="str">
            <v>Specific</v>
          </cell>
          <cell r="N424" t="str">
            <v>EMS Expansion</v>
          </cell>
          <cell r="O424" t="str">
            <v>Closed</v>
          </cell>
          <cell r="P424">
            <v>7378</v>
          </cell>
          <cell r="Q424" t="str">
            <v>C01389</v>
          </cell>
          <cell r="R424">
            <v>37964</v>
          </cell>
          <cell r="S424" t="str">
            <v>pwrbtch</v>
          </cell>
          <cell r="U424" t="str">
            <v>INST 2 23KV VSO LINE RECLOSERS , 3 FORM 5 CONTROLS AND      MISC. O.H. EQUIPMENT.</v>
          </cell>
          <cell r="V424" t="str">
            <v xml:space="preserve">  </v>
          </cell>
          <cell r="W424" t="str">
            <v xml:space="preserve">  </v>
          </cell>
          <cell r="X424" t="str">
            <v>Div Ops-NE Electric</v>
          </cell>
          <cell r="Y424" t="str">
            <v>75005310E</v>
          </cell>
          <cell r="Z424" t="str">
            <v>MAE1000 - MA Electric Distribution PC</v>
          </cell>
          <cell r="AA424" t="str">
            <v>NONE</v>
          </cell>
          <cell r="AB424" t="str">
            <v xml:space="preserve">COMPANY 5310 LEVEL ELECT DIST </v>
          </cell>
          <cell r="AE424">
            <v>4</v>
          </cell>
        </row>
        <row r="425">
          <cell r="A425" t="str">
            <v>C001390</v>
          </cell>
          <cell r="B425">
            <v>5310</v>
          </cell>
          <cell r="D425" t="str">
            <v>Z-BEVERLY #12 13.2KV SUBSTATION</v>
          </cell>
          <cell r="E425" t="str">
            <v>P_Electric Distribution Sub MA</v>
          </cell>
          <cell r="G425" t="str">
            <v>49</v>
          </cell>
          <cell r="H425" t="str">
            <v>NONE</v>
          </cell>
          <cell r="I425" t="str">
            <v>KOHNSTAM, PETER</v>
          </cell>
          <cell r="J425" t="str">
            <v>System Capacity &amp; Performance</v>
          </cell>
          <cell r="L425" t="str">
            <v>Load Relief</v>
          </cell>
          <cell r="M425" t="str">
            <v>Specific</v>
          </cell>
          <cell r="O425" t="str">
            <v>Closed</v>
          </cell>
          <cell r="P425">
            <v>7618</v>
          </cell>
          <cell r="Q425" t="str">
            <v>C01390</v>
          </cell>
          <cell r="R425">
            <v>37964</v>
          </cell>
          <cell r="S425" t="str">
            <v>pwrbtch</v>
          </cell>
          <cell r="U425" t="str">
            <v>Install new low profile 13.2kV substation equipped with 4   1200A circuit breakers to provide 3 feeder positions and    one 3600kvar capacitor bank</v>
          </cell>
          <cell r="V425" t="str">
            <v xml:space="preserve">  </v>
          </cell>
          <cell r="W425" t="str">
            <v xml:space="preserve">  </v>
          </cell>
          <cell r="X425" t="str">
            <v>Div Ops-NE Electric</v>
          </cell>
          <cell r="Y425" t="str">
            <v>75005310E</v>
          </cell>
          <cell r="Z425" t="str">
            <v>MAE1000 - MA Electric Distribution PC</v>
          </cell>
          <cell r="AA425" t="str">
            <v>NONE</v>
          </cell>
          <cell r="AB425" t="str">
            <v xml:space="preserve">COMPANY 5310 LEVEL ELECT DIST </v>
          </cell>
          <cell r="AE425">
            <v>3</v>
          </cell>
          <cell r="AF425" t="str">
            <v>3</v>
          </cell>
          <cell r="AG425">
            <v>39170</v>
          </cell>
          <cell r="AH425">
            <v>1548268</v>
          </cell>
          <cell r="AI425">
            <v>0</v>
          </cell>
          <cell r="AJ425">
            <v>0</v>
          </cell>
          <cell r="AK425">
            <v>0</v>
          </cell>
          <cell r="AL425">
            <v>1</v>
          </cell>
          <cell r="AM425">
            <v>0</v>
          </cell>
          <cell r="AN425">
            <v>1</v>
          </cell>
        </row>
        <row r="426">
          <cell r="A426" t="str">
            <v>C001391</v>
          </cell>
          <cell r="B426">
            <v>5310</v>
          </cell>
          <cell r="D426" t="str">
            <v>Z-REMOTE AUTO/MANUAL CONTROL</v>
          </cell>
          <cell r="E426" t="str">
            <v>P_Electric Distribution Sub MA</v>
          </cell>
          <cell r="G426" t="str">
            <v>NONE</v>
          </cell>
          <cell r="H426" t="str">
            <v>NONE</v>
          </cell>
          <cell r="I426" t="str">
            <v>MICHEL, MICHAEL-FRANTZ</v>
          </cell>
          <cell r="J426" t="str">
            <v>System Capacity &amp; Performance</v>
          </cell>
          <cell r="L426" t="str">
            <v>Load Relief</v>
          </cell>
          <cell r="M426" t="str">
            <v>Specific</v>
          </cell>
          <cell r="O426" t="str">
            <v>Closed</v>
          </cell>
          <cell r="P426">
            <v>7637</v>
          </cell>
          <cell r="Q426" t="str">
            <v>C01391</v>
          </cell>
          <cell r="R426">
            <v>37964</v>
          </cell>
          <cell r="S426" t="str">
            <v>pwrbtch</v>
          </cell>
          <cell r="U426" t="str">
            <v>Install remote control of auto/manual switch as recommended by "King Street Area Assessment" dated April 22, 2002 by    R.D Galgano. PDS Nos. 711-2, 712-2, 713-2, 714-2, 715-2, &amp;  716-2.</v>
          </cell>
          <cell r="V426" t="str">
            <v xml:space="preserve">  </v>
          </cell>
          <cell r="W426" t="str">
            <v xml:space="preserve">  </v>
          </cell>
          <cell r="X426" t="str">
            <v>Div Ops-NE Electric</v>
          </cell>
          <cell r="Y426" t="str">
            <v>75005310E</v>
          </cell>
          <cell r="Z426" t="str">
            <v>MAE1000 - MA Electric Distribution PC</v>
          </cell>
          <cell r="AA426" t="str">
            <v>NONE</v>
          </cell>
          <cell r="AB426" t="str">
            <v xml:space="preserve">COMPANY 5310 LEVEL ELECT DIST </v>
          </cell>
          <cell r="AE426">
            <v>2</v>
          </cell>
        </row>
        <row r="427">
          <cell r="A427" t="str">
            <v>C001392</v>
          </cell>
          <cell r="B427">
            <v>5310</v>
          </cell>
          <cell r="D427" t="str">
            <v>GREENDALE #24: EMS INTEGRATION</v>
          </cell>
          <cell r="E427" t="str">
            <v>P_Electric Distribution Sub MA</v>
          </cell>
          <cell r="G427" t="str">
            <v>NONE</v>
          </cell>
          <cell r="H427" t="str">
            <v>NONE</v>
          </cell>
          <cell r="I427" t="str">
            <v>MACELHANEY, JAMES</v>
          </cell>
          <cell r="J427" t="str">
            <v>System Capacity &amp; Performance</v>
          </cell>
          <cell r="L427" t="str">
            <v>Load Relief</v>
          </cell>
          <cell r="M427" t="str">
            <v>Specific</v>
          </cell>
          <cell r="N427" t="str">
            <v>EMS Expansion</v>
          </cell>
          <cell r="O427" t="str">
            <v>cancelled</v>
          </cell>
          <cell r="P427">
            <v>7311</v>
          </cell>
          <cell r="Q427" t="str">
            <v>C01392</v>
          </cell>
          <cell r="R427">
            <v>37964</v>
          </cell>
          <cell r="S427" t="str">
            <v>pwrbtch</v>
          </cell>
          <cell r="U427" t="str">
            <v>Provide full feature automation of all equipment at the     Greendale #24 substation.</v>
          </cell>
          <cell r="V427" t="str">
            <v>Revised estimate for EMS work at Greendale. - Project cancelled per Pat Kelly and Fran Lariviere 10/5/07</v>
          </cell>
          <cell r="W427" t="str">
            <v xml:space="preserve">  </v>
          </cell>
          <cell r="X427" t="str">
            <v>Div Ops-NE Electric</v>
          </cell>
          <cell r="Y427" t="str">
            <v>75005310E</v>
          </cell>
          <cell r="Z427" t="str">
            <v>MAE1000 - MA Electric Distribution PC</v>
          </cell>
          <cell r="AA427" t="str">
            <v>NONE</v>
          </cell>
          <cell r="AB427" t="str">
            <v>SUB #24 GREENDALE, WORCESTER</v>
          </cell>
          <cell r="AE427">
            <v>9</v>
          </cell>
          <cell r="AF427" t="str">
            <v>9</v>
          </cell>
          <cell r="AG427">
            <v>39169</v>
          </cell>
          <cell r="AH427">
            <v>992557</v>
          </cell>
          <cell r="AK427">
            <v>39385</v>
          </cell>
        </row>
        <row r="428">
          <cell r="A428" t="str">
            <v>C001393</v>
          </cell>
          <cell r="B428">
            <v>5310</v>
          </cell>
          <cell r="D428" t="str">
            <v>FRANKLIN 341-1200A 15KV BREAKR</v>
          </cell>
          <cell r="E428" t="str">
            <v>P_Electric Distribution Sub MA</v>
          </cell>
          <cell r="G428" t="str">
            <v>NONE</v>
          </cell>
          <cell r="H428" t="str">
            <v>NONE</v>
          </cell>
          <cell r="I428" t="str">
            <v>WRIGHT, MILTON</v>
          </cell>
          <cell r="J428" t="str">
            <v>System Capacity &amp; Performance</v>
          </cell>
          <cell r="L428" t="str">
            <v>Load Relief</v>
          </cell>
          <cell r="M428" t="str">
            <v>Specific</v>
          </cell>
          <cell r="O428" t="str">
            <v>Closed</v>
          </cell>
          <cell r="P428">
            <v>7301</v>
          </cell>
          <cell r="Q428" t="str">
            <v>C01393</v>
          </cell>
          <cell r="R428">
            <v>37964</v>
          </cell>
          <cell r="S428" t="str">
            <v>pwrbtch</v>
          </cell>
          <cell r="U428" t="str">
            <v>Purchase and install two new 1200A 15kV vac circuit breakersand foundations, relays and controls and miscellaneous      equipment. The breakers and feeders will be designated as   341J1 and 341J2. Remove six 4.16kV breakers and misc.</v>
          </cell>
          <cell r="V428" t="str">
            <v xml:space="preserve">  </v>
          </cell>
          <cell r="W428" t="str">
            <v xml:space="preserve">  </v>
          </cell>
          <cell r="X428" t="str">
            <v>Div Ops-NE Electric</v>
          </cell>
          <cell r="Y428" t="str">
            <v>75005310E</v>
          </cell>
          <cell r="Z428" t="str">
            <v>MAE1000 - MA Electric Distribution PC</v>
          </cell>
          <cell r="AA428" t="str">
            <v>NONE</v>
          </cell>
          <cell r="AB428" t="str">
            <v xml:space="preserve">COMPANY 5310 LEVEL ELECT DIST </v>
          </cell>
          <cell r="AE428">
            <v>1</v>
          </cell>
        </row>
        <row r="429">
          <cell r="A429" t="str">
            <v>C001394</v>
          </cell>
          <cell r="B429">
            <v>5310</v>
          </cell>
          <cell r="D429" t="str">
            <v>READ STREET#9 SUB - 9L5 FEEDER</v>
          </cell>
          <cell r="E429" t="str">
            <v>P_Electric Distribution Sub MA</v>
          </cell>
          <cell r="G429" t="str">
            <v>49</v>
          </cell>
          <cell r="H429" t="str">
            <v>NONE</v>
          </cell>
          <cell r="I429" t="str">
            <v>WRIGHT, MILTON</v>
          </cell>
          <cell r="J429" t="str">
            <v>System Capacity &amp; Performance</v>
          </cell>
          <cell r="L429" t="str">
            <v>Load Relief</v>
          </cell>
          <cell r="M429" t="str">
            <v>Specific</v>
          </cell>
          <cell r="O429" t="str">
            <v>Closed</v>
          </cell>
          <cell r="P429">
            <v>7453</v>
          </cell>
          <cell r="Q429" t="str">
            <v>C01394</v>
          </cell>
          <cell r="R429">
            <v>37964</v>
          </cell>
          <cell r="S429" t="str">
            <v>pwrbtch</v>
          </cell>
          <cell r="U429" t="str">
            <v>Provide materials, engineering, design, and construction    services to install a new modular feeder position 9L5.      Scope includes four motorized load break switches, 1-800A   recloser, 3-333kVA regs, foundations, structurs &amp; misc</v>
          </cell>
          <cell r="V429" t="str">
            <v xml:space="preserve">  </v>
          </cell>
          <cell r="W429" t="str">
            <v xml:space="preserve">  </v>
          </cell>
          <cell r="X429" t="str">
            <v>Div Ops-NE Electric</v>
          </cell>
          <cell r="Y429" t="str">
            <v>75005310E</v>
          </cell>
          <cell r="Z429" t="str">
            <v>MAE1000 - MA Electric Distribution PC</v>
          </cell>
          <cell r="AA429" t="str">
            <v>NONE</v>
          </cell>
          <cell r="AB429" t="str">
            <v xml:space="preserve">COMPANY 5310 LEVEL ELECT DIST </v>
          </cell>
          <cell r="AE429">
            <v>4</v>
          </cell>
          <cell r="AF429" t="str">
            <v>4</v>
          </cell>
          <cell r="AG429">
            <v>39220</v>
          </cell>
          <cell r="AH429">
            <v>1271462</v>
          </cell>
          <cell r="AI429">
            <v>0</v>
          </cell>
          <cell r="AJ429">
            <v>0</v>
          </cell>
          <cell r="AK429">
            <v>0</v>
          </cell>
          <cell r="AL429">
            <v>1</v>
          </cell>
          <cell r="AM429">
            <v>0</v>
          </cell>
          <cell r="AN429">
            <v>1</v>
          </cell>
        </row>
        <row r="430">
          <cell r="A430" t="str">
            <v>C001395</v>
          </cell>
          <cell r="B430">
            <v>5310</v>
          </cell>
          <cell r="D430" t="str">
            <v>NASHUA ST #25 13KV FDRREAC-WOR</v>
          </cell>
          <cell r="E430" t="str">
            <v>P_Electric Distribution Sub MA</v>
          </cell>
          <cell r="G430" t="str">
            <v>NONE</v>
          </cell>
          <cell r="H430" t="str">
            <v>NONE</v>
          </cell>
          <cell r="I430" t="str">
            <v>WRIGHT, MILTON</v>
          </cell>
          <cell r="J430" t="str">
            <v>System Capacity &amp; Performance</v>
          </cell>
          <cell r="L430" t="str">
            <v>Load Relief</v>
          </cell>
          <cell r="M430" t="str">
            <v>Specific</v>
          </cell>
          <cell r="O430" t="str">
            <v>Closed</v>
          </cell>
          <cell r="P430">
            <v>7402</v>
          </cell>
          <cell r="Q430" t="str">
            <v>C01395</v>
          </cell>
          <cell r="R430">
            <v>37964</v>
          </cell>
          <cell r="S430" t="str">
            <v>pwrbtch</v>
          </cell>
          <cell r="U430" t="str">
            <v>Install one new 15kv 1200A vacuum circuit breaker(tie),     6-1200A disconnect switches, one breaker foundation, three  sets of 600A 1-ohm current limiting reactors, and misc equipRemove/retire miscellaneous equipment.</v>
          </cell>
          <cell r="V430" t="str">
            <v xml:space="preserve">  </v>
          </cell>
          <cell r="W430" t="str">
            <v xml:space="preserve">  </v>
          </cell>
          <cell r="X430" t="str">
            <v>Div Ops-NE Electric</v>
          </cell>
          <cell r="Y430" t="str">
            <v>75005310E</v>
          </cell>
          <cell r="Z430" t="str">
            <v>MAE1000 - MA Electric Distribution PC</v>
          </cell>
          <cell r="AA430" t="str">
            <v>NONE</v>
          </cell>
          <cell r="AB430" t="str">
            <v xml:space="preserve">COMPANY 5310 LEVEL ELECT DIST </v>
          </cell>
          <cell r="AE430">
            <v>1</v>
          </cell>
        </row>
        <row r="431">
          <cell r="A431" t="str">
            <v>C001396</v>
          </cell>
          <cell r="B431">
            <v>5310</v>
          </cell>
          <cell r="D431" t="str">
            <v>READ ST #9 SUB-23KV &amp;13KV AUTO</v>
          </cell>
          <cell r="E431" t="str">
            <v>P_Electric Distribution Sub MA</v>
          </cell>
          <cell r="G431" t="str">
            <v>49</v>
          </cell>
          <cell r="H431" t="str">
            <v>NONE</v>
          </cell>
          <cell r="I431" t="str">
            <v>WRIGHT, MILTON</v>
          </cell>
          <cell r="J431" t="str">
            <v>System Capacity &amp; Performance</v>
          </cell>
          <cell r="L431" t="str">
            <v>Reliability - Dist</v>
          </cell>
          <cell r="M431" t="str">
            <v>Specific</v>
          </cell>
          <cell r="N431" t="str">
            <v>EMS Expansion</v>
          </cell>
          <cell r="O431" t="str">
            <v>Closed</v>
          </cell>
          <cell r="P431">
            <v>7452</v>
          </cell>
          <cell r="Q431" t="str">
            <v>C01396</v>
          </cell>
          <cell r="R431">
            <v>37964</v>
          </cell>
          <cell r="S431" t="str">
            <v>pwrbtch</v>
          </cell>
          <cell r="U431" t="str">
            <v>Provide materials, engineering, design, and construction    services for supervisory control and status of all 23kv and 13.2kV switches. Install survey metering for 23kV lines 2246 &amp;24.</v>
          </cell>
          <cell r="V431" t="str">
            <v xml:space="preserve">  </v>
          </cell>
          <cell r="W431" t="str">
            <v xml:space="preserve">  </v>
          </cell>
          <cell r="X431" t="str">
            <v>Div Ops-NE Electric</v>
          </cell>
          <cell r="Y431" t="str">
            <v>75005310E</v>
          </cell>
          <cell r="Z431" t="str">
            <v>MAE1000 - MA Electric Distribution PC</v>
          </cell>
          <cell r="AA431" t="str">
            <v>NONE</v>
          </cell>
          <cell r="AB431" t="str">
            <v xml:space="preserve">COMPANY 5310 LEVEL ELECT DIST </v>
          </cell>
          <cell r="AE431">
            <v>4</v>
          </cell>
          <cell r="AF431" t="str">
            <v>4</v>
          </cell>
          <cell r="AG431">
            <v>39171</v>
          </cell>
          <cell r="AH431">
            <v>488661</v>
          </cell>
          <cell r="AI431">
            <v>0</v>
          </cell>
          <cell r="AJ431">
            <v>0</v>
          </cell>
          <cell r="AK431">
            <v>0</v>
          </cell>
          <cell r="AL431">
            <v>0</v>
          </cell>
          <cell r="AM431">
            <v>1</v>
          </cell>
          <cell r="AN431">
            <v>1</v>
          </cell>
        </row>
        <row r="432">
          <cell r="A432" t="str">
            <v>C001397</v>
          </cell>
          <cell r="B432">
            <v>5310</v>
          </cell>
          <cell r="D432" t="str">
            <v>ROCKY HILL #336-3RD LP FEEDER</v>
          </cell>
          <cell r="E432" t="str">
            <v>P_Electric Distribution Sub MA</v>
          </cell>
          <cell r="G432" t="str">
            <v>NONE</v>
          </cell>
          <cell r="H432" t="str">
            <v>NONE</v>
          </cell>
          <cell r="I432" t="str">
            <v>WRIGHT, MILTON</v>
          </cell>
          <cell r="J432" t="str">
            <v>System Capacity &amp; Performance</v>
          </cell>
          <cell r="L432" t="str">
            <v>Load Relief</v>
          </cell>
          <cell r="M432" t="str">
            <v>Specific</v>
          </cell>
          <cell r="O432" t="str">
            <v>Closed</v>
          </cell>
          <cell r="P432">
            <v>7488</v>
          </cell>
          <cell r="Q432" t="str">
            <v>C01397</v>
          </cell>
          <cell r="R432">
            <v>37964</v>
          </cell>
          <cell r="S432" t="str">
            <v>pwrbtch</v>
          </cell>
          <cell r="U432" t="str">
            <v>Provide materials, engineering, design, and construction    services to install the third LP feeder position (336W1).   Scope includes the installation of the second bus &amp; OH bus  tie, 1-1200A brkr, 3-418A regs, foundatns, struct &amp;  e</v>
          </cell>
          <cell r="V432" t="str">
            <v xml:space="preserve">  </v>
          </cell>
          <cell r="W432" t="str">
            <v xml:space="preserve">  </v>
          </cell>
          <cell r="X432" t="str">
            <v>Div Ops-NE Electric</v>
          </cell>
          <cell r="Y432" t="str">
            <v>75005310E</v>
          </cell>
          <cell r="Z432" t="str">
            <v>MAE1000 - MA Electric Distribution PC</v>
          </cell>
          <cell r="AA432" t="str">
            <v>NONE</v>
          </cell>
          <cell r="AB432" t="str">
            <v xml:space="preserve">COMPANY 5310 LEVEL ELECT DIST </v>
          </cell>
          <cell r="AE432">
            <v>1</v>
          </cell>
        </row>
        <row r="433">
          <cell r="A433" t="str">
            <v>C001398</v>
          </cell>
          <cell r="B433">
            <v>5310</v>
          </cell>
          <cell r="D433" t="str">
            <v>SALEM #1 SUB-STATION SERVICE</v>
          </cell>
          <cell r="E433" t="str">
            <v>P_Electric Distribution Sub MA</v>
          </cell>
          <cell r="G433" t="str">
            <v>49</v>
          </cell>
          <cell r="H433" t="str">
            <v>NONE</v>
          </cell>
          <cell r="I433" t="str">
            <v>FOUGERE, ROBERT L</v>
          </cell>
          <cell r="J433" t="str">
            <v>Asset Condition</v>
          </cell>
          <cell r="L433" t="str">
            <v>Asset Replacement</v>
          </cell>
          <cell r="M433" t="str">
            <v>Specific</v>
          </cell>
          <cell r="N433" t="str">
            <v>Substation Asset Replacement</v>
          </cell>
          <cell r="O433" t="str">
            <v>Closed</v>
          </cell>
          <cell r="P433">
            <v>7498</v>
          </cell>
          <cell r="Q433" t="str">
            <v>C01398</v>
          </cell>
          <cell r="R433">
            <v>37964</v>
          </cell>
          <cell r="S433" t="str">
            <v>pwrbtch</v>
          </cell>
          <cell r="U433" t="str">
            <v>Upgrade the existing station service from a single 4,160V supply to a dual 23,000V supply with automatic       transfer.</v>
          </cell>
          <cell r="V433" t="str">
            <v xml:space="preserve">Project suspended 7/28/06 per Rob Fougere._x000D_
Estimate #4- See Documents Icon in PP to find Project Revision Explanation._x000D_
Estimate #5 - was to remove contingency of $45k. PET contingency is only for Transmission Projects._x000D_
Restarted work 11/28/06_x000D_
1/15/07 </v>
          </cell>
          <cell r="W433" t="str">
            <v xml:space="preserve">  </v>
          </cell>
          <cell r="X433" t="str">
            <v>Div Ops-NE Electric</v>
          </cell>
          <cell r="Y433" t="str">
            <v>75005310E</v>
          </cell>
          <cell r="Z433" t="str">
            <v>MAE1000 - MA Electric Distribution PC</v>
          </cell>
          <cell r="AA433" t="str">
            <v>NONE</v>
          </cell>
          <cell r="AB433" t="str">
            <v xml:space="preserve">COMPANY 5310 LEVEL ELECT DIST </v>
          </cell>
          <cell r="AE433">
            <v>7</v>
          </cell>
          <cell r="AF433" t="str">
            <v>7</v>
          </cell>
          <cell r="AG433">
            <v>39302</v>
          </cell>
          <cell r="AH433">
            <v>680000</v>
          </cell>
          <cell r="AI433">
            <v>0</v>
          </cell>
          <cell r="AJ433">
            <v>0</v>
          </cell>
          <cell r="AK433">
            <v>0</v>
          </cell>
          <cell r="AL433">
            <v>1</v>
          </cell>
          <cell r="AM433">
            <v>0</v>
          </cell>
          <cell r="AN433">
            <v>1</v>
          </cell>
        </row>
        <row r="434">
          <cell r="A434" t="str">
            <v>C001399</v>
          </cell>
          <cell r="B434">
            <v>5310</v>
          </cell>
          <cell r="D434" t="str">
            <v>LAWRENCE #1-SUBSTA LIGHTING</v>
          </cell>
          <cell r="E434" t="str">
            <v>P_Electric Distribution Sub MA</v>
          </cell>
          <cell r="G434" t="str">
            <v>49</v>
          </cell>
          <cell r="H434" t="str">
            <v>NONE</v>
          </cell>
          <cell r="I434" t="str">
            <v>MICHEL, MICHAEL-FRANTZ</v>
          </cell>
          <cell r="J434" t="str">
            <v>Asset Condition</v>
          </cell>
          <cell r="L434" t="str">
            <v>Asset Replacement</v>
          </cell>
          <cell r="M434" t="str">
            <v>Specific</v>
          </cell>
          <cell r="O434" t="str">
            <v>Closed</v>
          </cell>
          <cell r="P434">
            <v>7340</v>
          </cell>
          <cell r="Q434" t="str">
            <v>C01399</v>
          </cell>
          <cell r="R434">
            <v>37964</v>
          </cell>
          <cell r="S434" t="str">
            <v>pwrbtch</v>
          </cell>
          <cell r="U434" t="str">
            <v xml:space="preserve">  </v>
          </cell>
          <cell r="V434" t="str">
            <v xml:space="preserve">  </v>
          </cell>
          <cell r="W434" t="str">
            <v xml:space="preserve">  </v>
          </cell>
          <cell r="X434" t="str">
            <v>Div Ops-NE Electric</v>
          </cell>
          <cell r="Y434" t="str">
            <v>75005310E</v>
          </cell>
          <cell r="Z434" t="str">
            <v>MAE1000 - MA Electric Distribution PC</v>
          </cell>
          <cell r="AA434" t="str">
            <v>NONE</v>
          </cell>
          <cell r="AB434" t="str">
            <v xml:space="preserve">COMPANY 5310 LEVEL ELECT DIST </v>
          </cell>
          <cell r="AE434">
            <v>2</v>
          </cell>
          <cell r="AF434" t="str">
            <v>2</v>
          </cell>
          <cell r="AG434">
            <v>38968</v>
          </cell>
          <cell r="AH434">
            <v>328000</v>
          </cell>
          <cell r="AI434">
            <v>0</v>
          </cell>
          <cell r="AJ434">
            <v>0</v>
          </cell>
          <cell r="AK434">
            <v>0</v>
          </cell>
          <cell r="AL434">
            <v>0</v>
          </cell>
          <cell r="AM434">
            <v>1</v>
          </cell>
          <cell r="AN434">
            <v>1</v>
          </cell>
        </row>
        <row r="435">
          <cell r="A435" t="str">
            <v>C001400</v>
          </cell>
          <cell r="B435">
            <v>5310</v>
          </cell>
          <cell r="D435" t="str">
            <v>Z-LAWRENCE #2-SUBSTA. LIGHTING</v>
          </cell>
          <cell r="E435" t="str">
            <v>P_Electric Distribution Sub MA</v>
          </cell>
          <cell r="G435" t="str">
            <v>NONE</v>
          </cell>
          <cell r="H435" t="str">
            <v>NONE</v>
          </cell>
          <cell r="I435" t="str">
            <v>HUNT, DARRIN J</v>
          </cell>
          <cell r="J435" t="str">
            <v>Asset Condition</v>
          </cell>
          <cell r="L435" t="str">
            <v>Asset Replacement</v>
          </cell>
          <cell r="M435" t="str">
            <v>Specific</v>
          </cell>
          <cell r="O435" t="str">
            <v>Closed</v>
          </cell>
          <cell r="P435">
            <v>7624</v>
          </cell>
          <cell r="Q435" t="str">
            <v>C01400</v>
          </cell>
          <cell r="R435">
            <v>37964</v>
          </cell>
          <cell r="S435" t="str">
            <v>pwrbtch</v>
          </cell>
          <cell r="U435" t="str">
            <v xml:space="preserve">  </v>
          </cell>
          <cell r="V435" t="str">
            <v xml:space="preserve">this project was approved for $206,000 in walker prior to Power Plant and this approval is attached as a DOA document. </v>
          </cell>
          <cell r="W435" t="str">
            <v xml:space="preserve">  </v>
          </cell>
          <cell r="X435" t="str">
            <v>Div Ops-NE Electric</v>
          </cell>
          <cell r="Y435" t="str">
            <v>75005310E</v>
          </cell>
          <cell r="Z435" t="str">
            <v>MAE1000 - MA Electric Distribution PC</v>
          </cell>
          <cell r="AA435" t="str">
            <v>NONE</v>
          </cell>
          <cell r="AB435" t="str">
            <v xml:space="preserve">COMPANY 5310 LEVEL ELECT DIST </v>
          </cell>
          <cell r="AE435">
            <v>2</v>
          </cell>
          <cell r="AF435" t="str">
            <v>2</v>
          </cell>
          <cell r="AG435">
            <v>39955</v>
          </cell>
          <cell r="AH435">
            <v>206000</v>
          </cell>
          <cell r="AI435">
            <v>0</v>
          </cell>
          <cell r="AJ435">
            <v>0</v>
          </cell>
          <cell r="AK435">
            <v>1</v>
          </cell>
          <cell r="AL435">
            <v>0</v>
          </cell>
          <cell r="AM435">
            <v>1</v>
          </cell>
          <cell r="AN435">
            <v>1</v>
          </cell>
        </row>
        <row r="436">
          <cell r="A436" t="str">
            <v>C001401</v>
          </cell>
          <cell r="B436">
            <v>5310</v>
          </cell>
          <cell r="D436" t="str">
            <v>Z-N ANDOVER JCT 71-INST TRFMR</v>
          </cell>
          <cell r="E436" t="str">
            <v>P_Electric Distribution Sub MA</v>
          </cell>
          <cell r="G436" t="str">
            <v>49</v>
          </cell>
          <cell r="H436" t="str">
            <v>NONE</v>
          </cell>
          <cell r="I436" t="str">
            <v>JUNAID, ABDUL</v>
          </cell>
          <cell r="J436" t="str">
            <v>Damage/Failure</v>
          </cell>
          <cell r="L436" t="str">
            <v>Damage/Failure</v>
          </cell>
          <cell r="M436" t="str">
            <v>Specific</v>
          </cell>
          <cell r="O436" t="str">
            <v>Closed</v>
          </cell>
          <cell r="P436">
            <v>7630</v>
          </cell>
          <cell r="Q436" t="str">
            <v>C01401</v>
          </cell>
          <cell r="R436">
            <v>37964</v>
          </cell>
          <cell r="S436" t="str">
            <v>pwrbtch</v>
          </cell>
          <cell r="U436" t="str">
            <v>Install new 12/16/20 MVA transformer with LTC to replace    the failed 10/12.5 MVA transformer. Install 25 kV 1200 A    relayed circuit breaker to replace the existing joslyn      switch. Remove the failed transformer and Joslyn switc</v>
          </cell>
          <cell r="V436" t="str">
            <v xml:space="preserve">  </v>
          </cell>
          <cell r="W436" t="str">
            <v xml:space="preserve">  </v>
          </cell>
          <cell r="X436" t="str">
            <v>Div Ops-NE Electric</v>
          </cell>
          <cell r="Y436" t="str">
            <v>75005310E</v>
          </cell>
          <cell r="Z436" t="str">
            <v>MAE1000 - MA Electric Distribution PC</v>
          </cell>
          <cell r="AA436" t="str">
            <v>NONE</v>
          </cell>
          <cell r="AB436" t="str">
            <v xml:space="preserve">COMPANY 5310 LEVEL ELECT DIST </v>
          </cell>
          <cell r="AE436">
            <v>3</v>
          </cell>
          <cell r="AF436" t="str">
            <v>3</v>
          </cell>
          <cell r="AG436">
            <v>39170</v>
          </cell>
          <cell r="AH436">
            <v>1158128</v>
          </cell>
          <cell r="AI436">
            <v>0</v>
          </cell>
          <cell r="AJ436">
            <v>0</v>
          </cell>
          <cell r="AK436">
            <v>0</v>
          </cell>
          <cell r="AL436">
            <v>1</v>
          </cell>
          <cell r="AM436">
            <v>0</v>
          </cell>
          <cell r="AN436">
            <v>1</v>
          </cell>
        </row>
        <row r="437">
          <cell r="A437" t="str">
            <v>C001402</v>
          </cell>
          <cell r="B437">
            <v>5310</v>
          </cell>
          <cell r="D437" t="str">
            <v>CHARTLEY-INST TWO 23KV BRKRS</v>
          </cell>
          <cell r="E437" t="str">
            <v>P_Electric Distribution Sub MA</v>
          </cell>
          <cell r="G437" t="str">
            <v>NONE</v>
          </cell>
          <cell r="H437" t="str">
            <v>NONE</v>
          </cell>
          <cell r="I437" t="str">
            <v>KOPOYAN, TODD</v>
          </cell>
          <cell r="J437" t="str">
            <v>System Capacity &amp; Performance</v>
          </cell>
          <cell r="L437" t="str">
            <v>Reliability - Dist</v>
          </cell>
          <cell r="M437" t="str">
            <v>Specific</v>
          </cell>
          <cell r="N437" t="str">
            <v>EMS Expansion</v>
          </cell>
          <cell r="O437" t="str">
            <v>Closed</v>
          </cell>
          <cell r="P437">
            <v>7238</v>
          </cell>
          <cell r="Q437" t="str">
            <v>C01402</v>
          </cell>
          <cell r="R437">
            <v>37964</v>
          </cell>
          <cell r="S437" t="str">
            <v>pwrbtch</v>
          </cell>
          <cell r="U437" t="str">
            <v>Provide design, engineering, procurement and construction   services to install two 23kv-1200a breakers, provide remote control and survey metering of 23 and 13.2 kV automated     devices.</v>
          </cell>
          <cell r="V437" t="str">
            <v xml:space="preserve">  </v>
          </cell>
          <cell r="W437" t="str">
            <v xml:space="preserve">  </v>
          </cell>
          <cell r="X437" t="str">
            <v>Div Ops-NE Electric</v>
          </cell>
          <cell r="Y437" t="str">
            <v>75005310E</v>
          </cell>
          <cell r="Z437" t="str">
            <v>MAE1000 - MA Electric Distribution PC</v>
          </cell>
          <cell r="AA437" t="str">
            <v>NONE</v>
          </cell>
          <cell r="AB437" t="str">
            <v xml:space="preserve">COMPANY 5310 LEVEL ELECT DIST </v>
          </cell>
          <cell r="AE437">
            <v>3</v>
          </cell>
          <cell r="AF437" t="str">
            <v>3</v>
          </cell>
          <cell r="AG437">
            <v>39171</v>
          </cell>
          <cell r="AH437">
            <v>1629510</v>
          </cell>
          <cell r="AI437">
            <v>0</v>
          </cell>
          <cell r="AJ437">
            <v>0</v>
          </cell>
          <cell r="AK437">
            <v>0</v>
          </cell>
          <cell r="AL437">
            <v>1</v>
          </cell>
          <cell r="AM437">
            <v>0</v>
          </cell>
          <cell r="AN437">
            <v>1</v>
          </cell>
        </row>
        <row r="438">
          <cell r="A438" t="str">
            <v>C001403</v>
          </cell>
          <cell r="B438">
            <v>5310</v>
          </cell>
          <cell r="D438" t="str">
            <v>Z-25W2 RECONDUCTORING</v>
          </cell>
          <cell r="E438" t="str">
            <v>P_Electric Distribution Sub MA</v>
          </cell>
          <cell r="G438" t="str">
            <v>NONE</v>
          </cell>
          <cell r="H438" t="str">
            <v>NONE</v>
          </cell>
          <cell r="I438" t="str">
            <v>HUNT, DARRIN J</v>
          </cell>
          <cell r="L438" t="str">
            <v>Load Relief</v>
          </cell>
          <cell r="M438" t="str">
            <v>Specific</v>
          </cell>
          <cell r="O438" t="str">
            <v>Closed</v>
          </cell>
          <cell r="Q438" t="str">
            <v>C01403</v>
          </cell>
          <cell r="R438">
            <v>37964</v>
          </cell>
          <cell r="S438" t="str">
            <v>pwrbtch</v>
          </cell>
          <cell r="U438" t="str">
            <v xml:space="preserve">The scope of the work will include reconductoring the       feeder getaway section with 3-477 kcmil Al. After the       getaway, approximately 1.7 miles of 336 kcmil spacer cable  will be replaced by 477 kcmil.                              </v>
          </cell>
          <cell r="V438" t="str">
            <v xml:space="preserve">  </v>
          </cell>
          <cell r="W438" t="str">
            <v xml:space="preserve">  </v>
          </cell>
          <cell r="X438" t="str">
            <v>Div Ops-NE Electric</v>
          </cell>
          <cell r="Y438" t="str">
            <v>75005310E</v>
          </cell>
          <cell r="Z438" t="str">
            <v>MAE1000 - MA Electric Distribution PC</v>
          </cell>
          <cell r="AA438" t="str">
            <v>NONE</v>
          </cell>
          <cell r="AB438" t="str">
            <v xml:space="preserve">COMPANY 5310 LEVEL ELECT DIST </v>
          </cell>
          <cell r="AE438">
            <v>2</v>
          </cell>
          <cell r="AF438" t="str">
            <v>2</v>
          </cell>
          <cell r="AG438">
            <v>38959</v>
          </cell>
          <cell r="AH438">
            <v>288000</v>
          </cell>
          <cell r="AI438">
            <v>0</v>
          </cell>
          <cell r="AJ438">
            <v>0</v>
          </cell>
          <cell r="AK438">
            <v>0</v>
          </cell>
          <cell r="AL438">
            <v>0</v>
          </cell>
          <cell r="AM438">
            <v>1</v>
          </cell>
          <cell r="AN438">
            <v>1</v>
          </cell>
        </row>
        <row r="439">
          <cell r="A439" t="str">
            <v>C001404</v>
          </cell>
          <cell r="B439">
            <v>5310</v>
          </cell>
          <cell r="D439" t="str">
            <v>WMETHUEN #63:REPL RECL &amp; AUTO</v>
          </cell>
          <cell r="E439" t="str">
            <v>P_Electric Distribution Sub MA</v>
          </cell>
          <cell r="G439" t="str">
            <v>NONE</v>
          </cell>
          <cell r="H439" t="str">
            <v>NONE</v>
          </cell>
          <cell r="I439" t="str">
            <v>TAYLOR-WILLIS, LAURI JEAN</v>
          </cell>
          <cell r="J439" t="str">
            <v>System Capacity &amp; Performance</v>
          </cell>
          <cell r="L439" t="str">
            <v>Reliability - Dist</v>
          </cell>
          <cell r="M439" t="str">
            <v>Specific</v>
          </cell>
          <cell r="N439" t="str">
            <v>Substation Asset Replacement</v>
          </cell>
          <cell r="O439" t="str">
            <v>Closed</v>
          </cell>
          <cell r="P439">
            <v>7607</v>
          </cell>
          <cell r="Q439" t="str">
            <v>C01404</v>
          </cell>
          <cell r="R439">
            <v>37964</v>
          </cell>
          <cell r="S439" t="str">
            <v>pwrbtch</v>
          </cell>
          <cell r="U439" t="str">
            <v>Replace the 63L1, L2 &amp; 12 reclosers with breakers.  Provide automation and telemetry of all 23 kV and 13.2 kV lines.    Add EMS control of 23 kV automatic airbreaks</v>
          </cell>
          <cell r="V439" t="str">
            <v xml:space="preserve">  </v>
          </cell>
          <cell r="W439" t="str">
            <v xml:space="preserve">  </v>
          </cell>
          <cell r="X439" t="str">
            <v>Div Ops-NE Electric</v>
          </cell>
          <cell r="Y439" t="str">
            <v>75005310E</v>
          </cell>
          <cell r="Z439" t="str">
            <v>MAE1000 - MA Electric Distribution PC</v>
          </cell>
          <cell r="AA439" t="str">
            <v>NONE</v>
          </cell>
          <cell r="AB439" t="str">
            <v xml:space="preserve">COMPANY 5310 LEVEL ELECT DIST </v>
          </cell>
          <cell r="AE439">
            <v>5</v>
          </cell>
          <cell r="AF439" t="str">
            <v>5</v>
          </cell>
          <cell r="AG439">
            <v>38994</v>
          </cell>
          <cell r="AH439">
            <v>841000</v>
          </cell>
          <cell r="AI439">
            <v>0</v>
          </cell>
          <cell r="AJ439">
            <v>0</v>
          </cell>
          <cell r="AK439">
            <v>0</v>
          </cell>
          <cell r="AL439">
            <v>1</v>
          </cell>
          <cell r="AM439">
            <v>0</v>
          </cell>
          <cell r="AN439">
            <v>1</v>
          </cell>
        </row>
        <row r="440">
          <cell r="A440" t="str">
            <v>C001405</v>
          </cell>
          <cell r="B440">
            <v>5310</v>
          </cell>
          <cell r="D440" t="str">
            <v>N WEYMOUTH SUB-INST 2 TRFMRS</v>
          </cell>
          <cell r="E440" t="str">
            <v>P_Electric Distribution Sub MA</v>
          </cell>
          <cell r="G440" t="str">
            <v>NONE</v>
          </cell>
          <cell r="H440" t="str">
            <v>NONE</v>
          </cell>
          <cell r="I440" t="str">
            <v>JUNAID, ABDUL</v>
          </cell>
          <cell r="J440" t="str">
            <v>System Capacity &amp; Performance</v>
          </cell>
          <cell r="L440" t="str">
            <v>Load Relief</v>
          </cell>
          <cell r="M440" t="str">
            <v>Specific</v>
          </cell>
          <cell r="O440" t="str">
            <v>Closed</v>
          </cell>
          <cell r="P440">
            <v>7395</v>
          </cell>
          <cell r="Q440" t="str">
            <v>C01405</v>
          </cell>
          <cell r="R440">
            <v>37964</v>
          </cell>
          <cell r="S440" t="str">
            <v>pwrbtch</v>
          </cell>
          <cell r="U440" t="str">
            <v>Install two modular aluminium structures, two new circuit   breakers, two 23-13.8 kV, 12/16/20 MVA transformers, 23 kV  loadbreaks, 15 kV loadbreak/airbreak, voltage regulators    and new control house. Remove all the existing equipme</v>
          </cell>
          <cell r="V440" t="str">
            <v xml:space="preserve">  </v>
          </cell>
          <cell r="W440" t="str">
            <v xml:space="preserve">  </v>
          </cell>
          <cell r="X440" t="str">
            <v>Div Ops-NE Electric</v>
          </cell>
          <cell r="Y440" t="str">
            <v>75005310E</v>
          </cell>
          <cell r="Z440" t="str">
            <v>MAE1000 - MA Electric Distribution PC</v>
          </cell>
          <cell r="AA440" t="str">
            <v>NONE</v>
          </cell>
          <cell r="AB440" t="str">
            <v xml:space="preserve">COMPANY 5310 LEVEL ELECT DIST </v>
          </cell>
          <cell r="AE440">
            <v>5</v>
          </cell>
          <cell r="AF440" t="str">
            <v>5</v>
          </cell>
          <cell r="AG440">
            <v>39171</v>
          </cell>
          <cell r="AH440">
            <v>4469341</v>
          </cell>
          <cell r="AI440">
            <v>0</v>
          </cell>
          <cell r="AJ440">
            <v>0</v>
          </cell>
          <cell r="AK440">
            <v>0</v>
          </cell>
          <cell r="AL440">
            <v>1</v>
          </cell>
          <cell r="AM440">
            <v>0</v>
          </cell>
          <cell r="AN440">
            <v>1</v>
          </cell>
        </row>
        <row r="441">
          <cell r="A441" t="str">
            <v>C001406</v>
          </cell>
          <cell r="B441">
            <v>5310</v>
          </cell>
          <cell r="D441" t="str">
            <v>GRAFTON ST SUB-I/R 21BRKRS-WOR</v>
          </cell>
          <cell r="E441" t="str">
            <v>P_Electric Distribution Sub MA</v>
          </cell>
          <cell r="G441" t="str">
            <v>NONE</v>
          </cell>
          <cell r="H441" t="str">
            <v>NONE</v>
          </cell>
          <cell r="I441" t="str">
            <v>JUNAID, ABDUL</v>
          </cell>
          <cell r="J441" t="str">
            <v>Asset Condition</v>
          </cell>
          <cell r="L441" t="str">
            <v>Asset Replacement</v>
          </cell>
          <cell r="M441" t="str">
            <v>Specific</v>
          </cell>
          <cell r="N441" t="str">
            <v>Substation Asset Replacement</v>
          </cell>
          <cell r="O441" t="str">
            <v>Closed</v>
          </cell>
          <cell r="P441">
            <v>7307</v>
          </cell>
          <cell r="Q441" t="str">
            <v>C01406</v>
          </cell>
          <cell r="R441">
            <v>37964</v>
          </cell>
          <cell r="S441" t="str">
            <v>pwrbtch</v>
          </cell>
          <cell r="U441" t="str">
            <v>GRAFTON ST SUB-I/R 21BRKRS-WOR</v>
          </cell>
          <cell r="V441" t="str">
            <v xml:space="preserve">  </v>
          </cell>
          <cell r="W441" t="str">
            <v xml:space="preserve">  </v>
          </cell>
          <cell r="X441" t="str">
            <v>Div Ops-NE Electric</v>
          </cell>
          <cell r="Y441" t="str">
            <v>75005310E</v>
          </cell>
          <cell r="Z441" t="str">
            <v>MAE1000 - MA Electric Distribution PC</v>
          </cell>
          <cell r="AA441" t="str">
            <v>NONE</v>
          </cell>
          <cell r="AB441" t="str">
            <v xml:space="preserve">COMPANY 5310 LEVEL ELECT DIST </v>
          </cell>
          <cell r="AE441">
            <v>6</v>
          </cell>
          <cell r="AF441" t="str">
            <v>6</v>
          </cell>
          <cell r="AG441">
            <v>39069</v>
          </cell>
          <cell r="AH441">
            <v>1720000</v>
          </cell>
          <cell r="AI441">
            <v>0</v>
          </cell>
          <cell r="AJ441">
            <v>0</v>
          </cell>
          <cell r="AK441">
            <v>0</v>
          </cell>
          <cell r="AL441">
            <v>1</v>
          </cell>
          <cell r="AM441">
            <v>0</v>
          </cell>
          <cell r="AN441">
            <v>1</v>
          </cell>
        </row>
        <row r="442">
          <cell r="A442" t="str">
            <v>C001407</v>
          </cell>
          <cell r="B442">
            <v>5310</v>
          </cell>
          <cell r="D442" t="str">
            <v>SYKES RD. SUB - FEEDER 28W43</v>
          </cell>
          <cell r="E442" t="str">
            <v>P_Electric Distribution Sub MA</v>
          </cell>
          <cell r="G442" t="str">
            <v>NONE</v>
          </cell>
          <cell r="H442" t="str">
            <v>NONE</v>
          </cell>
          <cell r="I442" t="str">
            <v>WILLIAMS, ROBERT</v>
          </cell>
          <cell r="J442" t="str">
            <v>System Capacity &amp; Performance</v>
          </cell>
          <cell r="L442" t="str">
            <v>Load Relief</v>
          </cell>
          <cell r="M442" t="str">
            <v>Specific</v>
          </cell>
          <cell r="O442" t="str">
            <v>Closed</v>
          </cell>
          <cell r="P442">
            <v>7544</v>
          </cell>
          <cell r="Q442" t="str">
            <v>C01407</v>
          </cell>
          <cell r="R442">
            <v>37964</v>
          </cell>
          <cell r="S442" t="str">
            <v>pwrbtch</v>
          </cell>
          <cell r="U442" t="str">
            <v>Install a breaker, relays and controls for a new feeder at  Sykes Rd. SuB</v>
          </cell>
          <cell r="V442" t="str">
            <v>This project is being revised due to a poor estimate. The labor, labor adders and consultant costs were significantly higher than estimated.</v>
          </cell>
          <cell r="W442" t="str">
            <v xml:space="preserve">  </v>
          </cell>
          <cell r="X442" t="str">
            <v>Div Ops-NE Electric</v>
          </cell>
          <cell r="Y442" t="str">
            <v>75005310E</v>
          </cell>
          <cell r="Z442" t="str">
            <v>MAE1000 - MA Electric Distribution PC</v>
          </cell>
          <cell r="AA442" t="str">
            <v>NONE</v>
          </cell>
          <cell r="AB442" t="str">
            <v xml:space="preserve">COMPANY 5310 LEVEL ELECT DIST </v>
          </cell>
          <cell r="AE442">
            <v>2</v>
          </cell>
          <cell r="AF442" t="str">
            <v>2</v>
          </cell>
          <cell r="AG442">
            <v>38931</v>
          </cell>
          <cell r="AH442">
            <v>217000</v>
          </cell>
          <cell r="AI442">
            <v>0</v>
          </cell>
          <cell r="AJ442">
            <v>0</v>
          </cell>
          <cell r="AK442">
            <v>1</v>
          </cell>
          <cell r="AL442">
            <v>0</v>
          </cell>
          <cell r="AM442">
            <v>1</v>
          </cell>
          <cell r="AN442">
            <v>1</v>
          </cell>
        </row>
        <row r="443">
          <cell r="A443" t="str">
            <v>C001408</v>
          </cell>
          <cell r="B443">
            <v>5310</v>
          </cell>
          <cell r="D443" t="str">
            <v>BEAVER POND #344: ADD W6 FDR</v>
          </cell>
          <cell r="E443" t="str">
            <v>P_Electric Distribution Sub MA</v>
          </cell>
          <cell r="G443" t="str">
            <v>NONE</v>
          </cell>
          <cell r="H443" t="str">
            <v>NONE</v>
          </cell>
          <cell r="I443" t="str">
            <v>HORELIK, KATHY</v>
          </cell>
          <cell r="J443" t="str">
            <v>System Capacity &amp; Performance</v>
          </cell>
          <cell r="L443" t="str">
            <v>Load Relief</v>
          </cell>
          <cell r="M443" t="str">
            <v>Specific</v>
          </cell>
          <cell r="O443" t="str">
            <v>Closed</v>
          </cell>
          <cell r="P443">
            <v>7190</v>
          </cell>
          <cell r="Q443" t="str">
            <v>C01408</v>
          </cell>
          <cell r="R443">
            <v>37964</v>
          </cell>
          <cell r="S443" t="str">
            <v>pwrbtch</v>
          </cell>
          <cell r="U443" t="str">
            <v>Engineering, design and construction to install a new W6    feeder at the Beaver Pond Substation consisting of one 15kV relayed breaker, three 333kVA step voltage regulators, six  disconnect switches and full supervisory control.</v>
          </cell>
          <cell r="V443" t="str">
            <v xml:space="preserve">  </v>
          </cell>
          <cell r="W443" t="str">
            <v xml:space="preserve">  </v>
          </cell>
          <cell r="X443" t="str">
            <v>Div Ops-NE Electric</v>
          </cell>
          <cell r="Y443" t="str">
            <v>75005310E</v>
          </cell>
          <cell r="Z443" t="str">
            <v>MAE1000 - MA Electric Distribution PC</v>
          </cell>
          <cell r="AA443" t="str">
            <v>NONE</v>
          </cell>
          <cell r="AB443" t="str">
            <v xml:space="preserve">COMPANY 5310 LEVEL ELECT DIST </v>
          </cell>
          <cell r="AE443">
            <v>2</v>
          </cell>
          <cell r="AF443" t="str">
            <v>2</v>
          </cell>
          <cell r="AG443">
            <v>38736</v>
          </cell>
          <cell r="AH443">
            <v>314300</v>
          </cell>
          <cell r="AI443">
            <v>0</v>
          </cell>
          <cell r="AJ443">
            <v>0</v>
          </cell>
          <cell r="AK443">
            <v>0</v>
          </cell>
          <cell r="AL443">
            <v>0</v>
          </cell>
          <cell r="AM443">
            <v>1</v>
          </cell>
          <cell r="AN443">
            <v>1</v>
          </cell>
        </row>
        <row r="444">
          <cell r="A444" t="str">
            <v>C001409</v>
          </cell>
          <cell r="B444">
            <v>5310</v>
          </cell>
          <cell r="D444" t="str">
            <v>Z-W. ANDOVER-INSTALL 8L2 REGS</v>
          </cell>
          <cell r="E444" t="str">
            <v>P_Electric Distribution Sub MA</v>
          </cell>
          <cell r="G444" t="str">
            <v>NONE</v>
          </cell>
          <cell r="H444" t="str">
            <v>NONE</v>
          </cell>
          <cell r="I444" t="str">
            <v>WRIGHT, MILTON</v>
          </cell>
          <cell r="J444" t="str">
            <v>System Capacity &amp; Performance</v>
          </cell>
          <cell r="L444" t="str">
            <v>Load Relief</v>
          </cell>
          <cell r="M444" t="str">
            <v>Specific</v>
          </cell>
          <cell r="O444" t="str">
            <v>Closed</v>
          </cell>
          <cell r="P444">
            <v>7641</v>
          </cell>
          <cell r="Q444" t="str">
            <v>C01409</v>
          </cell>
          <cell r="R444">
            <v>37964</v>
          </cell>
          <cell r="S444" t="str">
            <v>pwrbtch</v>
          </cell>
          <cell r="U444" t="str">
            <v>Remove existing 328A voltage regulators at West Andover #8  substation on 8L2 feeder and install new 438A units.        The work will include installation of one set of 1200A disc.switch and a new regulator foundation. Raise existing</v>
          </cell>
          <cell r="V444" t="str">
            <v xml:space="preserve">  </v>
          </cell>
          <cell r="W444" t="str">
            <v xml:space="preserve">  </v>
          </cell>
          <cell r="X444" t="str">
            <v>Div Ops-NE Electric</v>
          </cell>
          <cell r="Y444" t="str">
            <v>75005310E</v>
          </cell>
          <cell r="Z444" t="str">
            <v>MAE1000 - MA Electric Distribution PC</v>
          </cell>
          <cell r="AA444" t="str">
            <v>NONE</v>
          </cell>
          <cell r="AB444" t="str">
            <v xml:space="preserve">COMPANY 5310 LEVEL ELECT DIST </v>
          </cell>
          <cell r="AE444">
            <v>2</v>
          </cell>
          <cell r="AF444" t="str">
            <v>2</v>
          </cell>
          <cell r="AG444">
            <v>39471</v>
          </cell>
          <cell r="AH444">
            <v>87262</v>
          </cell>
          <cell r="AI444">
            <v>1</v>
          </cell>
          <cell r="AJ444">
            <v>1</v>
          </cell>
          <cell r="AK444">
            <v>1</v>
          </cell>
          <cell r="AL444">
            <v>0</v>
          </cell>
          <cell r="AM444">
            <v>1</v>
          </cell>
          <cell r="AN444">
            <v>1</v>
          </cell>
        </row>
        <row r="445">
          <cell r="A445" t="str">
            <v>C001410</v>
          </cell>
          <cell r="B445">
            <v>5310</v>
          </cell>
          <cell r="D445" t="str">
            <v>WATER ST #31-INDOOR LIGHTING</v>
          </cell>
          <cell r="E445" t="str">
            <v>P_Electric Distribution Sub MA</v>
          </cell>
          <cell r="G445" t="str">
            <v>NONE</v>
          </cell>
          <cell r="H445" t="str">
            <v>NONE</v>
          </cell>
          <cell r="I445" t="str">
            <v>FOUGERE, ROBERT L</v>
          </cell>
          <cell r="J445" t="str">
            <v>Asset Condition</v>
          </cell>
          <cell r="L445" t="str">
            <v>Asset Replacement</v>
          </cell>
          <cell r="M445" t="str">
            <v>Specific</v>
          </cell>
          <cell r="N445" t="str">
            <v>Substation Asset Replacement</v>
          </cell>
          <cell r="O445" t="str">
            <v>Closed</v>
          </cell>
          <cell r="P445">
            <v>7578</v>
          </cell>
          <cell r="Q445" t="str">
            <v>C01410</v>
          </cell>
          <cell r="R445">
            <v>37964</v>
          </cell>
          <cell r="S445" t="str">
            <v>pwrbtch</v>
          </cell>
          <cell r="U445" t="str">
            <v>water street #31-indoor substation initiative               lighting</v>
          </cell>
          <cell r="V445" t="str">
            <v xml:space="preserve">  </v>
          </cell>
          <cell r="W445" t="str">
            <v xml:space="preserve">  </v>
          </cell>
          <cell r="X445" t="str">
            <v>Div Ops-NE Electric</v>
          </cell>
          <cell r="Y445" t="str">
            <v>75005310E</v>
          </cell>
          <cell r="Z445" t="str">
            <v>MAE1000 - MA Electric Distribution PC</v>
          </cell>
          <cell r="AA445" t="str">
            <v>NONE</v>
          </cell>
          <cell r="AB445" t="str">
            <v xml:space="preserve">COMPANY 5310 LEVEL ELECT DIST </v>
          </cell>
          <cell r="AE445">
            <v>6</v>
          </cell>
          <cell r="AF445" t="str">
            <v>6</v>
          </cell>
          <cell r="AG445">
            <v>39223</v>
          </cell>
          <cell r="AH445">
            <v>497199</v>
          </cell>
          <cell r="AI445">
            <v>0</v>
          </cell>
          <cell r="AJ445">
            <v>0</v>
          </cell>
          <cell r="AK445">
            <v>0</v>
          </cell>
          <cell r="AL445">
            <v>0</v>
          </cell>
          <cell r="AM445">
            <v>1</v>
          </cell>
          <cell r="AN445">
            <v>1</v>
          </cell>
        </row>
        <row r="446">
          <cell r="A446" t="str">
            <v>C001411</v>
          </cell>
          <cell r="B446">
            <v>5310</v>
          </cell>
          <cell r="D446" t="str">
            <v>WORTHEN ST.#13 INDOOR LIGHTING</v>
          </cell>
          <cell r="E446" t="str">
            <v>P_Electric Distribution Sub MA</v>
          </cell>
          <cell r="G446" t="str">
            <v>NONE</v>
          </cell>
          <cell r="H446" t="str">
            <v>NONE</v>
          </cell>
          <cell r="I446" t="str">
            <v>FOUGERE, ROBERT L</v>
          </cell>
          <cell r="J446" t="str">
            <v>Asset Condition</v>
          </cell>
          <cell r="L446" t="str">
            <v>Asset Replacement</v>
          </cell>
          <cell r="M446" t="str">
            <v>Specific</v>
          </cell>
          <cell r="N446" t="str">
            <v>Substation Asset Replacement</v>
          </cell>
          <cell r="O446" t="str">
            <v>Closed</v>
          </cell>
          <cell r="P446">
            <v>7615</v>
          </cell>
          <cell r="Q446" t="str">
            <v>C01411</v>
          </cell>
          <cell r="R446">
            <v>37964</v>
          </cell>
          <cell r="S446" t="str">
            <v>pwrbtch</v>
          </cell>
          <cell r="U446" t="str">
            <v>worthen street #13-indoor substation initiative             lighting</v>
          </cell>
          <cell r="V446" t="str">
            <v xml:space="preserve">  </v>
          </cell>
          <cell r="W446" t="str">
            <v xml:space="preserve">  </v>
          </cell>
          <cell r="X446" t="str">
            <v>Div Ops-NE Electric</v>
          </cell>
          <cell r="Y446" t="str">
            <v>75005310E</v>
          </cell>
          <cell r="Z446" t="str">
            <v>MAE1000 - MA Electric Distribution PC</v>
          </cell>
          <cell r="AA446" t="str">
            <v>NONE</v>
          </cell>
          <cell r="AB446" t="str">
            <v xml:space="preserve">COMPANY 5310 LEVEL ELECT DIST </v>
          </cell>
          <cell r="AE446">
            <v>3</v>
          </cell>
        </row>
        <row r="447">
          <cell r="A447" t="str">
            <v>C001412</v>
          </cell>
          <cell r="B447">
            <v>5310</v>
          </cell>
          <cell r="D447" t="str">
            <v>S WRENTHAM-23/13.8 AUTOMATION</v>
          </cell>
          <cell r="E447" t="str">
            <v>P_Electric Distribution Sub MA</v>
          </cell>
          <cell r="G447" t="str">
            <v>49</v>
          </cell>
          <cell r="H447" t="str">
            <v>NONE</v>
          </cell>
          <cell r="I447" t="str">
            <v>KOPOYAN, TODD</v>
          </cell>
          <cell r="J447" t="str">
            <v>System Capacity &amp; Performance</v>
          </cell>
          <cell r="L447" t="str">
            <v>Reliability - Dist</v>
          </cell>
          <cell r="M447" t="str">
            <v>Specific</v>
          </cell>
          <cell r="N447" t="str">
            <v>EMS Expansion</v>
          </cell>
          <cell r="O447" t="str">
            <v>Closed</v>
          </cell>
          <cell r="P447">
            <v>7495</v>
          </cell>
          <cell r="Q447" t="str">
            <v>C01412</v>
          </cell>
          <cell r="R447">
            <v>37964</v>
          </cell>
          <cell r="S447" t="str">
            <v>pwrbtch</v>
          </cell>
          <cell r="U447" t="str">
            <v>Install 23 kV facilities associated with T7 transformer,    create a third 23 kV bus and provide automation of 23 &amp; 13.8kV facilities at So. Wrentham No. 3422 Substation.</v>
          </cell>
          <cell r="V447" t="str">
            <v xml:space="preserve">  </v>
          </cell>
          <cell r="W447" t="str">
            <v xml:space="preserve">  </v>
          </cell>
          <cell r="X447" t="str">
            <v>Div Ops-NE Electric</v>
          </cell>
          <cell r="Y447" t="str">
            <v>75005310E</v>
          </cell>
          <cell r="Z447" t="str">
            <v>MAE1000 - MA Electric Distribution PC</v>
          </cell>
          <cell r="AA447" t="str">
            <v>NONE</v>
          </cell>
          <cell r="AB447" t="str">
            <v xml:space="preserve">COMPANY 5310 LEVEL ELECT DIST </v>
          </cell>
          <cell r="AE447">
            <v>3</v>
          </cell>
          <cell r="AF447" t="str">
            <v>3</v>
          </cell>
          <cell r="AG447">
            <v>39171</v>
          </cell>
          <cell r="AH447">
            <v>1275135</v>
          </cell>
          <cell r="AI447">
            <v>0</v>
          </cell>
          <cell r="AJ447">
            <v>0</v>
          </cell>
          <cell r="AK447">
            <v>0</v>
          </cell>
          <cell r="AL447">
            <v>1</v>
          </cell>
          <cell r="AM447">
            <v>0</v>
          </cell>
          <cell r="AN447">
            <v>1</v>
          </cell>
        </row>
        <row r="448">
          <cell r="A448" t="str">
            <v>C001413</v>
          </cell>
          <cell r="B448">
            <v>5310</v>
          </cell>
          <cell r="D448" t="str">
            <v>Z-N.DRACUT- ADD 13.2 KV FEEDER</v>
          </cell>
          <cell r="E448" t="str">
            <v>P_Electric Distribution Sub MA</v>
          </cell>
          <cell r="G448" t="str">
            <v>NONE</v>
          </cell>
          <cell r="H448" t="str">
            <v>NONE</v>
          </cell>
          <cell r="I448" t="str">
            <v>HANLON, WILLIAM</v>
          </cell>
          <cell r="J448" t="str">
            <v>System Capacity &amp; Performance</v>
          </cell>
          <cell r="L448" t="str">
            <v>Load Relief</v>
          </cell>
          <cell r="M448" t="str">
            <v>Specific</v>
          </cell>
          <cell r="O448" t="str">
            <v>Closed</v>
          </cell>
          <cell r="P448">
            <v>7631</v>
          </cell>
          <cell r="Q448" t="str">
            <v>C01413</v>
          </cell>
          <cell r="R448">
            <v>37964</v>
          </cell>
          <cell r="S448" t="str">
            <v>pwrbtch</v>
          </cell>
          <cell r="U448" t="str">
            <v>Install new 13.2 kV feeder position and feeder metering on  the existing feeder at North Dracut substation #78 in       Dracut, MA.</v>
          </cell>
          <cell r="V448" t="str">
            <v xml:space="preserve">  </v>
          </cell>
          <cell r="W448" t="str">
            <v xml:space="preserve">  </v>
          </cell>
          <cell r="X448" t="str">
            <v>Div Ops-NE Electric</v>
          </cell>
          <cell r="Y448" t="str">
            <v>75005310E</v>
          </cell>
          <cell r="Z448" t="str">
            <v>MAE1000 - MA Electric Distribution PC</v>
          </cell>
          <cell r="AA448" t="str">
            <v>NONE</v>
          </cell>
          <cell r="AB448" t="str">
            <v xml:space="preserve">COMPANY 5310 LEVEL ELECT DIST </v>
          </cell>
          <cell r="AE448">
            <v>2</v>
          </cell>
          <cell r="AF448" t="str">
            <v>2</v>
          </cell>
          <cell r="AG448">
            <v>39169</v>
          </cell>
          <cell r="AH448">
            <v>386950</v>
          </cell>
          <cell r="AI448">
            <v>0</v>
          </cell>
          <cell r="AJ448">
            <v>0</v>
          </cell>
          <cell r="AK448">
            <v>0</v>
          </cell>
          <cell r="AL448">
            <v>0</v>
          </cell>
          <cell r="AM448">
            <v>1</v>
          </cell>
          <cell r="AN448">
            <v>1</v>
          </cell>
        </row>
        <row r="449">
          <cell r="A449" t="str">
            <v>C001414</v>
          </cell>
          <cell r="B449">
            <v>5310</v>
          </cell>
          <cell r="D449" t="str">
            <v>SALEM #1 SUB - 23KV BT BREAKER</v>
          </cell>
          <cell r="E449" t="str">
            <v>P_Electric Distribution Sub MA</v>
          </cell>
          <cell r="G449" t="str">
            <v>49</v>
          </cell>
          <cell r="H449" t="str">
            <v>NONE</v>
          </cell>
          <cell r="I449" t="str">
            <v>FOUGERE, ROBERT L</v>
          </cell>
          <cell r="J449" t="str">
            <v>System Capacity &amp; Performance</v>
          </cell>
          <cell r="L449" t="str">
            <v>Reliability - Dist</v>
          </cell>
          <cell r="M449" t="str">
            <v>Specific</v>
          </cell>
          <cell r="O449" t="str">
            <v>Closed</v>
          </cell>
          <cell r="P449">
            <v>7497</v>
          </cell>
          <cell r="Q449" t="str">
            <v>C01414</v>
          </cell>
          <cell r="R449">
            <v>37964</v>
          </cell>
          <cell r="S449" t="str">
            <v>pwrbtch</v>
          </cell>
          <cell r="U449" t="str">
            <v>Replace the 23kV BT circuit breaker. Install remote control and status capability.</v>
          </cell>
          <cell r="V449" t="str">
            <v>See Documents Icon in PP to view Revision 4 estimate and project revision explanation.</v>
          </cell>
          <cell r="W449" t="str">
            <v>The circuit breaker is in poor condition with unacceptable pf readings on two poles. Parts are no longer available.</v>
          </cell>
          <cell r="X449" t="str">
            <v>Div Ops-NE Electric</v>
          </cell>
          <cell r="Y449" t="str">
            <v>75005310E</v>
          </cell>
          <cell r="Z449" t="str">
            <v>MAE1000 - MA Electric Distribution PC</v>
          </cell>
          <cell r="AA449" t="str">
            <v>NONE</v>
          </cell>
          <cell r="AB449" t="str">
            <v>SUB #1 SALEM - PEABODY STREET, SALE</v>
          </cell>
          <cell r="AE449">
            <v>5</v>
          </cell>
          <cell r="AF449" t="str">
            <v>5</v>
          </cell>
          <cell r="AG449">
            <v>39223</v>
          </cell>
          <cell r="AH449">
            <v>245683</v>
          </cell>
          <cell r="AI449">
            <v>0</v>
          </cell>
          <cell r="AJ449">
            <v>0</v>
          </cell>
          <cell r="AK449">
            <v>1</v>
          </cell>
          <cell r="AL449">
            <v>0</v>
          </cell>
          <cell r="AM449">
            <v>1</v>
          </cell>
          <cell r="AN449">
            <v>1</v>
          </cell>
        </row>
        <row r="450">
          <cell r="A450" t="str">
            <v>C001415</v>
          </cell>
          <cell r="B450">
            <v>5310</v>
          </cell>
          <cell r="D450" t="str">
            <v>INDOOR SUBSTATION INITIATIVES</v>
          </cell>
          <cell r="E450" t="str">
            <v>P_Electric Distribution Sub MA</v>
          </cell>
          <cell r="G450" t="str">
            <v>NONE</v>
          </cell>
          <cell r="H450" t="str">
            <v>NONE</v>
          </cell>
          <cell r="I450" t="str">
            <v>EHRET, GRAHAM</v>
          </cell>
          <cell r="J450" t="str">
            <v>Asset Condition</v>
          </cell>
          <cell r="L450" t="str">
            <v>Asset Replacement</v>
          </cell>
          <cell r="M450" t="str">
            <v>Specific</v>
          </cell>
          <cell r="O450" t="str">
            <v>Closed</v>
          </cell>
          <cell r="P450">
            <v>7321</v>
          </cell>
          <cell r="Q450" t="str">
            <v>C01415</v>
          </cell>
          <cell r="R450">
            <v>37964</v>
          </cell>
          <cell r="S450" t="str">
            <v>pwrbtch</v>
          </cell>
          <cell r="U450" t="str">
            <v>Perform work at various substations in the South Shore      District related to the safety initiatives at indoor        substations. This work is required as part of the safety    audit team.  There are  3 substations related to this</v>
          </cell>
          <cell r="V450" t="str">
            <v xml:space="preserve">  </v>
          </cell>
          <cell r="W450" t="str">
            <v xml:space="preserve">  </v>
          </cell>
          <cell r="X450" t="str">
            <v>Div Ops-NE Electric</v>
          </cell>
          <cell r="Y450" t="str">
            <v>75005310E</v>
          </cell>
          <cell r="Z450" t="str">
            <v>MAE1000 - MA Electric Distribution PC</v>
          </cell>
          <cell r="AA450" t="str">
            <v>NONE</v>
          </cell>
          <cell r="AB450" t="str">
            <v xml:space="preserve">COMPANY 5310 LEVEL ELECT DIST </v>
          </cell>
          <cell r="AE450">
            <v>2</v>
          </cell>
          <cell r="AF450" t="str">
            <v>2</v>
          </cell>
          <cell r="AG450">
            <v>38736</v>
          </cell>
          <cell r="AH450">
            <v>104050</v>
          </cell>
          <cell r="AI450">
            <v>0</v>
          </cell>
          <cell r="AJ450">
            <v>1</v>
          </cell>
          <cell r="AK450">
            <v>1</v>
          </cell>
          <cell r="AL450">
            <v>0</v>
          </cell>
          <cell r="AM450">
            <v>1</v>
          </cell>
          <cell r="AN450">
            <v>1</v>
          </cell>
        </row>
        <row r="451">
          <cell r="A451" t="str">
            <v>C001416</v>
          </cell>
          <cell r="B451">
            <v>5310</v>
          </cell>
          <cell r="D451" t="str">
            <v>WALNUT ST.#32 INDOOR LIGHTING</v>
          </cell>
          <cell r="E451" t="str">
            <v>P_Electric Distribution Sub MA</v>
          </cell>
          <cell r="G451" t="str">
            <v>NONE</v>
          </cell>
          <cell r="H451" t="str">
            <v>NONE</v>
          </cell>
          <cell r="I451" t="str">
            <v>FOUGERE, ROBERT L</v>
          </cell>
          <cell r="J451" t="str">
            <v>Asset Condition</v>
          </cell>
          <cell r="L451" t="str">
            <v>Asset Replacement</v>
          </cell>
          <cell r="M451" t="str">
            <v>Specific</v>
          </cell>
          <cell r="N451" t="str">
            <v>Substation Asset Replacement</v>
          </cell>
          <cell r="O451" t="str">
            <v>Closed</v>
          </cell>
          <cell r="P451">
            <v>7574</v>
          </cell>
          <cell r="Q451" t="str">
            <v>C01416</v>
          </cell>
          <cell r="R451">
            <v>37964</v>
          </cell>
          <cell r="S451" t="str">
            <v>pwrbtch</v>
          </cell>
          <cell r="U451" t="str">
            <v>walnut street #xx-indoor substation initiative              lighting</v>
          </cell>
          <cell r="V451" t="str">
            <v xml:space="preserve">  </v>
          </cell>
          <cell r="W451" t="str">
            <v xml:space="preserve">  </v>
          </cell>
          <cell r="X451" t="str">
            <v>Div Ops-NE Electric</v>
          </cell>
          <cell r="Y451" t="str">
            <v>75005310E</v>
          </cell>
          <cell r="Z451" t="str">
            <v>MAE1000 - MA Electric Distribution PC</v>
          </cell>
          <cell r="AA451" t="str">
            <v>NONE</v>
          </cell>
          <cell r="AB451" t="str">
            <v xml:space="preserve">COMPANY 5310 LEVEL ELECT DIST </v>
          </cell>
          <cell r="AE451">
            <v>5</v>
          </cell>
          <cell r="AF451" t="str">
            <v>5</v>
          </cell>
          <cell r="AG451">
            <v>39223</v>
          </cell>
          <cell r="AH451">
            <v>494588</v>
          </cell>
          <cell r="AI451">
            <v>0</v>
          </cell>
          <cell r="AJ451">
            <v>0</v>
          </cell>
          <cell r="AK451">
            <v>0</v>
          </cell>
          <cell r="AL451">
            <v>0</v>
          </cell>
          <cell r="AM451">
            <v>1</v>
          </cell>
          <cell r="AN451">
            <v>1</v>
          </cell>
        </row>
        <row r="452">
          <cell r="A452" t="str">
            <v>C001417</v>
          </cell>
          <cell r="B452">
            <v>5310</v>
          </cell>
          <cell r="D452" t="str">
            <v>ANDOVER #3 INDOOR LIGHTING</v>
          </cell>
          <cell r="E452" t="str">
            <v>P_Electric Distribution Sub MA</v>
          </cell>
          <cell r="G452" t="str">
            <v>49</v>
          </cell>
          <cell r="H452" t="str">
            <v>NONE</v>
          </cell>
          <cell r="I452" t="str">
            <v>GAVIN, JOHN E</v>
          </cell>
          <cell r="J452" t="str">
            <v>Asset Condition</v>
          </cell>
          <cell r="L452" t="str">
            <v>Asset Replacement</v>
          </cell>
          <cell r="M452" t="str">
            <v>Specific</v>
          </cell>
          <cell r="N452" t="str">
            <v>Substation Asset Replacement</v>
          </cell>
          <cell r="O452" t="str">
            <v>Closed</v>
          </cell>
          <cell r="P452">
            <v>7169</v>
          </cell>
          <cell r="Q452" t="str">
            <v>C01417</v>
          </cell>
          <cell r="R452">
            <v>37964</v>
          </cell>
          <cell r="S452" t="str">
            <v>pwrbtch</v>
          </cell>
          <cell r="U452" t="str">
            <v>ANDOVER #3-indoor substation initiative                     lighting</v>
          </cell>
          <cell r="V452" t="str">
            <v xml:space="preserve">  </v>
          </cell>
          <cell r="W452" t="str">
            <v xml:space="preserve">  </v>
          </cell>
          <cell r="X452" t="str">
            <v>Div Ops-NE Electric</v>
          </cell>
          <cell r="Y452" t="str">
            <v>75005310E</v>
          </cell>
          <cell r="Z452" t="str">
            <v>MAE1000 - MA Electric Distribution PC</v>
          </cell>
          <cell r="AA452" t="str">
            <v>NONE</v>
          </cell>
          <cell r="AB452" t="str">
            <v xml:space="preserve">COMPANY 5310 LEVEL ELECT DIST </v>
          </cell>
          <cell r="AE452">
            <v>4</v>
          </cell>
        </row>
        <row r="453">
          <cell r="A453" t="str">
            <v>C001418</v>
          </cell>
          <cell r="B453">
            <v>5310</v>
          </cell>
          <cell r="D453" t="str">
            <v>Z-PERRY ST 3 INDOOR LIGHTING</v>
          </cell>
          <cell r="E453" t="str">
            <v>P_Electric Distribution Sub MA</v>
          </cell>
          <cell r="G453" t="str">
            <v>NONE</v>
          </cell>
          <cell r="H453" t="str">
            <v>NONE</v>
          </cell>
          <cell r="I453" t="str">
            <v>GAVIN, JOHN E</v>
          </cell>
          <cell r="L453" t="str">
            <v>Asset Replacement</v>
          </cell>
          <cell r="M453" t="str">
            <v>Specific</v>
          </cell>
          <cell r="O453" t="str">
            <v>Closed</v>
          </cell>
          <cell r="Q453" t="str">
            <v>C01418</v>
          </cell>
          <cell r="R453">
            <v>37964</v>
          </cell>
          <cell r="S453" t="str">
            <v>pwrbtch</v>
          </cell>
          <cell r="U453" t="str">
            <v xml:space="preserve">pERRY ST #3-indoor substation initiative                    lighting                                                                                                                                                                            </v>
          </cell>
          <cell r="V453" t="str">
            <v xml:space="preserve">  </v>
          </cell>
          <cell r="W453" t="str">
            <v xml:space="preserve">  </v>
          </cell>
          <cell r="X453" t="str">
            <v>Div Ops-NE Electric</v>
          </cell>
          <cell r="Y453" t="str">
            <v>75005310E</v>
          </cell>
          <cell r="Z453" t="str">
            <v>MAE1000 - MA Electric Distribution PC</v>
          </cell>
          <cell r="AA453" t="str">
            <v>NONE</v>
          </cell>
          <cell r="AB453" t="str">
            <v xml:space="preserve">COMPANY 5310 LEVEL ELECT DIST </v>
          </cell>
          <cell r="AE453">
            <v>2</v>
          </cell>
          <cell r="AF453" t="str">
            <v>2</v>
          </cell>
          <cell r="AG453">
            <v>38959</v>
          </cell>
          <cell r="AH453">
            <v>5000</v>
          </cell>
          <cell r="AI453">
            <v>1</v>
          </cell>
          <cell r="AJ453">
            <v>1</v>
          </cell>
          <cell r="AK453">
            <v>1</v>
          </cell>
          <cell r="AL453">
            <v>0</v>
          </cell>
          <cell r="AM453">
            <v>1</v>
          </cell>
          <cell r="AN453">
            <v>1</v>
          </cell>
        </row>
        <row r="454">
          <cell r="A454" t="str">
            <v>C001419</v>
          </cell>
          <cell r="B454">
            <v>5310</v>
          </cell>
          <cell r="D454" t="str">
            <v>ASSURANCE 23/13KV TRANSFORMERS</v>
          </cell>
          <cell r="E454" t="str">
            <v>P_Electric Distribution Sub MA</v>
          </cell>
          <cell r="G454" t="str">
            <v>NONE</v>
          </cell>
          <cell r="H454" t="str">
            <v>NONE</v>
          </cell>
          <cell r="I454" t="str">
            <v>WRIGHT, MILTON</v>
          </cell>
          <cell r="J454" t="str">
            <v>System Capacity &amp; Performance</v>
          </cell>
          <cell r="L454" t="str">
            <v>Reliability - Dist</v>
          </cell>
          <cell r="M454" t="str">
            <v>Specific</v>
          </cell>
          <cell r="O454" t="str">
            <v>Closed</v>
          </cell>
          <cell r="P454">
            <v>7173</v>
          </cell>
          <cell r="Q454" t="str">
            <v>C01419</v>
          </cell>
          <cell r="R454">
            <v>37964</v>
          </cell>
          <cell r="S454" t="str">
            <v>pwrbtch</v>
          </cell>
          <cell r="U454" t="str">
            <v>Purchase three 23/13.2KV 7.5/9.375 MVA transformers and     install them in storage at the Westboro Construction Depot  spare equipment storage yard.</v>
          </cell>
          <cell r="V454" t="str">
            <v xml:space="preserve">  </v>
          </cell>
          <cell r="W454" t="str">
            <v xml:space="preserve">  </v>
          </cell>
          <cell r="X454" t="str">
            <v>Div Ops-NE Electric</v>
          </cell>
          <cell r="Y454" t="str">
            <v>75005310E</v>
          </cell>
          <cell r="Z454" t="str">
            <v>MAE1000 - MA Electric Distribution PC</v>
          </cell>
          <cell r="AA454" t="str">
            <v>NONE</v>
          </cell>
          <cell r="AB454" t="str">
            <v xml:space="preserve">COMPANY 5310 LEVEL ELECT DIST </v>
          </cell>
          <cell r="AE454">
            <v>2</v>
          </cell>
          <cell r="AF454" t="str">
            <v>2</v>
          </cell>
          <cell r="AG454">
            <v>38959</v>
          </cell>
          <cell r="AH454">
            <v>383000</v>
          </cell>
          <cell r="AI454">
            <v>0</v>
          </cell>
          <cell r="AJ454">
            <v>0</v>
          </cell>
          <cell r="AK454">
            <v>0</v>
          </cell>
          <cell r="AL454">
            <v>0</v>
          </cell>
          <cell r="AM454">
            <v>1</v>
          </cell>
          <cell r="AN454">
            <v>1</v>
          </cell>
        </row>
        <row r="455">
          <cell r="A455" t="str">
            <v>C001420</v>
          </cell>
          <cell r="B455">
            <v>5310</v>
          </cell>
          <cell r="D455" t="str">
            <v>WELLINGTON - ADD 23KV BAY</v>
          </cell>
          <cell r="E455" t="str">
            <v>P_Electric Distribution Sub MA</v>
          </cell>
          <cell r="G455" t="str">
            <v>NONE</v>
          </cell>
          <cell r="H455" t="str">
            <v>NONE</v>
          </cell>
          <cell r="I455" t="str">
            <v>HANLON, WILLIAM</v>
          </cell>
          <cell r="J455" t="str">
            <v>System Capacity &amp; Performance</v>
          </cell>
          <cell r="L455" t="str">
            <v>Reliability - Dist</v>
          </cell>
          <cell r="M455" t="str">
            <v>Specific</v>
          </cell>
          <cell r="O455" t="str">
            <v>Closed</v>
          </cell>
          <cell r="P455">
            <v>7588</v>
          </cell>
          <cell r="Q455" t="str">
            <v>C01420</v>
          </cell>
          <cell r="R455">
            <v>37964</v>
          </cell>
          <cell r="S455" t="str">
            <v>pwrbtch</v>
          </cell>
          <cell r="U455" t="str">
            <v>Install one full bay at 23 kV at Wellington substation #11  in Malden, MA. Connect existing 2339X and 23339Y circuits   to a feeder position in the new bay.</v>
          </cell>
          <cell r="V455" t="str">
            <v xml:space="preserve">  </v>
          </cell>
          <cell r="W455" t="str">
            <v xml:space="preserve">  </v>
          </cell>
          <cell r="X455" t="str">
            <v>Div Ops-NE Electric</v>
          </cell>
          <cell r="Y455" t="str">
            <v>75005310E</v>
          </cell>
          <cell r="Z455" t="str">
            <v>MAE1000 - MA Electric Distribution PC</v>
          </cell>
          <cell r="AA455" t="str">
            <v>NONE</v>
          </cell>
          <cell r="AB455" t="str">
            <v xml:space="preserve">COMPANY 5310 LEVEL ELECT DIST </v>
          </cell>
          <cell r="AE455">
            <v>3</v>
          </cell>
          <cell r="AF455" t="str">
            <v>3</v>
          </cell>
          <cell r="AG455">
            <v>39170</v>
          </cell>
          <cell r="AH455">
            <v>1706267</v>
          </cell>
          <cell r="AI455">
            <v>0</v>
          </cell>
          <cell r="AJ455">
            <v>0</v>
          </cell>
          <cell r="AK455">
            <v>0</v>
          </cell>
          <cell r="AL455">
            <v>1</v>
          </cell>
          <cell r="AM455">
            <v>0</v>
          </cell>
          <cell r="AN455">
            <v>1</v>
          </cell>
        </row>
        <row r="456">
          <cell r="A456" t="str">
            <v>C001421</v>
          </cell>
          <cell r="B456">
            <v>5310</v>
          </cell>
          <cell r="D456" t="str">
            <v>Z-Renaissance GC-Reloc 23kv Lines</v>
          </cell>
          <cell r="E456" t="str">
            <v>P_Electric Distribution Line MA</v>
          </cell>
          <cell r="G456" t="str">
            <v>49</v>
          </cell>
          <cell r="H456" t="str">
            <v>NONE</v>
          </cell>
          <cell r="I456" t="str">
            <v>SCHNELLER, ROBERT A</v>
          </cell>
          <cell r="J456" t="str">
            <v>Statutory/Regulatory</v>
          </cell>
          <cell r="L456" t="str">
            <v>Public Requirements</v>
          </cell>
          <cell r="M456" t="str">
            <v>Specific</v>
          </cell>
          <cell r="O456" t="str">
            <v>Closed</v>
          </cell>
          <cell r="P456">
            <v>8956</v>
          </cell>
          <cell r="Q456" t="str">
            <v>C01421</v>
          </cell>
          <cell r="R456">
            <v>37964</v>
          </cell>
          <cell r="S456" t="str">
            <v>pwrbtch</v>
          </cell>
          <cell r="U456" t="str">
            <v>This project is necessary to relocate the 2996 Line per requrequest of the Renaissance Golf Course.</v>
          </cell>
          <cell r="V456" t="str">
            <v xml:space="preserve">  </v>
          </cell>
          <cell r="W456" t="str">
            <v xml:space="preserve">  </v>
          </cell>
          <cell r="X456" t="str">
            <v>Div Ops-NE Electric</v>
          </cell>
          <cell r="Y456" t="str">
            <v>75005310E</v>
          </cell>
          <cell r="Z456" t="str">
            <v>MAE1000 - MA Electric Distribution PC</v>
          </cell>
          <cell r="AA456" t="str">
            <v>NONE</v>
          </cell>
          <cell r="AB456" t="str">
            <v xml:space="preserve">COMPANY 5310 LEVEL ELECT DIST </v>
          </cell>
          <cell r="AE456">
            <v>3</v>
          </cell>
          <cell r="AF456" t="str">
            <v>3</v>
          </cell>
          <cell r="AG456">
            <v>39170</v>
          </cell>
          <cell r="AH456">
            <v>1035211</v>
          </cell>
          <cell r="AI456">
            <v>0</v>
          </cell>
          <cell r="AJ456">
            <v>0</v>
          </cell>
          <cell r="AK456">
            <v>0</v>
          </cell>
          <cell r="AL456">
            <v>1</v>
          </cell>
          <cell r="AM456">
            <v>0</v>
          </cell>
          <cell r="AN456">
            <v>1</v>
          </cell>
        </row>
        <row r="457">
          <cell r="A457" t="str">
            <v>C001422</v>
          </cell>
          <cell r="B457">
            <v>5310</v>
          </cell>
          <cell r="D457" t="str">
            <v>ROCKPORT-INSTALL 3.75MVA TRANS</v>
          </cell>
          <cell r="E457" t="str">
            <v>P_Electric Distribution Sub MA</v>
          </cell>
          <cell r="G457" t="str">
            <v>49</v>
          </cell>
          <cell r="H457" t="str">
            <v>NONE</v>
          </cell>
          <cell r="I457" t="str">
            <v>MACELHANEY, JAMES</v>
          </cell>
          <cell r="J457" t="str">
            <v>System Capacity &amp; Performance</v>
          </cell>
          <cell r="L457" t="str">
            <v>Reliability - Dist</v>
          </cell>
          <cell r="M457" t="str">
            <v>Specific</v>
          </cell>
          <cell r="O457" t="str">
            <v>Closed</v>
          </cell>
          <cell r="P457">
            <v>7487</v>
          </cell>
          <cell r="Q457" t="str">
            <v>C01422</v>
          </cell>
          <cell r="R457">
            <v>37964</v>
          </cell>
          <cell r="S457" t="str">
            <v>pwrbtch</v>
          </cell>
          <cell r="U457" t="str">
            <v>Install (2) 23-4kv,3.75/4.68mva transformers with           associated foundations, control and protective equipment.   Remove (6) 1.5 mva transformers with associated             foundations.</v>
          </cell>
          <cell r="V457" t="str">
            <v xml:space="preserve">  </v>
          </cell>
          <cell r="W457" t="str">
            <v xml:space="preserve">  </v>
          </cell>
          <cell r="X457" t="str">
            <v>Div Ops-NE Electric</v>
          </cell>
          <cell r="Y457" t="str">
            <v>75005310E</v>
          </cell>
          <cell r="Z457" t="str">
            <v>MAE1000 - MA Electric Distribution PC</v>
          </cell>
          <cell r="AA457" t="str">
            <v>NONE</v>
          </cell>
          <cell r="AB457" t="str">
            <v xml:space="preserve">COMPANY 5310 LEVEL ELECT DIST </v>
          </cell>
          <cell r="AE457">
            <v>5</v>
          </cell>
          <cell r="AF457" t="str">
            <v>5</v>
          </cell>
          <cell r="AG457">
            <v>38985</v>
          </cell>
          <cell r="AH457">
            <v>990000</v>
          </cell>
          <cell r="AI457">
            <v>0</v>
          </cell>
          <cell r="AJ457">
            <v>0</v>
          </cell>
          <cell r="AK457">
            <v>0</v>
          </cell>
          <cell r="AL457">
            <v>1</v>
          </cell>
          <cell r="AM457">
            <v>0</v>
          </cell>
          <cell r="AN457">
            <v>1</v>
          </cell>
        </row>
        <row r="458">
          <cell r="A458" t="str">
            <v>C001423</v>
          </cell>
          <cell r="B458">
            <v>5310</v>
          </cell>
          <cell r="D458" t="str">
            <v>SS FIELD ST - INSTALL CAP BANKS</v>
          </cell>
          <cell r="E458" t="str">
            <v>P_Electric Distribution Sub MA</v>
          </cell>
          <cell r="F458" t="str">
            <v>DCIG0309P123R1</v>
          </cell>
          <cell r="G458" t="str">
            <v>36</v>
          </cell>
          <cell r="H458" t="str">
            <v>25</v>
          </cell>
          <cell r="I458" t="str">
            <v>MAXIMOVICH, GEORGE</v>
          </cell>
          <cell r="J458" t="str">
            <v>System Capacity &amp; Performance</v>
          </cell>
          <cell r="K458" t="str">
            <v>D_Non-REP SUB OTHER</v>
          </cell>
          <cell r="L458" t="str">
            <v>Load Relief</v>
          </cell>
          <cell r="M458" t="str">
            <v>Specific</v>
          </cell>
          <cell r="O458" t="str">
            <v>open</v>
          </cell>
          <cell r="P458">
            <v>7537</v>
          </cell>
          <cell r="Q458" t="str">
            <v>C01423</v>
          </cell>
          <cell r="R458">
            <v>37964</v>
          </cell>
          <cell r="S458" t="str">
            <v>pwrbtch</v>
          </cell>
          <cell r="U458" t="str">
            <v>Install two 13.8 kV, 3 stage, 3.6 MVar/stage, 10.8 MVAR station capacitor banks at Field St. substation in Quincy, MA connected to the #3 and #4 bus.    Install circuit breakers and vacuum switches, current limiting reactors, relays a</v>
          </cell>
          <cell r="V458" t="str">
            <v xml:space="preserve">Some preliminary engineering work was done by EPRO on this project. The original design called for 14.4 Mvar cap banks. The reduced size 3.6 Mvar caps are in line with standards for NGRID and circuit breaker mfg. </v>
          </cell>
          <cell r="W458" t="str">
            <v>Reactive compensation at Field St. is inadequate.  Additional reactive compensation is presently being installed by utilizing distribution banks.  However, distribution banks alone cannot completely makeup this deficiency.  Most of the distribution facili</v>
          </cell>
          <cell r="X458" t="str">
            <v>Div Ops-NE Electric</v>
          </cell>
          <cell r="Y458" t="str">
            <v>75005310E</v>
          </cell>
          <cell r="Z458" t="str">
            <v>MAE1000 - MA Electric Distribution PC</v>
          </cell>
          <cell r="AA458" t="str">
            <v>NONE</v>
          </cell>
          <cell r="AB458" t="str">
            <v>SUB #1 FIELD STREET, QUINCY</v>
          </cell>
          <cell r="AC458" t="str">
            <v>A2 C1 X1</v>
          </cell>
          <cell r="AE458">
            <v>5</v>
          </cell>
          <cell r="AF458" t="str">
            <v>5</v>
          </cell>
          <cell r="AG458">
            <v>41213</v>
          </cell>
          <cell r="AH458">
            <v>2313000</v>
          </cell>
        </row>
        <row r="459">
          <cell r="A459" t="str">
            <v>C001424</v>
          </cell>
          <cell r="B459">
            <v>5310</v>
          </cell>
          <cell r="D459" t="str">
            <v>Z-Lynn Sub Area Planning Study</v>
          </cell>
          <cell r="E459" t="str">
            <v>P_Electric Distribution Sub MA</v>
          </cell>
          <cell r="G459" t="str">
            <v>NONE</v>
          </cell>
          <cell r="H459" t="str">
            <v>NONE</v>
          </cell>
          <cell r="I459" t="str">
            <v>GOYETTE, TODD</v>
          </cell>
          <cell r="J459" t="str">
            <v>System Capacity &amp; Performance</v>
          </cell>
          <cell r="L459" t="str">
            <v>Load Relief</v>
          </cell>
          <cell r="M459" t="str">
            <v>Specific</v>
          </cell>
          <cell r="O459" t="str">
            <v>Closed</v>
          </cell>
          <cell r="P459">
            <v>7625</v>
          </cell>
          <cell r="Q459" t="str">
            <v>C01424</v>
          </cell>
          <cell r="R459">
            <v>37964</v>
          </cell>
          <cell r="S459" t="str">
            <v>pwrbtch</v>
          </cell>
          <cell r="U459" t="str">
            <v>This planning study is researching the alternatives for the upgrade of the Lynn #21 substation.</v>
          </cell>
          <cell r="V459" t="str">
            <v xml:space="preserve">  </v>
          </cell>
          <cell r="W459" t="str">
            <v xml:space="preserve">  </v>
          </cell>
          <cell r="X459" t="str">
            <v>Div Ops-NE Electric</v>
          </cell>
          <cell r="Y459" t="str">
            <v>75005310E</v>
          </cell>
          <cell r="Z459" t="str">
            <v>MAE1000 - MA Electric Distribution PC</v>
          </cell>
          <cell r="AA459" t="str">
            <v>NONE</v>
          </cell>
          <cell r="AB459" t="str">
            <v xml:space="preserve">COMPANY 5310 LEVEL ELECT DIST </v>
          </cell>
          <cell r="AE459">
            <v>2</v>
          </cell>
        </row>
        <row r="460">
          <cell r="A460" t="str">
            <v>C001425</v>
          </cell>
          <cell r="B460">
            <v>5310</v>
          </cell>
          <cell r="D460" t="str">
            <v>PALMER #503 - EMS INTEGRATION</v>
          </cell>
          <cell r="E460" t="str">
            <v>P_Electric Distribution Sub MA</v>
          </cell>
          <cell r="G460" t="str">
            <v>49</v>
          </cell>
          <cell r="H460" t="str">
            <v>NONE</v>
          </cell>
          <cell r="I460" t="str">
            <v>MACELHANEY, JAMES</v>
          </cell>
          <cell r="J460" t="str">
            <v>System Capacity &amp; Performance</v>
          </cell>
          <cell r="L460" t="str">
            <v>Reliability - Dist</v>
          </cell>
          <cell r="M460" t="str">
            <v>Specific</v>
          </cell>
          <cell r="N460" t="str">
            <v>EMS Expansion</v>
          </cell>
          <cell r="O460" t="str">
            <v>Closed</v>
          </cell>
          <cell r="P460">
            <v>7427</v>
          </cell>
          <cell r="Q460" t="str">
            <v>C01425</v>
          </cell>
          <cell r="R460">
            <v>37964</v>
          </cell>
          <cell r="S460" t="str">
            <v>pwrbtch</v>
          </cell>
          <cell r="U460" t="str">
            <v>EMS integration</v>
          </cell>
          <cell r="V460" t="str">
            <v xml:space="preserve">  </v>
          </cell>
          <cell r="W460" t="str">
            <v xml:space="preserve">  </v>
          </cell>
          <cell r="X460" t="str">
            <v>Div Ops-NE Electric</v>
          </cell>
          <cell r="Y460" t="str">
            <v>75005310E</v>
          </cell>
          <cell r="Z460" t="str">
            <v>MAE1000 - MA Electric Distribution PC</v>
          </cell>
          <cell r="AA460" t="str">
            <v>NONE</v>
          </cell>
          <cell r="AB460" t="str">
            <v xml:space="preserve">COMPANY 5310 LEVEL ELECT DIST </v>
          </cell>
          <cell r="AE460">
            <v>3</v>
          </cell>
          <cell r="AF460" t="str">
            <v>3</v>
          </cell>
          <cell r="AG460">
            <v>39223</v>
          </cell>
          <cell r="AH460">
            <v>422144</v>
          </cell>
          <cell r="AI460">
            <v>0</v>
          </cell>
          <cell r="AJ460">
            <v>0</v>
          </cell>
          <cell r="AK460">
            <v>0</v>
          </cell>
          <cell r="AL460">
            <v>0</v>
          </cell>
          <cell r="AM460">
            <v>1</v>
          </cell>
          <cell r="AN460">
            <v>1</v>
          </cell>
        </row>
        <row r="461">
          <cell r="A461" t="str">
            <v>C001426</v>
          </cell>
          <cell r="B461">
            <v>5310</v>
          </cell>
          <cell r="D461" t="str">
            <v>King St Sub Area Planning Study</v>
          </cell>
          <cell r="E461" t="str">
            <v>P_Electric Distribution Sub MA</v>
          </cell>
          <cell r="G461" t="str">
            <v>NONE</v>
          </cell>
          <cell r="H461" t="str">
            <v>NONE</v>
          </cell>
          <cell r="I461" t="str">
            <v>GOYETTE, TODD</v>
          </cell>
          <cell r="L461" t="str">
            <v>Load Relief</v>
          </cell>
          <cell r="M461" t="str">
            <v>Specific</v>
          </cell>
          <cell r="O461" t="str">
            <v>cancelled</v>
          </cell>
          <cell r="Q461" t="str">
            <v>C01426</v>
          </cell>
          <cell r="R461">
            <v>37964</v>
          </cell>
          <cell r="S461" t="str">
            <v>pwrbtch</v>
          </cell>
          <cell r="U461" t="str">
            <v xml:space="preserve">Planning study to alleviate the heavy loading of the subtransmission lines at King Street Substation.  Delivery Network Planning.                                                                      </v>
          </cell>
          <cell r="V461" t="str">
            <v xml:space="preserve">  </v>
          </cell>
          <cell r="W461" t="str">
            <v xml:space="preserve">  </v>
          </cell>
          <cell r="X461" t="str">
            <v>Div Ops-NE Electric</v>
          </cell>
          <cell r="Y461" t="str">
            <v>75005310E</v>
          </cell>
          <cell r="Z461" t="str">
            <v>MAE1000 - MA Electric Distribution PC</v>
          </cell>
          <cell r="AA461" t="str">
            <v>NONE</v>
          </cell>
          <cell r="AB461" t="str">
            <v xml:space="preserve">COMPANY 5310 LEVEL ELECT DIST </v>
          </cell>
          <cell r="AE461">
            <v>1</v>
          </cell>
          <cell r="AK461">
            <v>38261</v>
          </cell>
        </row>
        <row r="462">
          <cell r="A462" t="str">
            <v>C001427</v>
          </cell>
          <cell r="B462">
            <v>5310</v>
          </cell>
          <cell r="D462" t="str">
            <v>North Central Area Planning Study</v>
          </cell>
          <cell r="E462" t="str">
            <v>P_Electric Distribution Sub MA</v>
          </cell>
          <cell r="G462" t="str">
            <v>NONE</v>
          </cell>
          <cell r="H462" t="str">
            <v>NONE</v>
          </cell>
          <cell r="I462" t="str">
            <v>GALGANO, ROBERT D</v>
          </cell>
          <cell r="J462" t="str">
            <v>System Capacity &amp; Performance</v>
          </cell>
          <cell r="L462" t="str">
            <v>Load Relief</v>
          </cell>
          <cell r="M462" t="str">
            <v>Specific</v>
          </cell>
          <cell r="O462" t="str">
            <v>cancelled</v>
          </cell>
          <cell r="P462">
            <v>7418</v>
          </cell>
          <cell r="Q462" t="str">
            <v>C01427</v>
          </cell>
          <cell r="R462">
            <v>37964</v>
          </cell>
          <cell r="S462" t="str">
            <v>pwrbtch</v>
          </cell>
          <cell r="U462" t="str">
            <v>Area supply study of the North Central part of the South Shore District.  Delivery Network Planning.  Study is complete.</v>
          </cell>
          <cell r="V462" t="str">
            <v xml:space="preserve">  </v>
          </cell>
          <cell r="W462" t="str">
            <v xml:space="preserve">  </v>
          </cell>
          <cell r="X462" t="str">
            <v>Div Ops-NE Electric</v>
          </cell>
          <cell r="Y462" t="str">
            <v>75005310E</v>
          </cell>
          <cell r="Z462" t="str">
            <v>MAE1000 - MA Electric Distribution PC</v>
          </cell>
          <cell r="AA462" t="str">
            <v>NONE</v>
          </cell>
          <cell r="AB462" t="str">
            <v xml:space="preserve">COMPANY 5310 LEVEL ELECT DIST </v>
          </cell>
          <cell r="AE462">
            <v>1</v>
          </cell>
          <cell r="AK462">
            <v>38947</v>
          </cell>
        </row>
        <row r="463">
          <cell r="A463" t="str">
            <v>C001428</v>
          </cell>
          <cell r="B463">
            <v>5310</v>
          </cell>
          <cell r="D463" t="str">
            <v>Fall River Area Planning Study</v>
          </cell>
          <cell r="E463" t="str">
            <v>P_Electric Distribution Sub MA</v>
          </cell>
          <cell r="G463" t="str">
            <v>NONE</v>
          </cell>
          <cell r="H463" t="str">
            <v>NONE</v>
          </cell>
          <cell r="I463" t="str">
            <v>THOMPSON, JOHN</v>
          </cell>
          <cell r="J463" t="str">
            <v>System Capacity &amp; Performance</v>
          </cell>
          <cell r="L463" t="str">
            <v>Load Relief</v>
          </cell>
          <cell r="M463" t="str">
            <v>Specific</v>
          </cell>
          <cell r="O463" t="str">
            <v>Closed</v>
          </cell>
          <cell r="P463">
            <v>7286</v>
          </cell>
          <cell r="Q463" t="str">
            <v>C01428</v>
          </cell>
          <cell r="R463">
            <v>37964</v>
          </cell>
          <cell r="S463" t="str">
            <v>pwrbtch</v>
          </cell>
          <cell r="U463" t="str">
            <v>Area supply study for the City of Fall River.  Delivery Network Planning.</v>
          </cell>
          <cell r="V463" t="str">
            <v xml:space="preserve">Work order 9000001774 has been closed and the costs are in expense in the project.   This was a pre Eng project worm Walker that was charged to expense but does not have an estimate.   This estimate will bring the project in to compliance with the DOA.. </v>
          </cell>
          <cell r="W463" t="str">
            <v xml:space="preserve">  </v>
          </cell>
          <cell r="X463" t="str">
            <v>Div Ops-NE Electric</v>
          </cell>
          <cell r="Y463" t="str">
            <v>75005310E</v>
          </cell>
          <cell r="Z463" t="str">
            <v>MAE1000 - MA Electric Distribution PC</v>
          </cell>
          <cell r="AA463" t="str">
            <v>NONE</v>
          </cell>
          <cell r="AB463" t="str">
            <v xml:space="preserve">COMPANY 5310 LEVEL ELECT DIST </v>
          </cell>
          <cell r="AE463">
            <v>2</v>
          </cell>
          <cell r="AF463" t="str">
            <v>2</v>
          </cell>
          <cell r="AG463">
            <v>39003</v>
          </cell>
          <cell r="AH463">
            <v>1000</v>
          </cell>
          <cell r="AI463">
            <v>1</v>
          </cell>
          <cell r="AJ463">
            <v>1</v>
          </cell>
          <cell r="AK463">
            <v>1</v>
          </cell>
          <cell r="AL463">
            <v>0</v>
          </cell>
          <cell r="AM463">
            <v>1</v>
          </cell>
          <cell r="AN463">
            <v>1</v>
          </cell>
        </row>
        <row r="464">
          <cell r="A464" t="str">
            <v>C001429</v>
          </cell>
          <cell r="B464">
            <v>5310</v>
          </cell>
          <cell r="D464" t="str">
            <v>Quincy Area Planning Study</v>
          </cell>
          <cell r="E464" t="str">
            <v>P_Electric Distribution Sub MA</v>
          </cell>
          <cell r="G464" t="str">
            <v>NONE</v>
          </cell>
          <cell r="H464" t="str">
            <v>NONE</v>
          </cell>
          <cell r="I464" t="str">
            <v>REIS, NICHOLAS</v>
          </cell>
          <cell r="J464" t="str">
            <v>System Capacity &amp; Performance</v>
          </cell>
          <cell r="L464" t="str">
            <v>Load Relief</v>
          </cell>
          <cell r="M464" t="str">
            <v>Specific</v>
          </cell>
          <cell r="O464" t="str">
            <v>Closed</v>
          </cell>
          <cell r="P464">
            <v>7446</v>
          </cell>
          <cell r="Q464" t="str">
            <v>C01429</v>
          </cell>
          <cell r="R464">
            <v>37964</v>
          </cell>
          <cell r="S464" t="str">
            <v>pwrbtch</v>
          </cell>
          <cell r="U464" t="str">
            <v>Area distribution study for the City of Quincy in the South Shore district.  Delivery Network Planning.</v>
          </cell>
          <cell r="V464" t="str">
            <v>This is a Legacy Project from a WALKER conversion._x000D_
Put in $200K to satisfy DOA</v>
          </cell>
          <cell r="W464" t="str">
            <v xml:space="preserve">  </v>
          </cell>
          <cell r="X464" t="str">
            <v>Div Ops-NE Electric</v>
          </cell>
          <cell r="Y464" t="str">
            <v>75005310E</v>
          </cell>
          <cell r="Z464" t="str">
            <v>MAE1000 - MA Electric Distribution PC</v>
          </cell>
          <cell r="AA464" t="str">
            <v>NONE</v>
          </cell>
          <cell r="AB464" t="str">
            <v xml:space="preserve">COMPANY 5310 LEVEL ELECT DIST </v>
          </cell>
          <cell r="AE464">
            <v>2</v>
          </cell>
          <cell r="AF464" t="str">
            <v>2</v>
          </cell>
          <cell r="AG464">
            <v>39003</v>
          </cell>
          <cell r="AH464">
            <v>200000</v>
          </cell>
          <cell r="AI464">
            <v>0</v>
          </cell>
          <cell r="AJ464">
            <v>1</v>
          </cell>
          <cell r="AK464">
            <v>1</v>
          </cell>
          <cell r="AL464">
            <v>0</v>
          </cell>
          <cell r="AM464">
            <v>1</v>
          </cell>
          <cell r="AN464">
            <v>1</v>
          </cell>
        </row>
        <row r="465">
          <cell r="A465" t="str">
            <v>C001430</v>
          </cell>
          <cell r="B465">
            <v>5310</v>
          </cell>
          <cell r="D465" t="str">
            <v>Lowell Area Planning Study</v>
          </cell>
          <cell r="E465" t="str">
            <v>P_Electric Distribution Sub MA</v>
          </cell>
          <cell r="G465" t="str">
            <v>NONE</v>
          </cell>
          <cell r="H465" t="str">
            <v>NONE</v>
          </cell>
          <cell r="I465" t="str">
            <v>CERULLI, JOHN</v>
          </cell>
          <cell r="J465" t="str">
            <v>System Capacity &amp; Performance</v>
          </cell>
          <cell r="L465" t="str">
            <v>Load Relief</v>
          </cell>
          <cell r="M465" t="str">
            <v>Specific</v>
          </cell>
          <cell r="O465" t="str">
            <v>Closed</v>
          </cell>
          <cell r="P465">
            <v>7344</v>
          </cell>
          <cell r="Q465" t="str">
            <v>C01430</v>
          </cell>
          <cell r="R465">
            <v>37964</v>
          </cell>
          <cell r="S465" t="str">
            <v>pwrbtch</v>
          </cell>
          <cell r="U465" t="str">
            <v>Area supply study of the distribution facilities in the Lowell, MA area.  First part of the study was performed by ABB.   The second part of the study is being performed by Delivery Network Planning.</v>
          </cell>
          <cell r="V465" t="str">
            <v xml:space="preserve">  </v>
          </cell>
          <cell r="W465" t="str">
            <v xml:space="preserve">  </v>
          </cell>
          <cell r="X465" t="str">
            <v>Div Ops-NE Electric</v>
          </cell>
          <cell r="Y465" t="str">
            <v>75005310E</v>
          </cell>
          <cell r="Z465" t="str">
            <v>MAE1000 - MA Electric Distribution PC</v>
          </cell>
          <cell r="AA465" t="str">
            <v>NONE</v>
          </cell>
          <cell r="AB465" t="str">
            <v xml:space="preserve">COMPANY 5310 LEVEL ELECT DIST </v>
          </cell>
          <cell r="AE465">
            <v>1</v>
          </cell>
        </row>
        <row r="466">
          <cell r="A466" t="str">
            <v>C001431</v>
          </cell>
          <cell r="B466">
            <v>5310</v>
          </cell>
          <cell r="D466" t="str">
            <v>Z-MV-NS Area Contingency Study</v>
          </cell>
          <cell r="E466" t="str">
            <v>P_Electric Distribution Sub MA</v>
          </cell>
          <cell r="G466" t="str">
            <v>NONE</v>
          </cell>
          <cell r="H466" t="str">
            <v>NONE</v>
          </cell>
          <cell r="I466" t="str">
            <v>GOYETTE, TODD</v>
          </cell>
          <cell r="J466" t="str">
            <v>System Capacity &amp; Performance</v>
          </cell>
          <cell r="L466" t="str">
            <v>Load Relief</v>
          </cell>
          <cell r="M466" t="str">
            <v>Specific</v>
          </cell>
          <cell r="O466" t="str">
            <v>cancelled</v>
          </cell>
          <cell r="P466">
            <v>7629</v>
          </cell>
          <cell r="Q466" t="str">
            <v>C01431</v>
          </cell>
          <cell r="R466">
            <v>37964</v>
          </cell>
          <cell r="S466" t="str">
            <v>pwrbtch</v>
          </cell>
          <cell r="U466" t="str">
            <v>Area study regarding the exposure associated with single    contingency events in the Bay State North division.</v>
          </cell>
          <cell r="V466" t="str">
            <v xml:space="preserve">  </v>
          </cell>
          <cell r="W466" t="str">
            <v xml:space="preserve">  </v>
          </cell>
          <cell r="X466" t="str">
            <v>Div Ops-NE Electric</v>
          </cell>
          <cell r="Y466" t="str">
            <v>75005310E</v>
          </cell>
          <cell r="Z466" t="str">
            <v>MAE1000 - MA Electric Distribution PC</v>
          </cell>
          <cell r="AA466" t="str">
            <v>NONE</v>
          </cell>
          <cell r="AB466" t="str">
            <v xml:space="preserve">COMPANY 5310 LEVEL ELECT DIST </v>
          </cell>
          <cell r="AE466">
            <v>1</v>
          </cell>
          <cell r="AK466">
            <v>38589</v>
          </cell>
        </row>
        <row r="467">
          <cell r="A467" t="str">
            <v>C001432</v>
          </cell>
          <cell r="B467">
            <v>5310</v>
          </cell>
          <cell r="D467" t="str">
            <v>Brockton West Area Study</v>
          </cell>
          <cell r="E467" t="str">
            <v>P_Electric Distribution Sub MA</v>
          </cell>
          <cell r="G467" t="str">
            <v>NONE</v>
          </cell>
          <cell r="H467" t="str">
            <v>NONE</v>
          </cell>
          <cell r="I467" t="str">
            <v>FRITSCH, ROBERT</v>
          </cell>
          <cell r="J467" t="str">
            <v>System Capacity &amp; Performance</v>
          </cell>
          <cell r="L467" t="str">
            <v>Load Relief</v>
          </cell>
          <cell r="M467" t="str">
            <v>Specific</v>
          </cell>
          <cell r="O467" t="str">
            <v>Closed</v>
          </cell>
          <cell r="P467">
            <v>7196</v>
          </cell>
          <cell r="Q467" t="str">
            <v>C01432</v>
          </cell>
          <cell r="R467">
            <v>37964</v>
          </cell>
          <cell r="S467" t="str">
            <v>pwrbtch</v>
          </cell>
          <cell r="U467" t="str">
            <v>Area planning study of the west brockton area of the south  shore.  Delivery Network Planning.</v>
          </cell>
          <cell r="V467" t="str">
            <v xml:space="preserve">  </v>
          </cell>
          <cell r="W467" t="str">
            <v xml:space="preserve">  </v>
          </cell>
          <cell r="X467" t="str">
            <v>Div Ops-NE Electric</v>
          </cell>
          <cell r="Y467" t="str">
            <v>75005310E</v>
          </cell>
          <cell r="Z467" t="str">
            <v>MAE1000 - MA Electric Distribution PC</v>
          </cell>
          <cell r="AA467" t="str">
            <v>NONE</v>
          </cell>
          <cell r="AB467" t="str">
            <v xml:space="preserve">COMPANY 5310 LEVEL ELECT DIST </v>
          </cell>
          <cell r="AE467">
            <v>2</v>
          </cell>
          <cell r="AF467" t="str">
            <v>2</v>
          </cell>
          <cell r="AG467">
            <v>39170</v>
          </cell>
          <cell r="AH467">
            <v>78582</v>
          </cell>
          <cell r="AI467">
            <v>1</v>
          </cell>
          <cell r="AJ467">
            <v>1</v>
          </cell>
          <cell r="AK467">
            <v>1</v>
          </cell>
          <cell r="AL467">
            <v>0</v>
          </cell>
          <cell r="AM467">
            <v>1</v>
          </cell>
          <cell r="AN467">
            <v>1</v>
          </cell>
        </row>
        <row r="468">
          <cell r="A468" t="str">
            <v>C001433</v>
          </cell>
          <cell r="B468">
            <v>5310</v>
          </cell>
          <cell r="D468" t="str">
            <v>Z-W.Methuen Dracut Area Study</v>
          </cell>
          <cell r="E468" t="str">
            <v>P_Electric Distribution Sub MA</v>
          </cell>
          <cell r="G468" t="str">
            <v>NONE</v>
          </cell>
          <cell r="H468" t="str">
            <v>NONE</v>
          </cell>
          <cell r="I468" t="str">
            <v>GOYETTE, TODD</v>
          </cell>
          <cell r="J468" t="str">
            <v>System Capacity &amp; Performance</v>
          </cell>
          <cell r="L468" t="str">
            <v>Load Relief</v>
          </cell>
          <cell r="M468" t="str">
            <v>Specific</v>
          </cell>
          <cell r="O468" t="str">
            <v>Closed</v>
          </cell>
          <cell r="P468">
            <v>7642</v>
          </cell>
          <cell r="Q468" t="str">
            <v>C01433</v>
          </cell>
          <cell r="R468">
            <v>37964</v>
          </cell>
          <cell r="S468" t="str">
            <v>pwrbtch</v>
          </cell>
          <cell r="U468" t="str">
            <v>Distribution study of the West Methuen and Dracut substation in the Merrimack Valley.  Delivery Network Planning.</v>
          </cell>
          <cell r="V468" t="str">
            <v xml:space="preserve">  </v>
          </cell>
          <cell r="W468" t="str">
            <v xml:space="preserve">  </v>
          </cell>
          <cell r="X468" t="str">
            <v>Div Ops-NE Electric</v>
          </cell>
          <cell r="Y468" t="str">
            <v>75005310E</v>
          </cell>
          <cell r="Z468" t="str">
            <v>MAE1000 - MA Electric Distribution PC</v>
          </cell>
          <cell r="AA468" t="str">
            <v>NONE</v>
          </cell>
          <cell r="AB468" t="str">
            <v xml:space="preserve">COMPANY 5310 LEVEL ELECT DIST </v>
          </cell>
          <cell r="AE468">
            <v>2</v>
          </cell>
          <cell r="AF468" t="str">
            <v>2</v>
          </cell>
          <cell r="AG468">
            <v>38959</v>
          </cell>
          <cell r="AH468">
            <v>1000</v>
          </cell>
          <cell r="AI468">
            <v>1</v>
          </cell>
          <cell r="AJ468">
            <v>1</v>
          </cell>
          <cell r="AK468">
            <v>1</v>
          </cell>
          <cell r="AL468">
            <v>0</v>
          </cell>
          <cell r="AM468">
            <v>1</v>
          </cell>
          <cell r="AN468">
            <v>1</v>
          </cell>
        </row>
        <row r="469">
          <cell r="A469" t="str">
            <v>C001434</v>
          </cell>
          <cell r="B469">
            <v>5310</v>
          </cell>
          <cell r="D469" t="str">
            <v>Worcester Area Planning Study</v>
          </cell>
          <cell r="E469" t="str">
            <v>P_Electric Distribution Sub MA</v>
          </cell>
          <cell r="G469" t="str">
            <v>NONE</v>
          </cell>
          <cell r="H469" t="str">
            <v>NONE</v>
          </cell>
          <cell r="I469" t="str">
            <v>GALGANO, ROBERT D</v>
          </cell>
          <cell r="J469" t="str">
            <v>System Capacity &amp; Performance</v>
          </cell>
          <cell r="L469" t="str">
            <v>Reliability - Dist</v>
          </cell>
          <cell r="M469" t="str">
            <v>Specific</v>
          </cell>
          <cell r="O469" t="str">
            <v>Closed</v>
          </cell>
          <cell r="P469">
            <v>7609</v>
          </cell>
          <cell r="Q469" t="str">
            <v>C01434</v>
          </cell>
          <cell r="R469">
            <v>37964</v>
          </cell>
          <cell r="S469" t="str">
            <v>pwrbtch</v>
          </cell>
          <cell r="U469" t="str">
            <v>Area supply study of the Worcester HT grid.  Delivery Network Planning.</v>
          </cell>
          <cell r="V469" t="str">
            <v xml:space="preserve">  </v>
          </cell>
          <cell r="W469" t="str">
            <v xml:space="preserve">  </v>
          </cell>
          <cell r="X469" t="str">
            <v>Div Ops-NE Electric</v>
          </cell>
          <cell r="Y469" t="str">
            <v>75005310E</v>
          </cell>
          <cell r="Z469" t="str">
            <v>MAE1000 - MA Electric Distribution PC</v>
          </cell>
          <cell r="AA469" t="str">
            <v>NONE</v>
          </cell>
          <cell r="AB469" t="str">
            <v xml:space="preserve">COMPANY 5310 LEVEL ELECT DIST </v>
          </cell>
          <cell r="AE469">
            <v>1</v>
          </cell>
          <cell r="AF469" t="str">
            <v>1</v>
          </cell>
          <cell r="AG469">
            <v>38595</v>
          </cell>
          <cell r="AH469">
            <v>100000</v>
          </cell>
          <cell r="AI469">
            <v>1</v>
          </cell>
          <cell r="AJ469">
            <v>1</v>
          </cell>
          <cell r="AK469">
            <v>1</v>
          </cell>
          <cell r="AL469">
            <v>0</v>
          </cell>
          <cell r="AM469">
            <v>1</v>
          </cell>
          <cell r="AN469">
            <v>1</v>
          </cell>
        </row>
        <row r="470">
          <cell r="A470" t="str">
            <v>C001435</v>
          </cell>
          <cell r="B470">
            <v>5310</v>
          </cell>
          <cell r="D470" t="str">
            <v>Z-Haverhill Area Planning Study</v>
          </cell>
          <cell r="E470" t="str">
            <v>P_Electric Distribution Sub MA</v>
          </cell>
          <cell r="G470" t="str">
            <v>NONE</v>
          </cell>
          <cell r="H470" t="str">
            <v>NONE</v>
          </cell>
          <cell r="I470" t="str">
            <v>BUSBY, MICHAEL J</v>
          </cell>
          <cell r="J470" t="str">
            <v>System Capacity &amp; Performance</v>
          </cell>
          <cell r="L470" t="str">
            <v>Load Relief</v>
          </cell>
          <cell r="M470" t="str">
            <v>Specific</v>
          </cell>
          <cell r="O470" t="str">
            <v>Closed</v>
          </cell>
          <cell r="P470">
            <v>7622</v>
          </cell>
          <cell r="Q470" t="str">
            <v>C01435</v>
          </cell>
          <cell r="R470">
            <v>37964</v>
          </cell>
          <cell r="S470" t="str">
            <v>pwrbtch</v>
          </cell>
          <cell r="U470" t="str">
            <v>Z-Haverhill Area Planning Study</v>
          </cell>
          <cell r="V470" t="str">
            <v xml:space="preserve">  </v>
          </cell>
          <cell r="W470" t="str">
            <v xml:space="preserve">  </v>
          </cell>
          <cell r="X470" t="str">
            <v>Div Ops-NE Electric</v>
          </cell>
          <cell r="Y470" t="str">
            <v>75005310E</v>
          </cell>
          <cell r="Z470" t="str">
            <v>MAE1000 - MA Electric Distribution PC</v>
          </cell>
          <cell r="AA470" t="str">
            <v>NONE</v>
          </cell>
          <cell r="AB470" t="str">
            <v xml:space="preserve">COMPANY 5310 LEVEL ELECT DIST </v>
          </cell>
          <cell r="AE470">
            <v>5</v>
          </cell>
        </row>
        <row r="471">
          <cell r="A471" t="str">
            <v>C001436</v>
          </cell>
          <cell r="B471">
            <v>5310</v>
          </cell>
          <cell r="D471" t="str">
            <v>Hopedale West Area Study</v>
          </cell>
          <cell r="E471" t="str">
            <v>P_Electric Distribution Sub MA</v>
          </cell>
          <cell r="G471" t="str">
            <v>NONE</v>
          </cell>
          <cell r="H471" t="str">
            <v>NONE</v>
          </cell>
          <cell r="I471" t="str">
            <v>KARZENSKI, WAYNE</v>
          </cell>
          <cell r="J471" t="str">
            <v>System Capacity &amp; Performance</v>
          </cell>
          <cell r="L471" t="str">
            <v>Load Relief</v>
          </cell>
          <cell r="M471" t="str">
            <v>Specific</v>
          </cell>
          <cell r="O471" t="str">
            <v>Closed</v>
          </cell>
          <cell r="P471">
            <v>7319</v>
          </cell>
          <cell r="Q471" t="str">
            <v>C01436</v>
          </cell>
          <cell r="R471">
            <v>37964</v>
          </cell>
          <cell r="S471" t="str">
            <v>pwrbtch</v>
          </cell>
          <cell r="U471" t="str">
            <v>Area supply study of the Hopedale West area of the Southeast District.  Delivery Network Planning.</v>
          </cell>
          <cell r="V471" t="str">
            <v>This project had no estimate when it was converted from walker.  The work order is closed and there dollars charged to O&amp;M in the work order.  Approval of this estimate will bring the project into compliance with the DOA.</v>
          </cell>
          <cell r="W471" t="str">
            <v xml:space="preserve">  </v>
          </cell>
          <cell r="X471" t="str">
            <v>Div Ops-NE Electric</v>
          </cell>
          <cell r="Y471" t="str">
            <v>75005310E</v>
          </cell>
          <cell r="Z471" t="str">
            <v>MAE1000 - MA Electric Distribution PC</v>
          </cell>
          <cell r="AA471" t="str">
            <v>NONE</v>
          </cell>
          <cell r="AB471" t="str">
            <v xml:space="preserve">COMPANY 5310 LEVEL ELECT DIST </v>
          </cell>
          <cell r="AE471">
            <v>2</v>
          </cell>
          <cell r="AF471" t="str">
            <v>2</v>
          </cell>
          <cell r="AG471">
            <v>39003</v>
          </cell>
          <cell r="AH471">
            <v>1000</v>
          </cell>
          <cell r="AI471">
            <v>1</v>
          </cell>
          <cell r="AJ471">
            <v>1</v>
          </cell>
          <cell r="AK471">
            <v>1</v>
          </cell>
          <cell r="AL471">
            <v>0</v>
          </cell>
          <cell r="AM471">
            <v>1</v>
          </cell>
          <cell r="AN471">
            <v>1</v>
          </cell>
        </row>
        <row r="472">
          <cell r="A472" t="str">
            <v>C001437</v>
          </cell>
          <cell r="B472">
            <v>5310</v>
          </cell>
          <cell r="D472" t="str">
            <v>Z-Malden Everett Area Plng Study</v>
          </cell>
          <cell r="E472" t="str">
            <v>P_Electric Distribution Sub MA</v>
          </cell>
          <cell r="G472" t="str">
            <v>NONE</v>
          </cell>
          <cell r="H472" t="str">
            <v>NONE</v>
          </cell>
          <cell r="I472" t="str">
            <v>GOYETTE, TODD</v>
          </cell>
          <cell r="J472" t="str">
            <v>System Capacity &amp; Performance</v>
          </cell>
          <cell r="L472" t="str">
            <v>Load Relief</v>
          </cell>
          <cell r="M472" t="str">
            <v>Specific</v>
          </cell>
          <cell r="O472" t="str">
            <v>Closed</v>
          </cell>
          <cell r="P472">
            <v>7627</v>
          </cell>
          <cell r="Q472" t="str">
            <v>C01437</v>
          </cell>
          <cell r="R472">
            <v>37964</v>
          </cell>
          <cell r="S472" t="str">
            <v>pwrbtch</v>
          </cell>
          <cell r="U472" t="str">
            <v>Area supply study of the Malden/Everett area of the North Shore.  Delivery Network Planning.</v>
          </cell>
          <cell r="V472" t="str">
            <v xml:space="preserve">  </v>
          </cell>
          <cell r="W472" t="str">
            <v xml:space="preserve">  </v>
          </cell>
          <cell r="X472" t="str">
            <v>Div Ops-NE Electric</v>
          </cell>
          <cell r="Y472" t="str">
            <v>75005310E</v>
          </cell>
          <cell r="Z472" t="str">
            <v>MAE1000 - MA Electric Distribution PC</v>
          </cell>
          <cell r="AA472" t="str">
            <v>NONE</v>
          </cell>
          <cell r="AB472" t="str">
            <v xml:space="preserve">COMPANY 5310 LEVEL ELECT DIST </v>
          </cell>
          <cell r="AE472">
            <v>6</v>
          </cell>
        </row>
        <row r="473">
          <cell r="A473" t="str">
            <v>C001438</v>
          </cell>
          <cell r="B473">
            <v>5310</v>
          </cell>
          <cell r="D473" t="str">
            <v>Z-Revere Winthrop Area Plng Study</v>
          </cell>
          <cell r="E473" t="str">
            <v>P_Electric Distribution Sub MA</v>
          </cell>
          <cell r="G473" t="str">
            <v>NONE</v>
          </cell>
          <cell r="H473" t="str">
            <v>NONE</v>
          </cell>
          <cell r="I473" t="str">
            <v>GOYETTE, TODD</v>
          </cell>
          <cell r="J473" t="str">
            <v>System Capacity &amp; Performance</v>
          </cell>
          <cell r="L473" t="str">
            <v>Load Relief</v>
          </cell>
          <cell r="M473" t="str">
            <v>Specific</v>
          </cell>
          <cell r="O473" t="str">
            <v>Closed</v>
          </cell>
          <cell r="P473">
            <v>7638</v>
          </cell>
          <cell r="Q473" t="str">
            <v>C01438</v>
          </cell>
          <cell r="R473">
            <v>37964</v>
          </cell>
          <cell r="S473" t="str">
            <v>pwrbtch</v>
          </cell>
          <cell r="U473" t="str">
            <v>Area supply study for the Revere/Winthrop area of the North Shore.  Delivery Network Planning.</v>
          </cell>
          <cell r="V473" t="str">
            <v>Study is complete.  All charges to be transferred to capital construction projects recommended by this study, and this project to be closed.</v>
          </cell>
          <cell r="W473" t="str">
            <v xml:space="preserve">  </v>
          </cell>
          <cell r="X473" t="str">
            <v>Div Ops-NE Electric</v>
          </cell>
          <cell r="Y473" t="str">
            <v>75005310E</v>
          </cell>
          <cell r="Z473" t="str">
            <v>MAE1000 - MA Electric Distribution PC</v>
          </cell>
          <cell r="AA473" t="str">
            <v>NONE</v>
          </cell>
          <cell r="AB473" t="str">
            <v xml:space="preserve">COMPANY 5310 LEVEL ELECT DIST </v>
          </cell>
          <cell r="AE473">
            <v>6</v>
          </cell>
        </row>
        <row r="474">
          <cell r="A474" t="str">
            <v>C001439</v>
          </cell>
          <cell r="B474">
            <v>5310</v>
          </cell>
          <cell r="D474" t="str">
            <v>Ward Hill 23 kV Area Planning Study</v>
          </cell>
          <cell r="E474" t="str">
            <v>P_Electric Distribution Sub MA</v>
          </cell>
          <cell r="G474" t="str">
            <v>NONE</v>
          </cell>
          <cell r="H474" t="str">
            <v>NONE</v>
          </cell>
          <cell r="I474" t="str">
            <v>HAYDUK, BRIAN</v>
          </cell>
          <cell r="J474" t="str">
            <v>System Capacity &amp; Performance</v>
          </cell>
          <cell r="L474" t="str">
            <v>Load Relief</v>
          </cell>
          <cell r="M474" t="str">
            <v>Specific</v>
          </cell>
          <cell r="O474" t="str">
            <v>Closed</v>
          </cell>
          <cell r="P474">
            <v>7577</v>
          </cell>
          <cell r="Q474" t="str">
            <v>C01439</v>
          </cell>
          <cell r="R474">
            <v>37964</v>
          </cell>
          <cell r="S474" t="str">
            <v>pwrbtch</v>
          </cell>
          <cell r="U474" t="str">
            <v>Area Planning Study for the 23 kV system fed by Ward Hill substation, including the Lawrence, Methuen and Haverhill Area.  Includes and evaluation of the impact the new 345/115 kV Ward Hill transformers will have on the underlying 23</v>
          </cell>
          <cell r="V474" t="str">
            <v xml:space="preserve">  </v>
          </cell>
          <cell r="W474" t="str">
            <v xml:space="preserve">  </v>
          </cell>
          <cell r="X474" t="str">
            <v>Div Ops-NE Electric</v>
          </cell>
          <cell r="Y474" t="str">
            <v>75005310E</v>
          </cell>
          <cell r="Z474" t="str">
            <v>MAE1000 - MA Electric Distribution PC</v>
          </cell>
          <cell r="AA474" t="str">
            <v>NONE</v>
          </cell>
          <cell r="AB474" t="str">
            <v xml:space="preserve">COMPANY 5310 LEVEL ELECT DIST </v>
          </cell>
          <cell r="AE474">
            <v>2</v>
          </cell>
        </row>
        <row r="475">
          <cell r="A475" t="str">
            <v>C001440</v>
          </cell>
          <cell r="B475">
            <v>5310</v>
          </cell>
          <cell r="D475" t="str">
            <v>Z-Melrose Saugus Area Plng Study</v>
          </cell>
          <cell r="E475" t="str">
            <v>P_Electric Distribution Sub MA</v>
          </cell>
          <cell r="G475" t="str">
            <v>NONE</v>
          </cell>
          <cell r="H475" t="str">
            <v>NONE</v>
          </cell>
          <cell r="I475" t="str">
            <v>COX, ROGER</v>
          </cell>
          <cell r="J475" t="str">
            <v>System Capacity &amp; Performance</v>
          </cell>
          <cell r="L475" t="str">
            <v>Load Relief</v>
          </cell>
          <cell r="M475" t="str">
            <v>Specific</v>
          </cell>
          <cell r="O475" t="str">
            <v>Closed</v>
          </cell>
          <cell r="P475">
            <v>7628</v>
          </cell>
          <cell r="Q475" t="str">
            <v>C01440</v>
          </cell>
          <cell r="R475">
            <v>37964</v>
          </cell>
          <cell r="S475" t="str">
            <v>pwrbtch</v>
          </cell>
          <cell r="U475" t="str">
            <v>Area supply study of the Melrose/Saugus area of the North Shore.  Delivery Network Planning.</v>
          </cell>
          <cell r="V475" t="str">
            <v>Study is complete.  All charges to be transferred to capital construction projects recommended by this study, and this project to be closed.</v>
          </cell>
          <cell r="W475" t="str">
            <v xml:space="preserve">  </v>
          </cell>
          <cell r="X475" t="str">
            <v>Div Ops-NE Electric</v>
          </cell>
          <cell r="Y475" t="str">
            <v>75005310E</v>
          </cell>
          <cell r="Z475" t="str">
            <v>MAE1000 - MA Electric Distribution PC</v>
          </cell>
          <cell r="AA475" t="str">
            <v>NONE</v>
          </cell>
          <cell r="AB475" t="str">
            <v xml:space="preserve">COMPANY 5310 LEVEL ELECT DIST </v>
          </cell>
          <cell r="AE475">
            <v>3</v>
          </cell>
        </row>
        <row r="476">
          <cell r="A476" t="str">
            <v>C001441</v>
          </cell>
          <cell r="B476">
            <v>5310</v>
          </cell>
          <cell r="D476" t="str">
            <v>Attleboro Area Planning Study</v>
          </cell>
          <cell r="E476" t="str">
            <v>P_Electric Distribution Sub MA</v>
          </cell>
          <cell r="G476" t="str">
            <v>NONE</v>
          </cell>
          <cell r="H476" t="str">
            <v>NONE</v>
          </cell>
          <cell r="I476" t="str">
            <v>KARZENSKI, WAYNE</v>
          </cell>
          <cell r="J476" t="str">
            <v>System Capacity &amp; Performance</v>
          </cell>
          <cell r="L476" t="str">
            <v>Load Relief</v>
          </cell>
          <cell r="M476" t="str">
            <v>Specific</v>
          </cell>
          <cell r="O476" t="str">
            <v>Closed</v>
          </cell>
          <cell r="P476">
            <v>7174</v>
          </cell>
          <cell r="Q476" t="str">
            <v>C01441</v>
          </cell>
          <cell r="R476">
            <v>37964</v>
          </cell>
          <cell r="S476" t="str">
            <v>pwrbtch</v>
          </cell>
          <cell r="U476" t="str">
            <v>Area supply study of the Attleboro PSA area in the Southeast District.  Delivery Network Planning.</v>
          </cell>
          <cell r="V476" t="str">
            <v xml:space="preserve">  </v>
          </cell>
          <cell r="W476" t="str">
            <v xml:space="preserve">Study was initiated in order to investigate both normal summer peak and contingency overloads and low voltage conditions in the Wrentham, Plainville, Foxborough (collectively North Loop), Norton, Attleboro ,Seekonk, and Rehoboth areas. In particular, the </v>
          </cell>
          <cell r="X476" t="str">
            <v>Div Ops-NE Electric</v>
          </cell>
          <cell r="Y476" t="str">
            <v>75005310E</v>
          </cell>
          <cell r="Z476" t="str">
            <v>MAE1000 - MA Electric Distribution PC</v>
          </cell>
          <cell r="AA476" t="str">
            <v>NONE</v>
          </cell>
          <cell r="AB476" t="str">
            <v xml:space="preserve">COMPANY 5310 LEVEL ELECT DIST </v>
          </cell>
          <cell r="AE476">
            <v>4</v>
          </cell>
          <cell r="AF476" t="str">
            <v>4</v>
          </cell>
          <cell r="AG476">
            <v>39023</v>
          </cell>
          <cell r="AH476">
            <v>400000</v>
          </cell>
          <cell r="AI476">
            <v>0</v>
          </cell>
          <cell r="AJ476">
            <v>0</v>
          </cell>
          <cell r="AK476">
            <v>0</v>
          </cell>
          <cell r="AL476">
            <v>0</v>
          </cell>
          <cell r="AM476">
            <v>1</v>
          </cell>
          <cell r="AN476">
            <v>1</v>
          </cell>
        </row>
        <row r="477">
          <cell r="A477" t="str">
            <v>C001442</v>
          </cell>
          <cell r="B477">
            <v>5310</v>
          </cell>
          <cell r="D477" t="str">
            <v>SALEM HARBOR 4KV INTEGRATION</v>
          </cell>
          <cell r="E477" t="str">
            <v>P_Electric Distribution Sub MA</v>
          </cell>
          <cell r="G477" t="str">
            <v>NONE</v>
          </cell>
          <cell r="H477" t="str">
            <v>NONE</v>
          </cell>
          <cell r="I477" t="str">
            <v>FOUGERE, ROBERT L</v>
          </cell>
          <cell r="L477" t="str">
            <v>Reliability - Dist</v>
          </cell>
          <cell r="M477" t="str">
            <v>Specific</v>
          </cell>
          <cell r="O477" t="str">
            <v>cancelled</v>
          </cell>
          <cell r="Q477" t="str">
            <v>C01442</v>
          </cell>
          <cell r="R477">
            <v>37964</v>
          </cell>
          <cell r="S477" t="str">
            <v>pwrbtch</v>
          </cell>
          <cell r="U477" t="str">
            <v xml:space="preserve">Install protection and supervisory control in the 4kV       switchyard at Salem Harbor Station.                                                                                                                                                 </v>
          </cell>
          <cell r="V477" t="str">
            <v xml:space="preserve">  </v>
          </cell>
          <cell r="W477" t="str">
            <v xml:space="preserve">  </v>
          </cell>
          <cell r="X477" t="str">
            <v>Div Ops-NE Electric</v>
          </cell>
          <cell r="Y477" t="str">
            <v>75005310E</v>
          </cell>
          <cell r="Z477" t="str">
            <v>MAE1000 - MA Electric Distribution PC</v>
          </cell>
          <cell r="AA477" t="str">
            <v>NONE</v>
          </cell>
          <cell r="AB477" t="str">
            <v xml:space="preserve">COMPANY 5310 LEVEL ELECT DIST </v>
          </cell>
          <cell r="AE477">
            <v>1</v>
          </cell>
          <cell r="AK477">
            <v>38261</v>
          </cell>
        </row>
        <row r="478">
          <cell r="A478" t="str">
            <v>C001443</v>
          </cell>
          <cell r="B478">
            <v>5310</v>
          </cell>
          <cell r="D478" t="str">
            <v>Southbridge Area Planning Study</v>
          </cell>
          <cell r="E478" t="str">
            <v>P_Electric Distribution Sub MA</v>
          </cell>
          <cell r="G478" t="str">
            <v>NONE</v>
          </cell>
          <cell r="H478" t="str">
            <v>NONE</v>
          </cell>
          <cell r="I478" t="str">
            <v>GALGANO, ROBERT D</v>
          </cell>
          <cell r="J478" t="str">
            <v>System Capacity &amp; Performance</v>
          </cell>
          <cell r="L478" t="str">
            <v>Load Relief</v>
          </cell>
          <cell r="M478" t="str">
            <v>Specific</v>
          </cell>
          <cell r="O478" t="str">
            <v>Closed</v>
          </cell>
          <cell r="P478">
            <v>7535</v>
          </cell>
          <cell r="Q478" t="str">
            <v>C01443</v>
          </cell>
          <cell r="R478">
            <v>37964</v>
          </cell>
          <cell r="S478" t="str">
            <v>pwrbtch</v>
          </cell>
          <cell r="U478" t="str">
            <v>Planning study of the southbridge, sturbridge, and charlton areas of the central district.</v>
          </cell>
          <cell r="V478" t="str">
            <v xml:space="preserve">  </v>
          </cell>
          <cell r="W478" t="str">
            <v xml:space="preserve">  </v>
          </cell>
          <cell r="X478" t="str">
            <v>Div Ops-NE Electric</v>
          </cell>
          <cell r="Y478" t="str">
            <v>75005310E</v>
          </cell>
          <cell r="Z478" t="str">
            <v>MAE1000 - MA Electric Distribution PC</v>
          </cell>
          <cell r="AA478" t="str">
            <v>NONE</v>
          </cell>
          <cell r="AB478" t="str">
            <v xml:space="preserve">COMPANY 5310 LEVEL ELECT DIST </v>
          </cell>
          <cell r="AE478">
            <v>1</v>
          </cell>
        </row>
        <row r="479">
          <cell r="A479" t="str">
            <v>C001444</v>
          </cell>
          <cell r="B479">
            <v>5310</v>
          </cell>
          <cell r="D479" t="str">
            <v>Rutland Area Planning Study</v>
          </cell>
          <cell r="E479" t="str">
            <v>P_Electric Distribution Sub MA</v>
          </cell>
          <cell r="G479" t="str">
            <v>NONE</v>
          </cell>
          <cell r="H479" t="str">
            <v>NONE</v>
          </cell>
          <cell r="I479" t="str">
            <v>WALSH, NATHAN</v>
          </cell>
          <cell r="J479" t="str">
            <v>System Capacity &amp; Performance</v>
          </cell>
          <cell r="L479" t="str">
            <v>Load Relief</v>
          </cell>
          <cell r="M479" t="str">
            <v>Specific</v>
          </cell>
          <cell r="O479" t="str">
            <v>Closed</v>
          </cell>
          <cell r="P479">
            <v>7492</v>
          </cell>
          <cell r="Q479" t="str">
            <v>C01444</v>
          </cell>
          <cell r="R479">
            <v>37964</v>
          </cell>
          <cell r="S479" t="str">
            <v>pwrbtch</v>
          </cell>
          <cell r="U479" t="str">
            <v>Area planning study of Rutland.</v>
          </cell>
          <cell r="V479" t="str">
            <v xml:space="preserve">  </v>
          </cell>
          <cell r="W479" t="str">
            <v xml:space="preserve">  </v>
          </cell>
          <cell r="X479" t="str">
            <v>Div Ops-NE Electric</v>
          </cell>
          <cell r="Y479" t="str">
            <v>75005310E</v>
          </cell>
          <cell r="Z479" t="str">
            <v>MAE1000 - MA Electric Distribution PC</v>
          </cell>
          <cell r="AA479" t="str">
            <v>NONE</v>
          </cell>
          <cell r="AB479" t="str">
            <v xml:space="preserve">COMPANY 5310 LEVEL ELECT DIST </v>
          </cell>
          <cell r="AE479">
            <v>1</v>
          </cell>
        </row>
        <row r="480">
          <cell r="A480" t="str">
            <v>C001445</v>
          </cell>
          <cell r="B480">
            <v>5310</v>
          </cell>
          <cell r="D480" t="str">
            <v>Pepperell Dunstable Area Study</v>
          </cell>
          <cell r="E480" t="str">
            <v>P_Electric Distribution Sub MA</v>
          </cell>
          <cell r="G480" t="str">
            <v>NONE</v>
          </cell>
          <cell r="H480" t="str">
            <v>NONE</v>
          </cell>
          <cell r="I480" t="str">
            <v>GOYETTE, TODD</v>
          </cell>
          <cell r="J480" t="str">
            <v>System Capacity &amp; Performance</v>
          </cell>
          <cell r="L480" t="str">
            <v>Load Relief</v>
          </cell>
          <cell r="M480" t="str">
            <v>Specific</v>
          </cell>
          <cell r="O480" t="str">
            <v>Closed</v>
          </cell>
          <cell r="P480">
            <v>7431</v>
          </cell>
          <cell r="Q480" t="str">
            <v>C01445</v>
          </cell>
          <cell r="R480">
            <v>37964</v>
          </cell>
          <cell r="S480" t="str">
            <v>pwrbtch</v>
          </cell>
          <cell r="U480" t="str">
            <v>Area planning study of the Peperell and Dunstable substation in Central District.  Delivery Network Planning.</v>
          </cell>
          <cell r="V480" t="str">
            <v xml:space="preserve">  </v>
          </cell>
          <cell r="W480" t="str">
            <v xml:space="preserve">  </v>
          </cell>
          <cell r="X480" t="str">
            <v>Div Ops-NE Electric</v>
          </cell>
          <cell r="Y480" t="str">
            <v>75005310E</v>
          </cell>
          <cell r="Z480" t="str">
            <v>MAE1000 - MA Electric Distribution PC</v>
          </cell>
          <cell r="AA480" t="str">
            <v>NONE</v>
          </cell>
          <cell r="AB480" t="str">
            <v xml:space="preserve">COMPANY 5310 LEVEL ELECT DIST </v>
          </cell>
          <cell r="AE480">
            <v>1</v>
          </cell>
        </row>
        <row r="481">
          <cell r="A481" t="str">
            <v>C001446</v>
          </cell>
          <cell r="B481">
            <v>5310</v>
          </cell>
          <cell r="D481" t="str">
            <v>BEVERLY 12 - INSTALL XFORMERS</v>
          </cell>
          <cell r="E481" t="str">
            <v>P_Electric Distribution Sub MA</v>
          </cell>
          <cell r="G481" t="str">
            <v>NONE</v>
          </cell>
          <cell r="H481" t="str">
            <v>NONE</v>
          </cell>
          <cell r="I481" t="str">
            <v>HANLON, WILLIAM</v>
          </cell>
          <cell r="J481" t="str">
            <v>Asset Condition</v>
          </cell>
          <cell r="L481" t="str">
            <v>Asset Replacement</v>
          </cell>
          <cell r="M481" t="str">
            <v>Specific</v>
          </cell>
          <cell r="O481" t="str">
            <v>Closed</v>
          </cell>
          <cell r="P481">
            <v>7191</v>
          </cell>
          <cell r="Q481" t="str">
            <v>C01446</v>
          </cell>
          <cell r="R481">
            <v>37964</v>
          </cell>
          <cell r="S481" t="str">
            <v>pwrbtch</v>
          </cell>
          <cell r="U481" t="str">
            <v>Install one 23-4.16 kV, 4.5 MVA transformer at Beverly #12  Substation in Beverly, MA.</v>
          </cell>
          <cell r="V481" t="str">
            <v xml:space="preserve">  </v>
          </cell>
          <cell r="W481" t="str">
            <v>Replace three single phase transformers with a single three phase transformer.  The existing transformers are leaking oil and have reached end of life.</v>
          </cell>
          <cell r="X481" t="str">
            <v>Div Ops-NE Electric</v>
          </cell>
          <cell r="Y481" t="str">
            <v>75005310E</v>
          </cell>
          <cell r="Z481" t="str">
            <v>MAE1000 - MA Electric Distribution PC</v>
          </cell>
          <cell r="AA481" t="str">
            <v>NONE</v>
          </cell>
          <cell r="AB481" t="str">
            <v xml:space="preserve">COMPANY 5310 LEVEL ELECT DIST </v>
          </cell>
          <cell r="AE481">
            <v>4</v>
          </cell>
          <cell r="AF481" t="str">
            <v>4</v>
          </cell>
          <cell r="AG481">
            <v>38953</v>
          </cell>
          <cell r="AH481">
            <v>495000</v>
          </cell>
          <cell r="AI481">
            <v>0</v>
          </cell>
          <cell r="AJ481">
            <v>0</v>
          </cell>
          <cell r="AK481">
            <v>0</v>
          </cell>
          <cell r="AL481">
            <v>0</v>
          </cell>
          <cell r="AM481">
            <v>1</v>
          </cell>
          <cell r="AN481">
            <v>1</v>
          </cell>
        </row>
        <row r="482">
          <cell r="A482" t="str">
            <v>C001447</v>
          </cell>
          <cell r="B482">
            <v>5310</v>
          </cell>
          <cell r="D482" t="str">
            <v>NEWBURYPORT-INST 36L2 FEEDER</v>
          </cell>
          <cell r="E482" t="str">
            <v>P_Electric Distribution Sub MA</v>
          </cell>
          <cell r="G482" t="str">
            <v>NONE</v>
          </cell>
          <cell r="H482" t="str">
            <v>NONE</v>
          </cell>
          <cell r="I482" t="str">
            <v>JUNAID, ABDUL</v>
          </cell>
          <cell r="J482" t="str">
            <v>System Capacity &amp; Performance</v>
          </cell>
          <cell r="L482" t="str">
            <v>Load Relief</v>
          </cell>
          <cell r="M482" t="str">
            <v>Specific</v>
          </cell>
          <cell r="O482" t="str">
            <v>Closed</v>
          </cell>
          <cell r="P482">
            <v>7416</v>
          </cell>
          <cell r="Q482" t="str">
            <v>C01447</v>
          </cell>
          <cell r="R482">
            <v>37964</v>
          </cell>
          <cell r="S482" t="str">
            <v>pwrbtch</v>
          </cell>
          <cell r="U482" t="str">
            <v>Install one 7.5/9.375 MVA transformer, one circuit breaker, three voltage regulators, one 600 A motorized arbreak and   associated relay and control for new feeder position 36L2.</v>
          </cell>
          <cell r="V482" t="str">
            <v xml:space="preserve">  </v>
          </cell>
          <cell r="W482" t="str">
            <v xml:space="preserve">  </v>
          </cell>
          <cell r="X482" t="str">
            <v>Div Ops-NE Electric</v>
          </cell>
          <cell r="Y482" t="str">
            <v>75005310E</v>
          </cell>
          <cell r="Z482" t="str">
            <v>MAE1000 - MA Electric Distribution PC</v>
          </cell>
          <cell r="AA482" t="str">
            <v>NONE</v>
          </cell>
          <cell r="AB482" t="str">
            <v xml:space="preserve">COMPANY 5310 LEVEL ELECT DIST </v>
          </cell>
          <cell r="AE482">
            <v>3</v>
          </cell>
        </row>
        <row r="483">
          <cell r="A483" t="str">
            <v>C001448</v>
          </cell>
          <cell r="B483">
            <v>5310</v>
          </cell>
          <cell r="D483" t="str">
            <v>N.QUINCY #11 TRANSFORMER LEADS</v>
          </cell>
          <cell r="E483" t="str">
            <v>P_Electric Distribution Sub MA</v>
          </cell>
          <cell r="G483" t="str">
            <v>NONE</v>
          </cell>
          <cell r="H483" t="str">
            <v>NONE</v>
          </cell>
          <cell r="I483" t="str">
            <v>COOPER, ROGER</v>
          </cell>
          <cell r="J483" t="str">
            <v>System Capacity &amp; Performance</v>
          </cell>
          <cell r="L483" t="str">
            <v>Reliability - Dist</v>
          </cell>
          <cell r="M483" t="str">
            <v>Specific</v>
          </cell>
          <cell r="O483" t="str">
            <v>Closed</v>
          </cell>
          <cell r="P483">
            <v>7400</v>
          </cell>
          <cell r="Q483" t="str">
            <v>C01448</v>
          </cell>
          <cell r="R483">
            <v>37964</v>
          </cell>
          <cell r="S483" t="str">
            <v>pwrbtch</v>
          </cell>
          <cell r="U483" t="str">
            <v>REMOVE TRANSFORMER LEADS (1750 KCMIL ALUM XLPE) FROM TRANSF.NO.1 AND TRANSF.NO.2 TO INDOOR MTLCLD SWGR.  INSTALL (12)   NEW TRANSF.NO.1 LEADS AND (12) TRANSF.NO.2 LEADS (2000 KCMILEPR) IN EXISTING DUCTS</v>
          </cell>
          <cell r="V483" t="str">
            <v xml:space="preserve">  </v>
          </cell>
          <cell r="W483" t="str">
            <v xml:space="preserve">  </v>
          </cell>
          <cell r="X483" t="str">
            <v>Div Ops-NE Electric</v>
          </cell>
          <cell r="Y483" t="str">
            <v>75005310E</v>
          </cell>
          <cell r="Z483" t="str">
            <v>MAE1000 - MA Electric Distribution PC</v>
          </cell>
          <cell r="AA483" t="str">
            <v>NONE</v>
          </cell>
          <cell r="AB483" t="str">
            <v xml:space="preserve">COMPANY 5310 LEVEL ELECT DIST </v>
          </cell>
          <cell r="AE483">
            <v>5</v>
          </cell>
          <cell r="AF483" t="str">
            <v>5</v>
          </cell>
          <cell r="AG483">
            <v>38743</v>
          </cell>
          <cell r="AH483">
            <v>144300</v>
          </cell>
          <cell r="AI483">
            <v>0</v>
          </cell>
          <cell r="AJ483">
            <v>1</v>
          </cell>
          <cell r="AK483">
            <v>1</v>
          </cell>
          <cell r="AL483">
            <v>0</v>
          </cell>
          <cell r="AM483">
            <v>1</v>
          </cell>
          <cell r="AN483">
            <v>1</v>
          </cell>
        </row>
        <row r="484">
          <cell r="A484" t="str">
            <v>C001449</v>
          </cell>
          <cell r="B484">
            <v>5310</v>
          </cell>
          <cell r="D484" t="str">
            <v>IPSWICH - CAP BANKS</v>
          </cell>
          <cell r="E484" t="str">
            <v>P_Electric Distribution Sub MA</v>
          </cell>
          <cell r="G484" t="str">
            <v>NONE</v>
          </cell>
          <cell r="H484" t="str">
            <v>NONE</v>
          </cell>
          <cell r="I484" t="str">
            <v>JUNAID, ABDUL</v>
          </cell>
          <cell r="J484" t="str">
            <v>System Capacity &amp; Performance</v>
          </cell>
          <cell r="L484" t="str">
            <v>Load Relief</v>
          </cell>
          <cell r="M484" t="str">
            <v>Specific</v>
          </cell>
          <cell r="O484" t="str">
            <v>Closed</v>
          </cell>
          <cell r="P484">
            <v>7337</v>
          </cell>
          <cell r="Q484" t="str">
            <v>C01449</v>
          </cell>
          <cell r="R484">
            <v>37964</v>
          </cell>
          <cell r="S484" t="str">
            <v>pwrbtch</v>
          </cell>
          <cell r="U484" t="str">
            <v>Install new 23 kV, three stages of capacitor bank, each stage of 4.8 MVArs. Install 25 kV 1200 A relayed circuit breakerand associated control/relay panels and RTU.</v>
          </cell>
          <cell r="V484" t="str">
            <v xml:space="preserve">  </v>
          </cell>
          <cell r="W484" t="str">
            <v xml:space="preserve">  </v>
          </cell>
          <cell r="X484" t="str">
            <v>Div Ops-NE Electric</v>
          </cell>
          <cell r="Y484" t="str">
            <v>75005310E</v>
          </cell>
          <cell r="Z484" t="str">
            <v>MAE1000 - MA Electric Distribution PC</v>
          </cell>
          <cell r="AA484" t="str">
            <v>NONE</v>
          </cell>
          <cell r="AB484" t="str">
            <v xml:space="preserve">COMPANY 5310 LEVEL ELECT DIST </v>
          </cell>
          <cell r="AE484">
            <v>2</v>
          </cell>
          <cell r="AF484" t="str">
            <v>2</v>
          </cell>
          <cell r="AG484">
            <v>39170</v>
          </cell>
          <cell r="AH484">
            <v>1153481</v>
          </cell>
          <cell r="AI484">
            <v>0</v>
          </cell>
          <cell r="AJ484">
            <v>0</v>
          </cell>
          <cell r="AK484">
            <v>0</v>
          </cell>
          <cell r="AL484">
            <v>1</v>
          </cell>
          <cell r="AM484">
            <v>0</v>
          </cell>
          <cell r="AN484">
            <v>1</v>
          </cell>
        </row>
        <row r="485">
          <cell r="A485" t="str">
            <v>C001450</v>
          </cell>
          <cell r="B485">
            <v>5310</v>
          </cell>
          <cell r="D485" t="str">
            <v>A1-B2 Area Distribution Study</v>
          </cell>
          <cell r="E485" t="str">
            <v>P_Electric Distribution Sub MA</v>
          </cell>
          <cell r="G485" t="str">
            <v>NONE</v>
          </cell>
          <cell r="H485" t="str">
            <v>NONE</v>
          </cell>
          <cell r="I485" t="str">
            <v>SITKOWSKI, MARK</v>
          </cell>
          <cell r="J485" t="str">
            <v>System Capacity &amp; Performance</v>
          </cell>
          <cell r="L485" t="str">
            <v>Reliability - Dist</v>
          </cell>
          <cell r="M485" t="str">
            <v>Specific</v>
          </cell>
          <cell r="O485" t="str">
            <v>Closed</v>
          </cell>
          <cell r="P485">
            <v>7160</v>
          </cell>
          <cell r="Q485" t="str">
            <v>C01450</v>
          </cell>
          <cell r="R485">
            <v>37964</v>
          </cell>
          <cell r="S485" t="str">
            <v>pwrbtch</v>
          </cell>
          <cell r="U485" t="str">
            <v>Reliability study of the A1-B2 transmission lines in CentralMassachusetts.  Distribution study in coordination with transmission planning study of the A1/B2 Area.  Delivery Network Planning.</v>
          </cell>
          <cell r="V485" t="str">
            <v xml:space="preserve">  </v>
          </cell>
          <cell r="W485" t="str">
            <v xml:space="preserve">  </v>
          </cell>
          <cell r="X485" t="str">
            <v>Div Ops-NE Electric</v>
          </cell>
          <cell r="Y485" t="str">
            <v>75005310E</v>
          </cell>
          <cell r="Z485" t="str">
            <v>MAE1000 - MA Electric Distribution PC</v>
          </cell>
          <cell r="AA485" t="str">
            <v>NONE</v>
          </cell>
          <cell r="AB485" t="str">
            <v xml:space="preserve">COMPANY 5310 LEVEL ELECT DIST </v>
          </cell>
          <cell r="AE485">
            <v>1</v>
          </cell>
        </row>
        <row r="486">
          <cell r="A486" t="str">
            <v>C001451</v>
          </cell>
          <cell r="B486">
            <v>5310</v>
          </cell>
          <cell r="D486" t="str">
            <v>MEDFORD AREA CONTROL CABLE</v>
          </cell>
          <cell r="E486" t="str">
            <v>P_Electric Distribution Sub MA</v>
          </cell>
          <cell r="G486" t="str">
            <v>49</v>
          </cell>
          <cell r="H486" t="str">
            <v>NONE</v>
          </cell>
          <cell r="I486" t="str">
            <v>WILLIAMS, ROBERT</v>
          </cell>
          <cell r="J486" t="str">
            <v>System Capacity &amp; Performance</v>
          </cell>
          <cell r="L486" t="str">
            <v>Reliability - Dist</v>
          </cell>
          <cell r="M486" t="str">
            <v>Specific</v>
          </cell>
          <cell r="O486" t="str">
            <v>Closed</v>
          </cell>
          <cell r="P486">
            <v>7381</v>
          </cell>
          <cell r="Q486" t="str">
            <v>C01451</v>
          </cell>
          <cell r="R486">
            <v>37964</v>
          </cell>
          <cell r="S486" t="str">
            <v>pwrbtch</v>
          </cell>
          <cell r="U486" t="str">
            <v>Replace the pilot wire relays and over-current relays with  new Schweitzer relays at W.Medford 17, Medford 9, Malden 5, Wellington 11, Everett 37, MBTA Malden, MBTA Wellington, andMBTA Oak Grove.</v>
          </cell>
          <cell r="V486" t="str">
            <v xml:space="preserve">  </v>
          </cell>
          <cell r="W486" t="str">
            <v xml:space="preserve">  </v>
          </cell>
          <cell r="X486" t="str">
            <v>Div Ops-NE Electric</v>
          </cell>
          <cell r="Y486" t="str">
            <v>75005310E</v>
          </cell>
          <cell r="Z486" t="str">
            <v>MAE1000 - MA Electric Distribution PC</v>
          </cell>
          <cell r="AA486" t="str">
            <v>NONE</v>
          </cell>
          <cell r="AB486" t="str">
            <v xml:space="preserve">COMPANY 5310 LEVEL ELECT DIST </v>
          </cell>
          <cell r="AE486">
            <v>5</v>
          </cell>
          <cell r="AF486" t="str">
            <v>5</v>
          </cell>
          <cell r="AG486">
            <v>39170</v>
          </cell>
          <cell r="AH486">
            <v>2569061</v>
          </cell>
          <cell r="AI486">
            <v>0</v>
          </cell>
          <cell r="AJ486">
            <v>0</v>
          </cell>
          <cell r="AK486">
            <v>0</v>
          </cell>
          <cell r="AL486">
            <v>1</v>
          </cell>
          <cell r="AM486">
            <v>0</v>
          </cell>
          <cell r="AN486">
            <v>1</v>
          </cell>
        </row>
        <row r="487">
          <cell r="A487" t="str">
            <v>C001452</v>
          </cell>
          <cell r="B487">
            <v>5310</v>
          </cell>
          <cell r="D487" t="str">
            <v>WINTHROP#22-ADD LINE RECLOSERS</v>
          </cell>
          <cell r="E487" t="str">
            <v>P_Electric Distribution Sub MA</v>
          </cell>
          <cell r="G487" t="str">
            <v>49</v>
          </cell>
          <cell r="H487" t="str">
            <v>NONE</v>
          </cell>
          <cell r="I487" t="str">
            <v>KERZEL, KEITH</v>
          </cell>
          <cell r="J487" t="str">
            <v>System Capacity &amp; Performance</v>
          </cell>
          <cell r="L487" t="str">
            <v>Reliability - Dist</v>
          </cell>
          <cell r="M487" t="str">
            <v>Specific</v>
          </cell>
          <cell r="O487" t="str">
            <v>Closed</v>
          </cell>
          <cell r="P487">
            <v>7606</v>
          </cell>
          <cell r="Q487" t="str">
            <v>C01452</v>
          </cell>
          <cell r="R487">
            <v>37964</v>
          </cell>
          <cell r="S487" t="str">
            <v>pwrbtch</v>
          </cell>
          <cell r="U487" t="str">
            <v>Installation of two 23 kV padmount reclosers per  PDS# 407-3at Winthrop substation #22 on lines  #2350 and 2402 in Winthrop,MA.  _x000D_
Additional scope was incurred during the project at the time the project was converted from Walker to P</v>
          </cell>
          <cell r="V487" t="str">
            <v xml:space="preserve">  </v>
          </cell>
          <cell r="W487" t="str">
            <v>Additional cost were incurred due to the following project changes and delays._x000D_
1. The purched and received Form 6 recloser controllers were returned and modified to include Auto Transfer and peer to peer communication hardware._x000D_
2. Cooper Intergration Gr</v>
          </cell>
          <cell r="X487" t="str">
            <v>Div Ops-NE Electric</v>
          </cell>
          <cell r="Y487" t="str">
            <v>75005310E</v>
          </cell>
          <cell r="Z487" t="str">
            <v>MAE1000 - MA Electric Distribution PC</v>
          </cell>
          <cell r="AA487" t="str">
            <v>NONE</v>
          </cell>
          <cell r="AB487" t="str">
            <v xml:space="preserve">COMPANY 5310 LEVEL ELECT DIST </v>
          </cell>
          <cell r="AE487">
            <v>3</v>
          </cell>
          <cell r="AF487" t="str">
            <v>3</v>
          </cell>
          <cell r="AG487">
            <v>38685</v>
          </cell>
          <cell r="AH487">
            <v>499500</v>
          </cell>
          <cell r="AI487">
            <v>0</v>
          </cell>
          <cell r="AJ487">
            <v>0</v>
          </cell>
          <cell r="AK487">
            <v>0</v>
          </cell>
          <cell r="AL487">
            <v>0</v>
          </cell>
          <cell r="AM487">
            <v>1</v>
          </cell>
          <cell r="AN487">
            <v>1</v>
          </cell>
        </row>
        <row r="488">
          <cell r="A488" t="str">
            <v>C001453</v>
          </cell>
          <cell r="B488">
            <v>5310</v>
          </cell>
          <cell r="D488" t="str">
            <v>Clinton Ayer Area Planning Study</v>
          </cell>
          <cell r="E488" t="str">
            <v>P_Electric Distribution Sub MA</v>
          </cell>
          <cell r="G488" t="str">
            <v>NONE</v>
          </cell>
          <cell r="H488" t="str">
            <v>NONE</v>
          </cell>
          <cell r="I488" t="str">
            <v>WALSH, NATHAN</v>
          </cell>
          <cell r="J488" t="str">
            <v>System Capacity &amp; Performance</v>
          </cell>
          <cell r="L488" t="str">
            <v>Load Relief</v>
          </cell>
          <cell r="M488" t="str">
            <v>Specific</v>
          </cell>
          <cell r="O488" t="str">
            <v>cancelled</v>
          </cell>
          <cell r="P488">
            <v>7241</v>
          </cell>
          <cell r="Q488" t="str">
            <v>C01453</v>
          </cell>
          <cell r="R488">
            <v>37964</v>
          </cell>
          <cell r="S488" t="str">
            <v>pwrbtch</v>
          </cell>
          <cell r="U488" t="str">
            <v>Clinton Ayer area planning study, including Fitch Road substation, in Central Massachusetts.</v>
          </cell>
          <cell r="V488" t="str">
            <v xml:space="preserve">  </v>
          </cell>
          <cell r="W488" t="str">
            <v xml:space="preserve">  </v>
          </cell>
          <cell r="X488" t="str">
            <v>Div Ops-NE Electric</v>
          </cell>
          <cell r="Y488" t="str">
            <v>75005310E</v>
          </cell>
          <cell r="Z488" t="str">
            <v>MAE1000 - MA Electric Distribution PC</v>
          </cell>
          <cell r="AA488" t="str">
            <v>NONE</v>
          </cell>
          <cell r="AB488" t="str">
            <v xml:space="preserve">COMPANY 5310 LEVEL ELECT DIST </v>
          </cell>
          <cell r="AE488">
            <v>1</v>
          </cell>
          <cell r="AK488">
            <v>39484</v>
          </cell>
        </row>
        <row r="489">
          <cell r="A489" t="str">
            <v>C001454</v>
          </cell>
          <cell r="B489">
            <v>5310</v>
          </cell>
          <cell r="D489" t="str">
            <v>SHEFFIELD-INSTALL 2RD FEEDER</v>
          </cell>
          <cell r="E489" t="str">
            <v>P_Electric Distribution Sub MA</v>
          </cell>
          <cell r="G489" t="str">
            <v>49</v>
          </cell>
          <cell r="H489" t="str">
            <v>NONE</v>
          </cell>
          <cell r="I489" t="str">
            <v>KOPOYAN, TODD</v>
          </cell>
          <cell r="J489" t="str">
            <v>System Capacity &amp; Performance</v>
          </cell>
          <cell r="L489" t="str">
            <v>Load Relief</v>
          </cell>
          <cell r="M489" t="str">
            <v>Specific</v>
          </cell>
          <cell r="O489" t="str">
            <v>Closed</v>
          </cell>
          <cell r="P489">
            <v>7527</v>
          </cell>
          <cell r="Q489" t="str">
            <v>C01454</v>
          </cell>
          <cell r="R489">
            <v>37964</v>
          </cell>
          <cell r="S489" t="str">
            <v>pwrbtch</v>
          </cell>
          <cell r="U489" t="str">
            <v>install a second 13.8 kV feeder at Sheffield Substation.    New installation includes a spare 5/6.2 MVA transformer,    spare regulators and a new circuit recloser.  The station   will have a DART RTU for supervisory control.</v>
          </cell>
          <cell r="V489" t="str">
            <v xml:space="preserve">  </v>
          </cell>
          <cell r="W489" t="str">
            <v xml:space="preserve">To address capacity and reliability issues of the 8W1 Feeder out of Sheffield Sub and the 9W2 Feeder out of Risingdale Sub. _x000D_
_x000D_
Reference 1.) PDS 602-04, dated 5/12/03 by Larry Kittilstad. 2.) Sheffield Planning Study, dated 4/24/03 by Larry Kittilstad._x000D_
</v>
          </cell>
          <cell r="X489" t="str">
            <v>Div Ops-NE Electric</v>
          </cell>
          <cell r="Y489" t="str">
            <v>75005310E</v>
          </cell>
          <cell r="Z489" t="str">
            <v>MAE1000 - MA Electric Distribution PC</v>
          </cell>
          <cell r="AA489" t="str">
            <v>NONE</v>
          </cell>
          <cell r="AB489" t="str">
            <v xml:space="preserve">COMPANY 5310 LEVEL ELECT DIST </v>
          </cell>
          <cell r="AE489">
            <v>4</v>
          </cell>
          <cell r="AF489" t="str">
            <v>4</v>
          </cell>
          <cell r="AG489">
            <v>38946</v>
          </cell>
          <cell r="AH489">
            <v>840000</v>
          </cell>
          <cell r="AI489">
            <v>0</v>
          </cell>
          <cell r="AJ489">
            <v>0</v>
          </cell>
          <cell r="AK489">
            <v>0</v>
          </cell>
          <cell r="AL489">
            <v>1</v>
          </cell>
          <cell r="AM489">
            <v>0</v>
          </cell>
          <cell r="AN489">
            <v>1</v>
          </cell>
        </row>
        <row r="490">
          <cell r="A490" t="str">
            <v>C001455</v>
          </cell>
          <cell r="B490">
            <v>5310</v>
          </cell>
          <cell r="D490" t="str">
            <v>WILBRAHAM-INST 3RD FEEDER POS</v>
          </cell>
          <cell r="E490" t="str">
            <v>P_Electric Distribution Sub MA</v>
          </cell>
          <cell r="G490" t="str">
            <v>NONE</v>
          </cell>
          <cell r="H490" t="str">
            <v>NONE</v>
          </cell>
          <cell r="I490" t="str">
            <v>KLABON, GREGORY</v>
          </cell>
          <cell r="J490" t="str">
            <v>System Capacity &amp; Performance</v>
          </cell>
          <cell r="L490" t="str">
            <v>Load Relief</v>
          </cell>
          <cell r="M490" t="str">
            <v>Specific</v>
          </cell>
          <cell r="O490" t="str">
            <v>Closed</v>
          </cell>
          <cell r="P490">
            <v>7601</v>
          </cell>
          <cell r="Q490" t="str">
            <v>C01455</v>
          </cell>
          <cell r="R490">
            <v>37964</v>
          </cell>
          <cell r="S490" t="str">
            <v>pwrbtch</v>
          </cell>
          <cell r="U490" t="str">
            <v>install a third feeder position at Willbraham substation.</v>
          </cell>
          <cell r="V490" t="str">
            <v>The original estimate in Power Plant did not reflect the Pre-Eng dollars in the estimate and the revision was due to a conversion problem from walker.   There was $24,100 that was not included in the PP estimate so the project is not really overun.</v>
          </cell>
          <cell r="W490" t="str">
            <v xml:space="preserve">  </v>
          </cell>
          <cell r="X490" t="str">
            <v>Div Ops-NE Electric</v>
          </cell>
          <cell r="Y490" t="str">
            <v>75005310E</v>
          </cell>
          <cell r="Z490" t="str">
            <v>MAE1000 - MA Electric Distribution PC</v>
          </cell>
          <cell r="AA490" t="str">
            <v>NONE</v>
          </cell>
          <cell r="AB490" t="str">
            <v xml:space="preserve">COMPANY 5310 LEVEL ELECT DIST </v>
          </cell>
          <cell r="AE490">
            <v>4</v>
          </cell>
          <cell r="AF490" t="str">
            <v>4</v>
          </cell>
          <cell r="AG490">
            <v>38777</v>
          </cell>
          <cell r="AH490">
            <v>224000</v>
          </cell>
          <cell r="AI490">
            <v>0</v>
          </cell>
          <cell r="AJ490">
            <v>0</v>
          </cell>
          <cell r="AK490">
            <v>1</v>
          </cell>
          <cell r="AL490">
            <v>0</v>
          </cell>
          <cell r="AM490">
            <v>1</v>
          </cell>
          <cell r="AN490">
            <v>1</v>
          </cell>
        </row>
        <row r="491">
          <cell r="A491" t="str">
            <v>C001456</v>
          </cell>
          <cell r="B491">
            <v>5310</v>
          </cell>
          <cell r="D491" t="str">
            <v>FIVE CORNER-SYS IMPROVEMENT</v>
          </cell>
          <cell r="E491" t="str">
            <v>P_Electric Distribution Sub MA</v>
          </cell>
          <cell r="G491" t="str">
            <v>NONE</v>
          </cell>
          <cell r="H491" t="str">
            <v>NONE</v>
          </cell>
          <cell r="I491" t="str">
            <v>KOPOYAN, TODD</v>
          </cell>
          <cell r="L491" t="str">
            <v>Reliability - Dist</v>
          </cell>
          <cell r="M491" t="str">
            <v>Specific</v>
          </cell>
          <cell r="O491" t="str">
            <v>cancelled</v>
          </cell>
          <cell r="Q491" t="str">
            <v>C01456</v>
          </cell>
          <cell r="R491">
            <v>37964</v>
          </cell>
          <cell r="S491" t="str">
            <v>pwrbtch</v>
          </cell>
          <cell r="U491" t="str">
            <v xml:space="preserve">install 13.8 kV feeder and system improvement at Five Cornersubstation at Grandby, MA                                                                                                                                                           </v>
          </cell>
          <cell r="V491" t="str">
            <v xml:space="preserve">  </v>
          </cell>
          <cell r="W491" t="str">
            <v xml:space="preserve">  </v>
          </cell>
          <cell r="X491" t="str">
            <v>Div Ops-NE Electric</v>
          </cell>
          <cell r="Y491" t="str">
            <v>75005310E</v>
          </cell>
          <cell r="Z491" t="str">
            <v>MAE1000 - MA Electric Distribution PC</v>
          </cell>
          <cell r="AA491" t="str">
            <v>NONE</v>
          </cell>
          <cell r="AB491" t="str">
            <v xml:space="preserve">COMPANY 5310 LEVEL ELECT DIST </v>
          </cell>
          <cell r="AE491">
            <v>1</v>
          </cell>
          <cell r="AK491">
            <v>38261</v>
          </cell>
        </row>
        <row r="492">
          <cell r="A492" t="str">
            <v>C001457</v>
          </cell>
          <cell r="B492">
            <v>5310</v>
          </cell>
          <cell r="D492" t="str">
            <v>SOUTH RANDOLPH - 13.8KV</v>
          </cell>
          <cell r="E492" t="str">
            <v>P_Electric Distribution Sub MA</v>
          </cell>
          <cell r="G492" t="str">
            <v>NONE</v>
          </cell>
          <cell r="H492" t="str">
            <v>NONE</v>
          </cell>
          <cell r="I492" t="str">
            <v>WILLIAMS, ROBERT</v>
          </cell>
          <cell r="J492" t="str">
            <v>System Capacity &amp; Performance</v>
          </cell>
          <cell r="L492" t="str">
            <v>Load Relief</v>
          </cell>
          <cell r="M492" t="str">
            <v>Specific</v>
          </cell>
          <cell r="O492" t="str">
            <v>Closed</v>
          </cell>
          <cell r="P492">
            <v>7533</v>
          </cell>
          <cell r="Q492" t="str">
            <v>C01457</v>
          </cell>
          <cell r="R492">
            <v>37964</v>
          </cell>
          <cell r="S492" t="str">
            <v>pwrbtch</v>
          </cell>
          <cell r="U492" t="str">
            <v>Install five 13.8kV breakers and two capacitor banks. One   breaker for a fourth feeder #97W3, one breaker for each     capacitor bank and two bus tie breakers. Also automate the  entire substation.</v>
          </cell>
          <cell r="V492" t="str">
            <v xml:space="preserve">  </v>
          </cell>
          <cell r="W492" t="str">
            <v xml:space="preserve">  </v>
          </cell>
          <cell r="X492" t="str">
            <v>Div Ops-NE Electric</v>
          </cell>
          <cell r="Y492" t="str">
            <v>75005310E</v>
          </cell>
          <cell r="Z492" t="str">
            <v>MAE1000 - MA Electric Distribution PC</v>
          </cell>
          <cell r="AA492" t="str">
            <v>NONE</v>
          </cell>
          <cell r="AB492" t="str">
            <v xml:space="preserve">COMPANY 5310 LEVEL ELECT DIST </v>
          </cell>
          <cell r="AE492">
            <v>1</v>
          </cell>
        </row>
        <row r="493">
          <cell r="A493" t="str">
            <v>C001458</v>
          </cell>
          <cell r="B493">
            <v>5310</v>
          </cell>
          <cell r="D493" t="str">
            <v>FITCH ROAD #216-13.8KV CABLES</v>
          </cell>
          <cell r="E493" t="str">
            <v>P_Electric Distribution Sub MA</v>
          </cell>
          <cell r="G493" t="str">
            <v>NONE</v>
          </cell>
          <cell r="H493" t="str">
            <v>NONE</v>
          </cell>
          <cell r="I493" t="str">
            <v>PERINO, THOMAS</v>
          </cell>
          <cell r="J493" t="str">
            <v>System Capacity &amp; Performance</v>
          </cell>
          <cell r="L493" t="str">
            <v>Reliability - Dist</v>
          </cell>
          <cell r="M493" t="str">
            <v>Specific</v>
          </cell>
          <cell r="N493" t="str">
            <v>Substation Firming</v>
          </cell>
          <cell r="O493" t="str">
            <v>Closed</v>
          </cell>
          <cell r="P493">
            <v>7295</v>
          </cell>
          <cell r="Q493" t="str">
            <v>C01458</v>
          </cell>
          <cell r="R493">
            <v>37964</v>
          </cell>
          <cell r="S493" t="str">
            <v>pwrbtch</v>
          </cell>
          <cell r="U493" t="str">
            <v>Install 2-13.8kV underground cables and duct bank connections from new 69kv/13.8kV transformers to existing 13.8kV yard.</v>
          </cell>
          <cell r="V493" t="str">
            <v xml:space="preserve">  </v>
          </cell>
          <cell r="W493" t="str">
            <v xml:space="preserve">  </v>
          </cell>
          <cell r="X493" t="str">
            <v>Div Ops-NE Electric</v>
          </cell>
          <cell r="Y493" t="str">
            <v>75005310E</v>
          </cell>
          <cell r="Z493" t="str">
            <v>MAE1000 - MA Electric Distribution PC</v>
          </cell>
          <cell r="AA493" t="str">
            <v>NONE</v>
          </cell>
          <cell r="AB493" t="str">
            <v xml:space="preserve">COMPANY 5310 LEVEL ELECT DIST </v>
          </cell>
          <cell r="AE493">
            <v>2</v>
          </cell>
          <cell r="AF493" t="str">
            <v>2</v>
          </cell>
          <cell r="AG493">
            <v>39071</v>
          </cell>
          <cell r="AH493">
            <v>1270000</v>
          </cell>
          <cell r="AI493">
            <v>0</v>
          </cell>
          <cell r="AJ493">
            <v>0</v>
          </cell>
          <cell r="AK493">
            <v>0</v>
          </cell>
          <cell r="AL493">
            <v>1</v>
          </cell>
          <cell r="AM493">
            <v>0</v>
          </cell>
          <cell r="AN493">
            <v>1</v>
          </cell>
        </row>
        <row r="494">
          <cell r="A494" t="str">
            <v>C001459</v>
          </cell>
          <cell r="B494">
            <v>5310</v>
          </cell>
          <cell r="D494" t="str">
            <v>SE So WREN SUB-INSTALL 3422W4 FDR</v>
          </cell>
          <cell r="E494" t="str">
            <v>P_Electric Distribution Sub MA</v>
          </cell>
          <cell r="G494" t="str">
            <v>NONE</v>
          </cell>
          <cell r="H494" t="str">
            <v>NONE</v>
          </cell>
          <cell r="I494" t="str">
            <v>KOPOYAN, TODD</v>
          </cell>
          <cell r="J494" t="str">
            <v>System Capacity &amp; Performance</v>
          </cell>
          <cell r="L494" t="str">
            <v>Load Relief</v>
          </cell>
          <cell r="M494" t="str">
            <v>Specific</v>
          </cell>
          <cell r="O494" t="str">
            <v>Closed</v>
          </cell>
          <cell r="P494">
            <v>7504</v>
          </cell>
          <cell r="Q494" t="str">
            <v>C01459</v>
          </cell>
          <cell r="R494">
            <v>37964</v>
          </cell>
          <cell r="S494" t="str">
            <v>HOLDEH</v>
          </cell>
          <cell r="U494" t="str">
            <v>Purchase and install a 7.5/9.375MVA-23/13.8kV transformer,  an 800A-15kV recloser, a set of 333kVA regulators and       miscllaneous substation equipment.</v>
          </cell>
          <cell r="V494" t="str">
            <v>New feeder position completed. Not sure if any 23kV work remains?  _x000D_
J.Duffy  9/9/04_x000D_
23 kV reconductoring was completed in Feb 2006.  Final punch list item completed Jul 2006._x000D_
T. Kopoyan 8/10/06</v>
          </cell>
          <cell r="W494" t="str">
            <v xml:space="preserve">New feeder position completed. Not sure if any 23kV work remains?  _x000D_
J.Duffy  9/9/04_x000D_
_x000D_
</v>
          </cell>
          <cell r="X494" t="str">
            <v>Div Ops-NE Electric</v>
          </cell>
          <cell r="Y494" t="str">
            <v>75005020R</v>
          </cell>
          <cell r="Z494" t="str">
            <v>PAR9000 - US Parent Profit Center</v>
          </cell>
          <cell r="AA494" t="str">
            <v>NONE</v>
          </cell>
          <cell r="AB494" t="str">
            <v xml:space="preserve">COMPANY 5310 LEVEL ELECT DIST </v>
          </cell>
          <cell r="AE494">
            <v>4</v>
          </cell>
          <cell r="AF494" t="str">
            <v>4</v>
          </cell>
          <cell r="AG494">
            <v>38965</v>
          </cell>
          <cell r="AH494">
            <v>840000</v>
          </cell>
          <cell r="AI494">
            <v>0</v>
          </cell>
          <cell r="AJ494">
            <v>0</v>
          </cell>
          <cell r="AK494">
            <v>0</v>
          </cell>
          <cell r="AL494">
            <v>1</v>
          </cell>
          <cell r="AM494">
            <v>0</v>
          </cell>
          <cell r="AN494">
            <v>1</v>
          </cell>
        </row>
        <row r="495">
          <cell r="A495" t="str">
            <v>C001460</v>
          </cell>
          <cell r="B495">
            <v>5310</v>
          </cell>
          <cell r="D495" t="str">
            <v>Distrigas Supply Planning Study</v>
          </cell>
          <cell r="E495" t="str">
            <v>P_Electric Distribution Sub MA</v>
          </cell>
          <cell r="G495" t="str">
            <v>NONE</v>
          </cell>
          <cell r="H495" t="str">
            <v>NONE</v>
          </cell>
          <cell r="I495" t="str">
            <v>GOYETTE, TODD</v>
          </cell>
          <cell r="L495" t="str">
            <v>Reliability - Dist</v>
          </cell>
          <cell r="M495" t="str">
            <v>Specific</v>
          </cell>
          <cell r="O495" t="str">
            <v>cancelled</v>
          </cell>
          <cell r="Q495" t="str">
            <v>C01460</v>
          </cell>
          <cell r="R495">
            <v>37964</v>
          </cell>
          <cell r="S495" t="str">
            <v>pwrbtch</v>
          </cell>
          <cell r="U495" t="str">
            <v>Area planning study of the 23kV supply to Distrigas in Everett Massachusetts.  Distrigas supplies fuel to area power plants and requires a firm supply.  Delivery Network Planning.</v>
          </cell>
          <cell r="V495" t="str">
            <v xml:space="preserve">  </v>
          </cell>
          <cell r="W495" t="str">
            <v xml:space="preserve">  </v>
          </cell>
          <cell r="X495" t="str">
            <v>Div Ops-NE Electric</v>
          </cell>
          <cell r="Y495" t="str">
            <v>75005310E</v>
          </cell>
          <cell r="Z495" t="str">
            <v>MAE1000 - MA Electric Distribution PC</v>
          </cell>
          <cell r="AA495" t="str">
            <v>NONE</v>
          </cell>
          <cell r="AB495" t="str">
            <v xml:space="preserve">COMPANY 5310 LEVEL ELECT DIST </v>
          </cell>
          <cell r="AE495">
            <v>1</v>
          </cell>
          <cell r="AK495">
            <v>38261</v>
          </cell>
        </row>
        <row r="496">
          <cell r="A496" t="str">
            <v>C001461</v>
          </cell>
          <cell r="B496">
            <v>5310</v>
          </cell>
          <cell r="D496" t="str">
            <v>FIVE CORNERS-SYS IMPROVEMENT</v>
          </cell>
          <cell r="E496" t="str">
            <v>P_Electric Distribution Sub MA</v>
          </cell>
          <cell r="G496" t="str">
            <v>NONE</v>
          </cell>
          <cell r="H496" t="str">
            <v>NONE</v>
          </cell>
          <cell r="I496" t="str">
            <v>VIGLIONE, JOHN</v>
          </cell>
          <cell r="J496" t="str">
            <v>System Capacity &amp; Performance</v>
          </cell>
          <cell r="L496" t="str">
            <v>Reliability - Dist</v>
          </cell>
          <cell r="M496" t="str">
            <v>Specific</v>
          </cell>
          <cell r="N496" t="str">
            <v>Substation Supply Reliability Risk</v>
          </cell>
          <cell r="O496" t="str">
            <v>Closed</v>
          </cell>
          <cell r="P496">
            <v>7297</v>
          </cell>
          <cell r="Q496" t="str">
            <v>C01461</v>
          </cell>
          <cell r="R496">
            <v>37964</v>
          </cell>
          <cell r="S496" t="str">
            <v>HOLDEH</v>
          </cell>
          <cell r="U496" t="str">
            <v>Convert the 23kV bus to 13kV (new bus, switches, pt,ct &amp; ss transfmr). Relocate the 527L1 fdr. Install a flip-flop scheme for back up of fdr 527L1, relaying equipment for a NUG on the fdr and supervisory control. Remove the modular 52</v>
          </cell>
          <cell r="V496" t="str">
            <v xml:space="preserve">Insufficient field ties during the construction period created the need for a temporary control panel and additional wiring/testing.  This added significant unexpected cost to the project. </v>
          </cell>
          <cell r="W496" t="str">
            <v>1. The existing automatic flip-flop scheme for the 527L1 feeder has failed several times resulting in extended outages._x000D_
2. Originally the Granby area was fed by both 23kV and 13kV.  The 23kV load no longer exists.  This allows for the removal of the 23kV</v>
          </cell>
          <cell r="X496" t="str">
            <v>Div Ops-NE Electric</v>
          </cell>
          <cell r="Y496" t="str">
            <v>75005020R</v>
          </cell>
          <cell r="Z496" t="str">
            <v>PAR9000 - US Parent Profit Center</v>
          </cell>
          <cell r="AA496" t="str">
            <v>NONE</v>
          </cell>
          <cell r="AB496" t="str">
            <v>SUB #527 FIVE CORNERS, GRANBY</v>
          </cell>
          <cell r="AE496">
            <v>5</v>
          </cell>
          <cell r="AF496" t="str">
            <v>5</v>
          </cell>
          <cell r="AG496">
            <v>39170</v>
          </cell>
          <cell r="AH496">
            <v>1185286</v>
          </cell>
          <cell r="AI496">
            <v>0</v>
          </cell>
          <cell r="AJ496">
            <v>0</v>
          </cell>
          <cell r="AK496">
            <v>0</v>
          </cell>
          <cell r="AL496">
            <v>1</v>
          </cell>
          <cell r="AM496">
            <v>0</v>
          </cell>
          <cell r="AN496">
            <v>1</v>
          </cell>
        </row>
        <row r="497">
          <cell r="A497" t="str">
            <v>C001462</v>
          </cell>
          <cell r="B497">
            <v>5310</v>
          </cell>
          <cell r="D497" t="str">
            <v>Conceptual WEST CHARLTON - 13KV</v>
          </cell>
          <cell r="E497" t="str">
            <v>P_Electric Distribution Sub MA</v>
          </cell>
          <cell r="G497" t="str">
            <v>NONE</v>
          </cell>
          <cell r="H497" t="str">
            <v>NONE</v>
          </cell>
          <cell r="I497" t="str">
            <v>FOUGERE, ROBERT L</v>
          </cell>
          <cell r="L497" t="str">
            <v>Load Relief</v>
          </cell>
          <cell r="M497" t="str">
            <v>Specific</v>
          </cell>
          <cell r="O497" t="str">
            <v>cancelled</v>
          </cell>
          <cell r="Q497" t="str">
            <v>C01462</v>
          </cell>
          <cell r="R497">
            <v>37964</v>
          </cell>
          <cell r="S497" t="str">
            <v>pwrbtch</v>
          </cell>
          <cell r="U497" t="str">
            <v xml:space="preserve">Install fourth feeder position and two 15kV tie bus breakersInstall two capacitor banks and one full bay of 15kV buswork                                                                                                                        </v>
          </cell>
          <cell r="V497" t="str">
            <v xml:space="preserve">  </v>
          </cell>
          <cell r="W497" t="str">
            <v xml:space="preserve">  </v>
          </cell>
          <cell r="X497" t="str">
            <v>Div Ops-NE Electric</v>
          </cell>
          <cell r="Y497" t="str">
            <v>75005310E</v>
          </cell>
          <cell r="Z497" t="str">
            <v>MAE1000 - MA Electric Distribution PC</v>
          </cell>
          <cell r="AA497" t="str">
            <v>NONE</v>
          </cell>
          <cell r="AB497" t="str">
            <v xml:space="preserve">COMPANY 5310 LEVEL ELECT DIST </v>
          </cell>
          <cell r="AE497">
            <v>1</v>
          </cell>
          <cell r="AK497">
            <v>38229</v>
          </cell>
        </row>
        <row r="498">
          <cell r="A498" t="str">
            <v>C001463</v>
          </cell>
          <cell r="B498">
            <v>5310</v>
          </cell>
          <cell r="D498" t="str">
            <v>WOODSIDE #313: RECL AUTOMATE</v>
          </cell>
          <cell r="E498" t="str">
            <v>P_Electric Distribution Sub MA</v>
          </cell>
          <cell r="G498" t="str">
            <v>49</v>
          </cell>
          <cell r="H498" t="str">
            <v>NONE</v>
          </cell>
          <cell r="I498" t="str">
            <v>PERINO, THOMAS</v>
          </cell>
          <cell r="J498" t="str">
            <v>System Capacity &amp; Performance</v>
          </cell>
          <cell r="L498" t="str">
            <v>Reliability - Dist</v>
          </cell>
          <cell r="M498" t="str">
            <v>Specific</v>
          </cell>
          <cell r="N498" t="str">
            <v>EMS Expansion</v>
          </cell>
          <cell r="O498" t="str">
            <v>Closed</v>
          </cell>
          <cell r="P498">
            <v>7608</v>
          </cell>
          <cell r="Q498" t="str">
            <v>C01463</v>
          </cell>
          <cell r="R498">
            <v>37964</v>
          </cell>
          <cell r="S498" t="str">
            <v>HOLDEH</v>
          </cell>
          <cell r="U498" t="str">
            <v>Install Form 6 controls on all 13.8kV reclosers to provide  remote control and status via the RTU.  Install motor       operators on 13.8kV load break switches for auto-transfer   scheme.  Remove existing controls from 13.8kV recloser</v>
          </cell>
          <cell r="V498" t="str">
            <v xml:space="preserve">  </v>
          </cell>
          <cell r="W498" t="str">
            <v xml:space="preserve">  </v>
          </cell>
          <cell r="X498" t="str">
            <v>Div Ops-NE Electric</v>
          </cell>
          <cell r="Y498" t="str">
            <v>75005020R</v>
          </cell>
          <cell r="Z498" t="str">
            <v>PAR9000 - US Parent Profit Center</v>
          </cell>
          <cell r="AA498" t="str">
            <v>NONE</v>
          </cell>
          <cell r="AB498" t="str">
            <v xml:space="preserve">COMPANY 5310 LEVEL ELECT DIST </v>
          </cell>
          <cell r="AE498">
            <v>3</v>
          </cell>
          <cell r="AF498" t="str">
            <v>3</v>
          </cell>
          <cell r="AG498">
            <v>38994</v>
          </cell>
          <cell r="AH498">
            <v>520000</v>
          </cell>
          <cell r="AI498">
            <v>0</v>
          </cell>
          <cell r="AJ498">
            <v>0</v>
          </cell>
          <cell r="AK498">
            <v>0</v>
          </cell>
          <cell r="AL498">
            <v>1</v>
          </cell>
          <cell r="AM498">
            <v>0</v>
          </cell>
          <cell r="AN498">
            <v>1</v>
          </cell>
        </row>
        <row r="499">
          <cell r="A499" t="str">
            <v>C001464</v>
          </cell>
          <cell r="B499">
            <v>5310</v>
          </cell>
          <cell r="D499" t="str">
            <v>DANVERS RD #69 SUB TRANSFORMER</v>
          </cell>
          <cell r="E499" t="str">
            <v>P_Electric Distribution Sub MA</v>
          </cell>
          <cell r="G499" t="str">
            <v>49</v>
          </cell>
          <cell r="H499" t="str">
            <v>NONE</v>
          </cell>
          <cell r="I499" t="str">
            <v>COOPER, ROGER</v>
          </cell>
          <cell r="J499" t="str">
            <v>System Capacity &amp; Performance</v>
          </cell>
          <cell r="L499" t="str">
            <v>Load Relief</v>
          </cell>
          <cell r="M499" t="str">
            <v>Specific</v>
          </cell>
          <cell r="O499" t="str">
            <v>Closed</v>
          </cell>
          <cell r="P499">
            <v>7253</v>
          </cell>
          <cell r="Q499" t="str">
            <v>C01464</v>
          </cell>
          <cell r="R499">
            <v>37964</v>
          </cell>
          <cell r="S499" t="str">
            <v>HOLDEH</v>
          </cell>
          <cell r="U499" t="str">
            <v>DANVERS RD #69 SUB TRANSFORMER</v>
          </cell>
          <cell r="V499" t="str">
            <v xml:space="preserve">  </v>
          </cell>
          <cell r="W499" t="str">
            <v xml:space="preserve">  </v>
          </cell>
          <cell r="X499" t="str">
            <v>Div Ops-NE Electric</v>
          </cell>
          <cell r="Y499" t="str">
            <v>75005020R</v>
          </cell>
          <cell r="Z499" t="str">
            <v>PAR9000 - US Parent Profit Center</v>
          </cell>
          <cell r="AA499" t="str">
            <v>NONE</v>
          </cell>
          <cell r="AB499" t="str">
            <v xml:space="preserve">COMPANY 5310 LEVEL ELECT DIST </v>
          </cell>
          <cell r="AE499">
            <v>5</v>
          </cell>
          <cell r="AF499" t="str">
            <v>5</v>
          </cell>
          <cell r="AG499">
            <v>39223</v>
          </cell>
          <cell r="AH499">
            <v>205742</v>
          </cell>
          <cell r="AI499">
            <v>0</v>
          </cell>
          <cell r="AJ499">
            <v>0</v>
          </cell>
          <cell r="AK499">
            <v>1</v>
          </cell>
          <cell r="AL499">
            <v>0</v>
          </cell>
          <cell r="AM499">
            <v>1</v>
          </cell>
          <cell r="AN499">
            <v>1</v>
          </cell>
        </row>
        <row r="500">
          <cell r="A500" t="str">
            <v>C001465</v>
          </cell>
          <cell r="B500">
            <v>5310</v>
          </cell>
          <cell r="D500" t="str">
            <v>UXBRIDGE SUB FDR 321W4 to Douglas</v>
          </cell>
          <cell r="E500" t="str">
            <v>P_Electric Distribution Sub MA</v>
          </cell>
          <cell r="G500" t="str">
            <v>49</v>
          </cell>
          <cell r="H500" t="str">
            <v>NONE</v>
          </cell>
          <cell r="I500" t="str">
            <v>COOPER, ROGER</v>
          </cell>
          <cell r="J500" t="str">
            <v>System Capacity &amp; Performance</v>
          </cell>
          <cell r="L500" t="str">
            <v>Load Relief</v>
          </cell>
          <cell r="M500" t="str">
            <v>Specific</v>
          </cell>
          <cell r="O500" t="str">
            <v>Closed</v>
          </cell>
          <cell r="P500">
            <v>7561</v>
          </cell>
          <cell r="Q500" t="str">
            <v>C01465</v>
          </cell>
          <cell r="R500">
            <v>37964</v>
          </cell>
          <cell r="S500" t="str">
            <v>HOLDEH</v>
          </cell>
          <cell r="U500" t="str">
            <v>Install new low profile Bay B with two breakers and         equipment for addition of new 13.8 kV Feeder 321W4 to Douglas.</v>
          </cell>
          <cell r="V500" t="str">
            <v xml:space="preserve">  </v>
          </cell>
          <cell r="W500" t="str">
            <v>_x000D_
_x000D_
                                              PPF Score 35</v>
          </cell>
          <cell r="X500" t="str">
            <v>Div Ops-NE Electric</v>
          </cell>
          <cell r="Y500" t="str">
            <v>75005020R</v>
          </cell>
          <cell r="Z500" t="str">
            <v>PAR9000 - US Parent Profit Center</v>
          </cell>
          <cell r="AA500" t="str">
            <v>NONE</v>
          </cell>
          <cell r="AB500" t="str">
            <v xml:space="preserve">COMPANY 5310 LEVEL ELECT DIST </v>
          </cell>
          <cell r="AE500">
            <v>4</v>
          </cell>
          <cell r="AF500" t="str">
            <v>4</v>
          </cell>
          <cell r="AG500">
            <v>39128</v>
          </cell>
          <cell r="AH500">
            <v>551500</v>
          </cell>
          <cell r="AI500">
            <v>0</v>
          </cell>
          <cell r="AJ500">
            <v>0</v>
          </cell>
          <cell r="AK500">
            <v>0</v>
          </cell>
          <cell r="AL500">
            <v>1</v>
          </cell>
          <cell r="AM500">
            <v>0</v>
          </cell>
          <cell r="AN500">
            <v>1</v>
          </cell>
        </row>
        <row r="501">
          <cell r="A501" t="str">
            <v>C001538</v>
          </cell>
          <cell r="B501">
            <v>5320</v>
          </cell>
          <cell r="D501" t="str">
            <v>AUTOMATED METER READING - NAN</v>
          </cell>
          <cell r="E501" t="str">
            <v>P_Electric GenPlant Fac IT Share MA</v>
          </cell>
          <cell r="G501" t="str">
            <v>NONE</v>
          </cell>
          <cell r="H501" t="str">
            <v>NONE</v>
          </cell>
          <cell r="L501" t="str">
            <v>Meters - Dist</v>
          </cell>
          <cell r="M501" t="str">
            <v>Specific</v>
          </cell>
          <cell r="O501" t="str">
            <v>Closed</v>
          </cell>
          <cell r="Q501" t="str">
            <v>C01538</v>
          </cell>
          <cell r="R501">
            <v>37964</v>
          </cell>
          <cell r="S501" t="str">
            <v>pwrbtch</v>
          </cell>
          <cell r="U501" t="str">
            <v xml:space="preserve">THE NANTUCKET ELECTRIC COMPANY HAS BEEN APPROVED TO         SPEND APPROXIMATELY $550,000 TO INSTALL AN AUTOMATED        METER READING SYSTEM FOR THE MAJORITY OF ITS RESIDENTIAL    CUSTOMERS.  DETAILS ATTACHED.                               </v>
          </cell>
          <cell r="V501" t="str">
            <v xml:space="preserve">  </v>
          </cell>
          <cell r="W501" t="str">
            <v xml:space="preserve">  </v>
          </cell>
          <cell r="X501" t="str">
            <v>Div Ops-NE Electric</v>
          </cell>
          <cell r="Y501" t="str">
            <v>75005320E</v>
          </cell>
          <cell r="Z501" t="str">
            <v>MAE1000 - MA Electric Distribution PC</v>
          </cell>
          <cell r="AA501" t="str">
            <v>NONE</v>
          </cell>
          <cell r="AB501" t="str">
            <v>COMPANY 5320 LEVEL ELECT DIST</v>
          </cell>
          <cell r="AE501">
            <v>1</v>
          </cell>
        </row>
        <row r="502">
          <cell r="A502" t="str">
            <v>C001539</v>
          </cell>
          <cell r="B502">
            <v>5310</v>
          </cell>
          <cell r="D502" t="str">
            <v>Z-N121 RE SALES</v>
          </cell>
          <cell r="E502" t="str">
            <v>P_Electric GenPlant Fac IT Share MA</v>
          </cell>
          <cell r="G502" t="str">
            <v>NONE</v>
          </cell>
          <cell r="H502" t="str">
            <v>NONE</v>
          </cell>
          <cell r="I502" t="str">
            <v>LARSON, SHANNON</v>
          </cell>
          <cell r="J502" t="str">
            <v>Statutory/Regulatory</v>
          </cell>
          <cell r="L502" t="str">
            <v>Land and Land Rights</v>
          </cell>
          <cell r="M502" t="str">
            <v>Specific</v>
          </cell>
          <cell r="O502" t="str">
            <v>Closed</v>
          </cell>
          <cell r="P502">
            <v>9030</v>
          </cell>
          <cell r="Q502" t="str">
            <v>C01539</v>
          </cell>
          <cell r="R502">
            <v>37964</v>
          </cell>
          <cell r="S502" t="str">
            <v>pwrbtch</v>
          </cell>
          <cell r="U502" t="str">
            <v>Z-N121 RE SALES</v>
          </cell>
          <cell r="V502" t="str">
            <v xml:space="preserve">  </v>
          </cell>
          <cell r="W502" t="str">
            <v xml:space="preserve">  </v>
          </cell>
          <cell r="X502" t="str">
            <v>Div Ops-NE Electric</v>
          </cell>
          <cell r="Y502" t="str">
            <v>75005310E</v>
          </cell>
          <cell r="Z502" t="str">
            <v>MAE1000 - MA Electric Distribution PC</v>
          </cell>
          <cell r="AA502" t="str">
            <v>NONE</v>
          </cell>
          <cell r="AB502" t="str">
            <v xml:space="preserve">COMPANY 5310 LEVEL ELECT DIST </v>
          </cell>
          <cell r="AE502">
            <v>1</v>
          </cell>
        </row>
        <row r="503">
          <cell r="A503" t="str">
            <v>C001540</v>
          </cell>
          <cell r="B503">
            <v>5310</v>
          </cell>
          <cell r="D503" t="str">
            <v>MECO - AUTOMATED METER READING</v>
          </cell>
          <cell r="E503" t="str">
            <v>P_Electric GenPlant Fac IT Share MA</v>
          </cell>
          <cell r="G503" t="str">
            <v>NONE</v>
          </cell>
          <cell r="H503" t="str">
            <v>NONE</v>
          </cell>
          <cell r="L503" t="str">
            <v>Meters - Dist</v>
          </cell>
          <cell r="M503" t="str">
            <v>Specific</v>
          </cell>
          <cell r="O503" t="str">
            <v>Closed</v>
          </cell>
          <cell r="Q503" t="str">
            <v>C01540</v>
          </cell>
          <cell r="R503">
            <v>37964</v>
          </cell>
          <cell r="S503" t="str">
            <v>pwrbtch</v>
          </cell>
          <cell r="U503" t="str">
            <v xml:space="preserve">Massachusetts Electric Company has been approved by NGG to  spend approximately $43,000,000 to install an               Automated Meter Reading system for a majority of its        Massachusetts residential customers.                        </v>
          </cell>
          <cell r="V503" t="str">
            <v xml:space="preserve">  </v>
          </cell>
          <cell r="W503" t="str">
            <v xml:space="preserve">  </v>
          </cell>
          <cell r="X503" t="str">
            <v>Div Ops-NE Electric</v>
          </cell>
          <cell r="Y503" t="str">
            <v>75005310E</v>
          </cell>
          <cell r="Z503" t="str">
            <v>MAE1000 - MA Electric Distribution PC</v>
          </cell>
          <cell r="AA503" t="str">
            <v>NONE</v>
          </cell>
          <cell r="AB503" t="str">
            <v xml:space="preserve">COMPANY 5310 LEVEL ELECT DIST </v>
          </cell>
          <cell r="AE503">
            <v>1</v>
          </cell>
        </row>
        <row r="504">
          <cell r="A504" t="str">
            <v>C001541</v>
          </cell>
          <cell r="B504">
            <v>5310</v>
          </cell>
          <cell r="D504" t="str">
            <v>EASTERN MA FIBER OPTIC SYSTEM</v>
          </cell>
          <cell r="E504" t="str">
            <v>P_Electric GenPlant Fac IT Share MA</v>
          </cell>
          <cell r="G504" t="str">
            <v>NONE</v>
          </cell>
          <cell r="H504" t="str">
            <v>NONE</v>
          </cell>
          <cell r="L504" t="str">
            <v>Telecommunications Capital - Dist</v>
          </cell>
          <cell r="M504" t="str">
            <v>Specific</v>
          </cell>
          <cell r="O504" t="str">
            <v>Closed</v>
          </cell>
          <cell r="Q504" t="str">
            <v>C01541</v>
          </cell>
          <cell r="R504">
            <v>37964</v>
          </cell>
          <cell r="S504" t="str">
            <v>pwrbtch</v>
          </cell>
          <cell r="U504" t="str">
            <v xml:space="preserve">Install approximately 10 miles of fiber optic cable in      various towns to allow installation of a 250 mile OC-3      fiber optic ring with nodes at: Westboro, Sandy Pond, North Andover, Malden, Weymouth, Brockton and Hopedale.           </v>
          </cell>
          <cell r="V504" t="str">
            <v xml:space="preserve">  </v>
          </cell>
          <cell r="W504" t="str">
            <v xml:space="preserve">  </v>
          </cell>
          <cell r="X504" t="str">
            <v>Div Ops-NE Electric</v>
          </cell>
          <cell r="Y504" t="str">
            <v>75005310E</v>
          </cell>
          <cell r="Z504" t="str">
            <v>MAE1000 - MA Electric Distribution PC</v>
          </cell>
          <cell r="AA504" t="str">
            <v>NONE</v>
          </cell>
          <cell r="AB504" t="str">
            <v xml:space="preserve">COMPANY 5310 LEVEL ELECT DIST </v>
          </cell>
          <cell r="AE504">
            <v>1</v>
          </cell>
        </row>
        <row r="505">
          <cell r="A505" t="str">
            <v>C001542</v>
          </cell>
          <cell r="B505">
            <v>5310</v>
          </cell>
          <cell r="D505" t="str">
            <v>MECO - AMR PHASE 2</v>
          </cell>
          <cell r="E505" t="str">
            <v>P_Electric GenPlant Fac IT Share MA</v>
          </cell>
          <cell r="G505" t="str">
            <v>NONE</v>
          </cell>
          <cell r="H505" t="str">
            <v>NONE</v>
          </cell>
          <cell r="L505" t="str">
            <v>Meters - Dist</v>
          </cell>
          <cell r="M505" t="str">
            <v>Specific</v>
          </cell>
          <cell r="O505" t="str">
            <v>Closed</v>
          </cell>
          <cell r="Q505" t="str">
            <v>C01542</v>
          </cell>
          <cell r="R505">
            <v>37964</v>
          </cell>
          <cell r="S505" t="str">
            <v>pwrbtch</v>
          </cell>
          <cell r="U505" t="str">
            <v xml:space="preserve">Massachusetts Electric Company has been approved by NGG to  spend approximately $11,000,000 to install the second phase of Automated Meter Reading for Massachusetts                residential customers.                                      </v>
          </cell>
          <cell r="V505" t="str">
            <v xml:space="preserve">  </v>
          </cell>
          <cell r="W505" t="str">
            <v xml:space="preserve">  </v>
          </cell>
          <cell r="X505" t="str">
            <v>Div Ops-NE Electric</v>
          </cell>
          <cell r="Y505" t="str">
            <v>75005310E</v>
          </cell>
          <cell r="Z505" t="str">
            <v>MAE1000 - MA Electric Distribution PC</v>
          </cell>
          <cell r="AA505" t="str">
            <v>NONE</v>
          </cell>
          <cell r="AB505" t="str">
            <v xml:space="preserve">COMPANY 5310 LEVEL ELECT DIST </v>
          </cell>
          <cell r="AE505">
            <v>1</v>
          </cell>
        </row>
        <row r="506">
          <cell r="A506" t="str">
            <v>C001543</v>
          </cell>
          <cell r="B506">
            <v>5310</v>
          </cell>
          <cell r="D506" t="str">
            <v>INTERIOR RENOVATION BROCKTON</v>
          </cell>
          <cell r="E506" t="str">
            <v>P_Electric GenPlant Fac IT Share MA</v>
          </cell>
          <cell r="G506" t="str">
            <v>NONE</v>
          </cell>
          <cell r="H506" t="str">
            <v>NONE</v>
          </cell>
          <cell r="I506" t="str">
            <v>COX, ROGER</v>
          </cell>
          <cell r="L506" t="str">
            <v>Facilities</v>
          </cell>
          <cell r="M506" t="str">
            <v>Specific</v>
          </cell>
          <cell r="O506" t="str">
            <v>Closed</v>
          </cell>
          <cell r="Q506" t="str">
            <v>C01543</v>
          </cell>
          <cell r="R506">
            <v>37964</v>
          </cell>
          <cell r="S506" t="str">
            <v>pwrbtch</v>
          </cell>
          <cell r="U506" t="str">
            <v xml:space="preserve">Install 4000 sf of drywall partitions, 12 interior doors,   2400 sf of acoustic ceiling tile, painting of walls,100 sy  carpet, 1500 sf fl tile, 800 lf  wall base, 1-6 ton HVAC system, 1 lot fire protection, 1 lot elec., 1 lot misc equip.  </v>
          </cell>
          <cell r="V506" t="str">
            <v xml:space="preserve">  </v>
          </cell>
          <cell r="W506" t="str">
            <v xml:space="preserve">  </v>
          </cell>
          <cell r="X506" t="str">
            <v>Conversion Only</v>
          </cell>
          <cell r="Y506" t="str">
            <v>99995310E</v>
          </cell>
          <cell r="Z506" t="str">
            <v>MAE1000 - MA Electric Distribution PC</v>
          </cell>
          <cell r="AA506" t="str">
            <v>NONE</v>
          </cell>
          <cell r="AB506" t="str">
            <v xml:space="preserve">COMPANY 5310 LEVEL ELECT DIST </v>
          </cell>
          <cell r="AE506">
            <v>1</v>
          </cell>
        </row>
        <row r="507">
          <cell r="A507" t="str">
            <v>C001544</v>
          </cell>
          <cell r="B507">
            <v>5310</v>
          </cell>
          <cell r="D507" t="str">
            <v>OPERATING SATELLITE FIELD ST</v>
          </cell>
          <cell r="E507" t="str">
            <v>P_Electric GenPlant Fac IT Share MA</v>
          </cell>
          <cell r="G507" t="str">
            <v>NONE</v>
          </cell>
          <cell r="H507" t="str">
            <v>NONE</v>
          </cell>
          <cell r="I507" t="str">
            <v>ADAMS, JON W</v>
          </cell>
          <cell r="L507" t="str">
            <v>Facilities</v>
          </cell>
          <cell r="M507" t="str">
            <v>Specific</v>
          </cell>
          <cell r="O507" t="str">
            <v>Closed</v>
          </cell>
          <cell r="Q507" t="str">
            <v>C01544</v>
          </cell>
          <cell r="R507">
            <v>37964</v>
          </cell>
          <cell r="S507" t="str">
            <v>pwrbtch</v>
          </cell>
          <cell r="U507" t="str">
            <v xml:space="preserve">Install 2100 sqft building, 3080 sqft canopy structure, 1   drain system, 1 sewer system, 1 water system, 11,900 sqft   asphalt roadway, 10,700 sqft crushed stone                  Removal of 8,000 sqft asphalt roadway                       </v>
          </cell>
          <cell r="V507" t="str">
            <v xml:space="preserve">  </v>
          </cell>
          <cell r="W507" t="str">
            <v xml:space="preserve">  </v>
          </cell>
          <cell r="X507" t="str">
            <v>Conversion Only</v>
          </cell>
          <cell r="Y507" t="str">
            <v>99995310E</v>
          </cell>
          <cell r="Z507" t="str">
            <v>MAE1000 - MA Electric Distribution PC</v>
          </cell>
          <cell r="AA507" t="str">
            <v>NONE</v>
          </cell>
          <cell r="AB507" t="str">
            <v xml:space="preserve">COMPANY 5310 LEVEL ELECT DIST </v>
          </cell>
          <cell r="AE507">
            <v>2</v>
          </cell>
          <cell r="AF507" t="str">
            <v>2</v>
          </cell>
          <cell r="AG507">
            <v>38784</v>
          </cell>
          <cell r="AH507">
            <v>703800</v>
          </cell>
          <cell r="AI507">
            <v>0</v>
          </cell>
          <cell r="AJ507">
            <v>0</v>
          </cell>
          <cell r="AK507">
            <v>0</v>
          </cell>
          <cell r="AL507">
            <v>1</v>
          </cell>
          <cell r="AM507">
            <v>0</v>
          </cell>
          <cell r="AN507">
            <v>1</v>
          </cell>
        </row>
        <row r="508">
          <cell r="A508" t="str">
            <v>C001545</v>
          </cell>
          <cell r="B508">
            <v>5310</v>
          </cell>
          <cell r="D508" t="str">
            <v>WAREHOUSE CONSOLIDATION - LAND</v>
          </cell>
          <cell r="E508" t="str">
            <v>P_Electric GenPlant Fac IT Share MA</v>
          </cell>
          <cell r="G508" t="str">
            <v>NONE</v>
          </cell>
          <cell r="H508" t="str">
            <v>NONE</v>
          </cell>
          <cell r="I508" t="str">
            <v>URBANOWSKI, STANLEY</v>
          </cell>
          <cell r="L508" t="str">
            <v>Facilities</v>
          </cell>
          <cell r="M508" t="str">
            <v>Specific</v>
          </cell>
          <cell r="O508" t="str">
            <v>Closed</v>
          </cell>
          <cell r="Q508" t="str">
            <v>C01545</v>
          </cell>
          <cell r="R508">
            <v>37964</v>
          </cell>
          <cell r="S508" t="str">
            <v>pwrbtch</v>
          </cell>
          <cell r="U508" t="str">
            <v xml:space="preserve">Purchase required land for Warehouse Consolidation Project.                                                                                                                                                                                     </v>
          </cell>
          <cell r="V508" t="str">
            <v xml:space="preserve">  </v>
          </cell>
          <cell r="W508" t="str">
            <v xml:space="preserve">  </v>
          </cell>
          <cell r="X508" t="str">
            <v>Conversion Only</v>
          </cell>
          <cell r="Y508" t="str">
            <v>99995310E</v>
          </cell>
          <cell r="Z508" t="str">
            <v>MAE1000 - MA Electric Distribution PC</v>
          </cell>
          <cell r="AA508" t="str">
            <v>NONE</v>
          </cell>
          <cell r="AB508" t="str">
            <v xml:space="preserve">COMPANY 5310 LEVEL ELECT DIST </v>
          </cell>
          <cell r="AE508">
            <v>3</v>
          </cell>
          <cell r="AF508" t="str">
            <v>3</v>
          </cell>
          <cell r="AG508">
            <v>38435</v>
          </cell>
          <cell r="AH508">
            <v>1550000</v>
          </cell>
          <cell r="AI508">
            <v>0</v>
          </cell>
          <cell r="AJ508">
            <v>0</v>
          </cell>
          <cell r="AK508">
            <v>0</v>
          </cell>
          <cell r="AL508">
            <v>1</v>
          </cell>
          <cell r="AM508">
            <v>0</v>
          </cell>
          <cell r="AN508">
            <v>1</v>
          </cell>
        </row>
        <row r="509">
          <cell r="A509" t="str">
            <v>C001546</v>
          </cell>
          <cell r="B509">
            <v>5310</v>
          </cell>
          <cell r="D509" t="str">
            <v>UHF TRUNK RADIO CONV SO SHORE</v>
          </cell>
          <cell r="E509" t="str">
            <v>P_Electric GenPlant Fac IT Share MA</v>
          </cell>
          <cell r="G509" t="str">
            <v>NONE</v>
          </cell>
          <cell r="H509" t="str">
            <v>NONE</v>
          </cell>
          <cell r="I509" t="str">
            <v>CULL, JOHN</v>
          </cell>
          <cell r="L509" t="str">
            <v>Telecommunications Capital - Dist</v>
          </cell>
          <cell r="M509" t="str">
            <v>Specific</v>
          </cell>
          <cell r="O509" t="str">
            <v>Closed</v>
          </cell>
          <cell r="Q509" t="str">
            <v>C01546</v>
          </cell>
          <cell r="R509">
            <v>37964</v>
          </cell>
          <cell r="S509" t="str">
            <v>pwrbtch</v>
          </cell>
          <cell r="U509" t="str">
            <v xml:space="preserve">Replace 4 UHF radio repeaters at the Quincy ICE tower       with 1 five channel analog trunking compatible station.     Re-Program mobile radios to add additional channel and      enable trunking.                                            </v>
          </cell>
          <cell r="V509" t="str">
            <v xml:space="preserve">  </v>
          </cell>
          <cell r="W509" t="str">
            <v xml:space="preserve">  </v>
          </cell>
          <cell r="X509" t="str">
            <v>Div Ops-NE Electric</v>
          </cell>
          <cell r="Y509" t="str">
            <v>75005310E</v>
          </cell>
          <cell r="Z509" t="str">
            <v>MAE1000 - MA Electric Distribution PC</v>
          </cell>
          <cell r="AA509" t="str">
            <v>NONE</v>
          </cell>
          <cell r="AB509" t="str">
            <v xml:space="preserve">COMPANY 5310 LEVEL ELECT DIST </v>
          </cell>
          <cell r="AE509">
            <v>2</v>
          </cell>
          <cell r="AF509" t="str">
            <v>2</v>
          </cell>
          <cell r="AG509">
            <v>38959</v>
          </cell>
          <cell r="AH509">
            <v>158000</v>
          </cell>
          <cell r="AI509">
            <v>0</v>
          </cell>
          <cell r="AJ509">
            <v>1</v>
          </cell>
          <cell r="AK509">
            <v>1</v>
          </cell>
          <cell r="AL509">
            <v>0</v>
          </cell>
          <cell r="AM509">
            <v>1</v>
          </cell>
          <cell r="AN509">
            <v>1</v>
          </cell>
        </row>
        <row r="510">
          <cell r="A510" t="str">
            <v>C001547</v>
          </cell>
          <cell r="B510">
            <v>5310</v>
          </cell>
          <cell r="D510" t="str">
            <v>NE WAREHOUSE CONSOL.- BUILDING</v>
          </cell>
          <cell r="E510" t="str">
            <v>P_Electric GenPlant Fac IT Share MA</v>
          </cell>
          <cell r="G510" t="str">
            <v>NONE</v>
          </cell>
          <cell r="H510" t="str">
            <v>NONE</v>
          </cell>
          <cell r="I510" t="str">
            <v>URBANOWSKI, STANLEY</v>
          </cell>
          <cell r="L510" t="str">
            <v>Facilities</v>
          </cell>
          <cell r="M510" t="str">
            <v>Specific</v>
          </cell>
          <cell r="O510" t="str">
            <v>cancelled</v>
          </cell>
          <cell r="Q510" t="str">
            <v>C01547</v>
          </cell>
          <cell r="R510">
            <v>37964</v>
          </cell>
          <cell r="S510" t="str">
            <v>pwrbtch</v>
          </cell>
          <cell r="U510" t="str">
            <v xml:space="preserve">This capital project is for the Engineering, site development and Warehousing facility for the Warehouse Consolidation Project.  The warehouse will be approximately 20,000 sq. ft. with an adjacent 15 acre outside storage yard.              </v>
          </cell>
          <cell r="V510" t="str">
            <v>contact person is Jamie Veitch (518) 423-2871</v>
          </cell>
          <cell r="W510" t="str">
            <v xml:space="preserve">  </v>
          </cell>
          <cell r="X510" t="str">
            <v>Conversion Only</v>
          </cell>
          <cell r="Y510" t="str">
            <v>99995310E</v>
          </cell>
          <cell r="Z510" t="str">
            <v>MAE1000 - MA Electric Distribution PC</v>
          </cell>
          <cell r="AA510" t="str">
            <v>NONE</v>
          </cell>
          <cell r="AB510" t="str">
            <v xml:space="preserve">COMPANY 5310 LEVEL ELECT DIST </v>
          </cell>
          <cell r="AE510">
            <v>2</v>
          </cell>
          <cell r="AK510">
            <v>38387</v>
          </cell>
        </row>
        <row r="511">
          <cell r="A511" t="str">
            <v>C001548</v>
          </cell>
          <cell r="B511">
            <v>5310</v>
          </cell>
          <cell r="D511" t="str">
            <v>Z-LR PURCH FOR BLOSSOM ST SUPPLY</v>
          </cell>
          <cell r="E511" t="str">
            <v>P_Electric GenPlant Fac IT Share MA</v>
          </cell>
          <cell r="G511" t="str">
            <v>NONE</v>
          </cell>
          <cell r="H511" t="str">
            <v>NONE</v>
          </cell>
          <cell r="I511" t="str">
            <v>HUNT, DARRIN J</v>
          </cell>
          <cell r="J511" t="str">
            <v>Statutory/Regulatory</v>
          </cell>
          <cell r="L511" t="str">
            <v>Land and Land Rights</v>
          </cell>
          <cell r="M511" t="str">
            <v>Specific</v>
          </cell>
          <cell r="O511" t="str">
            <v>Closed</v>
          </cell>
          <cell r="P511">
            <v>9029</v>
          </cell>
          <cell r="Q511" t="str">
            <v>C01548</v>
          </cell>
          <cell r="R511">
            <v>37964</v>
          </cell>
          <cell r="S511" t="str">
            <v>pwrbtch</v>
          </cell>
          <cell r="U511" t="str">
            <v>Z-LR PURCH FOR BLOSSOM ST SUPPLY</v>
          </cell>
          <cell r="V511" t="str">
            <v xml:space="preserve">  </v>
          </cell>
          <cell r="W511" t="str">
            <v xml:space="preserve">  </v>
          </cell>
          <cell r="X511" t="str">
            <v>Div Ops-NE Electric</v>
          </cell>
          <cell r="Y511" t="str">
            <v>75005310E</v>
          </cell>
          <cell r="Z511" t="str">
            <v>MAE1000 - MA Electric Distribution PC</v>
          </cell>
          <cell r="AA511" t="str">
            <v>NONE</v>
          </cell>
          <cell r="AB511" t="str">
            <v xml:space="preserve">COMPANY 5310 LEVEL ELECT DIST </v>
          </cell>
          <cell r="AE511">
            <v>1</v>
          </cell>
        </row>
        <row r="512">
          <cell r="A512" t="str">
            <v>C001549</v>
          </cell>
          <cell r="B512">
            <v>5310</v>
          </cell>
          <cell r="D512" t="str">
            <v>BETTERMENTS TO LAND</v>
          </cell>
          <cell r="E512" t="str">
            <v>P_Electric GenPlant Fac IT Share MA</v>
          </cell>
          <cell r="G512" t="str">
            <v>NONE</v>
          </cell>
          <cell r="H512" t="str">
            <v>NONE</v>
          </cell>
          <cell r="L512" t="str">
            <v>Land and Land Rights - Dist</v>
          </cell>
          <cell r="M512" t="str">
            <v>Specific</v>
          </cell>
          <cell r="O512" t="str">
            <v>Closed</v>
          </cell>
          <cell r="Q512" t="str">
            <v>C01549</v>
          </cell>
          <cell r="R512">
            <v>37964</v>
          </cell>
          <cell r="S512" t="str">
            <v>pwrbtch</v>
          </cell>
          <cell r="U512" t="str">
            <v xml:space="preserve">sewer/road betterments to existing land in various locationswork order to be taken out for each improvement                                                                                                                                     </v>
          </cell>
          <cell r="V512" t="str">
            <v xml:space="preserve">  </v>
          </cell>
          <cell r="W512" t="str">
            <v xml:space="preserve">  </v>
          </cell>
          <cell r="X512" t="str">
            <v>Div Ops-NE Electric</v>
          </cell>
          <cell r="Y512" t="str">
            <v>75005310E</v>
          </cell>
          <cell r="Z512" t="str">
            <v>MAE1000 - MA Electric Distribution PC</v>
          </cell>
          <cell r="AA512" t="str">
            <v>NONE</v>
          </cell>
          <cell r="AB512" t="str">
            <v xml:space="preserve">COMPANY 5310 LEVEL ELECT DIST </v>
          </cell>
          <cell r="AE512">
            <v>1</v>
          </cell>
        </row>
        <row r="513">
          <cell r="A513" t="str">
            <v>C001550</v>
          </cell>
          <cell r="B513">
            <v>5310</v>
          </cell>
          <cell r="D513" t="str">
            <v>SEWER/ROAD BETTERMENTS TO LAND</v>
          </cell>
          <cell r="E513" t="str">
            <v>P_Electric GenPlant Fac IT Share MA</v>
          </cell>
          <cell r="G513" t="str">
            <v>NONE</v>
          </cell>
          <cell r="H513" t="str">
            <v>NONE</v>
          </cell>
          <cell r="I513" t="str">
            <v>BERNARD, PETER C</v>
          </cell>
          <cell r="J513" t="str">
            <v>Statutory/Regulatory</v>
          </cell>
          <cell r="L513" t="str">
            <v>Land and Land Rights</v>
          </cell>
          <cell r="M513" t="str">
            <v>Specific</v>
          </cell>
          <cell r="O513" t="str">
            <v>Closed</v>
          </cell>
          <cell r="P513">
            <v>9022</v>
          </cell>
          <cell r="Q513" t="str">
            <v>C01550</v>
          </cell>
          <cell r="R513">
            <v>37964</v>
          </cell>
          <cell r="S513" t="str">
            <v>pwrbtch</v>
          </cell>
          <cell r="U513" t="str">
            <v>SEWER/ROAD BETTERMENTS TO LAND</v>
          </cell>
          <cell r="V513" t="str">
            <v xml:space="preserve">  </v>
          </cell>
          <cell r="W513" t="str">
            <v xml:space="preserve">sewer/betterment improvement to existing land accounts in   various communities.                                                                                                                                                                _x000D_
</v>
          </cell>
          <cell r="X513" t="str">
            <v>Div Ops-NE Electric</v>
          </cell>
          <cell r="Y513" t="str">
            <v>75005310E</v>
          </cell>
          <cell r="Z513" t="str">
            <v>MAE1000 - MA Electric Distribution PC</v>
          </cell>
          <cell r="AA513" t="str">
            <v>NONE</v>
          </cell>
          <cell r="AB513" t="str">
            <v xml:space="preserve">COMPANY 5310 LEVEL ELECT DIST </v>
          </cell>
          <cell r="AE513">
            <v>2</v>
          </cell>
          <cell r="AF513" t="str">
            <v>2</v>
          </cell>
          <cell r="AG513">
            <v>38959</v>
          </cell>
          <cell r="AH513">
            <v>20000</v>
          </cell>
          <cell r="AI513">
            <v>1</v>
          </cell>
          <cell r="AJ513">
            <v>1</v>
          </cell>
          <cell r="AK513">
            <v>1</v>
          </cell>
          <cell r="AL513">
            <v>0</v>
          </cell>
          <cell r="AM513">
            <v>1</v>
          </cell>
          <cell r="AN513">
            <v>1</v>
          </cell>
        </row>
        <row r="514">
          <cell r="A514" t="str">
            <v>C001551</v>
          </cell>
          <cell r="B514">
            <v>5310</v>
          </cell>
          <cell r="D514" t="str">
            <v>FIBER RING EXPANSION (LINCOLN)</v>
          </cell>
          <cell r="E514" t="str">
            <v>P_Electric GenPlant Fac IT Share MA</v>
          </cell>
          <cell r="G514" t="str">
            <v>NONE</v>
          </cell>
          <cell r="H514" t="str">
            <v>NONE</v>
          </cell>
          <cell r="I514" t="str">
            <v>LUNDAHL, GREGORY</v>
          </cell>
          <cell r="J514" t="str">
            <v>Non-Infrastructure</v>
          </cell>
          <cell r="L514" t="str">
            <v>Telecommunications Capital - Dist</v>
          </cell>
          <cell r="M514" t="str">
            <v>Specific</v>
          </cell>
          <cell r="O514" t="str">
            <v>Closed</v>
          </cell>
          <cell r="P514">
            <v>8995</v>
          </cell>
          <cell r="Q514" t="str">
            <v>C01551</v>
          </cell>
          <cell r="R514">
            <v>37964</v>
          </cell>
          <cell r="S514" t="str">
            <v>pwrbtch</v>
          </cell>
          <cell r="U514" t="str">
            <v>FIBER RING EXPANSION (LINCOLN)</v>
          </cell>
          <cell r="V514" t="str">
            <v xml:space="preserve">  </v>
          </cell>
          <cell r="W514" t="str">
            <v xml:space="preserve">  </v>
          </cell>
          <cell r="X514" t="str">
            <v>Div Ops-NE Electric</v>
          </cell>
          <cell r="Y514" t="str">
            <v>75005310E</v>
          </cell>
          <cell r="Z514" t="str">
            <v>MAE1000 - MA Electric Distribution PC</v>
          </cell>
          <cell r="AA514" t="str">
            <v>NONE</v>
          </cell>
          <cell r="AB514" t="str">
            <v xml:space="preserve">COMPANY 5310 LEVEL ELECT DIST </v>
          </cell>
          <cell r="AE514">
            <v>2</v>
          </cell>
          <cell r="AF514" t="str">
            <v>2</v>
          </cell>
          <cell r="AG514">
            <v>38740</v>
          </cell>
          <cell r="AH514">
            <v>80300</v>
          </cell>
          <cell r="AI514">
            <v>1</v>
          </cell>
          <cell r="AJ514">
            <v>1</v>
          </cell>
          <cell r="AK514">
            <v>1</v>
          </cell>
          <cell r="AL514">
            <v>0</v>
          </cell>
          <cell r="AM514">
            <v>1</v>
          </cell>
          <cell r="AN514">
            <v>1</v>
          </cell>
        </row>
        <row r="515">
          <cell r="A515" t="str">
            <v>C001562</v>
          </cell>
          <cell r="B515">
            <v>5310</v>
          </cell>
          <cell r="D515" t="str">
            <v>H1 LINE - POLE/ARM REPLACE</v>
          </cell>
          <cell r="E515" t="str">
            <v>P_Electric Transmission Line MA</v>
          </cell>
          <cell r="G515" t="str">
            <v>NONE</v>
          </cell>
          <cell r="H515" t="str">
            <v>NONE</v>
          </cell>
          <cell r="I515" t="str">
            <v>HARVEY, ROBERT</v>
          </cell>
          <cell r="L515" t="str">
            <v>Asset Replacement</v>
          </cell>
          <cell r="O515" t="str">
            <v>cancelled</v>
          </cell>
          <cell r="Q515" t="str">
            <v>C01562</v>
          </cell>
          <cell r="R515">
            <v>37964</v>
          </cell>
          <cell r="S515" t="str">
            <v>pwrbtch</v>
          </cell>
          <cell r="U515" t="str">
            <v xml:space="preserve">REPLACE 5 WOOD POLES AND 26 WOOD SPAR ARMS ON THE WATER     ST TAP TO WATER ST H1 115KV LINE                                                                                                                                                    </v>
          </cell>
          <cell r="V515" t="str">
            <v xml:space="preserve">  </v>
          </cell>
          <cell r="W515" t="str">
            <v xml:space="preserve">  </v>
          </cell>
          <cell r="X515" t="str">
            <v>Div Ops-NE Electric</v>
          </cell>
          <cell r="Y515" t="str">
            <v>75005310T</v>
          </cell>
          <cell r="Z515" t="str">
            <v>FRT5000 - FR Transmission Profit Center</v>
          </cell>
          <cell r="AA515" t="str">
            <v>NONE</v>
          </cell>
          <cell r="AB515" t="str">
            <v xml:space="preserve">COMPANY 5310 LEVEL ELECT DIST </v>
          </cell>
          <cell r="AE515">
            <v>1</v>
          </cell>
          <cell r="AK515">
            <v>38609</v>
          </cell>
        </row>
        <row r="516">
          <cell r="A516" t="str">
            <v>C001563</v>
          </cell>
          <cell r="B516">
            <v>5310</v>
          </cell>
          <cell r="D516" t="str">
            <v>E20S LINE UPGRADE</v>
          </cell>
          <cell r="E516" t="str">
            <v>P_Electric Transmission Line MA</v>
          </cell>
          <cell r="G516" t="str">
            <v>NONE</v>
          </cell>
          <cell r="H516" t="str">
            <v>NONE</v>
          </cell>
          <cell r="I516" t="str">
            <v>HARVEY, ROBERT</v>
          </cell>
          <cell r="L516" t="str">
            <v>Load Relief</v>
          </cell>
          <cell r="O516" t="str">
            <v>Closed</v>
          </cell>
          <cell r="Q516" t="str">
            <v>C01563</v>
          </cell>
          <cell r="R516">
            <v>37964</v>
          </cell>
          <cell r="S516" t="str">
            <v>pwrbtch</v>
          </cell>
          <cell r="U516" t="str">
            <v xml:space="preserve">INCREASE THE THERMAL RATINGS OF THE 4.1 MILE SECTION OF THE E20 LINE FROM BRIDGEWATER SUB TO THE L1 TAP                                                                                                                                         </v>
          </cell>
          <cell r="V516" t="str">
            <v xml:space="preserve">  </v>
          </cell>
          <cell r="W516" t="str">
            <v xml:space="preserve">  </v>
          </cell>
          <cell r="X516" t="str">
            <v>Div Ops-NE Electric</v>
          </cell>
          <cell r="Y516" t="str">
            <v>75005310T</v>
          </cell>
          <cell r="Z516" t="str">
            <v>FRT5000 - FR Transmission Profit Center</v>
          </cell>
          <cell r="AA516" t="str">
            <v>NONE</v>
          </cell>
          <cell r="AB516" t="str">
            <v xml:space="preserve">COMPANY 5310 LEVEL ELECT DIST </v>
          </cell>
          <cell r="AE516">
            <v>1</v>
          </cell>
        </row>
        <row r="517">
          <cell r="A517" t="str">
            <v>C001564</v>
          </cell>
          <cell r="B517">
            <v>5310</v>
          </cell>
          <cell r="D517" t="str">
            <v>E20 NORTH - POLE/ARM REPLACE</v>
          </cell>
          <cell r="E517" t="str">
            <v>P_Electric Transmission Line MA</v>
          </cell>
          <cell r="G517" t="str">
            <v>NONE</v>
          </cell>
          <cell r="H517" t="str">
            <v>NONE</v>
          </cell>
          <cell r="I517" t="str">
            <v>HARVEY, ROBERT</v>
          </cell>
          <cell r="L517" t="str">
            <v>Asset Replacement</v>
          </cell>
          <cell r="O517" t="str">
            <v>cancelled</v>
          </cell>
          <cell r="Q517" t="str">
            <v>C01564</v>
          </cell>
          <cell r="R517">
            <v>37964</v>
          </cell>
          <cell r="S517" t="str">
            <v>pwrbtch</v>
          </cell>
          <cell r="U517" t="str">
            <v xml:space="preserve">REPLACE APPROX 99 WOOD POLES AND 39 WOOD SPAR ARMS ON THE   L1 TAP TO AUBURN SECTION OF THE E20 115KV LINE                                                                                                                                      </v>
          </cell>
          <cell r="V517" t="str">
            <v xml:space="preserve">  </v>
          </cell>
          <cell r="W517" t="str">
            <v xml:space="preserve">  </v>
          </cell>
          <cell r="X517" t="str">
            <v>Div Ops-NE Electric</v>
          </cell>
          <cell r="Y517" t="str">
            <v>75005310T</v>
          </cell>
          <cell r="Z517" t="str">
            <v>FRT5000 - FR Transmission Profit Center</v>
          </cell>
          <cell r="AA517" t="str">
            <v>NONE</v>
          </cell>
          <cell r="AB517" t="str">
            <v xml:space="preserve">COMPANY 5310 LEVEL ELECT DIST </v>
          </cell>
          <cell r="AE517">
            <v>1</v>
          </cell>
          <cell r="AK517">
            <v>38609</v>
          </cell>
        </row>
        <row r="518">
          <cell r="A518" t="str">
            <v>C001565</v>
          </cell>
          <cell r="B518">
            <v>5310</v>
          </cell>
          <cell r="D518" t="str">
            <v>A94 LINE - UPGRADE</v>
          </cell>
          <cell r="E518" t="str">
            <v>P_Electric Transmission Line MA</v>
          </cell>
          <cell r="G518" t="str">
            <v>NONE</v>
          </cell>
          <cell r="H518" t="str">
            <v>NONE</v>
          </cell>
          <cell r="I518" t="str">
            <v>HARVEY, ROBERT</v>
          </cell>
          <cell r="L518" t="str">
            <v>Load Relief</v>
          </cell>
          <cell r="M518" t="str">
            <v>Specific</v>
          </cell>
          <cell r="O518" t="str">
            <v>Closed</v>
          </cell>
          <cell r="Q518" t="str">
            <v>C01565</v>
          </cell>
          <cell r="R518">
            <v>37964</v>
          </cell>
          <cell r="S518" t="str">
            <v>pwrbtch</v>
          </cell>
          <cell r="U518" t="str">
            <v xml:space="preserve">INCREASE THE THERMAL RATINGS OF THE                         AUBURN TO PARKVIEW A94 115KV LINE                                                                                                                                                   </v>
          </cell>
          <cell r="V518" t="str">
            <v>FP suspended on 7/26/06 per Toni Scales.</v>
          </cell>
          <cell r="W518" t="str">
            <v xml:space="preserve">  </v>
          </cell>
          <cell r="X518" t="str">
            <v>Div Ops-NE Electric</v>
          </cell>
          <cell r="Y518" t="str">
            <v>75005310T</v>
          </cell>
          <cell r="Z518" t="str">
            <v>FRT5000 - FR Transmission Profit Center</v>
          </cell>
          <cell r="AA518" t="str">
            <v>NONE</v>
          </cell>
          <cell r="AB518" t="str">
            <v xml:space="preserve">COMPANY 5310 LEVEL ELECT DIST </v>
          </cell>
          <cell r="AE518">
            <v>2</v>
          </cell>
        </row>
        <row r="519">
          <cell r="A519" t="str">
            <v>C001566</v>
          </cell>
          <cell r="B519">
            <v>5310</v>
          </cell>
          <cell r="D519" t="str">
            <v>C2 &amp; F19- POLE/ARM REPLACE</v>
          </cell>
          <cell r="E519" t="str">
            <v>P_Electric Transmission Line MA</v>
          </cell>
          <cell r="G519" t="str">
            <v>NONE</v>
          </cell>
          <cell r="H519" t="str">
            <v>NONE</v>
          </cell>
          <cell r="I519" t="str">
            <v>HARVEY, ROBERT</v>
          </cell>
          <cell r="L519" t="str">
            <v>Asset Replacement</v>
          </cell>
          <cell r="O519" t="str">
            <v>Closed</v>
          </cell>
          <cell r="Q519" t="str">
            <v>C01566</v>
          </cell>
          <cell r="R519">
            <v>37964</v>
          </cell>
          <cell r="S519" t="str">
            <v>pwrbtch</v>
          </cell>
          <cell r="U519" t="str">
            <v xml:space="preserve">REPLACE 86 WOOD POLES AND 28 WOOD SPAR ARMS ON THE          AUBURN TO DUPONT C2 115KV LINE AND THE AUBURN TO EAST ST    TAP F19 115KV LINE                                                                                                      </v>
          </cell>
          <cell r="V519" t="str">
            <v>FP suspended on 7/26/06 per Toni Scales.</v>
          </cell>
          <cell r="W519" t="str">
            <v xml:space="preserve">  </v>
          </cell>
          <cell r="X519" t="str">
            <v>Div Ops-NE Electric</v>
          </cell>
          <cell r="Y519" t="str">
            <v>75005310T</v>
          </cell>
          <cell r="Z519" t="str">
            <v>FRT5000 - FR Transmission Profit Center</v>
          </cell>
          <cell r="AA519" t="str">
            <v>NONE</v>
          </cell>
          <cell r="AB519" t="str">
            <v xml:space="preserve">COMPANY 5310 LEVEL ELECT DIST </v>
          </cell>
          <cell r="AE519">
            <v>1</v>
          </cell>
        </row>
        <row r="520">
          <cell r="A520" t="str">
            <v>C001567</v>
          </cell>
          <cell r="B520">
            <v>5310</v>
          </cell>
          <cell r="D520" t="str">
            <v>3S1 LINE - UPGRADE</v>
          </cell>
          <cell r="E520" t="str">
            <v>P_Electric Transmission Line MA</v>
          </cell>
          <cell r="G520" t="str">
            <v>NONE</v>
          </cell>
          <cell r="H520" t="str">
            <v>NONE</v>
          </cell>
          <cell r="I520" t="str">
            <v>HARVEY, ROBERT</v>
          </cell>
          <cell r="L520" t="str">
            <v>Load Relief</v>
          </cell>
          <cell r="M520" t="str">
            <v>Specific</v>
          </cell>
          <cell r="O520" t="str">
            <v>Closed</v>
          </cell>
          <cell r="Q520" t="str">
            <v>C01567</v>
          </cell>
          <cell r="R520">
            <v>37964</v>
          </cell>
          <cell r="S520" t="str">
            <v>pwrbtch</v>
          </cell>
          <cell r="U520" t="str">
            <v xml:space="preserve">INCREASE THE THERMAL RATINGS OF THE                         F19 TAP TO BELMONT S1 115KV LINE                                                                                                                                                    </v>
          </cell>
          <cell r="V520" t="str">
            <v xml:space="preserve">  </v>
          </cell>
          <cell r="W520" t="str">
            <v xml:space="preserve">  </v>
          </cell>
          <cell r="X520" t="str">
            <v>Div Ops-NE Electric</v>
          </cell>
          <cell r="Y520" t="str">
            <v>75005310T</v>
          </cell>
          <cell r="Z520" t="str">
            <v>FRT5000 - FR Transmission Profit Center</v>
          </cell>
          <cell r="AA520" t="str">
            <v>NONE</v>
          </cell>
          <cell r="AB520" t="str">
            <v xml:space="preserve">COMPANY 5310 LEVEL ELECT DIST </v>
          </cell>
          <cell r="AE520">
            <v>9</v>
          </cell>
          <cell r="AF520" t="str">
            <v>9</v>
          </cell>
          <cell r="AG520">
            <v>39444</v>
          </cell>
          <cell r="AH520">
            <v>2421187.04</v>
          </cell>
          <cell r="AI520">
            <v>0</v>
          </cell>
          <cell r="AJ520">
            <v>0</v>
          </cell>
          <cell r="AK520">
            <v>0</v>
          </cell>
          <cell r="AL520">
            <v>1</v>
          </cell>
          <cell r="AM520">
            <v>0</v>
          </cell>
          <cell r="AN520">
            <v>1</v>
          </cell>
        </row>
        <row r="521">
          <cell r="A521" t="str">
            <v>C001568</v>
          </cell>
          <cell r="B521">
            <v>5310</v>
          </cell>
          <cell r="D521" t="str">
            <v>S8 LINE NORTH UPGRADE</v>
          </cell>
          <cell r="E521" t="str">
            <v>P_Electric Transmission Line MA</v>
          </cell>
          <cell r="G521" t="str">
            <v>NONE</v>
          </cell>
          <cell r="H521" t="str">
            <v>NONE</v>
          </cell>
          <cell r="I521" t="str">
            <v>HARVEY, ROBERT</v>
          </cell>
          <cell r="L521" t="str">
            <v>Load Relief</v>
          </cell>
          <cell r="O521" t="str">
            <v>Closed</v>
          </cell>
          <cell r="Q521" t="str">
            <v>C01568</v>
          </cell>
          <cell r="R521">
            <v>37964</v>
          </cell>
          <cell r="S521" t="str">
            <v>pwrbtch</v>
          </cell>
          <cell r="U521" t="str">
            <v xml:space="preserve">INCREASE THE THERMAL RATINGS OF THE 6.0 MILE MEC SECTION    OF THE TAUNTON TAP TO BRIDGEWATER SUB SECTION OF THE        SOMERSET TO BRIDGEWATER S8 115KV LINE                                                                                   </v>
          </cell>
          <cell r="V521" t="str">
            <v xml:space="preserve">  </v>
          </cell>
          <cell r="W521" t="str">
            <v xml:space="preserve">  </v>
          </cell>
          <cell r="X521" t="str">
            <v>Div Ops-NE Electric</v>
          </cell>
          <cell r="Y521" t="str">
            <v>75005310T</v>
          </cell>
          <cell r="Z521" t="str">
            <v>FRT5000 - FR Transmission Profit Center</v>
          </cell>
          <cell r="AA521" t="str">
            <v>NONE</v>
          </cell>
          <cell r="AB521" t="str">
            <v xml:space="preserve">COMPANY 5310 LEVEL ELECT DIST </v>
          </cell>
          <cell r="AE521">
            <v>1</v>
          </cell>
        </row>
        <row r="522">
          <cell r="A522" t="str">
            <v>C001569</v>
          </cell>
          <cell r="B522">
            <v>5310</v>
          </cell>
          <cell r="D522" t="str">
            <v>W123/U173 REHAB/REBUILD PROJCT</v>
          </cell>
          <cell r="E522" t="str">
            <v>P_Electric Transmission Line MA</v>
          </cell>
          <cell r="G522" t="str">
            <v>NONE</v>
          </cell>
          <cell r="H522" t="str">
            <v>NONE</v>
          </cell>
          <cell r="L522" t="str">
            <v>Asset Replacement</v>
          </cell>
          <cell r="O522" t="str">
            <v>Closed</v>
          </cell>
          <cell r="Q522" t="str">
            <v>C01569</v>
          </cell>
          <cell r="R522">
            <v>37964</v>
          </cell>
          <cell r="S522" t="str">
            <v>pwrbtch</v>
          </cell>
          <cell r="U522" t="str">
            <v xml:space="preserve">Engineering and Construction: RE: Replace poles and arms on W123/U173 lines between Carpenter Hill and Snow Street                                                                                                                              </v>
          </cell>
          <cell r="V522" t="str">
            <v xml:space="preserve">  </v>
          </cell>
          <cell r="W522" t="str">
            <v xml:space="preserve">  </v>
          </cell>
          <cell r="X522" t="str">
            <v>Div Ops-NE Electric</v>
          </cell>
          <cell r="Y522" t="str">
            <v>75005310T</v>
          </cell>
          <cell r="Z522" t="str">
            <v>FRT5000 - FR Transmission Profit Center</v>
          </cell>
          <cell r="AA522" t="str">
            <v>NONE</v>
          </cell>
          <cell r="AB522" t="str">
            <v xml:space="preserve">COMPANY 5310 LEVEL ELECT DIST </v>
          </cell>
          <cell r="AE522">
            <v>1</v>
          </cell>
        </row>
        <row r="523">
          <cell r="A523" t="str">
            <v>C001570</v>
          </cell>
          <cell r="B523">
            <v>5310</v>
          </cell>
          <cell r="D523" t="str">
            <v>G18/F19 - RECONDUCTOR</v>
          </cell>
          <cell r="E523" t="str">
            <v>P_Electric Transmission Line MA</v>
          </cell>
          <cell r="G523" t="str">
            <v>NONE</v>
          </cell>
          <cell r="H523" t="str">
            <v>NONE</v>
          </cell>
          <cell r="I523" t="str">
            <v>BROWNE, MARK</v>
          </cell>
          <cell r="L523" t="str">
            <v>Load Relief</v>
          </cell>
          <cell r="M523" t="str">
            <v>Specific</v>
          </cell>
          <cell r="O523" t="str">
            <v>Closed</v>
          </cell>
          <cell r="Q523" t="str">
            <v>C01570</v>
          </cell>
          <cell r="R523">
            <v>37964</v>
          </cell>
          <cell r="S523" t="str">
            <v>pwrbtch</v>
          </cell>
          <cell r="U523" t="str">
            <v xml:space="preserve">Reconductor the G18 line between Bridgewater and Dupont     Substations and reconductor the F19 line between BridgewaterSubstation and the S1 Tap.  This reconductoring will allow  for a maximum emergency operating temperature of 180?C.     </v>
          </cell>
          <cell r="V523" t="str">
            <v xml:space="preserve">  </v>
          </cell>
          <cell r="W523" t="str">
            <v xml:space="preserve">  </v>
          </cell>
          <cell r="X523" t="str">
            <v>Div Ops-NE Electric</v>
          </cell>
          <cell r="Y523" t="str">
            <v>75005310T</v>
          </cell>
          <cell r="Z523" t="str">
            <v>FRT5000 - FR Transmission Profit Center</v>
          </cell>
          <cell r="AA523" t="str">
            <v>NONE</v>
          </cell>
          <cell r="AB523" t="str">
            <v xml:space="preserve">COMPANY 5310 LEVEL ELECT DIST </v>
          </cell>
          <cell r="AE523">
            <v>7</v>
          </cell>
          <cell r="AF523" t="str">
            <v>7</v>
          </cell>
          <cell r="AG523">
            <v>39538</v>
          </cell>
          <cell r="AH523">
            <v>100970.39</v>
          </cell>
          <cell r="AI523">
            <v>0</v>
          </cell>
          <cell r="AJ523">
            <v>1</v>
          </cell>
          <cell r="AK523">
            <v>1</v>
          </cell>
          <cell r="AL523">
            <v>0</v>
          </cell>
          <cell r="AM523">
            <v>1</v>
          </cell>
          <cell r="AN523">
            <v>1</v>
          </cell>
        </row>
        <row r="524">
          <cell r="A524" t="str">
            <v>C001571</v>
          </cell>
          <cell r="B524">
            <v>5310</v>
          </cell>
          <cell r="D524" t="str">
            <v>W23 - TAP TO MWRA - SOUTHBORO</v>
          </cell>
          <cell r="E524" t="str">
            <v>P_Electric Transmission Line MA</v>
          </cell>
          <cell r="G524" t="str">
            <v>NONE</v>
          </cell>
          <cell r="H524" t="str">
            <v>NONE</v>
          </cell>
          <cell r="I524" t="str">
            <v>GILLIS, LEO</v>
          </cell>
          <cell r="L524" t="str">
            <v>Billable/Jobbing - Trans</v>
          </cell>
          <cell r="O524" t="str">
            <v>Closed</v>
          </cell>
          <cell r="Q524" t="str">
            <v>C01571</v>
          </cell>
          <cell r="R524">
            <v>37964</v>
          </cell>
          <cell r="S524" t="str">
            <v>pwrbtch</v>
          </cell>
          <cell r="U524" t="str">
            <v xml:space="preserve">Construct a tap of the W23 line to serve the new MWRA water treatment plant in Southborough, MA.  The line is to be     approximately 1200 feet in length and will be owned by      Massachusetts Electric Company.                             </v>
          </cell>
          <cell r="V524" t="str">
            <v xml:space="preserve">  </v>
          </cell>
          <cell r="W524" t="str">
            <v xml:space="preserve">  </v>
          </cell>
          <cell r="X524" t="str">
            <v>Div Ops-NE Electric</v>
          </cell>
          <cell r="Y524" t="str">
            <v>75005310T</v>
          </cell>
          <cell r="Z524" t="str">
            <v>FRT5000 - FR Transmission Profit Center</v>
          </cell>
          <cell r="AA524" t="str">
            <v>NONE</v>
          </cell>
          <cell r="AB524" t="str">
            <v xml:space="preserve">COMPANY 5310 LEVEL ELECT DIST </v>
          </cell>
          <cell r="AE524">
            <v>1</v>
          </cell>
        </row>
        <row r="525">
          <cell r="A525" t="str">
            <v>C001572</v>
          </cell>
          <cell r="B525">
            <v>5310</v>
          </cell>
          <cell r="D525" t="str">
            <v>Storm Budgetary Reserve MECO Total</v>
          </cell>
          <cell r="E525" t="str">
            <v>P_Electric Transmission Line MA</v>
          </cell>
          <cell r="G525" t="str">
            <v>NONE</v>
          </cell>
          <cell r="H525" t="str">
            <v>NONE</v>
          </cell>
          <cell r="I525" t="str">
            <v>CONVERY, GERALD</v>
          </cell>
          <cell r="L525" t="str">
            <v>Major Storms - Trans</v>
          </cell>
          <cell r="M525" t="str">
            <v>Blanket</v>
          </cell>
          <cell r="O525" t="str">
            <v>Closed</v>
          </cell>
          <cell r="Q525" t="str">
            <v>C01572</v>
          </cell>
          <cell r="R525">
            <v>37964</v>
          </cell>
          <cell r="S525" t="str">
            <v>pwrbtch</v>
          </cell>
          <cell r="U525" t="str">
            <v xml:space="preserve">Install, remove, maintain and retire all units of plant on  MEC owned transmission lines associated with storms in      fiscal year 2004. Also, accumulate stand-by O&amp;M charges associated with these storms.                               </v>
          </cell>
          <cell r="V525" t="str">
            <v>2/15/05- was C01461 in workplan - entered 07-09 $_x000D_
description changed 6/20/2007 D Ricker</v>
          </cell>
          <cell r="W525" t="str">
            <v xml:space="preserve">  </v>
          </cell>
          <cell r="X525" t="str">
            <v>Div Ops-NE Electric</v>
          </cell>
          <cell r="Y525" t="str">
            <v>75005310T</v>
          </cell>
          <cell r="Z525" t="str">
            <v>FRT5000 - FR Transmission Profit Center</v>
          </cell>
          <cell r="AA525" t="str">
            <v>NONE</v>
          </cell>
          <cell r="AB525" t="str">
            <v xml:space="preserve">COMPANY 5310 LEVEL ELECT DIST </v>
          </cell>
          <cell r="AE525">
            <v>9</v>
          </cell>
          <cell r="AF525" t="str">
            <v>10</v>
          </cell>
          <cell r="AG525">
            <v>39164</v>
          </cell>
          <cell r="AH525">
            <v>50000.04</v>
          </cell>
          <cell r="AI525">
            <v>1</v>
          </cell>
          <cell r="AJ525">
            <v>1</v>
          </cell>
          <cell r="AK525">
            <v>1</v>
          </cell>
          <cell r="AL525">
            <v>0</v>
          </cell>
          <cell r="AM525">
            <v>1</v>
          </cell>
          <cell r="AN525">
            <v>1</v>
          </cell>
        </row>
        <row r="526">
          <cell r="A526" t="str">
            <v>C001682</v>
          </cell>
          <cell r="B526">
            <v>5310</v>
          </cell>
          <cell r="D526" t="str">
            <v>M1 LINE DAVIT REPLACE</v>
          </cell>
          <cell r="E526" t="str">
            <v>P_Electric Transmission Line MA</v>
          </cell>
          <cell r="G526" t="str">
            <v>NONE</v>
          </cell>
          <cell r="H526" t="str">
            <v>NONE</v>
          </cell>
          <cell r="I526" t="str">
            <v>HARVEY, ROBERT</v>
          </cell>
          <cell r="L526" t="str">
            <v>Asset Replacement</v>
          </cell>
          <cell r="O526" t="str">
            <v>Closed</v>
          </cell>
          <cell r="Q526" t="str">
            <v>C01682</v>
          </cell>
          <cell r="R526">
            <v>37964</v>
          </cell>
          <cell r="S526" t="str">
            <v>pwrbtch</v>
          </cell>
          <cell r="U526" t="str">
            <v xml:space="preserve">REPLACE 99 DAVIT ARMS                                                                                                                                                                                                                           </v>
          </cell>
          <cell r="V526" t="str">
            <v xml:space="preserve">  </v>
          </cell>
          <cell r="W526" t="str">
            <v xml:space="preserve">  </v>
          </cell>
          <cell r="X526" t="str">
            <v>Div Ops-NE Electric</v>
          </cell>
          <cell r="Y526" t="str">
            <v>75005310T</v>
          </cell>
          <cell r="Z526" t="str">
            <v>FRT5000 - FR Transmission Profit Center</v>
          </cell>
          <cell r="AA526" t="str">
            <v>NONE</v>
          </cell>
          <cell r="AB526" t="str">
            <v xml:space="preserve">COMPANY 5310 LEVEL ELECT DIST </v>
          </cell>
          <cell r="AE526">
            <v>1</v>
          </cell>
        </row>
        <row r="527">
          <cell r="A527" t="str">
            <v>C001693</v>
          </cell>
          <cell r="B527">
            <v>5310</v>
          </cell>
          <cell r="D527" t="str">
            <v>DUPONT SUB - 115KV SWITCHES</v>
          </cell>
          <cell r="E527" t="str">
            <v>P_Electric Transmission Sub MA</v>
          </cell>
          <cell r="G527" t="str">
            <v>NONE</v>
          </cell>
          <cell r="H527" t="str">
            <v>NONE</v>
          </cell>
          <cell r="I527" t="str">
            <v>WILLIAMS, ROBERT</v>
          </cell>
          <cell r="J527" t="str">
            <v>System Capacity &amp; Performance</v>
          </cell>
          <cell r="K527" t="str">
            <v>T_Other Syst Capacity &amp; Performance</v>
          </cell>
          <cell r="L527" t="str">
            <v>Load Relief</v>
          </cell>
          <cell r="M527" t="str">
            <v>Specific</v>
          </cell>
          <cell r="O527" t="str">
            <v>open</v>
          </cell>
          <cell r="Q527" t="str">
            <v>C01693</v>
          </cell>
          <cell r="R527">
            <v>37964</v>
          </cell>
          <cell r="S527" t="str">
            <v>pwrbtch</v>
          </cell>
          <cell r="U527" t="str">
            <v xml:space="preserve">Replace 7 - 600 amp, 115kV disconnect switches with 2,000   amp rated disconnect switches.                              -                                                           -                                                           </v>
          </cell>
          <cell r="V527" t="str">
            <v xml:space="preserve">  </v>
          </cell>
          <cell r="W527" t="str">
            <v xml:space="preserve">  </v>
          </cell>
          <cell r="X527" t="str">
            <v>Div Ops-NE Electric</v>
          </cell>
          <cell r="Y527" t="str">
            <v>75005310T</v>
          </cell>
          <cell r="Z527" t="str">
            <v>FRT5000 - FR Transmission Profit Center</v>
          </cell>
          <cell r="AA527" t="str">
            <v>NONE</v>
          </cell>
          <cell r="AB527" t="str">
            <v xml:space="preserve">COMPANY 5310 LEVEL ELECT DIST </v>
          </cell>
          <cell r="AC527" t="str">
            <v>A1 C0 X0</v>
          </cell>
          <cell r="AE527">
            <v>2</v>
          </cell>
          <cell r="AF527" t="str">
            <v>2</v>
          </cell>
          <cell r="AG527">
            <v>41213</v>
          </cell>
          <cell r="AH527">
            <v>150000</v>
          </cell>
        </row>
        <row r="528">
          <cell r="A528" t="str">
            <v>C001694</v>
          </cell>
          <cell r="B528">
            <v>5310</v>
          </cell>
          <cell r="D528" t="str">
            <v>115KV LINE TERM-DUPONT/BELMONT</v>
          </cell>
          <cell r="E528" t="str">
            <v>P_Electric Transmission Sub MA</v>
          </cell>
          <cell r="G528" t="str">
            <v>NONE</v>
          </cell>
          <cell r="H528" t="str">
            <v>NONE</v>
          </cell>
          <cell r="I528" t="str">
            <v>GOLDGABER, SERGEY</v>
          </cell>
          <cell r="L528" t="str">
            <v>Load Relief</v>
          </cell>
          <cell r="M528" t="str">
            <v>Specific</v>
          </cell>
          <cell r="O528" t="str">
            <v>Closed</v>
          </cell>
          <cell r="Q528" t="str">
            <v>C01694</v>
          </cell>
          <cell r="R528">
            <v>37964</v>
          </cell>
          <cell r="S528" t="str">
            <v>pwrbtch</v>
          </cell>
          <cell r="U528" t="str">
            <v xml:space="preserve">Replace G18 wavetraps at Dupont, CT &amp; bus                   mods at Dupont. Replace C2 wavetraps Dupont, C2             busworkat Dupont. S1 buswork at Belmont. E20, F19, G18, C2, A94 &amp; S1 line protection settings/modifications as needed.  </v>
          </cell>
          <cell r="V528" t="str">
            <v>2/24/05 - entered 09-10 $_x000D_
FP suspended on 7/26/06 per Toni Scales.</v>
          </cell>
          <cell r="W528" t="str">
            <v xml:space="preserve">  </v>
          </cell>
          <cell r="X528" t="str">
            <v>Div Ops-NE Electric</v>
          </cell>
          <cell r="Y528" t="str">
            <v>75005310T</v>
          </cell>
          <cell r="Z528" t="str">
            <v>FRT5000 - FR Transmission Profit Center</v>
          </cell>
          <cell r="AA528" t="str">
            <v>NONE</v>
          </cell>
          <cell r="AB528" t="str">
            <v xml:space="preserve">COMPANY 5310 LEVEL ELECT DIST </v>
          </cell>
          <cell r="AE528">
            <v>2</v>
          </cell>
          <cell r="AF528" t="str">
            <v>2</v>
          </cell>
          <cell r="AG528">
            <v>38820</v>
          </cell>
          <cell r="AH528">
            <v>0</v>
          </cell>
          <cell r="AI528">
            <v>1</v>
          </cell>
          <cell r="AJ528">
            <v>1</v>
          </cell>
          <cell r="AK528">
            <v>1</v>
          </cell>
          <cell r="AL528">
            <v>0</v>
          </cell>
          <cell r="AM528">
            <v>1</v>
          </cell>
          <cell r="AN528">
            <v>1</v>
          </cell>
        </row>
        <row r="529">
          <cell r="A529" t="str">
            <v>C001801</v>
          </cell>
          <cell r="B529">
            <v>5310</v>
          </cell>
          <cell r="D529" t="str">
            <v>Z-CHELMSFORD ST NEESCOM RELIEF</v>
          </cell>
          <cell r="E529" t="str">
            <v>P_Electric Distribution Line MA</v>
          </cell>
          <cell r="G529" t="str">
            <v>NONE</v>
          </cell>
          <cell r="H529" t="str">
            <v>NONE</v>
          </cell>
          <cell r="I529" t="str">
            <v>KUPCHO, JEREMY</v>
          </cell>
          <cell r="L529" t="str">
            <v>Telecommunications Capital - Dist</v>
          </cell>
          <cell r="M529" t="str">
            <v>Specific</v>
          </cell>
          <cell r="O529" t="str">
            <v>Closed</v>
          </cell>
          <cell r="Q529" t="str">
            <v>C01801</v>
          </cell>
          <cell r="R529">
            <v>37964</v>
          </cell>
          <cell r="S529" t="str">
            <v>pwrbtch</v>
          </cell>
          <cell r="U529" t="str">
            <v xml:space="preserve">PRELIMINARY ENGINEERING ON NEESCOM REQUEST FOR DOUBLING     FIBER OPTIC CABLE ON 84 POLES ALONG CHELMSFORD ST FROM      MILBURY #16 TO RTE 3A IN LOWELL                                                                                         </v>
          </cell>
          <cell r="V529" t="str">
            <v xml:space="preserve">  </v>
          </cell>
          <cell r="W529" t="str">
            <v xml:space="preserve">  </v>
          </cell>
          <cell r="X529" t="str">
            <v>Div Ops-NE Electric</v>
          </cell>
          <cell r="Y529" t="str">
            <v>75005310E</v>
          </cell>
          <cell r="Z529" t="str">
            <v>MAE1000 - MA Electric Distribution PC</v>
          </cell>
          <cell r="AA529" t="str">
            <v>NONE</v>
          </cell>
          <cell r="AB529" t="str">
            <v xml:space="preserve">COMPANY 5310 LEVEL ELECT DIST </v>
          </cell>
          <cell r="AE529">
            <v>2</v>
          </cell>
          <cell r="AF529" t="str">
            <v>2</v>
          </cell>
          <cell r="AG529">
            <v>38959</v>
          </cell>
          <cell r="AH529">
            <v>500</v>
          </cell>
          <cell r="AI529">
            <v>1</v>
          </cell>
          <cell r="AJ529">
            <v>1</v>
          </cell>
          <cell r="AK529">
            <v>1</v>
          </cell>
          <cell r="AL529">
            <v>0</v>
          </cell>
          <cell r="AM529">
            <v>1</v>
          </cell>
          <cell r="AN529">
            <v>1</v>
          </cell>
        </row>
        <row r="530">
          <cell r="A530" t="str">
            <v>C001802</v>
          </cell>
          <cell r="B530">
            <v>5310</v>
          </cell>
          <cell r="D530" t="str">
            <v>NEESCOM, NSTAR FOXBOROUGH TIE</v>
          </cell>
          <cell r="E530" t="str">
            <v>P_Electric Distribution Line MA</v>
          </cell>
          <cell r="G530" t="str">
            <v>NONE</v>
          </cell>
          <cell r="H530" t="str">
            <v>NONE</v>
          </cell>
          <cell r="I530" t="str">
            <v>CASTRO, JOHN</v>
          </cell>
          <cell r="J530" t="str">
            <v>Non-Infrastructure</v>
          </cell>
          <cell r="L530" t="str">
            <v>Telecommunications Capital - Dist</v>
          </cell>
          <cell r="M530" t="str">
            <v>Specific</v>
          </cell>
          <cell r="O530" t="str">
            <v>Closed</v>
          </cell>
          <cell r="P530">
            <v>8350</v>
          </cell>
          <cell r="Q530" t="str">
            <v>C01802</v>
          </cell>
          <cell r="R530">
            <v>37964</v>
          </cell>
          <cell r="S530" t="str">
            <v>pwrbtch</v>
          </cell>
          <cell r="U530" t="str">
            <v>Relocate facilities on approximately 13 JO poles and        install associated disribution equipment on Washington      Street in Foxborough.</v>
          </cell>
          <cell r="V530" t="str">
            <v xml:space="preserve">  </v>
          </cell>
          <cell r="W530" t="str">
            <v xml:space="preserve">  </v>
          </cell>
          <cell r="X530" t="str">
            <v>Div Ops-NE Electric</v>
          </cell>
          <cell r="Y530" t="str">
            <v>75005310E</v>
          </cell>
          <cell r="Z530" t="str">
            <v>MAE1000 - MA Electric Distribution PC</v>
          </cell>
          <cell r="AA530" t="str">
            <v>NONE</v>
          </cell>
          <cell r="AB530" t="str">
            <v xml:space="preserve">COMPANY 5310 LEVEL ELECT DIST </v>
          </cell>
          <cell r="AE530">
            <v>2</v>
          </cell>
          <cell r="AF530" t="str">
            <v>2</v>
          </cell>
          <cell r="AG530">
            <v>38959</v>
          </cell>
          <cell r="AH530">
            <v>26</v>
          </cell>
          <cell r="AI530">
            <v>1</v>
          </cell>
          <cell r="AJ530">
            <v>1</v>
          </cell>
          <cell r="AK530">
            <v>1</v>
          </cell>
          <cell r="AL530">
            <v>0</v>
          </cell>
          <cell r="AM530">
            <v>1</v>
          </cell>
          <cell r="AN530">
            <v>1</v>
          </cell>
        </row>
        <row r="531">
          <cell r="A531" t="str">
            <v>C001803</v>
          </cell>
          <cell r="B531">
            <v>5310</v>
          </cell>
          <cell r="D531" t="str">
            <v>NEESCOM 1 CONSTITUTION BLVD</v>
          </cell>
          <cell r="E531" t="str">
            <v>P_Electric Distribution Line MA</v>
          </cell>
          <cell r="G531" t="str">
            <v>NONE</v>
          </cell>
          <cell r="H531" t="str">
            <v>NONE</v>
          </cell>
          <cell r="I531" t="str">
            <v>CASTRO, JOHN</v>
          </cell>
          <cell r="L531" t="str">
            <v>Telecommunications Capital - Dist</v>
          </cell>
          <cell r="M531" t="str">
            <v>Specific</v>
          </cell>
          <cell r="O531" t="str">
            <v>Closed</v>
          </cell>
          <cell r="Q531" t="str">
            <v>C01803</v>
          </cell>
          <cell r="R531">
            <v>37964</v>
          </cell>
          <cell r="S531" t="str">
            <v>pwrbtch</v>
          </cell>
          <cell r="U531" t="str">
            <v xml:space="preserve">Field survey for Neescom make ready work.                                                                                                                                                                                                       </v>
          </cell>
          <cell r="V531" t="str">
            <v xml:space="preserve">  </v>
          </cell>
          <cell r="W531" t="str">
            <v xml:space="preserve">  </v>
          </cell>
          <cell r="X531" t="str">
            <v>Div Ops-NE Electric</v>
          </cell>
          <cell r="Y531" t="str">
            <v>75005310E</v>
          </cell>
          <cell r="Z531" t="str">
            <v>MAE1000 - MA Electric Distribution PC</v>
          </cell>
          <cell r="AA531" t="str">
            <v>NONE</v>
          </cell>
          <cell r="AB531" t="str">
            <v xml:space="preserve">COMPANY 5310 LEVEL ELECT DIST </v>
          </cell>
          <cell r="AE531">
            <v>1</v>
          </cell>
        </row>
        <row r="532">
          <cell r="A532" t="str">
            <v>C001804</v>
          </cell>
          <cell r="B532">
            <v>5310</v>
          </cell>
          <cell r="D532" t="str">
            <v>NEESCOM - FORGE PARK</v>
          </cell>
          <cell r="E532" t="str">
            <v>P_Electric Distribution Line MA</v>
          </cell>
          <cell r="G532" t="str">
            <v>NONE</v>
          </cell>
          <cell r="H532" t="str">
            <v>NONE</v>
          </cell>
          <cell r="I532" t="str">
            <v>KUT, BRUCE</v>
          </cell>
          <cell r="L532" t="str">
            <v>Telecommunications Capital - Dist</v>
          </cell>
          <cell r="M532" t="str">
            <v>Specific</v>
          </cell>
          <cell r="O532" t="str">
            <v>Closed</v>
          </cell>
          <cell r="Q532" t="str">
            <v>C01804</v>
          </cell>
          <cell r="R532">
            <v>37964</v>
          </cell>
          <cell r="S532" t="str">
            <v>pwrbtch</v>
          </cell>
          <cell r="U532" t="str">
            <v xml:space="preserve">Complete manhole survey and make ready work for 20 manholes located in Forge Park, Franklin.                                                                                                                                                    </v>
          </cell>
          <cell r="V532" t="str">
            <v xml:space="preserve">  </v>
          </cell>
          <cell r="W532" t="str">
            <v xml:space="preserve">  </v>
          </cell>
          <cell r="X532" t="str">
            <v>Div Ops-NE Electric</v>
          </cell>
          <cell r="Y532" t="str">
            <v>75005310E</v>
          </cell>
          <cell r="Z532" t="str">
            <v>MAE1000 - MA Electric Distribution PC</v>
          </cell>
          <cell r="AA532" t="str">
            <v>NONE</v>
          </cell>
          <cell r="AB532" t="str">
            <v xml:space="preserve">COMPANY 5310 LEVEL ELECT DIST </v>
          </cell>
          <cell r="AE532">
            <v>2</v>
          </cell>
          <cell r="AF532" t="str">
            <v>2</v>
          </cell>
          <cell r="AG532">
            <v>38959</v>
          </cell>
          <cell r="AH532">
            <v>3000</v>
          </cell>
          <cell r="AI532">
            <v>1</v>
          </cell>
          <cell r="AJ532">
            <v>1</v>
          </cell>
          <cell r="AK532">
            <v>1</v>
          </cell>
          <cell r="AL532">
            <v>0</v>
          </cell>
          <cell r="AM532">
            <v>1</v>
          </cell>
          <cell r="AN532">
            <v>1</v>
          </cell>
        </row>
        <row r="533">
          <cell r="A533" t="str">
            <v>C001805</v>
          </cell>
          <cell r="B533">
            <v>5320</v>
          </cell>
          <cell r="C533" t="str">
            <v>Massachusetts - East</v>
          </cell>
          <cell r="D533" t="str">
            <v>GRIDCOM ANTENNA INSTALLATION</v>
          </cell>
          <cell r="E533" t="str">
            <v>P_Electric Distribution Line MA</v>
          </cell>
          <cell r="G533" t="str">
            <v>NONE</v>
          </cell>
          <cell r="H533" t="str">
            <v>NONE</v>
          </cell>
          <cell r="I533" t="str">
            <v>HOLDGATE, STEVEN</v>
          </cell>
          <cell r="J533" t="str">
            <v>Non-Infrastructure</v>
          </cell>
          <cell r="L533" t="str">
            <v>Telecommunications Capital - Dist</v>
          </cell>
          <cell r="M533" t="str">
            <v>Specific</v>
          </cell>
          <cell r="O533" t="str">
            <v>Closed</v>
          </cell>
          <cell r="P533">
            <v>7073</v>
          </cell>
          <cell r="Q533" t="str">
            <v>C01805</v>
          </cell>
          <cell r="R533">
            <v>37964</v>
          </cell>
          <cell r="S533" t="str">
            <v>pwrbtch</v>
          </cell>
          <cell r="U533" t="str">
            <v>Survey 13 Poles and perform make-ready work and Installation  of GridCom Pole-top Antennas</v>
          </cell>
          <cell r="V533" t="str">
            <v xml:space="preserve">  </v>
          </cell>
          <cell r="W533" t="str">
            <v xml:space="preserve">  </v>
          </cell>
          <cell r="X533" t="str">
            <v>Div Ops-NE Electric</v>
          </cell>
          <cell r="Y533" t="str">
            <v>75005320E</v>
          </cell>
          <cell r="Z533" t="str">
            <v>MAE1000 - MA Electric Distribution PC</v>
          </cell>
          <cell r="AA533" t="str">
            <v>NONE</v>
          </cell>
          <cell r="AB533" t="str">
            <v>COMPANY 5320 LEVEL ELECT DIST</v>
          </cell>
          <cell r="AE533">
            <v>3</v>
          </cell>
          <cell r="AF533" t="str">
            <v>3</v>
          </cell>
          <cell r="AG533">
            <v>38959</v>
          </cell>
          <cell r="AH533">
            <v>13000</v>
          </cell>
          <cell r="AI533">
            <v>1</v>
          </cell>
          <cell r="AJ533">
            <v>1</v>
          </cell>
          <cell r="AK533">
            <v>1</v>
          </cell>
          <cell r="AL533">
            <v>0</v>
          </cell>
          <cell r="AM533">
            <v>1</v>
          </cell>
          <cell r="AN533">
            <v>1</v>
          </cell>
        </row>
        <row r="534">
          <cell r="A534" t="str">
            <v>C001806</v>
          </cell>
          <cell r="B534">
            <v>5320</v>
          </cell>
          <cell r="C534" t="str">
            <v>Massachusetts - East</v>
          </cell>
          <cell r="D534" t="str">
            <v>Annual Storm Project</v>
          </cell>
          <cell r="E534" t="str">
            <v>P_Electric Distribution Line MA</v>
          </cell>
          <cell r="G534" t="str">
            <v>NONE</v>
          </cell>
          <cell r="H534" t="str">
            <v>NONE</v>
          </cell>
          <cell r="J534" t="str">
            <v>Damage/Failure</v>
          </cell>
          <cell r="L534" t="str">
            <v>Major Storms - Dist</v>
          </cell>
          <cell r="M534" t="str">
            <v>Specific</v>
          </cell>
          <cell r="O534" t="str">
            <v>cancelled</v>
          </cell>
          <cell r="P534">
            <v>7067</v>
          </cell>
          <cell r="Q534" t="str">
            <v>C01806</v>
          </cell>
          <cell r="R534">
            <v>37964</v>
          </cell>
          <cell r="S534" t="str">
            <v>pwrbtch</v>
          </cell>
          <cell r="U534" t="str">
            <v xml:space="preserve">  </v>
          </cell>
          <cell r="V534" t="str">
            <v xml:space="preserve">  </v>
          </cell>
          <cell r="W534" t="str">
            <v xml:space="preserve">  </v>
          </cell>
          <cell r="X534" t="str">
            <v>Div Ops-NE Electric</v>
          </cell>
          <cell r="Y534" t="str">
            <v>75005320E</v>
          </cell>
          <cell r="Z534" t="str">
            <v>MAE1000 - MA Electric Distribution PC</v>
          </cell>
          <cell r="AA534" t="str">
            <v>NONE</v>
          </cell>
          <cell r="AB534" t="str">
            <v>COMPANY 5320 LEVEL ELECT DIST</v>
          </cell>
          <cell r="AE534">
            <v>0</v>
          </cell>
          <cell r="AK534">
            <v>38747</v>
          </cell>
        </row>
        <row r="535">
          <cell r="A535" t="str">
            <v>C001807</v>
          </cell>
          <cell r="B535">
            <v>5320</v>
          </cell>
          <cell r="D535" t="str">
            <v>New Reliability Projects</v>
          </cell>
          <cell r="E535" t="str">
            <v>P_Electric Distribution Line MA</v>
          </cell>
          <cell r="G535" t="str">
            <v>NONE</v>
          </cell>
          <cell r="H535" t="str">
            <v>NONE</v>
          </cell>
          <cell r="L535" t="str">
            <v>Reliability - Dist</v>
          </cell>
          <cell r="M535" t="str">
            <v>Specific</v>
          </cell>
          <cell r="O535" t="str">
            <v>Closed</v>
          </cell>
          <cell r="Q535" t="str">
            <v>C01807</v>
          </cell>
          <cell r="R535">
            <v>37964</v>
          </cell>
          <cell r="S535" t="str">
            <v>pwrbtch</v>
          </cell>
          <cell r="U535" t="str">
            <v xml:space="preserve">  </v>
          </cell>
          <cell r="V535" t="str">
            <v xml:space="preserve">  </v>
          </cell>
          <cell r="W535" t="str">
            <v xml:space="preserve">  </v>
          </cell>
          <cell r="X535" t="str">
            <v>Div Ops-NE Electric</v>
          </cell>
          <cell r="Y535" t="str">
            <v>75005320E</v>
          </cell>
          <cell r="Z535" t="str">
            <v>MAE1000 - MA Electric Distribution PC</v>
          </cell>
          <cell r="AA535" t="str">
            <v>NONE</v>
          </cell>
          <cell r="AB535" t="str">
            <v>COMPANY 5320 LEVEL ELECT DIST</v>
          </cell>
          <cell r="AE535">
            <v>0</v>
          </cell>
        </row>
        <row r="536">
          <cell r="A536" t="str">
            <v>C001808</v>
          </cell>
          <cell r="B536">
            <v>5320</v>
          </cell>
          <cell r="D536" t="str">
            <v>Various New Business</v>
          </cell>
          <cell r="E536" t="str">
            <v>P_Electric Distribution Line MA</v>
          </cell>
          <cell r="G536" t="str">
            <v>NONE</v>
          </cell>
          <cell r="H536" t="str">
            <v>NONE</v>
          </cell>
          <cell r="L536" t="str">
            <v>New Business - Commercial</v>
          </cell>
          <cell r="M536" t="str">
            <v>Specific</v>
          </cell>
          <cell r="O536" t="str">
            <v>Closed</v>
          </cell>
          <cell r="Q536" t="str">
            <v>C01808</v>
          </cell>
          <cell r="R536">
            <v>37964</v>
          </cell>
          <cell r="S536" t="str">
            <v>pwrbtch</v>
          </cell>
          <cell r="U536" t="str">
            <v>Placeholder for future years</v>
          </cell>
          <cell r="V536" t="str">
            <v xml:space="preserve">  </v>
          </cell>
          <cell r="W536" t="str">
            <v xml:space="preserve">  </v>
          </cell>
          <cell r="X536" t="str">
            <v>Div Ops-NE Electric</v>
          </cell>
          <cell r="Y536" t="str">
            <v>75005320E</v>
          </cell>
          <cell r="Z536" t="str">
            <v>MAE1000 - MA Electric Distribution PC</v>
          </cell>
          <cell r="AA536" t="str">
            <v>NONE</v>
          </cell>
          <cell r="AB536" t="str">
            <v>COMPANY 5320 LEVEL ELECT DIST</v>
          </cell>
          <cell r="AE536">
            <v>0</v>
          </cell>
        </row>
        <row r="537">
          <cell r="A537" t="str">
            <v>C001809</v>
          </cell>
          <cell r="B537">
            <v>5320</v>
          </cell>
          <cell r="D537" t="str">
            <v>New Public Requirements</v>
          </cell>
          <cell r="E537" t="str">
            <v>P_Electric Distribution Line MA</v>
          </cell>
          <cell r="G537" t="str">
            <v>NONE</v>
          </cell>
          <cell r="H537" t="str">
            <v>NONE</v>
          </cell>
          <cell r="M537" t="str">
            <v>Specific</v>
          </cell>
          <cell r="O537" t="str">
            <v>Closed</v>
          </cell>
          <cell r="Q537" t="str">
            <v>C01809</v>
          </cell>
          <cell r="R537">
            <v>37964</v>
          </cell>
          <cell r="S537" t="str">
            <v>pwrbtch</v>
          </cell>
          <cell r="U537" t="str">
            <v>Placeholder for future years</v>
          </cell>
          <cell r="V537" t="str">
            <v xml:space="preserve">  </v>
          </cell>
          <cell r="W537" t="str">
            <v xml:space="preserve">  </v>
          </cell>
          <cell r="X537" t="str">
            <v>Div Ops-NE Electric</v>
          </cell>
          <cell r="Y537" t="str">
            <v>75005320E</v>
          </cell>
          <cell r="Z537" t="str">
            <v>MAE1000 - MA Electric Distribution PC</v>
          </cell>
          <cell r="AA537" t="str">
            <v>NONE</v>
          </cell>
          <cell r="AB537" t="str">
            <v>COMPANY 5320 LEVEL ELECT DIST</v>
          </cell>
          <cell r="AE537">
            <v>0</v>
          </cell>
        </row>
        <row r="538">
          <cell r="A538" t="str">
            <v>C001810</v>
          </cell>
          <cell r="B538">
            <v>5320</v>
          </cell>
          <cell r="D538" t="str">
            <v>New Load relief Projects</v>
          </cell>
          <cell r="E538" t="str">
            <v>P_Electric Distribution Line MA</v>
          </cell>
          <cell r="G538" t="str">
            <v>NONE</v>
          </cell>
          <cell r="H538" t="str">
            <v>NONE</v>
          </cell>
          <cell r="L538" t="str">
            <v>Load Relief</v>
          </cell>
          <cell r="M538" t="str">
            <v>Specific</v>
          </cell>
          <cell r="O538" t="str">
            <v>cancelled</v>
          </cell>
          <cell r="Q538" t="str">
            <v>C01810</v>
          </cell>
          <cell r="R538">
            <v>37964</v>
          </cell>
          <cell r="S538" t="str">
            <v>pwrbtch</v>
          </cell>
          <cell r="U538" t="str">
            <v>Placeholder for future years</v>
          </cell>
          <cell r="V538" t="str">
            <v xml:space="preserve">  </v>
          </cell>
          <cell r="W538" t="str">
            <v xml:space="preserve">  </v>
          </cell>
          <cell r="X538" t="str">
            <v>Div Ops-NE Electric</v>
          </cell>
          <cell r="Y538" t="str">
            <v>75005320E</v>
          </cell>
          <cell r="Z538" t="str">
            <v>MAE1000 - MA Electric Distribution PC</v>
          </cell>
          <cell r="AA538" t="str">
            <v>NONE</v>
          </cell>
          <cell r="AB538" t="str">
            <v>COMPANY 5320 LEVEL ELECT DIST</v>
          </cell>
          <cell r="AE538">
            <v>0</v>
          </cell>
          <cell r="AK538">
            <v>39092</v>
          </cell>
        </row>
        <row r="539">
          <cell r="A539" t="str">
            <v>C001811</v>
          </cell>
          <cell r="B539">
            <v>5320</v>
          </cell>
          <cell r="D539" t="str">
            <v>AFSC Nantucket</v>
          </cell>
          <cell r="E539" t="str">
            <v>P_Electric Distribution Line MA</v>
          </cell>
          <cell r="G539" t="str">
            <v>NONE</v>
          </cell>
          <cell r="H539" t="str">
            <v>NONE</v>
          </cell>
          <cell r="M539" t="str">
            <v>Specific</v>
          </cell>
          <cell r="O539" t="str">
            <v>Closed</v>
          </cell>
          <cell r="Q539" t="str">
            <v>C01811</v>
          </cell>
          <cell r="R539">
            <v>37964</v>
          </cell>
          <cell r="S539" t="str">
            <v>pwrbtch</v>
          </cell>
          <cell r="U539" t="str">
            <v xml:space="preserve">  </v>
          </cell>
          <cell r="V539" t="str">
            <v xml:space="preserve">  </v>
          </cell>
          <cell r="W539" t="str">
            <v xml:space="preserve">  </v>
          </cell>
          <cell r="X539" t="str">
            <v>Div Ops-NE Electric</v>
          </cell>
          <cell r="Y539" t="str">
            <v>75005320E</v>
          </cell>
          <cell r="Z539" t="str">
            <v>MAE1000 - MA Electric Distribution PC</v>
          </cell>
          <cell r="AA539" t="str">
            <v>NONE</v>
          </cell>
          <cell r="AB539" t="str">
            <v>COMPANY 5320 LEVEL ELECT DIST</v>
          </cell>
          <cell r="AE539">
            <v>0</v>
          </cell>
        </row>
        <row r="540">
          <cell r="A540" t="str">
            <v>C001812</v>
          </cell>
          <cell r="B540">
            <v>5320</v>
          </cell>
          <cell r="D540" t="str">
            <v>NE C&amp;I AMR</v>
          </cell>
          <cell r="E540" t="str">
            <v>P_Electric Distribution Line MA</v>
          </cell>
          <cell r="G540" t="str">
            <v>NONE</v>
          </cell>
          <cell r="H540" t="str">
            <v>NONE</v>
          </cell>
          <cell r="I540" t="str">
            <v>SHERIDAN, ROBERT D</v>
          </cell>
          <cell r="L540" t="str">
            <v>Meters - Dist</v>
          </cell>
          <cell r="M540" t="str">
            <v>Specific</v>
          </cell>
          <cell r="O540" t="str">
            <v>Closed</v>
          </cell>
          <cell r="Q540" t="str">
            <v>C01812</v>
          </cell>
          <cell r="R540">
            <v>37964</v>
          </cell>
          <cell r="S540" t="str">
            <v>pwrbtch</v>
          </cell>
          <cell r="U540" t="str">
            <v>Bill Goguen memo</v>
          </cell>
          <cell r="V540" t="str">
            <v xml:space="preserve">  </v>
          </cell>
          <cell r="W540" t="str">
            <v xml:space="preserve">  </v>
          </cell>
          <cell r="X540" t="str">
            <v>Div Ops-NE Electric</v>
          </cell>
          <cell r="Y540" t="str">
            <v>75005320E</v>
          </cell>
          <cell r="Z540" t="str">
            <v>MAE1000 - MA Electric Distribution PC</v>
          </cell>
          <cell r="AA540" t="str">
            <v>NONE</v>
          </cell>
          <cell r="AB540" t="str">
            <v>COMPANY 5320 LEVEL ELECT DIST</v>
          </cell>
          <cell r="AE540">
            <v>0</v>
          </cell>
        </row>
        <row r="541">
          <cell r="A541" t="str">
            <v>C001813</v>
          </cell>
          <cell r="B541">
            <v>5320</v>
          </cell>
          <cell r="D541" t="str">
            <v>Replace GE Relays</v>
          </cell>
          <cell r="E541" t="str">
            <v>P_Electric Distribution Sub MA</v>
          </cell>
          <cell r="G541" t="str">
            <v>NONE</v>
          </cell>
          <cell r="H541" t="str">
            <v>NONE</v>
          </cell>
          <cell r="L541" t="str">
            <v>Asset Replacement</v>
          </cell>
          <cell r="M541" t="str">
            <v>Specific</v>
          </cell>
          <cell r="O541" t="str">
            <v>cancelled</v>
          </cell>
          <cell r="P541">
            <v>7474</v>
          </cell>
          <cell r="Q541" t="str">
            <v>C01813</v>
          </cell>
          <cell r="R541">
            <v>37964</v>
          </cell>
          <cell r="S541" t="str">
            <v>pwrbtch</v>
          </cell>
          <cell r="U541" t="str">
            <v xml:space="preserve">  </v>
          </cell>
          <cell r="V541" t="str">
            <v xml:space="preserve">cancel fp per email from Kelly, Patrick N. (SYR) 7/13/09. Kabir Salaam </v>
          </cell>
          <cell r="W541" t="str">
            <v xml:space="preserve">  </v>
          </cell>
          <cell r="X541" t="str">
            <v>Div Ops-NE Electric</v>
          </cell>
          <cell r="Y541" t="str">
            <v>75005320E</v>
          </cell>
          <cell r="Z541" t="str">
            <v>MAE1000 - MA Electric Distribution PC</v>
          </cell>
          <cell r="AA541" t="str">
            <v>NONE</v>
          </cell>
          <cell r="AB541" t="str">
            <v>COMPANY 5320 LEVEL ELECT DIST</v>
          </cell>
          <cell r="AE541">
            <v>0</v>
          </cell>
          <cell r="AK541">
            <v>40007</v>
          </cell>
        </row>
        <row r="542">
          <cell r="A542" t="str">
            <v>C001814</v>
          </cell>
          <cell r="B542">
            <v>5320</v>
          </cell>
          <cell r="D542" t="str">
            <v>Expand Lothrop St. Sun for sec</v>
          </cell>
          <cell r="E542" t="str">
            <v>P_Electric Distribution Sub MA</v>
          </cell>
          <cell r="G542" t="str">
            <v>NONE</v>
          </cell>
          <cell r="H542" t="str">
            <v>NONE</v>
          </cell>
          <cell r="M542" t="str">
            <v>Specific</v>
          </cell>
          <cell r="O542" t="str">
            <v>cancelled</v>
          </cell>
          <cell r="Q542" t="str">
            <v>C01814</v>
          </cell>
          <cell r="R542">
            <v>37964</v>
          </cell>
          <cell r="S542" t="str">
            <v>pwrbtch</v>
          </cell>
          <cell r="U542" t="str">
            <v xml:space="preserve">  </v>
          </cell>
          <cell r="V542" t="str">
            <v xml:space="preserve">cancel fp per email from Kelly, Patrick N. (SYR) 7/13/09. Kabir Salaam </v>
          </cell>
          <cell r="W542" t="str">
            <v xml:space="preserve">  </v>
          </cell>
          <cell r="X542" t="str">
            <v>Div Ops-NE Electric</v>
          </cell>
          <cell r="Y542" t="str">
            <v>75005320E</v>
          </cell>
          <cell r="Z542" t="str">
            <v>MAE1000 - MA Electric Distribution PC</v>
          </cell>
          <cell r="AA542" t="str">
            <v>NONE</v>
          </cell>
          <cell r="AB542" t="str">
            <v>COMPANY 5320 LEVEL ELECT DIST</v>
          </cell>
          <cell r="AE542">
            <v>0</v>
          </cell>
          <cell r="AK542">
            <v>40007</v>
          </cell>
        </row>
        <row r="543">
          <cell r="A543" t="str">
            <v>C001815</v>
          </cell>
          <cell r="B543">
            <v>5320</v>
          </cell>
          <cell r="D543" t="str">
            <v>Quaise Lane UG</v>
          </cell>
          <cell r="E543" t="str">
            <v>P_Electric Distribution Line MA</v>
          </cell>
          <cell r="G543" t="str">
            <v>NONE</v>
          </cell>
          <cell r="H543" t="str">
            <v>NONE</v>
          </cell>
          <cell r="L543" t="str">
            <v>New Business - Commercial</v>
          </cell>
          <cell r="M543" t="str">
            <v>Specific</v>
          </cell>
          <cell r="O543" t="str">
            <v>Closed</v>
          </cell>
          <cell r="Q543" t="str">
            <v>C01815</v>
          </cell>
          <cell r="R543">
            <v>37964</v>
          </cell>
          <cell r="S543" t="str">
            <v>pwrbtch</v>
          </cell>
          <cell r="U543" t="str">
            <v xml:space="preserve">  </v>
          </cell>
          <cell r="V543" t="str">
            <v xml:space="preserve">  </v>
          </cell>
          <cell r="W543" t="str">
            <v xml:space="preserve">  </v>
          </cell>
          <cell r="X543" t="str">
            <v>Div Ops-NE Electric</v>
          </cell>
          <cell r="Y543" t="str">
            <v>75005320E</v>
          </cell>
          <cell r="Z543" t="str">
            <v>MAE1000 - MA Electric Distribution PC</v>
          </cell>
          <cell r="AA543" t="str">
            <v>NONE</v>
          </cell>
          <cell r="AB543" t="str">
            <v>COMPANY 5320 LEVEL ELECT DIST</v>
          </cell>
          <cell r="AE543">
            <v>0</v>
          </cell>
        </row>
        <row r="544">
          <cell r="A544" t="str">
            <v>C001816</v>
          </cell>
          <cell r="B544">
            <v>5310</v>
          </cell>
          <cell r="D544" t="str">
            <v>AFSC - SCM Savings Initiative</v>
          </cell>
          <cell r="E544" t="str">
            <v>P_Electric Distribution Line MA</v>
          </cell>
          <cell r="G544" t="str">
            <v>NONE</v>
          </cell>
          <cell r="H544" t="str">
            <v>NONE</v>
          </cell>
          <cell r="I544" t="str">
            <v>SHERIDAN, ROBERT D</v>
          </cell>
          <cell r="M544" t="str">
            <v>Specific</v>
          </cell>
          <cell r="O544" t="str">
            <v>Closed</v>
          </cell>
          <cell r="Q544" t="str">
            <v>C01816</v>
          </cell>
          <cell r="R544">
            <v>37964</v>
          </cell>
          <cell r="S544" t="str">
            <v>pwrbtch</v>
          </cell>
          <cell r="U544" t="str">
            <v>AFSC - expected savings due to SCM initiatives</v>
          </cell>
          <cell r="V544" t="str">
            <v xml:space="preserve">  </v>
          </cell>
          <cell r="W544" t="str">
            <v xml:space="preserve">  </v>
          </cell>
          <cell r="X544" t="str">
            <v>Conversion Only</v>
          </cell>
          <cell r="Y544" t="str">
            <v>99995310E</v>
          </cell>
          <cell r="Z544" t="str">
            <v>MAE1000 - MA Electric Distribution PC</v>
          </cell>
          <cell r="AA544" t="str">
            <v>NONE</v>
          </cell>
          <cell r="AB544" t="str">
            <v xml:space="preserve">COMPANY 5310 LEVEL ELECT DIST </v>
          </cell>
          <cell r="AE544">
            <v>0</v>
          </cell>
        </row>
        <row r="545">
          <cell r="A545" t="str">
            <v>C001817</v>
          </cell>
          <cell r="B545">
            <v>5310</v>
          </cell>
          <cell r="D545" t="str">
            <v>Project Name</v>
          </cell>
          <cell r="E545" t="str">
            <v>P_Electric Distribution Line MA</v>
          </cell>
          <cell r="G545" t="str">
            <v>NONE</v>
          </cell>
          <cell r="H545" t="str">
            <v>NONE</v>
          </cell>
          <cell r="M545" t="str">
            <v>Specific</v>
          </cell>
          <cell r="O545" t="str">
            <v>cancelled</v>
          </cell>
          <cell r="Q545" t="str">
            <v>C01817</v>
          </cell>
          <cell r="R545">
            <v>37964</v>
          </cell>
          <cell r="S545" t="str">
            <v>pwrbtch</v>
          </cell>
          <cell r="U545" t="str">
            <v xml:space="preserve">  </v>
          </cell>
          <cell r="V545" t="str">
            <v xml:space="preserve">  </v>
          </cell>
          <cell r="W545" t="str">
            <v xml:space="preserve">  </v>
          </cell>
          <cell r="X545" t="str">
            <v>Conversion Only</v>
          </cell>
          <cell r="Y545" t="str">
            <v>99995310E</v>
          </cell>
          <cell r="Z545" t="str">
            <v>MAE1000 - MA Electric Distribution PC</v>
          </cell>
          <cell r="AA545" t="str">
            <v>NONE</v>
          </cell>
          <cell r="AB545" t="str">
            <v xml:space="preserve">COMPANY 5310 LEVEL ELECT DIST </v>
          </cell>
          <cell r="AE545">
            <v>0</v>
          </cell>
          <cell r="AK545">
            <v>38208</v>
          </cell>
        </row>
        <row r="546">
          <cell r="A546" t="str">
            <v>C001818</v>
          </cell>
          <cell r="B546">
            <v>5310</v>
          </cell>
          <cell r="D546" t="str">
            <v>Westboro and Lincoln radio dispatch</v>
          </cell>
          <cell r="E546" t="str">
            <v>P_Electric Distribution Line MA</v>
          </cell>
          <cell r="G546" t="str">
            <v>NONE</v>
          </cell>
          <cell r="H546" t="str">
            <v>NONE</v>
          </cell>
          <cell r="I546" t="str">
            <v>SHERIDAN, ROBERT D</v>
          </cell>
          <cell r="M546" t="str">
            <v>Specific</v>
          </cell>
          <cell r="O546" t="str">
            <v>Closed</v>
          </cell>
          <cell r="Q546" t="str">
            <v>C01818</v>
          </cell>
          <cell r="R546">
            <v>37964</v>
          </cell>
          <cell r="S546" t="str">
            <v>pwrbtch</v>
          </cell>
          <cell r="U546" t="str">
            <v>Another equal amount will be required in NEP budget.  S. Siter</v>
          </cell>
          <cell r="V546" t="str">
            <v xml:space="preserve">  </v>
          </cell>
          <cell r="W546" t="str">
            <v xml:space="preserve">  </v>
          </cell>
          <cell r="X546" t="str">
            <v>Conversion Only</v>
          </cell>
          <cell r="Y546" t="str">
            <v>99995310E</v>
          </cell>
          <cell r="Z546" t="str">
            <v>MAE1000 - MA Electric Distribution PC</v>
          </cell>
          <cell r="AA546" t="str">
            <v>NONE</v>
          </cell>
          <cell r="AB546" t="str">
            <v xml:space="preserve">COMPANY 5310 LEVEL ELECT DIST </v>
          </cell>
          <cell r="AE546">
            <v>0</v>
          </cell>
        </row>
        <row r="547">
          <cell r="A547" t="str">
            <v>C001819</v>
          </cell>
          <cell r="B547">
            <v>5310</v>
          </cell>
          <cell r="D547" t="str">
            <v>Telecom - Northampton Microwave</v>
          </cell>
          <cell r="E547" t="str">
            <v>P_Electric Distribution Line MA</v>
          </cell>
          <cell r="G547" t="str">
            <v>NONE</v>
          </cell>
          <cell r="H547" t="str">
            <v>NONE</v>
          </cell>
          <cell r="I547" t="str">
            <v>SHERIDAN, ROBERT D</v>
          </cell>
          <cell r="M547" t="str">
            <v>Specific</v>
          </cell>
          <cell r="O547" t="str">
            <v>Closed</v>
          </cell>
          <cell r="Q547" t="str">
            <v>C01819</v>
          </cell>
          <cell r="R547">
            <v>37964</v>
          </cell>
          <cell r="S547" t="str">
            <v>pwrbtch</v>
          </cell>
          <cell r="U547" t="str">
            <v>S. Siter</v>
          </cell>
          <cell r="V547" t="str">
            <v xml:space="preserve">  </v>
          </cell>
          <cell r="W547" t="str">
            <v xml:space="preserve">  </v>
          </cell>
          <cell r="X547" t="str">
            <v>Conversion Only</v>
          </cell>
          <cell r="Y547" t="str">
            <v>99995310E</v>
          </cell>
          <cell r="Z547" t="str">
            <v>MAE1000 - MA Electric Distribution PC</v>
          </cell>
          <cell r="AA547" t="str">
            <v>NONE</v>
          </cell>
          <cell r="AB547" t="str">
            <v xml:space="preserve">COMPANY 5310 LEVEL ELECT DIST </v>
          </cell>
          <cell r="AE547">
            <v>0</v>
          </cell>
        </row>
        <row r="548">
          <cell r="A548" t="str">
            <v>C001820</v>
          </cell>
          <cell r="B548">
            <v>5310</v>
          </cell>
          <cell r="D548" t="str">
            <v>Telecom - Lincoln Bldg Replacement</v>
          </cell>
          <cell r="E548" t="str">
            <v>P_Electric Distribution Line MA</v>
          </cell>
          <cell r="G548" t="str">
            <v>NONE</v>
          </cell>
          <cell r="H548" t="str">
            <v>NONE</v>
          </cell>
          <cell r="M548" t="str">
            <v>Specific</v>
          </cell>
          <cell r="O548" t="str">
            <v>cancelled</v>
          </cell>
          <cell r="P548">
            <v>9024</v>
          </cell>
          <cell r="Q548" t="str">
            <v>C01820</v>
          </cell>
          <cell r="R548">
            <v>37964</v>
          </cell>
          <cell r="S548" t="str">
            <v>pwrbtch</v>
          </cell>
          <cell r="U548" t="str">
            <v>M. Maljanian</v>
          </cell>
          <cell r="V548" t="str">
            <v xml:space="preserve">  </v>
          </cell>
          <cell r="W548" t="str">
            <v xml:space="preserve">  </v>
          </cell>
          <cell r="X548" t="str">
            <v>Conversion Only</v>
          </cell>
          <cell r="Y548" t="str">
            <v>99995310E</v>
          </cell>
          <cell r="Z548" t="str">
            <v>MAE1000 - MA Electric Distribution PC</v>
          </cell>
          <cell r="AA548" t="str">
            <v>NONE</v>
          </cell>
          <cell r="AB548" t="str">
            <v xml:space="preserve">COMPANY 5310 LEVEL ELECT DIST </v>
          </cell>
          <cell r="AE548">
            <v>0</v>
          </cell>
          <cell r="AK548">
            <v>41079</v>
          </cell>
        </row>
        <row r="549">
          <cell r="A549" t="str">
            <v>C001821</v>
          </cell>
          <cell r="B549">
            <v>5310</v>
          </cell>
          <cell r="D549" t="str">
            <v>Fiber Optics to Pratts Junction</v>
          </cell>
          <cell r="E549" t="str">
            <v>P_Electric Distribution Line MA</v>
          </cell>
          <cell r="G549" t="str">
            <v>NONE</v>
          </cell>
          <cell r="H549" t="str">
            <v>NONE</v>
          </cell>
          <cell r="I549" t="str">
            <v>SHERIDAN, ROBERT D</v>
          </cell>
          <cell r="M549" t="str">
            <v>Specific</v>
          </cell>
          <cell r="O549" t="str">
            <v>Closed</v>
          </cell>
          <cell r="Q549" t="str">
            <v>C01821</v>
          </cell>
          <cell r="R549">
            <v>37964</v>
          </cell>
          <cell r="S549" t="str">
            <v>pwrbtch</v>
          </cell>
          <cell r="U549" t="str">
            <v>S. Siter  $600k Capital  $200k Bankers Leasing</v>
          </cell>
          <cell r="V549" t="str">
            <v xml:space="preserve">  </v>
          </cell>
          <cell r="W549" t="str">
            <v xml:space="preserve">  </v>
          </cell>
          <cell r="X549" t="str">
            <v>Conversion Only</v>
          </cell>
          <cell r="Y549" t="str">
            <v>99995310E</v>
          </cell>
          <cell r="Z549" t="str">
            <v>MAE1000 - MA Electric Distribution PC</v>
          </cell>
          <cell r="AA549" t="str">
            <v>NONE</v>
          </cell>
          <cell r="AB549" t="str">
            <v xml:space="preserve">COMPANY 5310 LEVEL ELECT DIST </v>
          </cell>
          <cell r="AE549">
            <v>0</v>
          </cell>
        </row>
        <row r="550">
          <cell r="A550" t="str">
            <v>C001822</v>
          </cell>
          <cell r="B550">
            <v>5310</v>
          </cell>
          <cell r="D550" t="str">
            <v>Z-URD Re-hab Blueberry Cir. Pelham</v>
          </cell>
          <cell r="E550" t="str">
            <v>P_Electric Distribution Line MA</v>
          </cell>
          <cell r="G550" t="str">
            <v>NONE</v>
          </cell>
          <cell r="H550" t="str">
            <v>NONE</v>
          </cell>
          <cell r="L550" t="str">
            <v>Asset Replacement</v>
          </cell>
          <cell r="M550" t="str">
            <v>Specific</v>
          </cell>
          <cell r="N550" t="str">
            <v>UG Cable Replacements</v>
          </cell>
          <cell r="O550" t="str">
            <v>cancelled</v>
          </cell>
          <cell r="Q550" t="str">
            <v>C01822</v>
          </cell>
          <cell r="R550">
            <v>37964</v>
          </cell>
          <cell r="S550" t="str">
            <v>pwrbtch</v>
          </cell>
          <cell r="U550" t="str">
            <v>Jon Gonynor</v>
          </cell>
          <cell r="V550" t="str">
            <v xml:space="preserve">  </v>
          </cell>
          <cell r="W550" t="str">
            <v xml:space="preserve">  </v>
          </cell>
          <cell r="X550" t="str">
            <v>Conversion Only</v>
          </cell>
          <cell r="Y550" t="str">
            <v>99995310E</v>
          </cell>
          <cell r="Z550" t="str">
            <v>MAE1000 - MA Electric Distribution PC</v>
          </cell>
          <cell r="AA550" t="str">
            <v>NONE</v>
          </cell>
          <cell r="AB550" t="str">
            <v xml:space="preserve">COMPANY 5310 LEVEL ELECT DIST </v>
          </cell>
          <cell r="AE550">
            <v>0</v>
          </cell>
          <cell r="AK550">
            <v>38394</v>
          </cell>
        </row>
        <row r="551">
          <cell r="A551" t="str">
            <v>C001823</v>
          </cell>
          <cell r="B551">
            <v>5310</v>
          </cell>
          <cell r="D551" t="str">
            <v>Sub Transmission various divisions</v>
          </cell>
          <cell r="E551" t="str">
            <v>P_Electric Distribution Line MA</v>
          </cell>
          <cell r="G551" t="str">
            <v>NONE</v>
          </cell>
          <cell r="H551" t="str">
            <v>NONE</v>
          </cell>
          <cell r="M551" t="str">
            <v>Specific</v>
          </cell>
          <cell r="O551" t="str">
            <v>Closed</v>
          </cell>
          <cell r="Q551" t="str">
            <v>C01823</v>
          </cell>
          <cell r="R551">
            <v>37964</v>
          </cell>
          <cell r="S551" t="str">
            <v>pwrbtch</v>
          </cell>
          <cell r="U551" t="str">
            <v>Jon Gonynor</v>
          </cell>
          <cell r="V551" t="str">
            <v xml:space="preserve">  </v>
          </cell>
          <cell r="W551" t="str">
            <v xml:space="preserve">  </v>
          </cell>
          <cell r="X551" t="str">
            <v>Conversion Only</v>
          </cell>
          <cell r="Y551" t="str">
            <v>99995310E</v>
          </cell>
          <cell r="Z551" t="str">
            <v>MAE1000 - MA Electric Distribution PC</v>
          </cell>
          <cell r="AA551" t="str">
            <v>NONE</v>
          </cell>
          <cell r="AB551" t="str">
            <v xml:space="preserve">COMPANY 5310 LEVEL ELECT DIST </v>
          </cell>
          <cell r="AE551">
            <v>0</v>
          </cell>
        </row>
        <row r="552">
          <cell r="A552" t="str">
            <v>C001824</v>
          </cell>
          <cell r="B552">
            <v>5310</v>
          </cell>
          <cell r="D552" t="str">
            <v>MECO 2-way radio upgrades</v>
          </cell>
          <cell r="E552" t="str">
            <v>P_Electric Distribution Line MA</v>
          </cell>
          <cell r="G552" t="str">
            <v>NONE</v>
          </cell>
          <cell r="H552" t="str">
            <v>NONE</v>
          </cell>
          <cell r="I552" t="str">
            <v>SHERIDAN, ROBERT D</v>
          </cell>
          <cell r="M552" t="str">
            <v>Specific</v>
          </cell>
          <cell r="O552" t="str">
            <v>cancelled</v>
          </cell>
          <cell r="P552">
            <v>9007</v>
          </cell>
          <cell r="Q552" t="str">
            <v>C01824</v>
          </cell>
          <cell r="R552">
            <v>37964</v>
          </cell>
          <cell r="S552" t="str">
            <v>pwrbtch</v>
          </cell>
          <cell r="U552" t="str">
            <v>SE, NS, MV, C, W from John Cull</v>
          </cell>
          <cell r="V552" t="str">
            <v xml:space="preserve">  </v>
          </cell>
          <cell r="W552" t="str">
            <v xml:space="preserve">  </v>
          </cell>
          <cell r="X552" t="str">
            <v>Conversion Only</v>
          </cell>
          <cell r="Y552" t="str">
            <v>99995310E</v>
          </cell>
          <cell r="Z552" t="str">
            <v>MAE1000 - MA Electric Distribution PC</v>
          </cell>
          <cell r="AA552" t="str">
            <v>NONE</v>
          </cell>
          <cell r="AB552" t="str">
            <v xml:space="preserve">COMPANY 5310 LEVEL ELECT DIST </v>
          </cell>
          <cell r="AE552">
            <v>0</v>
          </cell>
          <cell r="AK552">
            <v>41079</v>
          </cell>
        </row>
        <row r="553">
          <cell r="A553" t="str">
            <v>C001825</v>
          </cell>
          <cell r="B553">
            <v>5310</v>
          </cell>
          <cell r="D553" t="str">
            <v>Western Mass Fiber Ring</v>
          </cell>
          <cell r="E553" t="str">
            <v>P_Electric Distribution Line MA</v>
          </cell>
          <cell r="G553" t="str">
            <v>NONE</v>
          </cell>
          <cell r="H553" t="str">
            <v>NONE</v>
          </cell>
          <cell r="I553" t="str">
            <v>SHERIDAN, ROBERT D</v>
          </cell>
          <cell r="M553" t="str">
            <v>Specific</v>
          </cell>
          <cell r="O553" t="str">
            <v>Closed</v>
          </cell>
          <cell r="Q553" t="str">
            <v>C01825</v>
          </cell>
          <cell r="R553">
            <v>37964</v>
          </cell>
          <cell r="S553" t="str">
            <v>pwrbtch</v>
          </cell>
          <cell r="U553" t="str">
            <v>M. Maljanian  $500k Bankers Leasing</v>
          </cell>
          <cell r="V553" t="str">
            <v xml:space="preserve">  </v>
          </cell>
          <cell r="W553" t="str">
            <v xml:space="preserve">  </v>
          </cell>
          <cell r="X553" t="str">
            <v>Conversion Only</v>
          </cell>
          <cell r="Y553" t="str">
            <v>99995310E</v>
          </cell>
          <cell r="Z553" t="str">
            <v>MAE1000 - MA Electric Distribution PC</v>
          </cell>
          <cell r="AA553" t="str">
            <v>NONE</v>
          </cell>
          <cell r="AB553" t="str">
            <v xml:space="preserve">COMPANY 5310 LEVEL ELECT DIST </v>
          </cell>
          <cell r="AE553">
            <v>0</v>
          </cell>
        </row>
        <row r="554">
          <cell r="A554" t="str">
            <v>C001826</v>
          </cell>
          <cell r="B554">
            <v>5310</v>
          </cell>
          <cell r="D554" t="str">
            <v>NE - NY Fiber tie</v>
          </cell>
          <cell r="E554" t="str">
            <v>P_Electric Distribution Line MA</v>
          </cell>
          <cell r="G554" t="str">
            <v>NONE</v>
          </cell>
          <cell r="H554" t="str">
            <v>NONE</v>
          </cell>
          <cell r="M554" t="str">
            <v>Specific</v>
          </cell>
          <cell r="O554" t="str">
            <v>Closed</v>
          </cell>
          <cell r="Q554" t="str">
            <v>C01826</v>
          </cell>
          <cell r="R554">
            <v>37964</v>
          </cell>
          <cell r="S554" t="str">
            <v>pwrbtch</v>
          </cell>
          <cell r="U554" t="str">
            <v>M. Maljanian  $650k Bankers Lease</v>
          </cell>
          <cell r="V554" t="str">
            <v xml:space="preserve">  </v>
          </cell>
          <cell r="W554" t="str">
            <v xml:space="preserve">  </v>
          </cell>
          <cell r="X554" t="str">
            <v>Conversion Only</v>
          </cell>
          <cell r="Y554" t="str">
            <v>99995310E</v>
          </cell>
          <cell r="Z554" t="str">
            <v>MAE1000 - MA Electric Distribution PC</v>
          </cell>
          <cell r="AA554" t="str">
            <v>NONE</v>
          </cell>
          <cell r="AB554" t="str">
            <v xml:space="preserve">COMPANY 5310 LEVEL ELECT DIST </v>
          </cell>
          <cell r="AE554">
            <v>0</v>
          </cell>
        </row>
        <row r="555">
          <cell r="A555" t="str">
            <v>C001827</v>
          </cell>
          <cell r="B555">
            <v>5310</v>
          </cell>
          <cell r="D555" t="str">
            <v>Relay - DLP Replacements</v>
          </cell>
          <cell r="E555" t="str">
            <v>P_Electric Distribution Line MA</v>
          </cell>
          <cell r="G555" t="str">
            <v>NONE</v>
          </cell>
          <cell r="H555" t="str">
            <v>NONE</v>
          </cell>
          <cell r="L555" t="str">
            <v>Asset Replacement</v>
          </cell>
          <cell r="M555" t="str">
            <v>Specific</v>
          </cell>
          <cell r="O555" t="str">
            <v>Closed</v>
          </cell>
          <cell r="Q555" t="str">
            <v>C01827</v>
          </cell>
          <cell r="R555">
            <v>37964</v>
          </cell>
          <cell r="S555" t="str">
            <v>pwrbtch</v>
          </cell>
          <cell r="U555" t="str">
            <v>$300k per year   expected to be mostly transmission</v>
          </cell>
          <cell r="V555" t="str">
            <v xml:space="preserve">  </v>
          </cell>
          <cell r="W555" t="str">
            <v xml:space="preserve">  </v>
          </cell>
          <cell r="X555" t="str">
            <v>Conversion Only</v>
          </cell>
          <cell r="Y555" t="str">
            <v>99995310E</v>
          </cell>
          <cell r="Z555" t="str">
            <v>MAE1000 - MA Electric Distribution PC</v>
          </cell>
          <cell r="AA555" t="str">
            <v>NONE</v>
          </cell>
          <cell r="AB555" t="str">
            <v xml:space="preserve">COMPANY 5310 LEVEL ELECT DIST </v>
          </cell>
          <cell r="AE555">
            <v>0</v>
          </cell>
        </row>
        <row r="556">
          <cell r="A556" t="str">
            <v>C001828</v>
          </cell>
          <cell r="B556">
            <v>5310</v>
          </cell>
          <cell r="D556" t="str">
            <v>Relay - Alstom LFCP Replacements</v>
          </cell>
          <cell r="E556" t="str">
            <v>P_Electric Distribution Line MA</v>
          </cell>
          <cell r="G556" t="str">
            <v>NONE</v>
          </cell>
          <cell r="H556" t="str">
            <v>NONE</v>
          </cell>
          <cell r="L556" t="str">
            <v>Asset Replacement</v>
          </cell>
          <cell r="M556" t="str">
            <v>Specific</v>
          </cell>
          <cell r="O556" t="str">
            <v>Closed</v>
          </cell>
          <cell r="Q556" t="str">
            <v>C01828</v>
          </cell>
          <cell r="R556">
            <v>37964</v>
          </cell>
          <cell r="S556" t="str">
            <v>pwrbtch</v>
          </cell>
          <cell r="U556" t="str">
            <v>$400k/yr  assumed to be transmission</v>
          </cell>
          <cell r="V556" t="str">
            <v xml:space="preserve">  </v>
          </cell>
          <cell r="W556" t="str">
            <v xml:space="preserve">  </v>
          </cell>
          <cell r="X556" t="str">
            <v>Conversion Only</v>
          </cell>
          <cell r="Y556" t="str">
            <v>99995310E</v>
          </cell>
          <cell r="Z556" t="str">
            <v>MAE1000 - MA Electric Distribution PC</v>
          </cell>
          <cell r="AA556" t="str">
            <v>NONE</v>
          </cell>
          <cell r="AB556" t="str">
            <v xml:space="preserve">COMPANY 5310 LEVEL ELECT DIST </v>
          </cell>
          <cell r="AE556">
            <v>0</v>
          </cell>
        </row>
        <row r="557">
          <cell r="A557" t="str">
            <v>C001829</v>
          </cell>
          <cell r="B557">
            <v>5310</v>
          </cell>
          <cell r="D557" t="str">
            <v>Metering Service Eqpt</v>
          </cell>
          <cell r="E557" t="str">
            <v>P_Electric Distribution Line MA</v>
          </cell>
          <cell r="G557" t="str">
            <v>NONE</v>
          </cell>
          <cell r="H557" t="str">
            <v>NONE</v>
          </cell>
          <cell r="I557" t="str">
            <v>SHERIDAN, ROBERT D</v>
          </cell>
          <cell r="M557" t="str">
            <v>Specific</v>
          </cell>
          <cell r="O557" t="str">
            <v>cancelled</v>
          </cell>
          <cell r="P557">
            <v>8302</v>
          </cell>
          <cell r="Q557" t="str">
            <v>C01829</v>
          </cell>
          <cell r="R557">
            <v>37964</v>
          </cell>
          <cell r="S557" t="str">
            <v>pwrbtch</v>
          </cell>
          <cell r="U557" t="str">
            <v>Kathy Lyford  memo  various test equipment</v>
          </cell>
          <cell r="V557" t="str">
            <v xml:space="preserve">  </v>
          </cell>
          <cell r="W557" t="str">
            <v xml:space="preserve">  </v>
          </cell>
          <cell r="X557" t="str">
            <v>Conversion Only</v>
          </cell>
          <cell r="Y557" t="str">
            <v>99995310E</v>
          </cell>
          <cell r="Z557" t="str">
            <v>MAE1000 - MA Electric Distribution PC</v>
          </cell>
          <cell r="AA557" t="str">
            <v>NONE</v>
          </cell>
          <cell r="AB557" t="str">
            <v xml:space="preserve">COMPANY 5310 LEVEL ELECT DIST </v>
          </cell>
          <cell r="AE557">
            <v>0</v>
          </cell>
          <cell r="AK557">
            <v>41079</v>
          </cell>
        </row>
        <row r="558">
          <cell r="A558" t="str">
            <v>C001830</v>
          </cell>
          <cell r="B558">
            <v>5310</v>
          </cell>
          <cell r="D558" t="str">
            <v>NE C&amp;I AMR</v>
          </cell>
          <cell r="E558" t="str">
            <v>P_Electric Distribution Line MA</v>
          </cell>
          <cell r="G558" t="str">
            <v>NONE</v>
          </cell>
          <cell r="H558" t="str">
            <v>NONE</v>
          </cell>
          <cell r="I558" t="str">
            <v>SHERIDAN, ROBERT D</v>
          </cell>
          <cell r="J558" t="str">
            <v>Statutory/Regulatory</v>
          </cell>
          <cell r="K558" t="str">
            <v>D_Non-REP LINE OTHER</v>
          </cell>
          <cell r="L558" t="str">
            <v>Meters - Dist</v>
          </cell>
          <cell r="M558" t="str">
            <v>Specific</v>
          </cell>
          <cell r="O558" t="str">
            <v>cancelled</v>
          </cell>
          <cell r="P558">
            <v>8328</v>
          </cell>
          <cell r="Q558" t="str">
            <v>C01830</v>
          </cell>
          <cell r="R558">
            <v>37964</v>
          </cell>
          <cell r="S558" t="str">
            <v>pwrbtch</v>
          </cell>
          <cell r="U558" t="str">
            <v>Bill Goguen memo</v>
          </cell>
          <cell r="V558" t="str">
            <v xml:space="preserve">  </v>
          </cell>
          <cell r="W558" t="str">
            <v xml:space="preserve">  </v>
          </cell>
          <cell r="X558" t="str">
            <v>Conversion Only</v>
          </cell>
          <cell r="Y558" t="str">
            <v>99995310E</v>
          </cell>
          <cell r="Z558" t="str">
            <v>MAE1000 - MA Electric Distribution PC</v>
          </cell>
          <cell r="AA558" t="str">
            <v>NONE</v>
          </cell>
          <cell r="AB558" t="str">
            <v xml:space="preserve">COMPANY 5310 LEVEL ELECT DIST </v>
          </cell>
          <cell r="AE558">
            <v>0</v>
          </cell>
          <cell r="AK558">
            <v>41079</v>
          </cell>
        </row>
        <row r="559">
          <cell r="A559" t="str">
            <v>C001831</v>
          </cell>
          <cell r="B559">
            <v>5310</v>
          </cell>
          <cell r="D559" t="str">
            <v>Step Down Xfrmr Upgrade Conversion</v>
          </cell>
          <cell r="E559" t="str">
            <v>P_Electric Distribution Line MA</v>
          </cell>
          <cell r="G559" t="str">
            <v>NONE</v>
          </cell>
          <cell r="H559" t="str">
            <v>NONE</v>
          </cell>
          <cell r="I559" t="str">
            <v>SHERIDAN, ROBERT D</v>
          </cell>
          <cell r="M559" t="str">
            <v>Specific</v>
          </cell>
          <cell r="O559" t="str">
            <v>Closed</v>
          </cell>
          <cell r="Q559" t="str">
            <v>C01831</v>
          </cell>
          <cell r="R559">
            <v>37964</v>
          </cell>
          <cell r="S559" t="str">
            <v>pwrbtch</v>
          </cell>
          <cell r="U559" t="str">
            <v xml:space="preserve">  </v>
          </cell>
          <cell r="V559" t="str">
            <v xml:space="preserve">  </v>
          </cell>
          <cell r="W559" t="str">
            <v xml:space="preserve">  </v>
          </cell>
          <cell r="X559" t="str">
            <v>Conversion Only</v>
          </cell>
          <cell r="Y559" t="str">
            <v>99995310E</v>
          </cell>
          <cell r="Z559" t="str">
            <v>MAE1000 - MA Electric Distribution PC</v>
          </cell>
          <cell r="AA559" t="str">
            <v>NONE</v>
          </cell>
          <cell r="AB559" t="str">
            <v xml:space="preserve">COMPANY 5310 LEVEL ELECT DIST </v>
          </cell>
          <cell r="AE559">
            <v>0</v>
          </cell>
        </row>
        <row r="560">
          <cell r="A560" t="str">
            <v>C001832</v>
          </cell>
          <cell r="B560">
            <v>5310</v>
          </cell>
          <cell r="D560" t="str">
            <v>Telemetric Recloser Controls</v>
          </cell>
          <cell r="E560" t="str">
            <v>P_Electric Distribution Line MA</v>
          </cell>
          <cell r="G560" t="str">
            <v>NONE</v>
          </cell>
          <cell r="H560" t="str">
            <v>NONE</v>
          </cell>
          <cell r="I560" t="str">
            <v>SHERIDAN, ROBERT D</v>
          </cell>
          <cell r="L560" t="str">
            <v>Asset Replacement</v>
          </cell>
          <cell r="M560" t="str">
            <v>Specific</v>
          </cell>
          <cell r="O560" t="str">
            <v>cancelled</v>
          </cell>
          <cell r="Q560" t="str">
            <v>C01832</v>
          </cell>
          <cell r="R560">
            <v>37964</v>
          </cell>
          <cell r="S560" t="str">
            <v>pwrbtch</v>
          </cell>
          <cell r="U560" t="str">
            <v>5 year program to add telemetric controls to existing line reclosers</v>
          </cell>
          <cell r="V560" t="str">
            <v xml:space="preserve">  </v>
          </cell>
          <cell r="W560" t="str">
            <v xml:space="preserve">  </v>
          </cell>
          <cell r="X560" t="str">
            <v>Conversion Only</v>
          </cell>
          <cell r="Y560" t="str">
            <v>99995310E</v>
          </cell>
          <cell r="Z560" t="str">
            <v>MAE1000 - MA Electric Distribution PC</v>
          </cell>
          <cell r="AA560" t="str">
            <v>NONE</v>
          </cell>
          <cell r="AB560" t="str">
            <v xml:space="preserve">COMPANY 5310 LEVEL ELECT DIST </v>
          </cell>
          <cell r="AE560">
            <v>0</v>
          </cell>
          <cell r="AK560">
            <v>38238</v>
          </cell>
        </row>
        <row r="561">
          <cell r="A561" t="str">
            <v>C001833</v>
          </cell>
          <cell r="B561">
            <v>5310</v>
          </cell>
          <cell r="D561" t="str">
            <v>D-NE Pole Replacement Program</v>
          </cell>
          <cell r="E561" t="str">
            <v>P_Electric Distribution Line MA</v>
          </cell>
          <cell r="G561" t="str">
            <v>NONE</v>
          </cell>
          <cell r="H561" t="str">
            <v>NONE</v>
          </cell>
          <cell r="I561" t="str">
            <v>SHERIDAN, ROBERT D</v>
          </cell>
          <cell r="L561" t="str">
            <v>Asset Replacement</v>
          </cell>
          <cell r="M561" t="str">
            <v>Specific</v>
          </cell>
          <cell r="O561" t="str">
            <v>Closed</v>
          </cell>
          <cell r="Q561" t="str">
            <v>C01833</v>
          </cell>
          <cell r="R561">
            <v>37964</v>
          </cell>
          <cell r="S561" t="str">
            <v>pwrbtch</v>
          </cell>
          <cell r="U561" t="str">
            <v>AM team program.  18% of poles aged 50 to 75 years</v>
          </cell>
          <cell r="V561" t="str">
            <v xml:space="preserve">  </v>
          </cell>
          <cell r="W561" t="str">
            <v xml:space="preserve">  </v>
          </cell>
          <cell r="X561" t="str">
            <v>Conversion Only</v>
          </cell>
          <cell r="Y561" t="str">
            <v>99995310E</v>
          </cell>
          <cell r="Z561" t="str">
            <v>MAE1000 - MA Electric Distribution PC</v>
          </cell>
          <cell r="AA561" t="str">
            <v>NONE</v>
          </cell>
          <cell r="AB561" t="str">
            <v xml:space="preserve">COMPANY 5310 LEVEL ELECT DIST </v>
          </cell>
          <cell r="AE561">
            <v>0</v>
          </cell>
        </row>
        <row r="562">
          <cell r="A562" t="str">
            <v>C001834</v>
          </cell>
          <cell r="B562">
            <v>5310</v>
          </cell>
          <cell r="D562" t="str">
            <v>D-NE Pole Replacement AM Program</v>
          </cell>
          <cell r="E562" t="str">
            <v>P_Electric Distribution Line MA</v>
          </cell>
          <cell r="G562" t="str">
            <v>NONE</v>
          </cell>
          <cell r="H562" t="str">
            <v>NONE</v>
          </cell>
          <cell r="I562" t="str">
            <v>SHERIDAN, ROBERT D</v>
          </cell>
          <cell r="L562" t="str">
            <v>Asset Replacement</v>
          </cell>
          <cell r="M562" t="str">
            <v>Specific</v>
          </cell>
          <cell r="O562" t="str">
            <v>Closed</v>
          </cell>
          <cell r="Q562" t="str">
            <v>C01834</v>
          </cell>
          <cell r="R562">
            <v>37964</v>
          </cell>
          <cell r="S562" t="str">
            <v>pwrbtch</v>
          </cell>
          <cell r="U562" t="str">
            <v>From AM group 2% of poles greater than 75 years</v>
          </cell>
          <cell r="V562" t="str">
            <v xml:space="preserve">  </v>
          </cell>
          <cell r="W562" t="str">
            <v xml:space="preserve">  </v>
          </cell>
          <cell r="X562" t="str">
            <v>Conversion Only</v>
          </cell>
          <cell r="Y562" t="str">
            <v>99995310E</v>
          </cell>
          <cell r="Z562" t="str">
            <v>MAE1000 - MA Electric Distribution PC</v>
          </cell>
          <cell r="AA562" t="str">
            <v>NONE</v>
          </cell>
          <cell r="AB562" t="str">
            <v xml:space="preserve">COMPANY 5310 LEVEL ELECT DIST </v>
          </cell>
          <cell r="AE562">
            <v>0</v>
          </cell>
        </row>
        <row r="563">
          <cell r="A563" t="str">
            <v>C001835</v>
          </cell>
          <cell r="B563">
            <v>5310</v>
          </cell>
          <cell r="D563" t="str">
            <v>Cathodic Protection Program</v>
          </cell>
          <cell r="E563" t="str">
            <v>P_Electric Distribution Line MA</v>
          </cell>
          <cell r="G563" t="str">
            <v>NONE</v>
          </cell>
          <cell r="H563" t="str">
            <v>NONE</v>
          </cell>
          <cell r="I563" t="str">
            <v>SHERIDAN, ROBERT D</v>
          </cell>
          <cell r="L563" t="str">
            <v>Asset Replacement</v>
          </cell>
          <cell r="M563" t="str">
            <v>Specific</v>
          </cell>
          <cell r="O563" t="str">
            <v>Closed</v>
          </cell>
          <cell r="Q563" t="str">
            <v>C01835</v>
          </cell>
          <cell r="R563">
            <v>37964</v>
          </cell>
          <cell r="S563" t="str">
            <v>pwrbtch</v>
          </cell>
          <cell r="U563" t="str">
            <v>Cable initiative</v>
          </cell>
          <cell r="V563" t="str">
            <v xml:space="preserve">  </v>
          </cell>
          <cell r="W563" t="str">
            <v xml:space="preserve">  </v>
          </cell>
          <cell r="X563" t="str">
            <v>Conversion Only</v>
          </cell>
          <cell r="Y563" t="str">
            <v>99995310E</v>
          </cell>
          <cell r="Z563" t="str">
            <v>MAE1000 - MA Electric Distribution PC</v>
          </cell>
          <cell r="AA563" t="str">
            <v>NONE</v>
          </cell>
          <cell r="AB563" t="str">
            <v xml:space="preserve">COMPANY 5310 LEVEL ELECT DIST </v>
          </cell>
          <cell r="AE563">
            <v>0</v>
          </cell>
        </row>
        <row r="564">
          <cell r="A564" t="str">
            <v>C001836</v>
          </cell>
          <cell r="B564">
            <v>5310</v>
          </cell>
          <cell r="D564" t="str">
            <v>AM - Small Wire Replacement Program</v>
          </cell>
          <cell r="E564" t="str">
            <v>P_Electric Distribution Line MA</v>
          </cell>
          <cell r="G564" t="str">
            <v>NONE</v>
          </cell>
          <cell r="H564" t="str">
            <v>NONE</v>
          </cell>
          <cell r="I564" t="str">
            <v>SHERIDAN, ROBERT D</v>
          </cell>
          <cell r="L564" t="str">
            <v>Asset Replacement</v>
          </cell>
          <cell r="M564" t="str">
            <v>Specific</v>
          </cell>
          <cell r="O564" t="str">
            <v>Closed</v>
          </cell>
          <cell r="Q564" t="str">
            <v>C01836</v>
          </cell>
          <cell r="R564">
            <v>37964</v>
          </cell>
          <cell r="S564" t="str">
            <v>pwrbtch</v>
          </cell>
          <cell r="U564" t="str">
            <v>AM team OH wire replacement program  20 year program to retire #8, #6 and #4 wire.  (1600 ckt miles)</v>
          </cell>
          <cell r="V564" t="str">
            <v xml:space="preserve">  </v>
          </cell>
          <cell r="W564" t="str">
            <v xml:space="preserve">  </v>
          </cell>
          <cell r="X564" t="str">
            <v>Conversion Only</v>
          </cell>
          <cell r="Y564" t="str">
            <v>99995310E</v>
          </cell>
          <cell r="Z564" t="str">
            <v>MAE1000 - MA Electric Distribution PC</v>
          </cell>
          <cell r="AA564" t="str">
            <v>NONE</v>
          </cell>
          <cell r="AB564" t="str">
            <v xml:space="preserve">COMPANY 5310 LEVEL ELECT DIST </v>
          </cell>
          <cell r="AE564">
            <v>0</v>
          </cell>
        </row>
        <row r="565">
          <cell r="A565" t="str">
            <v>C001837</v>
          </cell>
          <cell r="B565">
            <v>5310</v>
          </cell>
          <cell r="D565" t="str">
            <v>System EMS Multi-Year Program</v>
          </cell>
          <cell r="E565" t="str">
            <v>P_Electric Distribution Sub MA</v>
          </cell>
          <cell r="G565" t="str">
            <v>NONE</v>
          </cell>
          <cell r="H565" t="str">
            <v>NONE</v>
          </cell>
          <cell r="I565" t="str">
            <v>SHERIDAN, ROBERT D</v>
          </cell>
          <cell r="L565" t="str">
            <v>Reliability - Dist</v>
          </cell>
          <cell r="M565" t="str">
            <v>Specific</v>
          </cell>
          <cell r="O565" t="str">
            <v>cancelled</v>
          </cell>
          <cell r="Q565" t="str">
            <v>C01837</v>
          </cell>
          <cell r="R565">
            <v>37964</v>
          </cell>
          <cell r="S565" t="str">
            <v>pwrbtch</v>
          </cell>
          <cell r="U565" t="str">
            <v>Multi-year EMS program expenditures to reach $2M per year target.</v>
          </cell>
          <cell r="V565" t="str">
            <v xml:space="preserve">  </v>
          </cell>
          <cell r="W565" t="str">
            <v xml:space="preserve">  </v>
          </cell>
          <cell r="X565" t="str">
            <v>Conversion Only</v>
          </cell>
          <cell r="Y565" t="str">
            <v>99995310E</v>
          </cell>
          <cell r="Z565" t="str">
            <v>MAE1000 - MA Electric Distribution PC</v>
          </cell>
          <cell r="AA565" t="str">
            <v>NONE</v>
          </cell>
          <cell r="AB565" t="str">
            <v xml:space="preserve">COMPANY 5310 LEVEL ELECT DIST </v>
          </cell>
          <cell r="AE565">
            <v>0</v>
          </cell>
          <cell r="AK565">
            <v>38238</v>
          </cell>
        </row>
        <row r="566">
          <cell r="A566" t="str">
            <v>C001838</v>
          </cell>
          <cell r="B566">
            <v>5310</v>
          </cell>
          <cell r="D566" t="str">
            <v>Advanced EMS Program</v>
          </cell>
          <cell r="E566" t="str">
            <v>P_Electric Distribution Sub MA</v>
          </cell>
          <cell r="G566" t="str">
            <v>NONE</v>
          </cell>
          <cell r="H566" t="str">
            <v>NONE</v>
          </cell>
          <cell r="I566" t="str">
            <v>SHERIDAN, ROBERT D</v>
          </cell>
          <cell r="L566" t="str">
            <v>Reliability - Dist</v>
          </cell>
          <cell r="M566" t="str">
            <v>Specific</v>
          </cell>
          <cell r="O566" t="str">
            <v>cancelled</v>
          </cell>
          <cell r="Q566" t="str">
            <v>C01838</v>
          </cell>
          <cell r="R566">
            <v>37964</v>
          </cell>
          <cell r="S566" t="str">
            <v>pwrbtch</v>
          </cell>
          <cell r="U566" t="str">
            <v>Additional EMS over Multi-Year Plan. Includes ~10% NEP.</v>
          </cell>
          <cell r="V566" t="str">
            <v xml:space="preserve">  </v>
          </cell>
          <cell r="W566" t="str">
            <v xml:space="preserve">  </v>
          </cell>
          <cell r="X566" t="str">
            <v>Conversion Only</v>
          </cell>
          <cell r="Y566" t="str">
            <v>99995310E</v>
          </cell>
          <cell r="Z566" t="str">
            <v>MAE1000 - MA Electric Distribution PC</v>
          </cell>
          <cell r="AA566" t="str">
            <v>NONE</v>
          </cell>
          <cell r="AB566" t="str">
            <v xml:space="preserve">COMPANY 5310 LEVEL ELECT DIST </v>
          </cell>
          <cell r="AE566">
            <v>0</v>
          </cell>
          <cell r="AK566">
            <v>38238</v>
          </cell>
        </row>
        <row r="567">
          <cell r="A567" t="str">
            <v>C001839</v>
          </cell>
          <cell r="B567">
            <v>5310</v>
          </cell>
          <cell r="D567" t="str">
            <v>Relay - Var obsolete relay replacem</v>
          </cell>
          <cell r="E567" t="str">
            <v>P_Electric Distribution Sub MA</v>
          </cell>
          <cell r="G567" t="str">
            <v>NONE</v>
          </cell>
          <cell r="H567" t="str">
            <v>NONE</v>
          </cell>
          <cell r="J567" t="str">
            <v>Asset Condition</v>
          </cell>
          <cell r="L567" t="str">
            <v>Asset Replacement</v>
          </cell>
          <cell r="M567" t="str">
            <v>Specific</v>
          </cell>
          <cell r="O567" t="str">
            <v>cancelled</v>
          </cell>
          <cell r="P567">
            <v>7458</v>
          </cell>
          <cell r="Q567" t="str">
            <v>C01839</v>
          </cell>
          <cell r="R567">
            <v>37964</v>
          </cell>
          <cell r="S567" t="str">
            <v>pwrbtch</v>
          </cell>
          <cell r="U567" t="str">
            <v>Requesting $2.1M/ yr in NE.  Assumming 75% transmission</v>
          </cell>
          <cell r="V567" t="str">
            <v xml:space="preserve">cancel fp per email from Kelly, Patrick N. (SYR) 7/13/09. Kabir Salaam </v>
          </cell>
          <cell r="W567" t="str">
            <v xml:space="preserve">  </v>
          </cell>
          <cell r="X567" t="str">
            <v>Conversion Only</v>
          </cell>
          <cell r="Y567" t="str">
            <v>99995310E</v>
          </cell>
          <cell r="Z567" t="str">
            <v>MAE1000 - MA Electric Distribution PC</v>
          </cell>
          <cell r="AA567" t="str">
            <v>NONE</v>
          </cell>
          <cell r="AB567" t="str">
            <v xml:space="preserve">COMPANY 5310 LEVEL ELECT DIST </v>
          </cell>
          <cell r="AE567">
            <v>0</v>
          </cell>
          <cell r="AK567">
            <v>40007</v>
          </cell>
        </row>
        <row r="568">
          <cell r="A568" t="str">
            <v>C001840</v>
          </cell>
          <cell r="B568">
            <v>5310</v>
          </cell>
          <cell r="D568" t="str">
            <v>Relay - DFP Replacement</v>
          </cell>
          <cell r="E568" t="str">
            <v>P_Electric Distribution Sub MA</v>
          </cell>
          <cell r="G568" t="str">
            <v>49</v>
          </cell>
          <cell r="H568" t="str">
            <v>NONE</v>
          </cell>
          <cell r="I568" t="str">
            <v>CORCORAN, JOHN</v>
          </cell>
          <cell r="J568" t="str">
            <v>Asset Condition</v>
          </cell>
          <cell r="L568" t="str">
            <v>Asset Replacement</v>
          </cell>
          <cell r="M568" t="str">
            <v>Specific</v>
          </cell>
          <cell r="N568" t="str">
            <v>Substation Asset Replacement</v>
          </cell>
          <cell r="O568" t="str">
            <v>cancelled</v>
          </cell>
          <cell r="P568">
            <v>7457</v>
          </cell>
          <cell r="Q568" t="str">
            <v>C01840</v>
          </cell>
          <cell r="R568">
            <v>37964</v>
          </cell>
          <cell r="S568" t="str">
            <v>pwrbtch</v>
          </cell>
          <cell r="U568" t="str">
            <v>$500k per year  Mostly Transmission.  Added $100k/yr for distribution</v>
          </cell>
          <cell r="V568" t="str">
            <v xml:space="preserve">cancel fp per email from Kelly, Patrick N. (SYR) 7/13/09. Kabir Salaam </v>
          </cell>
          <cell r="W568" t="str">
            <v xml:space="preserve">  </v>
          </cell>
          <cell r="X568" t="str">
            <v>Div Ops-NE Electric</v>
          </cell>
          <cell r="Y568" t="str">
            <v>75005310E</v>
          </cell>
          <cell r="Z568" t="str">
            <v>MAE1000 - MA Electric Distribution PC</v>
          </cell>
          <cell r="AA568" t="str">
            <v>NONE</v>
          </cell>
          <cell r="AB568" t="str">
            <v xml:space="preserve">COMPANY 5310 LEVEL ELECT DIST </v>
          </cell>
          <cell r="AE568">
            <v>0</v>
          </cell>
          <cell r="AK568">
            <v>40007</v>
          </cell>
        </row>
        <row r="569">
          <cell r="A569" t="str">
            <v>C001841</v>
          </cell>
          <cell r="B569">
            <v>5310</v>
          </cell>
          <cell r="D569" t="str">
            <v>Facilities Optimization (MEC0)</v>
          </cell>
          <cell r="E569" t="str">
            <v>P_Electric GenPlant Fac IT Share MA</v>
          </cell>
          <cell r="G569" t="str">
            <v>NONE</v>
          </cell>
          <cell r="H569" t="str">
            <v>NONE</v>
          </cell>
          <cell r="I569" t="str">
            <v>SHERIDAN, ROBERT D</v>
          </cell>
          <cell r="L569" t="str">
            <v>Facilities</v>
          </cell>
          <cell r="M569" t="str">
            <v>Specific</v>
          </cell>
          <cell r="O569" t="str">
            <v>cancelled</v>
          </cell>
          <cell r="Q569" t="str">
            <v>C01841</v>
          </cell>
          <cell r="R569">
            <v>37964</v>
          </cell>
          <cell r="S569" t="str">
            <v>pwrbtch</v>
          </cell>
          <cell r="U569" t="str">
            <v>Nancy Sala</v>
          </cell>
          <cell r="V569" t="str">
            <v xml:space="preserve">  </v>
          </cell>
          <cell r="W569" t="str">
            <v xml:space="preserve">  </v>
          </cell>
          <cell r="X569" t="str">
            <v>Conversion Only</v>
          </cell>
          <cell r="Y569" t="str">
            <v>99995310E</v>
          </cell>
          <cell r="Z569" t="str">
            <v>MAE1000 - MA Electric Distribution PC</v>
          </cell>
          <cell r="AA569" t="str">
            <v>NONE</v>
          </cell>
          <cell r="AB569" t="str">
            <v xml:space="preserve">COMPANY 5310 LEVEL ELECT DIST </v>
          </cell>
          <cell r="AE569">
            <v>0</v>
          </cell>
          <cell r="AK569">
            <v>38327</v>
          </cell>
        </row>
        <row r="570">
          <cell r="A570" t="str">
            <v>C001842</v>
          </cell>
          <cell r="B570">
            <v>5310</v>
          </cell>
          <cell r="D570" t="str">
            <v>IM- NE  New CDC</v>
          </cell>
          <cell r="E570" t="str">
            <v>P_Electric GenPlant Fac IT Share MA</v>
          </cell>
          <cell r="G570" t="str">
            <v>NONE</v>
          </cell>
          <cell r="H570" t="str">
            <v>NONE</v>
          </cell>
          <cell r="I570" t="str">
            <v>SHERIDAN, ROBERT D</v>
          </cell>
          <cell r="L570" t="str">
            <v>Facilities</v>
          </cell>
          <cell r="M570" t="str">
            <v>Specific</v>
          </cell>
          <cell r="O570" t="str">
            <v>cancelled</v>
          </cell>
          <cell r="Q570" t="str">
            <v>C01842</v>
          </cell>
          <cell r="R570">
            <v>37964</v>
          </cell>
          <cell r="S570" t="str">
            <v>pwrbtch</v>
          </cell>
          <cell r="U570" t="str">
            <v>Inventory Management - potential Company 21 establishment</v>
          </cell>
          <cell r="V570" t="str">
            <v xml:space="preserve">  </v>
          </cell>
          <cell r="W570" t="str">
            <v xml:space="preserve">  </v>
          </cell>
          <cell r="X570" t="str">
            <v>Conversion Only</v>
          </cell>
          <cell r="Y570" t="str">
            <v>99995310E</v>
          </cell>
          <cell r="Z570" t="str">
            <v>MAE1000 - MA Electric Distribution PC</v>
          </cell>
          <cell r="AA570" t="str">
            <v>NONE</v>
          </cell>
          <cell r="AB570" t="str">
            <v xml:space="preserve">COMPANY 5310 LEVEL ELECT DIST </v>
          </cell>
          <cell r="AE570">
            <v>0</v>
          </cell>
          <cell r="AK570">
            <v>38387</v>
          </cell>
        </row>
        <row r="571">
          <cell r="A571" t="str">
            <v>C001843</v>
          </cell>
          <cell r="B571">
            <v>5310</v>
          </cell>
          <cell r="D571" t="str">
            <v>IM - NE Warehouse replace handheld</v>
          </cell>
          <cell r="E571" t="str">
            <v>P_Electric GenPlant Fac IT Share MA</v>
          </cell>
          <cell r="G571" t="str">
            <v>NONE</v>
          </cell>
          <cell r="H571" t="str">
            <v>NONE</v>
          </cell>
          <cell r="I571" t="str">
            <v>SHERIDAN, ROBERT D</v>
          </cell>
          <cell r="L571" t="str">
            <v>General Equipment - Dist</v>
          </cell>
          <cell r="M571" t="str">
            <v>Specific</v>
          </cell>
          <cell r="O571" t="str">
            <v>Closed</v>
          </cell>
          <cell r="Q571" t="str">
            <v>C01843</v>
          </cell>
          <cell r="R571">
            <v>37964</v>
          </cell>
          <cell r="S571" t="str">
            <v>pwrbtch</v>
          </cell>
          <cell r="U571" t="str">
            <v>Inventory Mangement</v>
          </cell>
          <cell r="V571" t="str">
            <v xml:space="preserve">  </v>
          </cell>
          <cell r="W571" t="str">
            <v xml:space="preserve">  </v>
          </cell>
          <cell r="X571" t="str">
            <v>Conversion Only</v>
          </cell>
          <cell r="Y571" t="str">
            <v>99995310E</v>
          </cell>
          <cell r="Z571" t="str">
            <v>MAE1000 - MA Electric Distribution PC</v>
          </cell>
          <cell r="AA571" t="str">
            <v>NONE</v>
          </cell>
          <cell r="AB571" t="str">
            <v xml:space="preserve">COMPANY 5310 LEVEL ELECT DIST </v>
          </cell>
          <cell r="AE571">
            <v>0</v>
          </cell>
        </row>
        <row r="572">
          <cell r="A572" t="str">
            <v>C001844</v>
          </cell>
          <cell r="B572">
            <v>5310</v>
          </cell>
          <cell r="D572" t="str">
            <v>IM - NE MMA Replace Eqpt</v>
          </cell>
          <cell r="E572" t="str">
            <v>P_Electric GenPlant Fac IT Share MA</v>
          </cell>
          <cell r="G572" t="str">
            <v>NONE</v>
          </cell>
          <cell r="H572" t="str">
            <v>NONE</v>
          </cell>
          <cell r="I572" t="str">
            <v>DUARTE,EILEEN</v>
          </cell>
          <cell r="J572" t="str">
            <v>Non-Infrastructure</v>
          </cell>
          <cell r="K572" t="str">
            <v>D_Non-REP LINE OTHER</v>
          </cell>
          <cell r="L572" t="str">
            <v>General Equipment - Dist</v>
          </cell>
          <cell r="M572" t="str">
            <v>Specific</v>
          </cell>
          <cell r="O572" t="str">
            <v>cancelled</v>
          </cell>
          <cell r="P572">
            <v>8234</v>
          </cell>
          <cell r="Q572" t="str">
            <v>C01844</v>
          </cell>
          <cell r="R572">
            <v>37964</v>
          </cell>
          <cell r="S572" t="str">
            <v>pwrbtch</v>
          </cell>
          <cell r="U572" t="str">
            <v>IM - NE MMA Replace Eqpt</v>
          </cell>
          <cell r="V572" t="str">
            <v xml:space="preserve">  </v>
          </cell>
          <cell r="W572" t="str">
            <v xml:space="preserve">  </v>
          </cell>
          <cell r="X572" t="str">
            <v>Conversion Only</v>
          </cell>
          <cell r="Y572" t="str">
            <v>99995310E</v>
          </cell>
          <cell r="Z572" t="str">
            <v>MAE1000 - MA Electric Distribution PC</v>
          </cell>
          <cell r="AA572" t="str">
            <v>NONE</v>
          </cell>
          <cell r="AB572" t="str">
            <v xml:space="preserve">COMPANY 5310 LEVEL ELECT DIST </v>
          </cell>
          <cell r="AE572">
            <v>0</v>
          </cell>
          <cell r="AK572">
            <v>41079</v>
          </cell>
        </row>
        <row r="573">
          <cell r="A573" t="str">
            <v>C001845</v>
          </cell>
          <cell r="B573">
            <v>5310</v>
          </cell>
          <cell r="D573" t="str">
            <v>IM - NE Replace misc Eqpt</v>
          </cell>
          <cell r="E573" t="str">
            <v>P_Electric GenPlant Fac IT Share MA</v>
          </cell>
          <cell r="G573" t="str">
            <v>NONE</v>
          </cell>
          <cell r="H573" t="str">
            <v>NONE</v>
          </cell>
          <cell r="I573" t="str">
            <v>DUARTE,EILEEN</v>
          </cell>
          <cell r="J573" t="str">
            <v>Non-Infrastructure</v>
          </cell>
          <cell r="K573" t="str">
            <v>D_Non-REP LINE OTHER</v>
          </cell>
          <cell r="L573" t="str">
            <v>General Equipment - Dist</v>
          </cell>
          <cell r="M573" t="str">
            <v>Specific</v>
          </cell>
          <cell r="O573" t="str">
            <v>cancelled</v>
          </cell>
          <cell r="P573">
            <v>8236</v>
          </cell>
          <cell r="Q573" t="str">
            <v>C01845</v>
          </cell>
          <cell r="R573">
            <v>37964</v>
          </cell>
          <cell r="S573" t="str">
            <v>pwrbtch</v>
          </cell>
          <cell r="U573" t="str">
            <v>IM - NE Replace misc Eqpt</v>
          </cell>
          <cell r="V573" t="str">
            <v xml:space="preserve">  </v>
          </cell>
          <cell r="W573" t="str">
            <v xml:space="preserve">  </v>
          </cell>
          <cell r="X573" t="str">
            <v>Conversion Only</v>
          </cell>
          <cell r="Y573" t="str">
            <v>99995310E</v>
          </cell>
          <cell r="Z573" t="str">
            <v>MAE1000 - MA Electric Distribution PC</v>
          </cell>
          <cell r="AA573" t="str">
            <v>NONE</v>
          </cell>
          <cell r="AB573" t="str">
            <v xml:space="preserve">COMPANY 5310 LEVEL ELECT DIST </v>
          </cell>
          <cell r="AE573">
            <v>0</v>
          </cell>
          <cell r="AK573">
            <v>41079</v>
          </cell>
        </row>
        <row r="574">
          <cell r="A574" t="str">
            <v>C001846</v>
          </cell>
          <cell r="B574">
            <v>5310</v>
          </cell>
          <cell r="D574" t="str">
            <v>IM - NE Racking at Franklin</v>
          </cell>
          <cell r="E574" t="str">
            <v>P_Electric GenPlant Fac IT Share MA</v>
          </cell>
          <cell r="G574" t="str">
            <v>NONE</v>
          </cell>
          <cell r="H574" t="str">
            <v>NONE</v>
          </cell>
          <cell r="I574" t="str">
            <v>DUARTE,EILEEN</v>
          </cell>
          <cell r="J574" t="str">
            <v>Non-Infrastructure</v>
          </cell>
          <cell r="K574" t="str">
            <v>D_Non-REP LINE OTHER</v>
          </cell>
          <cell r="L574" t="str">
            <v>General Equipment - Dist</v>
          </cell>
          <cell r="M574" t="str">
            <v>Specific</v>
          </cell>
          <cell r="O574" t="str">
            <v>cancelled</v>
          </cell>
          <cell r="P574">
            <v>8235</v>
          </cell>
          <cell r="Q574" t="str">
            <v>C01846</v>
          </cell>
          <cell r="R574">
            <v>37964</v>
          </cell>
          <cell r="S574" t="str">
            <v>pwrbtch</v>
          </cell>
          <cell r="U574" t="str">
            <v>IM - NE Racking at Franklin</v>
          </cell>
          <cell r="V574" t="str">
            <v xml:space="preserve">  </v>
          </cell>
          <cell r="W574" t="str">
            <v xml:space="preserve">  </v>
          </cell>
          <cell r="X574" t="str">
            <v>Conversion Only</v>
          </cell>
          <cell r="Y574" t="str">
            <v>99995310E</v>
          </cell>
          <cell r="Z574" t="str">
            <v>MAE1000 - MA Electric Distribution PC</v>
          </cell>
          <cell r="AA574" t="str">
            <v>NONE</v>
          </cell>
          <cell r="AB574" t="str">
            <v xml:space="preserve">COMPANY 5310 LEVEL ELECT DIST </v>
          </cell>
          <cell r="AE574">
            <v>0</v>
          </cell>
          <cell r="AK574">
            <v>41079</v>
          </cell>
        </row>
        <row r="575">
          <cell r="A575" t="str">
            <v>C001847</v>
          </cell>
          <cell r="B575">
            <v>5310</v>
          </cell>
          <cell r="D575" t="str">
            <v>Facilities Optimization Revenue (ME</v>
          </cell>
          <cell r="E575" t="str">
            <v>P_Electric GenPlant Fac IT Share MA</v>
          </cell>
          <cell r="G575" t="str">
            <v>NONE</v>
          </cell>
          <cell r="H575" t="str">
            <v>NONE</v>
          </cell>
          <cell r="I575" t="str">
            <v>SHERIDAN, ROBERT D</v>
          </cell>
          <cell r="L575" t="str">
            <v>Facilities</v>
          </cell>
          <cell r="M575" t="str">
            <v>Specific</v>
          </cell>
          <cell r="O575" t="str">
            <v>cancelled</v>
          </cell>
          <cell r="Q575" t="str">
            <v>C01847</v>
          </cell>
          <cell r="R575">
            <v>37964</v>
          </cell>
          <cell r="S575" t="str">
            <v>pwrbtch</v>
          </cell>
          <cell r="U575" t="str">
            <v>Nancy Sala</v>
          </cell>
          <cell r="V575" t="str">
            <v xml:space="preserve">  </v>
          </cell>
          <cell r="W575" t="str">
            <v xml:space="preserve">  </v>
          </cell>
          <cell r="X575" t="str">
            <v>Conversion Only</v>
          </cell>
          <cell r="Y575" t="str">
            <v>99995310E</v>
          </cell>
          <cell r="Z575" t="str">
            <v>MAE1000 - MA Electric Distribution PC</v>
          </cell>
          <cell r="AA575" t="str">
            <v>NONE</v>
          </cell>
          <cell r="AB575" t="str">
            <v xml:space="preserve">COMPANY 5310 LEVEL ELECT DIST </v>
          </cell>
          <cell r="AE575">
            <v>0</v>
          </cell>
          <cell r="AK575">
            <v>38387</v>
          </cell>
        </row>
        <row r="576">
          <cell r="A576" t="str">
            <v>C001848</v>
          </cell>
          <cell r="B576">
            <v>5310</v>
          </cell>
          <cell r="D576" t="str">
            <v>New England Lab Eqt</v>
          </cell>
          <cell r="E576" t="str">
            <v>P_Electric GenPlant Fac IT Share MA</v>
          </cell>
          <cell r="G576" t="str">
            <v>NONE</v>
          </cell>
          <cell r="H576" t="str">
            <v>NONE</v>
          </cell>
          <cell r="I576" t="str">
            <v>SHERIDAN, ROBERT D</v>
          </cell>
          <cell r="J576" t="str">
            <v>Non-Infrastructure</v>
          </cell>
          <cell r="K576" t="str">
            <v>D_Non-REP LINE OTHER</v>
          </cell>
          <cell r="L576" t="str">
            <v>General Equipment - Dist</v>
          </cell>
          <cell r="M576" t="str">
            <v>Specific</v>
          </cell>
          <cell r="O576" t="str">
            <v>cancelled</v>
          </cell>
          <cell r="P576">
            <v>8364</v>
          </cell>
          <cell r="Q576" t="str">
            <v>C01848</v>
          </cell>
          <cell r="R576">
            <v>37964</v>
          </cell>
          <cell r="S576" t="str">
            <v>pwrbtch</v>
          </cell>
          <cell r="U576" t="str">
            <v>New England Lab Eqt</v>
          </cell>
          <cell r="V576" t="str">
            <v xml:space="preserve">  </v>
          </cell>
          <cell r="W576" t="str">
            <v xml:space="preserve">  </v>
          </cell>
          <cell r="X576" t="str">
            <v>Conversion Only</v>
          </cell>
          <cell r="Y576" t="str">
            <v>99995310E</v>
          </cell>
          <cell r="Z576" t="str">
            <v>MAE1000 - MA Electric Distribution PC</v>
          </cell>
          <cell r="AA576" t="str">
            <v>NONE</v>
          </cell>
          <cell r="AB576" t="str">
            <v xml:space="preserve">COMPANY 5310 LEVEL ELECT DIST </v>
          </cell>
          <cell r="AE576">
            <v>0</v>
          </cell>
          <cell r="AK576">
            <v>41079</v>
          </cell>
        </row>
        <row r="577">
          <cell r="A577" t="str">
            <v>C001849</v>
          </cell>
          <cell r="B577">
            <v>5310</v>
          </cell>
          <cell r="D577" t="str">
            <v>NE Meter Test Eqpt</v>
          </cell>
          <cell r="E577" t="str">
            <v>P_Electric GenPlant Fac IT Share MA</v>
          </cell>
          <cell r="G577" t="str">
            <v>NONE</v>
          </cell>
          <cell r="H577" t="str">
            <v>NONE</v>
          </cell>
          <cell r="J577" t="str">
            <v>Non-Infrastructure</v>
          </cell>
          <cell r="K577" t="str">
            <v>D_Non-REP LINE OTHER</v>
          </cell>
          <cell r="L577" t="str">
            <v>General Equipment - Dist</v>
          </cell>
          <cell r="M577" t="str">
            <v>Specific</v>
          </cell>
          <cell r="O577" t="str">
            <v>cancelled</v>
          </cell>
          <cell r="P577">
            <v>8329</v>
          </cell>
          <cell r="Q577" t="str">
            <v>C01849</v>
          </cell>
          <cell r="R577">
            <v>37964</v>
          </cell>
          <cell r="S577" t="str">
            <v>pwrbtch</v>
          </cell>
          <cell r="U577" t="str">
            <v>NE Meter Test Eqpt</v>
          </cell>
          <cell r="V577" t="str">
            <v xml:space="preserve">  </v>
          </cell>
          <cell r="W577" t="str">
            <v xml:space="preserve">  </v>
          </cell>
          <cell r="X577" t="str">
            <v>Conversion Only</v>
          </cell>
          <cell r="Y577" t="str">
            <v>99995310E</v>
          </cell>
          <cell r="Z577" t="str">
            <v>MAE1000 - MA Electric Distribution PC</v>
          </cell>
          <cell r="AA577" t="str">
            <v>NONE</v>
          </cell>
          <cell r="AB577" t="str">
            <v xml:space="preserve">COMPANY 5310 LEVEL ELECT DIST </v>
          </cell>
          <cell r="AE577">
            <v>0</v>
          </cell>
          <cell r="AK577">
            <v>41079</v>
          </cell>
        </row>
        <row r="578">
          <cell r="A578" t="str">
            <v>C001850</v>
          </cell>
          <cell r="B578">
            <v>5310</v>
          </cell>
          <cell r="D578" t="str">
            <v>IM- NEWH/Yard</v>
          </cell>
          <cell r="E578" t="str">
            <v>P_Electric GenPlant Fac IT Share MA</v>
          </cell>
          <cell r="G578" t="str">
            <v>NONE</v>
          </cell>
          <cell r="H578" t="str">
            <v>NONE</v>
          </cell>
          <cell r="I578" t="str">
            <v>SHERIDAN, ROBERT D</v>
          </cell>
          <cell r="L578" t="str">
            <v>Facilities</v>
          </cell>
          <cell r="M578" t="str">
            <v>Specific</v>
          </cell>
          <cell r="O578" t="str">
            <v>cancelled</v>
          </cell>
          <cell r="P578">
            <v>9002</v>
          </cell>
          <cell r="Q578" t="str">
            <v>C01850</v>
          </cell>
          <cell r="R578">
            <v>37964</v>
          </cell>
          <cell r="S578" t="str">
            <v>pwrbtch</v>
          </cell>
          <cell r="U578" t="str">
            <v>IM- NEWH/Yard</v>
          </cell>
          <cell r="V578" t="str">
            <v xml:space="preserve">  </v>
          </cell>
          <cell r="W578" t="str">
            <v xml:space="preserve">  </v>
          </cell>
          <cell r="X578" t="str">
            <v>Conversion Only</v>
          </cell>
          <cell r="Y578" t="str">
            <v>99995310E</v>
          </cell>
          <cell r="Z578" t="str">
            <v>MAE1000 - MA Electric Distribution PC</v>
          </cell>
          <cell r="AA578" t="str">
            <v>NONE</v>
          </cell>
          <cell r="AB578" t="str">
            <v xml:space="preserve">COMPANY 5310 LEVEL ELECT DIST </v>
          </cell>
          <cell r="AE578">
            <v>0</v>
          </cell>
          <cell r="AK578">
            <v>38387</v>
          </cell>
        </row>
        <row r="579">
          <cell r="A579" t="str">
            <v>C001851</v>
          </cell>
          <cell r="B579">
            <v>5310</v>
          </cell>
          <cell r="D579" t="str">
            <v>IM - NE Crew Site Modifications (MA</v>
          </cell>
          <cell r="E579" t="str">
            <v>P_Electric GenPlant Fac IT Share MA</v>
          </cell>
          <cell r="G579" t="str">
            <v>NONE</v>
          </cell>
          <cell r="H579" t="str">
            <v>NONE</v>
          </cell>
          <cell r="I579" t="str">
            <v>SHERIDAN, ROBERT D</v>
          </cell>
          <cell r="L579" t="str">
            <v>Facilities</v>
          </cell>
          <cell r="M579" t="str">
            <v>Specific</v>
          </cell>
          <cell r="O579" t="str">
            <v>cancelled</v>
          </cell>
          <cell r="P579">
            <v>9001</v>
          </cell>
          <cell r="Q579" t="str">
            <v>C01851</v>
          </cell>
          <cell r="R579">
            <v>37964</v>
          </cell>
          <cell r="S579" t="str">
            <v>pwrbtch</v>
          </cell>
          <cell r="U579" t="str">
            <v>IM - NE Crew Site Modifications (MA)</v>
          </cell>
          <cell r="V579" t="str">
            <v xml:space="preserve">  </v>
          </cell>
          <cell r="W579" t="str">
            <v xml:space="preserve">  </v>
          </cell>
          <cell r="X579" t="str">
            <v>Conversion Only</v>
          </cell>
          <cell r="Y579" t="str">
            <v>99995310E</v>
          </cell>
          <cell r="Z579" t="str">
            <v>MAE1000 - MA Electric Distribution PC</v>
          </cell>
          <cell r="AA579" t="str">
            <v>NONE</v>
          </cell>
          <cell r="AB579" t="str">
            <v xml:space="preserve">COMPANY 5310 LEVEL ELECT DIST </v>
          </cell>
          <cell r="AE579">
            <v>0</v>
          </cell>
          <cell r="AK579">
            <v>38387</v>
          </cell>
        </row>
        <row r="580">
          <cell r="A580" t="str">
            <v>C001852</v>
          </cell>
          <cell r="B580">
            <v>5310</v>
          </cell>
          <cell r="D580" t="str">
            <v>13.8kv  Ext Rte 139 Hanover</v>
          </cell>
          <cell r="E580" t="str">
            <v>P_Electric Distribution Line MA</v>
          </cell>
          <cell r="G580" t="str">
            <v>NONE</v>
          </cell>
          <cell r="H580" t="str">
            <v>NONE</v>
          </cell>
          <cell r="L580" t="str">
            <v>Load Relief</v>
          </cell>
          <cell r="M580" t="str">
            <v>Specific</v>
          </cell>
          <cell r="O580" t="str">
            <v>cancelled</v>
          </cell>
          <cell r="Q580" t="str">
            <v>C01852</v>
          </cell>
          <cell r="R580">
            <v>37964</v>
          </cell>
          <cell r="S580" t="str">
            <v>pwrbtch</v>
          </cell>
          <cell r="U580" t="str">
            <v>FY04 Planning, Eng &amp; Const start; FY05 complete</v>
          </cell>
          <cell r="V580" t="str">
            <v xml:space="preserve">  </v>
          </cell>
          <cell r="W580" t="str">
            <v xml:space="preserve">  </v>
          </cell>
          <cell r="X580" t="str">
            <v>Div Ops-NE Electric</v>
          </cell>
          <cell r="Y580" t="str">
            <v>75005310E</v>
          </cell>
          <cell r="Z580" t="str">
            <v>MAE1000 - MA Electric Distribution PC</v>
          </cell>
          <cell r="AA580" t="str">
            <v>NONE</v>
          </cell>
          <cell r="AB580" t="str">
            <v xml:space="preserve">COMPANY 5310 LEVEL ELECT DIST </v>
          </cell>
          <cell r="AE580">
            <v>0</v>
          </cell>
          <cell r="AK580">
            <v>38239</v>
          </cell>
        </row>
        <row r="581">
          <cell r="A581" t="str">
            <v>C001853</v>
          </cell>
          <cell r="B581">
            <v>5310</v>
          </cell>
          <cell r="D581" t="str">
            <v>Replace URD Coolidge Cir NBO</v>
          </cell>
          <cell r="E581" t="str">
            <v>P_Electric Distribution Line MA</v>
          </cell>
          <cell r="G581" t="str">
            <v>NONE</v>
          </cell>
          <cell r="H581" t="str">
            <v>NONE</v>
          </cell>
          <cell r="J581" t="str">
            <v>System Capacity &amp; Performance</v>
          </cell>
          <cell r="K581" t="str">
            <v>D_Non-REP LINE OTHER</v>
          </cell>
          <cell r="L581" t="str">
            <v>Reliability - Dist</v>
          </cell>
          <cell r="M581" t="str">
            <v>Specific</v>
          </cell>
          <cell r="O581" t="str">
            <v>Closed</v>
          </cell>
          <cell r="P581">
            <v>8489</v>
          </cell>
          <cell r="Q581" t="str">
            <v>C01853</v>
          </cell>
          <cell r="R581">
            <v>37964</v>
          </cell>
          <cell r="S581" t="str">
            <v>pwrbtch</v>
          </cell>
          <cell r="U581" t="str">
            <v xml:space="preserve">  </v>
          </cell>
          <cell r="V581" t="str">
            <v xml:space="preserve">  </v>
          </cell>
          <cell r="W581" t="str">
            <v xml:space="preserve">  </v>
          </cell>
          <cell r="X581" t="str">
            <v>Div Ops-NE Electric</v>
          </cell>
          <cell r="Y581" t="str">
            <v>75005310E</v>
          </cell>
          <cell r="Z581" t="str">
            <v>MAE1000 - MA Electric Distribution PC</v>
          </cell>
          <cell r="AA581" t="str">
            <v>NONE</v>
          </cell>
          <cell r="AB581" t="str">
            <v xml:space="preserve">COMPANY 5310 LEVEL ELECT DIST </v>
          </cell>
          <cell r="AE581">
            <v>0</v>
          </cell>
        </row>
        <row r="582">
          <cell r="A582" t="str">
            <v>C001854</v>
          </cell>
          <cell r="B582">
            <v>5310</v>
          </cell>
          <cell r="D582" t="str">
            <v>AFSC Southeast - Distribution</v>
          </cell>
          <cell r="E582" t="str">
            <v>P_Electric Distribution Line MA</v>
          </cell>
          <cell r="G582" t="str">
            <v>NONE</v>
          </cell>
          <cell r="H582" t="str">
            <v>NONE</v>
          </cell>
          <cell r="I582" t="str">
            <v>VAZ, JACK</v>
          </cell>
          <cell r="J582" t="str">
            <v>Asset Condition</v>
          </cell>
          <cell r="K582" t="str">
            <v>D_Non-REP LINE OTHER</v>
          </cell>
          <cell r="L582" t="str">
            <v>Asset Replacement</v>
          </cell>
          <cell r="M582" t="str">
            <v>Specific</v>
          </cell>
          <cell r="O582" t="str">
            <v>cancelled</v>
          </cell>
          <cell r="P582">
            <v>7731</v>
          </cell>
          <cell r="Q582" t="str">
            <v>C01854</v>
          </cell>
          <cell r="R582">
            <v>37964</v>
          </cell>
          <cell r="S582" t="str">
            <v>pwrbtch</v>
          </cell>
          <cell r="U582" t="str">
            <v>Project is not needed.</v>
          </cell>
          <cell r="V582" t="str">
            <v xml:space="preserve">  </v>
          </cell>
          <cell r="W582" t="str">
            <v xml:space="preserve">  </v>
          </cell>
          <cell r="X582" t="str">
            <v>Div Ops-NE Electric</v>
          </cell>
          <cell r="Y582" t="str">
            <v>75005310E</v>
          </cell>
          <cell r="Z582" t="str">
            <v>MAE1000 - MA Electric Distribution PC</v>
          </cell>
          <cell r="AA582" t="str">
            <v>NONE</v>
          </cell>
          <cell r="AB582" t="str">
            <v xml:space="preserve">COMPANY 5310 LEVEL ELECT DIST </v>
          </cell>
          <cell r="AE582">
            <v>0</v>
          </cell>
          <cell r="AK582">
            <v>41072</v>
          </cell>
        </row>
        <row r="583">
          <cell r="A583" t="str">
            <v>C001855</v>
          </cell>
          <cell r="B583">
            <v>5310</v>
          </cell>
          <cell r="D583" t="str">
            <v>SE Union Sub 348W6 UG Mainline</v>
          </cell>
          <cell r="E583" t="str">
            <v>P_Electric Distribution Line MA</v>
          </cell>
          <cell r="G583" t="str">
            <v>NONE</v>
          </cell>
          <cell r="H583" t="str">
            <v>NONE</v>
          </cell>
          <cell r="I583" t="str">
            <v>KUT, BRUCE</v>
          </cell>
          <cell r="J583" t="str">
            <v>System Capacity &amp; Performance</v>
          </cell>
          <cell r="L583" t="str">
            <v>Load Relief</v>
          </cell>
          <cell r="M583" t="str">
            <v>Specific</v>
          </cell>
          <cell r="N583" t="str">
            <v>HUF/Feeder Health Review</v>
          </cell>
          <cell r="O583" t="str">
            <v>Closed</v>
          </cell>
          <cell r="P583">
            <v>8564</v>
          </cell>
          <cell r="Q583" t="str">
            <v>C01855</v>
          </cell>
          <cell r="R583">
            <v>37964</v>
          </cell>
          <cell r="S583" t="str">
            <v>pwrbtch</v>
          </cell>
          <cell r="U583" t="str">
            <v>Install 1600 CF underground 1000 kcmil AL mainline for new Union St 348W6 feeder from substation to MH10A? on Constitution Blvd. via existing ductline.</v>
          </cell>
          <cell r="V583" t="str">
            <v>Will connect into existing underground mainline in Franklin Industrial Park on Constitution Blvd. Franklin.</v>
          </cell>
          <cell r="W583" t="str">
            <v>Needed for SLR2005 and part of overall load relief in Franklin. Six feeder over 90% by 2006 to be relieved.    PPF=36</v>
          </cell>
          <cell r="X583" t="str">
            <v>Div Ops-NE Electric</v>
          </cell>
          <cell r="Y583" t="str">
            <v>75005310E</v>
          </cell>
          <cell r="Z583" t="str">
            <v>MAE1000 - MA Electric Distribution PC</v>
          </cell>
          <cell r="AA583" t="str">
            <v>NONE</v>
          </cell>
          <cell r="AB583" t="str">
            <v>MASS PLANT - MA 5310 - MAE1000</v>
          </cell>
          <cell r="AE583">
            <v>3</v>
          </cell>
          <cell r="AF583" t="str">
            <v>3</v>
          </cell>
          <cell r="AG583">
            <v>39112</v>
          </cell>
          <cell r="AH583">
            <v>260700</v>
          </cell>
          <cell r="AI583">
            <v>0</v>
          </cell>
          <cell r="AJ583">
            <v>0</v>
          </cell>
          <cell r="AK583">
            <v>0</v>
          </cell>
          <cell r="AL583">
            <v>0</v>
          </cell>
          <cell r="AM583">
            <v>1</v>
          </cell>
          <cell r="AN583">
            <v>1</v>
          </cell>
        </row>
        <row r="584">
          <cell r="A584" t="str">
            <v>C001856</v>
          </cell>
          <cell r="B584">
            <v>5310</v>
          </cell>
          <cell r="D584" t="str">
            <v>SE-HPDL Extend Expr 335W1 S Main St</v>
          </cell>
          <cell r="E584" t="str">
            <v>P_Electric Distribution Line MA</v>
          </cell>
          <cell r="G584" t="str">
            <v>NONE</v>
          </cell>
          <cell r="H584" t="str">
            <v>NONE</v>
          </cell>
          <cell r="I584" t="str">
            <v>POISSON, JEAN</v>
          </cell>
          <cell r="J584" t="str">
            <v>System Capacity &amp; Performance</v>
          </cell>
          <cell r="L584" t="str">
            <v>Load Relief</v>
          </cell>
          <cell r="M584" t="str">
            <v>Specific</v>
          </cell>
          <cell r="N584" t="str">
            <v>HUF/Feeder Health Review</v>
          </cell>
          <cell r="O584" t="str">
            <v>cancelled</v>
          </cell>
          <cell r="P584">
            <v>8585</v>
          </cell>
          <cell r="Q584" t="str">
            <v>C01856</v>
          </cell>
          <cell r="R584">
            <v>37964</v>
          </cell>
          <cell r="S584" t="str">
            <v>pwrbtch</v>
          </cell>
          <cell r="U584" t="str">
            <v>Extend 335W1 express (PHASE 3) along S Main Hpdl to Recloser in Mendon, double circuit with exisitng conductor, use exisitng conductor to transfer load to 335W9</v>
          </cell>
          <cell r="V584" t="str">
            <v>add 1 mi 477 sp cbl, to relieve 335W1 at 100% SN rating</v>
          </cell>
          <cell r="W584" t="str">
            <v>Relieve 335W1 at 100% SN rating of 4/0 in circuit.  This work to transfer 335W1 load in Hopedale &amp; Mendon to 335W9_x000D_
_x000D_
                                              PPF Score 18</v>
          </cell>
          <cell r="X584" t="str">
            <v>Div Ops-NE Electric</v>
          </cell>
          <cell r="Y584" t="str">
            <v>75005310E</v>
          </cell>
          <cell r="Z584" t="str">
            <v>MAE1000 - MA Electric Distribution PC</v>
          </cell>
          <cell r="AA584" t="str">
            <v>NONE</v>
          </cell>
          <cell r="AB584" t="str">
            <v>MASS PLANT - MA 5310 - MAE1000</v>
          </cell>
          <cell r="AE584">
            <v>5</v>
          </cell>
          <cell r="AF584" t="str">
            <v>5</v>
          </cell>
          <cell r="AG584">
            <v>39223</v>
          </cell>
          <cell r="AH584">
            <v>220000</v>
          </cell>
          <cell r="AK584">
            <v>39336</v>
          </cell>
        </row>
        <row r="585">
          <cell r="A585" t="str">
            <v>C001857</v>
          </cell>
          <cell r="B585">
            <v>5310</v>
          </cell>
          <cell r="D585" t="str">
            <v>AFSC South Shore - Distribution</v>
          </cell>
          <cell r="E585" t="str">
            <v>P_Electric Distribution Line MA</v>
          </cell>
          <cell r="G585" t="str">
            <v>NONE</v>
          </cell>
          <cell r="H585" t="str">
            <v>NONE</v>
          </cell>
          <cell r="I585" t="str">
            <v>VAZ, JACK</v>
          </cell>
          <cell r="M585" t="str">
            <v>Specific</v>
          </cell>
          <cell r="O585" t="str">
            <v>cancelled</v>
          </cell>
          <cell r="P585">
            <v>7732</v>
          </cell>
          <cell r="Q585" t="str">
            <v>C01857</v>
          </cell>
          <cell r="R585">
            <v>37964</v>
          </cell>
          <cell r="S585" t="str">
            <v>pwrbtch</v>
          </cell>
          <cell r="U585" t="str">
            <v>This project is not needed</v>
          </cell>
          <cell r="V585" t="str">
            <v xml:space="preserve">  </v>
          </cell>
          <cell r="W585" t="str">
            <v xml:space="preserve">  </v>
          </cell>
          <cell r="X585" t="str">
            <v>Div Ops-NE Electric</v>
          </cell>
          <cell r="Y585" t="str">
            <v>75005310E</v>
          </cell>
          <cell r="Z585" t="str">
            <v>MAE1000 - MA Electric Distribution PC</v>
          </cell>
          <cell r="AA585" t="str">
            <v>NONE</v>
          </cell>
          <cell r="AB585" t="str">
            <v xml:space="preserve">COMPANY 5310 LEVEL ELECT DIST </v>
          </cell>
          <cell r="AE585">
            <v>0</v>
          </cell>
          <cell r="AK585">
            <v>41072</v>
          </cell>
        </row>
        <row r="586">
          <cell r="A586" t="str">
            <v>C001858</v>
          </cell>
          <cell r="B586">
            <v>5310</v>
          </cell>
          <cell r="D586" t="str">
            <v>Convert SE District to UHF</v>
          </cell>
          <cell r="E586" t="str">
            <v>P_Electric Distribution Line MA</v>
          </cell>
          <cell r="G586" t="str">
            <v>NONE</v>
          </cell>
          <cell r="H586" t="str">
            <v>NONE</v>
          </cell>
          <cell r="I586" t="str">
            <v>CULL, JOHN</v>
          </cell>
          <cell r="J586" t="str">
            <v>Non-Infrastructure</v>
          </cell>
          <cell r="L586" t="str">
            <v>Telecommunications Capital - Dist</v>
          </cell>
          <cell r="M586" t="str">
            <v>Specific</v>
          </cell>
          <cell r="O586" t="str">
            <v>Closed</v>
          </cell>
          <cell r="P586">
            <v>7920</v>
          </cell>
          <cell r="Q586" t="str">
            <v>C01858</v>
          </cell>
          <cell r="R586">
            <v>37964</v>
          </cell>
          <cell r="S586" t="str">
            <v>pwrbtch</v>
          </cell>
          <cell r="U586" t="str">
            <v>This project is to install UHF trunked repeater system in the South East District.  This will provide Talk groups for T&amp;D, Meter, Dispatch, Storm, and/or disaster breakdown and interoperability.</v>
          </cell>
          <cell r="V586" t="str">
            <v xml:space="preserve">  </v>
          </cell>
          <cell r="W586" t="str">
            <v xml:space="preserve">This project is part of phase 2 of the UHF trunked repeater system conversion.  Please also refer to the Powerpoint presentation in May 2004.  </v>
          </cell>
          <cell r="X586" t="str">
            <v>Div Ops-NE Electric</v>
          </cell>
          <cell r="Y586" t="str">
            <v>75005310E</v>
          </cell>
          <cell r="Z586" t="str">
            <v>MAE1000 - MA Electric Distribution PC</v>
          </cell>
          <cell r="AA586" t="str">
            <v>NONE</v>
          </cell>
          <cell r="AB586" t="str">
            <v xml:space="preserve">COMPANY 5310 LEVEL ELECT DIST </v>
          </cell>
          <cell r="AE586">
            <v>4</v>
          </cell>
        </row>
        <row r="587">
          <cell r="A587" t="str">
            <v>C001859</v>
          </cell>
          <cell r="B587">
            <v>5310</v>
          </cell>
          <cell r="D587" t="str">
            <v>SE Recond 3422W2 South St.</v>
          </cell>
          <cell r="E587" t="str">
            <v>P_Electric Distribution Line MA</v>
          </cell>
          <cell r="G587" t="str">
            <v>NONE</v>
          </cell>
          <cell r="H587" t="str">
            <v>NONE</v>
          </cell>
          <cell r="L587" t="str">
            <v>Reliability - Dist</v>
          </cell>
          <cell r="M587" t="str">
            <v>Specific</v>
          </cell>
          <cell r="N587" t="str">
            <v>HUF/Feeder Health Review</v>
          </cell>
          <cell r="O587" t="str">
            <v>cancelled</v>
          </cell>
          <cell r="Q587" t="str">
            <v>C01859</v>
          </cell>
          <cell r="R587">
            <v>37964</v>
          </cell>
          <cell r="S587" t="str">
            <v>pwrbtch</v>
          </cell>
          <cell r="U587" t="str">
            <v>FY04 Complete_x000D_
This project cancelled. Not needed with new W4 feeder.  J. Duffy 9/9/04</v>
          </cell>
          <cell r="V587" t="str">
            <v xml:space="preserve">  </v>
          </cell>
          <cell r="W587" t="str">
            <v xml:space="preserve">  </v>
          </cell>
          <cell r="X587" t="str">
            <v>Div Ops-NE Electric</v>
          </cell>
          <cell r="Y587" t="str">
            <v>75005310E</v>
          </cell>
          <cell r="Z587" t="str">
            <v>MAE1000 - MA Electric Distribution PC</v>
          </cell>
          <cell r="AA587" t="str">
            <v>NONE</v>
          </cell>
          <cell r="AB587" t="str">
            <v xml:space="preserve">COMPANY 5310 LEVEL ELECT DIST </v>
          </cell>
          <cell r="AE587">
            <v>0</v>
          </cell>
          <cell r="AK587">
            <v>38239</v>
          </cell>
        </row>
        <row r="588">
          <cell r="A588" t="str">
            <v>C001860</v>
          </cell>
          <cell r="B588">
            <v>5310</v>
          </cell>
          <cell r="D588" t="str">
            <v>HULL Reinforce Supply</v>
          </cell>
          <cell r="E588" t="str">
            <v>P_Electric Distribution Line MA</v>
          </cell>
          <cell r="G588" t="str">
            <v>NONE</v>
          </cell>
          <cell r="H588" t="str">
            <v>NONE</v>
          </cell>
          <cell r="I588" t="str">
            <v>BURKS, EMILY</v>
          </cell>
          <cell r="L588" t="str">
            <v>Load Relief</v>
          </cell>
          <cell r="M588" t="str">
            <v>Specific</v>
          </cell>
          <cell r="O588" t="str">
            <v>Closed</v>
          </cell>
          <cell r="P588">
            <v>8185</v>
          </cell>
          <cell r="Q588" t="str">
            <v>C01860</v>
          </cell>
          <cell r="R588">
            <v>37964</v>
          </cell>
          <cell r="S588" t="str">
            <v>pwrbtch</v>
          </cell>
          <cell r="U588" t="str">
            <v>FY 07 Planning &amp; eng; FY08 Const complete</v>
          </cell>
          <cell r="V588" t="str">
            <v xml:space="preserve">  </v>
          </cell>
          <cell r="W588" t="str">
            <v xml:space="preserve">  </v>
          </cell>
          <cell r="X588" t="str">
            <v>Div Ops-NE Electric</v>
          </cell>
          <cell r="Y588" t="str">
            <v>75005310E</v>
          </cell>
          <cell r="Z588" t="str">
            <v>MAE1000 - MA Electric Distribution PC</v>
          </cell>
          <cell r="AA588" t="str">
            <v>NONE</v>
          </cell>
          <cell r="AB588" t="str">
            <v xml:space="preserve">COMPANY 5310 LEVEL ELECT DIST </v>
          </cell>
          <cell r="AE588">
            <v>0</v>
          </cell>
        </row>
        <row r="589">
          <cell r="A589" t="str">
            <v>C001861</v>
          </cell>
          <cell r="B589">
            <v>5310</v>
          </cell>
          <cell r="D589" t="str">
            <v>SS New Bus Commercial</v>
          </cell>
          <cell r="E589" t="str">
            <v>P_Electric Distribution Line MA</v>
          </cell>
          <cell r="G589" t="str">
            <v>49</v>
          </cell>
          <cell r="H589" t="str">
            <v>NONE</v>
          </cell>
          <cell r="I589" t="str">
            <v>THOMPSON, JOHN</v>
          </cell>
          <cell r="J589" t="str">
            <v>Statutory/Regulatory</v>
          </cell>
          <cell r="L589" t="str">
            <v>New Business - Commercial</v>
          </cell>
          <cell r="M589" t="str">
            <v>Specific</v>
          </cell>
          <cell r="O589" t="str">
            <v>cancelled</v>
          </cell>
          <cell r="P589">
            <v>8673</v>
          </cell>
          <cell r="Q589" t="str">
            <v>C01861</v>
          </cell>
          <cell r="R589">
            <v>37964</v>
          </cell>
          <cell r="S589" t="str">
            <v>pwrbtch</v>
          </cell>
          <cell r="U589" t="str">
            <v>Placeholder for future years</v>
          </cell>
          <cell r="V589" t="str">
            <v xml:space="preserve">  </v>
          </cell>
          <cell r="W589" t="str">
            <v xml:space="preserve">  </v>
          </cell>
          <cell r="X589" t="str">
            <v>Div Ops-NE Electric</v>
          </cell>
          <cell r="Y589" t="str">
            <v>75005310E</v>
          </cell>
          <cell r="Z589" t="str">
            <v>MAE1000 - MA Electric Distribution PC</v>
          </cell>
          <cell r="AA589" t="str">
            <v>NONE</v>
          </cell>
          <cell r="AB589" t="str">
            <v xml:space="preserve">COMPANY 5310 LEVEL ELECT DIST </v>
          </cell>
          <cell r="AE589">
            <v>0</v>
          </cell>
          <cell r="AK589">
            <v>41071</v>
          </cell>
        </row>
        <row r="590">
          <cell r="A590" t="str">
            <v>C001862</v>
          </cell>
          <cell r="B590">
            <v>5310</v>
          </cell>
          <cell r="D590" t="str">
            <v>SS Road Const Projects</v>
          </cell>
          <cell r="E590" t="str">
            <v>P_Electric Distribution Line MA</v>
          </cell>
          <cell r="G590" t="str">
            <v>49</v>
          </cell>
          <cell r="H590" t="str">
            <v>NONE</v>
          </cell>
          <cell r="I590" t="str">
            <v>THOMPSON, JOHN</v>
          </cell>
          <cell r="J590" t="str">
            <v>Statutory/Regulatory</v>
          </cell>
          <cell r="L590" t="str">
            <v>Public Requirements</v>
          </cell>
          <cell r="M590" t="str">
            <v>Specific</v>
          </cell>
          <cell r="O590" t="str">
            <v>cancelled</v>
          </cell>
          <cell r="P590">
            <v>8683</v>
          </cell>
          <cell r="Q590" t="str">
            <v>C01862</v>
          </cell>
          <cell r="R590">
            <v>37964</v>
          </cell>
          <cell r="S590" t="str">
            <v>pwrbtch</v>
          </cell>
          <cell r="U590" t="str">
            <v>Placeholder for future years</v>
          </cell>
          <cell r="V590" t="str">
            <v xml:space="preserve">  </v>
          </cell>
          <cell r="W590" t="str">
            <v xml:space="preserve">  </v>
          </cell>
          <cell r="X590" t="str">
            <v>Div Ops-NE Electric</v>
          </cell>
          <cell r="Y590" t="str">
            <v>75005310E</v>
          </cell>
          <cell r="Z590" t="str">
            <v>MAE1000 - MA Electric Distribution PC</v>
          </cell>
          <cell r="AA590" t="str">
            <v>NONE</v>
          </cell>
          <cell r="AB590" t="str">
            <v xml:space="preserve">COMPANY 5310 LEVEL ELECT DIST </v>
          </cell>
          <cell r="AE590">
            <v>0</v>
          </cell>
          <cell r="AK590">
            <v>41079</v>
          </cell>
        </row>
        <row r="591">
          <cell r="A591" t="str">
            <v>C001863</v>
          </cell>
          <cell r="B591">
            <v>5310</v>
          </cell>
          <cell r="D591" t="str">
            <v>SS Reliability Projects</v>
          </cell>
          <cell r="E591" t="str">
            <v>P_Electric Distribution Line MA</v>
          </cell>
          <cell r="G591" t="str">
            <v>NONE</v>
          </cell>
          <cell r="H591" t="str">
            <v>NONE</v>
          </cell>
          <cell r="I591" t="str">
            <v>THOMPSON, JOHN</v>
          </cell>
          <cell r="J591" t="str">
            <v>System Capacity &amp; Performance</v>
          </cell>
          <cell r="L591" t="str">
            <v>Reliability - Dist</v>
          </cell>
          <cell r="M591" t="str">
            <v>Specific</v>
          </cell>
          <cell r="O591" t="str">
            <v>cancelled</v>
          </cell>
          <cell r="P591">
            <v>8681</v>
          </cell>
          <cell r="Q591" t="str">
            <v>C01863</v>
          </cell>
          <cell r="R591">
            <v>37964</v>
          </cell>
          <cell r="S591" t="str">
            <v>pwrbtch</v>
          </cell>
          <cell r="U591" t="str">
            <v>Placeholder for future years</v>
          </cell>
          <cell r="V591" t="str">
            <v xml:space="preserve">  </v>
          </cell>
          <cell r="W591" t="str">
            <v xml:space="preserve">  </v>
          </cell>
          <cell r="X591" t="str">
            <v>Div Ops-NE Electric</v>
          </cell>
          <cell r="Y591" t="str">
            <v>75005310E</v>
          </cell>
          <cell r="Z591" t="str">
            <v>MAE1000 - MA Electric Distribution PC</v>
          </cell>
          <cell r="AA591" t="str">
            <v>NONE</v>
          </cell>
          <cell r="AB591" t="str">
            <v xml:space="preserve">COMPANY 5310 LEVEL ELECT DIST </v>
          </cell>
          <cell r="AE591">
            <v>0</v>
          </cell>
          <cell r="AK591">
            <v>41079</v>
          </cell>
        </row>
        <row r="592">
          <cell r="A592" t="str">
            <v>C001864</v>
          </cell>
          <cell r="B592">
            <v>5310</v>
          </cell>
          <cell r="D592" t="str">
            <v>SS Distribution Reclosers</v>
          </cell>
          <cell r="E592" t="str">
            <v>P_Electric Distribution Line MA</v>
          </cell>
          <cell r="G592" t="str">
            <v>NONE</v>
          </cell>
          <cell r="H592" t="str">
            <v>NONE</v>
          </cell>
          <cell r="I592" t="str">
            <v>SCHIFFMAN, PETER</v>
          </cell>
          <cell r="J592" t="str">
            <v>Asset Condition</v>
          </cell>
          <cell r="L592" t="str">
            <v>Asset Replacement</v>
          </cell>
          <cell r="M592" t="str">
            <v>Specific</v>
          </cell>
          <cell r="O592" t="str">
            <v>cancelled</v>
          </cell>
          <cell r="P592">
            <v>8670</v>
          </cell>
          <cell r="Q592" t="str">
            <v>C01864</v>
          </cell>
          <cell r="R592">
            <v>37964</v>
          </cell>
          <cell r="S592" t="str">
            <v>pwrbtch</v>
          </cell>
          <cell r="U592" t="str">
            <v>Placeholder for future years</v>
          </cell>
          <cell r="V592" t="str">
            <v xml:space="preserve">  </v>
          </cell>
          <cell r="W592" t="str">
            <v xml:space="preserve">  </v>
          </cell>
          <cell r="X592" t="str">
            <v>Div Ops-NE Electric</v>
          </cell>
          <cell r="Y592" t="str">
            <v>75005310E</v>
          </cell>
          <cell r="Z592" t="str">
            <v>MAE1000 - MA Electric Distribution PC</v>
          </cell>
          <cell r="AA592" t="str">
            <v>NONE</v>
          </cell>
          <cell r="AB592" t="str">
            <v xml:space="preserve">COMPANY 5310 LEVEL ELECT DIST </v>
          </cell>
          <cell r="AE592">
            <v>0</v>
          </cell>
          <cell r="AK592">
            <v>41079</v>
          </cell>
        </row>
        <row r="593">
          <cell r="A593" t="str">
            <v>C001865</v>
          </cell>
          <cell r="B593">
            <v>5310</v>
          </cell>
          <cell r="D593" t="str">
            <v>SS Targeted Pole Replacements</v>
          </cell>
          <cell r="E593" t="str">
            <v>P_Electric Distribution Line MA</v>
          </cell>
          <cell r="G593" t="str">
            <v>NONE</v>
          </cell>
          <cell r="H593" t="str">
            <v>NONE</v>
          </cell>
          <cell r="L593" t="str">
            <v>Asset Replacement</v>
          </cell>
          <cell r="M593" t="str">
            <v>Specific</v>
          </cell>
          <cell r="N593" t="str">
            <v>Targeted Pole Replacements</v>
          </cell>
          <cell r="O593" t="str">
            <v>cancelled</v>
          </cell>
          <cell r="Q593" t="str">
            <v>C01865</v>
          </cell>
          <cell r="R593">
            <v>37964</v>
          </cell>
          <cell r="S593" t="str">
            <v>pwrbtch</v>
          </cell>
          <cell r="U593" t="str">
            <v>Placeholder for future year</v>
          </cell>
          <cell r="V593" t="str">
            <v>1/8/07 - changed title from "SS Condemned Poles"</v>
          </cell>
          <cell r="W593" t="str">
            <v xml:space="preserve">  </v>
          </cell>
          <cell r="X593" t="str">
            <v>Div Ops-NE Electric</v>
          </cell>
          <cell r="Y593" t="str">
            <v>75005310E</v>
          </cell>
          <cell r="Z593" t="str">
            <v>MAE1000 - MA Electric Distribution PC</v>
          </cell>
          <cell r="AA593" t="str">
            <v>NONE</v>
          </cell>
          <cell r="AB593" t="str">
            <v xml:space="preserve">COMPANY 5310 LEVEL ELECT DIST </v>
          </cell>
          <cell r="AE593">
            <v>0</v>
          </cell>
          <cell r="AK593">
            <v>38799</v>
          </cell>
        </row>
        <row r="594">
          <cell r="A594" t="str">
            <v>C001866</v>
          </cell>
          <cell r="B594">
            <v>5310</v>
          </cell>
          <cell r="D594" t="str">
            <v>New Wrentham Area Sub W3 Mainl</v>
          </cell>
          <cell r="E594" t="str">
            <v>P_Electric Distribution Line MA</v>
          </cell>
          <cell r="G594" t="str">
            <v>NONE</v>
          </cell>
          <cell r="H594" t="str">
            <v>NONE</v>
          </cell>
          <cell r="I594" t="str">
            <v>THOMPSON, JOHN</v>
          </cell>
          <cell r="J594" t="str">
            <v>System Capacity &amp; Performance</v>
          </cell>
          <cell r="L594" t="str">
            <v>Load Relief</v>
          </cell>
          <cell r="M594" t="str">
            <v>Specific</v>
          </cell>
          <cell r="O594" t="str">
            <v>cancelled</v>
          </cell>
          <cell r="P594">
            <v>8371</v>
          </cell>
          <cell r="Q594" t="str">
            <v>C01866</v>
          </cell>
          <cell r="R594">
            <v>37964</v>
          </cell>
          <cell r="S594" t="str">
            <v>pwrbtch</v>
          </cell>
          <cell r="U594" t="str">
            <v>Second feeder from proposed sub</v>
          </cell>
          <cell r="V594" t="str">
            <v xml:space="preserve">  </v>
          </cell>
          <cell r="W594" t="str">
            <v xml:space="preserve">  </v>
          </cell>
          <cell r="X594" t="str">
            <v>Div Ops-NE Electric</v>
          </cell>
          <cell r="Y594" t="str">
            <v>75005310E</v>
          </cell>
          <cell r="Z594" t="str">
            <v>MAE1000 - MA Electric Distribution PC</v>
          </cell>
          <cell r="AA594" t="str">
            <v>NONE</v>
          </cell>
          <cell r="AB594" t="str">
            <v xml:space="preserve">COMPANY 5310 LEVEL ELECT DIST </v>
          </cell>
          <cell r="AE594">
            <v>0</v>
          </cell>
          <cell r="AK594">
            <v>41079</v>
          </cell>
        </row>
        <row r="595">
          <cell r="A595" t="str">
            <v>C001867</v>
          </cell>
          <cell r="B595">
            <v>5310</v>
          </cell>
          <cell r="D595" t="str">
            <v>SE FRAN Replace UG getaway 344W3</v>
          </cell>
          <cell r="E595" t="str">
            <v>P_Electric Distribution Line MA</v>
          </cell>
          <cell r="G595" t="str">
            <v>NONE</v>
          </cell>
          <cell r="H595" t="str">
            <v>NONE</v>
          </cell>
          <cell r="I595" t="str">
            <v>DUFFY JR., JOHN</v>
          </cell>
          <cell r="L595" t="str">
            <v>Load Relief</v>
          </cell>
          <cell r="M595" t="str">
            <v>Specific</v>
          </cell>
          <cell r="O595" t="str">
            <v>cancelled</v>
          </cell>
          <cell r="Q595" t="str">
            <v>C01867</v>
          </cell>
          <cell r="R595">
            <v>37964</v>
          </cell>
          <cell r="S595" t="str">
            <v>pwrbtch</v>
          </cell>
          <cell r="U595" t="str">
            <v>Replace UG getaway cable on Beaver Pond 344W3 with 1000 kcmil CU for summer 2007 to provide increased SNC rating.  PP=24</v>
          </cell>
          <cell r="V595" t="str">
            <v xml:space="preserve">  </v>
          </cell>
          <cell r="W595" t="str">
            <v>Needed to relieve 344W1  &gt;90%    PPR=13</v>
          </cell>
          <cell r="X595" t="str">
            <v>Div Ops-NE Electric</v>
          </cell>
          <cell r="Y595" t="str">
            <v>75005310E</v>
          </cell>
          <cell r="Z595" t="str">
            <v>MAE1000 - MA Electric Distribution PC</v>
          </cell>
          <cell r="AA595" t="str">
            <v>NONE</v>
          </cell>
          <cell r="AB595" t="str">
            <v>SUB #344 BEAVER POND, FRANKLIN</v>
          </cell>
          <cell r="AE595">
            <v>0</v>
          </cell>
          <cell r="AK595">
            <v>39307</v>
          </cell>
        </row>
        <row r="596">
          <cell r="A596" t="str">
            <v>C001868</v>
          </cell>
          <cell r="B596">
            <v>5310</v>
          </cell>
          <cell r="D596" t="str">
            <v>Fdr Tie 106W45 Lindsey St FR</v>
          </cell>
          <cell r="E596" t="str">
            <v>P_Electric Distribution Line MA</v>
          </cell>
          <cell r="G596" t="str">
            <v>NONE</v>
          </cell>
          <cell r="H596" t="str">
            <v>NONE</v>
          </cell>
          <cell r="L596" t="str">
            <v>Reliability - Dist</v>
          </cell>
          <cell r="M596" t="str">
            <v>Specific</v>
          </cell>
          <cell r="O596" t="str">
            <v>cancelled</v>
          </cell>
          <cell r="Q596" t="str">
            <v>C01868</v>
          </cell>
          <cell r="R596">
            <v>37964</v>
          </cell>
          <cell r="S596" t="str">
            <v>pwrbtch</v>
          </cell>
          <cell r="U596" t="str">
            <v xml:space="preserve">  </v>
          </cell>
          <cell r="V596" t="str">
            <v xml:space="preserve">  </v>
          </cell>
          <cell r="W596" t="str">
            <v xml:space="preserve">  </v>
          </cell>
          <cell r="X596" t="str">
            <v>Div Ops-NE Electric</v>
          </cell>
          <cell r="Y596" t="str">
            <v>75005310E</v>
          </cell>
          <cell r="Z596" t="str">
            <v>MAE1000 - MA Electric Distribution PC</v>
          </cell>
          <cell r="AA596" t="str">
            <v>NONE</v>
          </cell>
          <cell r="AB596" t="str">
            <v xml:space="preserve">COMPANY 5310 LEVEL ELECT DIST </v>
          </cell>
          <cell r="AE596">
            <v>0</v>
          </cell>
          <cell r="AK596">
            <v>38295</v>
          </cell>
        </row>
        <row r="597">
          <cell r="A597" t="str">
            <v>C001869</v>
          </cell>
          <cell r="B597">
            <v>5310</v>
          </cell>
          <cell r="D597" t="str">
            <v>Whitins Pond 320W4 Mainline</v>
          </cell>
          <cell r="E597" t="str">
            <v>P_Electric Distribution Line MA</v>
          </cell>
          <cell r="G597" t="str">
            <v>NONE</v>
          </cell>
          <cell r="H597" t="str">
            <v>NONE</v>
          </cell>
          <cell r="L597" t="str">
            <v>Load Relief</v>
          </cell>
          <cell r="M597" t="str">
            <v>Specific</v>
          </cell>
          <cell r="N597" t="str">
            <v>HUF/Feeder Health Review</v>
          </cell>
          <cell r="O597" t="str">
            <v>cancelled</v>
          </cell>
          <cell r="Q597" t="str">
            <v>C01869</v>
          </cell>
          <cell r="R597">
            <v>37964</v>
          </cell>
          <cell r="S597" t="str">
            <v>pwrbtch</v>
          </cell>
          <cell r="U597" t="str">
            <v>FY04 Planning; FY05 Eng &amp; Const start; FY06 complete</v>
          </cell>
          <cell r="V597" t="str">
            <v xml:space="preserve">  </v>
          </cell>
          <cell r="W597" t="str">
            <v xml:space="preserve">  </v>
          </cell>
          <cell r="X597" t="str">
            <v>Div Ops-NE Electric</v>
          </cell>
          <cell r="Y597" t="str">
            <v>75005310E</v>
          </cell>
          <cell r="Z597" t="str">
            <v>MAE1000 - MA Electric Distribution PC</v>
          </cell>
          <cell r="AA597" t="str">
            <v>NONE</v>
          </cell>
          <cell r="AB597" t="str">
            <v xml:space="preserve">COMPANY 5310 LEVEL ELECT DIST </v>
          </cell>
          <cell r="AE597">
            <v>0</v>
          </cell>
          <cell r="AK597">
            <v>38239</v>
          </cell>
        </row>
        <row r="598">
          <cell r="A598" t="str">
            <v>C001870</v>
          </cell>
          <cell r="B598">
            <v>5310</v>
          </cell>
          <cell r="D598" t="str">
            <v>Fdr Tie 320W2 &amp; 321W5</v>
          </cell>
          <cell r="E598" t="str">
            <v>P_Electric Distribution Line MA</v>
          </cell>
          <cell r="G598" t="str">
            <v>NONE</v>
          </cell>
          <cell r="H598" t="str">
            <v>NONE</v>
          </cell>
          <cell r="L598" t="str">
            <v>Load Relief</v>
          </cell>
          <cell r="M598" t="str">
            <v>Specific</v>
          </cell>
          <cell r="O598" t="str">
            <v>cancelled</v>
          </cell>
          <cell r="P598">
            <v>8095</v>
          </cell>
          <cell r="Q598" t="str">
            <v>C01870</v>
          </cell>
          <cell r="R598">
            <v>37964</v>
          </cell>
          <cell r="S598" t="str">
            <v>pwrbtch</v>
          </cell>
          <cell r="U598" t="str">
            <v>FY04 Planning, Eng &amp; Const start; FY05 complete</v>
          </cell>
          <cell r="V598" t="str">
            <v>Funding Project cancelled 8/12/04 per Art Edwards and Roger Cox - duplicate funding project</v>
          </cell>
          <cell r="W598" t="str">
            <v xml:space="preserve">  </v>
          </cell>
          <cell r="X598" t="str">
            <v>Div Ops-NE Electric</v>
          </cell>
          <cell r="Y598" t="str">
            <v>75005310E</v>
          </cell>
          <cell r="Z598" t="str">
            <v>MAE1000 - MA Electric Distribution PC</v>
          </cell>
          <cell r="AA598" t="str">
            <v>NONE</v>
          </cell>
          <cell r="AB598" t="str">
            <v xml:space="preserve">COMPANY 5310 LEVEL ELECT DIST </v>
          </cell>
          <cell r="AE598">
            <v>0</v>
          </cell>
          <cell r="AK598">
            <v>38211</v>
          </cell>
        </row>
        <row r="599">
          <cell r="A599" t="str">
            <v>C001871</v>
          </cell>
          <cell r="B599">
            <v>5310</v>
          </cell>
          <cell r="D599" t="str">
            <v>New Uxbridge W1 Mainline</v>
          </cell>
          <cell r="E599" t="str">
            <v>P_Electric Distribution Line MA</v>
          </cell>
          <cell r="G599" t="str">
            <v>NONE</v>
          </cell>
          <cell r="H599" t="str">
            <v>NONE</v>
          </cell>
          <cell r="L599" t="str">
            <v>Load Relief</v>
          </cell>
          <cell r="M599" t="str">
            <v>Specific</v>
          </cell>
          <cell r="O599" t="str">
            <v>cancelled</v>
          </cell>
          <cell r="Q599" t="str">
            <v>C01871</v>
          </cell>
          <cell r="R599">
            <v>37964</v>
          </cell>
          <cell r="S599" t="str">
            <v>pwrbtch</v>
          </cell>
          <cell r="U599" t="str">
            <v xml:space="preserve">  </v>
          </cell>
          <cell r="V599" t="str">
            <v xml:space="preserve">  </v>
          </cell>
          <cell r="W599" t="str">
            <v xml:space="preserve">  </v>
          </cell>
          <cell r="X599" t="str">
            <v>Div Ops-NE Electric</v>
          </cell>
          <cell r="Y599" t="str">
            <v>75005310E</v>
          </cell>
          <cell r="Z599" t="str">
            <v>MAE1000 - MA Electric Distribution PC</v>
          </cell>
          <cell r="AA599" t="str">
            <v>NONE</v>
          </cell>
          <cell r="AB599" t="str">
            <v xml:space="preserve">COMPANY 5310 LEVEL ELECT DIST </v>
          </cell>
          <cell r="AE599">
            <v>0</v>
          </cell>
          <cell r="AK599">
            <v>38238</v>
          </cell>
        </row>
        <row r="600">
          <cell r="A600" t="str">
            <v>C001872</v>
          </cell>
          <cell r="B600">
            <v>5310</v>
          </cell>
          <cell r="D600" t="str">
            <v>New Uxbrige W2 Mainline</v>
          </cell>
          <cell r="E600" t="str">
            <v>P_Electric Distribution Line MA</v>
          </cell>
          <cell r="G600" t="str">
            <v>NONE</v>
          </cell>
          <cell r="H600" t="str">
            <v>NONE</v>
          </cell>
          <cell r="L600" t="str">
            <v>Load Relief</v>
          </cell>
          <cell r="M600" t="str">
            <v>Specific</v>
          </cell>
          <cell r="O600" t="str">
            <v>cancelled</v>
          </cell>
          <cell r="Q600" t="str">
            <v>C01872</v>
          </cell>
          <cell r="R600">
            <v>37964</v>
          </cell>
          <cell r="S600" t="str">
            <v>pwrbtch</v>
          </cell>
          <cell r="U600" t="str">
            <v xml:space="preserve">  </v>
          </cell>
          <cell r="V600" t="str">
            <v xml:space="preserve">  </v>
          </cell>
          <cell r="W600" t="str">
            <v xml:space="preserve">  </v>
          </cell>
          <cell r="X600" t="str">
            <v>Div Ops-NE Electric</v>
          </cell>
          <cell r="Y600" t="str">
            <v>75005310E</v>
          </cell>
          <cell r="Z600" t="str">
            <v>MAE1000 - MA Electric Distribution PC</v>
          </cell>
          <cell r="AA600" t="str">
            <v>NONE</v>
          </cell>
          <cell r="AB600" t="str">
            <v xml:space="preserve">COMPANY 5310 LEVEL ELECT DIST </v>
          </cell>
          <cell r="AE600">
            <v>0</v>
          </cell>
          <cell r="AK600">
            <v>38238</v>
          </cell>
        </row>
        <row r="601">
          <cell r="A601" t="str">
            <v>C001873</v>
          </cell>
          <cell r="B601">
            <v>5310</v>
          </cell>
          <cell r="D601" t="str">
            <v>New Uxbridge W3 Mainline</v>
          </cell>
          <cell r="E601" t="str">
            <v>P_Electric Distribution Line MA</v>
          </cell>
          <cell r="G601" t="str">
            <v>NONE</v>
          </cell>
          <cell r="H601" t="str">
            <v>NONE</v>
          </cell>
          <cell r="L601" t="str">
            <v>Load Relief</v>
          </cell>
          <cell r="M601" t="str">
            <v>Specific</v>
          </cell>
          <cell r="O601" t="str">
            <v>cancelled</v>
          </cell>
          <cell r="Q601" t="str">
            <v>C01873</v>
          </cell>
          <cell r="R601">
            <v>37964</v>
          </cell>
          <cell r="S601" t="str">
            <v>pwrbtch</v>
          </cell>
          <cell r="U601" t="str">
            <v xml:space="preserve">  </v>
          </cell>
          <cell r="V601" t="str">
            <v xml:space="preserve">  </v>
          </cell>
          <cell r="W601" t="str">
            <v xml:space="preserve">  </v>
          </cell>
          <cell r="X601" t="str">
            <v>Div Ops-NE Electric</v>
          </cell>
          <cell r="Y601" t="str">
            <v>75005310E</v>
          </cell>
          <cell r="Z601" t="str">
            <v>MAE1000 - MA Electric Distribution PC</v>
          </cell>
          <cell r="AA601" t="str">
            <v>NONE</v>
          </cell>
          <cell r="AB601" t="str">
            <v xml:space="preserve">COMPANY 5310 LEVEL ELECT DIST </v>
          </cell>
          <cell r="AE601">
            <v>0</v>
          </cell>
          <cell r="AK601">
            <v>38238</v>
          </cell>
        </row>
        <row r="602">
          <cell r="A602" t="str">
            <v>C001874</v>
          </cell>
          <cell r="B602">
            <v>5310</v>
          </cell>
          <cell r="D602" t="str">
            <v>Ext 321W9 to River Rd, UXBRIDG</v>
          </cell>
          <cell r="E602" t="str">
            <v>P_Electric Distribution Line MA</v>
          </cell>
          <cell r="G602" t="str">
            <v>NONE</v>
          </cell>
          <cell r="H602" t="str">
            <v>NONE</v>
          </cell>
          <cell r="L602" t="str">
            <v>Load Relief</v>
          </cell>
          <cell r="M602" t="str">
            <v>Specific</v>
          </cell>
          <cell r="O602" t="str">
            <v>cancelled</v>
          </cell>
          <cell r="Q602" t="str">
            <v>C01874</v>
          </cell>
          <cell r="R602">
            <v>37964</v>
          </cell>
          <cell r="S602" t="str">
            <v>pwrbtch</v>
          </cell>
          <cell r="U602" t="str">
            <v xml:space="preserve">  </v>
          </cell>
          <cell r="V602" t="str">
            <v xml:space="preserve">  </v>
          </cell>
          <cell r="W602" t="str">
            <v xml:space="preserve">  </v>
          </cell>
          <cell r="X602" t="str">
            <v>Div Ops-NE Electric</v>
          </cell>
          <cell r="Y602" t="str">
            <v>75005310E</v>
          </cell>
          <cell r="Z602" t="str">
            <v>MAE1000 - MA Electric Distribution PC</v>
          </cell>
          <cell r="AA602" t="str">
            <v>NONE</v>
          </cell>
          <cell r="AB602" t="str">
            <v xml:space="preserve">COMPANY 5310 LEVEL ELECT DIST </v>
          </cell>
          <cell r="AE602">
            <v>0</v>
          </cell>
          <cell r="AK602">
            <v>38336</v>
          </cell>
        </row>
        <row r="603">
          <cell r="A603" t="str">
            <v>C001875</v>
          </cell>
          <cell r="B603">
            <v>5310</v>
          </cell>
          <cell r="D603" t="str">
            <v>Redirect 320W4 Northerly</v>
          </cell>
          <cell r="E603" t="str">
            <v>P_Electric Distribution Line MA</v>
          </cell>
          <cell r="G603" t="str">
            <v>NONE</v>
          </cell>
          <cell r="H603" t="str">
            <v>NONE</v>
          </cell>
          <cell r="M603" t="str">
            <v>Specific</v>
          </cell>
          <cell r="O603" t="str">
            <v>cancelled</v>
          </cell>
          <cell r="Q603" t="str">
            <v>C01875</v>
          </cell>
          <cell r="R603">
            <v>37964</v>
          </cell>
          <cell r="S603" t="str">
            <v>pwrbtch</v>
          </cell>
          <cell r="U603" t="str">
            <v xml:space="preserve">  </v>
          </cell>
          <cell r="V603" t="str">
            <v xml:space="preserve">  </v>
          </cell>
          <cell r="W603" t="str">
            <v xml:space="preserve">  </v>
          </cell>
          <cell r="X603" t="str">
            <v>Div Ops-NE Electric</v>
          </cell>
          <cell r="Y603" t="str">
            <v>75005310E</v>
          </cell>
          <cell r="Z603" t="str">
            <v>MAE1000 - MA Electric Distribution PC</v>
          </cell>
          <cell r="AA603" t="str">
            <v>NONE</v>
          </cell>
          <cell r="AB603" t="str">
            <v xml:space="preserve">COMPANY 5310 LEVEL ELECT DIST </v>
          </cell>
          <cell r="AE603">
            <v>0</v>
          </cell>
          <cell r="AK603">
            <v>38239</v>
          </cell>
        </row>
        <row r="604">
          <cell r="A604" t="str">
            <v>C001876</v>
          </cell>
          <cell r="B604">
            <v>5310</v>
          </cell>
          <cell r="D604" t="str">
            <v>Recond Silver Hill - Milford</v>
          </cell>
          <cell r="E604" t="str">
            <v>P_Electric Distribution Line MA</v>
          </cell>
          <cell r="G604" t="str">
            <v>NONE</v>
          </cell>
          <cell r="H604" t="str">
            <v>NONE</v>
          </cell>
          <cell r="I604" t="str">
            <v>THOMPSON, JOHN</v>
          </cell>
          <cell r="J604" t="str">
            <v>System Capacity &amp; Performance</v>
          </cell>
          <cell r="L604" t="str">
            <v>Load Relief</v>
          </cell>
          <cell r="M604" t="str">
            <v>Specific</v>
          </cell>
          <cell r="N604" t="str">
            <v>HUF/Feeder Health Review</v>
          </cell>
          <cell r="O604" t="str">
            <v>cancelled</v>
          </cell>
          <cell r="P604">
            <v>8456</v>
          </cell>
          <cell r="Q604" t="str">
            <v>C01876</v>
          </cell>
          <cell r="R604">
            <v>37964</v>
          </cell>
          <cell r="S604" t="str">
            <v>pwrbtch</v>
          </cell>
          <cell r="U604" t="str">
            <v xml:space="preserve">  </v>
          </cell>
          <cell r="V604" t="str">
            <v xml:space="preserve">  </v>
          </cell>
          <cell r="W604" t="str">
            <v xml:space="preserve">  </v>
          </cell>
          <cell r="X604" t="str">
            <v>Div Ops-NE Electric</v>
          </cell>
          <cell r="Y604" t="str">
            <v>75005310E</v>
          </cell>
          <cell r="Z604" t="str">
            <v>MAE1000 - MA Electric Distribution PC</v>
          </cell>
          <cell r="AA604" t="str">
            <v>NONE</v>
          </cell>
          <cell r="AB604" t="str">
            <v xml:space="preserve">COMPANY 5310 LEVEL ELECT DIST </v>
          </cell>
          <cell r="AE604">
            <v>0</v>
          </cell>
          <cell r="AK604">
            <v>41079</v>
          </cell>
        </row>
        <row r="605">
          <cell r="A605" t="str">
            <v>C001877</v>
          </cell>
          <cell r="B605">
            <v>5310</v>
          </cell>
          <cell r="D605" t="str">
            <v>New Wrentham Area Sub W1 Mainl</v>
          </cell>
          <cell r="E605" t="str">
            <v>P_Electric Distribution Line MA</v>
          </cell>
          <cell r="G605" t="str">
            <v>NONE</v>
          </cell>
          <cell r="H605" t="str">
            <v>NONE</v>
          </cell>
          <cell r="I605" t="str">
            <v>THOMPSON, JOHN</v>
          </cell>
          <cell r="J605" t="str">
            <v>System Capacity &amp; Performance</v>
          </cell>
          <cell r="L605" t="str">
            <v>Load Relief</v>
          </cell>
          <cell r="M605" t="str">
            <v>Specific</v>
          </cell>
          <cell r="O605" t="str">
            <v>cancelled</v>
          </cell>
          <cell r="P605">
            <v>8370</v>
          </cell>
          <cell r="Q605" t="str">
            <v>C01877</v>
          </cell>
          <cell r="R605">
            <v>37964</v>
          </cell>
          <cell r="S605" t="str">
            <v>pwrbtch</v>
          </cell>
          <cell r="U605" t="str">
            <v>First feeder from proposed sub</v>
          </cell>
          <cell r="V605" t="str">
            <v xml:space="preserve">  </v>
          </cell>
          <cell r="W605" t="str">
            <v xml:space="preserve">  </v>
          </cell>
          <cell r="X605" t="str">
            <v>Div Ops-NE Electric</v>
          </cell>
          <cell r="Y605" t="str">
            <v>75005310E</v>
          </cell>
          <cell r="Z605" t="str">
            <v>MAE1000 - MA Electric Distribution PC</v>
          </cell>
          <cell r="AA605" t="str">
            <v>NONE</v>
          </cell>
          <cell r="AB605" t="str">
            <v xml:space="preserve">COMPANY 5310 LEVEL ELECT DIST </v>
          </cell>
          <cell r="AE605">
            <v>0</v>
          </cell>
          <cell r="AK605">
            <v>41079</v>
          </cell>
        </row>
        <row r="606">
          <cell r="A606" t="str">
            <v>C001878</v>
          </cell>
          <cell r="B606">
            <v>5310</v>
          </cell>
          <cell r="D606" t="str">
            <v>EASTON SUB EXPRESS BACKUP SUPPLY</v>
          </cell>
          <cell r="E606" t="str">
            <v>P_Electric Distribution Line MA</v>
          </cell>
          <cell r="G606" t="str">
            <v>NONE</v>
          </cell>
          <cell r="H606" t="str">
            <v>NONE</v>
          </cell>
          <cell r="I606" t="str">
            <v>FRITSCH, ROBERT</v>
          </cell>
          <cell r="L606" t="str">
            <v>Reliability - Dist</v>
          </cell>
          <cell r="M606" t="str">
            <v>Specific</v>
          </cell>
          <cell r="O606" t="str">
            <v>cancelled</v>
          </cell>
          <cell r="Q606" t="str">
            <v>C01878</v>
          </cell>
          <cell r="R606">
            <v>37964</v>
          </cell>
          <cell r="S606" t="str">
            <v>pwrbtch</v>
          </cell>
          <cell r="U606" t="str">
            <v>CONSTRUCT A 5 MILE EXPRESS 15 MW STATION TO STATION TIE BETWEEN BELMONT AND EASTON SUBSTATIONS TO PROVIDE BACKUP IN THE EVENT OF AN EASTON OUTAGE.  CONSTRUCUTION DETAILS ARE NOT KNOWN AT THIS TIME OTHER THAN MOST DIRECT ROUTE AND DOUBLE CIRCUIT CONSTRUCTI</v>
          </cell>
          <cell r="V606" t="str">
            <v xml:space="preserve">  </v>
          </cell>
          <cell r="W606" t="str">
            <v>IN THE EVENT THAT EASTON SUBSTATION IS OUT OF SERVICE FOR EITHER LOSS OF THE STATION OR THE E-1 RADIAL TRANSMISSION LINE, APPROX. 15MW SUPPLIED BY TWO FEEDERS CANNOT BE BACKED UP (400 mwhrs).</v>
          </cell>
          <cell r="X606" t="str">
            <v>Div Ops-NE Electric</v>
          </cell>
          <cell r="Y606" t="str">
            <v>75005310E</v>
          </cell>
          <cell r="Z606" t="str">
            <v>MAE1000 - MA Electric Distribution PC</v>
          </cell>
          <cell r="AA606" t="str">
            <v>NONE</v>
          </cell>
          <cell r="AB606" t="str">
            <v>MASS PLANT - MA 5310 - MAE1000</v>
          </cell>
          <cell r="AE606">
            <v>0</v>
          </cell>
          <cell r="AK606">
            <v>39345</v>
          </cell>
        </row>
        <row r="607">
          <cell r="A607" t="str">
            <v>C001879</v>
          </cell>
          <cell r="B607">
            <v>5310</v>
          </cell>
          <cell r="D607" t="str">
            <v>SE-MIL Rocky Hill new 336W3 dis fdr</v>
          </cell>
          <cell r="E607" t="str">
            <v>P_Electric Distribution Line MA</v>
          </cell>
          <cell r="G607" t="str">
            <v>NONE</v>
          </cell>
          <cell r="H607" t="str">
            <v>NONE</v>
          </cell>
          <cell r="I607" t="str">
            <v>KLISIEWICZ, STEPHEN</v>
          </cell>
          <cell r="J607" t="str">
            <v>System Capacity &amp; Performance</v>
          </cell>
          <cell r="L607" t="str">
            <v>Load Relief</v>
          </cell>
          <cell r="M607" t="str">
            <v>Specific</v>
          </cell>
          <cell r="N607" t="str">
            <v>HUF/Feeder Health Review</v>
          </cell>
          <cell r="O607" t="str">
            <v>Closed</v>
          </cell>
          <cell r="P607">
            <v>8597</v>
          </cell>
          <cell r="Q607" t="str">
            <v>C01879</v>
          </cell>
          <cell r="R607">
            <v>37964</v>
          </cell>
          <cell r="S607" t="str">
            <v>pwrbtch</v>
          </cell>
          <cell r="U607" t="str">
            <v>Add new 336W3 feeder along Fortune Blvd to north Milford to releive 335W2 and 335W4</v>
          </cell>
          <cell r="V607" t="str">
            <v xml:space="preserve">add 1.9 mile double circuited 477 sp cbl </v>
          </cell>
          <cell r="W607" t="str">
            <v>Load relief for 335W2 and 335W4 exceeding 100% SN ratings_x000D_
_x000D_
                                              PPF Score 24</v>
          </cell>
          <cell r="X607" t="str">
            <v>Div Ops-NE Electric</v>
          </cell>
          <cell r="Y607" t="str">
            <v>75005310E</v>
          </cell>
          <cell r="Z607" t="str">
            <v>MAE1000 - MA Electric Distribution PC</v>
          </cell>
          <cell r="AA607" t="str">
            <v>NONE</v>
          </cell>
          <cell r="AB607" t="str">
            <v>MASS PLANT - MA 5310 - MAE1000</v>
          </cell>
          <cell r="AE607">
            <v>2</v>
          </cell>
          <cell r="AF607" t="str">
            <v>2</v>
          </cell>
          <cell r="AG607">
            <v>38538</v>
          </cell>
          <cell r="AH607">
            <v>450000</v>
          </cell>
          <cell r="AI607">
            <v>0</v>
          </cell>
          <cell r="AJ607">
            <v>0</v>
          </cell>
          <cell r="AK607">
            <v>0</v>
          </cell>
          <cell r="AL607">
            <v>0</v>
          </cell>
          <cell r="AM607">
            <v>1</v>
          </cell>
          <cell r="AN607">
            <v>1</v>
          </cell>
        </row>
        <row r="608">
          <cell r="A608" t="str">
            <v>C001880</v>
          </cell>
          <cell r="B608">
            <v>5310</v>
          </cell>
          <cell r="D608" t="str">
            <v>SE-MARL Recond part of 311W2</v>
          </cell>
          <cell r="E608" t="str">
            <v>P_Electric Distribution Line MA</v>
          </cell>
          <cell r="G608" t="str">
            <v>NONE</v>
          </cell>
          <cell r="H608" t="str">
            <v>NONE</v>
          </cell>
          <cell r="I608" t="str">
            <v>THOMPSON, JOHN</v>
          </cell>
          <cell r="J608" t="str">
            <v>System Capacity &amp; Performance</v>
          </cell>
          <cell r="L608" t="str">
            <v>Load Relief</v>
          </cell>
          <cell r="M608" t="str">
            <v>Specific</v>
          </cell>
          <cell r="O608" t="str">
            <v>cancelled</v>
          </cell>
          <cell r="P608">
            <v>8589</v>
          </cell>
          <cell r="Q608" t="str">
            <v>C01880</v>
          </cell>
          <cell r="R608">
            <v>37964</v>
          </cell>
          <cell r="S608" t="str">
            <v>pwrbtch</v>
          </cell>
          <cell r="U608" t="str">
            <v>reconductor part of 311W2 to raise feeder rating</v>
          </cell>
          <cell r="V608" t="str">
            <v>reconductor 500' of 311W2  and reconfigure 311W3</v>
          </cell>
          <cell r="W608" t="str">
            <v>New Business Boston Scientific, need to provide area relief to make room for customer and also provides needed future relief for 3 feeders_x000D_
_x000D_
                                           PPF Score 24</v>
          </cell>
          <cell r="X608" t="str">
            <v>Div Ops-NE Electric</v>
          </cell>
          <cell r="Y608" t="str">
            <v>75005310E</v>
          </cell>
          <cell r="Z608" t="str">
            <v>MAE1000 - MA Electric Distribution PC</v>
          </cell>
          <cell r="AA608" t="str">
            <v>NONE</v>
          </cell>
          <cell r="AB608" t="str">
            <v>MASS PLANT - MA 5310 - MAE1000</v>
          </cell>
          <cell r="AE608">
            <v>0</v>
          </cell>
          <cell r="AK608">
            <v>41051</v>
          </cell>
        </row>
        <row r="609">
          <cell r="A609" t="str">
            <v>C001881</v>
          </cell>
          <cell r="B609">
            <v>5310</v>
          </cell>
          <cell r="D609" t="str">
            <v>MANS Recond 2278 23kV supply</v>
          </cell>
          <cell r="E609" t="str">
            <v>P_Electric Distribution Line MA</v>
          </cell>
          <cell r="G609" t="str">
            <v>NONE</v>
          </cell>
          <cell r="H609" t="str">
            <v>NONE</v>
          </cell>
          <cell r="L609" t="str">
            <v>Load Relief</v>
          </cell>
          <cell r="M609" t="str">
            <v>Specific</v>
          </cell>
          <cell r="O609" t="str">
            <v>cancelled</v>
          </cell>
          <cell r="Q609" t="str">
            <v>C01881</v>
          </cell>
          <cell r="R609">
            <v>37964</v>
          </cell>
          <cell r="S609" t="str">
            <v>pwrbtch</v>
          </cell>
          <cell r="U609" t="str">
            <v xml:space="preserve">  </v>
          </cell>
          <cell r="V609" t="str">
            <v xml:space="preserve">  </v>
          </cell>
          <cell r="W609" t="str">
            <v xml:space="preserve">  </v>
          </cell>
          <cell r="X609" t="str">
            <v>Div Ops-NE Electric</v>
          </cell>
          <cell r="Y609" t="str">
            <v>75005310E</v>
          </cell>
          <cell r="Z609" t="str">
            <v>MAE1000 - MA Electric Distribution PC</v>
          </cell>
          <cell r="AA609" t="str">
            <v>NONE</v>
          </cell>
          <cell r="AB609" t="str">
            <v xml:space="preserve">COMPANY 5310 LEVEL ELECT DIST </v>
          </cell>
          <cell r="AE609">
            <v>0</v>
          </cell>
          <cell r="AK609">
            <v>38238</v>
          </cell>
        </row>
        <row r="610">
          <cell r="A610" t="str">
            <v>C001882</v>
          </cell>
          <cell r="B610">
            <v>5310</v>
          </cell>
          <cell r="D610" t="str">
            <v>FOXB recond 2288 23kV supply</v>
          </cell>
          <cell r="E610" t="str">
            <v>P_Electric Distribution Line MA</v>
          </cell>
          <cell r="G610" t="str">
            <v>NONE</v>
          </cell>
          <cell r="H610" t="str">
            <v>NONE</v>
          </cell>
          <cell r="I610" t="str">
            <v>THOMPSON, JOHN</v>
          </cell>
          <cell r="J610" t="str">
            <v>System Capacity &amp; Performance</v>
          </cell>
          <cell r="L610" t="str">
            <v>Load Relief</v>
          </cell>
          <cell r="M610" t="str">
            <v>Specific</v>
          </cell>
          <cell r="O610" t="str">
            <v>cancelled</v>
          </cell>
          <cell r="P610">
            <v>8123</v>
          </cell>
          <cell r="Q610" t="str">
            <v>C01882</v>
          </cell>
          <cell r="R610">
            <v>37964</v>
          </cell>
          <cell r="S610" t="str">
            <v>pwrbtch</v>
          </cell>
          <cell r="U610" t="str">
            <v xml:space="preserve">  </v>
          </cell>
          <cell r="V610" t="str">
            <v xml:space="preserve">  </v>
          </cell>
          <cell r="W610" t="str">
            <v xml:space="preserve">  </v>
          </cell>
          <cell r="X610" t="str">
            <v>Div Ops-NE Electric</v>
          </cell>
          <cell r="Y610" t="str">
            <v>75005310E</v>
          </cell>
          <cell r="Z610" t="str">
            <v>MAE1000 - MA Electric Distribution PC</v>
          </cell>
          <cell r="AA610" t="str">
            <v>NONE</v>
          </cell>
          <cell r="AB610" t="str">
            <v xml:space="preserve">COMPANY 5310 LEVEL ELECT DIST </v>
          </cell>
          <cell r="AE610">
            <v>0</v>
          </cell>
          <cell r="AK610">
            <v>41079</v>
          </cell>
        </row>
        <row r="611">
          <cell r="A611" t="str">
            <v>C001883</v>
          </cell>
          <cell r="B611">
            <v>5310</v>
          </cell>
          <cell r="D611" t="str">
            <v>SE-UXB Express 321W9 to Aldrich St</v>
          </cell>
          <cell r="E611" t="str">
            <v>P_Electric Distribution Line MA</v>
          </cell>
          <cell r="G611" t="str">
            <v>NONE</v>
          </cell>
          <cell r="H611" t="str">
            <v>NONE</v>
          </cell>
          <cell r="L611" t="str">
            <v>Load Relief</v>
          </cell>
          <cell r="M611" t="str">
            <v>Specific</v>
          </cell>
          <cell r="N611" t="str">
            <v>HUF/Feeder Health Review</v>
          </cell>
          <cell r="O611" t="str">
            <v>cancelled</v>
          </cell>
          <cell r="Q611" t="str">
            <v>C01883</v>
          </cell>
          <cell r="R611">
            <v>37964</v>
          </cell>
          <cell r="S611" t="str">
            <v>pwrbtch</v>
          </cell>
          <cell r="U611" t="str">
            <v>express 321W9 along Rt 146A to Aldrich St, Uxbridge and transfer from 321W2</v>
          </cell>
          <cell r="V611" t="str">
            <v>add 0.2 mi 477 spacer cbl</v>
          </cell>
          <cell r="W611" t="str">
            <v>transfer load off 321W2 to relieve 321W2 at 90% SN rating</v>
          </cell>
          <cell r="X611" t="str">
            <v>Div Ops-NE Electric</v>
          </cell>
          <cell r="Y611" t="str">
            <v>75005310E</v>
          </cell>
          <cell r="Z611" t="str">
            <v>MAE1000 - MA Electric Distribution PC</v>
          </cell>
          <cell r="AA611" t="str">
            <v>NONE</v>
          </cell>
          <cell r="AB611" t="str">
            <v>MASS PLANT - MA 5310 - MAE1000</v>
          </cell>
          <cell r="AE611">
            <v>0</v>
          </cell>
          <cell r="AK611">
            <v>38238</v>
          </cell>
        </row>
        <row r="612">
          <cell r="A612" t="str">
            <v>C001884</v>
          </cell>
          <cell r="B612">
            <v>5310</v>
          </cell>
          <cell r="D612" t="str">
            <v>SE-NBG Recond 320W1 Cross St.</v>
          </cell>
          <cell r="E612" t="str">
            <v>P_Electric Distribution Line MA</v>
          </cell>
          <cell r="G612" t="str">
            <v>NONE</v>
          </cell>
          <cell r="H612" t="str">
            <v>NONE</v>
          </cell>
          <cell r="I612" t="str">
            <v>MOORE, RAMONA</v>
          </cell>
          <cell r="J612" t="str">
            <v>System Capacity &amp; Performance</v>
          </cell>
          <cell r="L612" t="str">
            <v>Load Relief</v>
          </cell>
          <cell r="M612" t="str">
            <v>Specific</v>
          </cell>
          <cell r="O612" t="str">
            <v>Closed</v>
          </cell>
          <cell r="P612">
            <v>8607</v>
          </cell>
          <cell r="Q612" t="str">
            <v>C01884</v>
          </cell>
          <cell r="R612">
            <v>37964</v>
          </cell>
          <cell r="S612" t="str">
            <v>pwrbtch</v>
          </cell>
          <cell r="U612" t="str">
            <v>Reconductor 320W1 on Cross St from 336 Spacer to 477 Spacer to increase circuit rating</v>
          </cell>
          <cell r="V612" t="str">
            <v>Reconductor 320W1 to raise feeder SN rating, 320W1 to relieve 320W3</v>
          </cell>
          <cell r="W612" t="str">
            <v xml:space="preserve">Increase SN rating of 320W1 to relieve 320W3, 321W5, 321W1 and 321W6 and other feeders at 90% SN rating_x000D_
_x000D_
                                   </v>
          </cell>
          <cell r="X612" t="str">
            <v>Div Ops-NE Electric</v>
          </cell>
          <cell r="Y612" t="str">
            <v>75005310E</v>
          </cell>
          <cell r="Z612" t="str">
            <v>MAE1000 - MA Electric Distribution PC</v>
          </cell>
          <cell r="AA612" t="str">
            <v>NONE</v>
          </cell>
          <cell r="AB612" t="str">
            <v>MASS PLANT - MA 5310 - MAE1000</v>
          </cell>
          <cell r="AE612">
            <v>3</v>
          </cell>
          <cell r="AF612" t="str">
            <v>3</v>
          </cell>
          <cell r="AG612">
            <v>38700</v>
          </cell>
          <cell r="AH612">
            <v>100000</v>
          </cell>
          <cell r="AI612">
            <v>1</v>
          </cell>
          <cell r="AJ612">
            <v>1</v>
          </cell>
          <cell r="AK612">
            <v>1</v>
          </cell>
          <cell r="AL612">
            <v>0</v>
          </cell>
          <cell r="AM612">
            <v>1</v>
          </cell>
          <cell r="AN612">
            <v>1</v>
          </cell>
        </row>
        <row r="613">
          <cell r="A613" t="str">
            <v>C001885</v>
          </cell>
          <cell r="B613">
            <v>5310</v>
          </cell>
          <cell r="D613" t="str">
            <v>SE-NBG New 320W4,W5 getaway on R/W</v>
          </cell>
          <cell r="E613" t="str">
            <v>P_Electric Distribution Line MA</v>
          </cell>
          <cell r="G613" t="str">
            <v>49</v>
          </cell>
          <cell r="H613" t="str">
            <v>NONE</v>
          </cell>
          <cell r="I613" t="str">
            <v>MOORE, RAMONA</v>
          </cell>
          <cell r="J613" t="str">
            <v>System Capacity &amp; Performance</v>
          </cell>
          <cell r="L613" t="str">
            <v>Load Relief</v>
          </cell>
          <cell r="M613" t="str">
            <v>Specific</v>
          </cell>
          <cell r="O613" t="str">
            <v>Closed</v>
          </cell>
          <cell r="P613">
            <v>8605</v>
          </cell>
          <cell r="Q613" t="str">
            <v>C01885</v>
          </cell>
          <cell r="R613">
            <v>37964</v>
          </cell>
          <cell r="S613" t="str">
            <v>pwrbtch</v>
          </cell>
          <cell r="U613" t="str">
            <v>Add new 320W4 &amp; 320W5 Fdr Gtwy along R/W from Whitns Pond Sub to Sutton St, Uxbridge</v>
          </cell>
          <cell r="V613" t="str">
            <v>Add 3 feeder mainlines on common poles on R/W 0.9 mi 2-477 Sp Cbl and 1-477 B OW.  Install 1000 Cu UG gtwy cables for 320W1, W2, W3 and W5.</v>
          </cell>
          <cell r="W613" t="str">
            <v>Feeders 320W4 and 320W5 are needed to relieve 320W2 and 321W4 in Douglas and 320W1, 320W3, 335W3, 321W5 and 321W6 in Nrbg, Uptn, Uxbr_x000D_
_x000D_
                                                  PPF Score 23</v>
          </cell>
          <cell r="X613" t="str">
            <v>Div Ops-NE Electric</v>
          </cell>
          <cell r="Y613" t="str">
            <v>75005310E</v>
          </cell>
          <cell r="Z613" t="str">
            <v>MAE1000 - MA Electric Distribution PC</v>
          </cell>
          <cell r="AA613" t="str">
            <v>NONE</v>
          </cell>
          <cell r="AB613" t="str">
            <v>MASS PLANT - MA 5310 - MAE1000</v>
          </cell>
          <cell r="AE613">
            <v>2</v>
          </cell>
          <cell r="AF613" t="str">
            <v>2</v>
          </cell>
          <cell r="AG613">
            <v>39143</v>
          </cell>
          <cell r="AH613">
            <v>500000</v>
          </cell>
          <cell r="AI613">
            <v>0</v>
          </cell>
          <cell r="AJ613">
            <v>0</v>
          </cell>
          <cell r="AK613">
            <v>0</v>
          </cell>
          <cell r="AL613">
            <v>0</v>
          </cell>
          <cell r="AM613">
            <v>1</v>
          </cell>
          <cell r="AN613">
            <v>1</v>
          </cell>
        </row>
        <row r="614">
          <cell r="A614" t="str">
            <v>C001886</v>
          </cell>
          <cell r="B614">
            <v>5310</v>
          </cell>
          <cell r="D614" t="str">
            <v>SE-NBG New 320W5 fdr to Manchaug</v>
          </cell>
          <cell r="E614" t="str">
            <v>P_Electric Distribution Line MA</v>
          </cell>
          <cell r="G614" t="str">
            <v>NONE</v>
          </cell>
          <cell r="H614" t="str">
            <v>NONE</v>
          </cell>
          <cell r="I614" t="str">
            <v>MOORE, RAMONA</v>
          </cell>
          <cell r="J614" t="str">
            <v>System Capacity &amp; Performance</v>
          </cell>
          <cell r="L614" t="str">
            <v>Load Relief</v>
          </cell>
          <cell r="M614" t="str">
            <v>Specific</v>
          </cell>
          <cell r="O614" t="str">
            <v>Closed</v>
          </cell>
          <cell r="P614">
            <v>8606</v>
          </cell>
          <cell r="Q614" t="str">
            <v>C01886</v>
          </cell>
          <cell r="R614">
            <v>37964</v>
          </cell>
          <cell r="S614" t="str">
            <v>pwrbtch</v>
          </cell>
          <cell r="U614" t="str">
            <v>Reconductor half mile Sutton St, Uxbridge single phase to 477 spacer from ROW to Sutton town line.</v>
          </cell>
          <cell r="V614" t="str">
            <v>Add 1/2 mi 477 sp cbl</v>
          </cell>
          <cell r="W614" t="str">
            <v>Extend new capacity into Douglas from Whitins Pond Sub to relieve 320W2 and321W3_x000D_
_x000D_
                                        PPF Score 23</v>
          </cell>
          <cell r="X614" t="str">
            <v>Div Ops-NE Electric</v>
          </cell>
          <cell r="Y614" t="str">
            <v>75005310E</v>
          </cell>
          <cell r="Z614" t="str">
            <v>MAE1000 - MA Electric Distribution PC</v>
          </cell>
          <cell r="AA614" t="str">
            <v>NONE</v>
          </cell>
          <cell r="AB614" t="str">
            <v>MASS PLANT - MA 5310 - MAE1000</v>
          </cell>
          <cell r="AE614">
            <v>2</v>
          </cell>
          <cell r="AF614" t="str">
            <v>2</v>
          </cell>
          <cell r="AG614">
            <v>38651</v>
          </cell>
          <cell r="AH614">
            <v>575000</v>
          </cell>
          <cell r="AI614">
            <v>0</v>
          </cell>
          <cell r="AJ614">
            <v>0</v>
          </cell>
          <cell r="AK614">
            <v>0</v>
          </cell>
          <cell r="AL614">
            <v>1</v>
          </cell>
          <cell r="AM614">
            <v>0</v>
          </cell>
          <cell r="AN614">
            <v>1</v>
          </cell>
        </row>
        <row r="615">
          <cell r="A615" t="str">
            <v>C001887</v>
          </cell>
          <cell r="B615">
            <v>5310</v>
          </cell>
          <cell r="D615" t="str">
            <v>ATT Inst 477SC Newport Ave</v>
          </cell>
          <cell r="E615" t="str">
            <v>P_Electric Distribution Line MA</v>
          </cell>
          <cell r="G615" t="str">
            <v>NONE</v>
          </cell>
          <cell r="H615" t="str">
            <v>NONE</v>
          </cell>
          <cell r="L615" t="str">
            <v>Load Relief</v>
          </cell>
          <cell r="M615" t="str">
            <v>Specific</v>
          </cell>
          <cell r="O615" t="str">
            <v>cancelled</v>
          </cell>
          <cell r="P615">
            <v>7744</v>
          </cell>
          <cell r="Q615" t="str">
            <v>C01887</v>
          </cell>
          <cell r="R615">
            <v>37964</v>
          </cell>
          <cell r="S615" t="str">
            <v>pwrbtch</v>
          </cell>
          <cell r="U615" t="str">
            <v xml:space="preserve">  </v>
          </cell>
          <cell r="V615" t="str">
            <v xml:space="preserve">  </v>
          </cell>
          <cell r="W615" t="str">
            <v xml:space="preserve">  </v>
          </cell>
          <cell r="X615" t="str">
            <v>Div Ops-NE Electric</v>
          </cell>
          <cell r="Y615" t="str">
            <v>75005310E</v>
          </cell>
          <cell r="Z615" t="str">
            <v>MAE1000 - MA Electric Distribution PC</v>
          </cell>
          <cell r="AA615" t="str">
            <v>NONE</v>
          </cell>
          <cell r="AB615" t="str">
            <v xml:space="preserve">COMPANY 5310 LEVEL ELECT DIST </v>
          </cell>
          <cell r="AE615">
            <v>0</v>
          </cell>
          <cell r="AK615">
            <v>39092</v>
          </cell>
        </row>
        <row r="616">
          <cell r="A616" t="str">
            <v>C001888</v>
          </cell>
          <cell r="B616">
            <v>5310</v>
          </cell>
          <cell r="D616" t="str">
            <v>SE  FRAN Convert 4kV load</v>
          </cell>
          <cell r="E616" t="str">
            <v>P_Electric Distribution Line MA</v>
          </cell>
          <cell r="G616" t="str">
            <v>NONE</v>
          </cell>
          <cell r="H616" t="str">
            <v>NONE</v>
          </cell>
          <cell r="M616" t="str">
            <v>Specific</v>
          </cell>
          <cell r="O616" t="str">
            <v>cancelled</v>
          </cell>
          <cell r="P616">
            <v>8526</v>
          </cell>
          <cell r="Q616" t="str">
            <v>C01888</v>
          </cell>
          <cell r="R616">
            <v>37964</v>
          </cell>
          <cell r="S616" t="str">
            <v>pwrbtch</v>
          </cell>
          <cell r="U616" t="str">
            <v>This funding project cancelled and replaced with C05628 and C05629._x000D_
J.Duffy 9/9/04</v>
          </cell>
          <cell r="V616" t="str">
            <v xml:space="preserve">  </v>
          </cell>
          <cell r="W616" t="str">
            <v xml:space="preserve">  </v>
          </cell>
          <cell r="X616" t="str">
            <v>Div Ops-NE Electric</v>
          </cell>
          <cell r="Y616" t="str">
            <v>75005310E</v>
          </cell>
          <cell r="Z616" t="str">
            <v>MAE1000 - MA Electric Distribution PC</v>
          </cell>
          <cell r="AA616" t="str">
            <v>NONE</v>
          </cell>
          <cell r="AB616" t="str">
            <v xml:space="preserve">COMPANY 5310 LEVEL ELECT DIST </v>
          </cell>
          <cell r="AE616">
            <v>0</v>
          </cell>
          <cell r="AK616">
            <v>38239</v>
          </cell>
        </row>
        <row r="617">
          <cell r="A617" t="str">
            <v>C001889</v>
          </cell>
          <cell r="B617">
            <v>5310</v>
          </cell>
          <cell r="D617" t="str">
            <v>SE-MEND Extnd Expr 335W1 Rt140 Mend</v>
          </cell>
          <cell r="E617" t="str">
            <v>P_Electric Distribution Line MA</v>
          </cell>
          <cell r="G617" t="str">
            <v>NONE</v>
          </cell>
          <cell r="H617" t="str">
            <v>NONE</v>
          </cell>
          <cell r="I617" t="str">
            <v>ROBERTS, MICHAEL</v>
          </cell>
          <cell r="J617" t="str">
            <v>System Capacity &amp; Performance</v>
          </cell>
          <cell r="L617" t="str">
            <v>Load Relief</v>
          </cell>
          <cell r="M617" t="str">
            <v>Specific</v>
          </cell>
          <cell r="O617" t="str">
            <v>Closed</v>
          </cell>
          <cell r="P617">
            <v>8596</v>
          </cell>
          <cell r="Q617" t="str">
            <v>C01889</v>
          </cell>
          <cell r="R617">
            <v>37964</v>
          </cell>
          <cell r="S617" t="str">
            <v>pwrbtch</v>
          </cell>
          <cell r="U617" t="str">
            <v>Reconductor the 335W1 feeder between P.2 Cape Rd. Mendon and P.48 Mendon St. Bellingham in order to prevent feeder overload.  The line will be framed for 477 spacer cable double circuit construction up to P.22 Cape Rd. in order to pro</v>
          </cell>
          <cell r="V617" t="str">
            <v>The recommended plan calls for installation of 1 new pole, replacement of 32 poles, replacement of 3 push braces the transfer and replacement of 13 Over Head Transformers and installation of approximately 6,950 circuit feet of 477 spacer cable on Cape Rd.</v>
          </cell>
          <cell r="W617" t="str">
            <v>Distribution feeder 335W1 will be loaded to 109% of the Summer Normal rating in summer 2005 unless relieved.  The feeder is limited by 4/0 Aluminum conductor beginning at P2 Bates St., Mendon. (John Thompson SLR memo attached)</v>
          </cell>
          <cell r="X617" t="str">
            <v>Div Ops-NE Electric</v>
          </cell>
          <cell r="Y617" t="str">
            <v>75005310E</v>
          </cell>
          <cell r="Z617" t="str">
            <v>MAE1000 - MA Electric Distribution PC</v>
          </cell>
          <cell r="AA617" t="str">
            <v>NONE</v>
          </cell>
          <cell r="AB617" t="str">
            <v>MASS PLANT - MA 5310 - MAE1000</v>
          </cell>
          <cell r="AE617">
            <v>4</v>
          </cell>
          <cell r="AF617" t="str">
            <v>4</v>
          </cell>
          <cell r="AG617">
            <v>39112</v>
          </cell>
          <cell r="AH617">
            <v>390212</v>
          </cell>
          <cell r="AI617">
            <v>0</v>
          </cell>
          <cell r="AJ617">
            <v>0</v>
          </cell>
          <cell r="AK617">
            <v>0</v>
          </cell>
          <cell r="AL617">
            <v>0</v>
          </cell>
          <cell r="AM617">
            <v>1</v>
          </cell>
          <cell r="AN617">
            <v>1</v>
          </cell>
        </row>
        <row r="618">
          <cell r="A618" t="str">
            <v>C001890</v>
          </cell>
          <cell r="B618">
            <v>5310</v>
          </cell>
          <cell r="D618" t="str">
            <v>ATT Inst 477SC Park St.</v>
          </cell>
          <cell r="E618" t="str">
            <v>P_Electric Distribution Line MA</v>
          </cell>
          <cell r="G618" t="str">
            <v>NONE</v>
          </cell>
          <cell r="H618" t="str">
            <v>NONE</v>
          </cell>
          <cell r="I618" t="str">
            <v>BAUER, JAMES</v>
          </cell>
          <cell r="M618" t="str">
            <v>Specific</v>
          </cell>
          <cell r="O618" t="str">
            <v>Closed</v>
          </cell>
          <cell r="P618">
            <v>7745</v>
          </cell>
          <cell r="Q618" t="str">
            <v>C01890</v>
          </cell>
          <cell r="R618">
            <v>37964</v>
          </cell>
          <cell r="S618" t="str">
            <v>pwrbtch</v>
          </cell>
          <cell r="U618" t="str">
            <v xml:space="preserve">  </v>
          </cell>
          <cell r="V618" t="str">
            <v xml:space="preserve">  </v>
          </cell>
          <cell r="W618" t="str">
            <v xml:space="preserve">  </v>
          </cell>
          <cell r="X618" t="str">
            <v>Div Ops-NE Electric</v>
          </cell>
          <cell r="Y618" t="str">
            <v>75005310E</v>
          </cell>
          <cell r="Z618" t="str">
            <v>MAE1000 - MA Electric Distribution PC</v>
          </cell>
          <cell r="AA618" t="str">
            <v>NONE</v>
          </cell>
          <cell r="AB618" t="str">
            <v xml:space="preserve">COMPANY 5310 LEVEL ELECT DIST </v>
          </cell>
          <cell r="AE618">
            <v>0</v>
          </cell>
        </row>
        <row r="619">
          <cell r="A619" t="str">
            <v>C001891</v>
          </cell>
          <cell r="B619">
            <v>5310</v>
          </cell>
          <cell r="D619" t="str">
            <v>BRK Convert Ames St. 4kV</v>
          </cell>
          <cell r="E619" t="str">
            <v>P_Electric Distribution Line MA</v>
          </cell>
          <cell r="G619" t="str">
            <v>NONE</v>
          </cell>
          <cell r="H619" t="str">
            <v>NONE</v>
          </cell>
          <cell r="M619" t="str">
            <v>Specific</v>
          </cell>
          <cell r="O619" t="str">
            <v>cancelled</v>
          </cell>
          <cell r="P619">
            <v>7776</v>
          </cell>
          <cell r="Q619" t="str">
            <v>C01891</v>
          </cell>
          <cell r="R619">
            <v>37964</v>
          </cell>
          <cell r="S619" t="str">
            <v>pwrbtch</v>
          </cell>
          <cell r="U619" t="str">
            <v xml:space="preserve">  </v>
          </cell>
          <cell r="V619" t="str">
            <v xml:space="preserve">  </v>
          </cell>
          <cell r="W619" t="str">
            <v xml:space="preserve">  </v>
          </cell>
          <cell r="X619" t="str">
            <v>Div Ops-NE Electric</v>
          </cell>
          <cell r="Y619" t="str">
            <v>75005310E</v>
          </cell>
          <cell r="Z619" t="str">
            <v>MAE1000 - MA Electric Distribution PC</v>
          </cell>
          <cell r="AA619" t="str">
            <v>NONE</v>
          </cell>
          <cell r="AB619" t="str">
            <v xml:space="preserve">COMPANY 5310 LEVEL ELECT DIST </v>
          </cell>
          <cell r="AE619">
            <v>0</v>
          </cell>
          <cell r="AK619">
            <v>38315</v>
          </cell>
        </row>
        <row r="620">
          <cell r="A620" t="str">
            <v>C001892</v>
          </cell>
          <cell r="B620">
            <v>5310</v>
          </cell>
          <cell r="D620" t="str">
            <v>Han, RCK Recond 95W4 Pond&amp; Whiting</v>
          </cell>
          <cell r="E620" t="str">
            <v>P_Electric Distribution Line MA</v>
          </cell>
          <cell r="G620" t="str">
            <v>NONE</v>
          </cell>
          <cell r="H620" t="str">
            <v>NONE</v>
          </cell>
          <cell r="I620" t="str">
            <v>BURKS, EMILY</v>
          </cell>
          <cell r="M620" t="str">
            <v>Specific</v>
          </cell>
          <cell r="O620" t="str">
            <v>Closed</v>
          </cell>
          <cell r="P620">
            <v>8153</v>
          </cell>
          <cell r="Q620" t="str">
            <v>C01892</v>
          </cell>
          <cell r="R620">
            <v>37964</v>
          </cell>
          <cell r="S620" t="str">
            <v>pwrbtch</v>
          </cell>
          <cell r="U620" t="str">
            <v>NOT USED - Cancelled 05/2012</v>
          </cell>
          <cell r="V620" t="str">
            <v xml:space="preserve">  </v>
          </cell>
          <cell r="W620" t="str">
            <v xml:space="preserve">  </v>
          </cell>
          <cell r="X620" t="str">
            <v>Div Ops-NE Electric</v>
          </cell>
          <cell r="Y620" t="str">
            <v>75005310E</v>
          </cell>
          <cell r="Z620" t="str">
            <v>MAE1000 - MA Electric Distribution PC</v>
          </cell>
          <cell r="AA620" t="str">
            <v>NONE</v>
          </cell>
          <cell r="AB620" t="str">
            <v xml:space="preserve">COMPANY 5310 LEVEL ELECT DIST </v>
          </cell>
          <cell r="AE620">
            <v>0</v>
          </cell>
        </row>
        <row r="621">
          <cell r="A621" t="str">
            <v>C001893</v>
          </cell>
          <cell r="B621">
            <v>5310</v>
          </cell>
          <cell r="D621" t="str">
            <v>EBW Relief for 912W74</v>
          </cell>
          <cell r="E621" t="str">
            <v>P_Electric Distribution Line MA</v>
          </cell>
          <cell r="G621" t="str">
            <v>NONE</v>
          </cell>
          <cell r="H621" t="str">
            <v>NONE</v>
          </cell>
          <cell r="I621" t="str">
            <v>BURKS, EMILY</v>
          </cell>
          <cell r="M621" t="str">
            <v>Specific</v>
          </cell>
          <cell r="O621" t="str">
            <v>Closed</v>
          </cell>
          <cell r="P621">
            <v>8074</v>
          </cell>
          <cell r="Q621" t="str">
            <v>C01893</v>
          </cell>
          <cell r="R621">
            <v>37964</v>
          </cell>
          <cell r="S621" t="str">
            <v>pwrbtch</v>
          </cell>
          <cell r="U621" t="str">
            <v>NOT USED - Project cancelled 05/2012.  Relief not needed; based on 2011 summer peak, 912W74 is projected to be at 31% of its summer normal rating in 2012.</v>
          </cell>
          <cell r="V621" t="str">
            <v xml:space="preserve">  </v>
          </cell>
          <cell r="W621" t="str">
            <v xml:space="preserve">  </v>
          </cell>
          <cell r="X621" t="str">
            <v>Div Ops-NE Electric</v>
          </cell>
          <cell r="Y621" t="str">
            <v>75005310E</v>
          </cell>
          <cell r="Z621" t="str">
            <v>MAE1000 - MA Electric Distribution PC</v>
          </cell>
          <cell r="AA621" t="str">
            <v>NONE</v>
          </cell>
          <cell r="AB621" t="str">
            <v xml:space="preserve">COMPANY 5310 LEVEL ELECT DIST </v>
          </cell>
          <cell r="AE621">
            <v>0</v>
          </cell>
        </row>
        <row r="622">
          <cell r="A622" t="str">
            <v>C001894</v>
          </cell>
          <cell r="B622">
            <v>5310</v>
          </cell>
          <cell r="D622" t="str">
            <v>HNG Recond Sharpe St.</v>
          </cell>
          <cell r="E622" t="str">
            <v>P_Electric Distribution Line MA</v>
          </cell>
          <cell r="G622" t="str">
            <v>NONE</v>
          </cell>
          <cell r="H622" t="str">
            <v>NONE</v>
          </cell>
          <cell r="I622" t="str">
            <v>BURKS, EMILY</v>
          </cell>
          <cell r="J622" t="str">
            <v>System Capacity &amp; Performance</v>
          </cell>
          <cell r="L622" t="str">
            <v>Load Relief</v>
          </cell>
          <cell r="M622" t="str">
            <v>Specific</v>
          </cell>
          <cell r="O622" t="str">
            <v>Closed</v>
          </cell>
          <cell r="P622">
            <v>8165</v>
          </cell>
          <cell r="Q622" t="str">
            <v>C01894</v>
          </cell>
          <cell r="R622">
            <v>37964</v>
          </cell>
          <cell r="S622" t="str">
            <v>pwrbtch</v>
          </cell>
          <cell r="U622" t="str">
            <v xml:space="preserve">  </v>
          </cell>
          <cell r="V622" t="str">
            <v xml:space="preserve">  </v>
          </cell>
          <cell r="W622" t="str">
            <v xml:space="preserve">  </v>
          </cell>
          <cell r="X622" t="str">
            <v>Div Ops-NE Electric</v>
          </cell>
          <cell r="Y622" t="str">
            <v>75005310E</v>
          </cell>
          <cell r="Z622" t="str">
            <v>MAE1000 - MA Electric Distribution PC</v>
          </cell>
          <cell r="AA622" t="str">
            <v>NONE</v>
          </cell>
          <cell r="AB622" t="str">
            <v xml:space="preserve">COMPANY 5310 LEVEL ELECT DIST </v>
          </cell>
          <cell r="AE622">
            <v>0</v>
          </cell>
        </row>
        <row r="623">
          <cell r="A623" t="str">
            <v>C001895</v>
          </cell>
          <cell r="B623">
            <v>5310</v>
          </cell>
          <cell r="D623" t="str">
            <v>NEW BROCKTON SUB - FDR GETAWAYS</v>
          </cell>
          <cell r="E623" t="str">
            <v>P_Electric Distribution Line MA</v>
          </cell>
          <cell r="G623" t="str">
            <v>NONE</v>
          </cell>
          <cell r="H623" t="str">
            <v>NONE</v>
          </cell>
          <cell r="I623" t="str">
            <v>BURKS, EMILY</v>
          </cell>
          <cell r="J623" t="str">
            <v>System Capacity &amp; Performance</v>
          </cell>
          <cell r="L623" t="str">
            <v>Load Relief</v>
          </cell>
          <cell r="M623" t="str">
            <v>Specific</v>
          </cell>
          <cell r="O623" t="str">
            <v>Closed</v>
          </cell>
          <cell r="P623">
            <v>8361</v>
          </cell>
          <cell r="Q623" t="str">
            <v>C01895</v>
          </cell>
          <cell r="R623">
            <v>37964</v>
          </cell>
          <cell r="S623" t="str">
            <v>pwrbtch</v>
          </cell>
          <cell r="U623" t="str">
            <v>NOT USED - THE NEW BROCKTON SUB WILL PROVIDE LOAD RELIEF FOR CENTRAL PART OF BROCKTON SERVED BY EASTON, BELMONT AND DUPONT SUBSTATIONS.  THIS PROJECT CONSISTS OF THE BUILDING NEW FEEDER GETAWAYS FROM THE NEW SWITCHGEAR AND REROUTING S</v>
          </cell>
          <cell r="V623" t="str">
            <v>IT IS ASSUMED AT THIS TIME THAT THIS SUB WILL BE LOCATED A THE BELMONT SUBSTATION SITE.  FUTURE STUDY WILL CONFIRM.</v>
          </cell>
          <cell r="W623" t="str">
            <v>THE NEW BROCKTON SUB WILL PROVIDE LOAD RELIEF FOR THE CENTRAL PART OF BROCKTON SERVED BY EASTON, BELMONT AND DUPONT SUBSTATIONS.  THIS AREA SERVES ABOUT 30,000 CUSTOMERS AND IS PROJECTED TO BE AT THEIR SN RATING IN SEVERAL YEARS.</v>
          </cell>
          <cell r="X623" t="str">
            <v>Div Ops-NE Electric</v>
          </cell>
          <cell r="Y623" t="str">
            <v>75005310E</v>
          </cell>
          <cell r="Z623" t="str">
            <v>MAE1000 - MA Electric Distribution PC</v>
          </cell>
          <cell r="AA623" t="str">
            <v>NONE</v>
          </cell>
          <cell r="AB623" t="str">
            <v>BELMONT SUB  91BK 14KV   115KV</v>
          </cell>
          <cell r="AE623">
            <v>0</v>
          </cell>
        </row>
        <row r="624">
          <cell r="A624" t="str">
            <v>C001896</v>
          </cell>
          <cell r="B624">
            <v>5310</v>
          </cell>
          <cell r="D624" t="str">
            <v>NEW AVON SUB - FDR GETAWAYS</v>
          </cell>
          <cell r="E624" t="str">
            <v>P_Electric Distribution Line MA</v>
          </cell>
          <cell r="G624" t="str">
            <v>NONE</v>
          </cell>
          <cell r="H624" t="str">
            <v>NONE</v>
          </cell>
          <cell r="I624" t="str">
            <v>FRITSCH, ROBERT</v>
          </cell>
          <cell r="L624" t="str">
            <v>Load Relief</v>
          </cell>
          <cell r="M624" t="str">
            <v>Specific</v>
          </cell>
          <cell r="O624" t="str">
            <v>cancelled</v>
          </cell>
          <cell r="Q624" t="str">
            <v>C01896</v>
          </cell>
          <cell r="R624">
            <v>37964</v>
          </cell>
          <cell r="S624" t="str">
            <v>pwrbtch</v>
          </cell>
          <cell r="U624" t="str">
            <v>THE NEW AVON SUB WILL PROVIDE LOAD RELIEF FOR STOUGHTON, PARKVIEW AND AMES ST SUBSTATIONS, ALL OF WHICH ARE ABOVE 95% SN.  THIS PROJECT PROVIDES FOR FOUR FDR GETAWAYS TO TIE INTO THE EXISTING DISTRIBUTION SYSTEM.</v>
          </cell>
          <cell r="V624" t="str">
            <v xml:space="preserve">  </v>
          </cell>
          <cell r="W624" t="str">
            <v>THE PURPOSE OF THIS PROJECT IS TO PROVIDE AREA LOAD RELIEF FOR THE AREA SUPPLIED FROM AMES, STOUGHTON AND PARKVIEW SUBSTATIONS.  COLLECTIVELY THESE SUBS SERVE 29,000 CUSTOMERS AND ARE CURRENTLY AT OR ABOVE 95% OF THEIR SN RATING.</v>
          </cell>
          <cell r="X624" t="str">
            <v>Div Ops-NE Electric</v>
          </cell>
          <cell r="Y624" t="str">
            <v>75005310E</v>
          </cell>
          <cell r="Z624" t="str">
            <v>MAE1000 - MA Electric Distribution PC</v>
          </cell>
          <cell r="AA624" t="str">
            <v>NONE</v>
          </cell>
          <cell r="AB624" t="str">
            <v>MASS PLANT - MA 5310 - MAE1000</v>
          </cell>
          <cell r="AE624">
            <v>0</v>
          </cell>
          <cell r="AK624">
            <v>39842</v>
          </cell>
        </row>
        <row r="625">
          <cell r="A625" t="str">
            <v>C001897</v>
          </cell>
          <cell r="B625">
            <v>5310</v>
          </cell>
          <cell r="D625" t="str">
            <v>NEW BROCKTON SUB - FDR MAINLINES</v>
          </cell>
          <cell r="E625" t="str">
            <v>P_Electric Distribution Line MA</v>
          </cell>
          <cell r="G625" t="str">
            <v>NONE</v>
          </cell>
          <cell r="H625" t="str">
            <v>NONE</v>
          </cell>
          <cell r="I625" t="str">
            <v>BURKS, EMILY</v>
          </cell>
          <cell r="J625" t="str">
            <v>System Capacity &amp; Performance</v>
          </cell>
          <cell r="L625" t="str">
            <v>Load Relief</v>
          </cell>
          <cell r="M625" t="str">
            <v>Specific</v>
          </cell>
          <cell r="O625" t="str">
            <v>Closed</v>
          </cell>
          <cell r="P625">
            <v>8362</v>
          </cell>
          <cell r="Q625" t="str">
            <v>C01897</v>
          </cell>
          <cell r="R625">
            <v>37964</v>
          </cell>
          <cell r="S625" t="str">
            <v>pwrbtch</v>
          </cell>
          <cell r="U625" t="str">
            <v>NOT USED - THIS PROJECT CONSISTS OF ESTABLISHING AT LEAST TWO NEW MAINLINE FEEDERS FROM THE NEW BROCKTON SUBSTATION TO RELIEVE FEEDERS AND STATIONS IN THE AREA.</v>
          </cell>
          <cell r="V625" t="str">
            <v>A FUTURE DP&amp;E STUDY WILL ESTABLISH THE EXACT LOCATION AND TIMING OF THE NEW MAINLINES.</v>
          </cell>
          <cell r="W625" t="str">
            <v>THIS PROJECT CONSISTS OF ESTABLISHING AT LEAST TWO NEW MAINLINE FEEDERS FROM THE NEW BROCKTON SUBSTATION.  THIS AREA IS PROJECTED TO BE AT IT SN RATING WITHIN SEVERAL YEARS.  NEW FEEDERS FROM THE NEW SUPPLY WILL RELIEVE THE SITUATION.</v>
          </cell>
          <cell r="X625" t="str">
            <v>Div Ops-NE Electric</v>
          </cell>
          <cell r="Y625" t="str">
            <v>75005310E</v>
          </cell>
          <cell r="Z625" t="str">
            <v>MAE1000 - MA Electric Distribution PC</v>
          </cell>
          <cell r="AA625" t="str">
            <v>NONE</v>
          </cell>
          <cell r="AB625" t="str">
            <v>MASS PLANT - MA 5310 - MAE1000</v>
          </cell>
          <cell r="AE625">
            <v>0</v>
          </cell>
        </row>
        <row r="626">
          <cell r="A626" t="str">
            <v>C001898</v>
          </cell>
          <cell r="B626">
            <v>5310</v>
          </cell>
          <cell r="C626" t="str">
            <v>Massachusetts - East</v>
          </cell>
          <cell r="D626" t="str">
            <v>SS Const 1W8 Fdr Convert Wollaston</v>
          </cell>
          <cell r="E626" t="str">
            <v>P_Electric Distribution Line MA</v>
          </cell>
          <cell r="F626" t="str">
            <v>USSC0509P152C</v>
          </cell>
          <cell r="G626" t="str">
            <v>41</v>
          </cell>
          <cell r="H626" t="str">
            <v>18</v>
          </cell>
          <cell r="I626" t="str">
            <v>RIVENBURGH, GARTH A.</v>
          </cell>
          <cell r="J626" t="str">
            <v>Asset Condition</v>
          </cell>
          <cell r="K626" t="str">
            <v>D_Non-REP LINE OTHER</v>
          </cell>
          <cell r="L626" t="str">
            <v>Asset Replacement</v>
          </cell>
          <cell r="M626" t="str">
            <v>Specific</v>
          </cell>
          <cell r="O626" t="str">
            <v>Closed</v>
          </cell>
          <cell r="P626">
            <v>8669</v>
          </cell>
          <cell r="Q626" t="str">
            <v>C01898</v>
          </cell>
          <cell r="R626">
            <v>37964</v>
          </cell>
          <cell r="S626" t="str">
            <v>pwrbtch</v>
          </cell>
          <cell r="U626" t="str">
            <v>Construct 1W8 Feeder convert Wollaston Substation_x000D_
The 1W8 will utilize newly replaceed cable on the 305 circuit and pick up all present customers on the 305 circuit</v>
          </cell>
          <cell r="V626" t="str">
            <v>A common Item recommended by the Quincy Supply and Distribution Study</v>
          </cell>
          <cell r="W626" t="str">
            <v>Refer to Attacment C018981W8.doc "1W8 Construction Wollaston Conversion" from n. Reis to R. Sheridan dated 8/4/05. Also see attachment C01898_1W8_Reauthorization.doc memo from James Pearson for latest estimate and revision of project funding (Revision 2).</v>
          </cell>
          <cell r="X626" t="str">
            <v>Div Ops-NE Electric</v>
          </cell>
          <cell r="Y626" t="str">
            <v>75005310E</v>
          </cell>
          <cell r="Z626" t="str">
            <v>MAE1000 - MA Electric Distribution PC</v>
          </cell>
          <cell r="AA626" t="str">
            <v>NONE</v>
          </cell>
          <cell r="AB626" t="str">
            <v>MASS PLANT - MA 5310 - MAE1000</v>
          </cell>
          <cell r="AE626">
            <v>6</v>
          </cell>
          <cell r="AF626" t="str">
            <v>6</v>
          </cell>
          <cell r="AG626">
            <v>41213</v>
          </cell>
          <cell r="AH626">
            <v>4910000</v>
          </cell>
          <cell r="AI626">
            <v>0</v>
          </cell>
          <cell r="AJ626">
            <v>0</v>
          </cell>
          <cell r="AK626">
            <v>0</v>
          </cell>
          <cell r="AL626">
            <v>1</v>
          </cell>
          <cell r="AM626">
            <v>0</v>
          </cell>
          <cell r="AN626">
            <v>1</v>
          </cell>
        </row>
        <row r="627">
          <cell r="A627" t="str">
            <v>C001899</v>
          </cell>
          <cell r="B627">
            <v>5310</v>
          </cell>
          <cell r="D627" t="str">
            <v>AVON New Sub Extend Dist Fdr</v>
          </cell>
          <cell r="E627" t="str">
            <v>P_Electric Distribution Line MA</v>
          </cell>
          <cell r="G627" t="str">
            <v>NONE</v>
          </cell>
          <cell r="H627" t="str">
            <v>NONE</v>
          </cell>
          <cell r="J627" t="str">
            <v>System Capacity &amp; Performance</v>
          </cell>
          <cell r="L627" t="str">
            <v>Load Relief</v>
          </cell>
          <cell r="M627" t="str">
            <v>Specific</v>
          </cell>
          <cell r="O627" t="str">
            <v>cancelled</v>
          </cell>
          <cell r="P627">
            <v>7751</v>
          </cell>
          <cell r="Q627" t="str">
            <v>C01899</v>
          </cell>
          <cell r="R627">
            <v>37964</v>
          </cell>
          <cell r="S627" t="str">
            <v>pwrbtch</v>
          </cell>
          <cell r="U627" t="str">
            <v xml:space="preserve">  </v>
          </cell>
          <cell r="V627" t="str">
            <v xml:space="preserve">  </v>
          </cell>
          <cell r="W627" t="str">
            <v xml:space="preserve">  </v>
          </cell>
          <cell r="X627" t="str">
            <v>Div Ops-NE Electric</v>
          </cell>
          <cell r="Y627" t="str">
            <v>75005310E</v>
          </cell>
          <cell r="Z627" t="str">
            <v>MAE1000 - MA Electric Distribution PC</v>
          </cell>
          <cell r="AA627" t="str">
            <v>NONE</v>
          </cell>
          <cell r="AB627" t="str">
            <v xml:space="preserve">COMPANY 5310 LEVEL ELECT DIST </v>
          </cell>
          <cell r="AE627">
            <v>0</v>
          </cell>
          <cell r="AK627">
            <v>39842</v>
          </cell>
        </row>
        <row r="628">
          <cell r="A628" t="str">
            <v>C001900</v>
          </cell>
          <cell r="B628">
            <v>5310</v>
          </cell>
          <cell r="D628" t="str">
            <v>QUIN New 1W8 dist fdr</v>
          </cell>
          <cell r="E628" t="str">
            <v>P_Electric Distribution Line MA</v>
          </cell>
          <cell r="G628" t="str">
            <v>NONE</v>
          </cell>
          <cell r="H628" t="str">
            <v>NONE</v>
          </cell>
          <cell r="M628" t="str">
            <v>Specific</v>
          </cell>
          <cell r="O628" t="str">
            <v>cancelled</v>
          </cell>
          <cell r="Q628" t="str">
            <v>C01900</v>
          </cell>
          <cell r="R628">
            <v>37964</v>
          </cell>
          <cell r="S628" t="str">
            <v>pwrbtch</v>
          </cell>
          <cell r="U628" t="str">
            <v xml:space="preserve">  </v>
          </cell>
          <cell r="V628" t="str">
            <v xml:space="preserve">duplicate project. See C01898. </v>
          </cell>
          <cell r="W628" t="str">
            <v xml:space="preserve">  </v>
          </cell>
          <cell r="X628" t="str">
            <v>Div Ops-NE Electric</v>
          </cell>
          <cell r="Y628" t="str">
            <v>75005310E</v>
          </cell>
          <cell r="Z628" t="str">
            <v>MAE1000 - MA Electric Distribution PC</v>
          </cell>
          <cell r="AA628" t="str">
            <v>NONE</v>
          </cell>
          <cell r="AB628" t="str">
            <v xml:space="preserve">COMPANY 5310 LEVEL ELECT DIST </v>
          </cell>
          <cell r="AE628">
            <v>0</v>
          </cell>
          <cell r="AK628">
            <v>38239</v>
          </cell>
        </row>
        <row r="629">
          <cell r="A629" t="str">
            <v>C001901</v>
          </cell>
          <cell r="B629">
            <v>5310</v>
          </cell>
          <cell r="D629" t="str">
            <v>ATT Inst 477SC Highland Ave 9L3</v>
          </cell>
          <cell r="E629" t="str">
            <v>P_Electric Distribution Line MA</v>
          </cell>
          <cell r="G629" t="str">
            <v>NONE</v>
          </cell>
          <cell r="H629" t="str">
            <v>NONE</v>
          </cell>
          <cell r="M629" t="str">
            <v>Specific</v>
          </cell>
          <cell r="O629" t="str">
            <v>cancelled</v>
          </cell>
          <cell r="P629">
            <v>7743</v>
          </cell>
          <cell r="Q629" t="str">
            <v>C01901</v>
          </cell>
          <cell r="R629">
            <v>37964</v>
          </cell>
          <cell r="S629" t="str">
            <v>pwrbtch</v>
          </cell>
          <cell r="U629" t="str">
            <v xml:space="preserve">  </v>
          </cell>
          <cell r="V629" t="str">
            <v xml:space="preserve">  </v>
          </cell>
          <cell r="W629" t="str">
            <v xml:space="preserve">  </v>
          </cell>
          <cell r="X629" t="str">
            <v>Div Ops-NE Electric</v>
          </cell>
          <cell r="Y629" t="str">
            <v>75005310E</v>
          </cell>
          <cell r="Z629" t="str">
            <v>MAE1000 - MA Electric Distribution PC</v>
          </cell>
          <cell r="AA629" t="str">
            <v>NONE</v>
          </cell>
          <cell r="AB629" t="str">
            <v xml:space="preserve">COMPANY 5310 LEVEL ELECT DIST </v>
          </cell>
          <cell r="AE629">
            <v>0</v>
          </cell>
          <cell r="AK629">
            <v>38324</v>
          </cell>
        </row>
        <row r="630">
          <cell r="A630" t="str">
            <v>C001902</v>
          </cell>
          <cell r="B630">
            <v>5310</v>
          </cell>
          <cell r="D630" t="str">
            <v>FRAN Frank Sub 341W3 dist fdr</v>
          </cell>
          <cell r="E630" t="str">
            <v>P_Electric Distribution Line MA</v>
          </cell>
          <cell r="G630" t="str">
            <v>NONE</v>
          </cell>
          <cell r="H630" t="str">
            <v>NONE</v>
          </cell>
          <cell r="M630" t="str">
            <v>Specific</v>
          </cell>
          <cell r="O630" t="str">
            <v>cancelled</v>
          </cell>
          <cell r="Q630" t="str">
            <v>C01902</v>
          </cell>
          <cell r="R630">
            <v>37964</v>
          </cell>
          <cell r="S630" t="str">
            <v>pwrbtch</v>
          </cell>
          <cell r="U630" t="str">
            <v xml:space="preserve">  </v>
          </cell>
          <cell r="V630" t="str">
            <v xml:space="preserve">  </v>
          </cell>
          <cell r="W630" t="str">
            <v xml:space="preserve">  </v>
          </cell>
          <cell r="X630" t="str">
            <v>Div Ops-NE Electric</v>
          </cell>
          <cell r="Y630" t="str">
            <v>75005310E</v>
          </cell>
          <cell r="Z630" t="str">
            <v>MAE1000 - MA Electric Distribution PC</v>
          </cell>
          <cell r="AA630" t="str">
            <v>NONE</v>
          </cell>
          <cell r="AB630" t="str">
            <v xml:space="preserve">COMPANY 5310 LEVEL ELECT DIST </v>
          </cell>
          <cell r="AE630">
            <v>0</v>
          </cell>
          <cell r="AK630">
            <v>38237</v>
          </cell>
        </row>
        <row r="631">
          <cell r="A631" t="str">
            <v>C001903</v>
          </cell>
          <cell r="B631">
            <v>5310</v>
          </cell>
          <cell r="D631" t="str">
            <v>ATT 9L6 dist feeder</v>
          </cell>
          <cell r="E631" t="str">
            <v>P_Electric Distribution Line MA</v>
          </cell>
          <cell r="G631" t="str">
            <v>NONE</v>
          </cell>
          <cell r="H631" t="str">
            <v>NONE</v>
          </cell>
          <cell r="L631" t="str">
            <v>Load Relief</v>
          </cell>
          <cell r="M631" t="str">
            <v>Specific</v>
          </cell>
          <cell r="O631" t="str">
            <v>cancelled</v>
          </cell>
          <cell r="Q631" t="str">
            <v>C01903</v>
          </cell>
          <cell r="R631">
            <v>37964</v>
          </cell>
          <cell r="S631" t="str">
            <v>pwrbtch</v>
          </cell>
          <cell r="U631" t="str">
            <v>Install the 9L6 feeder at Read St Sub for load relief.</v>
          </cell>
          <cell r="V631" t="str">
            <v>This feeder along with the associated line work will relieve 6 feeders (7L1, 8L4, 9L1, 9L3, 9L4 &amp; 9L5) projected to be loaded above 90% of their SNC in 2010.</v>
          </cell>
          <cell r="W631" t="str">
            <v>This need for this feeder has been identified in the soon to issued Attleboro Area PSA Study.  This feeder position along with the associated line work will provide load releif to 6 feeders projected to be loaded above 90% of SNC.</v>
          </cell>
          <cell r="X631" t="str">
            <v>Div Ops-NE Electric</v>
          </cell>
          <cell r="Y631" t="str">
            <v>75005310E</v>
          </cell>
          <cell r="Z631" t="str">
            <v>MAE1000 - MA Electric Distribution PC</v>
          </cell>
          <cell r="AA631" t="str">
            <v>NONE</v>
          </cell>
          <cell r="AB631" t="str">
            <v xml:space="preserve">COMPANY 5310 LEVEL ELECT DIST </v>
          </cell>
          <cell r="AE631">
            <v>0</v>
          </cell>
          <cell r="AK631">
            <v>39303</v>
          </cell>
        </row>
        <row r="632">
          <cell r="A632" t="str">
            <v>C001904</v>
          </cell>
          <cell r="B632">
            <v>5310</v>
          </cell>
          <cell r="D632" t="str">
            <v>SE-NBG New 320W4 fdr to Upton</v>
          </cell>
          <cell r="E632" t="str">
            <v>P_Electric Distribution Line MA</v>
          </cell>
          <cell r="G632" t="str">
            <v>NONE</v>
          </cell>
          <cell r="H632" t="str">
            <v>NONE</v>
          </cell>
          <cell r="J632" t="str">
            <v>System Capacity &amp; Performance</v>
          </cell>
          <cell r="L632" t="str">
            <v>Load Relief</v>
          </cell>
          <cell r="M632" t="str">
            <v>Specific</v>
          </cell>
          <cell r="O632" t="str">
            <v>Closed</v>
          </cell>
          <cell r="P632">
            <v>8604</v>
          </cell>
          <cell r="Q632" t="str">
            <v>C01904</v>
          </cell>
          <cell r="R632">
            <v>37964</v>
          </cell>
          <cell r="S632" t="str">
            <v>pwrbtch</v>
          </cell>
          <cell r="U632" t="str">
            <v>Add new feeder mainline to capture end of present 320W1 to Upton, transfer Upton load from 335W3 to new 320W4 to relieve 320W1, 335W3, 320W3, 321W5</v>
          </cell>
          <cell r="V632" t="str">
            <v>Add 1.3 mi of 477 sp cbl along Cross St, East St &amp; Church St, Northbridge</v>
          </cell>
          <cell r="W632" t="str">
            <v>Relive 335W3 and Depot St transformers, also releive 320W1, 320W3, 321W5 at 90% SN rating_x000D_
_x000D_
                                              PPF Score 23</v>
          </cell>
          <cell r="X632" t="str">
            <v>Div Ops-NE Electric</v>
          </cell>
          <cell r="Y632" t="str">
            <v>75005310E</v>
          </cell>
          <cell r="Z632" t="str">
            <v>MAE1000 - MA Electric Distribution PC</v>
          </cell>
          <cell r="AA632" t="str">
            <v>NONE</v>
          </cell>
          <cell r="AB632" t="str">
            <v xml:space="preserve">COMPANY 5310 LEVEL ELECT DIST </v>
          </cell>
          <cell r="AE632">
            <v>4</v>
          </cell>
          <cell r="AF632" t="str">
            <v>4</v>
          </cell>
          <cell r="AG632">
            <v>39223</v>
          </cell>
          <cell r="AH632">
            <v>600313</v>
          </cell>
          <cell r="AI632">
            <v>0</v>
          </cell>
          <cell r="AJ632">
            <v>0</v>
          </cell>
          <cell r="AK632">
            <v>0</v>
          </cell>
          <cell r="AL632">
            <v>1</v>
          </cell>
          <cell r="AM632">
            <v>0</v>
          </cell>
          <cell r="AN632">
            <v>1</v>
          </cell>
        </row>
        <row r="633">
          <cell r="A633" t="str">
            <v>C001905</v>
          </cell>
          <cell r="B633">
            <v>5310</v>
          </cell>
          <cell r="D633" t="str">
            <v>WREN Ext 23kV to Crocker Pond</v>
          </cell>
          <cell r="E633" t="str">
            <v>P_Electric Distribution Line MA</v>
          </cell>
          <cell r="G633" t="str">
            <v>NONE</v>
          </cell>
          <cell r="H633" t="str">
            <v>NONE</v>
          </cell>
          <cell r="M633" t="str">
            <v>Specific</v>
          </cell>
          <cell r="O633" t="str">
            <v>Closed</v>
          </cell>
          <cell r="Q633" t="str">
            <v>C01905</v>
          </cell>
          <cell r="R633">
            <v>37964</v>
          </cell>
          <cell r="S633" t="str">
            <v>pwrbtch</v>
          </cell>
          <cell r="U633" t="str">
            <v xml:space="preserve">  </v>
          </cell>
          <cell r="V633" t="str">
            <v xml:space="preserve">  </v>
          </cell>
          <cell r="W633" t="str">
            <v xml:space="preserve">  </v>
          </cell>
          <cell r="X633" t="str">
            <v>Div Ops-NE Electric</v>
          </cell>
          <cell r="Y633" t="str">
            <v>75005310E</v>
          </cell>
          <cell r="Z633" t="str">
            <v>MAE1000 - MA Electric Distribution PC</v>
          </cell>
          <cell r="AA633" t="str">
            <v>NONE</v>
          </cell>
          <cell r="AB633" t="str">
            <v xml:space="preserve">COMPANY 5310 LEVEL ELECT DIST </v>
          </cell>
          <cell r="AE633">
            <v>0</v>
          </cell>
        </row>
        <row r="634">
          <cell r="A634" t="str">
            <v>C001906</v>
          </cell>
          <cell r="B634">
            <v>5310</v>
          </cell>
          <cell r="D634" t="str">
            <v>FRAN Ext 23kv to Franklin Sub</v>
          </cell>
          <cell r="E634" t="str">
            <v>P_Electric Distribution Line MA</v>
          </cell>
          <cell r="G634" t="str">
            <v>NONE</v>
          </cell>
          <cell r="H634" t="str">
            <v>NONE</v>
          </cell>
          <cell r="M634" t="str">
            <v>Specific</v>
          </cell>
          <cell r="O634" t="str">
            <v>cancelled</v>
          </cell>
          <cell r="Q634" t="str">
            <v>C01906</v>
          </cell>
          <cell r="R634">
            <v>37964</v>
          </cell>
          <cell r="S634" t="str">
            <v>pwrbtch</v>
          </cell>
          <cell r="U634" t="str">
            <v xml:space="preserve">  </v>
          </cell>
          <cell r="V634" t="str">
            <v xml:space="preserve">  </v>
          </cell>
          <cell r="W634" t="str">
            <v xml:space="preserve">  </v>
          </cell>
          <cell r="X634" t="str">
            <v>Div Ops-NE Electric</v>
          </cell>
          <cell r="Y634" t="str">
            <v>75005310E</v>
          </cell>
          <cell r="Z634" t="str">
            <v>MAE1000 - MA Electric Distribution PC</v>
          </cell>
          <cell r="AA634" t="str">
            <v>NONE</v>
          </cell>
          <cell r="AB634" t="str">
            <v xml:space="preserve">COMPANY 5310 LEVEL ELECT DIST </v>
          </cell>
          <cell r="AE634">
            <v>0</v>
          </cell>
          <cell r="AK634">
            <v>38237</v>
          </cell>
        </row>
        <row r="635">
          <cell r="A635" t="str">
            <v>C001907</v>
          </cell>
          <cell r="B635">
            <v>5310</v>
          </cell>
          <cell r="D635" t="str">
            <v>FLR So.FR Sub W1 dist fdr</v>
          </cell>
          <cell r="E635" t="str">
            <v>P_Electric Distribution Line MA</v>
          </cell>
          <cell r="G635" t="str">
            <v>NONE</v>
          </cell>
          <cell r="H635" t="str">
            <v>NONE</v>
          </cell>
          <cell r="M635" t="str">
            <v>Specific</v>
          </cell>
          <cell r="O635" t="str">
            <v>Closed</v>
          </cell>
          <cell r="Q635" t="str">
            <v>C01907</v>
          </cell>
          <cell r="R635">
            <v>37964</v>
          </cell>
          <cell r="S635" t="str">
            <v>pwrbtch</v>
          </cell>
          <cell r="U635" t="str">
            <v xml:space="preserve">  </v>
          </cell>
          <cell r="V635" t="str">
            <v xml:space="preserve">  </v>
          </cell>
          <cell r="W635" t="str">
            <v xml:space="preserve">  </v>
          </cell>
          <cell r="X635" t="str">
            <v>Div Ops-NE Electric</v>
          </cell>
          <cell r="Y635" t="str">
            <v>75005310E</v>
          </cell>
          <cell r="Z635" t="str">
            <v>MAE1000 - MA Electric Distribution PC</v>
          </cell>
          <cell r="AA635" t="str">
            <v>NONE</v>
          </cell>
          <cell r="AB635" t="str">
            <v xml:space="preserve">COMPANY 5310 LEVEL ELECT DIST </v>
          </cell>
          <cell r="AE635">
            <v>0</v>
          </cell>
        </row>
        <row r="636">
          <cell r="A636" t="str">
            <v>C001908</v>
          </cell>
          <cell r="B636">
            <v>5310</v>
          </cell>
          <cell r="D636" t="str">
            <v>FLR So.FR Sub W2 dist fdr</v>
          </cell>
          <cell r="E636" t="str">
            <v>P_Electric Distribution Line MA</v>
          </cell>
          <cell r="G636" t="str">
            <v>NONE</v>
          </cell>
          <cell r="H636" t="str">
            <v>NONE</v>
          </cell>
          <cell r="M636" t="str">
            <v>Specific</v>
          </cell>
          <cell r="O636" t="str">
            <v>Closed</v>
          </cell>
          <cell r="Q636" t="str">
            <v>C01908</v>
          </cell>
          <cell r="R636">
            <v>37964</v>
          </cell>
          <cell r="S636" t="str">
            <v>pwrbtch</v>
          </cell>
          <cell r="U636" t="str">
            <v xml:space="preserve">  </v>
          </cell>
          <cell r="V636" t="str">
            <v xml:space="preserve">  </v>
          </cell>
          <cell r="W636" t="str">
            <v xml:space="preserve">  </v>
          </cell>
          <cell r="X636" t="str">
            <v>Div Ops-NE Electric</v>
          </cell>
          <cell r="Y636" t="str">
            <v>75005310E</v>
          </cell>
          <cell r="Z636" t="str">
            <v>MAE1000 - MA Electric Distribution PC</v>
          </cell>
          <cell r="AA636" t="str">
            <v>NONE</v>
          </cell>
          <cell r="AB636" t="str">
            <v xml:space="preserve">COMPANY 5310 LEVEL ELECT DIST </v>
          </cell>
          <cell r="AE636">
            <v>0</v>
          </cell>
        </row>
        <row r="637">
          <cell r="A637" t="str">
            <v>C001909</v>
          </cell>
          <cell r="B637">
            <v>5310</v>
          </cell>
          <cell r="D637" t="str">
            <v>SE-FLRV Sykes 28W51 dist fdr LNG</v>
          </cell>
          <cell r="E637" t="str">
            <v>P_Electric Distribution Line MA</v>
          </cell>
          <cell r="G637" t="str">
            <v>49</v>
          </cell>
          <cell r="H637" t="str">
            <v>NONE</v>
          </cell>
          <cell r="J637" t="str">
            <v>Statutory/Regulatory</v>
          </cell>
          <cell r="L637" t="str">
            <v>New Business - Commercial</v>
          </cell>
          <cell r="M637" t="str">
            <v>Specific</v>
          </cell>
          <cell r="O637" t="str">
            <v>cancelled</v>
          </cell>
          <cell r="P637">
            <v>8578</v>
          </cell>
          <cell r="Q637" t="str">
            <v>C01909</v>
          </cell>
          <cell r="R637">
            <v>37964</v>
          </cell>
          <cell r="S637" t="str">
            <v>pwrbtch</v>
          </cell>
          <cell r="U637" t="str">
            <v>Add new feeder to LNG plant</v>
          </cell>
          <cell r="V637" t="str">
            <v>Add MH&amp;Ducts, Bridge Crossing and feeeder down Highland St to new LNG Plant, 1.3 mi total feeder length</v>
          </cell>
          <cell r="W637" t="str">
            <v>Sevice to new LNG storage plant_x000D_
_x000D_
                                             PPF Score 39</v>
          </cell>
          <cell r="X637" t="str">
            <v>Div Ops-NE Electric</v>
          </cell>
          <cell r="Y637" t="str">
            <v>75005310E</v>
          </cell>
          <cell r="Z637" t="str">
            <v>MAE1000 - MA Electric Distribution PC</v>
          </cell>
          <cell r="AA637" t="str">
            <v>NONE</v>
          </cell>
          <cell r="AB637" t="str">
            <v>MASS PLANT - MA 5310 - MAE1000</v>
          </cell>
          <cell r="AE637">
            <v>0</v>
          </cell>
          <cell r="AK637">
            <v>40619</v>
          </cell>
        </row>
        <row r="638">
          <cell r="A638" t="str">
            <v>C001910</v>
          </cell>
          <cell r="B638">
            <v>5310</v>
          </cell>
          <cell r="D638" t="str">
            <v>SE-FLRV Sykes 28W52 dist fdr LNG</v>
          </cell>
          <cell r="E638" t="str">
            <v>P_Electric Distribution Line MA</v>
          </cell>
          <cell r="G638" t="str">
            <v>49</v>
          </cell>
          <cell r="H638" t="str">
            <v>NONE</v>
          </cell>
          <cell r="J638" t="str">
            <v>Statutory/Regulatory</v>
          </cell>
          <cell r="L638" t="str">
            <v>New Business - Commercial</v>
          </cell>
          <cell r="M638" t="str">
            <v>Specific</v>
          </cell>
          <cell r="O638" t="str">
            <v>cancelled</v>
          </cell>
          <cell r="P638">
            <v>8579</v>
          </cell>
          <cell r="Q638" t="str">
            <v>C01910</v>
          </cell>
          <cell r="R638">
            <v>37964</v>
          </cell>
          <cell r="S638" t="str">
            <v>pwrbtch</v>
          </cell>
          <cell r="U638" t="str">
            <v>Service to new LNG plant</v>
          </cell>
          <cell r="V638" t="str">
            <v>add 1.3 mi of new UG &amp; OH Fdr</v>
          </cell>
          <cell r="W638" t="str">
            <v>new service to LNG Plant_x000D_
_x000D_
                                             PPF Score 39</v>
          </cell>
          <cell r="X638" t="str">
            <v>Div Ops-NE Electric</v>
          </cell>
          <cell r="Y638" t="str">
            <v>75005310E</v>
          </cell>
          <cell r="Z638" t="str">
            <v>MAE1000 - MA Electric Distribution PC</v>
          </cell>
          <cell r="AA638" t="str">
            <v>NONE</v>
          </cell>
          <cell r="AB638" t="str">
            <v>MASS PLANT - MA 5310 - MAE1000</v>
          </cell>
          <cell r="AE638">
            <v>0</v>
          </cell>
          <cell r="AK638">
            <v>40619</v>
          </cell>
        </row>
        <row r="639">
          <cell r="A639" t="str">
            <v>C001911</v>
          </cell>
          <cell r="B639">
            <v>5310</v>
          </cell>
          <cell r="D639" t="str">
            <v>SE-MIL new 336W5 dist feeder</v>
          </cell>
          <cell r="E639" t="str">
            <v>P_Electric Distribution Line MA</v>
          </cell>
          <cell r="G639" t="str">
            <v>NONE</v>
          </cell>
          <cell r="H639" t="str">
            <v>NONE</v>
          </cell>
          <cell r="L639" t="str">
            <v>Load Relief</v>
          </cell>
          <cell r="M639" t="str">
            <v>Specific</v>
          </cell>
          <cell r="O639" t="str">
            <v>cancelled</v>
          </cell>
          <cell r="Q639" t="str">
            <v>C01911</v>
          </cell>
          <cell r="R639">
            <v>37964</v>
          </cell>
          <cell r="S639" t="str">
            <v>pwrbtch</v>
          </cell>
          <cell r="U639" t="str">
            <v>add new feeder getaway &amp; feeder to re-supply Pond St feeder</v>
          </cell>
          <cell r="V639" t="str">
            <v>add getaway and express parallel 336W1 to transfer 331W1 load to new feeder</v>
          </cell>
          <cell r="W639" t="str">
            <v>releive DEPOT ST SUB</v>
          </cell>
          <cell r="X639" t="str">
            <v>Div Ops-NE Electric</v>
          </cell>
          <cell r="Y639" t="str">
            <v>75005310E</v>
          </cell>
          <cell r="Z639" t="str">
            <v>MAE1000 - MA Electric Distribution PC</v>
          </cell>
          <cell r="AA639" t="str">
            <v>NONE</v>
          </cell>
          <cell r="AB639" t="str">
            <v>MASS PLANT - MA 5310 - MAE1000</v>
          </cell>
          <cell r="AE639">
            <v>3</v>
          </cell>
          <cell r="AK639">
            <v>39345</v>
          </cell>
        </row>
        <row r="640">
          <cell r="A640" t="str">
            <v>C001912</v>
          </cell>
          <cell r="B640">
            <v>5310</v>
          </cell>
          <cell r="D640" t="str">
            <v>ATT SFS for Sturdy Mem Hosp</v>
          </cell>
          <cell r="E640" t="str">
            <v>P_Electric Distribution Line MA</v>
          </cell>
          <cell r="G640" t="str">
            <v>NONE</v>
          </cell>
          <cell r="H640" t="str">
            <v>NONE</v>
          </cell>
          <cell r="I640" t="str">
            <v>BREDIN, MICHAEL C</v>
          </cell>
          <cell r="J640" t="str">
            <v>Statutory/Regulatory</v>
          </cell>
          <cell r="L640" t="str">
            <v>New Business - Commercial</v>
          </cell>
          <cell r="M640" t="str">
            <v>Specific</v>
          </cell>
          <cell r="O640" t="str">
            <v>Closed</v>
          </cell>
          <cell r="P640">
            <v>7746</v>
          </cell>
          <cell r="Q640" t="str">
            <v>C01912</v>
          </cell>
          <cell r="R640">
            <v>37964</v>
          </cell>
          <cell r="S640" t="str">
            <v>pwrbtch</v>
          </cell>
          <cell r="U640" t="str">
            <v>Install 3700 ckt ft 3-1/C #477AL bare conductor, 10 JO Poles, Riser MVI switch and associated equipment.  Remove 3700 ckt ft 3-1/C #2/0 CU conductor, 10 JO Poles and associated equipment,.</v>
          </cell>
          <cell r="V640" t="str">
            <v xml:space="preserve">  </v>
          </cell>
          <cell r="W640" t="str">
            <v xml:space="preserve">Sturdy Hospital has requested 3000KVA auto-transfer backup.  This project will increase the SE rating on the 9L4 feeder to accomodate the scheme as per A.P. Smith memo to J.E. Poisson "Sturdy Hospital auto-transfer from 8L1 to 9L4 feeder-Attleboro" dated </v>
          </cell>
          <cell r="X640" t="str">
            <v>Div Ops-NE Electric</v>
          </cell>
          <cell r="Y640" t="str">
            <v>75005310E</v>
          </cell>
          <cell r="Z640" t="str">
            <v>MAE1000 - MA Electric Distribution PC</v>
          </cell>
          <cell r="AA640" t="str">
            <v>NONE</v>
          </cell>
          <cell r="AB640" t="str">
            <v xml:space="preserve">COMPANY 5310 LEVEL ELECT DIST </v>
          </cell>
          <cell r="AE640">
            <v>3</v>
          </cell>
          <cell r="AF640" t="str">
            <v>3</v>
          </cell>
          <cell r="AG640">
            <v>38449</v>
          </cell>
          <cell r="AH640">
            <v>128000</v>
          </cell>
          <cell r="AI640">
            <v>0</v>
          </cell>
          <cell r="AJ640">
            <v>1</v>
          </cell>
          <cell r="AK640">
            <v>1</v>
          </cell>
          <cell r="AL640">
            <v>0</v>
          </cell>
          <cell r="AM640">
            <v>1</v>
          </cell>
          <cell r="AN640">
            <v>1</v>
          </cell>
        </row>
        <row r="641">
          <cell r="A641" t="str">
            <v>C001913</v>
          </cell>
          <cell r="B641">
            <v>5310</v>
          </cell>
          <cell r="D641" t="str">
            <v>WREN CP 3424W4 dist fdr</v>
          </cell>
          <cell r="E641" t="str">
            <v>P_Electric Distribution Line MA</v>
          </cell>
          <cell r="G641" t="str">
            <v>NONE</v>
          </cell>
          <cell r="H641" t="str">
            <v>NONE</v>
          </cell>
          <cell r="M641" t="str">
            <v>Specific</v>
          </cell>
          <cell r="O641" t="str">
            <v>Closed</v>
          </cell>
          <cell r="Q641" t="str">
            <v>C01913</v>
          </cell>
          <cell r="R641">
            <v>37964</v>
          </cell>
          <cell r="S641" t="str">
            <v>pwrbtch</v>
          </cell>
          <cell r="U641" t="str">
            <v xml:space="preserve">  </v>
          </cell>
          <cell r="V641" t="str">
            <v xml:space="preserve">  </v>
          </cell>
          <cell r="W641" t="str">
            <v xml:space="preserve">  </v>
          </cell>
          <cell r="X641" t="str">
            <v>Div Ops-NE Electric</v>
          </cell>
          <cell r="Y641" t="str">
            <v>75005310E</v>
          </cell>
          <cell r="Z641" t="str">
            <v>MAE1000 - MA Electric Distribution PC</v>
          </cell>
          <cell r="AA641" t="str">
            <v>NONE</v>
          </cell>
          <cell r="AB641" t="str">
            <v xml:space="preserve">COMPANY 5310 LEVEL ELECT DIST </v>
          </cell>
          <cell r="AE641">
            <v>0</v>
          </cell>
        </row>
        <row r="642">
          <cell r="A642" t="str">
            <v>C001914</v>
          </cell>
          <cell r="B642">
            <v>5310</v>
          </cell>
          <cell r="D642" t="str">
            <v>UXB 321W3 dist feeder</v>
          </cell>
          <cell r="E642" t="str">
            <v>P_Electric Distribution Line MA</v>
          </cell>
          <cell r="G642" t="str">
            <v>NONE</v>
          </cell>
          <cell r="H642" t="str">
            <v>NONE</v>
          </cell>
          <cell r="M642" t="str">
            <v>Specific</v>
          </cell>
          <cell r="O642" t="str">
            <v>cancelled</v>
          </cell>
          <cell r="Q642" t="str">
            <v>C01914</v>
          </cell>
          <cell r="R642">
            <v>37964</v>
          </cell>
          <cell r="S642" t="str">
            <v>pwrbtch</v>
          </cell>
          <cell r="U642" t="str">
            <v xml:space="preserve">  </v>
          </cell>
          <cell r="V642" t="str">
            <v xml:space="preserve">  </v>
          </cell>
          <cell r="W642" t="str">
            <v xml:space="preserve">  </v>
          </cell>
          <cell r="X642" t="str">
            <v>Div Ops-NE Electric</v>
          </cell>
          <cell r="Y642" t="str">
            <v>75005310E</v>
          </cell>
          <cell r="Z642" t="str">
            <v>MAE1000 - MA Electric Distribution PC</v>
          </cell>
          <cell r="AA642" t="str">
            <v>NONE</v>
          </cell>
          <cell r="AB642" t="str">
            <v xml:space="preserve">COMPANY 5310 LEVEL ELECT DIST </v>
          </cell>
          <cell r="AE642">
            <v>0</v>
          </cell>
          <cell r="AK642">
            <v>38238</v>
          </cell>
        </row>
        <row r="643">
          <cell r="A643" t="str">
            <v>C001915</v>
          </cell>
          <cell r="B643">
            <v>5310</v>
          </cell>
          <cell r="D643" t="str">
            <v>SE-NBG Ext 320W2 to Hough Rd,Sutton</v>
          </cell>
          <cell r="E643" t="str">
            <v>P_Electric Distribution Line MA</v>
          </cell>
          <cell r="G643" t="str">
            <v>49</v>
          </cell>
          <cell r="H643" t="str">
            <v>NONE</v>
          </cell>
          <cell r="I643" t="str">
            <v>THOMPSON, JOHN</v>
          </cell>
          <cell r="J643" t="str">
            <v>Statutory/Regulatory</v>
          </cell>
          <cell r="L643" t="str">
            <v>New Business - Commercial</v>
          </cell>
          <cell r="M643" t="str">
            <v>Specific</v>
          </cell>
          <cell r="O643" t="str">
            <v>cancelled</v>
          </cell>
          <cell r="P643">
            <v>8603</v>
          </cell>
          <cell r="Q643" t="str">
            <v>C01915</v>
          </cell>
          <cell r="R643">
            <v>37964</v>
          </cell>
          <cell r="S643" t="str">
            <v>pwrbtch</v>
          </cell>
          <cell r="U643" t="str">
            <v>Extend 320W2 feeder from Main St., Northbridge at corner of Oakhurst Farm Rd. to Sutton Town Line.  Feeder to be further extended by Central District Project to serve new sewer treatment station on Hough Rd., Sutton</v>
          </cell>
          <cell r="V643" t="str">
            <v>Install 3000' 477 Spacer Cable</v>
          </cell>
          <cell r="W643" t="str">
            <v xml:space="preserve">Extend 320W2 feeder from Main St., Northbridge at corner of Oakhurst Farm Rd. to Sutton Town Line.  Feeder to be further extended by Central District Project to serve new sewer treatment station on Hough Rd., Sutton_x000D_
_x000D_
                                    </v>
          </cell>
          <cell r="X643" t="str">
            <v>Div Ops-NE Electric</v>
          </cell>
          <cell r="Y643" t="str">
            <v>75005310E</v>
          </cell>
          <cell r="Z643" t="str">
            <v>MAE1000 - MA Electric Distribution PC</v>
          </cell>
          <cell r="AA643" t="str">
            <v>NONE</v>
          </cell>
          <cell r="AB643" t="str">
            <v>SUB #320 WHITINS POND, NORTHBRIDGE</v>
          </cell>
          <cell r="AE643">
            <v>0</v>
          </cell>
          <cell r="AK643">
            <v>40619</v>
          </cell>
        </row>
        <row r="644">
          <cell r="A644" t="str">
            <v>C001916</v>
          </cell>
          <cell r="B644">
            <v>5310</v>
          </cell>
          <cell r="D644" t="str">
            <v>SE District Annual Storm Project</v>
          </cell>
          <cell r="E644" t="str">
            <v>P_Electric Distribution Line MA</v>
          </cell>
          <cell r="G644" t="str">
            <v>NONE</v>
          </cell>
          <cell r="H644" t="str">
            <v>NONE</v>
          </cell>
          <cell r="J644" t="str">
            <v>Damage/Failure</v>
          </cell>
          <cell r="L644" t="str">
            <v>Major Storms - Dist</v>
          </cell>
          <cell r="M644" t="str">
            <v>Specific</v>
          </cell>
          <cell r="O644" t="str">
            <v>cancelled</v>
          </cell>
          <cell r="P644">
            <v>8543</v>
          </cell>
          <cell r="Q644" t="str">
            <v>C01916</v>
          </cell>
          <cell r="R644">
            <v>37964</v>
          </cell>
          <cell r="S644" t="str">
            <v>pwrbtch</v>
          </cell>
          <cell r="U644" t="str">
            <v xml:space="preserve">  </v>
          </cell>
          <cell r="V644" t="str">
            <v xml:space="preserve">  </v>
          </cell>
          <cell r="W644" t="str">
            <v xml:space="preserve">  </v>
          </cell>
          <cell r="X644" t="str">
            <v>Div Ops-NE Electric</v>
          </cell>
          <cell r="Y644" t="str">
            <v>75005310E</v>
          </cell>
          <cell r="Z644" t="str">
            <v>MAE1000 - MA Electric Distribution PC</v>
          </cell>
          <cell r="AA644" t="str">
            <v>NONE</v>
          </cell>
          <cell r="AB644" t="str">
            <v xml:space="preserve">COMPANY 5310 LEVEL ELECT DIST </v>
          </cell>
          <cell r="AE644">
            <v>0</v>
          </cell>
          <cell r="AK644">
            <v>38747</v>
          </cell>
        </row>
        <row r="645">
          <cell r="A645" t="str">
            <v>C001917</v>
          </cell>
          <cell r="B645">
            <v>5310</v>
          </cell>
          <cell r="D645" t="str">
            <v>DOUG Extend 321W3</v>
          </cell>
          <cell r="E645" t="str">
            <v>P_Electric Distribution Line MA</v>
          </cell>
          <cell r="G645" t="str">
            <v>NONE</v>
          </cell>
          <cell r="H645" t="str">
            <v>NONE</v>
          </cell>
          <cell r="M645" t="str">
            <v>Specific</v>
          </cell>
          <cell r="O645" t="str">
            <v>cancelled</v>
          </cell>
          <cell r="Q645" t="str">
            <v>C01917</v>
          </cell>
          <cell r="R645">
            <v>37964</v>
          </cell>
          <cell r="S645" t="str">
            <v>pwrbtch</v>
          </cell>
          <cell r="U645" t="str">
            <v xml:space="preserve">  </v>
          </cell>
          <cell r="V645" t="str">
            <v xml:space="preserve">  </v>
          </cell>
          <cell r="W645" t="str">
            <v xml:space="preserve">  </v>
          </cell>
          <cell r="X645" t="str">
            <v>Div Ops-NE Electric</v>
          </cell>
          <cell r="Y645" t="str">
            <v>75005310E</v>
          </cell>
          <cell r="Z645" t="str">
            <v>MAE1000 - MA Electric Distribution PC</v>
          </cell>
          <cell r="AA645" t="str">
            <v>NONE</v>
          </cell>
          <cell r="AB645" t="str">
            <v xml:space="preserve">COMPANY 5310 LEVEL ELECT DIST </v>
          </cell>
          <cell r="AE645">
            <v>0</v>
          </cell>
          <cell r="AK645">
            <v>38666</v>
          </cell>
        </row>
        <row r="646">
          <cell r="A646" t="str">
            <v>C001918</v>
          </cell>
          <cell r="B646">
            <v>5310</v>
          </cell>
          <cell r="D646" t="str">
            <v>WREN So. Wren 3422W4 dist fdr</v>
          </cell>
          <cell r="E646" t="str">
            <v>P_Electric Distribution Line MA</v>
          </cell>
          <cell r="G646" t="str">
            <v>NONE</v>
          </cell>
          <cell r="H646" t="str">
            <v>NONE</v>
          </cell>
          <cell r="I646" t="str">
            <v>THOMPSON, JOHN</v>
          </cell>
          <cell r="M646" t="str">
            <v>Specific</v>
          </cell>
          <cell r="O646" t="str">
            <v>cancelled</v>
          </cell>
          <cell r="P646">
            <v>8847</v>
          </cell>
          <cell r="Q646" t="str">
            <v>C01918</v>
          </cell>
          <cell r="R646">
            <v>37964</v>
          </cell>
          <cell r="S646" t="str">
            <v>pwrbtch</v>
          </cell>
          <cell r="U646" t="str">
            <v xml:space="preserve">  </v>
          </cell>
          <cell r="V646" t="str">
            <v xml:space="preserve">  </v>
          </cell>
          <cell r="W646" t="str">
            <v xml:space="preserve">  </v>
          </cell>
          <cell r="X646" t="str">
            <v>Div Ops-NE Electric</v>
          </cell>
          <cell r="Y646" t="str">
            <v>75005310E</v>
          </cell>
          <cell r="Z646" t="str">
            <v>MAE1000 - MA Electric Distribution PC</v>
          </cell>
          <cell r="AA646" t="str">
            <v>NONE</v>
          </cell>
          <cell r="AB646" t="str">
            <v xml:space="preserve">COMPANY 5310 LEVEL ELECT DIST </v>
          </cell>
          <cell r="AE646">
            <v>0</v>
          </cell>
          <cell r="AK646">
            <v>41079</v>
          </cell>
        </row>
        <row r="647">
          <cell r="A647" t="str">
            <v>C001919</v>
          </cell>
          <cell r="B647">
            <v>5310</v>
          </cell>
          <cell r="D647" t="str">
            <v>NORT 477SC &amp; Conv W.Main St.</v>
          </cell>
          <cell r="E647" t="str">
            <v>P_Electric Distribution Line MA</v>
          </cell>
          <cell r="G647" t="str">
            <v>NONE</v>
          </cell>
          <cell r="H647" t="str">
            <v>NONE</v>
          </cell>
          <cell r="I647" t="str">
            <v>BAUER, JAMES</v>
          </cell>
          <cell r="M647" t="str">
            <v>Specific</v>
          </cell>
          <cell r="O647" t="str">
            <v>Closed</v>
          </cell>
          <cell r="P647">
            <v>8383</v>
          </cell>
          <cell r="Q647" t="str">
            <v>C01919</v>
          </cell>
          <cell r="R647">
            <v>37964</v>
          </cell>
          <cell r="S647" t="str">
            <v>pwrbtch</v>
          </cell>
          <cell r="U647" t="str">
            <v xml:space="preserve">  </v>
          </cell>
          <cell r="V647" t="str">
            <v xml:space="preserve">  </v>
          </cell>
          <cell r="W647" t="str">
            <v xml:space="preserve">  </v>
          </cell>
          <cell r="X647" t="str">
            <v>Div Ops-NE Electric</v>
          </cell>
          <cell r="Y647" t="str">
            <v>75005310E</v>
          </cell>
          <cell r="Z647" t="str">
            <v>MAE1000 - MA Electric Distribution PC</v>
          </cell>
          <cell r="AA647" t="str">
            <v>NONE</v>
          </cell>
          <cell r="AB647" t="str">
            <v xml:space="preserve">COMPANY 5310 LEVEL ELECT DIST </v>
          </cell>
          <cell r="AE647">
            <v>0</v>
          </cell>
        </row>
        <row r="648">
          <cell r="A648" t="str">
            <v>C001920</v>
          </cell>
          <cell r="B648">
            <v>5310</v>
          </cell>
          <cell r="D648" t="str">
            <v>NORT Mainline Ext &amp; Conv Taunton Av</v>
          </cell>
          <cell r="E648" t="str">
            <v>P_Electric Distribution Line MA</v>
          </cell>
          <cell r="G648" t="str">
            <v>NONE</v>
          </cell>
          <cell r="H648" t="str">
            <v>NONE</v>
          </cell>
          <cell r="I648" t="str">
            <v>BAUER, JAMES</v>
          </cell>
          <cell r="M648" t="str">
            <v>Specific</v>
          </cell>
          <cell r="O648" t="str">
            <v>Closed</v>
          </cell>
          <cell r="P648">
            <v>8384</v>
          </cell>
          <cell r="Q648" t="str">
            <v>C01920</v>
          </cell>
          <cell r="R648">
            <v>37964</v>
          </cell>
          <cell r="S648" t="str">
            <v>pwrbtch</v>
          </cell>
          <cell r="U648" t="str">
            <v xml:space="preserve">  </v>
          </cell>
          <cell r="V648" t="str">
            <v xml:space="preserve">  </v>
          </cell>
          <cell r="W648" t="str">
            <v xml:space="preserve">  </v>
          </cell>
          <cell r="X648" t="str">
            <v>Div Ops-NE Electric</v>
          </cell>
          <cell r="Y648" t="str">
            <v>75005310E</v>
          </cell>
          <cell r="Z648" t="str">
            <v>MAE1000 - MA Electric Distribution PC</v>
          </cell>
          <cell r="AA648" t="str">
            <v>NONE</v>
          </cell>
          <cell r="AB648" t="str">
            <v xml:space="preserve">COMPANY 5310 LEVEL ELECT DIST </v>
          </cell>
          <cell r="AE648">
            <v>0</v>
          </cell>
        </row>
        <row r="649">
          <cell r="A649" t="str">
            <v>C001921</v>
          </cell>
          <cell r="B649">
            <v>5310</v>
          </cell>
          <cell r="D649" t="str">
            <v>WREN CP 3424W2 dist fdr</v>
          </cell>
          <cell r="E649" t="str">
            <v>P_Electric Distribution Line MA</v>
          </cell>
          <cell r="G649" t="str">
            <v>NONE</v>
          </cell>
          <cell r="H649" t="str">
            <v>NONE</v>
          </cell>
          <cell r="I649" t="str">
            <v>THOMPSON, JOHN</v>
          </cell>
          <cell r="J649" t="str">
            <v>System Capacity &amp; Performance</v>
          </cell>
          <cell r="L649" t="str">
            <v>Load Relief</v>
          </cell>
          <cell r="M649" t="str">
            <v>Specific</v>
          </cell>
          <cell r="O649" t="str">
            <v>cancelled</v>
          </cell>
          <cell r="P649">
            <v>8846</v>
          </cell>
          <cell r="Q649" t="str">
            <v>C01921</v>
          </cell>
          <cell r="R649">
            <v>37964</v>
          </cell>
          <cell r="S649" t="str">
            <v>pwrbtch</v>
          </cell>
          <cell r="U649" t="str">
            <v xml:space="preserve">  </v>
          </cell>
          <cell r="V649" t="str">
            <v xml:space="preserve">  </v>
          </cell>
          <cell r="W649" t="str">
            <v xml:space="preserve">  </v>
          </cell>
          <cell r="X649" t="str">
            <v>Div Ops-NE Electric</v>
          </cell>
          <cell r="Y649" t="str">
            <v>75005310E</v>
          </cell>
          <cell r="Z649" t="str">
            <v>MAE1000 - MA Electric Distribution PC</v>
          </cell>
          <cell r="AA649" t="str">
            <v>NONE</v>
          </cell>
          <cell r="AB649" t="str">
            <v xml:space="preserve">COMPANY 5310 LEVEL ELECT DIST </v>
          </cell>
          <cell r="AE649">
            <v>0</v>
          </cell>
          <cell r="AK649">
            <v>41079</v>
          </cell>
        </row>
        <row r="650">
          <cell r="A650" t="str">
            <v>C001922</v>
          </cell>
          <cell r="B650">
            <v>5310</v>
          </cell>
          <cell r="D650" t="str">
            <v>UXB Uxb Sub 321W3 dist fdr to Bkstn</v>
          </cell>
          <cell r="E650" t="str">
            <v>P_Electric Distribution Line MA</v>
          </cell>
          <cell r="G650" t="str">
            <v>NONE</v>
          </cell>
          <cell r="H650" t="str">
            <v>NONE</v>
          </cell>
          <cell r="M650" t="str">
            <v>Specific</v>
          </cell>
          <cell r="O650" t="str">
            <v>cancelled</v>
          </cell>
          <cell r="Q650" t="str">
            <v>C01922</v>
          </cell>
          <cell r="R650">
            <v>37964</v>
          </cell>
          <cell r="S650" t="str">
            <v>pwrbtch</v>
          </cell>
          <cell r="U650" t="str">
            <v xml:space="preserve">  </v>
          </cell>
          <cell r="V650" t="str">
            <v xml:space="preserve">  </v>
          </cell>
          <cell r="W650" t="str">
            <v xml:space="preserve">  </v>
          </cell>
          <cell r="X650" t="str">
            <v>Div Ops-NE Electric</v>
          </cell>
          <cell r="Y650" t="str">
            <v>75005310E</v>
          </cell>
          <cell r="Z650" t="str">
            <v>MAE1000 - MA Electric Distribution PC</v>
          </cell>
          <cell r="AA650" t="str">
            <v>NONE</v>
          </cell>
          <cell r="AB650" t="str">
            <v xml:space="preserve">COMPANY 5310 LEVEL ELECT DIST </v>
          </cell>
          <cell r="AE650">
            <v>0</v>
          </cell>
          <cell r="AK650">
            <v>38238</v>
          </cell>
        </row>
        <row r="651">
          <cell r="A651" t="str">
            <v>C001923</v>
          </cell>
          <cell r="B651">
            <v>5310</v>
          </cell>
          <cell r="D651" t="str">
            <v>SEEK Reconductor Pond St. 6J2</v>
          </cell>
          <cell r="E651" t="str">
            <v>P_Electric Distribution Line MA</v>
          </cell>
          <cell r="G651" t="str">
            <v>NONE</v>
          </cell>
          <cell r="H651" t="str">
            <v>NONE</v>
          </cell>
          <cell r="M651" t="str">
            <v>Specific</v>
          </cell>
          <cell r="O651" t="str">
            <v>cancelled</v>
          </cell>
          <cell r="Q651" t="str">
            <v>C01923</v>
          </cell>
          <cell r="R651">
            <v>37964</v>
          </cell>
          <cell r="S651" t="str">
            <v>pwrbtch</v>
          </cell>
          <cell r="U651" t="str">
            <v xml:space="preserve">  </v>
          </cell>
          <cell r="V651" t="str">
            <v xml:space="preserve">  </v>
          </cell>
          <cell r="W651" t="str">
            <v xml:space="preserve">  </v>
          </cell>
          <cell r="X651" t="str">
            <v>Div Ops-NE Electric</v>
          </cell>
          <cell r="Y651" t="str">
            <v>75005310E</v>
          </cell>
          <cell r="Z651" t="str">
            <v>MAE1000 - MA Electric Distribution PC</v>
          </cell>
          <cell r="AA651" t="str">
            <v>NONE</v>
          </cell>
          <cell r="AB651" t="str">
            <v xml:space="preserve">COMPANY 5310 LEVEL ELECT DIST </v>
          </cell>
          <cell r="AE651">
            <v>0</v>
          </cell>
          <cell r="AK651">
            <v>39092</v>
          </cell>
        </row>
        <row r="652">
          <cell r="A652" t="str">
            <v>C001924</v>
          </cell>
          <cell r="B652">
            <v>5310</v>
          </cell>
          <cell r="D652" t="str">
            <v>bad-SE-WEST Add new 314W2 Dist Fdr</v>
          </cell>
          <cell r="E652" t="str">
            <v>P_Electric Distribution Line MA</v>
          </cell>
          <cell r="G652" t="str">
            <v>NONE</v>
          </cell>
          <cell r="H652" t="str">
            <v>NONE</v>
          </cell>
          <cell r="L652" t="str">
            <v>Reliability - Dist</v>
          </cell>
          <cell r="M652" t="str">
            <v>Specific</v>
          </cell>
          <cell r="O652" t="str">
            <v>cancelled</v>
          </cell>
          <cell r="Q652" t="str">
            <v>C01924</v>
          </cell>
          <cell r="R652">
            <v>37964</v>
          </cell>
          <cell r="S652" t="str">
            <v>pwrbtch</v>
          </cell>
          <cell r="U652" t="str">
            <v>add new 314W2 to correct Feeder Design Criteria Violations on 317W1 and 317W3.  Capacity used to also correct 311W5 and 310W5 Fdr Design Criteria Violations  NOTE-  will be needed ASAP if EMC elects SFS</v>
          </cell>
          <cell r="V652" t="str">
            <v>add 1.2 mi 477 sp cbl</v>
          </cell>
          <cell r="W652" t="str">
            <v xml:space="preserve">Add new 314W2 feeder to correct Fdr Design Crtiteria violation on 317W1 and 317W3  Capacity also used to correct violations on 310W5 and 311W5  </v>
          </cell>
          <cell r="X652" t="str">
            <v>Div Ops-NE Electric</v>
          </cell>
          <cell r="Y652" t="str">
            <v>75005310E</v>
          </cell>
          <cell r="Z652" t="str">
            <v>MAE1000 - MA Electric Distribution PC</v>
          </cell>
          <cell r="AA652" t="str">
            <v>NONE</v>
          </cell>
          <cell r="AB652" t="str">
            <v>MASS PLANT - MA 5310 - MAE1000</v>
          </cell>
          <cell r="AE652">
            <v>0</v>
          </cell>
          <cell r="AK652">
            <v>38268</v>
          </cell>
        </row>
        <row r="653">
          <cell r="A653" t="str">
            <v>C001925</v>
          </cell>
          <cell r="B653">
            <v>5310</v>
          </cell>
          <cell r="D653" t="str">
            <v>QUIN - Cathodic protection</v>
          </cell>
          <cell r="E653" t="str">
            <v>P_Electric Distribution Line MA</v>
          </cell>
          <cell r="G653" t="str">
            <v>NONE</v>
          </cell>
          <cell r="H653" t="str">
            <v>NONE</v>
          </cell>
          <cell r="I653" t="str">
            <v>POISSON, JEAN</v>
          </cell>
          <cell r="M653" t="str">
            <v>Specific</v>
          </cell>
          <cell r="O653" t="str">
            <v>Closed</v>
          </cell>
          <cell r="Q653" t="str">
            <v>C01925</v>
          </cell>
          <cell r="R653">
            <v>37964</v>
          </cell>
          <cell r="S653" t="str">
            <v>pwrbtch</v>
          </cell>
          <cell r="U653" t="str">
            <v>Eng complete;FY04 construction</v>
          </cell>
          <cell r="V653" t="str">
            <v xml:space="preserve">  </v>
          </cell>
          <cell r="W653" t="str">
            <v xml:space="preserve">  </v>
          </cell>
          <cell r="X653" t="str">
            <v>Div Ops-NE Electric</v>
          </cell>
          <cell r="Y653" t="str">
            <v>75005310E</v>
          </cell>
          <cell r="Z653" t="str">
            <v>MAE1000 - MA Electric Distribution PC</v>
          </cell>
          <cell r="AA653" t="str">
            <v>NONE</v>
          </cell>
          <cell r="AB653" t="str">
            <v xml:space="preserve">COMPANY 5310 LEVEL ELECT DIST </v>
          </cell>
          <cell r="AE653">
            <v>0</v>
          </cell>
        </row>
        <row r="654">
          <cell r="A654" t="str">
            <v>C001926</v>
          </cell>
          <cell r="B654">
            <v>5310</v>
          </cell>
          <cell r="D654" t="str">
            <v>SS Reliability Projects - UG</v>
          </cell>
          <cell r="E654" t="str">
            <v>P_Electric Distribution Line MA</v>
          </cell>
          <cell r="G654" t="str">
            <v>NONE</v>
          </cell>
          <cell r="H654" t="str">
            <v>NONE</v>
          </cell>
          <cell r="I654" t="str">
            <v>THOMPSON, JOHN</v>
          </cell>
          <cell r="J654" t="str">
            <v>System Capacity &amp; Performance</v>
          </cell>
          <cell r="L654" t="str">
            <v>Reliability - Dist</v>
          </cell>
          <cell r="M654" t="str">
            <v>Specific</v>
          </cell>
          <cell r="O654" t="str">
            <v>cancelled</v>
          </cell>
          <cell r="P654">
            <v>8682</v>
          </cell>
          <cell r="Q654" t="str">
            <v>C01926</v>
          </cell>
          <cell r="R654">
            <v>37964</v>
          </cell>
          <cell r="S654" t="str">
            <v>pwrbtch</v>
          </cell>
          <cell r="U654" t="str">
            <v xml:space="preserve">  </v>
          </cell>
          <cell r="V654" t="str">
            <v xml:space="preserve">  </v>
          </cell>
          <cell r="W654" t="str">
            <v xml:space="preserve">  </v>
          </cell>
          <cell r="X654" t="str">
            <v>Div Ops-NE Electric</v>
          </cell>
          <cell r="Y654" t="str">
            <v>75005310E</v>
          </cell>
          <cell r="Z654" t="str">
            <v>MAE1000 - MA Electric Distribution PC</v>
          </cell>
          <cell r="AA654" t="str">
            <v>NONE</v>
          </cell>
          <cell r="AB654" t="str">
            <v xml:space="preserve">COMPANY 5310 LEVEL ELECT DIST </v>
          </cell>
          <cell r="AE654">
            <v>0</v>
          </cell>
          <cell r="AK654">
            <v>41079</v>
          </cell>
        </row>
        <row r="655">
          <cell r="A655" t="str">
            <v>C001927</v>
          </cell>
          <cell r="B655">
            <v>5310</v>
          </cell>
          <cell r="D655" t="str">
            <v>Westboro Sub-Distr- 312W6</v>
          </cell>
          <cell r="E655" t="str">
            <v>P_Electric Distribution Line MA</v>
          </cell>
          <cell r="G655" t="str">
            <v>NONE</v>
          </cell>
          <cell r="H655" t="str">
            <v>NONE</v>
          </cell>
          <cell r="M655" t="str">
            <v>Specific</v>
          </cell>
          <cell r="O655" t="str">
            <v>cancelled</v>
          </cell>
          <cell r="Q655" t="str">
            <v>C01927</v>
          </cell>
          <cell r="R655">
            <v>37964</v>
          </cell>
          <cell r="S655" t="str">
            <v>pwrbtch</v>
          </cell>
          <cell r="U655" t="str">
            <v xml:space="preserve">  </v>
          </cell>
          <cell r="V655" t="str">
            <v xml:space="preserve">  </v>
          </cell>
          <cell r="W655" t="str">
            <v xml:space="preserve">  </v>
          </cell>
          <cell r="X655" t="str">
            <v>Div Ops-NE Electric</v>
          </cell>
          <cell r="Y655" t="str">
            <v>75005310E</v>
          </cell>
          <cell r="Z655" t="str">
            <v>MAE1000 - MA Electric Distribution PC</v>
          </cell>
          <cell r="AA655" t="str">
            <v>NONE</v>
          </cell>
          <cell r="AB655" t="str">
            <v xml:space="preserve">COMPANY 5310 LEVEL ELECT DIST </v>
          </cell>
          <cell r="AE655">
            <v>0</v>
          </cell>
          <cell r="AK655">
            <v>38239</v>
          </cell>
        </row>
        <row r="656">
          <cell r="A656" t="str">
            <v>C001928</v>
          </cell>
          <cell r="B656">
            <v>5310</v>
          </cell>
          <cell r="D656" t="str">
            <v>4L2 mainline extension - Newco</v>
          </cell>
          <cell r="E656" t="str">
            <v>P_Electric Distribution Line MA</v>
          </cell>
          <cell r="G656" t="str">
            <v>NONE</v>
          </cell>
          <cell r="H656" t="str">
            <v>NONE</v>
          </cell>
          <cell r="I656" t="str">
            <v>BAUER, JAMES</v>
          </cell>
          <cell r="M656" t="str">
            <v>Specific</v>
          </cell>
          <cell r="O656" t="str">
            <v>Closed</v>
          </cell>
          <cell r="P656">
            <v>7699</v>
          </cell>
          <cell r="Q656" t="str">
            <v>C01928</v>
          </cell>
          <cell r="R656">
            <v>37964</v>
          </cell>
          <cell r="S656" t="str">
            <v>pwrbtch</v>
          </cell>
          <cell r="U656" t="str">
            <v xml:space="preserve">  </v>
          </cell>
          <cell r="V656" t="str">
            <v xml:space="preserve">  </v>
          </cell>
          <cell r="W656" t="str">
            <v xml:space="preserve">  </v>
          </cell>
          <cell r="X656" t="str">
            <v>Div Ops-NE Electric</v>
          </cell>
          <cell r="Y656" t="str">
            <v>75005310E</v>
          </cell>
          <cell r="Z656" t="str">
            <v>MAE1000 - MA Electric Distribution PC</v>
          </cell>
          <cell r="AA656" t="str">
            <v>NONE</v>
          </cell>
          <cell r="AB656" t="str">
            <v xml:space="preserve">COMPANY 5310 LEVEL ELECT DIST </v>
          </cell>
          <cell r="AE656">
            <v>0</v>
          </cell>
        </row>
        <row r="657">
          <cell r="A657" t="str">
            <v>C001929</v>
          </cell>
          <cell r="B657">
            <v>5310</v>
          </cell>
          <cell r="D657" t="str">
            <v>Various Load Relief Projects</v>
          </cell>
          <cell r="E657" t="str">
            <v>P_Electric Distribution Line MA</v>
          </cell>
          <cell r="G657" t="str">
            <v>NONE</v>
          </cell>
          <cell r="H657" t="str">
            <v>NONE</v>
          </cell>
          <cell r="I657" t="str">
            <v>THOMPSON, JOHN</v>
          </cell>
          <cell r="J657" t="str">
            <v>System Capacity &amp; Performance</v>
          </cell>
          <cell r="L657" t="str">
            <v>Load Relief</v>
          </cell>
          <cell r="M657" t="str">
            <v>Specific</v>
          </cell>
          <cell r="N657" t="str">
            <v>HUF/Feeder Health Review</v>
          </cell>
          <cell r="O657" t="str">
            <v>cancelled</v>
          </cell>
          <cell r="P657">
            <v>8762</v>
          </cell>
          <cell r="Q657" t="str">
            <v>C01929</v>
          </cell>
          <cell r="R657">
            <v>37964</v>
          </cell>
          <cell r="S657" t="str">
            <v>pwrbtch</v>
          </cell>
          <cell r="U657" t="str">
            <v>Place holder</v>
          </cell>
          <cell r="V657" t="str">
            <v xml:space="preserve">  </v>
          </cell>
          <cell r="W657" t="str">
            <v xml:space="preserve">  </v>
          </cell>
          <cell r="X657" t="str">
            <v>Div Ops-NE Electric</v>
          </cell>
          <cell r="Y657" t="str">
            <v>75005310E</v>
          </cell>
          <cell r="Z657" t="str">
            <v>MAE1000 - MA Electric Distribution PC</v>
          </cell>
          <cell r="AA657" t="str">
            <v>NONE</v>
          </cell>
          <cell r="AB657" t="str">
            <v xml:space="preserve">COMPANY 5310 LEVEL ELECT DIST </v>
          </cell>
          <cell r="AE657">
            <v>0</v>
          </cell>
          <cell r="AK657">
            <v>41079</v>
          </cell>
        </row>
        <row r="658">
          <cell r="A658" t="str">
            <v>C001930</v>
          </cell>
          <cell r="B658">
            <v>5310</v>
          </cell>
          <cell r="D658" t="str">
            <v>SE Union Sub 348W5 UG Mainline</v>
          </cell>
          <cell r="E658" t="str">
            <v>P_Electric Distribution Line MA</v>
          </cell>
          <cell r="G658" t="str">
            <v>49</v>
          </cell>
          <cell r="H658" t="str">
            <v>NONE</v>
          </cell>
          <cell r="I658" t="str">
            <v>KUT, BRUCE</v>
          </cell>
          <cell r="J658" t="str">
            <v>System Capacity &amp; Performance</v>
          </cell>
          <cell r="L658" t="str">
            <v>Load Relief</v>
          </cell>
          <cell r="M658" t="str">
            <v>Specific</v>
          </cell>
          <cell r="O658" t="str">
            <v>Closed</v>
          </cell>
          <cell r="P658">
            <v>8563</v>
          </cell>
          <cell r="Q658" t="str">
            <v>C01930</v>
          </cell>
          <cell r="R658">
            <v>37964</v>
          </cell>
          <cell r="S658" t="str">
            <v>pwrbtch</v>
          </cell>
          <cell r="U658" t="str">
            <v>Install 2000 CF underground mainline 1000 kcmil CU cable for new 348W5 feeder. Will extend in existing ductline from Union Sub to new riser on Union St.</v>
          </cell>
          <cell r="V658" t="str">
            <v>New getaway cable for 348W5 from Union St Sub. Appr 2000 CF of 1000 kcmil CU. (copper) underground cable.  We are installing copper cable on the 348W5 feeder due to the fact that eventually two additional feeders will occupy this ductbank.</v>
          </cell>
          <cell r="W658" t="str">
            <v>Needed for SLR2005 and part of the overall load relief for Franklin area.  Six feeders above 90% by 2006 will be relieved by the two new feeders at Union St.  PPF=36</v>
          </cell>
          <cell r="X658" t="str">
            <v>Div Ops-NE Electric</v>
          </cell>
          <cell r="Y658" t="str">
            <v>75005310E</v>
          </cell>
          <cell r="Z658" t="str">
            <v>MAE1000 - MA Electric Distribution PC</v>
          </cell>
          <cell r="AA658" t="str">
            <v>NONE</v>
          </cell>
          <cell r="AB658" t="str">
            <v>MASS PLANT - MA 5310 - MAE1000</v>
          </cell>
          <cell r="AE658">
            <v>2</v>
          </cell>
          <cell r="AF658" t="str">
            <v>2</v>
          </cell>
          <cell r="AG658">
            <v>38975</v>
          </cell>
          <cell r="AH658">
            <v>198000</v>
          </cell>
          <cell r="AI658">
            <v>0</v>
          </cell>
          <cell r="AJ658">
            <v>1</v>
          </cell>
          <cell r="AK658">
            <v>1</v>
          </cell>
          <cell r="AL658">
            <v>0</v>
          </cell>
          <cell r="AM658">
            <v>1</v>
          </cell>
          <cell r="AN658">
            <v>1</v>
          </cell>
        </row>
        <row r="659">
          <cell r="A659" t="str">
            <v>C001931</v>
          </cell>
          <cell r="B659">
            <v>5310</v>
          </cell>
          <cell r="D659" t="str">
            <v>FR-Extend 115W43 Peckham St 0.</v>
          </cell>
          <cell r="E659" t="str">
            <v>P_Electric Distribution Line MA</v>
          </cell>
          <cell r="G659" t="str">
            <v>NONE</v>
          </cell>
          <cell r="H659" t="str">
            <v>NONE</v>
          </cell>
          <cell r="M659" t="str">
            <v>Specific</v>
          </cell>
          <cell r="O659" t="str">
            <v>cancelled</v>
          </cell>
          <cell r="Q659" t="str">
            <v>C01931</v>
          </cell>
          <cell r="R659">
            <v>37964</v>
          </cell>
          <cell r="S659" t="str">
            <v>pwrbtch</v>
          </cell>
          <cell r="U659" t="str">
            <v>FY04 complete study; FY07 eng &amp; const</v>
          </cell>
          <cell r="V659" t="str">
            <v xml:space="preserve">  </v>
          </cell>
          <cell r="W659" t="str">
            <v xml:space="preserve">  </v>
          </cell>
          <cell r="X659" t="str">
            <v>Div Ops-NE Electric</v>
          </cell>
          <cell r="Y659" t="str">
            <v>75005310E</v>
          </cell>
          <cell r="Z659" t="str">
            <v>MAE1000 - MA Electric Distribution PC</v>
          </cell>
          <cell r="AA659" t="str">
            <v>NONE</v>
          </cell>
          <cell r="AB659" t="str">
            <v xml:space="preserve">COMPANY 5310 LEVEL ELECT DIST </v>
          </cell>
          <cell r="AE659">
            <v>0</v>
          </cell>
          <cell r="AK659">
            <v>38295</v>
          </cell>
        </row>
        <row r="660">
          <cell r="A660" t="str">
            <v>C001932</v>
          </cell>
          <cell r="B660">
            <v>5310</v>
          </cell>
          <cell r="D660" t="str">
            <v>Various Residential New Busine</v>
          </cell>
          <cell r="E660" t="str">
            <v>P_Electric Distribution Line MA</v>
          </cell>
          <cell r="G660" t="str">
            <v>NONE</v>
          </cell>
          <cell r="H660" t="str">
            <v>NONE</v>
          </cell>
          <cell r="M660" t="str">
            <v>Specific</v>
          </cell>
          <cell r="O660" t="str">
            <v>cancelled</v>
          </cell>
          <cell r="Q660" t="str">
            <v>C01932</v>
          </cell>
          <cell r="R660">
            <v>37964</v>
          </cell>
          <cell r="S660" t="str">
            <v>pwrbtch</v>
          </cell>
          <cell r="U660" t="str">
            <v xml:space="preserve">  </v>
          </cell>
          <cell r="V660" t="str">
            <v xml:space="preserve">  </v>
          </cell>
          <cell r="W660" t="str">
            <v xml:space="preserve">  </v>
          </cell>
          <cell r="X660" t="str">
            <v>Div Ops-NE Electric</v>
          </cell>
          <cell r="Y660" t="str">
            <v>75005310E</v>
          </cell>
          <cell r="Z660" t="str">
            <v>MAE1000 - MA Electric Distribution PC</v>
          </cell>
          <cell r="AA660" t="str">
            <v>NONE</v>
          </cell>
          <cell r="AB660" t="str">
            <v xml:space="preserve">COMPANY 5310 LEVEL ELECT DIST </v>
          </cell>
          <cell r="AE660">
            <v>0</v>
          </cell>
          <cell r="AK660">
            <v>39092</v>
          </cell>
        </row>
        <row r="661">
          <cell r="A661" t="str">
            <v>C001933</v>
          </cell>
          <cell r="B661">
            <v>5310</v>
          </cell>
          <cell r="D661" t="str">
            <v>QUINCY - Quarry Hills</v>
          </cell>
          <cell r="E661" t="str">
            <v>P_Electric Distribution Line MA</v>
          </cell>
          <cell r="G661" t="str">
            <v>NONE</v>
          </cell>
          <cell r="H661" t="str">
            <v>NONE</v>
          </cell>
          <cell r="M661" t="str">
            <v>Specific</v>
          </cell>
          <cell r="O661" t="str">
            <v>cancelled</v>
          </cell>
          <cell r="Q661" t="str">
            <v>C01933</v>
          </cell>
          <cell r="R661">
            <v>37964</v>
          </cell>
          <cell r="S661" t="str">
            <v>pwrbtch</v>
          </cell>
          <cell r="U661" t="str">
            <v xml:space="preserve">  </v>
          </cell>
          <cell r="V661" t="str">
            <v xml:space="preserve">  </v>
          </cell>
          <cell r="W661" t="str">
            <v xml:space="preserve">  </v>
          </cell>
          <cell r="X661" t="str">
            <v>Div Ops-NE Electric</v>
          </cell>
          <cell r="Y661" t="str">
            <v>75005310E</v>
          </cell>
          <cell r="Z661" t="str">
            <v>MAE1000 - MA Electric Distribution PC</v>
          </cell>
          <cell r="AA661" t="str">
            <v>NONE</v>
          </cell>
          <cell r="AB661" t="str">
            <v xml:space="preserve">COMPANY 5310 LEVEL ELECT DIST </v>
          </cell>
          <cell r="AE661">
            <v>0</v>
          </cell>
          <cell r="AK661">
            <v>39092</v>
          </cell>
        </row>
        <row r="662">
          <cell r="A662" t="str">
            <v>C001934</v>
          </cell>
          <cell r="B662">
            <v>5310</v>
          </cell>
          <cell r="D662" t="str">
            <v>Bates-Distr-New 115W46 fdr</v>
          </cell>
          <cell r="E662" t="str">
            <v>P_Electric Distribution Line MA</v>
          </cell>
          <cell r="G662" t="str">
            <v>NONE</v>
          </cell>
          <cell r="H662" t="str">
            <v>NONE</v>
          </cell>
          <cell r="M662" t="str">
            <v>Specific</v>
          </cell>
          <cell r="O662" t="str">
            <v>cancelled</v>
          </cell>
          <cell r="Q662" t="str">
            <v>C01934</v>
          </cell>
          <cell r="R662">
            <v>37964</v>
          </cell>
          <cell r="S662" t="str">
            <v>pwrbtch</v>
          </cell>
          <cell r="U662" t="str">
            <v>FY04 complete study;FY05 eng &amp; start const</v>
          </cell>
          <cell r="V662" t="str">
            <v xml:space="preserve">  </v>
          </cell>
          <cell r="W662" t="str">
            <v xml:space="preserve">  </v>
          </cell>
          <cell r="X662" t="str">
            <v>Div Ops-NE Electric</v>
          </cell>
          <cell r="Y662" t="str">
            <v>75005310E</v>
          </cell>
          <cell r="Z662" t="str">
            <v>MAE1000 - MA Electric Distribution PC</v>
          </cell>
          <cell r="AA662" t="str">
            <v>NONE</v>
          </cell>
          <cell r="AB662" t="str">
            <v xml:space="preserve">COMPANY 5310 LEVEL ELECT DIST </v>
          </cell>
          <cell r="AE662">
            <v>0</v>
          </cell>
          <cell r="AK662">
            <v>38238</v>
          </cell>
        </row>
        <row r="663">
          <cell r="A663" t="str">
            <v>C001935</v>
          </cell>
          <cell r="B663">
            <v>5310</v>
          </cell>
          <cell r="D663" t="str">
            <v>Franklin Road Constr. Rt. 140</v>
          </cell>
          <cell r="E663" t="str">
            <v>P_Electric Distribution Line MA</v>
          </cell>
          <cell r="G663" t="str">
            <v>NONE</v>
          </cell>
          <cell r="H663" t="str">
            <v>NONE</v>
          </cell>
          <cell r="M663" t="str">
            <v>Specific</v>
          </cell>
          <cell r="O663" t="str">
            <v>cancelled</v>
          </cell>
          <cell r="P663">
            <v>8127</v>
          </cell>
          <cell r="Q663" t="str">
            <v>C01935</v>
          </cell>
          <cell r="R663">
            <v>37964</v>
          </cell>
          <cell r="S663" t="str">
            <v>pwrbtch</v>
          </cell>
          <cell r="U663" t="str">
            <v xml:space="preserve">  </v>
          </cell>
          <cell r="V663" t="str">
            <v xml:space="preserve">  </v>
          </cell>
          <cell r="W663" t="str">
            <v xml:space="preserve">  </v>
          </cell>
          <cell r="X663" t="str">
            <v>Div Ops-NE Electric</v>
          </cell>
          <cell r="Y663" t="str">
            <v>75005310E</v>
          </cell>
          <cell r="Z663" t="str">
            <v>MAE1000 - MA Electric Distribution PC</v>
          </cell>
          <cell r="AA663" t="str">
            <v>NONE</v>
          </cell>
          <cell r="AB663" t="str">
            <v xml:space="preserve">COMPANY 5310 LEVEL ELECT DIST </v>
          </cell>
          <cell r="AE663">
            <v>0</v>
          </cell>
          <cell r="AK663">
            <v>39092</v>
          </cell>
        </row>
        <row r="664">
          <cell r="A664" t="str">
            <v>C001936</v>
          </cell>
          <cell r="B664">
            <v>5310</v>
          </cell>
          <cell r="D664" t="str">
            <v>Marlboro West Main St. Road Co</v>
          </cell>
          <cell r="E664" t="str">
            <v>P_Electric Distribution Line MA</v>
          </cell>
          <cell r="G664" t="str">
            <v>NONE</v>
          </cell>
          <cell r="H664" t="str">
            <v>NONE</v>
          </cell>
          <cell r="M664" t="str">
            <v>Specific</v>
          </cell>
          <cell r="O664" t="str">
            <v>cancelled</v>
          </cell>
          <cell r="Q664" t="str">
            <v>C01936</v>
          </cell>
          <cell r="R664">
            <v>37964</v>
          </cell>
          <cell r="S664" t="str">
            <v>pwrbtch</v>
          </cell>
          <cell r="U664" t="str">
            <v xml:space="preserve">  </v>
          </cell>
          <cell r="V664" t="str">
            <v xml:space="preserve">  </v>
          </cell>
          <cell r="W664" t="str">
            <v xml:space="preserve">  </v>
          </cell>
          <cell r="X664" t="str">
            <v>Div Ops-NE Electric</v>
          </cell>
          <cell r="Y664" t="str">
            <v>75005310E</v>
          </cell>
          <cell r="Z664" t="str">
            <v>MAE1000 - MA Electric Distribution PC</v>
          </cell>
          <cell r="AA664" t="str">
            <v>NONE</v>
          </cell>
          <cell r="AB664" t="str">
            <v xml:space="preserve">COMPANY 5310 LEVEL ELECT DIST </v>
          </cell>
          <cell r="AE664">
            <v>0</v>
          </cell>
          <cell r="AK664">
            <v>39092</v>
          </cell>
        </row>
        <row r="665">
          <cell r="A665" t="str">
            <v>C001937</v>
          </cell>
          <cell r="B665">
            <v>5310</v>
          </cell>
          <cell r="D665" t="str">
            <v>Rte. 139 Road Widening</v>
          </cell>
          <cell r="E665" t="str">
            <v>P_Electric Distribution Line MA</v>
          </cell>
          <cell r="G665" t="str">
            <v>NONE</v>
          </cell>
          <cell r="H665" t="str">
            <v>NONE</v>
          </cell>
          <cell r="M665" t="str">
            <v>Specific</v>
          </cell>
          <cell r="O665" t="str">
            <v>cancelled</v>
          </cell>
          <cell r="Q665" t="str">
            <v>C01937</v>
          </cell>
          <cell r="R665">
            <v>37964</v>
          </cell>
          <cell r="S665" t="str">
            <v>pwrbtch</v>
          </cell>
          <cell r="U665" t="str">
            <v xml:space="preserve">  </v>
          </cell>
          <cell r="V665" t="str">
            <v xml:space="preserve">  </v>
          </cell>
          <cell r="W665" t="str">
            <v xml:space="preserve">  </v>
          </cell>
          <cell r="X665" t="str">
            <v>Div Ops-NE Electric</v>
          </cell>
          <cell r="Y665" t="str">
            <v>75005310E</v>
          </cell>
          <cell r="Z665" t="str">
            <v>MAE1000 - MA Electric Distribution PC</v>
          </cell>
          <cell r="AA665" t="str">
            <v>NONE</v>
          </cell>
          <cell r="AB665" t="str">
            <v xml:space="preserve">COMPANY 5310 LEVEL ELECT DIST </v>
          </cell>
          <cell r="AE665">
            <v>0</v>
          </cell>
          <cell r="AK665">
            <v>39092</v>
          </cell>
        </row>
        <row r="666">
          <cell r="A666" t="str">
            <v>C001938</v>
          </cell>
          <cell r="B666">
            <v>5310</v>
          </cell>
          <cell r="D666" t="str">
            <v>HIN Relocate H1 and H2 Line</v>
          </cell>
          <cell r="E666" t="str">
            <v>P_Electric Distribution Line MA</v>
          </cell>
          <cell r="G666" t="str">
            <v>NONE</v>
          </cell>
          <cell r="H666" t="str">
            <v>NONE</v>
          </cell>
          <cell r="M666" t="str">
            <v>Specific</v>
          </cell>
          <cell r="O666" t="str">
            <v>cancelled</v>
          </cell>
          <cell r="Q666" t="str">
            <v>C01938</v>
          </cell>
          <cell r="R666">
            <v>37964</v>
          </cell>
          <cell r="S666" t="str">
            <v>pwrbtch</v>
          </cell>
          <cell r="U666" t="str">
            <v>FY04 construction complete</v>
          </cell>
          <cell r="V666" t="str">
            <v xml:space="preserve">  </v>
          </cell>
          <cell r="W666" t="str">
            <v xml:space="preserve">  </v>
          </cell>
          <cell r="X666" t="str">
            <v>Div Ops-NE Electric</v>
          </cell>
          <cell r="Y666" t="str">
            <v>75005310E</v>
          </cell>
          <cell r="Z666" t="str">
            <v>MAE1000 - MA Electric Distribution PC</v>
          </cell>
          <cell r="AA666" t="str">
            <v>NONE</v>
          </cell>
          <cell r="AB666" t="str">
            <v xml:space="preserve">COMPANY 5310 LEVEL ELECT DIST </v>
          </cell>
          <cell r="AE666">
            <v>0</v>
          </cell>
          <cell r="AK666">
            <v>39092</v>
          </cell>
        </row>
        <row r="667">
          <cell r="A667" t="str">
            <v>C001939</v>
          </cell>
          <cell r="B667">
            <v>5310</v>
          </cell>
          <cell r="D667" t="str">
            <v>SS WEY Rte. 18 Road Widening</v>
          </cell>
          <cell r="E667" t="str">
            <v>P_Electric Distribution Line MA</v>
          </cell>
          <cell r="G667" t="str">
            <v>NONE</v>
          </cell>
          <cell r="H667" t="str">
            <v>NONE</v>
          </cell>
          <cell r="I667" t="str">
            <v>ANTUNES, NELSON</v>
          </cell>
          <cell r="J667" t="str">
            <v>Statutory/Regulatory</v>
          </cell>
          <cell r="L667" t="str">
            <v>Public Requirements</v>
          </cell>
          <cell r="M667" t="str">
            <v>Specific</v>
          </cell>
          <cell r="O667" t="str">
            <v>cancelled</v>
          </cell>
          <cell r="P667">
            <v>8511</v>
          </cell>
          <cell r="Q667" t="str">
            <v>C01939</v>
          </cell>
          <cell r="R667">
            <v>37964</v>
          </cell>
          <cell r="S667" t="str">
            <v>pwrbtch</v>
          </cell>
          <cell r="U667" t="str">
            <v>Rt 18 Road Widening job in Weymouth (Main St).  Relocating 19 poles (MECO set)</v>
          </cell>
          <cell r="V667" t="str">
            <v>Job owner is Nelson Antunes</v>
          </cell>
          <cell r="W667" t="str">
            <v>Town of Weymouth requested for road widening on Main St.  Relocation of 19 poles.</v>
          </cell>
          <cell r="X667" t="str">
            <v>Div Ops-NE Electric</v>
          </cell>
          <cell r="Y667" t="str">
            <v>75005310E</v>
          </cell>
          <cell r="Z667" t="str">
            <v>MAE1000 - MA Electric Distribution PC</v>
          </cell>
          <cell r="AA667" t="str">
            <v>NONE</v>
          </cell>
          <cell r="AB667" t="str">
            <v xml:space="preserve">COMPANY 5310 LEVEL ELECT DIST </v>
          </cell>
          <cell r="AE667">
            <v>1</v>
          </cell>
          <cell r="AK667">
            <v>39304</v>
          </cell>
        </row>
        <row r="668">
          <cell r="A668" t="str">
            <v>C001940</v>
          </cell>
          <cell r="B668">
            <v>5310</v>
          </cell>
          <cell r="D668" t="str">
            <v>Norton TPC Office Park</v>
          </cell>
          <cell r="E668" t="str">
            <v>P_Electric Distribution Line MA</v>
          </cell>
          <cell r="G668" t="str">
            <v>NONE</v>
          </cell>
          <cell r="H668" t="str">
            <v>NONE</v>
          </cell>
          <cell r="M668" t="str">
            <v>Specific</v>
          </cell>
          <cell r="O668" t="str">
            <v>cancelled</v>
          </cell>
          <cell r="Q668" t="str">
            <v>C01940</v>
          </cell>
          <cell r="R668">
            <v>37964</v>
          </cell>
          <cell r="S668" t="str">
            <v>pwrbtch</v>
          </cell>
          <cell r="U668" t="str">
            <v xml:space="preserve">  </v>
          </cell>
          <cell r="V668" t="str">
            <v xml:space="preserve">  </v>
          </cell>
          <cell r="W668" t="str">
            <v xml:space="preserve">  </v>
          </cell>
          <cell r="X668" t="str">
            <v>Div Ops-NE Electric</v>
          </cell>
          <cell r="Y668" t="str">
            <v>75005310E</v>
          </cell>
          <cell r="Z668" t="str">
            <v>MAE1000 - MA Electric Distribution PC</v>
          </cell>
          <cell r="AA668" t="str">
            <v>NONE</v>
          </cell>
          <cell r="AB668" t="str">
            <v xml:space="preserve">COMPANY 5310 LEVEL ELECT DIST </v>
          </cell>
          <cell r="AE668">
            <v>0</v>
          </cell>
          <cell r="AK668">
            <v>39092</v>
          </cell>
        </row>
        <row r="669">
          <cell r="A669" t="str">
            <v>C001941</v>
          </cell>
          <cell r="B669">
            <v>5310</v>
          </cell>
          <cell r="D669" t="str">
            <v>OFC Initiative</v>
          </cell>
          <cell r="E669" t="str">
            <v>P_Electric Distribution Line MA</v>
          </cell>
          <cell r="G669" t="str">
            <v>NONE</v>
          </cell>
          <cell r="H669" t="str">
            <v>NONE</v>
          </cell>
          <cell r="I669" t="str">
            <v>POISSON, JEAN</v>
          </cell>
          <cell r="M669" t="str">
            <v>Specific</v>
          </cell>
          <cell r="N669" t="str">
            <v>OFC Replacements/Elimination</v>
          </cell>
          <cell r="O669" t="str">
            <v>cancelled</v>
          </cell>
          <cell r="P669">
            <v>8389</v>
          </cell>
          <cell r="Q669" t="str">
            <v>C01941</v>
          </cell>
          <cell r="R669">
            <v>37964</v>
          </cell>
          <cell r="S669" t="str">
            <v>pwrbtch</v>
          </cell>
          <cell r="U669" t="str">
            <v>FY04 Eng &amp; Const to meet target goal</v>
          </cell>
          <cell r="V669" t="str">
            <v xml:space="preserve">  </v>
          </cell>
          <cell r="W669" t="str">
            <v xml:space="preserve">  </v>
          </cell>
          <cell r="X669" t="str">
            <v>Div Ops-NE Electric</v>
          </cell>
          <cell r="Y669" t="str">
            <v>75005310E</v>
          </cell>
          <cell r="Z669" t="str">
            <v>MAE1000 - MA Electric Distribution PC</v>
          </cell>
          <cell r="AA669" t="str">
            <v>NONE</v>
          </cell>
          <cell r="AB669" t="str">
            <v xml:space="preserve">COMPANY 5310 LEVEL ELECT DIST </v>
          </cell>
          <cell r="AE669">
            <v>0</v>
          </cell>
          <cell r="AK669">
            <v>38799</v>
          </cell>
        </row>
        <row r="670">
          <cell r="A670" t="str">
            <v>C001942</v>
          </cell>
          <cell r="B670">
            <v>5310</v>
          </cell>
          <cell r="D670" t="str">
            <v>SE-MARL Add new 311W6 dist fdr</v>
          </cell>
          <cell r="E670" t="str">
            <v>P_Electric Distribution Line MA</v>
          </cell>
          <cell r="G670" t="str">
            <v>49</v>
          </cell>
          <cell r="H670" t="str">
            <v>NONE</v>
          </cell>
          <cell r="I670" t="str">
            <v>EVANS, DAVID</v>
          </cell>
          <cell r="J670" t="str">
            <v>System Capacity &amp; Performance</v>
          </cell>
          <cell r="L670" t="str">
            <v>Load Relief</v>
          </cell>
          <cell r="M670" t="str">
            <v>Specific</v>
          </cell>
          <cell r="O670" t="str">
            <v>Closed</v>
          </cell>
          <cell r="P670">
            <v>8586</v>
          </cell>
          <cell r="Q670" t="str">
            <v>C01942</v>
          </cell>
          <cell r="R670">
            <v>37964</v>
          </cell>
          <cell r="S670" t="str">
            <v>pwrbtch</v>
          </cell>
          <cell r="U670" t="str">
            <v>Add new 311W6 feeder to relieve 310W6, 311W3, 311W2, 311W5 exceeding 90% SN ratings - NOTE need to aceelerate one year if Boston Sci takes SFS</v>
          </cell>
          <cell r="V670" t="str">
            <v>THIS PROJECT DID NOT MAKE FY06 BUDGET.  IT IS DEFERRED TO FY07.  _x000D_
Add 3000' ug cable</v>
          </cell>
          <cell r="W670" t="str">
            <v>Summer load relief for 310W6, 311W2, 311W3, 311W5 feeders exceed 90% SN ratings_x000D_
_x000D_
                                             PPF Score 30</v>
          </cell>
          <cell r="X670" t="str">
            <v>Div Ops-NE Electric</v>
          </cell>
          <cell r="Y670" t="str">
            <v>75005310E</v>
          </cell>
          <cell r="Z670" t="str">
            <v>MAE1000 - MA Electric Distribution PC</v>
          </cell>
          <cell r="AA670" t="str">
            <v>NONE</v>
          </cell>
          <cell r="AB670" t="str">
            <v>MASS PLANT - MA 5310 - MAE1000</v>
          </cell>
          <cell r="AE670">
            <v>2</v>
          </cell>
          <cell r="AF670" t="str">
            <v>2</v>
          </cell>
          <cell r="AG670">
            <v>38959</v>
          </cell>
          <cell r="AH670">
            <v>10800</v>
          </cell>
          <cell r="AI670">
            <v>1</v>
          </cell>
          <cell r="AJ670">
            <v>1</v>
          </cell>
          <cell r="AK670">
            <v>1</v>
          </cell>
          <cell r="AL670">
            <v>0</v>
          </cell>
          <cell r="AM670">
            <v>1</v>
          </cell>
          <cell r="AN670">
            <v>1</v>
          </cell>
        </row>
        <row r="671">
          <cell r="A671" t="str">
            <v>C001943</v>
          </cell>
          <cell r="B671">
            <v>5310</v>
          </cell>
          <cell r="D671" t="str">
            <v>SWAN-recon 11W84 getaway</v>
          </cell>
          <cell r="E671" t="str">
            <v>P_Electric Distribution Line MA</v>
          </cell>
          <cell r="G671" t="str">
            <v>NONE</v>
          </cell>
          <cell r="H671" t="str">
            <v>NONE</v>
          </cell>
          <cell r="I671" t="str">
            <v>POISSON, JEAN</v>
          </cell>
          <cell r="M671" t="str">
            <v>Specific</v>
          </cell>
          <cell r="O671" t="str">
            <v>Closed</v>
          </cell>
          <cell r="Q671" t="str">
            <v>C01943</v>
          </cell>
          <cell r="R671">
            <v>37964</v>
          </cell>
          <cell r="S671" t="str">
            <v>pwrbtch</v>
          </cell>
          <cell r="U671" t="str">
            <v>FY04 Eng &amp; Const</v>
          </cell>
          <cell r="V671" t="str">
            <v xml:space="preserve">  </v>
          </cell>
          <cell r="W671" t="str">
            <v xml:space="preserve">  </v>
          </cell>
          <cell r="X671" t="str">
            <v>Div Ops-NE Electric</v>
          </cell>
          <cell r="Y671" t="str">
            <v>75005310E</v>
          </cell>
          <cell r="Z671" t="str">
            <v>MAE1000 - MA Electric Distribution PC</v>
          </cell>
          <cell r="AA671" t="str">
            <v>NONE</v>
          </cell>
          <cell r="AB671" t="str">
            <v xml:space="preserve">COMPANY 5310 LEVEL ELECT DIST </v>
          </cell>
          <cell r="AE671">
            <v>0</v>
          </cell>
        </row>
        <row r="672">
          <cell r="A672" t="str">
            <v>C001944</v>
          </cell>
          <cell r="B672">
            <v>5310</v>
          </cell>
          <cell r="D672" t="str">
            <v>Various Commercial New Busines</v>
          </cell>
          <cell r="E672" t="str">
            <v>P_Electric Distribution Line MA</v>
          </cell>
          <cell r="G672" t="str">
            <v>NONE</v>
          </cell>
          <cell r="H672" t="str">
            <v>NONE</v>
          </cell>
          <cell r="I672" t="str">
            <v>POISSON, JEAN</v>
          </cell>
          <cell r="M672" t="str">
            <v>Specific</v>
          </cell>
          <cell r="O672" t="str">
            <v>cancelled</v>
          </cell>
          <cell r="Q672" t="str">
            <v>C01944</v>
          </cell>
          <cell r="R672">
            <v>37964</v>
          </cell>
          <cell r="S672" t="str">
            <v>pwrbtch</v>
          </cell>
          <cell r="U672" t="str">
            <v xml:space="preserve">  </v>
          </cell>
          <cell r="V672" t="str">
            <v xml:space="preserve">  </v>
          </cell>
          <cell r="W672" t="str">
            <v xml:space="preserve">  </v>
          </cell>
          <cell r="X672" t="str">
            <v>Div Ops-NE Electric</v>
          </cell>
          <cell r="Y672" t="str">
            <v>75005310E</v>
          </cell>
          <cell r="Z672" t="str">
            <v>MAE1000 - MA Electric Distribution PC</v>
          </cell>
          <cell r="AA672" t="str">
            <v>NONE</v>
          </cell>
          <cell r="AB672" t="str">
            <v xml:space="preserve">COMPANY 5310 LEVEL ELECT DIST </v>
          </cell>
          <cell r="AE672">
            <v>0</v>
          </cell>
          <cell r="AK672">
            <v>38240</v>
          </cell>
        </row>
        <row r="673">
          <cell r="A673" t="str">
            <v>C001945</v>
          </cell>
          <cell r="B673">
            <v>5310</v>
          </cell>
          <cell r="D673" t="str">
            <v>QUIN-Houghs Neck 4 kV Conversi</v>
          </cell>
          <cell r="E673" t="str">
            <v>P_Electric Distribution Line MA</v>
          </cell>
          <cell r="G673" t="str">
            <v>NONE</v>
          </cell>
          <cell r="H673" t="str">
            <v>NONE</v>
          </cell>
          <cell r="M673" t="str">
            <v>Specific</v>
          </cell>
          <cell r="O673" t="str">
            <v>cancelled</v>
          </cell>
          <cell r="Q673" t="str">
            <v>C01945</v>
          </cell>
          <cell r="R673">
            <v>37964</v>
          </cell>
          <cell r="S673" t="str">
            <v>pwrbtch</v>
          </cell>
          <cell r="U673" t="str">
            <v>FY06 planning &amp; eng; FY07 start const</v>
          </cell>
          <cell r="V673" t="str">
            <v xml:space="preserve">  </v>
          </cell>
          <cell r="W673" t="str">
            <v xml:space="preserve">  </v>
          </cell>
          <cell r="X673" t="str">
            <v>Div Ops-NE Electric</v>
          </cell>
          <cell r="Y673" t="str">
            <v>75005310E</v>
          </cell>
          <cell r="Z673" t="str">
            <v>MAE1000 - MA Electric Distribution PC</v>
          </cell>
          <cell r="AA673" t="str">
            <v>NONE</v>
          </cell>
          <cell r="AB673" t="str">
            <v xml:space="preserve">COMPANY 5310 LEVEL ELECT DIST </v>
          </cell>
          <cell r="AE673">
            <v>0</v>
          </cell>
          <cell r="AK673">
            <v>38842</v>
          </cell>
        </row>
        <row r="674">
          <cell r="A674" t="str">
            <v>C001946</v>
          </cell>
          <cell r="B674">
            <v>5310</v>
          </cell>
          <cell r="D674" t="str">
            <v>SE District Condemned Poles</v>
          </cell>
          <cell r="E674" t="str">
            <v>P_Electric Distribution Line MA</v>
          </cell>
          <cell r="G674" t="str">
            <v>NONE</v>
          </cell>
          <cell r="H674" t="str">
            <v>NONE</v>
          </cell>
          <cell r="I674" t="str">
            <v>POISSON, JEAN</v>
          </cell>
          <cell r="M674" t="str">
            <v>Specific</v>
          </cell>
          <cell r="O674" t="str">
            <v>cancelled</v>
          </cell>
          <cell r="Q674" t="str">
            <v>C01946</v>
          </cell>
          <cell r="R674">
            <v>37964</v>
          </cell>
          <cell r="S674" t="str">
            <v>pwrbtch</v>
          </cell>
          <cell r="U674" t="str">
            <v>FY04 Complete targeted goal</v>
          </cell>
          <cell r="V674" t="str">
            <v xml:space="preserve">  </v>
          </cell>
          <cell r="W674" t="str">
            <v xml:space="preserve">  </v>
          </cell>
          <cell r="X674" t="str">
            <v>Div Ops-NE Electric</v>
          </cell>
          <cell r="Y674" t="str">
            <v>75005310E</v>
          </cell>
          <cell r="Z674" t="str">
            <v>MAE1000 - MA Electric Distribution PC</v>
          </cell>
          <cell r="AA674" t="str">
            <v>NONE</v>
          </cell>
          <cell r="AB674" t="str">
            <v xml:space="preserve">COMPANY 5310 LEVEL ELECT DIST </v>
          </cell>
          <cell r="AE674">
            <v>0</v>
          </cell>
          <cell r="AK674">
            <v>39092</v>
          </cell>
        </row>
        <row r="675">
          <cell r="A675" t="str">
            <v>C001947</v>
          </cell>
          <cell r="B675">
            <v>5310</v>
          </cell>
          <cell r="D675" t="str">
            <v>NORW-Targeted Poles</v>
          </cell>
          <cell r="E675" t="str">
            <v>P_Electric Distribution Line MA</v>
          </cell>
          <cell r="G675" t="str">
            <v>NONE</v>
          </cell>
          <cell r="H675" t="str">
            <v>NONE</v>
          </cell>
          <cell r="M675" t="str">
            <v>Specific</v>
          </cell>
          <cell r="N675" t="str">
            <v>Targeted Pole Replacements</v>
          </cell>
          <cell r="O675" t="str">
            <v>cancelled</v>
          </cell>
          <cell r="Q675" t="str">
            <v>C01947</v>
          </cell>
          <cell r="R675">
            <v>37964</v>
          </cell>
          <cell r="S675" t="str">
            <v>pwrbtch</v>
          </cell>
          <cell r="U675" t="str">
            <v>FY08 engineering &amp; construction</v>
          </cell>
          <cell r="V675" t="str">
            <v>1/8/07-changed title from - "NORW Condmned poles"</v>
          </cell>
          <cell r="W675" t="str">
            <v xml:space="preserve">  </v>
          </cell>
          <cell r="X675" t="str">
            <v>Div Ops-NE Electric</v>
          </cell>
          <cell r="Y675" t="str">
            <v>75005310E</v>
          </cell>
          <cell r="Z675" t="str">
            <v>MAE1000 - MA Electric Distribution PC</v>
          </cell>
          <cell r="AA675" t="str">
            <v>NONE</v>
          </cell>
          <cell r="AB675" t="str">
            <v xml:space="preserve">COMPANY 5310 LEVEL ELECT DIST </v>
          </cell>
          <cell r="AE675">
            <v>0</v>
          </cell>
          <cell r="AK675">
            <v>38799</v>
          </cell>
        </row>
        <row r="676">
          <cell r="A676" t="str">
            <v>C001948</v>
          </cell>
          <cell r="B676">
            <v>5310</v>
          </cell>
          <cell r="D676" t="str">
            <v>Replace AB Chance cutouts</v>
          </cell>
          <cell r="E676" t="str">
            <v>P_Electric Distribution Line MA</v>
          </cell>
          <cell r="G676" t="str">
            <v>NONE</v>
          </cell>
          <cell r="H676" t="str">
            <v>NONE</v>
          </cell>
          <cell r="M676" t="str">
            <v>Specific</v>
          </cell>
          <cell r="O676" t="str">
            <v>cancelled</v>
          </cell>
          <cell r="Q676" t="str">
            <v>C01948</v>
          </cell>
          <cell r="R676">
            <v>37964</v>
          </cell>
          <cell r="S676" t="str">
            <v>pwrbtch</v>
          </cell>
          <cell r="U676" t="str">
            <v>FY04 Complete targeted feeders</v>
          </cell>
          <cell r="V676" t="str">
            <v xml:space="preserve">  </v>
          </cell>
          <cell r="W676" t="str">
            <v xml:space="preserve">  </v>
          </cell>
          <cell r="X676" t="str">
            <v>Div Ops-NE Electric</v>
          </cell>
          <cell r="Y676" t="str">
            <v>75005310E</v>
          </cell>
          <cell r="Z676" t="str">
            <v>MAE1000 - MA Electric Distribution PC</v>
          </cell>
          <cell r="AA676" t="str">
            <v>NONE</v>
          </cell>
          <cell r="AB676" t="str">
            <v xml:space="preserve">COMPANY 5310 LEVEL ELECT DIST </v>
          </cell>
          <cell r="AE676">
            <v>0</v>
          </cell>
          <cell r="AK676">
            <v>39092</v>
          </cell>
        </row>
        <row r="677">
          <cell r="A677" t="str">
            <v>C001949</v>
          </cell>
          <cell r="B677">
            <v>5310</v>
          </cell>
          <cell r="D677" t="str">
            <v>OFC Initiative BSS FY05</v>
          </cell>
          <cell r="E677" t="str">
            <v>P_Electric Distribution Line MA</v>
          </cell>
          <cell r="G677" t="str">
            <v>NONE</v>
          </cell>
          <cell r="H677" t="str">
            <v>NONE</v>
          </cell>
          <cell r="I677" t="str">
            <v>SCHUSTER, BRIAN</v>
          </cell>
          <cell r="J677" t="str">
            <v>Asset Condition</v>
          </cell>
          <cell r="L677" t="str">
            <v>Asset Replacement</v>
          </cell>
          <cell r="M677" t="str">
            <v>Specific</v>
          </cell>
          <cell r="N677" t="str">
            <v>OFC Replacements/Elimination</v>
          </cell>
          <cell r="O677" t="str">
            <v>Closed</v>
          </cell>
          <cell r="P677">
            <v>8390</v>
          </cell>
          <cell r="Q677" t="str">
            <v>C01949</v>
          </cell>
          <cell r="R677">
            <v>37964</v>
          </cell>
          <cell r="S677" t="str">
            <v>pwrbtch</v>
          </cell>
          <cell r="U677" t="str">
            <v>FY05 engineering &amp; construction to meet targeted goal for Bay State South Division.  FY05 = $400,000</v>
          </cell>
          <cell r="V677" t="str">
            <v>This project will incorporate the WR's necessary to meet BSS's FY05 targeted goal of replacing 30 OFC's.</v>
          </cell>
          <cell r="W677" t="str">
            <v xml:space="preserve">Meet the OFC replacement priority program goal for Bay State South - Covers the entire division's goal of replacing 30 OFC's for FY05.  </v>
          </cell>
          <cell r="X677" t="str">
            <v>Div Ops-NE Electric</v>
          </cell>
          <cell r="Y677" t="str">
            <v>75005310E</v>
          </cell>
          <cell r="Z677" t="str">
            <v>MAE1000 - MA Electric Distribution PC</v>
          </cell>
          <cell r="AA677" t="str">
            <v>NONE</v>
          </cell>
          <cell r="AB677" t="str">
            <v>MASS PLANT - MA 5310 - MAE1000</v>
          </cell>
          <cell r="AE677">
            <v>1</v>
          </cell>
          <cell r="AF677" t="str">
            <v>1</v>
          </cell>
          <cell r="AG677">
            <v>38256</v>
          </cell>
          <cell r="AH677">
            <v>410000</v>
          </cell>
          <cell r="AI677">
            <v>0</v>
          </cell>
          <cell r="AJ677">
            <v>0</v>
          </cell>
          <cell r="AK677">
            <v>0</v>
          </cell>
          <cell r="AL677">
            <v>0</v>
          </cell>
          <cell r="AM677">
            <v>1</v>
          </cell>
          <cell r="AN677">
            <v>1</v>
          </cell>
        </row>
        <row r="678">
          <cell r="A678" t="str">
            <v>C001950</v>
          </cell>
          <cell r="B678">
            <v>5310</v>
          </cell>
          <cell r="D678" t="str">
            <v>Replace cables</v>
          </cell>
          <cell r="E678" t="str">
            <v>P_Electric Distribution Line MA</v>
          </cell>
          <cell r="G678" t="str">
            <v>NONE</v>
          </cell>
          <cell r="H678" t="str">
            <v>NONE</v>
          </cell>
          <cell r="M678" t="str">
            <v>Specific</v>
          </cell>
          <cell r="O678" t="str">
            <v>Closed</v>
          </cell>
          <cell r="Q678" t="str">
            <v>C01950</v>
          </cell>
          <cell r="R678">
            <v>37964</v>
          </cell>
          <cell r="S678" t="str">
            <v>pwrbtch</v>
          </cell>
          <cell r="U678" t="str">
            <v>FY04 - Eng &amp; Const complete (CK - $2M seems very high and long, we'll check engineer)</v>
          </cell>
          <cell r="V678" t="str">
            <v xml:space="preserve">  </v>
          </cell>
          <cell r="W678" t="str">
            <v xml:space="preserve">  </v>
          </cell>
          <cell r="X678" t="str">
            <v>Div Ops-NE Electric</v>
          </cell>
          <cell r="Y678" t="str">
            <v>75005310E</v>
          </cell>
          <cell r="Z678" t="str">
            <v>MAE1000 - MA Electric Distribution PC</v>
          </cell>
          <cell r="AA678" t="str">
            <v>NONE</v>
          </cell>
          <cell r="AB678" t="str">
            <v xml:space="preserve">COMPANY 5310 LEVEL ELECT DIST </v>
          </cell>
          <cell r="AE678">
            <v>0</v>
          </cell>
        </row>
        <row r="679">
          <cell r="A679" t="str">
            <v>C001951</v>
          </cell>
          <cell r="B679">
            <v>5310</v>
          </cell>
          <cell r="D679" t="str">
            <v>Various Public Requirements</v>
          </cell>
          <cell r="E679" t="str">
            <v>P_Electric Distribution Line MA</v>
          </cell>
          <cell r="G679" t="str">
            <v>NONE</v>
          </cell>
          <cell r="H679" t="str">
            <v>NONE</v>
          </cell>
          <cell r="I679" t="str">
            <v>POISSON, JEAN</v>
          </cell>
          <cell r="M679" t="str">
            <v>Specific</v>
          </cell>
          <cell r="O679" t="str">
            <v>cancelled</v>
          </cell>
          <cell r="Q679" t="str">
            <v>C01951</v>
          </cell>
          <cell r="R679">
            <v>37964</v>
          </cell>
          <cell r="S679" t="str">
            <v>pwrbtch</v>
          </cell>
          <cell r="U679" t="str">
            <v xml:space="preserve">  </v>
          </cell>
          <cell r="V679" t="str">
            <v xml:space="preserve">  </v>
          </cell>
          <cell r="W679" t="str">
            <v xml:space="preserve">  </v>
          </cell>
          <cell r="X679" t="str">
            <v>Div Ops-NE Electric</v>
          </cell>
          <cell r="Y679" t="str">
            <v>75005310E</v>
          </cell>
          <cell r="Z679" t="str">
            <v>MAE1000 - MA Electric Distribution PC</v>
          </cell>
          <cell r="AA679" t="str">
            <v>NONE</v>
          </cell>
          <cell r="AB679" t="str">
            <v xml:space="preserve">COMPANY 5310 LEVEL ELECT DIST </v>
          </cell>
          <cell r="AE679">
            <v>0</v>
          </cell>
          <cell r="AK679">
            <v>38240</v>
          </cell>
        </row>
        <row r="680">
          <cell r="A680" t="str">
            <v>C001952</v>
          </cell>
          <cell r="B680">
            <v>5310</v>
          </cell>
          <cell r="D680" t="str">
            <v>Dist Improvements for New Broc</v>
          </cell>
          <cell r="E680" t="str">
            <v>P_Electric Distribution Line MA</v>
          </cell>
          <cell r="G680" t="str">
            <v>NONE</v>
          </cell>
          <cell r="H680" t="str">
            <v>NONE</v>
          </cell>
          <cell r="M680" t="str">
            <v>Specific</v>
          </cell>
          <cell r="O680" t="str">
            <v>cancelled</v>
          </cell>
          <cell r="Q680" t="str">
            <v>C01952</v>
          </cell>
          <cell r="R680">
            <v>37964</v>
          </cell>
          <cell r="S680" t="str">
            <v>pwrbtch</v>
          </cell>
          <cell r="U680" t="str">
            <v>FY05 Eng &amp; Const start; FY06 Const complete</v>
          </cell>
          <cell r="V680" t="str">
            <v xml:space="preserve">  </v>
          </cell>
          <cell r="W680" t="str">
            <v xml:space="preserve">  </v>
          </cell>
          <cell r="X680" t="str">
            <v>Div Ops-NE Electric</v>
          </cell>
          <cell r="Y680" t="str">
            <v>75005310E</v>
          </cell>
          <cell r="Z680" t="str">
            <v>MAE1000 - MA Electric Distribution PC</v>
          </cell>
          <cell r="AA680" t="str">
            <v>NONE</v>
          </cell>
          <cell r="AB680" t="str">
            <v xml:space="preserve">COMPANY 5310 LEVEL ELECT DIST </v>
          </cell>
          <cell r="AE680">
            <v>0</v>
          </cell>
          <cell r="AK680">
            <v>38240</v>
          </cell>
        </row>
        <row r="681">
          <cell r="A681" t="str">
            <v>C001953</v>
          </cell>
          <cell r="B681">
            <v>5310</v>
          </cell>
          <cell r="D681" t="str">
            <v>SE-FLRVR New W46 tunnel ckt</v>
          </cell>
          <cell r="E681" t="str">
            <v>P_Electric Distribution Line MA</v>
          </cell>
          <cell r="G681" t="str">
            <v>NONE</v>
          </cell>
          <cell r="H681" t="str">
            <v>NONE</v>
          </cell>
          <cell r="J681" t="str">
            <v>System Capacity &amp; Performance</v>
          </cell>
          <cell r="L681" t="str">
            <v>Load Relief</v>
          </cell>
          <cell r="M681" t="str">
            <v>Specific</v>
          </cell>
          <cell r="O681" t="str">
            <v>cancelled</v>
          </cell>
          <cell r="P681">
            <v>8581</v>
          </cell>
          <cell r="Q681" t="str">
            <v>C01953</v>
          </cell>
          <cell r="R681">
            <v>37964</v>
          </cell>
          <cell r="S681" t="str">
            <v>pwrbtch</v>
          </cell>
          <cell r="U681" t="str">
            <v>FY04 complete study; FY07_x000D_
 eng &amp; start const</v>
          </cell>
          <cell r="V681" t="str">
            <v xml:space="preserve">  </v>
          </cell>
          <cell r="W681" t="str">
            <v xml:space="preserve">  </v>
          </cell>
          <cell r="X681" t="str">
            <v>Div Ops-NE Electric</v>
          </cell>
          <cell r="Y681" t="str">
            <v>75005310E</v>
          </cell>
          <cell r="Z681" t="str">
            <v>MAE1000 - MA Electric Distribution PC</v>
          </cell>
          <cell r="AA681" t="str">
            <v>NONE</v>
          </cell>
          <cell r="AB681" t="str">
            <v>MASS PLANT - MA 5310 - MAE1000</v>
          </cell>
          <cell r="AE681">
            <v>0</v>
          </cell>
          <cell r="AK681">
            <v>39345</v>
          </cell>
        </row>
        <row r="682">
          <cell r="A682" t="str">
            <v>C001954</v>
          </cell>
          <cell r="B682">
            <v>5310</v>
          </cell>
          <cell r="D682" t="str">
            <v xml:space="preserve">bad SE-FLRV Add Braytn Ave W1 fdr </v>
          </cell>
          <cell r="E682" t="str">
            <v>P_Electric Distribution Line MA</v>
          </cell>
          <cell r="G682" t="str">
            <v>NONE</v>
          </cell>
          <cell r="H682" t="str">
            <v>NONE</v>
          </cell>
          <cell r="L682" t="str">
            <v>Load Relief</v>
          </cell>
          <cell r="M682" t="str">
            <v>Specific</v>
          </cell>
          <cell r="O682" t="str">
            <v>cancelled</v>
          </cell>
          <cell r="Q682" t="str">
            <v>C01954</v>
          </cell>
          <cell r="R682">
            <v>37964</v>
          </cell>
          <cell r="S682" t="str">
            <v>pwrbtch</v>
          </cell>
          <cell r="U682" t="str">
            <v>FY04 Planning; FY07
 Eng &amp;   Const complete</v>
          </cell>
          <cell r="V682" t="str">
            <v>add getaway to street and capture 115W52</v>
          </cell>
          <cell r="W682" t="str">
            <v>Add new feeder to Westport by capturing 115W52</v>
          </cell>
          <cell r="X682" t="str">
            <v>Div Ops-NE Electric</v>
          </cell>
          <cell r="Y682" t="str">
            <v>75005310E</v>
          </cell>
          <cell r="Z682" t="str">
            <v>MAE1000 - MA Electric Distribution PC</v>
          </cell>
          <cell r="AA682" t="str">
            <v>NONE</v>
          </cell>
          <cell r="AB682" t="str">
            <v>MASS PLANT - MA 5310 - MAE1000</v>
          </cell>
          <cell r="AE682">
            <v>0</v>
          </cell>
          <cell r="AK682">
            <v>38295</v>
          </cell>
        </row>
        <row r="683">
          <cell r="A683" t="str">
            <v>C001955</v>
          </cell>
          <cell r="B683">
            <v>5310</v>
          </cell>
          <cell r="D683" t="str">
            <v>badSE-FLRV New Brtn Av W2 fdr Brytn</v>
          </cell>
          <cell r="E683" t="str">
            <v>P_Electric Distribution Line MA</v>
          </cell>
          <cell r="G683" t="str">
            <v>NONE</v>
          </cell>
          <cell r="H683" t="str">
            <v>NONE</v>
          </cell>
          <cell r="L683" t="str">
            <v>Load Relief</v>
          </cell>
          <cell r="M683" t="str">
            <v>Specific</v>
          </cell>
          <cell r="O683" t="str">
            <v>cancelled</v>
          </cell>
          <cell r="Q683" t="str">
            <v>C01955</v>
          </cell>
          <cell r="R683">
            <v>37964</v>
          </cell>
          <cell r="S683" t="str">
            <v>pwrbtch</v>
          </cell>
          <cell r="U683" t="str">
            <v>FY04 Planning; FY07 Eng &amp; Const start; FY08
 Const complete</v>
          </cell>
          <cell r="V683" t="str">
            <v>add getaway and conductor on Brayton av &amp; related equip</v>
          </cell>
          <cell r="W683" t="str">
            <v>For relief of 115W52, 115W45, 115W43</v>
          </cell>
          <cell r="X683" t="str">
            <v>Div Ops-NE Electric</v>
          </cell>
          <cell r="Y683" t="str">
            <v>75005310E</v>
          </cell>
          <cell r="Z683" t="str">
            <v>MAE1000 - MA Electric Distribution PC</v>
          </cell>
          <cell r="AA683" t="str">
            <v>NONE</v>
          </cell>
          <cell r="AB683" t="str">
            <v>MASS PLANT - MA 5310 - MAE1000</v>
          </cell>
          <cell r="AE683">
            <v>0</v>
          </cell>
          <cell r="AK683">
            <v>38295</v>
          </cell>
        </row>
        <row r="684">
          <cell r="A684" t="str">
            <v>C001956</v>
          </cell>
          <cell r="B684">
            <v>5310</v>
          </cell>
          <cell r="D684" t="str">
            <v>Sykes-Distr-New 28W44 fdr</v>
          </cell>
          <cell r="E684" t="str">
            <v>P_Electric Distribution Line MA</v>
          </cell>
          <cell r="G684" t="str">
            <v>NONE</v>
          </cell>
          <cell r="H684" t="str">
            <v>NONE</v>
          </cell>
          <cell r="L684" t="str">
            <v>Load Relief</v>
          </cell>
          <cell r="M684" t="str">
            <v>Specific</v>
          </cell>
          <cell r="O684" t="str">
            <v>cancelled</v>
          </cell>
          <cell r="Q684" t="str">
            <v>C01956</v>
          </cell>
          <cell r="R684">
            <v>37964</v>
          </cell>
          <cell r="S684" t="str">
            <v>pwrbtch</v>
          </cell>
          <cell r="U684" t="str">
            <v>FY04 Planning; FY05 Eng&amp;Const start; FY06 Const complete</v>
          </cell>
          <cell r="V684" t="str">
            <v>new feeder for load releif of 28W43</v>
          </cell>
          <cell r="W684" t="str">
            <v>summer load relief for 28W43 feeder in summer 2009_x000D_
_x000D_
                                             PPF Score 23</v>
          </cell>
          <cell r="X684" t="str">
            <v>Div Ops-NE Electric</v>
          </cell>
          <cell r="Y684" t="str">
            <v>75005310E</v>
          </cell>
          <cell r="Z684" t="str">
            <v>MAE1000 - MA Electric Distribution PC</v>
          </cell>
          <cell r="AA684" t="str">
            <v>NONE</v>
          </cell>
          <cell r="AB684" t="str">
            <v>MASS PLANT - MA 5310 - MAE1000</v>
          </cell>
          <cell r="AE684">
            <v>0</v>
          </cell>
          <cell r="AK684">
            <v>38238</v>
          </cell>
        </row>
        <row r="685">
          <cell r="A685" t="str">
            <v>C001957</v>
          </cell>
          <cell r="B685">
            <v>5310</v>
          </cell>
          <cell r="D685" t="str">
            <v>SE-DIGH New 19W74 fdr to n.dighton</v>
          </cell>
          <cell r="E685" t="str">
            <v>P_Electric Distribution Line MA</v>
          </cell>
          <cell r="G685" t="str">
            <v>NONE</v>
          </cell>
          <cell r="H685" t="str">
            <v>NONE</v>
          </cell>
          <cell r="J685" t="str">
            <v>System Capacity &amp; Performance</v>
          </cell>
          <cell r="L685" t="str">
            <v>Load Relief</v>
          </cell>
          <cell r="M685" t="str">
            <v>Specific</v>
          </cell>
          <cell r="O685" t="str">
            <v>cancelled</v>
          </cell>
          <cell r="P685">
            <v>8571</v>
          </cell>
          <cell r="Q685" t="str">
            <v>C01957</v>
          </cell>
          <cell r="R685">
            <v>37964</v>
          </cell>
          <cell r="S685" t="str">
            <v>pwrbtch</v>
          </cell>
          <cell r="U685" t="str">
            <v>FY05 planning; FY06 Eng &amp; Const</v>
          </cell>
          <cell r="V685" t="str">
            <v>due to loadgrowth esp after desal plant</v>
          </cell>
          <cell r="W685" t="str">
            <v xml:space="preserve">Load growth in north Dighton area_x000D_
_x000D_
                                       PPF Score 8 </v>
          </cell>
          <cell r="X685" t="str">
            <v>Div Ops-NE Electric</v>
          </cell>
          <cell r="Y685" t="str">
            <v>75005310E</v>
          </cell>
          <cell r="Z685" t="str">
            <v>MAE1000 - MA Electric Distribution PC</v>
          </cell>
          <cell r="AA685" t="str">
            <v>NONE</v>
          </cell>
          <cell r="AB685" t="str">
            <v xml:space="preserve">COMPANY 5310 LEVEL ELECT DIST </v>
          </cell>
          <cell r="AE685">
            <v>0</v>
          </cell>
          <cell r="AK685">
            <v>40619</v>
          </cell>
        </row>
        <row r="686">
          <cell r="A686" t="str">
            <v>C001958</v>
          </cell>
          <cell r="B686">
            <v>5310</v>
          </cell>
          <cell r="D686" t="str">
            <v>New Attleboro Sub Fdr L1</v>
          </cell>
          <cell r="E686" t="str">
            <v>P_Electric Distribution Line MA</v>
          </cell>
          <cell r="G686" t="str">
            <v>NONE</v>
          </cell>
          <cell r="H686" t="str">
            <v>NONE</v>
          </cell>
          <cell r="M686" t="str">
            <v>Specific</v>
          </cell>
          <cell r="O686" t="str">
            <v>Closed</v>
          </cell>
          <cell r="Q686" t="str">
            <v>C01958</v>
          </cell>
          <cell r="R686">
            <v>37964</v>
          </cell>
          <cell r="S686" t="str">
            <v>pwrbtch</v>
          </cell>
          <cell r="U686" t="str">
            <v>FY05 planning; FY08
Eng &amp; Const</v>
          </cell>
          <cell r="V686" t="str">
            <v xml:space="preserve">  </v>
          </cell>
          <cell r="W686" t="str">
            <v xml:space="preserve">  </v>
          </cell>
          <cell r="X686" t="str">
            <v>Div Ops-NE Electric</v>
          </cell>
          <cell r="Y686" t="str">
            <v>75005310E</v>
          </cell>
          <cell r="Z686" t="str">
            <v>MAE1000 - MA Electric Distribution PC</v>
          </cell>
          <cell r="AA686" t="str">
            <v>NONE</v>
          </cell>
          <cell r="AB686" t="str">
            <v xml:space="preserve">COMPANY 5310 LEVEL ELECT DIST </v>
          </cell>
          <cell r="AE686">
            <v>0</v>
          </cell>
        </row>
        <row r="687">
          <cell r="A687" t="str">
            <v>C001959</v>
          </cell>
          <cell r="B687">
            <v>5310</v>
          </cell>
          <cell r="D687" t="str">
            <v>New Attleboro Sub Fdr L2</v>
          </cell>
          <cell r="E687" t="str">
            <v>P_Electric Distribution Line MA</v>
          </cell>
          <cell r="G687" t="str">
            <v>NONE</v>
          </cell>
          <cell r="H687" t="str">
            <v>NONE</v>
          </cell>
          <cell r="M687" t="str">
            <v>Specific</v>
          </cell>
          <cell r="O687" t="str">
            <v>Closed</v>
          </cell>
          <cell r="Q687" t="str">
            <v>C01959</v>
          </cell>
          <cell r="R687">
            <v>37964</v>
          </cell>
          <cell r="S687" t="str">
            <v>pwrbtch</v>
          </cell>
          <cell r="U687" t="str">
            <v>FY05 planning; FY08
 Eng &amp; Const</v>
          </cell>
          <cell r="V687" t="str">
            <v xml:space="preserve">  </v>
          </cell>
          <cell r="W687" t="str">
            <v xml:space="preserve">  </v>
          </cell>
          <cell r="X687" t="str">
            <v>Div Ops-NE Electric</v>
          </cell>
          <cell r="Y687" t="str">
            <v>75005310E</v>
          </cell>
          <cell r="Z687" t="str">
            <v>MAE1000 - MA Electric Distribution PC</v>
          </cell>
          <cell r="AA687" t="str">
            <v>NONE</v>
          </cell>
          <cell r="AB687" t="str">
            <v xml:space="preserve">COMPANY 5310 LEVEL ELECT DIST </v>
          </cell>
          <cell r="AE687">
            <v>0</v>
          </cell>
        </row>
        <row r="688">
          <cell r="A688" t="str">
            <v>C001960</v>
          </cell>
          <cell r="B688">
            <v>5310</v>
          </cell>
          <cell r="D688" t="str">
            <v>WEY new feeder 12W3</v>
          </cell>
          <cell r="E688" t="str">
            <v>P_Electric Distribution Line MA</v>
          </cell>
          <cell r="G688" t="str">
            <v>NONE</v>
          </cell>
          <cell r="H688" t="str">
            <v>NONE</v>
          </cell>
          <cell r="J688" t="str">
            <v>System Capacity &amp; Performance</v>
          </cell>
          <cell r="L688" t="str">
            <v>Load Relief</v>
          </cell>
          <cell r="M688" t="str">
            <v>Specific</v>
          </cell>
          <cell r="O688" t="str">
            <v>cancelled</v>
          </cell>
          <cell r="P688">
            <v>8804</v>
          </cell>
          <cell r="Q688" t="str">
            <v>C01960</v>
          </cell>
          <cell r="R688">
            <v>37964</v>
          </cell>
          <cell r="S688" t="str">
            <v>pwrbtch</v>
          </cell>
          <cell r="U688" t="str">
            <v>FY04 planning; FY05 Eng &amp; Const</v>
          </cell>
          <cell r="V688" t="str">
            <v xml:space="preserve">  </v>
          </cell>
          <cell r="W688" t="str">
            <v xml:space="preserve">  </v>
          </cell>
          <cell r="X688" t="str">
            <v>Div Ops-NE Electric</v>
          </cell>
          <cell r="Y688" t="str">
            <v>75005310E</v>
          </cell>
          <cell r="Z688" t="str">
            <v>MAE1000 - MA Electric Distribution PC</v>
          </cell>
          <cell r="AA688" t="str">
            <v>NONE</v>
          </cell>
          <cell r="AB688" t="str">
            <v xml:space="preserve">COMPANY 5310 LEVEL ELECT DIST </v>
          </cell>
          <cell r="AE688">
            <v>0</v>
          </cell>
          <cell r="AK688">
            <v>38244</v>
          </cell>
        </row>
        <row r="689">
          <cell r="A689" t="str">
            <v>C001961</v>
          </cell>
          <cell r="B689">
            <v>5310</v>
          </cell>
          <cell r="D689" t="str">
            <v>QUIN - Construct 1W6</v>
          </cell>
          <cell r="E689" t="str">
            <v>P_Electric Distribution Line MA</v>
          </cell>
          <cell r="G689" t="str">
            <v>NONE</v>
          </cell>
          <cell r="H689" t="str">
            <v>NONE</v>
          </cell>
          <cell r="M689" t="str">
            <v>Specific</v>
          </cell>
          <cell r="O689" t="str">
            <v>cancelled</v>
          </cell>
          <cell r="P689">
            <v>8433</v>
          </cell>
          <cell r="Q689" t="str">
            <v>C01961</v>
          </cell>
          <cell r="R689">
            <v>37964</v>
          </cell>
          <cell r="S689" t="str">
            <v>pwrbtch</v>
          </cell>
          <cell r="U689" t="str">
            <v>FY04 planning complete;FY05 eng &amp; const</v>
          </cell>
          <cell r="V689" t="str">
            <v xml:space="preserve">  </v>
          </cell>
          <cell r="W689" t="str">
            <v xml:space="preserve">  </v>
          </cell>
          <cell r="X689" t="str">
            <v>Div Ops-NE Electric</v>
          </cell>
          <cell r="Y689" t="str">
            <v>75005310E</v>
          </cell>
          <cell r="Z689" t="str">
            <v>MAE1000 - MA Electric Distribution PC</v>
          </cell>
          <cell r="AA689" t="str">
            <v>NONE</v>
          </cell>
          <cell r="AB689" t="str">
            <v xml:space="preserve">COMPANY 5310 LEVEL ELECT DIST </v>
          </cell>
          <cell r="AE689">
            <v>0</v>
          </cell>
          <cell r="AK689">
            <v>38244</v>
          </cell>
        </row>
        <row r="690">
          <cell r="A690" t="str">
            <v>C001962</v>
          </cell>
          <cell r="B690">
            <v>5310</v>
          </cell>
          <cell r="C690" t="str">
            <v>Massachusetts - East</v>
          </cell>
          <cell r="D690" t="str">
            <v>QUIN-W. Quincy 4kV Upgrade (load)</v>
          </cell>
          <cell r="E690" t="str">
            <v>P_Electric Distribution Line MA</v>
          </cell>
          <cell r="G690" t="str">
            <v>24</v>
          </cell>
          <cell r="H690" t="str">
            <v>19</v>
          </cell>
          <cell r="I690" t="str">
            <v>BURKS, EMILY</v>
          </cell>
          <cell r="J690" t="str">
            <v>Asset Condition</v>
          </cell>
          <cell r="K690" t="str">
            <v>D_Non-REP LINE OTHER</v>
          </cell>
          <cell r="L690" t="str">
            <v>Asset Replacement</v>
          </cell>
          <cell r="M690" t="str">
            <v>Specific</v>
          </cell>
          <cell r="O690" t="str">
            <v>initiated</v>
          </cell>
          <cell r="P690">
            <v>8444</v>
          </cell>
          <cell r="Q690" t="str">
            <v>C01962</v>
          </cell>
          <cell r="R690">
            <v>37964</v>
          </cell>
          <cell r="S690" t="str">
            <v>pwrbtch</v>
          </cell>
          <cell r="U690" t="str">
            <v>Convert W. Quincy 3J3 from 4.16kV to 13.8kV.  Serve conversion area from West Quincy 3W1 and 3W3.</v>
          </cell>
          <cell r="V690" t="str">
            <v>Asset Replacement of W. Quincy 4 kV Sub</v>
          </cell>
          <cell r="W690" t="str">
            <v>The 4 KV breakers at W. Quincy Substation are overdutied and Parts are no longer available.</v>
          </cell>
          <cell r="X690" t="str">
            <v>Div Ops-NE Electric</v>
          </cell>
          <cell r="Y690" t="str">
            <v>75005310E</v>
          </cell>
          <cell r="Z690" t="str">
            <v>MAE1000 - MA Electric Distribution PC</v>
          </cell>
          <cell r="AA690" t="str">
            <v>NONE</v>
          </cell>
          <cell r="AB690" t="str">
            <v>MASS PLANT - MA 5310 - MAE1000</v>
          </cell>
          <cell r="AC690" t="str">
            <v>A0 C0 X0</v>
          </cell>
          <cell r="AE690">
            <v>0</v>
          </cell>
        </row>
        <row r="691">
          <cell r="A691" t="str">
            <v>C001963</v>
          </cell>
          <cell r="B691">
            <v>5310</v>
          </cell>
          <cell r="D691" t="str">
            <v>NEW PEMBROKE SUB - FDRS &amp; GETAWAYS</v>
          </cell>
          <cell r="E691" t="str">
            <v>P_Electric Distribution Line MA</v>
          </cell>
          <cell r="G691" t="str">
            <v>NONE</v>
          </cell>
          <cell r="H691" t="str">
            <v>NONE</v>
          </cell>
          <cell r="I691" t="str">
            <v>BURKS, EMILY</v>
          </cell>
          <cell r="J691" t="str">
            <v>System Capacity &amp; Performance</v>
          </cell>
          <cell r="L691" t="str">
            <v>Load Relief</v>
          </cell>
          <cell r="M691" t="str">
            <v>Specific</v>
          </cell>
          <cell r="O691" t="str">
            <v>cancelled</v>
          </cell>
          <cell r="P691">
            <v>8366</v>
          </cell>
          <cell r="Q691" t="str">
            <v>C01963</v>
          </cell>
          <cell r="R691">
            <v>37964</v>
          </cell>
          <cell r="S691" t="str">
            <v>pwrbtch</v>
          </cell>
          <cell r="U691" t="str">
            <v>THE NEW PEMBROKE SUB WILL PROVIDE LOAD RELIEF FOR THE PEMBROKE, HANSON AND HALIFAX AREA.  THIS PROJECT PROVIDES FOR FDR GETAWAYS TO TIE INTO THE EXISTING DISTRIBUTION SYSTEM.  A MINIMAL AMOUNT OF MAINLINE MAY BE NECESSARY.</v>
          </cell>
          <cell r="V691" t="str">
            <v xml:space="preserve">  </v>
          </cell>
          <cell r="W691" t="str">
            <v>THE PURPOSE OF THIS PROJECT IS TO PROVIDE AREA LOAD RELIEF FOR THE REGION SUPPLIED BY 6 DIST FDRS FROM SEVERAL SUBSTATIONS.  THESE FEEDERS ARE PROJECTED TO REACH THEIR SN RATINGS IN THIS TIMEFRAME.</v>
          </cell>
          <cell r="X691" t="str">
            <v>Div Ops-NE Electric</v>
          </cell>
          <cell r="Y691" t="str">
            <v>75005310E</v>
          </cell>
          <cell r="Z691" t="str">
            <v>MAE1000 - MA Electric Distribution PC</v>
          </cell>
          <cell r="AA691" t="str">
            <v>NONE</v>
          </cell>
          <cell r="AB691" t="str">
            <v>MASS PLANT - MA 5310 - MAE1000</v>
          </cell>
          <cell r="AE691">
            <v>0</v>
          </cell>
          <cell r="AK691">
            <v>41079</v>
          </cell>
        </row>
        <row r="692">
          <cell r="A692" t="str">
            <v>C001964</v>
          </cell>
          <cell r="B692">
            <v>5310</v>
          </cell>
          <cell r="D692" t="str">
            <v>SEEK 7L6 dit feeder</v>
          </cell>
          <cell r="E692" t="str">
            <v>P_Electric Distribution Line MA</v>
          </cell>
          <cell r="G692" t="str">
            <v>NONE</v>
          </cell>
          <cell r="H692" t="str">
            <v>NONE</v>
          </cell>
          <cell r="M692" t="str">
            <v>Specific</v>
          </cell>
          <cell r="O692" t="str">
            <v>cancelled</v>
          </cell>
          <cell r="Q692" t="str">
            <v>C01964</v>
          </cell>
          <cell r="R692">
            <v>37964</v>
          </cell>
          <cell r="S692" t="str">
            <v>pwrbtch</v>
          </cell>
          <cell r="U692" t="str">
            <v xml:space="preserve">  </v>
          </cell>
          <cell r="V692" t="str">
            <v xml:space="preserve">  </v>
          </cell>
          <cell r="W692" t="str">
            <v xml:space="preserve">  </v>
          </cell>
          <cell r="X692" t="str">
            <v>Div Ops-NE Electric</v>
          </cell>
          <cell r="Y692" t="str">
            <v>75005310E</v>
          </cell>
          <cell r="Z692" t="str">
            <v>MAE1000 - MA Electric Distribution PC</v>
          </cell>
          <cell r="AA692" t="str">
            <v>NONE</v>
          </cell>
          <cell r="AB692" t="str">
            <v xml:space="preserve">COMPANY 5310 LEVEL ELECT DIST </v>
          </cell>
          <cell r="AE692">
            <v>0</v>
          </cell>
          <cell r="AK692">
            <v>38238</v>
          </cell>
        </row>
        <row r="693">
          <cell r="A693" t="str">
            <v>C001965</v>
          </cell>
          <cell r="B693">
            <v>5310</v>
          </cell>
          <cell r="D693" t="str">
            <v>RAND-new 97W3 feeder</v>
          </cell>
          <cell r="E693" t="str">
            <v>P_Electric Distribution Line MA</v>
          </cell>
          <cell r="G693" t="str">
            <v>NONE</v>
          </cell>
          <cell r="H693" t="str">
            <v>NONE</v>
          </cell>
          <cell r="I693" t="str">
            <v>BURKS, EMILY</v>
          </cell>
          <cell r="M693" t="str">
            <v>Specific</v>
          </cell>
          <cell r="O693" t="str">
            <v>cancelled</v>
          </cell>
          <cell r="P693">
            <v>8446</v>
          </cell>
          <cell r="Q693" t="str">
            <v>C01965</v>
          </cell>
          <cell r="R693">
            <v>37964</v>
          </cell>
          <cell r="S693" t="str">
            <v>pwrbtch</v>
          </cell>
          <cell r="U693" t="str">
            <v>FY04 eng complete &amp; const start; FY05 const complete</v>
          </cell>
          <cell r="V693" t="str">
            <v xml:space="preserve">  </v>
          </cell>
          <cell r="W693" t="str">
            <v xml:space="preserve">  </v>
          </cell>
          <cell r="X693" t="str">
            <v>Div Ops-NE Electric</v>
          </cell>
          <cell r="Y693" t="str">
            <v>75005310E</v>
          </cell>
          <cell r="Z693" t="str">
            <v>MAE1000 - MA Electric Distribution PC</v>
          </cell>
          <cell r="AA693" t="str">
            <v>NONE</v>
          </cell>
          <cell r="AB693" t="str">
            <v xml:space="preserve">COMPANY 5310 LEVEL ELECT DIST </v>
          </cell>
          <cell r="AE693">
            <v>0</v>
          </cell>
          <cell r="AK693">
            <v>41071</v>
          </cell>
        </row>
        <row r="694">
          <cell r="A694" t="str">
            <v>C001966</v>
          </cell>
          <cell r="B694">
            <v>5310</v>
          </cell>
          <cell r="D694" t="str">
            <v>Swansea Reconductor  11W83 Mai</v>
          </cell>
          <cell r="E694" t="str">
            <v>P_Electric Distribution Line MA</v>
          </cell>
          <cell r="G694" t="str">
            <v>NONE</v>
          </cell>
          <cell r="H694" t="str">
            <v>NONE</v>
          </cell>
          <cell r="M694" t="str">
            <v>Specific</v>
          </cell>
          <cell r="O694" t="str">
            <v>Closed</v>
          </cell>
          <cell r="Q694" t="str">
            <v>C01966</v>
          </cell>
          <cell r="R694">
            <v>37964</v>
          </cell>
          <cell r="S694" t="str">
            <v>pwrbtch</v>
          </cell>
          <cell r="U694" t="str">
            <v>FY04 Eng &amp; Const complete</v>
          </cell>
          <cell r="V694" t="str">
            <v xml:space="preserve">  </v>
          </cell>
          <cell r="W694" t="str">
            <v xml:space="preserve">  </v>
          </cell>
          <cell r="X694" t="str">
            <v>Div Ops-NE Electric</v>
          </cell>
          <cell r="Y694" t="str">
            <v>75005310E</v>
          </cell>
          <cell r="Z694" t="str">
            <v>MAE1000 - MA Electric Distribution PC</v>
          </cell>
          <cell r="AA694" t="str">
            <v>NONE</v>
          </cell>
          <cell r="AB694" t="str">
            <v xml:space="preserve">COMPANY 5310 LEVEL ELECT DIST </v>
          </cell>
          <cell r="AE694">
            <v>0</v>
          </cell>
        </row>
        <row r="695">
          <cell r="A695" t="str">
            <v>C001967</v>
          </cell>
          <cell r="B695">
            <v>5310</v>
          </cell>
          <cell r="D695" t="str">
            <v>WEY-Condmned poles</v>
          </cell>
          <cell r="E695" t="str">
            <v>P_Electric Distribution Line MA</v>
          </cell>
          <cell r="G695" t="str">
            <v>NONE</v>
          </cell>
          <cell r="H695" t="str">
            <v>NONE</v>
          </cell>
          <cell r="M695" t="str">
            <v>Specific</v>
          </cell>
          <cell r="O695" t="str">
            <v>cancelled</v>
          </cell>
          <cell r="Q695" t="str">
            <v>C01967</v>
          </cell>
          <cell r="R695">
            <v>37964</v>
          </cell>
          <cell r="S695" t="str">
            <v>pwrbtch</v>
          </cell>
          <cell r="U695" t="str">
            <v>FY04 eng &amp; const for first phase</v>
          </cell>
          <cell r="V695" t="str">
            <v xml:space="preserve">  </v>
          </cell>
          <cell r="W695" t="str">
            <v xml:space="preserve">  </v>
          </cell>
          <cell r="X695" t="str">
            <v>Div Ops-NE Electric</v>
          </cell>
          <cell r="Y695" t="str">
            <v>75005310E</v>
          </cell>
          <cell r="Z695" t="str">
            <v>MAE1000 - MA Electric Distribution PC</v>
          </cell>
          <cell r="AA695" t="str">
            <v>NONE</v>
          </cell>
          <cell r="AB695" t="str">
            <v xml:space="preserve">COMPANY 5310 LEVEL ELECT DIST </v>
          </cell>
          <cell r="AE695">
            <v>0</v>
          </cell>
          <cell r="AK695">
            <v>39092</v>
          </cell>
        </row>
        <row r="696">
          <cell r="A696" t="str">
            <v>C001968</v>
          </cell>
          <cell r="B696">
            <v>5310</v>
          </cell>
          <cell r="D696" t="str">
            <v>Replace A.B. Chance line cutou</v>
          </cell>
          <cell r="E696" t="str">
            <v>P_Electric Distribution Line MA</v>
          </cell>
          <cell r="G696" t="str">
            <v>NONE</v>
          </cell>
          <cell r="H696" t="str">
            <v>NONE</v>
          </cell>
          <cell r="M696" t="str">
            <v>Specific</v>
          </cell>
          <cell r="O696" t="str">
            <v>cancelled</v>
          </cell>
          <cell r="Q696" t="str">
            <v>C01968</v>
          </cell>
          <cell r="R696">
            <v>37964</v>
          </cell>
          <cell r="S696" t="str">
            <v>pwrbtch</v>
          </cell>
          <cell r="U696" t="str">
            <v>FY04 eng &amp; const for targeted goal</v>
          </cell>
          <cell r="V696" t="str">
            <v xml:space="preserve">  </v>
          </cell>
          <cell r="W696" t="str">
            <v xml:space="preserve">  </v>
          </cell>
          <cell r="X696" t="str">
            <v>Div Ops-NE Electric</v>
          </cell>
          <cell r="Y696" t="str">
            <v>75005310E</v>
          </cell>
          <cell r="Z696" t="str">
            <v>MAE1000 - MA Electric Distribution PC</v>
          </cell>
          <cell r="AA696" t="str">
            <v>NONE</v>
          </cell>
          <cell r="AB696" t="str">
            <v xml:space="preserve">COMPANY 5310 LEVEL ELECT DIST </v>
          </cell>
          <cell r="AE696">
            <v>0</v>
          </cell>
          <cell r="AK696">
            <v>39092</v>
          </cell>
        </row>
        <row r="697">
          <cell r="A697" t="str">
            <v>C001969</v>
          </cell>
          <cell r="B697">
            <v>5310</v>
          </cell>
          <cell r="D697" t="str">
            <v>RAND-Targeted pole Replacements</v>
          </cell>
          <cell r="E697" t="str">
            <v>P_Electric Distribution Line MA</v>
          </cell>
          <cell r="G697" t="str">
            <v>NONE</v>
          </cell>
          <cell r="H697" t="str">
            <v>NONE</v>
          </cell>
          <cell r="I697" t="str">
            <v>POISSON, JEAN</v>
          </cell>
          <cell r="L697" t="str">
            <v>Asset Replacement</v>
          </cell>
          <cell r="M697" t="str">
            <v>Specific</v>
          </cell>
          <cell r="N697" t="str">
            <v>Targeted Pole Replacements</v>
          </cell>
          <cell r="O697" t="str">
            <v>cancelled</v>
          </cell>
          <cell r="Q697" t="str">
            <v>C01969</v>
          </cell>
          <cell r="R697">
            <v>37964</v>
          </cell>
          <cell r="S697" t="str">
            <v>pwrbtch</v>
          </cell>
          <cell r="U697" t="str">
            <v>FY06 eng &amp; const</v>
          </cell>
          <cell r="V697" t="str">
            <v>1/8/07 - changed title from "RAND - Condemned Poles"</v>
          </cell>
          <cell r="W697" t="str">
            <v xml:space="preserve">  </v>
          </cell>
          <cell r="X697" t="str">
            <v>Div Ops-NE Electric</v>
          </cell>
          <cell r="Y697" t="str">
            <v>75005310E</v>
          </cell>
          <cell r="Z697" t="str">
            <v>MAE1000 - MA Electric Distribution PC</v>
          </cell>
          <cell r="AA697" t="str">
            <v>NONE</v>
          </cell>
          <cell r="AB697" t="str">
            <v>MASS PLANT - MA 5310 - MAE1000</v>
          </cell>
          <cell r="AE697">
            <v>0</v>
          </cell>
          <cell r="AK697">
            <v>39486</v>
          </cell>
        </row>
        <row r="698">
          <cell r="A698" t="str">
            <v>C001970</v>
          </cell>
          <cell r="B698">
            <v>5310</v>
          </cell>
          <cell r="D698" t="str">
            <v>ABNG- Lincoln 4 kv Conversion</v>
          </cell>
          <cell r="E698" t="str">
            <v>P_Electric Distribution Line MA</v>
          </cell>
          <cell r="G698" t="str">
            <v>NONE</v>
          </cell>
          <cell r="H698" t="str">
            <v>NONE</v>
          </cell>
          <cell r="M698" t="str">
            <v>Specific</v>
          </cell>
          <cell r="O698" t="str">
            <v>Closed</v>
          </cell>
          <cell r="Q698" t="str">
            <v>C01970</v>
          </cell>
          <cell r="R698">
            <v>37964</v>
          </cell>
          <cell r="S698" t="str">
            <v>pwrbtch</v>
          </cell>
          <cell r="U698" t="str">
            <v>FY05-Eng &amp; Const</v>
          </cell>
          <cell r="V698" t="str">
            <v xml:space="preserve">  </v>
          </cell>
          <cell r="W698" t="str">
            <v xml:space="preserve">  </v>
          </cell>
          <cell r="X698" t="str">
            <v>Div Ops-NE Electric</v>
          </cell>
          <cell r="Y698" t="str">
            <v>75005310E</v>
          </cell>
          <cell r="Z698" t="str">
            <v>MAE1000 - MA Electric Distribution PC</v>
          </cell>
          <cell r="AA698" t="str">
            <v>NONE</v>
          </cell>
          <cell r="AB698" t="str">
            <v xml:space="preserve">COMPANY 5310 LEVEL ELECT DIST </v>
          </cell>
          <cell r="AE698">
            <v>0</v>
          </cell>
        </row>
        <row r="699">
          <cell r="A699" t="str">
            <v>C001971</v>
          </cell>
          <cell r="B699">
            <v>5310</v>
          </cell>
          <cell r="D699" t="str">
            <v>URD Re-hab Hosmer St. Pole 78 Marlb</v>
          </cell>
          <cell r="E699" t="str">
            <v>P_Electric Distribution Line MA</v>
          </cell>
          <cell r="G699" t="str">
            <v>NONE</v>
          </cell>
          <cell r="H699" t="str">
            <v>NONE</v>
          </cell>
          <cell r="I699" t="str">
            <v>CERULLI, JOHN</v>
          </cell>
          <cell r="J699" t="str">
            <v>Asset Condition</v>
          </cell>
          <cell r="L699" t="str">
            <v>Asset Replacement</v>
          </cell>
          <cell r="M699" t="str">
            <v>Specific</v>
          </cell>
          <cell r="O699" t="str">
            <v>Closed</v>
          </cell>
          <cell r="P699">
            <v>8758</v>
          </cell>
          <cell r="Q699" t="str">
            <v>C01971</v>
          </cell>
          <cell r="R699">
            <v>37964</v>
          </cell>
          <cell r="S699" t="str">
            <v>pwrbtch</v>
          </cell>
          <cell r="U699" t="str">
            <v>Jon Gonynor</v>
          </cell>
          <cell r="V699" t="str">
            <v xml:space="preserve">  </v>
          </cell>
          <cell r="W699" t="str">
            <v xml:space="preserve">  </v>
          </cell>
          <cell r="X699" t="str">
            <v>Div Ops-NE Electric</v>
          </cell>
          <cell r="Y699" t="str">
            <v>75005310E</v>
          </cell>
          <cell r="Z699" t="str">
            <v>MAE1000 - MA Electric Distribution PC</v>
          </cell>
          <cell r="AA699" t="str">
            <v>NONE</v>
          </cell>
          <cell r="AB699" t="str">
            <v xml:space="preserve">COMPANY 5310 LEVEL ELECT DIST </v>
          </cell>
          <cell r="AE699">
            <v>0</v>
          </cell>
        </row>
        <row r="700">
          <cell r="A700" t="str">
            <v>C001972</v>
          </cell>
          <cell r="B700">
            <v>5310</v>
          </cell>
          <cell r="D700" t="str">
            <v>Feeder Health Screen Improvements</v>
          </cell>
          <cell r="E700" t="str">
            <v>P_Electric Distribution Line MA</v>
          </cell>
          <cell r="G700" t="str">
            <v>NONE</v>
          </cell>
          <cell r="H700" t="str">
            <v>NONE</v>
          </cell>
          <cell r="M700" t="str">
            <v>Specific</v>
          </cell>
          <cell r="O700" t="str">
            <v>Closed</v>
          </cell>
          <cell r="Q700" t="str">
            <v>C01972</v>
          </cell>
          <cell r="R700">
            <v>37964</v>
          </cell>
          <cell r="S700" t="str">
            <v>pwrbtch</v>
          </cell>
          <cell r="U700" t="str">
            <v xml:space="preserve">  </v>
          </cell>
          <cell r="V700" t="str">
            <v xml:space="preserve">  </v>
          </cell>
          <cell r="W700" t="str">
            <v xml:space="preserve">  </v>
          </cell>
          <cell r="X700" t="str">
            <v>Div Ops-NE Electric</v>
          </cell>
          <cell r="Y700" t="str">
            <v>75005310E</v>
          </cell>
          <cell r="Z700" t="str">
            <v>MAE1000 - MA Electric Distribution PC</v>
          </cell>
          <cell r="AA700" t="str">
            <v>NONE</v>
          </cell>
          <cell r="AB700" t="str">
            <v xml:space="preserve">COMPANY 5310 LEVEL ELECT DIST </v>
          </cell>
          <cell r="AE700">
            <v>0</v>
          </cell>
        </row>
        <row r="701">
          <cell r="A701" t="str">
            <v>C001973</v>
          </cell>
          <cell r="B701">
            <v>5310</v>
          </cell>
          <cell r="D701" t="str">
            <v>SS Overloaded Xmrs Part 2</v>
          </cell>
          <cell r="E701" t="str">
            <v>P_Electric Distribution Line MA</v>
          </cell>
          <cell r="G701" t="str">
            <v>NONE</v>
          </cell>
          <cell r="H701" t="str">
            <v>NONE</v>
          </cell>
          <cell r="M701" t="str">
            <v>Specific</v>
          </cell>
          <cell r="O701" t="str">
            <v>cancelled</v>
          </cell>
          <cell r="Q701" t="str">
            <v>C01973</v>
          </cell>
          <cell r="R701">
            <v>37964</v>
          </cell>
          <cell r="S701" t="str">
            <v>pwrbtch</v>
          </cell>
          <cell r="U701" t="str">
            <v xml:space="preserve">  </v>
          </cell>
          <cell r="V701" t="str">
            <v xml:space="preserve">  </v>
          </cell>
          <cell r="W701" t="str">
            <v xml:space="preserve">  </v>
          </cell>
          <cell r="X701" t="str">
            <v>Div Ops-NE Electric</v>
          </cell>
          <cell r="Y701" t="str">
            <v>75005310E</v>
          </cell>
          <cell r="Z701" t="str">
            <v>MAE1000 - MA Electric Distribution PC</v>
          </cell>
          <cell r="AA701" t="str">
            <v>NONE</v>
          </cell>
          <cell r="AB701" t="str">
            <v xml:space="preserve">COMPANY 5310 LEVEL ELECT DIST </v>
          </cell>
          <cell r="AE701">
            <v>0</v>
          </cell>
          <cell r="AK701">
            <v>39092</v>
          </cell>
        </row>
        <row r="702">
          <cell r="A702" t="str">
            <v>C001974</v>
          </cell>
          <cell r="B702">
            <v>5310</v>
          </cell>
          <cell r="D702" t="str">
            <v>QUINCY Beal St. Reconductoring</v>
          </cell>
          <cell r="E702" t="str">
            <v>P_Electric Distribution Line MA</v>
          </cell>
          <cell r="G702" t="str">
            <v>NONE</v>
          </cell>
          <cell r="H702" t="str">
            <v>NONE</v>
          </cell>
          <cell r="M702" t="str">
            <v>Specific</v>
          </cell>
          <cell r="O702" t="str">
            <v>Closed</v>
          </cell>
          <cell r="Q702" t="str">
            <v>C01974</v>
          </cell>
          <cell r="R702">
            <v>37964</v>
          </cell>
          <cell r="S702" t="str">
            <v>pwrbtch</v>
          </cell>
          <cell r="U702" t="str">
            <v xml:space="preserve">  </v>
          </cell>
          <cell r="V702" t="str">
            <v xml:space="preserve">  </v>
          </cell>
          <cell r="W702" t="str">
            <v xml:space="preserve">  </v>
          </cell>
          <cell r="X702" t="str">
            <v>Div Ops-NE Electric</v>
          </cell>
          <cell r="Y702" t="str">
            <v>75005310E</v>
          </cell>
          <cell r="Z702" t="str">
            <v>MAE1000 - MA Electric Distribution PC</v>
          </cell>
          <cell r="AA702" t="str">
            <v>NONE</v>
          </cell>
          <cell r="AB702" t="str">
            <v xml:space="preserve">COMPANY 5310 LEVEL ELECT DIST </v>
          </cell>
          <cell r="AE702">
            <v>0</v>
          </cell>
        </row>
        <row r="703">
          <cell r="A703" t="str">
            <v>C001975</v>
          </cell>
          <cell r="B703">
            <v>5310</v>
          </cell>
          <cell r="D703" t="str">
            <v>QUINCY Commom St. Reconductoring</v>
          </cell>
          <cell r="E703" t="str">
            <v>P_Electric Distribution Line MA</v>
          </cell>
          <cell r="G703" t="str">
            <v>NONE</v>
          </cell>
          <cell r="H703" t="str">
            <v>NONE</v>
          </cell>
          <cell r="I703" t="str">
            <v>BURKS, EMILY</v>
          </cell>
          <cell r="M703" t="str">
            <v>Specific</v>
          </cell>
          <cell r="O703" t="str">
            <v>Closed</v>
          </cell>
          <cell r="P703">
            <v>8435</v>
          </cell>
          <cell r="Q703" t="str">
            <v>C01975</v>
          </cell>
          <cell r="R703">
            <v>37964</v>
          </cell>
          <cell r="S703" t="str">
            <v>pwrbtch</v>
          </cell>
          <cell r="U703" t="str">
            <v>NOT USED</v>
          </cell>
          <cell r="V703" t="str">
            <v xml:space="preserve">  </v>
          </cell>
          <cell r="W703" t="str">
            <v xml:space="preserve">  </v>
          </cell>
          <cell r="X703" t="str">
            <v>Div Ops-NE Electric</v>
          </cell>
          <cell r="Y703" t="str">
            <v>75005310E</v>
          </cell>
          <cell r="Z703" t="str">
            <v>MAE1000 - MA Electric Distribution PC</v>
          </cell>
          <cell r="AA703" t="str">
            <v>NONE</v>
          </cell>
          <cell r="AB703" t="str">
            <v xml:space="preserve">COMPANY 5310 LEVEL ELECT DIST </v>
          </cell>
          <cell r="AE703">
            <v>0</v>
          </cell>
        </row>
        <row r="704">
          <cell r="A704" t="str">
            <v>C001976</v>
          </cell>
          <cell r="B704">
            <v>5310</v>
          </cell>
          <cell r="D704" t="str">
            <v>SS Lightning Protection 2004</v>
          </cell>
          <cell r="E704" t="str">
            <v>P_Electric Distribution Line MA</v>
          </cell>
          <cell r="G704" t="str">
            <v>NONE</v>
          </cell>
          <cell r="H704" t="str">
            <v>NONE</v>
          </cell>
          <cell r="M704" t="str">
            <v>Specific</v>
          </cell>
          <cell r="O704" t="str">
            <v>cancelled</v>
          </cell>
          <cell r="Q704" t="str">
            <v>C01976</v>
          </cell>
          <cell r="R704">
            <v>37964</v>
          </cell>
          <cell r="S704" t="str">
            <v>pwrbtch</v>
          </cell>
          <cell r="U704" t="str">
            <v xml:space="preserve">  </v>
          </cell>
          <cell r="V704" t="str">
            <v xml:space="preserve">  </v>
          </cell>
          <cell r="W704" t="str">
            <v xml:space="preserve">  </v>
          </cell>
          <cell r="X704" t="str">
            <v>Div Ops-NE Electric</v>
          </cell>
          <cell r="Y704" t="str">
            <v>75005310E</v>
          </cell>
          <cell r="Z704" t="str">
            <v>MAE1000 - MA Electric Distribution PC</v>
          </cell>
          <cell r="AA704" t="str">
            <v>NONE</v>
          </cell>
          <cell r="AB704" t="str">
            <v xml:space="preserve">COMPANY 5310 LEVEL ELECT DIST </v>
          </cell>
          <cell r="AE704">
            <v>0</v>
          </cell>
          <cell r="AK704">
            <v>39092</v>
          </cell>
        </row>
        <row r="705">
          <cell r="A705" t="str">
            <v>C001977</v>
          </cell>
          <cell r="B705">
            <v>5310</v>
          </cell>
          <cell r="D705" t="str">
            <v>SS Overloaded Xfmrs 2004</v>
          </cell>
          <cell r="E705" t="str">
            <v>P_Electric Distribution Line MA</v>
          </cell>
          <cell r="G705" t="str">
            <v>NONE</v>
          </cell>
          <cell r="H705" t="str">
            <v>NONE</v>
          </cell>
          <cell r="M705" t="str">
            <v>Specific</v>
          </cell>
          <cell r="O705" t="str">
            <v>cancelled</v>
          </cell>
          <cell r="Q705" t="str">
            <v>C01977</v>
          </cell>
          <cell r="R705">
            <v>37964</v>
          </cell>
          <cell r="S705" t="str">
            <v>pwrbtch</v>
          </cell>
          <cell r="U705" t="str">
            <v xml:space="preserve">  </v>
          </cell>
          <cell r="V705" t="str">
            <v xml:space="preserve">  </v>
          </cell>
          <cell r="W705" t="str">
            <v xml:space="preserve">  </v>
          </cell>
          <cell r="X705" t="str">
            <v>Div Ops-NE Electric</v>
          </cell>
          <cell r="Y705" t="str">
            <v>75005310E</v>
          </cell>
          <cell r="Z705" t="str">
            <v>MAE1000 - MA Electric Distribution PC</v>
          </cell>
          <cell r="AA705" t="str">
            <v>NONE</v>
          </cell>
          <cell r="AB705" t="str">
            <v xml:space="preserve">COMPANY 5310 LEVEL ELECT DIST </v>
          </cell>
          <cell r="AE705">
            <v>0</v>
          </cell>
          <cell r="AK705">
            <v>39092</v>
          </cell>
        </row>
        <row r="706">
          <cell r="A706" t="str">
            <v>C001978</v>
          </cell>
          <cell r="B706">
            <v>5310</v>
          </cell>
          <cell r="D706" t="str">
            <v>RANDOLPH - CONSTRUCT NEW 97W5 FDR</v>
          </cell>
          <cell r="E706" t="str">
            <v>P_Electric Distribution Line MA</v>
          </cell>
          <cell r="G706" t="str">
            <v>NONE</v>
          </cell>
          <cell r="H706" t="str">
            <v>NONE</v>
          </cell>
          <cell r="I706" t="str">
            <v>YEPEZ, HERNAN R</v>
          </cell>
          <cell r="J706" t="str">
            <v>System Capacity &amp; Performance</v>
          </cell>
          <cell r="L706" t="str">
            <v>Load Relief</v>
          </cell>
          <cell r="M706" t="str">
            <v>Specific</v>
          </cell>
          <cell r="O706" t="str">
            <v>Closed</v>
          </cell>
          <cell r="P706">
            <v>8447</v>
          </cell>
          <cell r="Q706" t="str">
            <v>C01978</v>
          </cell>
          <cell r="R706">
            <v>37964</v>
          </cell>
          <cell r="S706" t="str">
            <v>pwrbtch</v>
          </cell>
          <cell r="U706" t="str">
            <v>THIS PROJECT PERTAINS TO THE NEW 97W5 FEEDER THAT WILL PROVDE AREA LOAD RELIEF TO THE STOUGHTON/AVON AREA.  CONSTRUCTION CONSISTS OF APPROX. 7000 CKT FT OF 477 MAINLINE CONSTRUCTION ALONG ROUTE 28 IN RANDOLPH.  1/2 OF THIS FDR WILL BE</v>
          </cell>
          <cell r="V706" t="str">
            <v>THIS FEEDER WILL PROVIDE AREA LOAD RELIEF FOR THE AVON AND STOUGHTON AREA THAT IS CURRENTLY SUPPLIED FROM STOUGHTON, PARKVIEW AND AMES ST SUBSTATIONS WHICH ARE AT OR OVER 95% SN.   Project estimate revision sent on 9-21 based on STORMS estimate.</v>
          </cell>
          <cell r="W706" t="str">
            <v>THE PURPOSE OF THIS PROJECT IS TO PROVIDE AREA LOAD RELIEF TO PARTS OF STOUGHTON AND AVON SERVED FROM AMES, PARKVIEW AND STOUGHTON SUBSTATIONS.  COLLECTIVELY THESE SUBS SUPPLY 29,000 CUSTOMERS AND ARE AT OR OVER 95%SN.  THE INTENT OF THIS NEW FEEDER IS TO</v>
          </cell>
          <cell r="X706" t="str">
            <v>Div Ops-NE Electric</v>
          </cell>
          <cell r="Y706" t="str">
            <v>75005310E</v>
          </cell>
          <cell r="Z706" t="str">
            <v>MAE1000 - MA Electric Distribution PC</v>
          </cell>
          <cell r="AA706" t="str">
            <v>NONE</v>
          </cell>
          <cell r="AB706" t="str">
            <v>MASS PLANT - MA 5310 - MAE1000</v>
          </cell>
          <cell r="AE706">
            <v>4</v>
          </cell>
          <cell r="AF706" t="str">
            <v>4</v>
          </cell>
          <cell r="AG706">
            <v>39129</v>
          </cell>
          <cell r="AH706">
            <v>1335000</v>
          </cell>
          <cell r="AI706">
            <v>0</v>
          </cell>
          <cell r="AJ706">
            <v>0</v>
          </cell>
          <cell r="AK706">
            <v>0</v>
          </cell>
          <cell r="AL706">
            <v>1</v>
          </cell>
          <cell r="AM706">
            <v>0</v>
          </cell>
          <cell r="AN706">
            <v>1</v>
          </cell>
        </row>
        <row r="707">
          <cell r="A707" t="str">
            <v>C001979</v>
          </cell>
          <cell r="B707">
            <v>5310</v>
          </cell>
          <cell r="D707" t="str">
            <v>Mid-Weymouth Sub buildout</v>
          </cell>
          <cell r="E707" t="str">
            <v>P_Electric Distribution Sub MA</v>
          </cell>
          <cell r="G707" t="str">
            <v>NONE</v>
          </cell>
          <cell r="H707" t="str">
            <v>NONE</v>
          </cell>
          <cell r="I707" t="str">
            <v>WILLIAMS, ROBERT</v>
          </cell>
          <cell r="M707" t="str">
            <v>Specific</v>
          </cell>
          <cell r="O707" t="str">
            <v>cancelled</v>
          </cell>
          <cell r="P707">
            <v>7389</v>
          </cell>
          <cell r="Q707" t="str">
            <v>C01979</v>
          </cell>
          <cell r="R707">
            <v>37964</v>
          </cell>
          <cell r="S707" t="str">
            <v>pwrbtch</v>
          </cell>
          <cell r="U707" t="str">
            <v>Study complete; FY04 eng &amp; start const; FY06 const complete - TK</v>
          </cell>
          <cell r="V707" t="str">
            <v xml:space="preserve">  </v>
          </cell>
          <cell r="W707" t="str">
            <v xml:space="preserve">  </v>
          </cell>
          <cell r="X707" t="str">
            <v>Div Ops-NE Electric</v>
          </cell>
          <cell r="Y707" t="str">
            <v>75005310E</v>
          </cell>
          <cell r="Z707" t="str">
            <v>MAE1000 - MA Electric Distribution PC</v>
          </cell>
          <cell r="AA707" t="str">
            <v>NONE</v>
          </cell>
          <cell r="AB707" t="str">
            <v xml:space="preserve">COMPANY 5310 LEVEL ELECT DIST </v>
          </cell>
          <cell r="AE707">
            <v>0</v>
          </cell>
          <cell r="AK707">
            <v>38244</v>
          </cell>
        </row>
        <row r="708">
          <cell r="A708" t="str">
            <v>C001980</v>
          </cell>
          <cell r="B708">
            <v>5310</v>
          </cell>
          <cell r="D708" t="str">
            <v>QUIN - Install the 1W6 positio</v>
          </cell>
          <cell r="E708" t="str">
            <v>P_Electric Distribution Sub MA</v>
          </cell>
          <cell r="G708" t="str">
            <v>NONE</v>
          </cell>
          <cell r="H708" t="str">
            <v>NONE</v>
          </cell>
          <cell r="M708" t="str">
            <v>Specific</v>
          </cell>
          <cell r="O708" t="str">
            <v>cancelled</v>
          </cell>
          <cell r="Q708" t="str">
            <v>C01980</v>
          </cell>
          <cell r="R708">
            <v>37964</v>
          </cell>
          <cell r="S708" t="str">
            <v>pwrbtch</v>
          </cell>
          <cell r="U708" t="str">
            <v>FY04 planning;FY05 eng &amp; const</v>
          </cell>
          <cell r="V708" t="str">
            <v xml:space="preserve">cancel fp per email from Kelly, Patrick N. (SYR) 7/13/09. Kabir Salaam </v>
          </cell>
          <cell r="W708" t="str">
            <v xml:space="preserve">  </v>
          </cell>
          <cell r="X708" t="str">
            <v>Div Ops-NE Electric</v>
          </cell>
          <cell r="Y708" t="str">
            <v>75005310E</v>
          </cell>
          <cell r="Z708" t="str">
            <v>MAE1000 - MA Electric Distribution PC</v>
          </cell>
          <cell r="AA708" t="str">
            <v>NONE</v>
          </cell>
          <cell r="AB708" t="str">
            <v xml:space="preserve">COMPANY 5310 LEVEL ELECT DIST </v>
          </cell>
          <cell r="AE708">
            <v>0</v>
          </cell>
          <cell r="AK708">
            <v>40007</v>
          </cell>
        </row>
        <row r="709">
          <cell r="A709" t="str">
            <v>C001981</v>
          </cell>
          <cell r="B709">
            <v>5310</v>
          </cell>
          <cell r="D709" t="str">
            <v>SE-BRAYTON AV Sub  new substn</v>
          </cell>
          <cell r="E709" t="str">
            <v>P_Electric Distribution Sub MA</v>
          </cell>
          <cell r="G709" t="str">
            <v>NONE</v>
          </cell>
          <cell r="H709" t="str">
            <v>NONE</v>
          </cell>
          <cell r="L709" t="str">
            <v>Load Relief</v>
          </cell>
          <cell r="M709" t="str">
            <v>Specific</v>
          </cell>
          <cell r="O709" t="str">
            <v>cancelled</v>
          </cell>
          <cell r="Q709" t="str">
            <v>C01981</v>
          </cell>
          <cell r="R709">
            <v>37964</v>
          </cell>
          <cell r="S709" t="str">
            <v>pwrbtch</v>
          </cell>
          <cell r="U709" t="str">
            <v>FY04 Planning; FY06 Eng &amp; Const start; FY07 Const complete</v>
          </cell>
          <cell r="V709" t="str">
            <v>New substation for load relief and reliability improvements</v>
          </cell>
          <cell r="W709" t="str">
            <v>summer load releif, bates St sub area 8 feeders at 95% SN rating and reliability exposure to unserved load for suply outages_x000D_
_x000D_
                                           PPF Score 42</v>
          </cell>
          <cell r="X709" t="str">
            <v>Div Ops-NE Electric</v>
          </cell>
          <cell r="Y709" t="str">
            <v>75005310E</v>
          </cell>
          <cell r="Z709" t="str">
            <v>MAE1000 - MA Electric Distribution PC</v>
          </cell>
          <cell r="AA709" t="str">
            <v>NONE</v>
          </cell>
          <cell r="AB709" t="str">
            <v xml:space="preserve">COMPANY 5310 LEVEL ELECT DIST </v>
          </cell>
          <cell r="AE709">
            <v>0</v>
          </cell>
          <cell r="AK709">
            <v>39260</v>
          </cell>
        </row>
        <row r="710">
          <cell r="A710" t="str">
            <v>C001982</v>
          </cell>
          <cell r="B710">
            <v>5310</v>
          </cell>
          <cell r="D710" t="str">
            <v>Replace HPL Disc. Switches</v>
          </cell>
          <cell r="E710" t="str">
            <v>P_Electric Distribution Sub MA</v>
          </cell>
          <cell r="G710" t="str">
            <v>NONE</v>
          </cell>
          <cell r="H710" t="str">
            <v>NONE</v>
          </cell>
          <cell r="M710" t="str">
            <v>Specific</v>
          </cell>
          <cell r="O710" t="str">
            <v>cancelled</v>
          </cell>
          <cell r="Q710" t="str">
            <v>C01982</v>
          </cell>
          <cell r="R710">
            <v>37964</v>
          </cell>
          <cell r="S710" t="str">
            <v>pwrbtch</v>
          </cell>
          <cell r="U710" t="str">
            <v xml:space="preserve">  </v>
          </cell>
          <cell r="V710" t="str">
            <v xml:space="preserve">cancel fp per email from Kelly, Patrick N. (SYR) 7/13/09. Kabir Salaam </v>
          </cell>
          <cell r="W710" t="str">
            <v xml:space="preserve">  </v>
          </cell>
          <cell r="X710" t="str">
            <v>Div Ops-NE Electric</v>
          </cell>
          <cell r="Y710" t="str">
            <v>75005310E</v>
          </cell>
          <cell r="Z710" t="str">
            <v>MAE1000 - MA Electric Distribution PC</v>
          </cell>
          <cell r="AA710" t="str">
            <v>NONE</v>
          </cell>
          <cell r="AB710" t="str">
            <v xml:space="preserve">COMPANY 5310 LEVEL ELECT DIST </v>
          </cell>
          <cell r="AE710">
            <v>0</v>
          </cell>
          <cell r="AK710">
            <v>40007</v>
          </cell>
        </row>
        <row r="711">
          <cell r="A711" t="str">
            <v>C001983</v>
          </cell>
          <cell r="B711">
            <v>5310</v>
          </cell>
          <cell r="D711" t="str">
            <v>SS Load Relief Projects</v>
          </cell>
          <cell r="E711" t="str">
            <v>P_Electric Distribution Sub MA</v>
          </cell>
          <cell r="G711" t="str">
            <v>NONE</v>
          </cell>
          <cell r="H711" t="str">
            <v>NONE</v>
          </cell>
          <cell r="L711" t="str">
            <v>Load Relief</v>
          </cell>
          <cell r="M711" t="str">
            <v>Specific</v>
          </cell>
          <cell r="O711" t="str">
            <v>cancelled</v>
          </cell>
          <cell r="Q711" t="str">
            <v>C01983</v>
          </cell>
          <cell r="R711">
            <v>37964</v>
          </cell>
          <cell r="S711" t="str">
            <v>pwrbtch</v>
          </cell>
          <cell r="U711" t="str">
            <v xml:space="preserve">  </v>
          </cell>
          <cell r="V711" t="str">
            <v xml:space="preserve">cancel fp per email from Kelly, Patrick N. (SYR) 7/13/09. Kabir Salaam </v>
          </cell>
          <cell r="W711" t="str">
            <v xml:space="preserve">  </v>
          </cell>
          <cell r="X711" t="str">
            <v>Div Ops-NE Electric</v>
          </cell>
          <cell r="Y711" t="str">
            <v>75005310E</v>
          </cell>
          <cell r="Z711" t="str">
            <v>MAE1000 - MA Electric Distribution PC</v>
          </cell>
          <cell r="AA711" t="str">
            <v>NONE</v>
          </cell>
          <cell r="AB711" t="str">
            <v xml:space="preserve">COMPANY 5310 LEVEL ELECT DIST </v>
          </cell>
          <cell r="AE711">
            <v>0</v>
          </cell>
          <cell r="AK711">
            <v>40007</v>
          </cell>
        </row>
        <row r="712">
          <cell r="A712" t="str">
            <v>C001984</v>
          </cell>
          <cell r="B712">
            <v>5310</v>
          </cell>
          <cell r="D712" t="str">
            <v>NEW BROCKTON SUB - 13.8 SWITCHGEAR</v>
          </cell>
          <cell r="E712" t="str">
            <v>P_Electric Distribution Sub MA</v>
          </cell>
          <cell r="G712" t="str">
            <v>NONE</v>
          </cell>
          <cell r="H712" t="str">
            <v>NONE</v>
          </cell>
          <cell r="I712" t="str">
            <v>FRITSCH, ROBERT</v>
          </cell>
          <cell r="L712" t="str">
            <v>Load Relief</v>
          </cell>
          <cell r="M712" t="str">
            <v>Specific</v>
          </cell>
          <cell r="O712" t="str">
            <v>cancelled</v>
          </cell>
          <cell r="Q712" t="str">
            <v>C01984</v>
          </cell>
          <cell r="R712">
            <v>37964</v>
          </cell>
          <cell r="S712" t="str">
            <v>pwrbtch</v>
          </cell>
          <cell r="U712" t="str">
            <v>THE NEW BROCKTON SUB WILL PROVIDE LOAD RELIEF FOR CENTRAL PART OF BROCKTON SERVED BY EASTON, BELMONT AND DUPONT SUBSTATIONS.  tHIS PROJECT CONSISTS OF THE 13,8 KV LOWSIDE PORTION OF THE SUB INCLUDING THE METALCLAD SWITCHGEAR AND CAP  BANK UP TO XFMR.</v>
          </cell>
          <cell r="V712" t="str">
            <v xml:space="preserve">  </v>
          </cell>
          <cell r="W712" t="str">
            <v>THE NEW BROCKTON SUB WILL PROVIDE LOAD RELIEF FOR CENTRAL PART OF BROCKTON SERVED BY EASTON, BELMONT AND DUPONT SUBSTATIONS.  THIS REGION OF THE BROCKTON AREA IS PROJECTED TO BE AT OR ABOVE 100% OF ITS SN RATINGS.</v>
          </cell>
          <cell r="X712" t="str">
            <v>Div Ops-NE Electric</v>
          </cell>
          <cell r="Y712" t="str">
            <v>75005310E</v>
          </cell>
          <cell r="Z712" t="str">
            <v>MAE1000 - MA Electric Distribution PC</v>
          </cell>
          <cell r="AA712" t="str">
            <v>NONE</v>
          </cell>
          <cell r="AB712" t="str">
            <v>BELMONT SUB  91BK 14KV   115KV</v>
          </cell>
          <cell r="AE712">
            <v>0</v>
          </cell>
          <cell r="AK712">
            <v>39260</v>
          </cell>
        </row>
        <row r="713">
          <cell r="A713" t="str">
            <v>C001985</v>
          </cell>
          <cell r="B713">
            <v>5310</v>
          </cell>
          <cell r="D713" t="str">
            <v>Replace VIR Reclosers</v>
          </cell>
          <cell r="E713" t="str">
            <v>P_Electric Distribution Sub MA</v>
          </cell>
          <cell r="G713" t="str">
            <v>NONE</v>
          </cell>
          <cell r="H713" t="str">
            <v>NONE</v>
          </cell>
          <cell r="M713" t="str">
            <v>Specific</v>
          </cell>
          <cell r="O713" t="str">
            <v>cancelled</v>
          </cell>
          <cell r="Q713" t="str">
            <v>C01985</v>
          </cell>
          <cell r="R713">
            <v>37964</v>
          </cell>
          <cell r="S713" t="str">
            <v>pwrbtch</v>
          </cell>
          <cell r="U713" t="str">
            <v xml:space="preserve">  </v>
          </cell>
          <cell r="V713" t="str">
            <v xml:space="preserve">cancel fp per email from Kelly, Patrick N. (SYR) 7/13/09. Kabir Salaam </v>
          </cell>
          <cell r="W713" t="str">
            <v xml:space="preserve">  </v>
          </cell>
          <cell r="X713" t="str">
            <v>Div Ops-NE Electric</v>
          </cell>
          <cell r="Y713" t="str">
            <v>75005310E</v>
          </cell>
          <cell r="Z713" t="str">
            <v>MAE1000 - MA Electric Distribution PC</v>
          </cell>
          <cell r="AA713" t="str">
            <v>NONE</v>
          </cell>
          <cell r="AB713" t="str">
            <v xml:space="preserve">COMPANY 5310 LEVEL ELECT DIST </v>
          </cell>
          <cell r="AE713">
            <v>0</v>
          </cell>
          <cell r="AK713">
            <v>40007</v>
          </cell>
        </row>
        <row r="714">
          <cell r="A714" t="str">
            <v>C001986</v>
          </cell>
          <cell r="B714">
            <v>5310</v>
          </cell>
          <cell r="D714" t="str">
            <v>E. BRIDGEWATER SUB - 2ND SUPPLY</v>
          </cell>
          <cell r="E714" t="str">
            <v>P_Electric Distribution Sub MA</v>
          </cell>
          <cell r="G714" t="str">
            <v>49</v>
          </cell>
          <cell r="H714" t="str">
            <v>NONE</v>
          </cell>
          <cell r="I714" t="str">
            <v>MAXIMOVICH, GEORGE</v>
          </cell>
          <cell r="J714" t="str">
            <v>System Capacity &amp; Performance</v>
          </cell>
          <cell r="L714" t="str">
            <v>Reliability - Dist</v>
          </cell>
          <cell r="M714" t="str">
            <v>Specific</v>
          </cell>
          <cell r="N714" t="str">
            <v>Substation Supply Reliability Risk</v>
          </cell>
          <cell r="O714" t="str">
            <v>Closed</v>
          </cell>
          <cell r="P714">
            <v>7271</v>
          </cell>
          <cell r="Q714" t="str">
            <v>C01986</v>
          </cell>
          <cell r="R714">
            <v>37964</v>
          </cell>
          <cell r="S714" t="str">
            <v>pwrbtch</v>
          </cell>
          <cell r="U714" t="str">
            <v>THIS PROJECT CONSISTS OF PROVIDING FOR THE ADDITION OF A SECOND 115/13.8 KV 40 MVA LTC XFMR AT EAST BRIDGEWATER SUB.  WORK INCLUDES  A STANDARD 115/13.8 KV 40 MVA TRANSFORMER WITHALL NECESSARY RELAYS, METERING AND CONTROLS AND A 2ND T</v>
          </cell>
          <cell r="V714" t="str">
            <v xml:space="preserve">  </v>
          </cell>
          <cell r="W714" t="str">
            <v>BASED ON THE RECOMMENDATION OF THE BROCKTON SOUTHWEST STUDY, A SECOND 115/13.8 KV TRANSFORMER WILL BE ADDED AT EAST BWR SUB.  THIS UNIT IS NECESSARY TO PROVIDE LOAD RELIEF TO THE AREA.</v>
          </cell>
          <cell r="X714" t="str">
            <v>Div Ops-NE Electric</v>
          </cell>
          <cell r="Y714" t="str">
            <v>75005310E</v>
          </cell>
          <cell r="Z714" t="str">
            <v>MAE1000 - MA Electric Distribution PC</v>
          </cell>
          <cell r="AA714" t="str">
            <v>NONE</v>
          </cell>
          <cell r="AB714" t="str">
            <v>EAST BRIDGEWATER SUB 97BK  115KV</v>
          </cell>
          <cell r="AE714">
            <v>9</v>
          </cell>
          <cell r="AF714" t="str">
            <v>14</v>
          </cell>
          <cell r="AG714">
            <v>39477</v>
          </cell>
          <cell r="AH714">
            <v>3524977</v>
          </cell>
          <cell r="AI714">
            <v>0</v>
          </cell>
          <cell r="AJ714">
            <v>0</v>
          </cell>
          <cell r="AK714">
            <v>0</v>
          </cell>
          <cell r="AL714">
            <v>1</v>
          </cell>
          <cell r="AM714">
            <v>0</v>
          </cell>
          <cell r="AN714">
            <v>1</v>
          </cell>
        </row>
        <row r="715">
          <cell r="A715" t="str">
            <v>C001987</v>
          </cell>
          <cell r="B715">
            <v>5310</v>
          </cell>
          <cell r="D715" t="str">
            <v>BRIDGEWATER SUB - 13.8 SWITCHGEAR</v>
          </cell>
          <cell r="E715" t="str">
            <v>P_Electric Distribution Sub MA</v>
          </cell>
          <cell r="G715" t="str">
            <v>NONE</v>
          </cell>
          <cell r="H715" t="str">
            <v>NONE</v>
          </cell>
          <cell r="I715" t="str">
            <v>FRITSCH, ROBERT</v>
          </cell>
          <cell r="L715" t="str">
            <v>New Business - Commercial</v>
          </cell>
          <cell r="M715" t="str">
            <v>Specific</v>
          </cell>
          <cell r="O715" t="str">
            <v>cancelled</v>
          </cell>
          <cell r="Q715" t="str">
            <v>C01987</v>
          </cell>
          <cell r="R715">
            <v>37964</v>
          </cell>
          <cell r="S715" t="str">
            <v>pwrbtch</v>
          </cell>
          <cell r="U715" t="str">
            <v>THIS NEW SUBSTATION WILL BE NECESSARY TO SERVE 1O TO 15 MW OF NEW LOAD IN THE LONGWATER DRIVE INDUSTRIAL PARK.  IT WILL CONSIST OF A METALCLAD 13.8KV SUBSTATION INITIALLY WITH 3 FDRS AND A CAP BANK.</v>
          </cell>
          <cell r="V715" t="str">
            <v xml:space="preserve">cancel fp per email from Kelly, Patrick N. (SYR) 7/13/09. Kabir Salaam </v>
          </cell>
          <cell r="W715" t="str">
            <v>THIS NEW SUBSTATION WILL BE NECESSARY TO SERVE 1O TO 15 MW OF NEW LOAD IN THE LONGWATER DRIVE INDUSTRIAL PARK.</v>
          </cell>
          <cell r="X715" t="str">
            <v>Div Ops-NE Electric</v>
          </cell>
          <cell r="Y715" t="str">
            <v>75005310E</v>
          </cell>
          <cell r="Z715" t="str">
            <v>MAE1000 - MA Electric Distribution PC</v>
          </cell>
          <cell r="AA715" t="str">
            <v>NONE</v>
          </cell>
          <cell r="AB715" t="str">
            <v>MASS PLANT - MA 5310 - MAE1000</v>
          </cell>
          <cell r="AE715">
            <v>0</v>
          </cell>
          <cell r="AK715">
            <v>40007</v>
          </cell>
        </row>
        <row r="716">
          <cell r="A716" t="str">
            <v>C001988</v>
          </cell>
          <cell r="B716">
            <v>5310</v>
          </cell>
          <cell r="D716" t="str">
            <v xml:space="preserve">NEW PEMBROKE SUB - 13.8 SWITCHGEAR </v>
          </cell>
          <cell r="E716" t="str">
            <v>P_Electric Distribution Sub MA</v>
          </cell>
          <cell r="G716" t="str">
            <v>NONE</v>
          </cell>
          <cell r="H716" t="str">
            <v>NONE</v>
          </cell>
          <cell r="I716" t="str">
            <v>FRITSCH, ROBERT</v>
          </cell>
          <cell r="L716" t="str">
            <v>Load Relief</v>
          </cell>
          <cell r="M716" t="str">
            <v>Specific</v>
          </cell>
          <cell r="O716" t="str">
            <v>cancelled</v>
          </cell>
          <cell r="Q716" t="str">
            <v>C01988</v>
          </cell>
          <cell r="R716">
            <v>37964</v>
          </cell>
          <cell r="S716" t="str">
            <v>pwrbtch</v>
          </cell>
          <cell r="U716" t="str">
            <v>THE NEW PEMBROKE SUB WILL PROVIDE LOAD RELIEF FOR THE PEMBROKE, HANSON AND HALIFAX AREA.  THIS PROJECT PROVIDES FOR THE 13.8 KV PORTION OF THE NEW SUBSTATION INCLUDING METALCLAD SWITCHGEAR, STA CAP BANK UP TO THE 115/13.8 KV TRANSFORMER.</v>
          </cell>
          <cell r="V716" t="str">
            <v xml:space="preserve">  </v>
          </cell>
          <cell r="W716" t="str">
            <v>THE PURPOSE OF THIS PROJECT IS TO PROVIDE LOAD RELIEF FOR THE REGION SUPPLIED BY 6 DIST FEEDERS FROM SEVERAL SUBSTATIONS.  THESE FEEDERS ARE PROJECTED TO REACH THEIR SN RATINGS IN THIS TIMEFRAME.</v>
          </cell>
          <cell r="X716" t="str">
            <v>Div Ops-NE Electric</v>
          </cell>
          <cell r="Y716" t="str">
            <v>75005310E</v>
          </cell>
          <cell r="Z716" t="str">
            <v>MAE1000 - MA Electric Distribution PC</v>
          </cell>
          <cell r="AA716" t="str">
            <v>NONE</v>
          </cell>
          <cell r="AB716" t="str">
            <v>MASS PLANT - MA 5310 - MAE1000</v>
          </cell>
          <cell r="AE716">
            <v>0</v>
          </cell>
          <cell r="AK716">
            <v>39260</v>
          </cell>
        </row>
        <row r="717">
          <cell r="A717" t="str">
            <v>C001989</v>
          </cell>
          <cell r="B717">
            <v>5310</v>
          </cell>
          <cell r="D717" t="str">
            <v>New Attleboro Area Supply Stat</v>
          </cell>
          <cell r="E717" t="str">
            <v>P_Electric Distribution Sub MA</v>
          </cell>
          <cell r="G717" t="str">
            <v>NONE</v>
          </cell>
          <cell r="H717" t="str">
            <v>NONE</v>
          </cell>
          <cell r="M717" t="str">
            <v>Specific</v>
          </cell>
          <cell r="O717" t="str">
            <v>cancelled</v>
          </cell>
          <cell r="Q717" t="str">
            <v>C01989</v>
          </cell>
          <cell r="R717">
            <v>37964</v>
          </cell>
          <cell r="S717" t="str">
            <v>pwrbtch</v>
          </cell>
          <cell r="U717" t="str">
            <v>FY04 planning ; FY07 Eng &amp; const start; FY08 Const complete</v>
          </cell>
          <cell r="V717" t="str">
            <v xml:space="preserve">  </v>
          </cell>
          <cell r="W717" t="str">
            <v xml:space="preserve">  </v>
          </cell>
          <cell r="X717" t="str">
            <v>Div Ops-NE Electric</v>
          </cell>
          <cell r="Y717" t="str">
            <v>75005310E</v>
          </cell>
          <cell r="Z717" t="str">
            <v>MAE1000 - MA Electric Distribution PC</v>
          </cell>
          <cell r="AA717" t="str">
            <v>NONE</v>
          </cell>
          <cell r="AB717" t="str">
            <v xml:space="preserve">COMPANY 5310 LEVEL ELECT DIST </v>
          </cell>
          <cell r="AE717">
            <v>0</v>
          </cell>
          <cell r="AK717">
            <v>38239</v>
          </cell>
        </row>
        <row r="718">
          <cell r="A718" t="str">
            <v>C001990</v>
          </cell>
          <cell r="B718">
            <v>5310</v>
          </cell>
          <cell r="D718" t="str">
            <v>QUIN-W. Quincy 4kV Breaker Upg</v>
          </cell>
          <cell r="E718" t="str">
            <v>P_Electric Distribution Sub MA</v>
          </cell>
          <cell r="G718" t="str">
            <v>NONE</v>
          </cell>
          <cell r="H718" t="str">
            <v>NONE</v>
          </cell>
          <cell r="M718" t="str">
            <v>Specific</v>
          </cell>
          <cell r="O718" t="str">
            <v>cancelled</v>
          </cell>
          <cell r="Q718" t="str">
            <v>C01990</v>
          </cell>
          <cell r="R718">
            <v>37964</v>
          </cell>
          <cell r="S718" t="str">
            <v>pwrbtch</v>
          </cell>
          <cell r="U718" t="str">
            <v>FY05 Eng &amp; const</v>
          </cell>
          <cell r="V718" t="str">
            <v xml:space="preserve">cancel fp per email from Kelly, Patrick N. (SYR) 7/13/09. Kabir Salaam </v>
          </cell>
          <cell r="W718" t="str">
            <v xml:space="preserve">  </v>
          </cell>
          <cell r="X718" t="str">
            <v>Div Ops-NE Electric</v>
          </cell>
          <cell r="Y718" t="str">
            <v>75005310E</v>
          </cell>
          <cell r="Z718" t="str">
            <v>MAE1000 - MA Electric Distribution PC</v>
          </cell>
          <cell r="AA718" t="str">
            <v>NONE</v>
          </cell>
          <cell r="AB718" t="str">
            <v xml:space="preserve">COMPANY 5310 LEVEL ELECT DIST </v>
          </cell>
          <cell r="AE718">
            <v>0</v>
          </cell>
          <cell r="AK718">
            <v>40007</v>
          </cell>
        </row>
        <row r="719">
          <cell r="A719" t="str">
            <v>C001991</v>
          </cell>
          <cell r="B719">
            <v>5310</v>
          </cell>
          <cell r="D719" t="str">
            <v>Substation automation</v>
          </cell>
          <cell r="E719" t="str">
            <v>P_Electric Distribution Sub MA</v>
          </cell>
          <cell r="G719" t="str">
            <v>NONE</v>
          </cell>
          <cell r="H719" t="str">
            <v>NONE</v>
          </cell>
          <cell r="M719" t="str">
            <v>Specific</v>
          </cell>
          <cell r="O719" t="str">
            <v>cancelled</v>
          </cell>
          <cell r="Q719" t="str">
            <v>C01991</v>
          </cell>
          <cell r="R719">
            <v>37964</v>
          </cell>
          <cell r="S719" t="str">
            <v>pwrbtch</v>
          </cell>
          <cell r="U719" t="str">
            <v>FY04 engineering</v>
          </cell>
          <cell r="V719" t="str">
            <v xml:space="preserve">  </v>
          </cell>
          <cell r="W719" t="str">
            <v xml:space="preserve">  </v>
          </cell>
          <cell r="X719" t="str">
            <v>Div Ops-NE Electric</v>
          </cell>
          <cell r="Y719" t="str">
            <v>75005310E</v>
          </cell>
          <cell r="Z719" t="str">
            <v>MAE1000 - MA Electric Distribution PC</v>
          </cell>
          <cell r="AA719" t="str">
            <v>NONE</v>
          </cell>
          <cell r="AB719" t="str">
            <v xml:space="preserve">COMPANY 5310 LEVEL ELECT DIST </v>
          </cell>
          <cell r="AE719">
            <v>0</v>
          </cell>
          <cell r="AK719">
            <v>38238</v>
          </cell>
        </row>
        <row r="720">
          <cell r="A720" t="str">
            <v>C001992</v>
          </cell>
          <cell r="B720">
            <v>5310</v>
          </cell>
          <cell r="D720" t="str">
            <v>Automate breakers at Field St,</v>
          </cell>
          <cell r="E720" t="str">
            <v>P_Electric Distribution Sub MA</v>
          </cell>
          <cell r="G720" t="str">
            <v>NONE</v>
          </cell>
          <cell r="H720" t="str">
            <v>NONE</v>
          </cell>
          <cell r="M720" t="str">
            <v>Specific</v>
          </cell>
          <cell r="O720" t="str">
            <v>cancelled</v>
          </cell>
          <cell r="Q720" t="str">
            <v>C01992</v>
          </cell>
          <cell r="R720">
            <v>37964</v>
          </cell>
          <cell r="S720" t="str">
            <v>pwrbtch</v>
          </cell>
          <cell r="U720" t="str">
            <v>FY05 Eng &amp; Const</v>
          </cell>
          <cell r="V720" t="str">
            <v xml:space="preserve">cancel fp per email from Kelly, Patrick N. (SYR) 7/13/09. Kabir Salaam </v>
          </cell>
          <cell r="W720" t="str">
            <v xml:space="preserve">  </v>
          </cell>
          <cell r="X720" t="str">
            <v>Div Ops-NE Electric</v>
          </cell>
          <cell r="Y720" t="str">
            <v>75005310E</v>
          </cell>
          <cell r="Z720" t="str">
            <v>MAE1000 - MA Electric Distribution PC</v>
          </cell>
          <cell r="AA720" t="str">
            <v>NONE</v>
          </cell>
          <cell r="AB720" t="str">
            <v xml:space="preserve">COMPANY 5310 LEVEL ELECT DIST </v>
          </cell>
          <cell r="AE720">
            <v>0</v>
          </cell>
          <cell r="AK720">
            <v>40007</v>
          </cell>
        </row>
        <row r="721">
          <cell r="A721" t="str">
            <v>C001993</v>
          </cell>
          <cell r="B721">
            <v>5310</v>
          </cell>
          <cell r="D721" t="str">
            <v>Mendon Sub Supply Automation</v>
          </cell>
          <cell r="E721" t="str">
            <v>P_Electric Distribution Sub MA</v>
          </cell>
          <cell r="G721" t="str">
            <v>NONE</v>
          </cell>
          <cell r="H721" t="str">
            <v>NONE</v>
          </cell>
          <cell r="L721" t="str">
            <v>Reliability - Dist</v>
          </cell>
          <cell r="M721" t="str">
            <v>Specific</v>
          </cell>
          <cell r="N721" t="str">
            <v>EMS Expansion</v>
          </cell>
          <cell r="O721" t="str">
            <v>cancelled</v>
          </cell>
          <cell r="Q721" t="str">
            <v>C01993</v>
          </cell>
          <cell r="R721">
            <v>37964</v>
          </cell>
          <cell r="S721" t="str">
            <v>pwrbtch</v>
          </cell>
          <cell r="U721" t="str">
            <v>FY05 Eng and const start</v>
          </cell>
          <cell r="V721" t="str">
            <v xml:space="preserve">cancel fp per email from Kelly, Patrick N. (SYR) 7/13/09. Kabir Salaam </v>
          </cell>
          <cell r="W721" t="str">
            <v xml:space="preserve">  </v>
          </cell>
          <cell r="X721" t="str">
            <v>Div Ops-NE Electric</v>
          </cell>
          <cell r="Y721" t="str">
            <v>75005310E</v>
          </cell>
          <cell r="Z721" t="str">
            <v>MAE1000 - MA Electric Distribution PC</v>
          </cell>
          <cell r="AA721" t="str">
            <v>NONE</v>
          </cell>
          <cell r="AB721" t="str">
            <v xml:space="preserve">COMPANY 5310 LEVEL ELECT DIST </v>
          </cell>
          <cell r="AE721">
            <v>0</v>
          </cell>
          <cell r="AK721">
            <v>40007</v>
          </cell>
        </row>
        <row r="722">
          <cell r="A722" t="str">
            <v>C001994</v>
          </cell>
          <cell r="B722">
            <v>5310</v>
          </cell>
          <cell r="D722" t="str">
            <v>Replace GE Relays</v>
          </cell>
          <cell r="E722" t="str">
            <v>P_Electric Distribution Sub MA</v>
          </cell>
          <cell r="G722" t="str">
            <v>NONE</v>
          </cell>
          <cell r="H722" t="str">
            <v>NONE</v>
          </cell>
          <cell r="I722" t="str">
            <v>URBANOWSKI, STANLEY</v>
          </cell>
          <cell r="L722" t="str">
            <v>Asset Replacement</v>
          </cell>
          <cell r="M722" t="str">
            <v>Specific</v>
          </cell>
          <cell r="O722" t="str">
            <v>cancelled</v>
          </cell>
          <cell r="P722">
            <v>7475</v>
          </cell>
          <cell r="Q722" t="str">
            <v>C01994</v>
          </cell>
          <cell r="R722">
            <v>37964</v>
          </cell>
          <cell r="S722" t="str">
            <v>pwrbtch</v>
          </cell>
          <cell r="U722" t="str">
            <v xml:space="preserve">  </v>
          </cell>
          <cell r="V722" t="str">
            <v xml:space="preserve">cancel fp per email from Kelly, Patrick N. (SYR) 7/13/09. Kabir Salaam </v>
          </cell>
          <cell r="W722" t="str">
            <v xml:space="preserve">  </v>
          </cell>
          <cell r="X722" t="str">
            <v>Div Ops-NE Electric</v>
          </cell>
          <cell r="Y722" t="str">
            <v>75005310E</v>
          </cell>
          <cell r="Z722" t="str">
            <v>MAE1000 - MA Electric Distribution PC</v>
          </cell>
          <cell r="AA722" t="str">
            <v>NONE</v>
          </cell>
          <cell r="AB722" t="str">
            <v xml:space="preserve">COMPANY 5310 LEVEL ELECT DIST </v>
          </cell>
          <cell r="AE722">
            <v>0</v>
          </cell>
          <cell r="AK722">
            <v>40007</v>
          </cell>
        </row>
        <row r="723">
          <cell r="A723" t="str">
            <v>C001995</v>
          </cell>
          <cell r="B723">
            <v>5310</v>
          </cell>
          <cell r="D723" t="str">
            <v>Replace CBs Woodside Sub</v>
          </cell>
          <cell r="E723" t="str">
            <v>P_Electric Distribution Sub MA</v>
          </cell>
          <cell r="G723" t="str">
            <v>NONE</v>
          </cell>
          <cell r="H723" t="str">
            <v>NONE</v>
          </cell>
          <cell r="M723" t="str">
            <v>Specific</v>
          </cell>
          <cell r="O723" t="str">
            <v>cancelled</v>
          </cell>
          <cell r="Q723" t="str">
            <v>C01995</v>
          </cell>
          <cell r="R723">
            <v>37964</v>
          </cell>
          <cell r="S723" t="str">
            <v>pwrbtch</v>
          </cell>
          <cell r="U723" t="str">
            <v xml:space="preserve">  </v>
          </cell>
          <cell r="V723" t="str">
            <v xml:space="preserve">cancel fp per email from Kelly, Patrick N. (SYR) 7/13/09. Kabir Salaam </v>
          </cell>
          <cell r="W723" t="str">
            <v xml:space="preserve">  </v>
          </cell>
          <cell r="X723" t="str">
            <v>Div Ops-NE Electric</v>
          </cell>
          <cell r="Y723" t="str">
            <v>75005310E</v>
          </cell>
          <cell r="Z723" t="str">
            <v>MAE1000 - MA Electric Distribution PC</v>
          </cell>
          <cell r="AA723" t="str">
            <v>NONE</v>
          </cell>
          <cell r="AB723" t="str">
            <v xml:space="preserve">COMPANY 5310 LEVEL ELECT DIST </v>
          </cell>
          <cell r="AE723">
            <v>0</v>
          </cell>
          <cell r="AK723">
            <v>40007</v>
          </cell>
        </row>
        <row r="724">
          <cell r="A724" t="str">
            <v>C001996</v>
          </cell>
          <cell r="B724">
            <v>5310</v>
          </cell>
          <cell r="D724" t="str">
            <v>SE FRAN Forge Park Sub</v>
          </cell>
          <cell r="E724" t="str">
            <v>P_Electric Distribution Sub MA</v>
          </cell>
          <cell r="G724" t="str">
            <v>NONE</v>
          </cell>
          <cell r="H724" t="str">
            <v>NONE</v>
          </cell>
          <cell r="I724" t="str">
            <v>DUFFY JR., JOHN</v>
          </cell>
          <cell r="L724" t="str">
            <v>Load Relief</v>
          </cell>
          <cell r="M724" t="str">
            <v>Specific</v>
          </cell>
          <cell r="O724" t="str">
            <v>cancelled</v>
          </cell>
          <cell r="Q724" t="str">
            <v>C01996</v>
          </cell>
          <cell r="R724">
            <v>37964</v>
          </cell>
          <cell r="S724" t="str">
            <v>pwrbtch</v>
          </cell>
          <cell r="U724" t="str">
            <v>Future substation at Route 140 near Forge Park in Franklin, MA. This is the MECo portion. Two feeders will be needed by 2009.</v>
          </cell>
          <cell r="V724" t="str">
            <v>Forge park W1 and W2 will be added in 2009.</v>
          </cell>
          <cell r="W724" t="str">
            <v>Forge Park sub needed by 2009. Two feeders will be added initially. Work will include breakers, relays / controls and regulators for new feeders.</v>
          </cell>
          <cell r="X724" t="str">
            <v>Div Ops-NE Electric</v>
          </cell>
          <cell r="Y724" t="str">
            <v>75005310E</v>
          </cell>
          <cell r="Z724" t="str">
            <v>MAE1000 - MA Electric Distribution PC</v>
          </cell>
          <cell r="AA724" t="str">
            <v>NONE</v>
          </cell>
          <cell r="AB724" t="str">
            <v xml:space="preserve">COMPANY 5310 LEVEL ELECT DIST </v>
          </cell>
          <cell r="AE724">
            <v>0</v>
          </cell>
          <cell r="AK724">
            <v>39260</v>
          </cell>
        </row>
        <row r="725">
          <cell r="A725" t="str">
            <v>C001997</v>
          </cell>
          <cell r="B725">
            <v>5310</v>
          </cell>
          <cell r="D725" t="str">
            <v>SE PLAIN E. Bacon St. Sub</v>
          </cell>
          <cell r="E725" t="str">
            <v>P_Electric Distribution Sub MA</v>
          </cell>
          <cell r="G725" t="str">
            <v>NONE</v>
          </cell>
          <cell r="H725" t="str">
            <v>NONE</v>
          </cell>
          <cell r="I725" t="str">
            <v>DUFFY JR., JOHN</v>
          </cell>
          <cell r="L725" t="str">
            <v>Load Relief</v>
          </cell>
          <cell r="M725" t="str">
            <v>Specific</v>
          </cell>
          <cell r="O725" t="str">
            <v>cancelled</v>
          </cell>
          <cell r="Q725" t="str">
            <v>C01997</v>
          </cell>
          <cell r="R725">
            <v>37964</v>
          </cell>
          <cell r="S725" t="str">
            <v>pwrbtch</v>
          </cell>
          <cell r="U725" t="str">
            <v>This is an options in the ongoing 2006 Union Loop North study. _x000D_
The construction of Crocker 3424W5 feeder will bump this project out to FY07, FY08, and FY09._x000D_
Will need for summer 2009.</v>
          </cell>
          <cell r="V725" t="str">
            <v xml:space="preserve">  </v>
          </cell>
          <cell r="W725" t="str">
            <v>Proposal for an E.Bacon Sub by summer 2009.   MECO PORTION FOR FEEDER WORK.</v>
          </cell>
          <cell r="X725" t="str">
            <v>Div Ops-NE Electric</v>
          </cell>
          <cell r="Y725" t="str">
            <v>75005310E</v>
          </cell>
          <cell r="Z725" t="str">
            <v>MAE1000 - MA Electric Distribution PC</v>
          </cell>
          <cell r="AA725" t="str">
            <v>NONE</v>
          </cell>
          <cell r="AB725" t="str">
            <v xml:space="preserve">COMPANY 5310 LEVEL ELECT DIST </v>
          </cell>
          <cell r="AE725">
            <v>0</v>
          </cell>
          <cell r="AK725">
            <v>39260</v>
          </cell>
        </row>
        <row r="726">
          <cell r="A726" t="str">
            <v>C001998</v>
          </cell>
          <cell r="B726">
            <v>5310</v>
          </cell>
          <cell r="D726" t="str">
            <v>SO. RANDOLPH SUB - NEW 97W5 FDR BKR</v>
          </cell>
          <cell r="E726" t="str">
            <v>P_Electric Distribution Sub MA</v>
          </cell>
          <cell r="G726" t="str">
            <v>49</v>
          </cell>
          <cell r="H726" t="str">
            <v>NONE</v>
          </cell>
          <cell r="I726" t="str">
            <v>ALLARD, ALBERT</v>
          </cell>
          <cell r="J726" t="str">
            <v>System Capacity &amp; Performance</v>
          </cell>
          <cell r="L726" t="str">
            <v>Load Relief</v>
          </cell>
          <cell r="M726" t="str">
            <v>Specific</v>
          </cell>
          <cell r="O726" t="str">
            <v>Closed</v>
          </cell>
          <cell r="P726">
            <v>7531</v>
          </cell>
          <cell r="Q726" t="str">
            <v>C01998</v>
          </cell>
          <cell r="R726">
            <v>37964</v>
          </cell>
          <cell r="S726" t="str">
            <v>pwrbtch</v>
          </cell>
          <cell r="U726" t="str">
            <v>SO. RANDOLPH SUB - NEW 97W5 FDR BKR</v>
          </cell>
          <cell r="V726" t="str">
            <v xml:space="preserve">  </v>
          </cell>
          <cell r="W726" t="str">
            <v>THE PURPOSE OF THIS PROJECT IS TO PROVIDE AREA LOAD RELIEF TO PARTS OF STOUGHTON AND AVON SERVED FROM AMES, PARKVIEW AND STOUGHTON SUBSTATIONS.  COLLECTIVELY THESE SUBS SUPPLY 29,000 CUSTOMERS AND ARE AT OR OVER 95%SN.  THE INTENT OF THIS NEW FEEDER IS TO</v>
          </cell>
          <cell r="X726" t="str">
            <v>Div Ops-NE Electric</v>
          </cell>
          <cell r="Y726" t="str">
            <v>75005310E</v>
          </cell>
          <cell r="Z726" t="str">
            <v>MAE1000 - MA Electric Distribution PC</v>
          </cell>
          <cell r="AA726" t="str">
            <v>NONE</v>
          </cell>
          <cell r="AB726" t="str">
            <v>SUB #97 SOUTH RANDOLPH, 202 SOUTH M</v>
          </cell>
          <cell r="AE726">
            <v>3</v>
          </cell>
          <cell r="AF726" t="str">
            <v>3</v>
          </cell>
          <cell r="AG726">
            <v>38300</v>
          </cell>
          <cell r="AH726">
            <v>510000</v>
          </cell>
          <cell r="AI726">
            <v>0</v>
          </cell>
          <cell r="AJ726">
            <v>0</v>
          </cell>
          <cell r="AK726">
            <v>0</v>
          </cell>
          <cell r="AL726">
            <v>1</v>
          </cell>
          <cell r="AM726">
            <v>0</v>
          </cell>
          <cell r="AN726">
            <v>1</v>
          </cell>
        </row>
        <row r="727">
          <cell r="A727" t="str">
            <v>C001999</v>
          </cell>
          <cell r="B727">
            <v>5310</v>
          </cell>
          <cell r="D727" t="str">
            <v>SS Field St Sub Imp &amp; Expansion</v>
          </cell>
          <cell r="E727" t="str">
            <v>P_Electric Distribution Sub MA</v>
          </cell>
          <cell r="G727" t="str">
            <v>NONE</v>
          </cell>
          <cell r="H727" t="str">
            <v>NONE</v>
          </cell>
          <cell r="I727" t="str">
            <v>MAXIMOVICH, GEORGE</v>
          </cell>
          <cell r="J727" t="str">
            <v>System Capacity &amp; Performance</v>
          </cell>
          <cell r="L727" t="str">
            <v>Load Relief</v>
          </cell>
          <cell r="M727" t="str">
            <v>Specific</v>
          </cell>
          <cell r="N727" t="str">
            <v>Substation Supply Reliability Risk</v>
          </cell>
          <cell r="O727" t="str">
            <v>cancelled</v>
          </cell>
          <cell r="P727">
            <v>7538</v>
          </cell>
          <cell r="Q727" t="str">
            <v>C01999</v>
          </cell>
          <cell r="R727">
            <v>37964</v>
          </cell>
          <cell r="S727" t="str">
            <v>pwrbtch</v>
          </cell>
          <cell r="U727" t="str">
            <v>Expand Field St. #1 substation, 13.8 kV new yard to include 5th bay and  provide full SCADA integration.</v>
          </cell>
          <cell r="V727" t="str">
            <v xml:space="preserve">  </v>
          </cell>
          <cell r="W727" t="str">
            <v>Asset Replacement of Old 13.8 KV yard and 4 KV inside substation at Field St. #1 substation</v>
          </cell>
          <cell r="X727" t="str">
            <v>Div Ops-NE Electric</v>
          </cell>
          <cell r="Y727" t="str">
            <v>75005310E</v>
          </cell>
          <cell r="Z727" t="str">
            <v>MAE1000 - MA Electric Distribution PC</v>
          </cell>
          <cell r="AA727" t="str">
            <v>NONE</v>
          </cell>
          <cell r="AB727" t="str">
            <v>SUB #1 FIELD STREET, QUINCY</v>
          </cell>
          <cell r="AE727">
            <v>0</v>
          </cell>
          <cell r="AK727">
            <v>39345</v>
          </cell>
        </row>
        <row r="728">
          <cell r="A728" t="str">
            <v>C002000</v>
          </cell>
          <cell r="B728">
            <v>5310</v>
          </cell>
          <cell r="D728" t="str">
            <v>Read Street T4 Foundation; Ani</v>
          </cell>
          <cell r="E728" t="str">
            <v>P_Electric Distribution Sub MA</v>
          </cell>
          <cell r="G728" t="str">
            <v>NONE</v>
          </cell>
          <cell r="H728" t="str">
            <v>NONE</v>
          </cell>
          <cell r="M728" t="str">
            <v>Specific</v>
          </cell>
          <cell r="O728" t="str">
            <v>cancelled</v>
          </cell>
          <cell r="Q728" t="str">
            <v>C02000</v>
          </cell>
          <cell r="R728">
            <v>37964</v>
          </cell>
          <cell r="S728" t="str">
            <v>pwrbtch</v>
          </cell>
          <cell r="U728" t="str">
            <v>FY04 Const complete (CK - This is a NEP issue)</v>
          </cell>
          <cell r="V728" t="str">
            <v xml:space="preserve">cancel fp per email from Kelly, Patrick N. (SYR) 7/13/09. Kabir Salaam </v>
          </cell>
          <cell r="W728" t="str">
            <v xml:space="preserve">  </v>
          </cell>
          <cell r="X728" t="str">
            <v>Div Ops-NE Electric</v>
          </cell>
          <cell r="Y728" t="str">
            <v>75005310E</v>
          </cell>
          <cell r="Z728" t="str">
            <v>MAE1000 - MA Electric Distribution PC</v>
          </cell>
          <cell r="AA728" t="str">
            <v>NONE</v>
          </cell>
          <cell r="AB728" t="str">
            <v xml:space="preserve">COMPANY 5310 LEVEL ELECT DIST </v>
          </cell>
          <cell r="AE728">
            <v>0</v>
          </cell>
          <cell r="AK728">
            <v>40007</v>
          </cell>
        </row>
        <row r="729">
          <cell r="A729" t="str">
            <v>C002001</v>
          </cell>
          <cell r="B729">
            <v>5310</v>
          </cell>
          <cell r="D729" t="str">
            <v>SE-DIGHTON Substn-New 19W74 pos</v>
          </cell>
          <cell r="E729" t="str">
            <v>P_Electric Distribution Sub MA</v>
          </cell>
          <cell r="G729" t="str">
            <v>NONE</v>
          </cell>
          <cell r="H729" t="str">
            <v>NONE</v>
          </cell>
          <cell r="L729" t="str">
            <v>Load Relief</v>
          </cell>
          <cell r="M729" t="str">
            <v>Specific</v>
          </cell>
          <cell r="O729" t="str">
            <v>cancelled</v>
          </cell>
          <cell r="Q729" t="str">
            <v>C02001</v>
          </cell>
          <cell r="R729">
            <v>37964</v>
          </cell>
          <cell r="S729" t="str">
            <v>pwrbtch</v>
          </cell>
          <cell r="U729" t="str">
            <v>FY06 eng &amp; const</v>
          </cell>
          <cell r="V729" t="str">
            <v>breaker fdr pos</v>
          </cell>
          <cell r="W729" t="str">
            <v>Load releif of bifurcated 19W72.  New feeder will take north Dighton branch of 19W72_x000D_
_x000D_
                                         PPF Score 8</v>
          </cell>
          <cell r="X729" t="str">
            <v>Div Ops-NE Electric</v>
          </cell>
          <cell r="Y729" t="str">
            <v>75005310E</v>
          </cell>
          <cell r="Z729" t="str">
            <v>MAE1000 - MA Electric Distribution PC</v>
          </cell>
          <cell r="AA729" t="str">
            <v>NONE</v>
          </cell>
          <cell r="AB729" t="str">
            <v>DIGHTON SUB  14KV   115KV</v>
          </cell>
          <cell r="AE729">
            <v>0</v>
          </cell>
          <cell r="AK729">
            <v>39260</v>
          </cell>
        </row>
        <row r="730">
          <cell r="A730" t="str">
            <v>C002002</v>
          </cell>
          <cell r="B730">
            <v>5310</v>
          </cell>
          <cell r="D730" t="str">
            <v>Sykes-Subst-New 28W44 fdr</v>
          </cell>
          <cell r="E730" t="str">
            <v>P_Electric Distribution Sub MA</v>
          </cell>
          <cell r="G730" t="str">
            <v>NONE</v>
          </cell>
          <cell r="H730" t="str">
            <v>NONE</v>
          </cell>
          <cell r="L730" t="str">
            <v>Load Relief</v>
          </cell>
          <cell r="M730" t="str">
            <v>Specific</v>
          </cell>
          <cell r="O730" t="str">
            <v>cancelled</v>
          </cell>
          <cell r="Q730" t="str">
            <v>C02002</v>
          </cell>
          <cell r="R730">
            <v>37964</v>
          </cell>
          <cell r="S730" t="str">
            <v>pwrbtch</v>
          </cell>
          <cell r="U730" t="str">
            <v>FY04 Planning; FY05 complete</v>
          </cell>
          <cell r="V730" t="str">
            <v>see Fall River Study and LNG Plant Study</v>
          </cell>
          <cell r="W730" t="str">
            <v>Summer load relief fro 28W43 feeder</v>
          </cell>
          <cell r="X730" t="str">
            <v>Div Ops-NE Electric</v>
          </cell>
          <cell r="Y730" t="str">
            <v>75005310E</v>
          </cell>
          <cell r="Z730" t="str">
            <v>MAE1000 - MA Electric Distribution PC</v>
          </cell>
          <cell r="AA730" t="str">
            <v>NONE</v>
          </cell>
          <cell r="AB730" t="str">
            <v>MASS PLANT - MA 5310 - MAE1000</v>
          </cell>
          <cell r="AE730">
            <v>0</v>
          </cell>
          <cell r="AK730">
            <v>38238</v>
          </cell>
        </row>
        <row r="731">
          <cell r="A731" t="str">
            <v>C002003</v>
          </cell>
          <cell r="B731">
            <v>5310</v>
          </cell>
          <cell r="D731" t="str">
            <v>SE-BATES SUB W46 Fdr Pos tunnel ckt</v>
          </cell>
          <cell r="E731" t="str">
            <v>P_Electric Distribution Sub MA</v>
          </cell>
          <cell r="G731" t="str">
            <v>NONE</v>
          </cell>
          <cell r="H731" t="str">
            <v>NONE</v>
          </cell>
          <cell r="M731" t="str">
            <v>Specific</v>
          </cell>
          <cell r="O731" t="str">
            <v>cancelled</v>
          </cell>
          <cell r="Q731" t="str">
            <v>C02003</v>
          </cell>
          <cell r="R731">
            <v>37964</v>
          </cell>
          <cell r="S731" t="str">
            <v>pwrbtch</v>
          </cell>
          <cell r="U731" t="str">
            <v>FY04 complete study; FY06 eng &amp; start const; FY07 complete</v>
          </cell>
          <cell r="V731" t="str">
            <v xml:space="preserve">  </v>
          </cell>
          <cell r="W731" t="str">
            <v xml:space="preserve">  </v>
          </cell>
          <cell r="X731" t="str">
            <v>Div Ops-NE Electric</v>
          </cell>
          <cell r="Y731" t="str">
            <v>75005310E</v>
          </cell>
          <cell r="Z731" t="str">
            <v>MAE1000 - MA Electric Distribution PC</v>
          </cell>
          <cell r="AA731" t="str">
            <v>NONE</v>
          </cell>
          <cell r="AB731" t="str">
            <v xml:space="preserve">COMPANY 5310 LEVEL ELECT DIST </v>
          </cell>
          <cell r="AE731">
            <v>0</v>
          </cell>
          <cell r="AK731">
            <v>39260</v>
          </cell>
        </row>
        <row r="732">
          <cell r="A732" t="str">
            <v>C002004</v>
          </cell>
          <cell r="B732">
            <v>5310</v>
          </cell>
          <cell r="D732" t="str">
            <v>Bates-Subst-New 115W46 fdr</v>
          </cell>
          <cell r="E732" t="str">
            <v>P_Electric Distribution Sub MA</v>
          </cell>
          <cell r="G732" t="str">
            <v>NONE</v>
          </cell>
          <cell r="H732" t="str">
            <v>NONE</v>
          </cell>
          <cell r="M732" t="str">
            <v>Specific</v>
          </cell>
          <cell r="O732" t="str">
            <v>cancelled</v>
          </cell>
          <cell r="Q732" t="str">
            <v>C02004</v>
          </cell>
          <cell r="R732">
            <v>37964</v>
          </cell>
          <cell r="S732" t="str">
            <v>pwrbtch</v>
          </cell>
          <cell r="U732" t="str">
            <v>FY04 complete study; FY05 eng &amp; start const; FY06 complete</v>
          </cell>
          <cell r="V732" t="str">
            <v xml:space="preserve">  </v>
          </cell>
          <cell r="W732" t="str">
            <v xml:space="preserve">  </v>
          </cell>
          <cell r="X732" t="str">
            <v>Div Ops-NE Electric</v>
          </cell>
          <cell r="Y732" t="str">
            <v>75005310E</v>
          </cell>
          <cell r="Z732" t="str">
            <v>MAE1000 - MA Electric Distribution PC</v>
          </cell>
          <cell r="AA732" t="str">
            <v>NONE</v>
          </cell>
          <cell r="AB732" t="str">
            <v xml:space="preserve">COMPANY 5310 LEVEL ELECT DIST </v>
          </cell>
          <cell r="AE732">
            <v>0</v>
          </cell>
          <cell r="AK732">
            <v>38238</v>
          </cell>
        </row>
        <row r="733">
          <cell r="A733" t="str">
            <v>C002005</v>
          </cell>
          <cell r="B733">
            <v>5310</v>
          </cell>
          <cell r="D733" t="str">
            <v>Westboro Sub-Substn- New 312W6</v>
          </cell>
          <cell r="E733" t="str">
            <v>P_Electric Distribution Sub MA</v>
          </cell>
          <cell r="G733" t="str">
            <v>NONE</v>
          </cell>
          <cell r="H733" t="str">
            <v>NONE</v>
          </cell>
          <cell r="M733" t="str">
            <v>Specific</v>
          </cell>
          <cell r="O733" t="str">
            <v>cancelled</v>
          </cell>
          <cell r="Q733" t="str">
            <v>C02005</v>
          </cell>
          <cell r="R733">
            <v>37964</v>
          </cell>
          <cell r="S733" t="str">
            <v>pwrbtch</v>
          </cell>
          <cell r="U733" t="str">
            <v xml:space="preserve">  </v>
          </cell>
          <cell r="V733" t="str">
            <v xml:space="preserve">  </v>
          </cell>
          <cell r="W733" t="str">
            <v xml:space="preserve">  </v>
          </cell>
          <cell r="X733" t="str">
            <v>Div Ops-NE Electric</v>
          </cell>
          <cell r="Y733" t="str">
            <v>75005310E</v>
          </cell>
          <cell r="Z733" t="str">
            <v>MAE1000 - MA Electric Distribution PC</v>
          </cell>
          <cell r="AA733" t="str">
            <v>NONE</v>
          </cell>
          <cell r="AB733" t="str">
            <v xml:space="preserve">COMPANY 5310 LEVEL ELECT DIST </v>
          </cell>
          <cell r="AE733">
            <v>0</v>
          </cell>
          <cell r="AK733">
            <v>38239</v>
          </cell>
        </row>
        <row r="734">
          <cell r="A734" t="str">
            <v>C002006</v>
          </cell>
          <cell r="B734">
            <v>5310</v>
          </cell>
          <cell r="D734" t="str">
            <v>Norton- Substn- Replace 4L2 Re</v>
          </cell>
          <cell r="E734" t="str">
            <v>P_Electric Distribution Sub MA</v>
          </cell>
          <cell r="G734" t="str">
            <v>NONE</v>
          </cell>
          <cell r="H734" t="str">
            <v>NONE</v>
          </cell>
          <cell r="I734" t="str">
            <v>WILLIAMS, ROBERT</v>
          </cell>
          <cell r="M734" t="str">
            <v>Specific</v>
          </cell>
          <cell r="O734" t="str">
            <v>cancelled</v>
          </cell>
          <cell r="P734">
            <v>7424</v>
          </cell>
          <cell r="Q734" t="str">
            <v>C02006</v>
          </cell>
          <cell r="R734">
            <v>37964</v>
          </cell>
          <cell r="S734" t="str">
            <v>pwrbtch</v>
          </cell>
          <cell r="U734" t="str">
            <v>FY05 Eng &amp; Const</v>
          </cell>
          <cell r="V734" t="str">
            <v xml:space="preserve">  </v>
          </cell>
          <cell r="W734" t="str">
            <v xml:space="preserve">  </v>
          </cell>
          <cell r="X734" t="str">
            <v>Div Ops-NE Electric</v>
          </cell>
          <cell r="Y734" t="str">
            <v>75005310E</v>
          </cell>
          <cell r="Z734" t="str">
            <v>MAE1000 - MA Electric Distribution PC</v>
          </cell>
          <cell r="AA734" t="str">
            <v>NONE</v>
          </cell>
          <cell r="AB734" t="str">
            <v xml:space="preserve">COMPANY 5310 LEVEL ELECT DIST </v>
          </cell>
          <cell r="AE734">
            <v>0</v>
          </cell>
          <cell r="AK734">
            <v>39260</v>
          </cell>
        </row>
        <row r="735">
          <cell r="A735" t="str">
            <v>C002007</v>
          </cell>
          <cell r="B735">
            <v>5310</v>
          </cell>
          <cell r="D735" t="str">
            <v>SE Union Sub 348W5,W6,Tie Brk/Reac</v>
          </cell>
          <cell r="E735" t="str">
            <v>P_Electric Distribution Sub MA</v>
          </cell>
          <cell r="G735" t="str">
            <v>NONE</v>
          </cell>
          <cell r="H735" t="str">
            <v>NONE</v>
          </cell>
          <cell r="I735" t="str">
            <v>TAYLOR-WILLIS, LAURI JEAN</v>
          </cell>
          <cell r="J735" t="str">
            <v>System Capacity &amp; Performance</v>
          </cell>
          <cell r="L735" t="str">
            <v>Load Relief</v>
          </cell>
          <cell r="M735" t="str">
            <v>Specific</v>
          </cell>
          <cell r="O735" t="str">
            <v>Closed</v>
          </cell>
          <cell r="P735">
            <v>7505</v>
          </cell>
          <cell r="Q735" t="str">
            <v>C02007</v>
          </cell>
          <cell r="R735">
            <v>37964</v>
          </cell>
          <cell r="S735" t="str">
            <v>pwrbtch</v>
          </cell>
          <cell r="U735" t="str">
            <v>Install new breakers at Union St W5,W6, and tie breakers positions, relays, controls, and associated equipment for new feeders; 348W5, and 348W6. _x000D_
Based on the results of the PQ study done in Jan 2005, 0.5 ohm reactors will be added</v>
          </cell>
          <cell r="V735" t="str">
            <v xml:space="preserve">Substation work needed for two new feeders at Union St. Sub._x000D_
</v>
          </cell>
          <cell r="W735" t="str">
            <v>Two new feeders from existing Union St sub needed for load relief in the Franklin area.  Install W5,W6, and Tie breakers, relays and controls for 348W5 and 348W6. Needed for load relief in summer 2005. SIX feeders above 90% by 2006 will be relieved by the</v>
          </cell>
          <cell r="X735" t="str">
            <v>Div Ops-NE Electric</v>
          </cell>
          <cell r="Y735" t="str">
            <v>75005310E</v>
          </cell>
          <cell r="Z735" t="str">
            <v>MAE1000 - MA Electric Distribution PC</v>
          </cell>
          <cell r="AA735" t="str">
            <v>NONE</v>
          </cell>
          <cell r="AB735" t="str">
            <v>SUB #348-UNION ST, FRANKLIN, MA</v>
          </cell>
          <cell r="AE735">
            <v>5</v>
          </cell>
          <cell r="AF735" t="str">
            <v>5</v>
          </cell>
          <cell r="AG735">
            <v>38860</v>
          </cell>
          <cell r="AH735">
            <v>705805.06</v>
          </cell>
          <cell r="AI735">
            <v>0</v>
          </cell>
          <cell r="AJ735">
            <v>0</v>
          </cell>
          <cell r="AK735">
            <v>0</v>
          </cell>
          <cell r="AL735">
            <v>1</v>
          </cell>
          <cell r="AM735">
            <v>0</v>
          </cell>
          <cell r="AN735">
            <v>1</v>
          </cell>
        </row>
        <row r="736">
          <cell r="A736" t="str">
            <v>C002008</v>
          </cell>
          <cell r="B736">
            <v>5310</v>
          </cell>
          <cell r="D736" t="str">
            <v>Chartley Pd-Replace 8L1 Xfmr &amp; Regs</v>
          </cell>
          <cell r="E736" t="str">
            <v>P_Electric Distribution Sub MA</v>
          </cell>
          <cell r="G736" t="str">
            <v>49</v>
          </cell>
          <cell r="H736" t="str">
            <v>NONE</v>
          </cell>
          <cell r="I736" t="str">
            <v>KOPOYAN, TODD</v>
          </cell>
          <cell r="J736" t="str">
            <v>System Capacity &amp; Performance</v>
          </cell>
          <cell r="L736" t="str">
            <v>Load Relief</v>
          </cell>
          <cell r="M736" t="str">
            <v>Specific</v>
          </cell>
          <cell r="O736" t="str">
            <v>Closed</v>
          </cell>
          <cell r="P736">
            <v>7237</v>
          </cell>
          <cell r="Q736" t="str">
            <v>C02008</v>
          </cell>
          <cell r="R736">
            <v>37964</v>
          </cell>
          <cell r="S736" t="str">
            <v>pwrbtch</v>
          </cell>
          <cell r="U736" t="str">
            <v>Replace T3 and the 8L1 regulators at Chartley Pond Sub.  Replace the 23kV fuses with an airbreak switch and install five new overcurrent relays and associated relay equipment on existing panels in the control house.</v>
          </cell>
          <cell r="V736" t="str">
            <v>Replace T3 with a 7.5/9.375 MVA transformer and the 8L1 regulators with 333 kva units. This work will relieve two feeders projected to be loaded above 90%.  CPPBP # is 20.  Note: Replacing T3 (and the regulators) will be done immediately to replace the tr</v>
          </cell>
          <cell r="W736" t="str">
            <v>The replacement of T3 and the 8L1 regulators is justified as a common item in the soon to be released Attleboro PSA Study.  This work is required to reduce the load on two area feeders (8L1 &amp; 8L4) that are projected to loaded above 90% of their SNC in 200</v>
          </cell>
          <cell r="X736" t="str">
            <v>Div Ops-NE Electric</v>
          </cell>
          <cell r="Y736" t="str">
            <v>75005310E</v>
          </cell>
          <cell r="Z736" t="str">
            <v>MAE1000 - MA Electric Distribution PC</v>
          </cell>
          <cell r="AA736" t="str">
            <v>NONE</v>
          </cell>
          <cell r="AB736" t="str">
            <v>SUB #8 CHARTLEY POND, ATTLEBORO</v>
          </cell>
          <cell r="AE736">
            <v>6</v>
          </cell>
          <cell r="AF736" t="str">
            <v>6</v>
          </cell>
          <cell r="AG736">
            <v>38917</v>
          </cell>
          <cell r="AH736">
            <v>700000</v>
          </cell>
          <cell r="AI736">
            <v>0</v>
          </cell>
          <cell r="AJ736">
            <v>0</v>
          </cell>
          <cell r="AK736">
            <v>0</v>
          </cell>
          <cell r="AL736">
            <v>1</v>
          </cell>
          <cell r="AM736">
            <v>0</v>
          </cell>
          <cell r="AN736">
            <v>1</v>
          </cell>
        </row>
        <row r="737">
          <cell r="A737" t="str">
            <v>C002009</v>
          </cell>
          <cell r="B737">
            <v>5310</v>
          </cell>
          <cell r="D737" t="str">
            <v>Replace Induction Regs.</v>
          </cell>
          <cell r="E737" t="str">
            <v>P_Electric Distribution Sub MA</v>
          </cell>
          <cell r="G737" t="str">
            <v>NONE</v>
          </cell>
          <cell r="H737" t="str">
            <v>NONE</v>
          </cell>
          <cell r="M737" t="str">
            <v>Specific</v>
          </cell>
          <cell r="O737" t="str">
            <v>cancelled</v>
          </cell>
          <cell r="Q737" t="str">
            <v>C02009</v>
          </cell>
          <cell r="R737">
            <v>37964</v>
          </cell>
          <cell r="S737" t="str">
            <v>pwrbtch</v>
          </cell>
          <cell r="U737" t="str">
            <v>FY04 Eng &amp; Const for 3 sets; FY05 Eng &amp; Const for 2 sets (CK - assume O&amp;M - we have not been engaged)</v>
          </cell>
          <cell r="V737" t="str">
            <v xml:space="preserve">  </v>
          </cell>
          <cell r="W737" t="str">
            <v xml:space="preserve">  </v>
          </cell>
          <cell r="X737" t="str">
            <v>Div Ops-NE Electric</v>
          </cell>
          <cell r="Y737" t="str">
            <v>75005310E</v>
          </cell>
          <cell r="Z737" t="str">
            <v>MAE1000 - MA Electric Distribution PC</v>
          </cell>
          <cell r="AA737" t="str">
            <v>NONE</v>
          </cell>
          <cell r="AB737" t="str">
            <v xml:space="preserve">COMPANY 5310 LEVEL ELECT DIST </v>
          </cell>
          <cell r="AE737">
            <v>0</v>
          </cell>
          <cell r="AK737">
            <v>39260</v>
          </cell>
        </row>
        <row r="738">
          <cell r="A738" t="str">
            <v>C002010</v>
          </cell>
          <cell r="B738">
            <v>5310</v>
          </cell>
          <cell r="D738" t="str">
            <v>SE- MARL SUB-311W6 Fdr position</v>
          </cell>
          <cell r="E738" t="str">
            <v>P_Electric Distribution Sub MA</v>
          </cell>
          <cell r="G738" t="str">
            <v>NONE</v>
          </cell>
          <cell r="H738" t="str">
            <v>NONE</v>
          </cell>
          <cell r="J738" t="str">
            <v>System Capacity &amp; Performance</v>
          </cell>
          <cell r="L738" t="str">
            <v>Load Relief</v>
          </cell>
          <cell r="M738" t="str">
            <v>Specific</v>
          </cell>
          <cell r="O738" t="str">
            <v>cancelled</v>
          </cell>
          <cell r="P738">
            <v>7503</v>
          </cell>
          <cell r="Q738" t="str">
            <v>C02010</v>
          </cell>
          <cell r="R738">
            <v>37964</v>
          </cell>
          <cell r="S738" t="str">
            <v>pwrbtch</v>
          </cell>
          <cell r="U738" t="str">
            <v>Add new 311W6 feeder position and feeder to relieve 310W6, 311W3, 311W2, 311W5 - NOTE will be acelerated 1 year if Boston Sci wants SFS</v>
          </cell>
          <cell r="V738" t="str">
            <v xml:space="preserve">add breaker and getwy &amp; misc related items </v>
          </cell>
          <cell r="W738" t="str">
            <v>Summer load relief for 310W6, 311W3, 311W2, 311W5 exceeding 90% SN ratings_x000D_
_x000D_
                                              PPF Score 30</v>
          </cell>
          <cell r="X738" t="str">
            <v>Div Ops-NE Electric</v>
          </cell>
          <cell r="Y738" t="str">
            <v>75005310E</v>
          </cell>
          <cell r="Z738" t="str">
            <v>MAE1000 - MA Electric Distribution PC</v>
          </cell>
          <cell r="AA738" t="str">
            <v>NONE</v>
          </cell>
          <cell r="AB738" t="str">
            <v>SUB #311 MARLBOROUGH - FLORENCE STR</v>
          </cell>
          <cell r="AE738">
            <v>2</v>
          </cell>
          <cell r="AF738" t="str">
            <v>2</v>
          </cell>
          <cell r="AG738">
            <v>38904</v>
          </cell>
          <cell r="AH738">
            <v>150000</v>
          </cell>
          <cell r="AK738">
            <v>39260</v>
          </cell>
        </row>
        <row r="739">
          <cell r="A739" t="str">
            <v>C002011</v>
          </cell>
          <cell r="B739">
            <v>5310</v>
          </cell>
          <cell r="D739" t="str">
            <v>New Wrentham Area Sub 2 fdrs</v>
          </cell>
          <cell r="E739" t="str">
            <v>P_Electric Distribution Sub MA</v>
          </cell>
          <cell r="G739" t="str">
            <v>NONE</v>
          </cell>
          <cell r="H739" t="str">
            <v>NONE</v>
          </cell>
          <cell r="M739" t="str">
            <v>Specific</v>
          </cell>
          <cell r="O739" t="str">
            <v>cancelled</v>
          </cell>
          <cell r="Q739" t="str">
            <v>C02011</v>
          </cell>
          <cell r="R739">
            <v>37964</v>
          </cell>
          <cell r="S739" t="str">
            <v>pwrbtch</v>
          </cell>
          <cell r="U739" t="str">
            <v>FY04 Planning; FY05 Eng; FY06 Const start; FY07 complete</v>
          </cell>
          <cell r="V739" t="str">
            <v xml:space="preserve">  </v>
          </cell>
          <cell r="W739" t="str">
            <v xml:space="preserve">  </v>
          </cell>
          <cell r="X739" t="str">
            <v>Div Ops-NE Electric</v>
          </cell>
          <cell r="Y739" t="str">
            <v>75005310E</v>
          </cell>
          <cell r="Z739" t="str">
            <v>MAE1000 - MA Electric Distribution PC</v>
          </cell>
          <cell r="AA739" t="str">
            <v>NONE</v>
          </cell>
          <cell r="AB739" t="str">
            <v xml:space="preserve">COMPANY 5310 LEVEL ELECT DIST </v>
          </cell>
          <cell r="AE739">
            <v>0</v>
          </cell>
          <cell r="AK739">
            <v>39260</v>
          </cell>
        </row>
        <row r="740">
          <cell r="A740" t="str">
            <v>C002012</v>
          </cell>
          <cell r="B740">
            <v>5310</v>
          </cell>
          <cell r="D740" t="str">
            <v>New  Uxbridge Sub 3 fdrs</v>
          </cell>
          <cell r="E740" t="str">
            <v>P_Electric Distribution Sub MA</v>
          </cell>
          <cell r="G740" t="str">
            <v>NONE</v>
          </cell>
          <cell r="H740" t="str">
            <v>NONE</v>
          </cell>
          <cell r="M740" t="str">
            <v>Specific</v>
          </cell>
          <cell r="O740" t="str">
            <v>cancelled</v>
          </cell>
          <cell r="Q740" t="str">
            <v>C02012</v>
          </cell>
          <cell r="R740">
            <v>37964</v>
          </cell>
          <cell r="S740" t="str">
            <v>pwrbtch</v>
          </cell>
          <cell r="U740" t="str">
            <v>FY04 Planning; FY05 Eng &amp; Const start; FY06 Const complete</v>
          </cell>
          <cell r="V740" t="str">
            <v xml:space="preserve">  </v>
          </cell>
          <cell r="W740" t="str">
            <v xml:space="preserve">  </v>
          </cell>
          <cell r="X740" t="str">
            <v>Div Ops-NE Electric</v>
          </cell>
          <cell r="Y740" t="str">
            <v>75005310E</v>
          </cell>
          <cell r="Z740" t="str">
            <v>MAE1000 - MA Electric Distribution PC</v>
          </cell>
          <cell r="AA740" t="str">
            <v>NONE</v>
          </cell>
          <cell r="AB740" t="str">
            <v xml:space="preserve">COMPANY 5310 LEVEL ELECT DIST </v>
          </cell>
          <cell r="AE740">
            <v>0</v>
          </cell>
          <cell r="AK740">
            <v>40007</v>
          </cell>
        </row>
        <row r="741">
          <cell r="A741" t="str">
            <v>C002013</v>
          </cell>
          <cell r="B741">
            <v>5310</v>
          </cell>
          <cell r="D741" t="str">
            <v>SE-E MAIN ST Sub new 314W2 Fdr Pos</v>
          </cell>
          <cell r="E741" t="str">
            <v>P_Electric Distribution Sub MA</v>
          </cell>
          <cell r="G741" t="str">
            <v>NONE</v>
          </cell>
          <cell r="H741" t="str">
            <v>NONE</v>
          </cell>
          <cell r="J741" t="str">
            <v>System Capacity &amp; Performance</v>
          </cell>
          <cell r="L741" t="str">
            <v>Reliability - Dist</v>
          </cell>
          <cell r="M741" t="str">
            <v>Specific</v>
          </cell>
          <cell r="O741" t="str">
            <v>cancelled</v>
          </cell>
          <cell r="P741">
            <v>7509</v>
          </cell>
          <cell r="Q741" t="str">
            <v>C02013</v>
          </cell>
          <cell r="R741">
            <v>37964</v>
          </cell>
          <cell r="S741" t="str">
            <v>pwrbtch</v>
          </cell>
          <cell r="U741" t="str">
            <v>Add new 314W2 feeder to correct Feeder Design Criteria Violations of 317W3, 317W1 (capacity cascaded to also correct violations on 310W5 and 311W5)  NOTE- will be required ASAP if EMC selectcts SFS</v>
          </cell>
          <cell r="V741" t="str">
            <v>add second dis bus &amp; tie bay add new feeder position, relocate capacitor bank</v>
          </cell>
          <cell r="W741" t="str">
            <v>New feeder to correct Feeder Design Criteria  Violations of 317W1 and 317W3 ( also provides capacity to correct violations on 310W5 and 311W5)_x000D_
_x000D_
                                                PPF Score 30</v>
          </cell>
          <cell r="X741" t="str">
            <v>Div Ops-NE Electric</v>
          </cell>
          <cell r="Y741" t="str">
            <v>75005310E</v>
          </cell>
          <cell r="Z741" t="str">
            <v>MAE1000 - MA Electric Distribution PC</v>
          </cell>
          <cell r="AA741" t="str">
            <v>NONE</v>
          </cell>
          <cell r="AB741" t="str">
            <v>SUB #314 EAST MAIN STREET, WESTBORO</v>
          </cell>
          <cell r="AE741">
            <v>0</v>
          </cell>
          <cell r="AK741">
            <v>38806</v>
          </cell>
        </row>
        <row r="742">
          <cell r="A742" t="str">
            <v>C002014</v>
          </cell>
          <cell r="B742">
            <v>5310</v>
          </cell>
          <cell r="D742" t="str">
            <v>Increase Capacity Various Subs</v>
          </cell>
          <cell r="E742" t="str">
            <v>P_Electric Distribution Sub MA</v>
          </cell>
          <cell r="G742" t="str">
            <v>NONE</v>
          </cell>
          <cell r="H742" t="str">
            <v>NONE</v>
          </cell>
          <cell r="M742" t="str">
            <v>Specific</v>
          </cell>
          <cell r="O742" t="str">
            <v>cancelled</v>
          </cell>
          <cell r="Q742" t="str">
            <v>C02014</v>
          </cell>
          <cell r="R742">
            <v>37964</v>
          </cell>
          <cell r="S742" t="str">
            <v>pwrbtch</v>
          </cell>
          <cell r="U742" t="str">
            <v>Placeholder</v>
          </cell>
          <cell r="V742" t="str">
            <v xml:space="preserve">  </v>
          </cell>
          <cell r="W742" t="str">
            <v xml:space="preserve">  </v>
          </cell>
          <cell r="X742" t="str">
            <v>Div Ops-NE Electric</v>
          </cell>
          <cell r="Y742" t="str">
            <v>75005310E</v>
          </cell>
          <cell r="Z742" t="str">
            <v>MAE1000 - MA Electric Distribution PC</v>
          </cell>
          <cell r="AA742" t="str">
            <v>NONE</v>
          </cell>
          <cell r="AB742" t="str">
            <v xml:space="preserve">COMPANY 5310 LEVEL ELECT DIST </v>
          </cell>
          <cell r="AE742">
            <v>0</v>
          </cell>
          <cell r="AK742">
            <v>39260</v>
          </cell>
        </row>
        <row r="743">
          <cell r="A743" t="str">
            <v>C002015</v>
          </cell>
          <cell r="B743">
            <v>5310</v>
          </cell>
          <cell r="D743" t="str">
            <v>UXB Sub 321W3 fdr position to Bkstn</v>
          </cell>
          <cell r="E743" t="str">
            <v>P_Electric Distribution Sub MA</v>
          </cell>
          <cell r="G743" t="str">
            <v>NONE</v>
          </cell>
          <cell r="H743" t="str">
            <v>NONE</v>
          </cell>
          <cell r="I743" t="str">
            <v>COOPER, ROGER</v>
          </cell>
          <cell r="L743" t="str">
            <v>Load Relief</v>
          </cell>
          <cell r="M743" t="str">
            <v>Specific</v>
          </cell>
          <cell r="O743" t="str">
            <v>cancelled</v>
          </cell>
          <cell r="Q743" t="str">
            <v>C02015</v>
          </cell>
          <cell r="R743">
            <v>37964</v>
          </cell>
          <cell r="S743" t="str">
            <v>pwrbtch</v>
          </cell>
          <cell r="U743" t="str">
            <v>Add new 321W3 feeder position for a new feeder to Blackstone Sub</v>
          </cell>
          <cell r="V743" t="str">
            <v>Add getaway out of sub from bay posion completed along with the 321W4 feeder for Summer 04</v>
          </cell>
          <cell r="W743" t="str">
            <v>New feeder to re-supply Blackstone Sub to relieve 321W9, 321W6 and 321W2</v>
          </cell>
          <cell r="X743" t="str">
            <v>Div Ops-NE Electric</v>
          </cell>
          <cell r="Y743" t="str">
            <v>75005310E</v>
          </cell>
          <cell r="Z743" t="str">
            <v>MAE1000 - MA Electric Distribution PC</v>
          </cell>
          <cell r="AA743" t="str">
            <v>NONE</v>
          </cell>
          <cell r="AB743" t="str">
            <v>SUB #321 UXBRIDGE, UXBRIDGE</v>
          </cell>
          <cell r="AE743">
            <v>0</v>
          </cell>
          <cell r="AK743">
            <v>38666</v>
          </cell>
        </row>
        <row r="744">
          <cell r="A744" t="str">
            <v>C002016</v>
          </cell>
          <cell r="B744">
            <v>5310</v>
          </cell>
          <cell r="D744" t="str">
            <v>SO WREN New 23kV fdr position</v>
          </cell>
          <cell r="E744" t="str">
            <v>P_Electric Distribution Sub MA</v>
          </cell>
          <cell r="G744" t="str">
            <v>NONE</v>
          </cell>
          <cell r="H744" t="str">
            <v>NONE</v>
          </cell>
          <cell r="M744" t="str">
            <v>Specific</v>
          </cell>
          <cell r="O744" t="str">
            <v>cancelled</v>
          </cell>
          <cell r="Q744" t="str">
            <v>C02016</v>
          </cell>
          <cell r="R744">
            <v>37964</v>
          </cell>
          <cell r="S744" t="str">
            <v>pwrbtch</v>
          </cell>
          <cell r="U744" t="str">
            <v xml:space="preserve">  </v>
          </cell>
          <cell r="V744" t="str">
            <v xml:space="preserve">  </v>
          </cell>
          <cell r="W744" t="str">
            <v xml:space="preserve">  </v>
          </cell>
          <cell r="X744" t="str">
            <v>Div Ops-NE Electric</v>
          </cell>
          <cell r="Y744" t="str">
            <v>75005310E</v>
          </cell>
          <cell r="Z744" t="str">
            <v>MAE1000 - MA Electric Distribution PC</v>
          </cell>
          <cell r="AA744" t="str">
            <v>NONE</v>
          </cell>
          <cell r="AB744" t="str">
            <v xml:space="preserve">COMPANY 5310 LEVEL ELECT DIST </v>
          </cell>
          <cell r="AE744">
            <v>0</v>
          </cell>
          <cell r="AK744">
            <v>39260</v>
          </cell>
        </row>
        <row r="745">
          <cell r="A745" t="str">
            <v>C002017</v>
          </cell>
          <cell r="B745">
            <v>5310</v>
          </cell>
          <cell r="D745" t="str">
            <v>FRAN Frank Sub 341W3 fdr position</v>
          </cell>
          <cell r="E745" t="str">
            <v>P_Electric Distribution Sub MA</v>
          </cell>
          <cell r="G745" t="str">
            <v>NONE</v>
          </cell>
          <cell r="H745" t="str">
            <v>NONE</v>
          </cell>
          <cell r="M745" t="str">
            <v>Specific</v>
          </cell>
          <cell r="O745" t="str">
            <v>cancelled</v>
          </cell>
          <cell r="Q745" t="str">
            <v>C02017</v>
          </cell>
          <cell r="R745">
            <v>37964</v>
          </cell>
          <cell r="S745" t="str">
            <v>pwrbtch</v>
          </cell>
          <cell r="U745" t="str">
            <v xml:space="preserve">  </v>
          </cell>
          <cell r="V745" t="str">
            <v xml:space="preserve">  </v>
          </cell>
          <cell r="W745" t="str">
            <v xml:space="preserve">  </v>
          </cell>
          <cell r="X745" t="str">
            <v>Div Ops-NE Electric</v>
          </cell>
          <cell r="Y745" t="str">
            <v>75005310E</v>
          </cell>
          <cell r="Z745" t="str">
            <v>MAE1000 - MA Electric Distribution PC</v>
          </cell>
          <cell r="AA745" t="str">
            <v>NONE</v>
          </cell>
          <cell r="AB745" t="str">
            <v xml:space="preserve">COMPANY 5310 LEVEL ELECT DIST </v>
          </cell>
          <cell r="AE745">
            <v>0</v>
          </cell>
          <cell r="AK745">
            <v>38237</v>
          </cell>
        </row>
        <row r="746">
          <cell r="A746" t="str">
            <v>C002018</v>
          </cell>
          <cell r="B746">
            <v>5310</v>
          </cell>
          <cell r="D746" t="str">
            <v>WREN CP 3424W4 fdr position</v>
          </cell>
          <cell r="E746" t="str">
            <v>P_Electric Distribution Sub MA</v>
          </cell>
          <cell r="G746" t="str">
            <v>NONE</v>
          </cell>
          <cell r="H746" t="str">
            <v>NONE</v>
          </cell>
          <cell r="M746" t="str">
            <v>Specific</v>
          </cell>
          <cell r="O746" t="str">
            <v>cancelled</v>
          </cell>
          <cell r="Q746" t="str">
            <v>C02018</v>
          </cell>
          <cell r="R746">
            <v>37964</v>
          </cell>
          <cell r="S746" t="str">
            <v>pwrbtch</v>
          </cell>
          <cell r="U746" t="str">
            <v xml:space="preserve">  </v>
          </cell>
          <cell r="V746" t="str">
            <v xml:space="preserve">cancel fp per email from Kelly, Patrick N. (SYR) 7/13/09. Kabir Salaam </v>
          </cell>
          <cell r="W746" t="str">
            <v xml:space="preserve">  </v>
          </cell>
          <cell r="X746" t="str">
            <v>Div Ops-NE Electric</v>
          </cell>
          <cell r="Y746" t="str">
            <v>75005310E</v>
          </cell>
          <cell r="Z746" t="str">
            <v>MAE1000 - MA Electric Distribution PC</v>
          </cell>
          <cell r="AA746" t="str">
            <v>NONE</v>
          </cell>
          <cell r="AB746" t="str">
            <v xml:space="preserve">COMPANY 5310 LEVEL ELECT DIST </v>
          </cell>
          <cell r="AE746">
            <v>0</v>
          </cell>
          <cell r="AK746">
            <v>40007</v>
          </cell>
        </row>
        <row r="747">
          <cell r="A747" t="str">
            <v>C002019</v>
          </cell>
          <cell r="B747">
            <v>5310</v>
          </cell>
          <cell r="D747" t="str">
            <v>SEEK Mink 7L6 fdr position</v>
          </cell>
          <cell r="E747" t="str">
            <v>P_Electric Distribution Sub MA</v>
          </cell>
          <cell r="G747" t="str">
            <v>NONE</v>
          </cell>
          <cell r="H747" t="str">
            <v>NONE</v>
          </cell>
          <cell r="M747" t="str">
            <v>Specific</v>
          </cell>
          <cell r="O747" t="str">
            <v>cancelled</v>
          </cell>
          <cell r="Q747" t="str">
            <v>C02019</v>
          </cell>
          <cell r="R747">
            <v>37964</v>
          </cell>
          <cell r="S747" t="str">
            <v>pwrbtch</v>
          </cell>
          <cell r="U747" t="str">
            <v xml:space="preserve">  </v>
          </cell>
          <cell r="V747" t="str">
            <v xml:space="preserve">  </v>
          </cell>
          <cell r="W747" t="str">
            <v xml:space="preserve">  </v>
          </cell>
          <cell r="X747" t="str">
            <v>Div Ops-NE Electric</v>
          </cell>
          <cell r="Y747" t="str">
            <v>75005310E</v>
          </cell>
          <cell r="Z747" t="str">
            <v>MAE1000 - MA Electric Distribution PC</v>
          </cell>
          <cell r="AA747" t="str">
            <v>NONE</v>
          </cell>
          <cell r="AB747" t="str">
            <v xml:space="preserve">COMPANY 5310 LEVEL ELECT DIST </v>
          </cell>
          <cell r="AE747">
            <v>0</v>
          </cell>
          <cell r="AK747">
            <v>38238</v>
          </cell>
        </row>
        <row r="748">
          <cell r="A748" t="str">
            <v>C002020</v>
          </cell>
          <cell r="B748">
            <v>5310</v>
          </cell>
          <cell r="D748" t="str">
            <v>SE WREN Replace 3422W1 Xfmr</v>
          </cell>
          <cell r="E748" t="str">
            <v>P_Electric Distribution Sub MA</v>
          </cell>
          <cell r="G748" t="str">
            <v>NONE</v>
          </cell>
          <cell r="H748" t="str">
            <v>NONE</v>
          </cell>
          <cell r="I748" t="str">
            <v>DUFFY JR., JOHN</v>
          </cell>
          <cell r="L748" t="str">
            <v>Load Relief</v>
          </cell>
          <cell r="M748" t="str">
            <v>Specific</v>
          </cell>
          <cell r="O748" t="str">
            <v>cancelled</v>
          </cell>
          <cell r="Q748" t="str">
            <v>C02020</v>
          </cell>
          <cell r="R748">
            <v>37964</v>
          </cell>
          <cell r="S748" t="str">
            <v>pwrbtch</v>
          </cell>
          <cell r="U748" t="str">
            <v>This upgrade is needed for summer 2009.</v>
          </cell>
          <cell r="V748" t="str">
            <v>Estimate date revised. J.Duffy 9/9/04</v>
          </cell>
          <cell r="W748" t="str">
            <v>Needed by summer 2009 to relieve 3422W1 feeder &gt;90%_x000D_
PPF=13</v>
          </cell>
          <cell r="X748" t="str">
            <v>Div Ops-NE Electric</v>
          </cell>
          <cell r="Y748" t="str">
            <v>75005310E</v>
          </cell>
          <cell r="Z748" t="str">
            <v>MAE1000 - MA Electric Distribution PC</v>
          </cell>
          <cell r="AA748" t="str">
            <v>NONE</v>
          </cell>
          <cell r="AB748" t="str">
            <v>SUB #3422 SOUTH WRENTHAM, WRENTHAM</v>
          </cell>
          <cell r="AE748">
            <v>0</v>
          </cell>
          <cell r="AK748">
            <v>39260</v>
          </cell>
        </row>
        <row r="749">
          <cell r="A749" t="str">
            <v>C002021</v>
          </cell>
          <cell r="B749">
            <v>5310</v>
          </cell>
          <cell r="D749" t="str">
            <v>WREN Replace Xfmr Crocker Pond</v>
          </cell>
          <cell r="E749" t="str">
            <v>P_Electric Distribution Sub MA</v>
          </cell>
          <cell r="G749" t="str">
            <v>NONE</v>
          </cell>
          <cell r="H749" t="str">
            <v>NONE</v>
          </cell>
          <cell r="I749" t="str">
            <v>KOPOYAN, TODD</v>
          </cell>
          <cell r="M749" t="str">
            <v>Specific</v>
          </cell>
          <cell r="O749" t="str">
            <v>cancelled</v>
          </cell>
          <cell r="Q749" t="str">
            <v>C02021</v>
          </cell>
          <cell r="R749">
            <v>37964</v>
          </cell>
          <cell r="S749" t="str">
            <v>pwrbtch</v>
          </cell>
          <cell r="U749" t="str">
            <v xml:space="preserve">  </v>
          </cell>
          <cell r="V749" t="str">
            <v xml:space="preserve">  </v>
          </cell>
          <cell r="W749" t="str">
            <v xml:space="preserve">  </v>
          </cell>
          <cell r="X749" t="str">
            <v>Div Ops-NE Electric</v>
          </cell>
          <cell r="Y749" t="str">
            <v>75005310E</v>
          </cell>
          <cell r="Z749" t="str">
            <v>MAE1000 - MA Electric Distribution PC</v>
          </cell>
          <cell r="AA749" t="str">
            <v>NONE</v>
          </cell>
          <cell r="AB749" t="str">
            <v xml:space="preserve">COMPANY 5310 LEVEL ELECT DIST </v>
          </cell>
          <cell r="AE749">
            <v>0</v>
          </cell>
          <cell r="AK749">
            <v>39260</v>
          </cell>
        </row>
        <row r="750">
          <cell r="A750" t="str">
            <v>C002022</v>
          </cell>
          <cell r="B750">
            <v>5310</v>
          </cell>
          <cell r="D750" t="str">
            <v>ATT 9L6 feeder position</v>
          </cell>
          <cell r="E750" t="str">
            <v>P_Electric Distribution Sub MA</v>
          </cell>
          <cell r="G750" t="str">
            <v>NONE</v>
          </cell>
          <cell r="H750" t="str">
            <v>NONE</v>
          </cell>
          <cell r="M750" t="str">
            <v>Specific</v>
          </cell>
          <cell r="O750" t="str">
            <v>cancelled</v>
          </cell>
          <cell r="Q750" t="str">
            <v>C02022</v>
          </cell>
          <cell r="R750">
            <v>37964</v>
          </cell>
          <cell r="S750" t="str">
            <v>pwrbtch</v>
          </cell>
          <cell r="U750" t="str">
            <v xml:space="preserve">  </v>
          </cell>
          <cell r="V750" t="str">
            <v xml:space="preserve">  </v>
          </cell>
          <cell r="W750" t="str">
            <v xml:space="preserve">  </v>
          </cell>
          <cell r="X750" t="str">
            <v>Div Ops-NE Electric</v>
          </cell>
          <cell r="Y750" t="str">
            <v>75005310E</v>
          </cell>
          <cell r="Z750" t="str">
            <v>MAE1000 - MA Electric Distribution PC</v>
          </cell>
          <cell r="AA750" t="str">
            <v>NONE</v>
          </cell>
          <cell r="AB750" t="str">
            <v xml:space="preserve">COMPANY 5310 LEVEL ELECT DIST </v>
          </cell>
          <cell r="AE750">
            <v>0</v>
          </cell>
          <cell r="AK750">
            <v>38238</v>
          </cell>
        </row>
        <row r="751">
          <cell r="A751" t="str">
            <v>C002023</v>
          </cell>
          <cell r="B751">
            <v>5310</v>
          </cell>
          <cell r="D751" t="str">
            <v>SE-Sykes Sub  2nd switchgear</v>
          </cell>
          <cell r="E751" t="str">
            <v>P_Electric Distribution Sub MA</v>
          </cell>
          <cell r="G751" t="str">
            <v>49</v>
          </cell>
          <cell r="H751" t="str">
            <v>NONE</v>
          </cell>
          <cell r="I751" t="str">
            <v>ALLARD, ALBERT</v>
          </cell>
          <cell r="J751" t="str">
            <v>System Capacity &amp; Performance</v>
          </cell>
          <cell r="L751" t="str">
            <v>Reliability - Dist</v>
          </cell>
          <cell r="M751" t="str">
            <v>Specific</v>
          </cell>
          <cell r="N751" t="str">
            <v>Substation Supply Reliability Risk</v>
          </cell>
          <cell r="O751" t="str">
            <v>Closed</v>
          </cell>
          <cell r="P751">
            <v>7519</v>
          </cell>
          <cell r="Q751" t="str">
            <v>C02023</v>
          </cell>
          <cell r="R751">
            <v>37964</v>
          </cell>
          <cell r="S751" t="str">
            <v>pwrbtch</v>
          </cell>
          <cell r="U751" t="str">
            <v>Add second 40 MVA transformer at Sykes Rd Sub, add switchgear &amp; tie bkrs for reliability</v>
          </cell>
          <cell r="V751" t="str">
            <v xml:space="preserve">Add second transformer and switchgear to correct Supply Design Criteria Violation_x000D_
As per PDS 338-6 Sykes Rd #28 Substation </v>
          </cell>
          <cell r="W751" t="str">
            <v>Supply Design Criteria Violation, exceeds 480 MWHr_x000D_
_x000D_
                                              PPF Score 40</v>
          </cell>
          <cell r="X751" t="str">
            <v>Div Ops-NE Electric</v>
          </cell>
          <cell r="Y751" t="str">
            <v>75005310E</v>
          </cell>
          <cell r="Z751" t="str">
            <v>MAE1000 - MA Electric Distribution PC</v>
          </cell>
          <cell r="AA751" t="str">
            <v>NONE</v>
          </cell>
          <cell r="AB751" t="str">
            <v>SUB #28 SYKES - SYKES RD, FALL RIVE</v>
          </cell>
          <cell r="AE751">
            <v>4</v>
          </cell>
          <cell r="AF751" t="str">
            <v>4</v>
          </cell>
          <cell r="AG751">
            <v>39290</v>
          </cell>
          <cell r="AH751">
            <v>1800000</v>
          </cell>
          <cell r="AI751">
            <v>0</v>
          </cell>
          <cell r="AJ751">
            <v>0</v>
          </cell>
          <cell r="AK751">
            <v>0</v>
          </cell>
          <cell r="AL751">
            <v>1</v>
          </cell>
          <cell r="AM751">
            <v>0</v>
          </cell>
          <cell r="AN751">
            <v>1</v>
          </cell>
        </row>
        <row r="752">
          <cell r="A752" t="str">
            <v>C002024</v>
          </cell>
          <cell r="B752">
            <v>5310</v>
          </cell>
          <cell r="D752" t="str">
            <v>SE WREN CP 3424W2 position &amp; Xfmr</v>
          </cell>
          <cell r="E752" t="str">
            <v>P_Electric Distribution Sub MA</v>
          </cell>
          <cell r="G752" t="str">
            <v>NONE</v>
          </cell>
          <cell r="H752" t="str">
            <v>NONE</v>
          </cell>
          <cell r="I752" t="str">
            <v>DUFFY JR., JOHN</v>
          </cell>
          <cell r="L752" t="str">
            <v>Load Relief</v>
          </cell>
          <cell r="M752" t="str">
            <v>Specific</v>
          </cell>
          <cell r="O752" t="str">
            <v>cancelled</v>
          </cell>
          <cell r="Q752" t="str">
            <v>C02024</v>
          </cell>
          <cell r="R752">
            <v>37964</v>
          </cell>
          <cell r="S752" t="str">
            <v>pwrbtch</v>
          </cell>
          <cell r="U752" t="str">
            <v>Option in the future Union Loop North study._x000D_
Bumped costs out to FY07,08,09.</v>
          </cell>
          <cell r="V752" t="str">
            <v xml:space="preserve">  </v>
          </cell>
          <cell r="W752" t="str">
            <v xml:space="preserve">  </v>
          </cell>
          <cell r="X752" t="str">
            <v>Div Ops-NE Electric</v>
          </cell>
          <cell r="Y752" t="str">
            <v>75005310E</v>
          </cell>
          <cell r="Z752" t="str">
            <v>MAE1000 - MA Electric Distribution PC</v>
          </cell>
          <cell r="AA752" t="str">
            <v>NONE</v>
          </cell>
          <cell r="AB752" t="str">
            <v xml:space="preserve">COMPANY 5310 LEVEL ELECT DIST </v>
          </cell>
          <cell r="AE752">
            <v>0</v>
          </cell>
          <cell r="AK752">
            <v>38813</v>
          </cell>
        </row>
        <row r="753">
          <cell r="A753" t="str">
            <v>C002025</v>
          </cell>
          <cell r="B753">
            <v>5310</v>
          </cell>
          <cell r="D753" t="str">
            <v>UXB Uxb Sub 321W4 fdr position</v>
          </cell>
          <cell r="E753" t="str">
            <v>P_Electric Distribution Sub MA</v>
          </cell>
          <cell r="G753" t="str">
            <v>NONE</v>
          </cell>
          <cell r="H753" t="str">
            <v>NONE</v>
          </cell>
          <cell r="M753" t="str">
            <v>Specific</v>
          </cell>
          <cell r="O753" t="str">
            <v>cancelled</v>
          </cell>
          <cell r="Q753" t="str">
            <v>C02025</v>
          </cell>
          <cell r="R753">
            <v>37964</v>
          </cell>
          <cell r="S753" t="str">
            <v>pwrbtch</v>
          </cell>
          <cell r="U753" t="str">
            <v xml:space="preserve">  </v>
          </cell>
          <cell r="V753" t="str">
            <v xml:space="preserve">  </v>
          </cell>
          <cell r="W753" t="str">
            <v xml:space="preserve">  </v>
          </cell>
          <cell r="X753" t="str">
            <v>Div Ops-NE Electric</v>
          </cell>
          <cell r="Y753" t="str">
            <v>75005310E</v>
          </cell>
          <cell r="Z753" t="str">
            <v>MAE1000 - MA Electric Distribution PC</v>
          </cell>
          <cell r="AA753" t="str">
            <v>NONE</v>
          </cell>
          <cell r="AB753" t="str">
            <v xml:space="preserve">COMPANY 5310 LEVEL ELECT DIST </v>
          </cell>
          <cell r="AE753">
            <v>0</v>
          </cell>
          <cell r="AK753">
            <v>38238</v>
          </cell>
        </row>
        <row r="754">
          <cell r="A754" t="str">
            <v>C002026</v>
          </cell>
          <cell r="B754">
            <v>5310</v>
          </cell>
          <cell r="D754" t="str">
            <v>AFSC Southeast - Substation</v>
          </cell>
          <cell r="E754" t="str">
            <v>P_Electric Distribution Sub MA</v>
          </cell>
          <cell r="G754" t="str">
            <v>NONE</v>
          </cell>
          <cell r="H754" t="str">
            <v>NONE</v>
          </cell>
          <cell r="M754" t="str">
            <v>Specific</v>
          </cell>
          <cell r="O754" t="str">
            <v>cancelled</v>
          </cell>
          <cell r="P754">
            <v>7165</v>
          </cell>
          <cell r="Q754" t="str">
            <v>C02026</v>
          </cell>
          <cell r="R754">
            <v>37964</v>
          </cell>
          <cell r="S754" t="str">
            <v>pwrbtch</v>
          </cell>
          <cell r="U754" t="str">
            <v xml:space="preserve">  </v>
          </cell>
          <cell r="V754" t="str">
            <v xml:space="preserve">cancel fp per email from Kelly, Patrick N. (SYR) 7/13/09. Kabir Salaam </v>
          </cell>
          <cell r="W754" t="str">
            <v xml:space="preserve">  </v>
          </cell>
          <cell r="X754" t="str">
            <v>Div Ops-NE Electric</v>
          </cell>
          <cell r="Y754" t="str">
            <v>75005310E</v>
          </cell>
          <cell r="Z754" t="str">
            <v>MAE1000 - MA Electric Distribution PC</v>
          </cell>
          <cell r="AA754" t="str">
            <v>NONE</v>
          </cell>
          <cell r="AB754" t="str">
            <v xml:space="preserve">COMPANY 5310 LEVEL ELECT DIST </v>
          </cell>
          <cell r="AE754">
            <v>0</v>
          </cell>
          <cell r="AK754">
            <v>40007</v>
          </cell>
        </row>
        <row r="755">
          <cell r="A755" t="str">
            <v>C002027</v>
          </cell>
          <cell r="B755">
            <v>5310</v>
          </cell>
          <cell r="D755" t="str">
            <v>Replace GE Air Magnetic Circ.</v>
          </cell>
          <cell r="E755" t="str">
            <v>P_Electric Distribution Sub MA</v>
          </cell>
          <cell r="G755" t="str">
            <v>NONE</v>
          </cell>
          <cell r="H755" t="str">
            <v>NONE</v>
          </cell>
          <cell r="M755" t="str">
            <v>Specific</v>
          </cell>
          <cell r="N755" t="str">
            <v>Substation Asset Replacement</v>
          </cell>
          <cell r="O755" t="str">
            <v>cancelled</v>
          </cell>
          <cell r="Q755" t="str">
            <v>C02027</v>
          </cell>
          <cell r="R755">
            <v>37964</v>
          </cell>
          <cell r="S755" t="str">
            <v>pwrbtch</v>
          </cell>
          <cell r="U755" t="str">
            <v>FY05 Eng &amp; Const start</v>
          </cell>
          <cell r="V755" t="str">
            <v xml:space="preserve">  </v>
          </cell>
          <cell r="W755" t="str">
            <v xml:space="preserve">  </v>
          </cell>
          <cell r="X755" t="str">
            <v>Div Ops-NE Electric</v>
          </cell>
          <cell r="Y755" t="str">
            <v>75005310E</v>
          </cell>
          <cell r="Z755" t="str">
            <v>MAE1000 - MA Electric Distribution PC</v>
          </cell>
          <cell r="AA755" t="str">
            <v>NONE</v>
          </cell>
          <cell r="AB755" t="str">
            <v xml:space="preserve">COMPANY 5310 LEVEL ELECT DIST </v>
          </cell>
          <cell r="AE755">
            <v>0</v>
          </cell>
          <cell r="AK755">
            <v>39260</v>
          </cell>
        </row>
        <row r="756">
          <cell r="A756" t="str">
            <v>C002028</v>
          </cell>
          <cell r="B756">
            <v>5310</v>
          </cell>
          <cell r="D756" t="str">
            <v>Cancelled Union Loop EMS Phase 1</v>
          </cell>
          <cell r="E756" t="str">
            <v>P_Electric Distribution Sub MA</v>
          </cell>
          <cell r="G756" t="str">
            <v>NONE</v>
          </cell>
          <cell r="H756" t="str">
            <v>NONE</v>
          </cell>
          <cell r="J756" t="str">
            <v>System Capacity &amp; Performance</v>
          </cell>
          <cell r="L756" t="str">
            <v>Reliability - Dist</v>
          </cell>
          <cell r="M756" t="str">
            <v>Specific</v>
          </cell>
          <cell r="N756" t="str">
            <v>EMS Expansion</v>
          </cell>
          <cell r="O756" t="str">
            <v>cancelled</v>
          </cell>
          <cell r="P756">
            <v>7233</v>
          </cell>
          <cell r="Q756" t="str">
            <v>C02028</v>
          </cell>
          <cell r="R756">
            <v>37964</v>
          </cell>
          <cell r="S756" t="str">
            <v>pwrbtch</v>
          </cell>
          <cell r="U756" t="str">
            <v xml:space="preserve">  </v>
          </cell>
          <cell r="V756" t="str">
            <v xml:space="preserve">  </v>
          </cell>
          <cell r="W756" t="str">
            <v xml:space="preserve">  </v>
          </cell>
          <cell r="X756" t="str">
            <v>Div Ops-NE Electric</v>
          </cell>
          <cell r="Y756" t="str">
            <v>75005310E</v>
          </cell>
          <cell r="Z756" t="str">
            <v>MAE1000 - MA Electric Distribution PC</v>
          </cell>
          <cell r="AA756" t="str">
            <v>NONE</v>
          </cell>
          <cell r="AB756" t="str">
            <v xml:space="preserve">COMPANY 5310 LEVEL ELECT DIST </v>
          </cell>
          <cell r="AE756">
            <v>0</v>
          </cell>
          <cell r="AK756">
            <v>38799</v>
          </cell>
        </row>
        <row r="757">
          <cell r="A757" t="str">
            <v>C002029</v>
          </cell>
          <cell r="B757">
            <v>5310</v>
          </cell>
          <cell r="D757" t="str">
            <v>SEEK Inst Regulators 7L3</v>
          </cell>
          <cell r="E757" t="str">
            <v>P_Electric Distribution Sub MA</v>
          </cell>
          <cell r="G757" t="str">
            <v>NONE</v>
          </cell>
          <cell r="H757" t="str">
            <v>NONE</v>
          </cell>
          <cell r="M757" t="str">
            <v>Specific</v>
          </cell>
          <cell r="O757" t="str">
            <v>cancelled</v>
          </cell>
          <cell r="P757">
            <v>7512</v>
          </cell>
          <cell r="Q757" t="str">
            <v>C02029</v>
          </cell>
          <cell r="R757">
            <v>37964</v>
          </cell>
          <cell r="S757" t="str">
            <v>pwrbtch</v>
          </cell>
          <cell r="U757" t="str">
            <v xml:space="preserve">  </v>
          </cell>
          <cell r="V757" t="str">
            <v xml:space="preserve">  </v>
          </cell>
          <cell r="W757" t="str">
            <v xml:space="preserve">  </v>
          </cell>
          <cell r="X757" t="str">
            <v>Div Ops-NE Electric</v>
          </cell>
          <cell r="Y757" t="str">
            <v>75005310E</v>
          </cell>
          <cell r="Z757" t="str">
            <v>MAE1000 - MA Electric Distribution PC</v>
          </cell>
          <cell r="AA757" t="str">
            <v>NONE</v>
          </cell>
          <cell r="AB757" t="str">
            <v xml:space="preserve">COMPANY 5310 LEVEL ELECT DIST </v>
          </cell>
          <cell r="AE757">
            <v>0</v>
          </cell>
          <cell r="AK757">
            <v>39260</v>
          </cell>
        </row>
        <row r="758">
          <cell r="A758" t="str">
            <v>C002030</v>
          </cell>
          <cell r="B758">
            <v>5310</v>
          </cell>
          <cell r="D758" t="str">
            <v>Union Loop EMS Phase 2</v>
          </cell>
          <cell r="E758" t="str">
            <v>P_Electric Distribution Sub MA</v>
          </cell>
          <cell r="G758" t="str">
            <v>NONE</v>
          </cell>
          <cell r="H758" t="str">
            <v>NONE</v>
          </cell>
          <cell r="I758" t="str">
            <v>HORELIK, KATHY</v>
          </cell>
          <cell r="L758" t="str">
            <v>Reliability - Dist</v>
          </cell>
          <cell r="M758" t="str">
            <v>Specific</v>
          </cell>
          <cell r="N758" t="str">
            <v>EMS Expansion</v>
          </cell>
          <cell r="O758" t="str">
            <v>cancelled</v>
          </cell>
          <cell r="Q758" t="str">
            <v>C02030</v>
          </cell>
          <cell r="R758">
            <v>37964</v>
          </cell>
          <cell r="S758" t="str">
            <v>pwrbtch</v>
          </cell>
          <cell r="U758" t="str">
            <v xml:space="preserve">  </v>
          </cell>
          <cell r="V758" t="str">
            <v xml:space="preserve">  </v>
          </cell>
          <cell r="W758" t="str">
            <v xml:space="preserve">  </v>
          </cell>
          <cell r="X758" t="str">
            <v>Div Ops-NE Electric</v>
          </cell>
          <cell r="Y758" t="str">
            <v>75005310E</v>
          </cell>
          <cell r="Z758" t="str">
            <v>MAE1000 - MA Electric Distribution PC</v>
          </cell>
          <cell r="AA758" t="str">
            <v>NONE</v>
          </cell>
          <cell r="AB758" t="str">
            <v xml:space="preserve">COMPANY 5310 LEVEL ELECT DIST </v>
          </cell>
          <cell r="AE758">
            <v>0</v>
          </cell>
          <cell r="AK758">
            <v>39260</v>
          </cell>
        </row>
        <row r="759">
          <cell r="A759" t="str">
            <v>C002031</v>
          </cell>
          <cell r="B759">
            <v>5310</v>
          </cell>
          <cell r="D759" t="str">
            <v>SE-ROCKY HILL Sub 336W3 fdr positn</v>
          </cell>
          <cell r="E759" t="str">
            <v>P_Electric Distribution Sub MA</v>
          </cell>
          <cell r="G759" t="str">
            <v>NONE</v>
          </cell>
          <cell r="H759" t="str">
            <v>NONE</v>
          </cell>
          <cell r="I759" t="str">
            <v>WRIGHT, MILTON</v>
          </cell>
          <cell r="J759" t="str">
            <v>System Capacity &amp; Performance</v>
          </cell>
          <cell r="L759" t="str">
            <v>Load Relief</v>
          </cell>
          <cell r="M759" t="str">
            <v>Specific</v>
          </cell>
          <cell r="O759" t="str">
            <v>Closed</v>
          </cell>
          <cell r="P759">
            <v>7517</v>
          </cell>
          <cell r="Q759" t="str">
            <v>C02031</v>
          </cell>
          <cell r="R759">
            <v>37964</v>
          </cell>
          <cell r="S759" t="str">
            <v>pwrbtch</v>
          </cell>
          <cell r="U759" t="str">
            <v>add feeder position for 336W3 feeder to north Milford</v>
          </cell>
          <cell r="V759" t="str">
            <v>add feeder position for 336W3 feeder to north Milford</v>
          </cell>
          <cell r="W759" t="str">
            <v>Summer load relief in north Milford feeders 335W2 adn 335W4 at 100% SN ratings_x000D_
_x000D_
                                         PPF Score 24</v>
          </cell>
          <cell r="X759" t="str">
            <v>Div Ops-NE Electric</v>
          </cell>
          <cell r="Y759" t="str">
            <v>75005310E</v>
          </cell>
          <cell r="Z759" t="str">
            <v>MAE1000 - MA Electric Distribution PC</v>
          </cell>
          <cell r="AA759" t="str">
            <v>NONE</v>
          </cell>
          <cell r="AB759" t="str">
            <v>SUB #336 ROCKY HILL - MILFORD</v>
          </cell>
          <cell r="AE759">
            <v>3</v>
          </cell>
          <cell r="AF759" t="str">
            <v>3</v>
          </cell>
          <cell r="AG759">
            <v>38471</v>
          </cell>
          <cell r="AH759">
            <v>330000</v>
          </cell>
          <cell r="AI759">
            <v>0</v>
          </cell>
          <cell r="AJ759">
            <v>0</v>
          </cell>
          <cell r="AK759">
            <v>0</v>
          </cell>
          <cell r="AL759">
            <v>0</v>
          </cell>
          <cell r="AM759">
            <v>1</v>
          </cell>
          <cell r="AN759">
            <v>1</v>
          </cell>
        </row>
        <row r="760">
          <cell r="A760" t="str">
            <v>C002032</v>
          </cell>
          <cell r="B760">
            <v>5310</v>
          </cell>
          <cell r="D760" t="str">
            <v>AFSC South Shore - Substation</v>
          </cell>
          <cell r="E760" t="str">
            <v>P_Electric Distribution Sub MA</v>
          </cell>
          <cell r="G760" t="str">
            <v>NONE</v>
          </cell>
          <cell r="H760" t="str">
            <v>NONE</v>
          </cell>
          <cell r="M760" t="str">
            <v>Specific</v>
          </cell>
          <cell r="O760" t="str">
            <v>cancelled</v>
          </cell>
          <cell r="P760">
            <v>7166</v>
          </cell>
          <cell r="Q760" t="str">
            <v>C02032</v>
          </cell>
          <cell r="R760">
            <v>37964</v>
          </cell>
          <cell r="S760" t="str">
            <v>pwrbtch</v>
          </cell>
          <cell r="U760" t="str">
            <v xml:space="preserve">  </v>
          </cell>
          <cell r="V760" t="str">
            <v xml:space="preserve">cancel fp per email from Kelly, Patrick N. (SYR) 7/13/09. Kabir Salaam </v>
          </cell>
          <cell r="W760" t="str">
            <v xml:space="preserve">  </v>
          </cell>
          <cell r="X760" t="str">
            <v>Div Ops-NE Electric</v>
          </cell>
          <cell r="Y760" t="str">
            <v>75005310E</v>
          </cell>
          <cell r="Z760" t="str">
            <v>MAE1000 - MA Electric Distribution PC</v>
          </cell>
          <cell r="AA760" t="str">
            <v>NONE</v>
          </cell>
          <cell r="AB760" t="str">
            <v xml:space="preserve">COMPANY 5310 LEVEL ELECT DIST </v>
          </cell>
          <cell r="AE760">
            <v>0</v>
          </cell>
          <cell r="AK760">
            <v>40007</v>
          </cell>
        </row>
        <row r="761">
          <cell r="A761" t="str">
            <v>C002033</v>
          </cell>
          <cell r="B761">
            <v>5310</v>
          </cell>
          <cell r="D761" t="str">
            <v>Field St. EMS</v>
          </cell>
          <cell r="E761" t="str">
            <v>P_Electric Distribution Sub MA</v>
          </cell>
          <cell r="G761" t="str">
            <v>NONE</v>
          </cell>
          <cell r="H761" t="str">
            <v>NONE</v>
          </cell>
          <cell r="M761" t="str">
            <v>Specific</v>
          </cell>
          <cell r="N761" t="str">
            <v>EMS Expansion</v>
          </cell>
          <cell r="O761" t="str">
            <v>cancelled</v>
          </cell>
          <cell r="Q761" t="str">
            <v>C02033</v>
          </cell>
          <cell r="R761">
            <v>37964</v>
          </cell>
          <cell r="S761" t="str">
            <v>pwrbtch</v>
          </cell>
          <cell r="U761" t="str">
            <v xml:space="preserve">  </v>
          </cell>
          <cell r="V761" t="str">
            <v xml:space="preserve">cancel fp per email from Kelly, Patrick N. (SYR) 7/13/09. Kabir Salaam </v>
          </cell>
          <cell r="W761" t="str">
            <v xml:space="preserve">  </v>
          </cell>
          <cell r="X761" t="str">
            <v>Div Ops-NE Electric</v>
          </cell>
          <cell r="Y761" t="str">
            <v>75005310E</v>
          </cell>
          <cell r="Z761" t="str">
            <v>MAE1000 - MA Electric Distribution PC</v>
          </cell>
          <cell r="AA761" t="str">
            <v>NONE</v>
          </cell>
          <cell r="AB761" t="str">
            <v xml:space="preserve">COMPANY 5310 LEVEL ELECT DIST </v>
          </cell>
          <cell r="AE761">
            <v>0</v>
          </cell>
          <cell r="AK761">
            <v>40007</v>
          </cell>
        </row>
        <row r="762">
          <cell r="A762" t="str">
            <v>C002034</v>
          </cell>
          <cell r="B762">
            <v>5310</v>
          </cell>
          <cell r="D762" t="str">
            <v>SE-ROCKY HILL new 336W5 &amp; 6 fdr pos</v>
          </cell>
          <cell r="E762" t="str">
            <v>P_Electric Distribution Sub MA</v>
          </cell>
          <cell r="G762" t="str">
            <v>49</v>
          </cell>
          <cell r="H762" t="str">
            <v>NONE</v>
          </cell>
          <cell r="I762" t="str">
            <v>WRIGHT, MILTON</v>
          </cell>
          <cell r="J762" t="str">
            <v>System Capacity &amp; Performance</v>
          </cell>
          <cell r="L762" t="str">
            <v>Load Relief</v>
          </cell>
          <cell r="M762" t="str">
            <v>Specific</v>
          </cell>
          <cell r="O762" t="str">
            <v>Closed</v>
          </cell>
          <cell r="P762">
            <v>7516</v>
          </cell>
          <cell r="Q762" t="str">
            <v>C02034</v>
          </cell>
          <cell r="R762">
            <v>37964</v>
          </cell>
          <cell r="S762" t="str">
            <v>pwrbtch</v>
          </cell>
          <cell r="U762" t="str">
            <v>add new Rocky Hill Feeders to relive 336W1 and 336W2 &amp; new devel</v>
          </cell>
          <cell r="V762" t="str">
            <v>Revision 5 of the estimate was done on 10/23/06 using the Project Estimating Tool (PET).</v>
          </cell>
          <cell r="W762" t="str">
            <v>add new feeder positions for a feeder to relieve 336W1 and 336W2_x000D_
_x000D_
                                                                        PPF Score 13</v>
          </cell>
          <cell r="X762" t="str">
            <v>Div Ops-NE Electric</v>
          </cell>
          <cell r="Y762" t="str">
            <v>75005310E</v>
          </cell>
          <cell r="Z762" t="str">
            <v>MAE1000 - MA Electric Distribution PC</v>
          </cell>
          <cell r="AA762" t="str">
            <v>NONE</v>
          </cell>
          <cell r="AB762" t="str">
            <v>SUB #336 ROCKY HILL - MILFORD</v>
          </cell>
          <cell r="AE762">
            <v>6</v>
          </cell>
          <cell r="AF762" t="str">
            <v>6</v>
          </cell>
          <cell r="AG762">
            <v>39223</v>
          </cell>
          <cell r="AH762">
            <v>664538</v>
          </cell>
          <cell r="AI762">
            <v>0</v>
          </cell>
          <cell r="AJ762">
            <v>0</v>
          </cell>
          <cell r="AK762">
            <v>0</v>
          </cell>
          <cell r="AL762">
            <v>1</v>
          </cell>
          <cell r="AM762">
            <v>0</v>
          </cell>
          <cell r="AN762">
            <v>1</v>
          </cell>
        </row>
        <row r="763">
          <cell r="A763" t="str">
            <v>C002035</v>
          </cell>
          <cell r="B763">
            <v>5310</v>
          </cell>
          <cell r="D763" t="str">
            <v>QUIN-Field St. 4 kV switchgear</v>
          </cell>
          <cell r="E763" t="str">
            <v>P_Electric Distribution Sub MA</v>
          </cell>
          <cell r="G763" t="str">
            <v>NONE</v>
          </cell>
          <cell r="H763" t="str">
            <v>NONE</v>
          </cell>
          <cell r="M763" t="str">
            <v>Specific</v>
          </cell>
          <cell r="O763" t="str">
            <v>cancelled</v>
          </cell>
          <cell r="Q763" t="str">
            <v>C02035</v>
          </cell>
          <cell r="R763">
            <v>37964</v>
          </cell>
          <cell r="S763" t="str">
            <v>pwrbtch</v>
          </cell>
          <cell r="U763" t="str">
            <v>FY06 Planning &amp; eng;FY07 start const</v>
          </cell>
          <cell r="V763" t="str">
            <v xml:space="preserve">cancel fp per email from Kelly, Patrick N. (SYR) 7/13/09. Kabir Salaam </v>
          </cell>
          <cell r="W763" t="str">
            <v xml:space="preserve">  </v>
          </cell>
          <cell r="X763" t="str">
            <v>Div Ops-NE Electric</v>
          </cell>
          <cell r="Y763" t="str">
            <v>75005310E</v>
          </cell>
          <cell r="Z763" t="str">
            <v>MAE1000 - MA Electric Distribution PC</v>
          </cell>
          <cell r="AA763" t="str">
            <v>NONE</v>
          </cell>
          <cell r="AB763" t="str">
            <v xml:space="preserve">COMPANY 5310 LEVEL ELECT DIST </v>
          </cell>
          <cell r="AE763">
            <v>0</v>
          </cell>
          <cell r="AK763">
            <v>40007</v>
          </cell>
        </row>
        <row r="764">
          <cell r="A764" t="str">
            <v>C002036</v>
          </cell>
          <cell r="B764">
            <v>5310</v>
          </cell>
          <cell r="D764" t="str">
            <v>Replace GE Air Magnetic Circui</v>
          </cell>
          <cell r="E764" t="str">
            <v>P_Electric Distribution Sub MA</v>
          </cell>
          <cell r="G764" t="str">
            <v>NONE</v>
          </cell>
          <cell r="H764" t="str">
            <v>NONE</v>
          </cell>
          <cell r="M764" t="str">
            <v>Specific</v>
          </cell>
          <cell r="O764" t="str">
            <v>cancelled</v>
          </cell>
          <cell r="Q764" t="str">
            <v>C02036</v>
          </cell>
          <cell r="R764">
            <v>37964</v>
          </cell>
          <cell r="S764" t="str">
            <v>pwrbtch</v>
          </cell>
          <cell r="U764" t="str">
            <v>FY05 Eng  &amp; Const</v>
          </cell>
          <cell r="V764" t="str">
            <v xml:space="preserve">  </v>
          </cell>
          <cell r="W764" t="str">
            <v xml:space="preserve">  </v>
          </cell>
          <cell r="X764" t="str">
            <v>Div Ops-NE Electric</v>
          </cell>
          <cell r="Y764" t="str">
            <v>75005310E</v>
          </cell>
          <cell r="Z764" t="str">
            <v>MAE1000 - MA Electric Distribution PC</v>
          </cell>
          <cell r="AA764" t="str">
            <v>NONE</v>
          </cell>
          <cell r="AB764" t="str">
            <v xml:space="preserve">COMPANY 5310 LEVEL ELECT DIST </v>
          </cell>
          <cell r="AE764">
            <v>0</v>
          </cell>
          <cell r="AK764">
            <v>39260</v>
          </cell>
        </row>
        <row r="765">
          <cell r="A765" t="str">
            <v>C002037</v>
          </cell>
          <cell r="B765">
            <v>5310</v>
          </cell>
          <cell r="D765" t="str">
            <v>Replace VIR reclosers</v>
          </cell>
          <cell r="E765" t="str">
            <v>P_Electric Distribution Sub MA</v>
          </cell>
          <cell r="G765" t="str">
            <v>NONE</v>
          </cell>
          <cell r="H765" t="str">
            <v>NONE</v>
          </cell>
          <cell r="M765" t="str">
            <v>Specific</v>
          </cell>
          <cell r="O765" t="str">
            <v>cancelled</v>
          </cell>
          <cell r="Q765" t="str">
            <v>C02037</v>
          </cell>
          <cell r="R765">
            <v>37964</v>
          </cell>
          <cell r="S765" t="str">
            <v>pwrbtch</v>
          </cell>
          <cell r="U765" t="str">
            <v xml:space="preserve">  </v>
          </cell>
          <cell r="V765" t="str">
            <v xml:space="preserve">cancel fp per email from Kelly, Patrick N. (SYR) 7/13/09. Kabir Salaam </v>
          </cell>
          <cell r="W765" t="str">
            <v xml:space="preserve">  </v>
          </cell>
          <cell r="X765" t="str">
            <v>Div Ops-NE Electric</v>
          </cell>
          <cell r="Y765" t="str">
            <v>75005310E</v>
          </cell>
          <cell r="Z765" t="str">
            <v>MAE1000 - MA Electric Distribution PC</v>
          </cell>
          <cell r="AA765" t="str">
            <v>NONE</v>
          </cell>
          <cell r="AB765" t="str">
            <v xml:space="preserve">COMPANY 5310 LEVEL ELECT DIST </v>
          </cell>
          <cell r="AE765">
            <v>0</v>
          </cell>
          <cell r="AK765">
            <v>40007</v>
          </cell>
        </row>
        <row r="766">
          <cell r="A766" t="str">
            <v>C002038</v>
          </cell>
          <cell r="B766">
            <v>5310</v>
          </cell>
          <cell r="D766" t="str">
            <v>Whitins Pnd New 320W5 Dist Fdr</v>
          </cell>
          <cell r="E766" t="str">
            <v>P_Electric Distribution Sub MA</v>
          </cell>
          <cell r="G766" t="str">
            <v>NONE</v>
          </cell>
          <cell r="H766" t="str">
            <v>NONE</v>
          </cell>
          <cell r="I766" t="str">
            <v>WRIGHT, MILTON</v>
          </cell>
          <cell r="M766" t="str">
            <v>Specific</v>
          </cell>
          <cell r="O766" t="str">
            <v>cancelled</v>
          </cell>
          <cell r="P766">
            <v>7598</v>
          </cell>
          <cell r="Q766" t="str">
            <v>C02038</v>
          </cell>
          <cell r="R766">
            <v>37964</v>
          </cell>
          <cell r="S766" t="str">
            <v>pwrbtch</v>
          </cell>
          <cell r="U766" t="str">
            <v>FY04 Planning;, Eng &amp; Const start; FY05 complete - (CK - TK)</v>
          </cell>
          <cell r="V766" t="str">
            <v xml:space="preserve">  </v>
          </cell>
          <cell r="W766" t="str">
            <v xml:space="preserve">  </v>
          </cell>
          <cell r="X766" t="str">
            <v>Div Ops-NE Electric</v>
          </cell>
          <cell r="Y766" t="str">
            <v>75005310E</v>
          </cell>
          <cell r="Z766" t="str">
            <v>MAE1000 - MA Electric Distribution PC</v>
          </cell>
          <cell r="AA766" t="str">
            <v>NONE</v>
          </cell>
          <cell r="AB766" t="str">
            <v xml:space="preserve">COMPANY 5310 LEVEL ELECT DIST </v>
          </cell>
          <cell r="AE766">
            <v>0</v>
          </cell>
          <cell r="AK766">
            <v>38239</v>
          </cell>
        </row>
        <row r="767">
          <cell r="A767" t="str">
            <v>C002039</v>
          </cell>
          <cell r="B767">
            <v>5310</v>
          </cell>
          <cell r="D767" t="str">
            <v>EMS E.Wey, Hol,Ran Subs</v>
          </cell>
          <cell r="E767" t="str">
            <v>P_Electric Distribution Sub MA</v>
          </cell>
          <cell r="G767" t="str">
            <v>NONE</v>
          </cell>
          <cell r="H767" t="str">
            <v>NONE</v>
          </cell>
          <cell r="M767" t="str">
            <v>Specific</v>
          </cell>
          <cell r="N767" t="str">
            <v>EMS Expansion</v>
          </cell>
          <cell r="O767" t="str">
            <v>cancelled</v>
          </cell>
          <cell r="Q767" t="str">
            <v>C02039</v>
          </cell>
          <cell r="R767">
            <v>37964</v>
          </cell>
          <cell r="S767" t="str">
            <v>pwrbtch</v>
          </cell>
          <cell r="U767" t="str">
            <v>FY04 planning complete, eng &amp; const start; FY05  const complete</v>
          </cell>
          <cell r="V767" t="str">
            <v xml:space="preserve">  </v>
          </cell>
          <cell r="W767" t="str">
            <v xml:space="preserve">  </v>
          </cell>
          <cell r="X767" t="str">
            <v>Div Ops-NE Electric</v>
          </cell>
          <cell r="Y767" t="str">
            <v>75005310E</v>
          </cell>
          <cell r="Z767" t="str">
            <v>MAE1000 - MA Electric Distribution PC</v>
          </cell>
          <cell r="AA767" t="str">
            <v>NONE</v>
          </cell>
          <cell r="AB767" t="str">
            <v xml:space="preserve">COMPANY 5310 LEVEL ELECT DIST </v>
          </cell>
          <cell r="AE767">
            <v>0</v>
          </cell>
          <cell r="AK767">
            <v>38238</v>
          </cell>
        </row>
        <row r="768">
          <cell r="A768" t="str">
            <v>C002040</v>
          </cell>
          <cell r="B768">
            <v>5310</v>
          </cell>
          <cell r="D768" t="str">
            <v>Replace disc sw Foxboro #2</v>
          </cell>
          <cell r="E768" t="str">
            <v>P_Electric Distribution Sub MA</v>
          </cell>
          <cell r="G768" t="str">
            <v>NONE</v>
          </cell>
          <cell r="H768" t="str">
            <v>NONE</v>
          </cell>
          <cell r="I768" t="str">
            <v>WILLIAMS, ROBERT</v>
          </cell>
          <cell r="M768" t="str">
            <v>Specific</v>
          </cell>
          <cell r="O768" t="str">
            <v>cancelled</v>
          </cell>
          <cell r="P768">
            <v>7471</v>
          </cell>
          <cell r="Q768" t="str">
            <v>C02040</v>
          </cell>
          <cell r="R768">
            <v>37964</v>
          </cell>
          <cell r="S768" t="str">
            <v>pwrbtch</v>
          </cell>
          <cell r="U768" t="str">
            <v>9</v>
          </cell>
          <cell r="V768" t="str">
            <v xml:space="preserve">  </v>
          </cell>
          <cell r="W768" t="str">
            <v xml:space="preserve">  </v>
          </cell>
          <cell r="X768" t="str">
            <v>Div Ops-NE Electric</v>
          </cell>
          <cell r="Y768" t="str">
            <v>75005310E</v>
          </cell>
          <cell r="Z768" t="str">
            <v>MAE1000 - MA Electric Distribution PC</v>
          </cell>
          <cell r="AA768" t="str">
            <v>NONE</v>
          </cell>
          <cell r="AB768" t="str">
            <v xml:space="preserve">COMPANY 5310 LEVEL ELECT DIST </v>
          </cell>
          <cell r="AE768">
            <v>0</v>
          </cell>
          <cell r="AK768">
            <v>39260</v>
          </cell>
        </row>
        <row r="769">
          <cell r="A769" t="str">
            <v>C002041</v>
          </cell>
          <cell r="B769">
            <v>5310</v>
          </cell>
          <cell r="D769" t="str">
            <v>BS Replace GE Relays</v>
          </cell>
          <cell r="E769" t="str">
            <v>P_Electric Distribution Sub MA</v>
          </cell>
          <cell r="G769" t="str">
            <v>49</v>
          </cell>
          <cell r="H769" t="str">
            <v>NONE</v>
          </cell>
          <cell r="I769" t="str">
            <v>URBANOWSKI, STANLEY</v>
          </cell>
          <cell r="J769" t="str">
            <v>Asset Condition</v>
          </cell>
          <cell r="L769" t="str">
            <v>Asset Replacement</v>
          </cell>
          <cell r="M769" t="str">
            <v>Specific</v>
          </cell>
          <cell r="N769" t="str">
            <v>Relay Replacements</v>
          </cell>
          <cell r="O769" t="str">
            <v>Closed</v>
          </cell>
          <cell r="P769">
            <v>7210</v>
          </cell>
          <cell r="Q769" t="str">
            <v>C02041</v>
          </cell>
          <cell r="R769">
            <v>37964</v>
          </cell>
          <cell r="S769" t="str">
            <v>pwrbtch</v>
          </cell>
          <cell r="U769" t="str">
            <v>This project replaces existing GE type SFC relays with equivalent BASLER realys.  The replacement consists of removing the SFC relay and inserting a new BASLER relay in the same case.  No wiring changes are required.  New settings are</v>
          </cell>
          <cell r="V769" t="str">
            <v xml:space="preserve">  </v>
          </cell>
          <cell r="W769" t="str">
            <v>The reason for replacing GE type SFC relays with BASLER equivalents is that the SFC relays are prone to failure</v>
          </cell>
          <cell r="X769" t="str">
            <v>Div Ops-NE Electric</v>
          </cell>
          <cell r="Y769" t="str">
            <v>75005310E</v>
          </cell>
          <cell r="Z769" t="str">
            <v>MAE1000 - MA Electric Distribution PC</v>
          </cell>
          <cell r="AA769" t="str">
            <v>NONE</v>
          </cell>
          <cell r="AB769" t="str">
            <v xml:space="preserve">COMPANY 5310 LEVEL ELECT DIST </v>
          </cell>
          <cell r="AE769">
            <v>2</v>
          </cell>
          <cell r="AF769" t="str">
            <v>2</v>
          </cell>
          <cell r="AG769">
            <v>38376</v>
          </cell>
          <cell r="AH769">
            <v>219000</v>
          </cell>
          <cell r="AI769">
            <v>0</v>
          </cell>
          <cell r="AJ769">
            <v>0</v>
          </cell>
          <cell r="AK769">
            <v>1</v>
          </cell>
          <cell r="AL769">
            <v>0</v>
          </cell>
          <cell r="AM769">
            <v>1</v>
          </cell>
          <cell r="AN769">
            <v>1</v>
          </cell>
        </row>
        <row r="770">
          <cell r="A770" t="str">
            <v>C002042</v>
          </cell>
          <cell r="B770">
            <v>5310</v>
          </cell>
          <cell r="D770" t="str">
            <v>NORWELL SUB - NEW XFMR CONNECTION</v>
          </cell>
          <cell r="E770" t="str">
            <v>P_Electric Distribution Sub MA</v>
          </cell>
          <cell r="G770" t="str">
            <v>NONE</v>
          </cell>
          <cell r="H770" t="str">
            <v>NONE</v>
          </cell>
          <cell r="I770" t="str">
            <v>FRITSCH, ROBERT</v>
          </cell>
          <cell r="L770" t="str">
            <v>Load Relief</v>
          </cell>
          <cell r="M770" t="str">
            <v>Specific</v>
          </cell>
          <cell r="O770" t="str">
            <v>cancelled</v>
          </cell>
          <cell r="Q770" t="str">
            <v>C02042</v>
          </cell>
          <cell r="R770">
            <v>37964</v>
          </cell>
          <cell r="S770" t="str">
            <v>pwrbtch</v>
          </cell>
          <cell r="U770" t="str">
            <v>THIS PROJECT PROVIDES FOR THE CONNECTION OF A NEW 115/13.8KV XFMER TO THE EXISTING METALCLAD SWITCHGEAR.  THE NEW 42MVA XFMR WILL REPLACE A SMALL 28 MVA UNIT WHICH IS AT 100% OF ITS SN RATING.</v>
          </cell>
          <cell r="V770" t="str">
            <v xml:space="preserve">  </v>
          </cell>
          <cell r="W770" t="str">
            <v>THE NEW 42MVA XFMR WILL REPLACE A SMALL 28 MVA UNIT WHICH IS AT 100% OF ITS SN RATING THUS LIMITING THE EXISTING FEEDERS SUPPLIED BY NORWELL SUB(TWO  FEEDRS CARRY 0 LOAD).  BY INCREASING THE XFMR SIZE, NORWELL CAN RELIEVE SEVERAL FDRS IN THE AREA AND PROV</v>
          </cell>
          <cell r="X770" t="str">
            <v>Div Ops-NE Electric</v>
          </cell>
          <cell r="Y770" t="str">
            <v>75005310E</v>
          </cell>
          <cell r="Z770" t="str">
            <v>MAE1000 - MA Electric Distribution PC</v>
          </cell>
          <cell r="AA770" t="str">
            <v>NONE</v>
          </cell>
          <cell r="AB770" t="str">
            <v>NORWELL SUB 14KV   115KV</v>
          </cell>
          <cell r="AE770">
            <v>0</v>
          </cell>
          <cell r="AK770">
            <v>39262</v>
          </cell>
        </row>
        <row r="771">
          <cell r="A771" t="str">
            <v>C002043</v>
          </cell>
          <cell r="B771">
            <v>5310</v>
          </cell>
          <cell r="D771" t="str">
            <v>SS Building Improvements</v>
          </cell>
          <cell r="E771" t="str">
            <v>P_Electric GenPlant Fac IT Share MA</v>
          </cell>
          <cell r="G771" t="str">
            <v>NONE</v>
          </cell>
          <cell r="H771" t="str">
            <v>NONE</v>
          </cell>
          <cell r="M771" t="str">
            <v>Specific</v>
          </cell>
          <cell r="O771" t="str">
            <v>Closed</v>
          </cell>
          <cell r="Q771" t="str">
            <v>C02043</v>
          </cell>
          <cell r="R771">
            <v>37964</v>
          </cell>
          <cell r="S771" t="str">
            <v>pwrbtch</v>
          </cell>
          <cell r="U771" t="str">
            <v>Placeholder for future years</v>
          </cell>
          <cell r="V771" t="str">
            <v xml:space="preserve">  </v>
          </cell>
          <cell r="W771" t="str">
            <v xml:space="preserve">  </v>
          </cell>
          <cell r="X771" t="str">
            <v>Div Ops-NE Electric</v>
          </cell>
          <cell r="Y771" t="str">
            <v>75005310E</v>
          </cell>
          <cell r="Z771" t="str">
            <v>MAE1000 - MA Electric Distribution PC</v>
          </cell>
          <cell r="AA771" t="str">
            <v>NONE</v>
          </cell>
          <cell r="AB771" t="str">
            <v xml:space="preserve">COMPANY 5310 LEVEL ELECT DIST </v>
          </cell>
          <cell r="AE771">
            <v>0</v>
          </cell>
        </row>
        <row r="772">
          <cell r="A772" t="str">
            <v>C002044</v>
          </cell>
          <cell r="B772">
            <v>5310</v>
          </cell>
          <cell r="D772" t="str">
            <v>Various General Projects</v>
          </cell>
          <cell r="E772" t="str">
            <v>P_Electric GenPlant Fac IT Share MA</v>
          </cell>
          <cell r="G772" t="str">
            <v>NONE</v>
          </cell>
          <cell r="H772" t="str">
            <v>NONE</v>
          </cell>
          <cell r="I772" t="str">
            <v>POISSON, JEAN</v>
          </cell>
          <cell r="M772" t="str">
            <v>Specific</v>
          </cell>
          <cell r="O772" t="str">
            <v>Closed</v>
          </cell>
          <cell r="Q772" t="str">
            <v>C02044</v>
          </cell>
          <cell r="R772">
            <v>37964</v>
          </cell>
          <cell r="S772" t="str">
            <v>pwrbtch</v>
          </cell>
          <cell r="U772" t="str">
            <v xml:space="preserve">  </v>
          </cell>
          <cell r="V772" t="str">
            <v xml:space="preserve">  </v>
          </cell>
          <cell r="W772" t="str">
            <v xml:space="preserve">  </v>
          </cell>
          <cell r="X772" t="str">
            <v>Div Ops-NE Electric</v>
          </cell>
          <cell r="Y772" t="str">
            <v>75005310E</v>
          </cell>
          <cell r="Z772" t="str">
            <v>MAE1000 - MA Electric Distribution PC</v>
          </cell>
          <cell r="AA772" t="str">
            <v>NONE</v>
          </cell>
          <cell r="AB772" t="str">
            <v xml:space="preserve">COMPANY 5310 LEVEL ELECT DIST </v>
          </cell>
          <cell r="AE772">
            <v>0</v>
          </cell>
        </row>
        <row r="773">
          <cell r="A773" t="str">
            <v>C002045</v>
          </cell>
          <cell r="B773">
            <v>5310</v>
          </cell>
          <cell r="D773" t="str">
            <v>CEDI- Cutout Replacements Future- C</v>
          </cell>
          <cell r="E773" t="str">
            <v>P_Electric Distribution Line MA</v>
          </cell>
          <cell r="G773" t="str">
            <v>NONE</v>
          </cell>
          <cell r="H773" t="str">
            <v>NONE</v>
          </cell>
          <cell r="I773" t="str">
            <v>BERNARD, PETER C</v>
          </cell>
          <cell r="L773" t="str">
            <v>Asset Replacement</v>
          </cell>
          <cell r="M773" t="str">
            <v>Specific</v>
          </cell>
          <cell r="O773" t="str">
            <v>cancelled</v>
          </cell>
          <cell r="Q773" t="str">
            <v>C02045</v>
          </cell>
          <cell r="R773">
            <v>37964</v>
          </cell>
          <cell r="S773" t="str">
            <v>pwrbtch</v>
          </cell>
          <cell r="U773" t="str">
            <v>$400,000 for cutout replacements on 5 feeders each in 2005 - 2006.</v>
          </cell>
          <cell r="V773" t="str">
            <v xml:space="preserve">  </v>
          </cell>
          <cell r="W773" t="str">
            <v xml:space="preserve">  </v>
          </cell>
          <cell r="X773" t="str">
            <v>Div Ops-NE Electric</v>
          </cell>
          <cell r="Y773" t="str">
            <v>75005310E</v>
          </cell>
          <cell r="Z773" t="str">
            <v>MAE1000 - MA Electric Distribution PC</v>
          </cell>
          <cell r="AA773" t="str">
            <v>NONE</v>
          </cell>
          <cell r="AB773" t="str">
            <v>MASS PLANT - MA 5310 - MAE1000</v>
          </cell>
          <cell r="AE773">
            <v>0</v>
          </cell>
          <cell r="AK773">
            <v>38231</v>
          </cell>
        </row>
        <row r="774">
          <cell r="A774" t="str">
            <v>C002046</v>
          </cell>
          <cell r="B774">
            <v>5310</v>
          </cell>
          <cell r="D774" t="str">
            <v>AFSC - Central Distribution</v>
          </cell>
          <cell r="E774" t="str">
            <v>P_Electric Distribution Line MA</v>
          </cell>
          <cell r="G774" t="str">
            <v>NONE</v>
          </cell>
          <cell r="H774" t="str">
            <v>NONE</v>
          </cell>
          <cell r="I774" t="str">
            <v>GALGANO, ROBERT D</v>
          </cell>
          <cell r="L774" t="str">
            <v>Other</v>
          </cell>
          <cell r="M774" t="str">
            <v>Specific</v>
          </cell>
          <cell r="O774" t="str">
            <v>cancelled</v>
          </cell>
          <cell r="P774">
            <v>7729</v>
          </cell>
          <cell r="Q774" t="str">
            <v>C02046</v>
          </cell>
          <cell r="R774">
            <v>37964</v>
          </cell>
          <cell r="S774" t="str">
            <v>pwrbtch</v>
          </cell>
          <cell r="U774" t="str">
            <v xml:space="preserve">  </v>
          </cell>
          <cell r="V774" t="str">
            <v xml:space="preserve">  </v>
          </cell>
          <cell r="W774" t="str">
            <v xml:space="preserve">  </v>
          </cell>
          <cell r="X774" t="str">
            <v>Div Ops-NE Electric</v>
          </cell>
          <cell r="Y774" t="str">
            <v>75005310E</v>
          </cell>
          <cell r="Z774" t="str">
            <v>MAE1000 - MA Electric Distribution PC</v>
          </cell>
          <cell r="AA774" t="str">
            <v>NONE</v>
          </cell>
          <cell r="AB774" t="str">
            <v xml:space="preserve">COMPANY 5310 LEVEL ELECT DIST </v>
          </cell>
          <cell r="AE774">
            <v>0</v>
          </cell>
          <cell r="AK774">
            <v>39582</v>
          </cell>
        </row>
        <row r="775">
          <cell r="A775" t="str">
            <v>C002047</v>
          </cell>
          <cell r="B775">
            <v>5310</v>
          </cell>
          <cell r="D775" t="str">
            <v>WOR-4kV UG Swgr 27-29 West St</v>
          </cell>
          <cell r="E775" t="str">
            <v>P_Electric Distribution Line MA</v>
          </cell>
          <cell r="G775" t="str">
            <v>NONE</v>
          </cell>
          <cell r="H775" t="str">
            <v>NONE</v>
          </cell>
          <cell r="M775" t="str">
            <v>Specific</v>
          </cell>
          <cell r="O775" t="str">
            <v>cancelled</v>
          </cell>
          <cell r="Q775" t="str">
            <v>C02047</v>
          </cell>
          <cell r="R775">
            <v>37964</v>
          </cell>
          <cell r="S775" t="str">
            <v>pwrbtch</v>
          </cell>
          <cell r="U775" t="str">
            <v>FY04 Target: Remove 10 OFCs  3J372.  This Job is Walked -out of FY04, and will not be done - ever?</v>
          </cell>
          <cell r="V775" t="str">
            <v xml:space="preserve">  </v>
          </cell>
          <cell r="W775" t="str">
            <v xml:space="preserve">  </v>
          </cell>
          <cell r="X775" t="str">
            <v>Div Ops-NE Electric</v>
          </cell>
          <cell r="Y775" t="str">
            <v>75005310E</v>
          </cell>
          <cell r="Z775" t="str">
            <v>MAE1000 - MA Electric Distribution PC</v>
          </cell>
          <cell r="AA775" t="str">
            <v>NONE</v>
          </cell>
          <cell r="AB775" t="str">
            <v xml:space="preserve">COMPANY 5310 LEVEL ELECT DIST </v>
          </cell>
          <cell r="AE775">
            <v>0</v>
          </cell>
          <cell r="AK775">
            <v>38230</v>
          </cell>
        </row>
        <row r="776">
          <cell r="A776" t="str">
            <v>C002048</v>
          </cell>
          <cell r="B776">
            <v>5310</v>
          </cell>
          <cell r="D776" t="str">
            <v>WOR-4kV UG Swgr 200 Vernon St</v>
          </cell>
          <cell r="E776" t="str">
            <v>P_Electric Distribution Line MA</v>
          </cell>
          <cell r="G776" t="str">
            <v>NONE</v>
          </cell>
          <cell r="H776" t="str">
            <v>NONE</v>
          </cell>
          <cell r="I776" t="str">
            <v>HAYDUK, BRIAN</v>
          </cell>
          <cell r="L776" t="str">
            <v>Asset Replacement</v>
          </cell>
          <cell r="M776" t="str">
            <v>Specific</v>
          </cell>
          <cell r="N776" t="str">
            <v>OFC Replacements/Elimination</v>
          </cell>
          <cell r="O776" t="str">
            <v>cancelled</v>
          </cell>
          <cell r="Q776" t="str">
            <v>C02048</v>
          </cell>
          <cell r="R776">
            <v>37964</v>
          </cell>
          <cell r="S776" t="str">
            <v>pwrbtch</v>
          </cell>
          <cell r="U776" t="str">
            <v>FY05 Remove 12 OFCs  8J389</v>
          </cell>
          <cell r="V776" t="str">
            <v xml:space="preserve">  </v>
          </cell>
          <cell r="W776" t="str">
            <v>This project will provide for the replacement of 12 OFC's in the BSW Division in FY06 as part of the programmed replacement of all OFC's National Grid's New England service territory.</v>
          </cell>
          <cell r="X776" t="str">
            <v>Div Ops-NE Electric</v>
          </cell>
          <cell r="Y776" t="str">
            <v>75005310E</v>
          </cell>
          <cell r="Z776" t="str">
            <v>MAE1000 - MA Electric Distribution PC</v>
          </cell>
          <cell r="AA776" t="str">
            <v>NONE</v>
          </cell>
          <cell r="AB776" t="str">
            <v>MASS PLANT - MA 5310 - MAE1000</v>
          </cell>
          <cell r="AE776">
            <v>0</v>
          </cell>
          <cell r="AK776">
            <v>38369</v>
          </cell>
        </row>
        <row r="777">
          <cell r="A777" t="str">
            <v>C002049</v>
          </cell>
          <cell r="B777">
            <v>5310</v>
          </cell>
          <cell r="D777" t="str">
            <v>WOR-4kV UG Swgr Graybar Millbr</v>
          </cell>
          <cell r="E777" t="str">
            <v>P_Electric Distribution Line MA</v>
          </cell>
          <cell r="G777" t="str">
            <v>NONE</v>
          </cell>
          <cell r="H777" t="str">
            <v>NONE</v>
          </cell>
          <cell r="J777" t="str">
            <v>Asset Condition</v>
          </cell>
          <cell r="L777" t="str">
            <v>Asset Replacement</v>
          </cell>
          <cell r="M777" t="str">
            <v>Specific</v>
          </cell>
          <cell r="O777" t="str">
            <v>cancelled</v>
          </cell>
          <cell r="P777">
            <v>8821</v>
          </cell>
          <cell r="Q777" t="str">
            <v>C02049</v>
          </cell>
          <cell r="R777">
            <v>37964</v>
          </cell>
          <cell r="S777" t="str">
            <v>pwrbtch</v>
          </cell>
          <cell r="U777" t="str">
            <v>FY05 Remove 6 OFC's  12J377</v>
          </cell>
          <cell r="V777" t="str">
            <v xml:space="preserve">  </v>
          </cell>
          <cell r="W777" t="str">
            <v xml:space="preserve">  </v>
          </cell>
          <cell r="X777" t="str">
            <v>Div Ops-NE Electric</v>
          </cell>
          <cell r="Y777" t="str">
            <v>75005310E</v>
          </cell>
          <cell r="Z777" t="str">
            <v>MAE1000 - MA Electric Distribution PC</v>
          </cell>
          <cell r="AA777" t="str">
            <v>NONE</v>
          </cell>
          <cell r="AB777" t="str">
            <v xml:space="preserve">COMPANY 5310 LEVEL ELECT DIST </v>
          </cell>
          <cell r="AE777">
            <v>0</v>
          </cell>
          <cell r="AK777">
            <v>38516</v>
          </cell>
        </row>
        <row r="778">
          <cell r="A778" t="str">
            <v>C002050</v>
          </cell>
          <cell r="B778">
            <v>5310</v>
          </cell>
          <cell r="D778" t="str">
            <v>WOR-4kV UG Swgr Queen St</v>
          </cell>
          <cell r="E778" t="str">
            <v>P_Electric Distribution Line MA</v>
          </cell>
          <cell r="G778" t="str">
            <v>NONE</v>
          </cell>
          <cell r="H778" t="str">
            <v>NONE</v>
          </cell>
          <cell r="J778" t="str">
            <v>Asset Condition</v>
          </cell>
          <cell r="L778" t="str">
            <v>Asset Replacement</v>
          </cell>
          <cell r="M778" t="str">
            <v>Specific</v>
          </cell>
          <cell r="O778" t="str">
            <v>cancelled</v>
          </cell>
          <cell r="P778">
            <v>8823</v>
          </cell>
          <cell r="Q778" t="str">
            <v>C02050</v>
          </cell>
          <cell r="R778">
            <v>37964</v>
          </cell>
          <cell r="S778" t="str">
            <v>pwrbtch</v>
          </cell>
          <cell r="U778" t="str">
            <v>FY04 Target: Remove 15 OFC's  3J373 &amp; 3J375. This job is walked out of FY04, and will be done in FY05 - delayed due to easement issues.</v>
          </cell>
          <cell r="V778" t="str">
            <v xml:space="preserve">  </v>
          </cell>
          <cell r="W778" t="str">
            <v xml:space="preserve">  </v>
          </cell>
          <cell r="X778" t="str">
            <v>Div Ops-NE Electric</v>
          </cell>
          <cell r="Y778" t="str">
            <v>75005310E</v>
          </cell>
          <cell r="Z778" t="str">
            <v>MAE1000 - MA Electric Distribution PC</v>
          </cell>
          <cell r="AA778" t="str">
            <v>NONE</v>
          </cell>
          <cell r="AB778" t="str">
            <v xml:space="preserve">COMPANY 5310 LEVEL ELECT DIST </v>
          </cell>
          <cell r="AE778">
            <v>0</v>
          </cell>
          <cell r="AK778">
            <v>38397</v>
          </cell>
        </row>
        <row r="779">
          <cell r="A779" t="str">
            <v>C002051</v>
          </cell>
          <cell r="B779">
            <v>5310</v>
          </cell>
          <cell r="D779" t="str">
            <v>WOR-4kV UG Swgr Grafton ActKen</v>
          </cell>
          <cell r="E779" t="str">
            <v>P_Electric Distribution Line MA</v>
          </cell>
          <cell r="G779" t="str">
            <v>NONE</v>
          </cell>
          <cell r="H779" t="str">
            <v>NONE</v>
          </cell>
          <cell r="L779" t="str">
            <v>Asset Replacement</v>
          </cell>
          <cell r="M779" t="str">
            <v>Specific</v>
          </cell>
          <cell r="N779" t="str">
            <v>OFC Replacements/Elimination</v>
          </cell>
          <cell r="O779" t="str">
            <v>cancelled</v>
          </cell>
          <cell r="Q779" t="str">
            <v>C02051</v>
          </cell>
          <cell r="R779">
            <v>37964</v>
          </cell>
          <cell r="S779" t="str">
            <v>pwrbtch</v>
          </cell>
          <cell r="U779" t="str">
            <v>FY05 Remove 10 OFC's  xJxxx  Acton @ Kenyon St</v>
          </cell>
          <cell r="V779" t="str">
            <v xml:space="preserve">  </v>
          </cell>
          <cell r="W779" t="str">
            <v>This project will provide for the replacement of 10 OFC's in the BSW Division in FY06 as part of the programmed replacement of all OFC's National Grid's New England service territory.</v>
          </cell>
          <cell r="X779" t="str">
            <v>Div Ops-NE Electric</v>
          </cell>
          <cell r="Y779" t="str">
            <v>75005310E</v>
          </cell>
          <cell r="Z779" t="str">
            <v>MAE1000 - MA Electric Distribution PC</v>
          </cell>
          <cell r="AA779" t="str">
            <v>NONE</v>
          </cell>
          <cell r="AB779" t="str">
            <v>MASS PLANT - MA 5310 - MAE1000</v>
          </cell>
          <cell r="AE779">
            <v>0</v>
          </cell>
          <cell r="AK779">
            <v>38369</v>
          </cell>
        </row>
        <row r="780">
          <cell r="A780" t="str">
            <v>C002052</v>
          </cell>
          <cell r="B780">
            <v>5310</v>
          </cell>
          <cell r="D780" t="str">
            <v>RUT-OH Line for New Fdr</v>
          </cell>
          <cell r="E780" t="str">
            <v>P_Electric Distribution Line MA</v>
          </cell>
          <cell r="F780" t="str">
            <v>DCIG0308P30C</v>
          </cell>
          <cell r="G780" t="str">
            <v>39</v>
          </cell>
          <cell r="H780" t="str">
            <v>NONE</v>
          </cell>
          <cell r="I780" t="str">
            <v>HASSETT, COLIN</v>
          </cell>
          <cell r="J780" t="str">
            <v>System Capacity &amp; Performance</v>
          </cell>
          <cell r="K780" t="str">
            <v>D_Non-REP LINE OTHER</v>
          </cell>
          <cell r="L780" t="str">
            <v>Load Relief</v>
          </cell>
          <cell r="M780" t="str">
            <v>Specific</v>
          </cell>
          <cell r="O780" t="str">
            <v>Closed</v>
          </cell>
          <cell r="P780">
            <v>8515</v>
          </cell>
          <cell r="Q780" t="str">
            <v>C02052</v>
          </cell>
          <cell r="R780">
            <v>37964</v>
          </cell>
          <cell r="S780" t="str">
            <v>pwrbtch</v>
          </cell>
          <cell r="U780" t="str">
            <v>Re-conductor approximately 3.3 miles of OH conductor along Pleasantdale Rd and Treasure Valley Rd, Rutland  with 3-477kcmil Al Spacer Cable. New main line is needed to connect to the existing feeder._x000D_
_x000D_
PRELIMINARY ENGINEERING - $ 15,</v>
          </cell>
          <cell r="V780" t="str">
            <v xml:space="preserve">  </v>
          </cell>
          <cell r="W780" t="str">
            <v>Based on the results of the Rutland Area Study, it is recommended that a new substation in Rutland area will be built. In order to interconnect the new feeder to the existing 605W1 new main line will be constructed.</v>
          </cell>
          <cell r="X780" t="str">
            <v>Div Ops-NE Electric</v>
          </cell>
          <cell r="Y780" t="str">
            <v>75005310E</v>
          </cell>
          <cell r="Z780" t="str">
            <v>MAE1000 - MA Electric Distribution PC</v>
          </cell>
          <cell r="AA780" t="str">
            <v>NONE</v>
          </cell>
          <cell r="AB780" t="str">
            <v>MASS PLANT - MA 5310 - MAE1000</v>
          </cell>
          <cell r="AE780">
            <v>4</v>
          </cell>
          <cell r="AF780" t="str">
            <v>4</v>
          </cell>
          <cell r="AG780">
            <v>39527</v>
          </cell>
          <cell r="AH780">
            <v>2000000</v>
          </cell>
          <cell r="AI780">
            <v>0</v>
          </cell>
          <cell r="AJ780">
            <v>0</v>
          </cell>
          <cell r="AK780">
            <v>0</v>
          </cell>
          <cell r="AL780">
            <v>1</v>
          </cell>
          <cell r="AM780">
            <v>0</v>
          </cell>
          <cell r="AN780">
            <v>1</v>
          </cell>
        </row>
        <row r="781">
          <cell r="A781" t="str">
            <v>C002053</v>
          </cell>
          <cell r="B781">
            <v>5310</v>
          </cell>
          <cell r="D781" t="str">
            <v>Westminster OH Tie Simplex Dr 601W2</v>
          </cell>
          <cell r="E781" t="str">
            <v>P_Electric Distribution Line MA</v>
          </cell>
          <cell r="G781" t="str">
            <v>NONE</v>
          </cell>
          <cell r="H781" t="str">
            <v>NONE</v>
          </cell>
          <cell r="M781" t="str">
            <v>Specific</v>
          </cell>
          <cell r="O781" t="str">
            <v>cancelled</v>
          </cell>
          <cell r="Q781" t="str">
            <v>C02053</v>
          </cell>
          <cell r="R781">
            <v>37964</v>
          </cell>
          <cell r="S781" t="str">
            <v>pwrbtch</v>
          </cell>
          <cell r="U781" t="str">
            <v>Feeder tie to relieve Park St. Load to be transferred from  Park St to Westminster to Ashburnham.  WALK IN 2004.</v>
          </cell>
          <cell r="V781" t="str">
            <v xml:space="preserve">  </v>
          </cell>
          <cell r="W781" t="str">
            <v xml:space="preserve">  </v>
          </cell>
          <cell r="X781" t="str">
            <v>Div Ops-NE Electric</v>
          </cell>
          <cell r="Y781" t="str">
            <v>75005310E</v>
          </cell>
          <cell r="Z781" t="str">
            <v>MAE1000 - MA Electric Distribution PC</v>
          </cell>
          <cell r="AA781" t="str">
            <v>NONE</v>
          </cell>
          <cell r="AB781" t="str">
            <v xml:space="preserve">COMPANY 5310 LEVEL ELECT DIST </v>
          </cell>
          <cell r="AE781">
            <v>0</v>
          </cell>
          <cell r="AK781">
            <v>38233</v>
          </cell>
        </row>
        <row r="782">
          <cell r="A782" t="str">
            <v>C002054</v>
          </cell>
          <cell r="B782">
            <v>5310</v>
          </cell>
          <cell r="D782" t="str">
            <v>Bear Swamp Fdr OH Extension to Deer</v>
          </cell>
          <cell r="E782" t="str">
            <v>P_Electric Distribution Line MA</v>
          </cell>
          <cell r="G782" t="str">
            <v>NONE</v>
          </cell>
          <cell r="H782" t="str">
            <v>NONE</v>
          </cell>
          <cell r="L782" t="str">
            <v>Asset Replacement</v>
          </cell>
          <cell r="M782" t="str">
            <v>Specific</v>
          </cell>
          <cell r="O782" t="str">
            <v>cancelled</v>
          </cell>
          <cell r="Q782" t="str">
            <v>C02054</v>
          </cell>
          <cell r="R782">
            <v>37964</v>
          </cell>
          <cell r="S782" t="str">
            <v>pwrbtch</v>
          </cell>
          <cell r="U782" t="str">
            <v>87 customers on 1009W1 will be transferred to Bear Swamp 1019W1 to solve substation issues at Deerfield 5.</v>
          </cell>
          <cell r="V782" t="str">
            <v xml:space="preserve">  </v>
          </cell>
          <cell r="W782" t="str">
            <v xml:space="preserve">  </v>
          </cell>
          <cell r="X782" t="str">
            <v>Div Ops-NE Electric</v>
          </cell>
          <cell r="Y782" t="str">
            <v>75005310E</v>
          </cell>
          <cell r="Z782" t="str">
            <v>MAE1000 - MA Electric Distribution PC</v>
          </cell>
          <cell r="AA782" t="str">
            <v>NONE</v>
          </cell>
          <cell r="AB782" t="str">
            <v>MASS PLANT - MA 5310 - MAE1000</v>
          </cell>
          <cell r="AE782">
            <v>0</v>
          </cell>
          <cell r="AK782">
            <v>38238</v>
          </cell>
        </row>
        <row r="783">
          <cell r="A783" t="str">
            <v>C002055</v>
          </cell>
          <cell r="B783">
            <v>5310</v>
          </cell>
          <cell r="D783" t="str">
            <v>Hubbardston P67 SPCA Reconductoring</v>
          </cell>
          <cell r="E783" t="str">
            <v>P_Electric Distribution Line MA</v>
          </cell>
          <cell r="G783" t="str">
            <v>NONE</v>
          </cell>
          <cell r="H783" t="str">
            <v>NONE</v>
          </cell>
          <cell r="I783" t="str">
            <v>MARCEAU, DANIEL</v>
          </cell>
          <cell r="J783" t="str">
            <v>System Capacity &amp; Performance</v>
          </cell>
          <cell r="L783" t="str">
            <v>Reliability - Dist</v>
          </cell>
          <cell r="M783" t="str">
            <v>Specific</v>
          </cell>
          <cell r="O783" t="str">
            <v>Closed</v>
          </cell>
          <cell r="P783">
            <v>8183</v>
          </cell>
          <cell r="Q783" t="str">
            <v>C02055</v>
          </cell>
          <cell r="R783">
            <v>37964</v>
          </cell>
          <cell r="S783" t="str">
            <v>pwrbtch</v>
          </cell>
          <cell r="U783" t="str">
            <v>Reconductor 4100 circuit feet of bare wire with 3-477 Al 15kV spacer cable from the intersection of Rt. 68 and Rt. 62 Hubbardston to the Rutland town line (reliability improvements)</v>
          </cell>
          <cell r="V783" t="str">
            <v xml:space="preserve">  </v>
          </cell>
          <cell r="W783" t="str">
            <v xml:space="preserve">It is recommended to re-conductor 4100'cft of bare wire with the spacer cable from the intersection of Rt.62 &amp; Rt.68 Hubbardston to Rutland line. The proposed work will improve reliability to 694 customers._x000D_
Due to the low fault current available on this </v>
          </cell>
          <cell r="X783" t="str">
            <v>Div Ops-NE Electric</v>
          </cell>
          <cell r="Y783" t="str">
            <v>75005310E</v>
          </cell>
          <cell r="Z783" t="str">
            <v>MAE1000 - MA Electric Distribution PC</v>
          </cell>
          <cell r="AA783" t="str">
            <v>NONE</v>
          </cell>
          <cell r="AB783" t="str">
            <v>MASS PLANT - MA 5310 - MAE1000</v>
          </cell>
          <cell r="AE783">
            <v>4</v>
          </cell>
          <cell r="AF783" t="str">
            <v>4</v>
          </cell>
          <cell r="AG783">
            <v>38596</v>
          </cell>
          <cell r="AH783">
            <v>284000</v>
          </cell>
          <cell r="AI783">
            <v>0</v>
          </cell>
          <cell r="AJ783">
            <v>0</v>
          </cell>
          <cell r="AK783">
            <v>0</v>
          </cell>
          <cell r="AL783">
            <v>0</v>
          </cell>
          <cell r="AM783">
            <v>1</v>
          </cell>
          <cell r="AN783">
            <v>1</v>
          </cell>
        </row>
        <row r="784">
          <cell r="A784" t="str">
            <v>C002056</v>
          </cell>
          <cell r="B784">
            <v>5310</v>
          </cell>
          <cell r="D784" t="str">
            <v>GRA-Reconductor Carroll Road</v>
          </cell>
          <cell r="E784" t="str">
            <v>P_Electric Distribution Line MA</v>
          </cell>
          <cell r="G784" t="str">
            <v>NONE</v>
          </cell>
          <cell r="H784" t="str">
            <v>NONE</v>
          </cell>
          <cell r="I784" t="str">
            <v>TIROCCHI, JOSEPH</v>
          </cell>
          <cell r="J784" t="str">
            <v>System Capacity &amp; Performance</v>
          </cell>
          <cell r="L784" t="str">
            <v>Reliability - Dist</v>
          </cell>
          <cell r="M784" t="str">
            <v>Specific</v>
          </cell>
          <cell r="O784" t="str">
            <v>Closed</v>
          </cell>
          <cell r="P784">
            <v>8148</v>
          </cell>
          <cell r="Q784" t="str">
            <v>C02056</v>
          </cell>
          <cell r="R784">
            <v>37964</v>
          </cell>
          <cell r="S784" t="str">
            <v>pwrbtch</v>
          </cell>
          <cell r="U784" t="str">
            <v>INSTALL:  5,000' 477 Al 15 kV spacer cable, 35 TELCO set poles; and associated distribution equip._x000D_
REMOVE: 5,000' 3-1/0 Cu bare open wire, and associated distribution equip._x000D_
TRANSFER: 1-line recloser, 1-loadbreak switch, and assoc.</v>
          </cell>
          <cell r="V784" t="str">
            <v xml:space="preserve">  </v>
          </cell>
          <cell r="W784" t="str">
            <v xml:space="preserve">Carroll Road is being reconductored to improve reliability for customers on the 304W1 feeder as recommended in the memorandum, "Carroll Road Reliabilty Review" issued by D. Mungovan on 2.9/2004.  5 yr Ds and f will improve from 217min/2.6 to 99min/1.25.  </v>
          </cell>
          <cell r="X784" t="str">
            <v>Div Ops-NE Electric</v>
          </cell>
          <cell r="Y784" t="str">
            <v>75005310E</v>
          </cell>
          <cell r="Z784" t="str">
            <v>MAE1000 - MA Electric Distribution PC</v>
          </cell>
          <cell r="AA784" t="str">
            <v>NONE</v>
          </cell>
          <cell r="AB784" t="str">
            <v>MASS PLANT - MA 5310 - MAE1000</v>
          </cell>
          <cell r="AE784">
            <v>2</v>
          </cell>
          <cell r="AF784" t="str">
            <v>2</v>
          </cell>
          <cell r="AG784">
            <v>38743</v>
          </cell>
          <cell r="AH784">
            <v>476000</v>
          </cell>
          <cell r="AI784">
            <v>0</v>
          </cell>
          <cell r="AJ784">
            <v>0</v>
          </cell>
          <cell r="AK784">
            <v>0</v>
          </cell>
          <cell r="AL784">
            <v>0</v>
          </cell>
          <cell r="AM784">
            <v>1</v>
          </cell>
          <cell r="AN784">
            <v>1</v>
          </cell>
        </row>
        <row r="785">
          <cell r="A785" t="str">
            <v>C002057</v>
          </cell>
          <cell r="B785">
            <v>5310</v>
          </cell>
          <cell r="D785" t="str">
            <v>Convert Central District to UHF Tru</v>
          </cell>
          <cell r="E785" t="str">
            <v>P_Electric Distribution Line MA</v>
          </cell>
          <cell r="G785" t="str">
            <v>NONE</v>
          </cell>
          <cell r="H785" t="str">
            <v>NONE</v>
          </cell>
          <cell r="I785" t="str">
            <v>MALJANIAN, MICHAEL</v>
          </cell>
          <cell r="J785" t="str">
            <v>Non-Infrastructure</v>
          </cell>
          <cell r="L785" t="str">
            <v>Telecommunications Capital - Dist</v>
          </cell>
          <cell r="M785" t="str">
            <v>Specific</v>
          </cell>
          <cell r="O785" t="str">
            <v>cancelled</v>
          </cell>
          <cell r="P785">
            <v>7918</v>
          </cell>
          <cell r="Q785" t="str">
            <v>C02057</v>
          </cell>
          <cell r="R785">
            <v>37964</v>
          </cell>
          <cell r="S785" t="str">
            <v>pwrbtch</v>
          </cell>
          <cell r="U785" t="str">
            <v>Future 2006+</v>
          </cell>
          <cell r="V785" t="str">
            <v xml:space="preserve">  </v>
          </cell>
          <cell r="W785" t="str">
            <v xml:space="preserve">  </v>
          </cell>
          <cell r="X785" t="str">
            <v>Div Ops-NE Electric</v>
          </cell>
          <cell r="Y785" t="str">
            <v>75005310E</v>
          </cell>
          <cell r="Z785" t="str">
            <v>MAE1000 - MA Electric Distribution PC</v>
          </cell>
          <cell r="AA785" t="str">
            <v>NONE</v>
          </cell>
          <cell r="AB785" t="str">
            <v xml:space="preserve">COMPANY 5310 LEVEL ELECT DIST </v>
          </cell>
          <cell r="AE785">
            <v>0</v>
          </cell>
          <cell r="AK785">
            <v>38811</v>
          </cell>
        </row>
        <row r="786">
          <cell r="A786" t="str">
            <v>C002058</v>
          </cell>
          <cell r="B786">
            <v>5310</v>
          </cell>
          <cell r="D786" t="str">
            <v>GAR-13kV UG Park St Getaways</v>
          </cell>
          <cell r="E786" t="str">
            <v>P_Electric Distribution Line MA</v>
          </cell>
          <cell r="G786" t="str">
            <v>NONE</v>
          </cell>
          <cell r="H786" t="str">
            <v>NONE</v>
          </cell>
          <cell r="J786" t="str">
            <v>Asset Condition</v>
          </cell>
          <cell r="L786" t="str">
            <v>Asset Replacement</v>
          </cell>
          <cell r="M786" t="str">
            <v>Specific</v>
          </cell>
          <cell r="O786" t="str">
            <v>cancelled</v>
          </cell>
          <cell r="P786">
            <v>8134</v>
          </cell>
          <cell r="Q786" t="str">
            <v>C02058</v>
          </cell>
          <cell r="R786">
            <v>37964</v>
          </cell>
          <cell r="S786" t="str">
            <v>pwrbtch</v>
          </cell>
          <cell r="U786" t="str">
            <v>This work is associated with the construction of the new metal-clad substation. The new substation will replace the existing Park St Sub.</v>
          </cell>
          <cell r="V786" t="str">
            <v>2005-2006 Engineering and construction. The new substation will have six 13kV feeders.</v>
          </cell>
          <cell r="W786" t="str">
            <v>Based on the Park Street Substation (#601) Review from May12, 2003 by Todd Goyette, the old construction will be replaced with a new six feeder metal-clad design. In order to accomodate the new feeders, new getaways will be constructed.</v>
          </cell>
          <cell r="X786" t="str">
            <v>Div Ops-NE Electric</v>
          </cell>
          <cell r="Y786" t="str">
            <v>75005310E</v>
          </cell>
          <cell r="Z786" t="str">
            <v>MAE1000 - MA Electric Distribution PC</v>
          </cell>
          <cell r="AA786" t="str">
            <v>NONE</v>
          </cell>
          <cell r="AB786" t="str">
            <v xml:space="preserve">COMPANY 5310 LEVEL ELECT DIST </v>
          </cell>
          <cell r="AE786">
            <v>0</v>
          </cell>
          <cell r="AK786">
            <v>39847</v>
          </cell>
        </row>
        <row r="787">
          <cell r="A787" t="str">
            <v>C002059</v>
          </cell>
          <cell r="B787">
            <v>5310</v>
          </cell>
          <cell r="D787" t="str">
            <v>Westminster - 13.8kV Fdrs transfer</v>
          </cell>
          <cell r="E787" t="str">
            <v>P_Electric Distribution Line MA</v>
          </cell>
          <cell r="G787" t="str">
            <v>NONE</v>
          </cell>
          <cell r="H787" t="str">
            <v>NONE</v>
          </cell>
          <cell r="J787" t="str">
            <v>System Capacity &amp; Performance</v>
          </cell>
          <cell r="L787" t="str">
            <v>Load Relief</v>
          </cell>
          <cell r="M787" t="str">
            <v>Specific</v>
          </cell>
          <cell r="O787" t="str">
            <v>cancelled</v>
          </cell>
          <cell r="P787">
            <v>8801</v>
          </cell>
          <cell r="Q787" t="str">
            <v>C02059</v>
          </cell>
          <cell r="R787">
            <v>37964</v>
          </cell>
          <cell r="S787" t="str">
            <v>pwrbtch</v>
          </cell>
          <cell r="U787" t="str">
            <v>2006+ Engineering and construction.  This project will build OH facilities to allow transferring all Westminster load to new Park St sub for PQ improvement.</v>
          </cell>
          <cell r="V787" t="str">
            <v>This project is to rearrange the feeders and accomodate additional load from the Westminster Sub.</v>
          </cell>
          <cell r="W787" t="str">
            <v>Most of the 4kV load will be already converted to 13kV when the new metal-clad at Park St Sub will be in service. This project is to rearrange the feeders and accomodate additional load from the Westminster Sub.</v>
          </cell>
          <cell r="X787" t="str">
            <v>Div Ops-NE Electric</v>
          </cell>
          <cell r="Y787" t="str">
            <v>75005310E</v>
          </cell>
          <cell r="Z787" t="str">
            <v>MAE1000 - MA Electric Distribution PC</v>
          </cell>
          <cell r="AA787" t="str">
            <v>NONE</v>
          </cell>
          <cell r="AB787" t="str">
            <v xml:space="preserve">COMPANY 5310 LEVEL ELECT DIST </v>
          </cell>
          <cell r="AE787">
            <v>1</v>
          </cell>
          <cell r="AK787">
            <v>39307</v>
          </cell>
        </row>
        <row r="788">
          <cell r="A788" t="str">
            <v>C002060</v>
          </cell>
          <cell r="B788">
            <v>5310</v>
          </cell>
          <cell r="D788" t="str">
            <v>AFSC - Western Distribution</v>
          </cell>
          <cell r="E788" t="str">
            <v>P_Electric Distribution Line MA</v>
          </cell>
          <cell r="G788" t="str">
            <v>NONE</v>
          </cell>
          <cell r="H788" t="str">
            <v>NONE</v>
          </cell>
          <cell r="I788" t="str">
            <v>GALGANO, ROBERT D</v>
          </cell>
          <cell r="L788" t="str">
            <v>Other</v>
          </cell>
          <cell r="M788" t="str">
            <v>Specific</v>
          </cell>
          <cell r="O788" t="str">
            <v>cancelled</v>
          </cell>
          <cell r="P788">
            <v>7730</v>
          </cell>
          <cell r="Q788" t="str">
            <v>C02060</v>
          </cell>
          <cell r="R788">
            <v>37964</v>
          </cell>
          <cell r="S788" t="str">
            <v>pwrbtch</v>
          </cell>
          <cell r="U788" t="str">
            <v xml:space="preserve">  </v>
          </cell>
          <cell r="V788" t="str">
            <v xml:space="preserve">  </v>
          </cell>
          <cell r="W788" t="str">
            <v xml:space="preserve">  </v>
          </cell>
          <cell r="X788" t="str">
            <v>Div Ops-NE Electric</v>
          </cell>
          <cell r="Y788" t="str">
            <v>75005310E</v>
          </cell>
          <cell r="Z788" t="str">
            <v>MAE1000 - MA Electric Distribution PC</v>
          </cell>
          <cell r="AA788" t="str">
            <v>NONE</v>
          </cell>
          <cell r="AB788" t="str">
            <v xml:space="preserve">COMPANY 5310 LEVEL ELECT DIST </v>
          </cell>
          <cell r="AE788">
            <v>0</v>
          </cell>
          <cell r="AK788">
            <v>39582</v>
          </cell>
        </row>
        <row r="789">
          <cell r="A789" t="str">
            <v>C002061</v>
          </cell>
          <cell r="B789">
            <v>5310</v>
          </cell>
          <cell r="D789" t="str">
            <v>PETE-Petersham Feeder Tie</v>
          </cell>
          <cell r="E789" t="str">
            <v>P_Electric Distribution Line MA</v>
          </cell>
          <cell r="G789" t="str">
            <v>NONE</v>
          </cell>
          <cell r="H789" t="str">
            <v>NONE</v>
          </cell>
          <cell r="I789" t="str">
            <v>GALAT, DAVID</v>
          </cell>
          <cell r="J789" t="str">
            <v>System Capacity &amp; Performance</v>
          </cell>
          <cell r="L789" t="str">
            <v>Reliability - Dist</v>
          </cell>
          <cell r="M789" t="str">
            <v>Specific</v>
          </cell>
          <cell r="O789" t="str">
            <v>Closed</v>
          </cell>
          <cell r="P789">
            <v>8424</v>
          </cell>
          <cell r="Q789" t="str">
            <v>C02061</v>
          </cell>
          <cell r="R789">
            <v>37964</v>
          </cell>
          <cell r="S789" t="str">
            <v>pwrbtch</v>
          </cell>
          <cell r="U789" t="str">
            <v>The new feeder tie will need 1.6 miles of 3-477 Al spacer cable. Three reclosers will be installed in a loop scheme configuration. This loop scheme will be capable of providing automatic backup to either 604W1 or 702W1 customers.</v>
          </cell>
          <cell r="V789" t="str">
            <v xml:space="preserve">  </v>
          </cell>
          <cell r="W789" t="str">
            <v>The 604W1 circuit originates out of the Barre (#604) Substation. This circuit feeds 694 customers in the town of Petersham, MA. In last five years, the customers on this feeder have experienced eight interruptions, for a frequency of 1.4 and a Ds of 300 m</v>
          </cell>
          <cell r="X789" t="str">
            <v>Div Ops-NE Electric</v>
          </cell>
          <cell r="Y789" t="str">
            <v>75005310E</v>
          </cell>
          <cell r="Z789" t="str">
            <v>MAE1000 - MA Electric Distribution PC</v>
          </cell>
          <cell r="AA789" t="str">
            <v>NONE</v>
          </cell>
          <cell r="AB789" t="str">
            <v>MASS PLANT - MA 5310 - MAE1000</v>
          </cell>
          <cell r="AE789">
            <v>4</v>
          </cell>
          <cell r="AF789" t="str">
            <v>4</v>
          </cell>
          <cell r="AG789">
            <v>38596</v>
          </cell>
          <cell r="AH789">
            <v>569000</v>
          </cell>
          <cell r="AI789">
            <v>0</v>
          </cell>
          <cell r="AJ789">
            <v>0</v>
          </cell>
          <cell r="AK789">
            <v>0</v>
          </cell>
          <cell r="AL789">
            <v>1</v>
          </cell>
          <cell r="AM789">
            <v>0</v>
          </cell>
          <cell r="AN789">
            <v>1</v>
          </cell>
        </row>
        <row r="790">
          <cell r="A790" t="str">
            <v>C002062</v>
          </cell>
          <cell r="B790">
            <v>5310</v>
          </cell>
          <cell r="C790" t="str">
            <v>Distribution - NE North</v>
          </cell>
          <cell r="D790" t="str">
            <v>Fitch Rd OH Line for 6th Feeder</v>
          </cell>
          <cell r="E790" t="str">
            <v>P_Electric Distribution Line MA</v>
          </cell>
          <cell r="F790" t="str">
            <v>USSC-13-228 v2</v>
          </cell>
          <cell r="G790" t="str">
            <v>35</v>
          </cell>
          <cell r="H790" t="str">
            <v>24</v>
          </cell>
          <cell r="I790" t="str">
            <v>VACHER, SHAUN</v>
          </cell>
          <cell r="J790" t="str">
            <v>Asset Condition</v>
          </cell>
          <cell r="L790" t="str">
            <v>Asset Replacement</v>
          </cell>
          <cell r="M790" t="str">
            <v>Specific</v>
          </cell>
          <cell r="O790" t="str">
            <v>open</v>
          </cell>
          <cell r="P790">
            <v>8120</v>
          </cell>
          <cell r="Q790" t="str">
            <v>C02062</v>
          </cell>
          <cell r="R790">
            <v>37964</v>
          </cell>
          <cell r="S790" t="str">
            <v>pwrbtch</v>
          </cell>
          <cell r="U790" t="str">
            <v>Clinton Study is still in progress, anticipate feeder needed for 2006-2007.  This is the overhead line portion.  Line will consist of 8300' double circuit, 7700' reconductor, 7100' voltage conversion/reconductor and line regs.</v>
          </cell>
          <cell r="V790" t="str">
            <v xml:space="preserve">  </v>
          </cell>
          <cell r="W790" t="str">
            <v>score = 16 reliability_x000D_
score = 12 loading</v>
          </cell>
          <cell r="X790" t="str">
            <v>Div Ops-NE Electric</v>
          </cell>
          <cell r="Y790" t="str">
            <v>75005310E</v>
          </cell>
          <cell r="Z790" t="str">
            <v>MAE1000 - MA Electric Distribution PC</v>
          </cell>
          <cell r="AA790" t="str">
            <v>NONE</v>
          </cell>
          <cell r="AB790" t="str">
            <v xml:space="preserve">COMPANY 5310 LEVEL ELECT DIST </v>
          </cell>
          <cell r="AC790" t="str">
            <v>A8 C0 X0</v>
          </cell>
          <cell r="AE790">
            <v>5</v>
          </cell>
          <cell r="AF790" t="str">
            <v>5</v>
          </cell>
          <cell r="AG790">
            <v>41682</v>
          </cell>
          <cell r="AH790">
            <v>135000</v>
          </cell>
          <cell r="AI790" t="str">
            <v>1.10</v>
          </cell>
          <cell r="AJ790" t="str">
            <v>.90</v>
          </cell>
        </row>
        <row r="791">
          <cell r="A791" t="str">
            <v>C002063</v>
          </cell>
          <cell r="B791">
            <v>5310</v>
          </cell>
          <cell r="C791" t="str">
            <v>Massachusetts - West</v>
          </cell>
          <cell r="D791" t="str">
            <v>GAR-4kV OH Park St Conversion</v>
          </cell>
          <cell r="E791" t="str">
            <v>P_Electric Distribution Line MA</v>
          </cell>
          <cell r="F791" t="str">
            <v>USSC0111PS239 v3</v>
          </cell>
          <cell r="G791" t="str">
            <v>45</v>
          </cell>
          <cell r="H791" t="str">
            <v>25</v>
          </cell>
          <cell r="I791" t="str">
            <v>QUIGLEY, PATRICK J</v>
          </cell>
          <cell r="J791" t="str">
            <v>Asset Condition</v>
          </cell>
          <cell r="K791" t="str">
            <v>D_Non-REP LINE OTHER</v>
          </cell>
          <cell r="L791" t="str">
            <v>Asset Replacement</v>
          </cell>
          <cell r="M791" t="str">
            <v>Specific</v>
          </cell>
          <cell r="O791" t="str">
            <v>open</v>
          </cell>
          <cell r="P791">
            <v>8135</v>
          </cell>
          <cell r="Q791" t="str">
            <v>C02063</v>
          </cell>
          <cell r="R791">
            <v>37964</v>
          </cell>
          <cell r="S791" t="str">
            <v>pwrbtch</v>
          </cell>
          <cell r="U791" t="str">
            <v>Convert all 4kV distribution out of Park Street substation and feed from existing 13 kV so that 4kV yard can be demolished to make way for new substation</v>
          </cell>
          <cell r="V791" t="str">
            <v xml:space="preserve">  </v>
          </cell>
          <cell r="W791" t="str">
            <v xml:space="preserve">The all 4kV feeders have to be converted into 13kV before work at the Park St Sub can begin. The 4kV portion of the substation will be then removed and work on the new metal-clad can begin. </v>
          </cell>
          <cell r="X791" t="str">
            <v>Div Ops-NE Electric</v>
          </cell>
          <cell r="Y791" t="str">
            <v>75005310E</v>
          </cell>
          <cell r="Z791" t="str">
            <v>MAE1000 - MA Electric Distribution PC</v>
          </cell>
          <cell r="AA791" t="str">
            <v>NONE</v>
          </cell>
          <cell r="AB791" t="str">
            <v>MASS PLANT - MA 5310 - MAE1000</v>
          </cell>
          <cell r="AC791" t="str">
            <v>A10 C13 X10</v>
          </cell>
          <cell r="AE791">
            <v>7</v>
          </cell>
          <cell r="AF791" t="str">
            <v>7</v>
          </cell>
          <cell r="AG791">
            <v>41471</v>
          </cell>
          <cell r="AH791">
            <v>7384000</v>
          </cell>
          <cell r="AI791" t="str">
            <v>1.10</v>
          </cell>
          <cell r="AJ791" t="str">
            <v>.90</v>
          </cell>
        </row>
        <row r="792">
          <cell r="A792" t="str">
            <v>C002064</v>
          </cell>
          <cell r="B792">
            <v>5310</v>
          </cell>
          <cell r="D792" t="str">
            <v>WEST- Western Disrict Reliabil</v>
          </cell>
          <cell r="E792" t="str">
            <v>P_Electric Distribution Line MA</v>
          </cell>
          <cell r="G792" t="str">
            <v>NONE</v>
          </cell>
          <cell r="H792" t="str">
            <v>NONE</v>
          </cell>
          <cell r="I792" t="str">
            <v>SHERIDAN, ROBERT D</v>
          </cell>
          <cell r="M792" t="str">
            <v>Specific</v>
          </cell>
          <cell r="O792" t="str">
            <v>cancelled</v>
          </cell>
          <cell r="Q792" t="str">
            <v>C02064</v>
          </cell>
          <cell r="R792">
            <v>37964</v>
          </cell>
          <cell r="S792" t="str">
            <v>pwrbtch</v>
          </cell>
          <cell r="U792" t="str">
            <v>Future</v>
          </cell>
          <cell r="V792" t="str">
            <v xml:space="preserve">  </v>
          </cell>
          <cell r="W792" t="str">
            <v xml:space="preserve">  </v>
          </cell>
          <cell r="X792" t="str">
            <v>Div Ops-NE Electric</v>
          </cell>
          <cell r="Y792" t="str">
            <v>75005310E</v>
          </cell>
          <cell r="Z792" t="str">
            <v>MAE1000 - MA Electric Distribution PC</v>
          </cell>
          <cell r="AA792" t="str">
            <v>NONE</v>
          </cell>
          <cell r="AB792" t="str">
            <v xml:space="preserve">COMPANY 5310 LEVEL ELECT DIST </v>
          </cell>
          <cell r="AE792">
            <v>0</v>
          </cell>
          <cell r="AK792">
            <v>38223</v>
          </cell>
        </row>
        <row r="793">
          <cell r="A793" t="str">
            <v>C002065</v>
          </cell>
          <cell r="B793">
            <v>5310</v>
          </cell>
          <cell r="D793" t="str">
            <v>WOR-4kV UG Swgr Hope Ave</v>
          </cell>
          <cell r="E793" t="str">
            <v>P_Electric Distribution Line MA</v>
          </cell>
          <cell r="G793" t="str">
            <v>NONE</v>
          </cell>
          <cell r="H793" t="str">
            <v>NONE</v>
          </cell>
          <cell r="I793" t="str">
            <v>MARCEAU, DANIEL</v>
          </cell>
          <cell r="J793" t="str">
            <v>Asset Condition</v>
          </cell>
          <cell r="L793" t="str">
            <v>Asset Replacement</v>
          </cell>
          <cell r="M793" t="str">
            <v>Specific</v>
          </cell>
          <cell r="N793" t="str">
            <v>OFC Replacements/Elimination</v>
          </cell>
          <cell r="O793" t="str">
            <v>cancelled</v>
          </cell>
          <cell r="P793">
            <v>8822</v>
          </cell>
          <cell r="Q793" t="str">
            <v>C02065</v>
          </cell>
          <cell r="R793">
            <v>37964</v>
          </cell>
          <cell r="S793" t="str">
            <v>pwrbtch</v>
          </cell>
          <cell r="U793" t="str">
            <v>FY05 Remove 6 OFCs  6Jxxx</v>
          </cell>
          <cell r="V793" t="str">
            <v xml:space="preserve">  </v>
          </cell>
          <cell r="W793" t="str">
            <v>This project will provide for the replacement of 6 OFC's in the BSW Division in FY06 as part of the programmed replacement of all OFC's National Grid's New England service territory.</v>
          </cell>
          <cell r="X793" t="str">
            <v>Div Ops-NE Electric</v>
          </cell>
          <cell r="Y793" t="str">
            <v>75005310E</v>
          </cell>
          <cell r="Z793" t="str">
            <v>MAE1000 - MA Electric Distribution PC</v>
          </cell>
          <cell r="AA793" t="str">
            <v>NONE</v>
          </cell>
          <cell r="AB793" t="str">
            <v>MASS PLANT - MA 5310 - MAE1000</v>
          </cell>
          <cell r="AE793">
            <v>0</v>
          </cell>
          <cell r="AK793">
            <v>38369</v>
          </cell>
        </row>
        <row r="794">
          <cell r="A794" t="str">
            <v>C002066</v>
          </cell>
          <cell r="B794">
            <v>5310</v>
          </cell>
          <cell r="D794" t="str">
            <v>CEDI- Reliability Work Future Centr</v>
          </cell>
          <cell r="E794" t="str">
            <v>P_Electric Distribution Line MA</v>
          </cell>
          <cell r="G794" t="str">
            <v>NONE</v>
          </cell>
          <cell r="H794" t="str">
            <v>NONE</v>
          </cell>
          <cell r="I794" t="str">
            <v>SHERIDAN, ROBERT D</v>
          </cell>
          <cell r="L794" t="str">
            <v>Reliability - Dist</v>
          </cell>
          <cell r="M794" t="str">
            <v>Specific</v>
          </cell>
          <cell r="O794" t="str">
            <v>cancelled</v>
          </cell>
          <cell r="Q794" t="str">
            <v>C02066</v>
          </cell>
          <cell r="R794">
            <v>37964</v>
          </cell>
          <cell r="S794" t="str">
            <v>pwrbtch</v>
          </cell>
          <cell r="U794" t="str">
            <v>FUTURE Reliability Projects.  2007-2008.</v>
          </cell>
          <cell r="V794" t="str">
            <v xml:space="preserve">  </v>
          </cell>
          <cell r="W794" t="str">
            <v xml:space="preserve">  </v>
          </cell>
          <cell r="X794" t="str">
            <v>Div Ops-NE Electric</v>
          </cell>
          <cell r="Y794" t="str">
            <v>75005310E</v>
          </cell>
          <cell r="Z794" t="str">
            <v>MAE1000 - MA Electric Distribution PC</v>
          </cell>
          <cell r="AA794" t="str">
            <v>NONE</v>
          </cell>
          <cell r="AB794" t="str">
            <v xml:space="preserve">COMPANY 5310 LEVEL ELECT DIST </v>
          </cell>
          <cell r="AE794">
            <v>0</v>
          </cell>
          <cell r="AK794">
            <v>38222</v>
          </cell>
        </row>
        <row r="795">
          <cell r="A795" t="str">
            <v>C002067</v>
          </cell>
          <cell r="B795">
            <v>5310</v>
          </cell>
          <cell r="D795" t="str">
            <v>DOT--WOR-Rt 146, Brosnihan Square</v>
          </cell>
          <cell r="E795" t="str">
            <v>P_Electric Distribution Line MA</v>
          </cell>
          <cell r="G795" t="str">
            <v>49</v>
          </cell>
          <cell r="H795" t="str">
            <v>NONE</v>
          </cell>
          <cell r="I795" t="str">
            <v>OSIMBONI, AYO</v>
          </cell>
          <cell r="J795" t="str">
            <v>Statutory/Regulatory</v>
          </cell>
          <cell r="K795" t="str">
            <v>D_Non-REP LINE OTHER</v>
          </cell>
          <cell r="L795" t="str">
            <v>Public Requirements</v>
          </cell>
          <cell r="M795" t="str">
            <v>Specific</v>
          </cell>
          <cell r="O795" t="str">
            <v>Closed</v>
          </cell>
          <cell r="P795">
            <v>8057</v>
          </cell>
          <cell r="Q795" t="str">
            <v>C02067</v>
          </cell>
          <cell r="R795">
            <v>37964</v>
          </cell>
          <cell r="S795" t="str">
            <v>pwrbtch</v>
          </cell>
          <cell r="U795" t="str">
            <v>DOT--2008+</v>
          </cell>
          <cell r="V795" t="str">
            <v xml:space="preserve">  </v>
          </cell>
          <cell r="W795" t="str">
            <v>The existing Rte146 - Millbury St is being relocating for the new north &amp; south lanes of 146 Express.  This project will be  remove and install facilities from the existing to the new Millbury St.  This is the Brosnihan Square phase of the Mass Highway Rt</v>
          </cell>
          <cell r="X795" t="str">
            <v>Div Ops-NE Electric</v>
          </cell>
          <cell r="Y795" t="str">
            <v>75005310E</v>
          </cell>
          <cell r="Z795" t="str">
            <v>MAE1000 - MA Electric Distribution PC</v>
          </cell>
          <cell r="AA795" t="str">
            <v>NONE</v>
          </cell>
          <cell r="AB795" t="str">
            <v>MASS PLANT - MA 5310 - MAE1000</v>
          </cell>
          <cell r="AE795">
            <v>4</v>
          </cell>
          <cell r="AF795" t="str">
            <v>4</v>
          </cell>
          <cell r="AG795">
            <v>38776</v>
          </cell>
          <cell r="AH795">
            <v>3475000</v>
          </cell>
          <cell r="AI795">
            <v>0</v>
          </cell>
          <cell r="AJ795">
            <v>0</v>
          </cell>
          <cell r="AK795">
            <v>0</v>
          </cell>
          <cell r="AL795">
            <v>1</v>
          </cell>
          <cell r="AM795">
            <v>0</v>
          </cell>
          <cell r="AN795">
            <v>1</v>
          </cell>
        </row>
        <row r="796">
          <cell r="A796" t="str">
            <v>C002068</v>
          </cell>
          <cell r="B796">
            <v>5310</v>
          </cell>
          <cell r="D796" t="str">
            <v>WOR-4kV UG Swgr Main-Oread-</v>
          </cell>
          <cell r="E796" t="str">
            <v>P_Electric Distribution Line MA</v>
          </cell>
          <cell r="G796" t="str">
            <v>NONE</v>
          </cell>
          <cell r="H796" t="str">
            <v>NONE</v>
          </cell>
          <cell r="I796" t="str">
            <v>SMITH, DAVID J</v>
          </cell>
          <cell r="M796" t="str">
            <v>Specific</v>
          </cell>
          <cell r="O796" t="str">
            <v>cancelled</v>
          </cell>
          <cell r="Q796" t="str">
            <v>C02068</v>
          </cell>
          <cell r="R796">
            <v>37964</v>
          </cell>
          <cell r="S796" t="str">
            <v>pwrbtch</v>
          </cell>
          <cell r="U796" t="str">
            <v>FY04 Target: Remove 11 OFC's.  4J324.  Walked out of FY04, now in FY05.</v>
          </cell>
          <cell r="V796" t="str">
            <v xml:space="preserve">  </v>
          </cell>
          <cell r="W796" t="str">
            <v xml:space="preserve">  </v>
          </cell>
          <cell r="X796" t="str">
            <v>Div Ops-NE Electric</v>
          </cell>
          <cell r="Y796" t="str">
            <v>75005310E</v>
          </cell>
          <cell r="Z796" t="str">
            <v>MAE1000 - MA Electric Distribution PC</v>
          </cell>
          <cell r="AA796" t="str">
            <v>NONE</v>
          </cell>
          <cell r="AB796" t="str">
            <v xml:space="preserve">COMPANY 5310 LEVEL ELECT DIST </v>
          </cell>
          <cell r="AE796">
            <v>0</v>
          </cell>
          <cell r="AK796">
            <v>38233</v>
          </cell>
        </row>
        <row r="797">
          <cell r="A797" t="str">
            <v>C002069</v>
          </cell>
          <cell r="B797">
            <v>5310</v>
          </cell>
          <cell r="D797" t="str">
            <v>WOR-13kV UG Svc Courthouse Wor</v>
          </cell>
          <cell r="E797" t="str">
            <v>P_Electric Distribution Line MA</v>
          </cell>
          <cell r="G797" t="str">
            <v>NONE</v>
          </cell>
          <cell r="H797" t="str">
            <v>NONE</v>
          </cell>
          <cell r="L797" t="str">
            <v>New Business - Commercial</v>
          </cell>
          <cell r="M797" t="str">
            <v>Specific</v>
          </cell>
          <cell r="O797" t="str">
            <v>cancelled</v>
          </cell>
          <cell r="Q797" t="str">
            <v>C02069</v>
          </cell>
          <cell r="R797">
            <v>37964</v>
          </cell>
          <cell r="S797" t="str">
            <v>pwrbtch</v>
          </cell>
          <cell r="U797" t="str">
            <v>New Business - 2006+</v>
          </cell>
          <cell r="V797" t="str">
            <v xml:space="preserve">  </v>
          </cell>
          <cell r="W797" t="str">
            <v xml:space="preserve">  </v>
          </cell>
          <cell r="X797" t="str">
            <v>Div Ops-NE Electric</v>
          </cell>
          <cell r="Y797" t="str">
            <v>75005310E</v>
          </cell>
          <cell r="Z797" t="str">
            <v>MAE1000 - MA Electric Distribution PC</v>
          </cell>
          <cell r="AA797" t="str">
            <v>NONE</v>
          </cell>
          <cell r="AB797" t="str">
            <v>MASS PLANT - MA 5310 - MAE1000</v>
          </cell>
          <cell r="AE797">
            <v>0</v>
          </cell>
          <cell r="AK797">
            <v>38415</v>
          </cell>
        </row>
        <row r="798">
          <cell r="A798" t="str">
            <v>C002070</v>
          </cell>
          <cell r="B798">
            <v>5310</v>
          </cell>
          <cell r="D798" t="str">
            <v>CEDI- OFC Initiative - Central Dist</v>
          </cell>
          <cell r="E798" t="str">
            <v>P_Electric Distribution Line MA</v>
          </cell>
          <cell r="G798" t="str">
            <v>NONE</v>
          </cell>
          <cell r="H798" t="str">
            <v>NONE</v>
          </cell>
          <cell r="I798" t="str">
            <v>SHERIDAN, ROBERT D</v>
          </cell>
          <cell r="L798" t="str">
            <v>CADS - Corporate</v>
          </cell>
          <cell r="M798" t="str">
            <v>Specific</v>
          </cell>
          <cell r="O798" t="str">
            <v>cancelled</v>
          </cell>
          <cell r="Q798" t="str">
            <v>C02070</v>
          </cell>
          <cell r="R798">
            <v>37964</v>
          </cell>
          <cell r="S798" t="str">
            <v>pwrbtch</v>
          </cell>
          <cell r="U798" t="str">
            <v>FUTURE spending on 4kV Reliability and OFC's.</v>
          </cell>
          <cell r="V798" t="str">
            <v xml:space="preserve">  </v>
          </cell>
          <cell r="W798" t="str">
            <v xml:space="preserve">  </v>
          </cell>
          <cell r="X798" t="str">
            <v>Div Ops-NE Electric</v>
          </cell>
          <cell r="Y798" t="str">
            <v>75005310E</v>
          </cell>
          <cell r="Z798" t="str">
            <v>MAE1000 - MA Electric Distribution PC</v>
          </cell>
          <cell r="AA798" t="str">
            <v>NONE</v>
          </cell>
          <cell r="AB798" t="str">
            <v xml:space="preserve">COMPANY 5310 LEVEL ELECT DIST </v>
          </cell>
          <cell r="AE798">
            <v>0</v>
          </cell>
          <cell r="AK798">
            <v>38231</v>
          </cell>
        </row>
        <row r="799">
          <cell r="A799" t="str">
            <v>C002071</v>
          </cell>
          <cell r="B799">
            <v>5310</v>
          </cell>
          <cell r="D799" t="str">
            <v>CEDI - Upgrade Poles, Gemini F</v>
          </cell>
          <cell r="E799" t="str">
            <v>P_Electric Distribution Line MA</v>
          </cell>
          <cell r="G799" t="str">
            <v>NONE</v>
          </cell>
          <cell r="H799" t="str">
            <v>NONE</v>
          </cell>
          <cell r="M799" t="str">
            <v>Specific</v>
          </cell>
          <cell r="O799" t="str">
            <v>cancelled</v>
          </cell>
          <cell r="Q799" t="str">
            <v>C02071</v>
          </cell>
          <cell r="R799">
            <v>37964</v>
          </cell>
          <cell r="S799" t="str">
            <v>pwrbtch</v>
          </cell>
          <cell r="U799" t="str">
            <v xml:space="preserve">  </v>
          </cell>
          <cell r="V799" t="str">
            <v xml:space="preserve">  </v>
          </cell>
          <cell r="W799" t="str">
            <v xml:space="preserve">  </v>
          </cell>
          <cell r="X799" t="str">
            <v>Div Ops-NE Electric</v>
          </cell>
          <cell r="Y799" t="str">
            <v>75005310E</v>
          </cell>
          <cell r="Z799" t="str">
            <v>MAE1000 - MA Electric Distribution PC</v>
          </cell>
          <cell r="AA799" t="str">
            <v>NONE</v>
          </cell>
          <cell r="AB799" t="str">
            <v xml:space="preserve">COMPANY 5310 LEVEL ELECT DIST </v>
          </cell>
          <cell r="AE799">
            <v>0</v>
          </cell>
          <cell r="AK799">
            <v>38233</v>
          </cell>
        </row>
        <row r="800">
          <cell r="A800" t="str">
            <v>C002072</v>
          </cell>
          <cell r="B800">
            <v>5310</v>
          </cell>
          <cell r="D800" t="str">
            <v>WOR-4kV UG Swgr Endicott-Mi</v>
          </cell>
          <cell r="E800" t="str">
            <v>P_Electric Distribution Line MA</v>
          </cell>
          <cell r="G800" t="str">
            <v>NONE</v>
          </cell>
          <cell r="H800" t="str">
            <v>NONE</v>
          </cell>
          <cell r="I800" t="str">
            <v>DUNNELLS, MATTHEW</v>
          </cell>
          <cell r="J800" t="str">
            <v>Asset Condition</v>
          </cell>
          <cell r="L800" t="str">
            <v>Asset Replacement</v>
          </cell>
          <cell r="M800" t="str">
            <v>Specific</v>
          </cell>
          <cell r="O800" t="str">
            <v>cancelled</v>
          </cell>
          <cell r="P800">
            <v>8820</v>
          </cell>
          <cell r="Q800" t="str">
            <v>C02072</v>
          </cell>
          <cell r="R800">
            <v>37964</v>
          </cell>
          <cell r="S800" t="str">
            <v>pwrbtch</v>
          </cell>
          <cell r="U800" t="str">
            <v>Walked out of FY04 (Was  Targeted job) Now FY05, Remove 6 OFC's 9J306</v>
          </cell>
          <cell r="V800" t="str">
            <v xml:space="preserve">  </v>
          </cell>
          <cell r="W800" t="str">
            <v xml:space="preserve">  </v>
          </cell>
          <cell r="X800" t="str">
            <v>Div Ops-NE Electric</v>
          </cell>
          <cell r="Y800" t="str">
            <v>75005310E</v>
          </cell>
          <cell r="Z800" t="str">
            <v>MAE1000 - MA Electric Distribution PC</v>
          </cell>
          <cell r="AA800" t="str">
            <v>NONE</v>
          </cell>
          <cell r="AB800" t="str">
            <v>MASS PLANT - MA 5310 - MAE1000</v>
          </cell>
          <cell r="AE800">
            <v>0</v>
          </cell>
          <cell r="AK800">
            <v>41046</v>
          </cell>
        </row>
        <row r="801">
          <cell r="A801" t="str">
            <v>C002073</v>
          </cell>
          <cell r="B801">
            <v>5310</v>
          </cell>
          <cell r="D801" t="str">
            <v>WOR-4kV UG Swgr Becker Will</v>
          </cell>
          <cell r="E801" t="str">
            <v>P_Electric Distribution Line MA</v>
          </cell>
          <cell r="G801" t="str">
            <v>NONE</v>
          </cell>
          <cell r="H801" t="str">
            <v>NONE</v>
          </cell>
          <cell r="I801" t="str">
            <v>GRANT, ANDREW</v>
          </cell>
          <cell r="L801" t="str">
            <v>Asset Replacement</v>
          </cell>
          <cell r="M801" t="str">
            <v>Specific</v>
          </cell>
          <cell r="N801" t="str">
            <v>OFC Replacements/Elimination</v>
          </cell>
          <cell r="O801" t="str">
            <v>cancelled</v>
          </cell>
          <cell r="Q801" t="str">
            <v>C02073</v>
          </cell>
          <cell r="R801">
            <v>37964</v>
          </cell>
          <cell r="S801" t="str">
            <v>pwrbtch</v>
          </cell>
          <cell r="U801" t="str">
            <v>FY05 Remove 12 OFC's  11J331</v>
          </cell>
          <cell r="V801" t="str">
            <v xml:space="preserve">  </v>
          </cell>
          <cell r="W801" t="str">
            <v>This project will provide for the replacement of 12 OFC's in the BSW Division in FY06 as part of the programmed replacement of all OFC's National Grid's New England service territory.</v>
          </cell>
          <cell r="X801" t="str">
            <v>Div Ops-NE Electric</v>
          </cell>
          <cell r="Y801" t="str">
            <v>75005310E</v>
          </cell>
          <cell r="Z801" t="str">
            <v>MAE1000 - MA Electric Distribution PC</v>
          </cell>
          <cell r="AA801" t="str">
            <v>NONE</v>
          </cell>
          <cell r="AB801" t="str">
            <v>MASS PLANT - MA 5310 - MAE1000</v>
          </cell>
          <cell r="AE801">
            <v>0</v>
          </cell>
          <cell r="AK801">
            <v>38369</v>
          </cell>
        </row>
        <row r="802">
          <cell r="A802" t="str">
            <v>C002074</v>
          </cell>
          <cell r="B802">
            <v>5310</v>
          </cell>
          <cell r="D802" t="str">
            <v>WOR-4kV UG Swgr Umass Belmont</v>
          </cell>
          <cell r="E802" t="str">
            <v>P_Electric Distribution Line MA</v>
          </cell>
          <cell r="G802" t="str">
            <v>NONE</v>
          </cell>
          <cell r="H802" t="str">
            <v>NONE</v>
          </cell>
          <cell r="I802" t="str">
            <v>GRANT, ANDREW</v>
          </cell>
          <cell r="L802" t="str">
            <v>Asset Replacement</v>
          </cell>
          <cell r="M802" t="str">
            <v>Specific</v>
          </cell>
          <cell r="N802" t="str">
            <v>OFC Replacements/Elimination</v>
          </cell>
          <cell r="O802" t="str">
            <v>cancelled</v>
          </cell>
          <cell r="Q802" t="str">
            <v>C02074</v>
          </cell>
          <cell r="R802">
            <v>37964</v>
          </cell>
          <cell r="S802" t="str">
            <v>pwrbtch</v>
          </cell>
          <cell r="U802" t="str">
            <v>FY05 Remove 11 OFC's  10J383</v>
          </cell>
          <cell r="V802" t="str">
            <v xml:space="preserve">  </v>
          </cell>
          <cell r="W802" t="str">
            <v>This project will provide for the replacement of 11 OFC's in the BSW Division in FY06 as part of the programmed replacement of all OFC's National Grid's New England service territory.</v>
          </cell>
          <cell r="X802" t="str">
            <v>Div Ops-NE Electric</v>
          </cell>
          <cell r="Y802" t="str">
            <v>75005310E</v>
          </cell>
          <cell r="Z802" t="str">
            <v>MAE1000 - MA Electric Distribution PC</v>
          </cell>
          <cell r="AA802" t="str">
            <v>NONE</v>
          </cell>
          <cell r="AB802" t="str">
            <v>MASS PLANT - MA 5310 - MAE1000</v>
          </cell>
          <cell r="AE802">
            <v>0</v>
          </cell>
          <cell r="AK802">
            <v>38369</v>
          </cell>
        </row>
        <row r="803">
          <cell r="A803" t="str">
            <v>C002075</v>
          </cell>
          <cell r="B803">
            <v>5310</v>
          </cell>
          <cell r="D803" t="str">
            <v>CEDI- Load Relief Future Years Cent</v>
          </cell>
          <cell r="E803" t="str">
            <v>P_Electric Distribution Line MA</v>
          </cell>
          <cell r="G803" t="str">
            <v>NONE</v>
          </cell>
          <cell r="H803" t="str">
            <v>NONE</v>
          </cell>
          <cell r="I803" t="str">
            <v>SHERIDAN, ROBERT D</v>
          </cell>
          <cell r="M803" t="str">
            <v>Specific</v>
          </cell>
          <cell r="O803" t="str">
            <v>cancelled</v>
          </cell>
          <cell r="Q803" t="str">
            <v>C02075</v>
          </cell>
          <cell r="R803">
            <v>37964</v>
          </cell>
          <cell r="S803" t="str">
            <v>pwrbtch</v>
          </cell>
          <cell r="U803" t="str">
            <v>Future 2007-2008.</v>
          </cell>
          <cell r="V803" t="str">
            <v xml:space="preserve">  </v>
          </cell>
          <cell r="W803" t="str">
            <v xml:space="preserve">  </v>
          </cell>
          <cell r="X803" t="str">
            <v>Div Ops-NE Electric</v>
          </cell>
          <cell r="Y803" t="str">
            <v>75005310E</v>
          </cell>
          <cell r="Z803" t="str">
            <v>MAE1000 - MA Electric Distribution PC</v>
          </cell>
          <cell r="AA803" t="str">
            <v>NONE</v>
          </cell>
          <cell r="AB803" t="str">
            <v xml:space="preserve">COMPANY 5310 LEVEL ELECT DIST </v>
          </cell>
          <cell r="AE803">
            <v>0</v>
          </cell>
          <cell r="AK803">
            <v>38222</v>
          </cell>
        </row>
        <row r="804">
          <cell r="A804" t="str">
            <v>C002076</v>
          </cell>
          <cell r="B804">
            <v>5310</v>
          </cell>
          <cell r="D804" t="str">
            <v>CEDI- Public Requ - Future Years Ce</v>
          </cell>
          <cell r="E804" t="str">
            <v>P_Electric Distribution Line MA</v>
          </cell>
          <cell r="G804" t="str">
            <v>NONE</v>
          </cell>
          <cell r="H804" t="str">
            <v>NONE</v>
          </cell>
          <cell r="I804" t="str">
            <v>SHERIDAN, ROBERT D</v>
          </cell>
          <cell r="M804" t="str">
            <v>Specific</v>
          </cell>
          <cell r="O804" t="str">
            <v>cancelled</v>
          </cell>
          <cell r="Q804" t="str">
            <v>C02076</v>
          </cell>
          <cell r="R804">
            <v>37964</v>
          </cell>
          <cell r="S804" t="str">
            <v>pwrbtch</v>
          </cell>
          <cell r="U804" t="str">
            <v>Future</v>
          </cell>
          <cell r="V804" t="str">
            <v xml:space="preserve">  </v>
          </cell>
          <cell r="W804" t="str">
            <v xml:space="preserve">  </v>
          </cell>
          <cell r="X804" t="str">
            <v>Div Ops-NE Electric</v>
          </cell>
          <cell r="Y804" t="str">
            <v>75005310E</v>
          </cell>
          <cell r="Z804" t="str">
            <v>MAE1000 - MA Electric Distribution PC</v>
          </cell>
          <cell r="AA804" t="str">
            <v>NONE</v>
          </cell>
          <cell r="AB804" t="str">
            <v xml:space="preserve">COMPANY 5310 LEVEL ELECT DIST </v>
          </cell>
          <cell r="AE804">
            <v>0</v>
          </cell>
          <cell r="AK804">
            <v>38222</v>
          </cell>
        </row>
        <row r="805">
          <cell r="A805" t="str">
            <v>C002077</v>
          </cell>
          <cell r="B805">
            <v>5310</v>
          </cell>
          <cell r="D805" t="str">
            <v>CEDI- NB Commercial - Future Years</v>
          </cell>
          <cell r="E805" t="str">
            <v>P_Electric Distribution Line MA</v>
          </cell>
          <cell r="G805" t="str">
            <v>NONE</v>
          </cell>
          <cell r="H805" t="str">
            <v>NONE</v>
          </cell>
          <cell r="I805" t="str">
            <v>SHERIDAN, ROBERT D</v>
          </cell>
          <cell r="M805" t="str">
            <v>Specific</v>
          </cell>
          <cell r="O805" t="str">
            <v>cancelled</v>
          </cell>
          <cell r="Q805" t="str">
            <v>C02077</v>
          </cell>
          <cell r="R805">
            <v>37964</v>
          </cell>
          <cell r="S805" t="str">
            <v>pwrbtch</v>
          </cell>
          <cell r="U805" t="str">
            <v>Future years</v>
          </cell>
          <cell r="V805" t="str">
            <v xml:space="preserve">  </v>
          </cell>
          <cell r="W805" t="str">
            <v xml:space="preserve">  </v>
          </cell>
          <cell r="X805" t="str">
            <v>Div Ops-NE Electric</v>
          </cell>
          <cell r="Y805" t="str">
            <v>75005310E</v>
          </cell>
          <cell r="Z805" t="str">
            <v>MAE1000 - MA Electric Distribution PC</v>
          </cell>
          <cell r="AA805" t="str">
            <v>NONE</v>
          </cell>
          <cell r="AB805" t="str">
            <v xml:space="preserve">COMPANY 5310 LEVEL ELECT DIST </v>
          </cell>
          <cell r="AE805">
            <v>0</v>
          </cell>
          <cell r="AK805">
            <v>38222</v>
          </cell>
        </row>
        <row r="806">
          <cell r="A806" t="str">
            <v>C002078</v>
          </cell>
          <cell r="B806">
            <v>5310</v>
          </cell>
          <cell r="D806" t="str">
            <v>CEDI -Cable Replace Initiative</v>
          </cell>
          <cell r="E806" t="str">
            <v>P_Electric Distribution Line MA</v>
          </cell>
          <cell r="G806" t="str">
            <v>NONE</v>
          </cell>
          <cell r="H806" t="str">
            <v>NONE</v>
          </cell>
          <cell r="I806" t="str">
            <v>SHERIDAN, ROBERT D</v>
          </cell>
          <cell r="M806" t="str">
            <v>Specific</v>
          </cell>
          <cell r="O806" t="str">
            <v>cancelled</v>
          </cell>
          <cell r="Q806" t="str">
            <v>C02078</v>
          </cell>
          <cell r="R806">
            <v>37964</v>
          </cell>
          <cell r="S806" t="str">
            <v>pwrbtch</v>
          </cell>
          <cell r="U806" t="str">
            <v>No spending in Central for FY04.  Three feeders for cable cure or cable replacement in 2005.</v>
          </cell>
          <cell r="V806" t="str">
            <v xml:space="preserve">  </v>
          </cell>
          <cell r="W806" t="str">
            <v xml:space="preserve">  </v>
          </cell>
          <cell r="X806" t="str">
            <v>Div Ops-NE Electric</v>
          </cell>
          <cell r="Y806" t="str">
            <v>75005310E</v>
          </cell>
          <cell r="Z806" t="str">
            <v>MAE1000 - MA Electric Distribution PC</v>
          </cell>
          <cell r="AA806" t="str">
            <v>NONE</v>
          </cell>
          <cell r="AB806" t="str">
            <v xml:space="preserve">COMPANY 5310 LEVEL ELECT DIST </v>
          </cell>
          <cell r="AE806">
            <v>0</v>
          </cell>
          <cell r="AK806">
            <v>38233</v>
          </cell>
        </row>
        <row r="807">
          <cell r="A807" t="str">
            <v>C002079</v>
          </cell>
          <cell r="B807">
            <v>5310</v>
          </cell>
          <cell r="D807" t="str">
            <v>WESTERN-DIST LOW BAND RADIO IMPROVE</v>
          </cell>
          <cell r="E807" t="str">
            <v>P_Electric Distribution Line MA</v>
          </cell>
          <cell r="G807" t="str">
            <v>NONE</v>
          </cell>
          <cell r="H807" t="str">
            <v>NONE</v>
          </cell>
          <cell r="I807" t="str">
            <v>MALJANIAN, MICHAEL</v>
          </cell>
          <cell r="J807" t="str">
            <v>Non-Infrastructure</v>
          </cell>
          <cell r="L807" t="str">
            <v>Telecommunications Capital - Dist</v>
          </cell>
          <cell r="M807" t="str">
            <v>Specific</v>
          </cell>
          <cell r="O807" t="str">
            <v>Closed</v>
          </cell>
          <cell r="P807">
            <v>8798</v>
          </cell>
          <cell r="Q807" t="str">
            <v>C02079</v>
          </cell>
          <cell r="R807">
            <v>37964</v>
          </cell>
          <cell r="S807" t="str">
            <v>pwrbtch</v>
          </cell>
          <cell r="U807" t="str">
            <v>This project is to improve the low band radio coverage in the Western District.</v>
          </cell>
          <cell r="V807" t="str">
            <v xml:space="preserve">  </v>
          </cell>
          <cell r="W807" t="str">
            <v>This project is part of the rebuilding of the remaining Low Band Radio Sytem in the Western and Granite State Districts._x000D_
_x000D_
Please refer to the powerpoint presentation from May 2004.</v>
          </cell>
          <cell r="X807" t="str">
            <v>Div Ops-NE Electric</v>
          </cell>
          <cell r="Y807" t="str">
            <v>75005310E</v>
          </cell>
          <cell r="Z807" t="str">
            <v>MAE1000 - MA Electric Distribution PC</v>
          </cell>
          <cell r="AA807" t="str">
            <v>NONE</v>
          </cell>
          <cell r="AB807" t="str">
            <v xml:space="preserve">COMPANY 5310 LEVEL ELECT DIST </v>
          </cell>
          <cell r="AE807">
            <v>3</v>
          </cell>
          <cell r="AF807" t="str">
            <v>3</v>
          </cell>
          <cell r="AG807">
            <v>38946</v>
          </cell>
          <cell r="AH807">
            <v>27147</v>
          </cell>
          <cell r="AI807">
            <v>1</v>
          </cell>
          <cell r="AJ807">
            <v>1</v>
          </cell>
          <cell r="AK807">
            <v>1</v>
          </cell>
          <cell r="AL807">
            <v>0</v>
          </cell>
          <cell r="AM807">
            <v>1</v>
          </cell>
          <cell r="AN807">
            <v>1</v>
          </cell>
        </row>
        <row r="808">
          <cell r="A808" t="str">
            <v>C002080</v>
          </cell>
          <cell r="B808">
            <v>5310</v>
          </cell>
          <cell r="D808" t="str">
            <v>NHM-Florence Jct Getaways</v>
          </cell>
          <cell r="E808" t="str">
            <v>P_Electric Distribution Line MA</v>
          </cell>
          <cell r="G808" t="str">
            <v>NONE</v>
          </cell>
          <cell r="H808" t="str">
            <v>NONE</v>
          </cell>
          <cell r="M808" t="str">
            <v>Specific</v>
          </cell>
          <cell r="O808" t="str">
            <v>cancelled</v>
          </cell>
          <cell r="Q808" t="str">
            <v>C02080</v>
          </cell>
          <cell r="R808">
            <v>37964</v>
          </cell>
          <cell r="S808" t="str">
            <v>pwrbtch</v>
          </cell>
          <cell r="U808" t="str">
            <v>FY04 Target: Conduit &amp; Manholes installed.  Peter Normandin</v>
          </cell>
          <cell r="V808" t="str">
            <v xml:space="preserve">  </v>
          </cell>
          <cell r="W808" t="str">
            <v xml:space="preserve">  </v>
          </cell>
          <cell r="X808" t="str">
            <v>Div Ops-NE Electric</v>
          </cell>
          <cell r="Y808" t="str">
            <v>75005310E</v>
          </cell>
          <cell r="Z808" t="str">
            <v>MAE1000 - MA Electric Distribution PC</v>
          </cell>
          <cell r="AA808" t="str">
            <v>NONE</v>
          </cell>
          <cell r="AB808" t="str">
            <v xml:space="preserve">COMPANY 5310 LEVEL ELECT DIST </v>
          </cell>
          <cell r="AE808">
            <v>0</v>
          </cell>
          <cell r="AK808">
            <v>38233</v>
          </cell>
        </row>
        <row r="809">
          <cell r="A809" t="str">
            <v>C002081</v>
          </cell>
          <cell r="B809">
            <v>5310</v>
          </cell>
          <cell r="D809" t="str">
            <v>ELO-OH Line fr ShakerRd 3rdFdr</v>
          </cell>
          <cell r="E809" t="str">
            <v>P_Electric Distribution Line MA</v>
          </cell>
          <cell r="G809" t="str">
            <v>NONE</v>
          </cell>
          <cell r="H809" t="str">
            <v>NONE</v>
          </cell>
          <cell r="L809" t="str">
            <v>Load Relief</v>
          </cell>
          <cell r="M809" t="str">
            <v>Specific</v>
          </cell>
          <cell r="O809" t="str">
            <v>cancelled</v>
          </cell>
          <cell r="Q809" t="str">
            <v>C02081</v>
          </cell>
          <cell r="R809">
            <v>37964</v>
          </cell>
          <cell r="S809" t="str">
            <v>pwrbtch</v>
          </cell>
          <cell r="U809" t="str">
            <v>Future.  OH Distribution project associated with Shaker Road sub work, 2006.</v>
          </cell>
          <cell r="V809" t="str">
            <v xml:space="preserve">  </v>
          </cell>
          <cell r="W809" t="str">
            <v xml:space="preserve">  </v>
          </cell>
          <cell r="X809" t="str">
            <v>Div Ops-NE Electric</v>
          </cell>
          <cell r="Y809" t="str">
            <v>75005310E</v>
          </cell>
          <cell r="Z809" t="str">
            <v>MAE1000 - MA Electric Distribution PC</v>
          </cell>
          <cell r="AA809" t="str">
            <v>NONE</v>
          </cell>
          <cell r="AB809" t="str">
            <v xml:space="preserve">COMPANY 5310 LEVEL ELECT DIST </v>
          </cell>
          <cell r="AE809">
            <v>0</v>
          </cell>
          <cell r="AK809">
            <v>38300</v>
          </cell>
        </row>
        <row r="810">
          <cell r="A810" t="str">
            <v>C002082</v>
          </cell>
          <cell r="B810">
            <v>5310</v>
          </cell>
          <cell r="D810" t="str">
            <v>ADAM-OH Line for 2nd 13kV Fdr</v>
          </cell>
          <cell r="E810" t="str">
            <v>P_Electric Distribution Line MA</v>
          </cell>
          <cell r="F810" t="str">
            <v>DCIG0108R6</v>
          </cell>
          <cell r="G810" t="str">
            <v>49</v>
          </cell>
          <cell r="H810" t="str">
            <v>NONE</v>
          </cell>
          <cell r="I810" t="str">
            <v>THOMAS, DAVID</v>
          </cell>
          <cell r="J810" t="str">
            <v>System Capacity &amp; Performance</v>
          </cell>
          <cell r="L810" t="str">
            <v>Reliability - Dist</v>
          </cell>
          <cell r="M810" t="str">
            <v>Specific</v>
          </cell>
          <cell r="O810" t="str">
            <v>Closed</v>
          </cell>
          <cell r="P810">
            <v>7725</v>
          </cell>
          <cell r="Q810" t="str">
            <v>C02082</v>
          </cell>
          <cell r="R810">
            <v>37964</v>
          </cell>
          <cell r="S810" t="str">
            <v>pwrbtch</v>
          </cell>
          <cell r="U810" t="str">
            <v>Pur. 1/2 interest in 110 new Tel Set poles, install 40 anchors, 10k circuit feet of 1-1/0 tree wire, 10k circuit feet of 477 spacer cable, 200 15 kV cutouts, 3 Form 6 line reclosers and 2 new controls, 120 distribution transformers &amp;</v>
          </cell>
          <cell r="V810" t="str">
            <v xml:space="preserve"> This project is Distribution line work to convert the 4 kV Cheshire load and convert the 1017K1 load onto a new Adams 13 kV feeder. This work will allow retirement of 7 miles of the #9 line and Cheshire Harbor substation, and greatly improves reliability</v>
          </cell>
          <cell r="W810" t="str">
            <v xml:space="preserve">This project converts 4 kV areas and installs 13 kV mainline facilities along Route 8 to the Town of Cheshire  for reliability improvement. A new modular feeder at Adams substation will spit the existing Adams 1021W1 feeder and be used to serve 3.7 MW of </v>
          </cell>
          <cell r="X810" t="str">
            <v>Div Ops-NE Electric</v>
          </cell>
          <cell r="Y810" t="str">
            <v>75005310E</v>
          </cell>
          <cell r="Z810" t="str">
            <v>MAE1000 - MA Electric Distribution PC</v>
          </cell>
          <cell r="AA810" t="str">
            <v>NONE</v>
          </cell>
          <cell r="AB810" t="str">
            <v>MASS PLANT - MA 5310 - MAE1000</v>
          </cell>
          <cell r="AE810">
            <v>3</v>
          </cell>
          <cell r="AF810" t="str">
            <v>3</v>
          </cell>
          <cell r="AG810">
            <v>39470</v>
          </cell>
          <cell r="AH810">
            <v>2392341</v>
          </cell>
          <cell r="AI810">
            <v>0</v>
          </cell>
          <cell r="AJ810">
            <v>0</v>
          </cell>
          <cell r="AK810">
            <v>0</v>
          </cell>
          <cell r="AL810">
            <v>1</v>
          </cell>
          <cell r="AM810">
            <v>0</v>
          </cell>
          <cell r="AN810">
            <v>1</v>
          </cell>
        </row>
        <row r="811">
          <cell r="A811" t="str">
            <v>C002083</v>
          </cell>
          <cell r="B811">
            <v>5310</v>
          </cell>
          <cell r="D811" t="str">
            <v>URD-Rehab Maplewood- Wilbraham</v>
          </cell>
          <cell r="E811" t="str">
            <v>P_Electric Distribution Line MA</v>
          </cell>
          <cell r="G811" t="str">
            <v>NONE</v>
          </cell>
          <cell r="H811" t="str">
            <v>NONE</v>
          </cell>
          <cell r="M811" t="str">
            <v>Specific</v>
          </cell>
          <cell r="O811" t="str">
            <v>Closed</v>
          </cell>
          <cell r="Q811" t="str">
            <v>C02083</v>
          </cell>
          <cell r="R811">
            <v>37964</v>
          </cell>
          <cell r="S811" t="str">
            <v>pwrbtch</v>
          </cell>
          <cell r="U811" t="str">
            <v>Jon Gonynor</v>
          </cell>
          <cell r="V811" t="str">
            <v xml:space="preserve">  </v>
          </cell>
          <cell r="W811" t="str">
            <v xml:space="preserve">  </v>
          </cell>
          <cell r="X811" t="str">
            <v>Div Ops-NE Electric</v>
          </cell>
          <cell r="Y811" t="str">
            <v>75005310E</v>
          </cell>
          <cell r="Z811" t="str">
            <v>MAE1000 - MA Electric Distribution PC</v>
          </cell>
          <cell r="AA811" t="str">
            <v>NONE</v>
          </cell>
          <cell r="AB811" t="str">
            <v xml:space="preserve">COMPANY 5310 LEVEL ELECT DIST </v>
          </cell>
          <cell r="AE811">
            <v>0</v>
          </cell>
        </row>
        <row r="812">
          <cell r="A812" t="str">
            <v>C002084</v>
          </cell>
          <cell r="B812">
            <v>5310</v>
          </cell>
          <cell r="D812" t="str">
            <v>Risingdale Sub 3rd 23kV Breaker</v>
          </cell>
          <cell r="E812" t="str">
            <v>P_Electric Distribution Sub MA</v>
          </cell>
          <cell r="G812" t="str">
            <v>NONE</v>
          </cell>
          <cell r="H812" t="str">
            <v>NONE</v>
          </cell>
          <cell r="L812" t="str">
            <v>Asset Replacement</v>
          </cell>
          <cell r="M812" t="str">
            <v>Specific</v>
          </cell>
          <cell r="O812" t="str">
            <v>cancelled</v>
          </cell>
          <cell r="Q812" t="str">
            <v>C02084</v>
          </cell>
          <cell r="R812">
            <v>37964</v>
          </cell>
          <cell r="S812" t="str">
            <v>pwrbtch</v>
          </cell>
          <cell r="U812" t="str">
            <v>FUTURE, 2006-2007.  Adds a bay and two 23kV breakers at Risingdale to tie in the #2 line.</v>
          </cell>
          <cell r="V812" t="str">
            <v xml:space="preserve">  </v>
          </cell>
          <cell r="W812" t="str">
            <v xml:space="preserve">  </v>
          </cell>
          <cell r="X812" t="str">
            <v>Div Ops-NE Electric</v>
          </cell>
          <cell r="Y812" t="str">
            <v>75005310E</v>
          </cell>
          <cell r="Z812" t="str">
            <v>MAE1000 - MA Electric Distribution PC</v>
          </cell>
          <cell r="AA812" t="str">
            <v>NONE</v>
          </cell>
          <cell r="AB812" t="str">
            <v xml:space="preserve">COMPANY 5310 LEVEL ELECT DIST </v>
          </cell>
          <cell r="AE812">
            <v>0</v>
          </cell>
          <cell r="AK812">
            <v>39262</v>
          </cell>
        </row>
        <row r="813">
          <cell r="A813" t="str">
            <v>C002085</v>
          </cell>
          <cell r="B813">
            <v>5310</v>
          </cell>
          <cell r="D813" t="str">
            <v>Chestnut Hill Sub 13kV Rebuild</v>
          </cell>
          <cell r="E813" t="str">
            <v>P_Electric Distribution Sub MA</v>
          </cell>
          <cell r="G813" t="str">
            <v>NONE</v>
          </cell>
          <cell r="H813" t="str">
            <v>NONE</v>
          </cell>
          <cell r="L813" t="str">
            <v>Asset Replacement</v>
          </cell>
          <cell r="M813" t="str">
            <v>Specific</v>
          </cell>
          <cell r="O813" t="str">
            <v>cancelled</v>
          </cell>
          <cell r="Q813" t="str">
            <v>C02085</v>
          </cell>
          <cell r="R813">
            <v>37964</v>
          </cell>
          <cell r="S813" t="str">
            <v>pwrbtch</v>
          </cell>
          <cell r="U813" t="str">
            <v>Future 2007-2008.</v>
          </cell>
          <cell r="V813" t="str">
            <v xml:space="preserve">  </v>
          </cell>
          <cell r="W813" t="str">
            <v xml:space="preserve">  </v>
          </cell>
          <cell r="X813" t="str">
            <v>Div Ops-NE Electric</v>
          </cell>
          <cell r="Y813" t="str">
            <v>75005310E</v>
          </cell>
          <cell r="Z813" t="str">
            <v>MAE1000 - MA Electric Distribution PC</v>
          </cell>
          <cell r="AA813" t="str">
            <v>NONE</v>
          </cell>
          <cell r="AB813" t="str">
            <v xml:space="preserve">COMPANY 5310 LEVEL ELECT DIST </v>
          </cell>
          <cell r="AE813">
            <v>0</v>
          </cell>
          <cell r="AK813">
            <v>39262</v>
          </cell>
        </row>
        <row r="814">
          <cell r="A814" t="str">
            <v>C002086</v>
          </cell>
          <cell r="B814">
            <v>5310</v>
          </cell>
          <cell r="D814" t="str">
            <v>Adams Sub - Install 2nd 23/13kV Fdr</v>
          </cell>
          <cell r="E814" t="str">
            <v>P_Electric Distribution Sub MA</v>
          </cell>
          <cell r="G814" t="str">
            <v>49</v>
          </cell>
          <cell r="H814" t="str">
            <v>NONE</v>
          </cell>
          <cell r="I814" t="str">
            <v>EHRET, GRAHAM</v>
          </cell>
          <cell r="J814" t="str">
            <v>System Capacity &amp; Performance</v>
          </cell>
          <cell r="L814" t="str">
            <v>Load Relief</v>
          </cell>
          <cell r="M814" t="str">
            <v>Specific</v>
          </cell>
          <cell r="O814" t="str">
            <v>Closed</v>
          </cell>
          <cell r="P814">
            <v>7162</v>
          </cell>
          <cell r="Q814" t="str">
            <v>C02086</v>
          </cell>
          <cell r="R814">
            <v>37964</v>
          </cell>
          <cell r="S814" t="str">
            <v>pwrbtch</v>
          </cell>
          <cell r="U814" t="str">
            <v>This project is to build the second modular feeder position at Adams substation. This feeder will provide load relief to a HUF, solve MWhr violations and be used to serve the Town of Adams and Cheshire.  We have committments to the To</v>
          </cell>
          <cell r="V814" t="str">
            <v xml:space="preserve">  </v>
          </cell>
          <cell r="W814" t="str">
            <v>This new feeder position is needed to solve loading and reliability problems in the Adams and Cheshire areas. See attached documents for more information.</v>
          </cell>
          <cell r="X814" t="str">
            <v>Div Ops-NE Electric</v>
          </cell>
          <cell r="Y814" t="str">
            <v>75005310E</v>
          </cell>
          <cell r="Z814" t="str">
            <v>MAE1000 - MA Electric Distribution PC</v>
          </cell>
          <cell r="AA814" t="str">
            <v>NONE</v>
          </cell>
          <cell r="AB814" t="str">
            <v>SUB #21 ADAMS, ADAMS</v>
          </cell>
          <cell r="AE814">
            <v>3</v>
          </cell>
          <cell r="AF814" t="str">
            <v>3</v>
          </cell>
          <cell r="AG814">
            <v>39223</v>
          </cell>
          <cell r="AH814">
            <v>1262397</v>
          </cell>
          <cell r="AI814">
            <v>0</v>
          </cell>
          <cell r="AJ814">
            <v>0</v>
          </cell>
          <cell r="AK814">
            <v>0</v>
          </cell>
          <cell r="AL814">
            <v>1</v>
          </cell>
          <cell r="AM814">
            <v>0</v>
          </cell>
          <cell r="AN814">
            <v>1</v>
          </cell>
        </row>
        <row r="815">
          <cell r="A815" t="str">
            <v>C002087</v>
          </cell>
          <cell r="B815">
            <v>5310</v>
          </cell>
          <cell r="D815" t="str">
            <v>Cheshire Harbor Sub Retire 23kV</v>
          </cell>
          <cell r="E815" t="str">
            <v>P_Electric Distribution Sub MA</v>
          </cell>
          <cell r="G815" t="str">
            <v>NONE</v>
          </cell>
          <cell r="H815" t="str">
            <v>NONE</v>
          </cell>
          <cell r="M815" t="str">
            <v>Specific</v>
          </cell>
          <cell r="O815" t="str">
            <v>cancelled</v>
          </cell>
          <cell r="Q815" t="str">
            <v>C02087</v>
          </cell>
          <cell r="R815">
            <v>37964</v>
          </cell>
          <cell r="S815" t="str">
            <v>pwrbtch</v>
          </cell>
          <cell r="U815" t="str">
            <v>FUTURE.  If Adams 2nd Fdr is built, then we can retire Cheshire Harbour.  Retirement only. FUTURE. No $ budgeted at this time summer 2004 - no priorty score</v>
          </cell>
          <cell r="V815" t="str">
            <v xml:space="preserve">  </v>
          </cell>
          <cell r="W815" t="str">
            <v xml:space="preserve">  </v>
          </cell>
          <cell r="X815" t="str">
            <v>Div Ops-NE Electric</v>
          </cell>
          <cell r="Y815" t="str">
            <v>75005310E</v>
          </cell>
          <cell r="Z815" t="str">
            <v>MAE1000 - MA Electric Distribution PC</v>
          </cell>
          <cell r="AA815" t="str">
            <v>NONE</v>
          </cell>
          <cell r="AB815" t="str">
            <v xml:space="preserve">COMPANY 5310 LEVEL ELECT DIST </v>
          </cell>
          <cell r="AE815">
            <v>0</v>
          </cell>
          <cell r="AK815">
            <v>38233</v>
          </cell>
        </row>
        <row r="816">
          <cell r="A816" t="str">
            <v>C002088</v>
          </cell>
          <cell r="B816">
            <v>5310</v>
          </cell>
          <cell r="D816" t="str">
            <v>Westminster Sub Upgrade A1/B2</v>
          </cell>
          <cell r="E816" t="str">
            <v>P_Electric Distribution Sub MA</v>
          </cell>
          <cell r="G816" t="str">
            <v>NONE</v>
          </cell>
          <cell r="H816" t="str">
            <v>NONE</v>
          </cell>
          <cell r="L816" t="str">
            <v>Asset Replacement</v>
          </cell>
          <cell r="M816" t="str">
            <v>Specific</v>
          </cell>
          <cell r="O816" t="str">
            <v>cancelled</v>
          </cell>
          <cell r="Q816" t="str">
            <v>C02088</v>
          </cell>
          <cell r="R816">
            <v>37964</v>
          </cell>
          <cell r="S816" t="str">
            <v>pwrbtch</v>
          </cell>
          <cell r="U816" t="str">
            <v>This is a duplicate project to C05341.  Delete this.</v>
          </cell>
          <cell r="V816" t="str">
            <v xml:space="preserve">  </v>
          </cell>
          <cell r="W816" t="str">
            <v xml:space="preserve">  </v>
          </cell>
          <cell r="X816" t="str">
            <v>Div Ops-NE Electric</v>
          </cell>
          <cell r="Y816" t="str">
            <v>75005310E</v>
          </cell>
          <cell r="Z816" t="str">
            <v>MAE1000 - MA Electric Distribution PC</v>
          </cell>
          <cell r="AA816" t="str">
            <v>NONE</v>
          </cell>
          <cell r="AB816" t="str">
            <v xml:space="preserve">COMPANY 5310 LEVEL ELECT DIST </v>
          </cell>
          <cell r="AE816">
            <v>0</v>
          </cell>
          <cell r="AK816">
            <v>38512</v>
          </cell>
        </row>
        <row r="817">
          <cell r="A817" t="str">
            <v>C002089</v>
          </cell>
          <cell r="B817">
            <v>5310</v>
          </cell>
          <cell r="D817" t="str">
            <v>Fitch Rd Sub 6th Feeder &amp;13kv rebld</v>
          </cell>
          <cell r="E817" t="str">
            <v>P_Electric Distribution Sub MA</v>
          </cell>
          <cell r="G817" t="str">
            <v>NONE</v>
          </cell>
          <cell r="H817" t="str">
            <v>NONE</v>
          </cell>
          <cell r="I817" t="str">
            <v>CORCORAN, JOHN</v>
          </cell>
          <cell r="J817" t="str">
            <v>Asset Condition</v>
          </cell>
          <cell r="L817" t="str">
            <v>Asset Replacement</v>
          </cell>
          <cell r="M817" t="str">
            <v>Specific</v>
          </cell>
          <cell r="N817" t="str">
            <v>Substation Asset Replacement</v>
          </cell>
          <cell r="O817" t="str">
            <v>cancelled</v>
          </cell>
          <cell r="P817">
            <v>7293</v>
          </cell>
          <cell r="Q817" t="str">
            <v>C02089</v>
          </cell>
          <cell r="R817">
            <v>37964</v>
          </cell>
          <cell r="S817" t="str">
            <v>pwrbtch</v>
          </cell>
          <cell r="U817" t="str">
            <v>Clinton Study is still in progress, anticipate feeder needed for 2006-2007.  This is the substation portion.  Replacing whole sub.  Adding new feeder position.</v>
          </cell>
          <cell r="V817" t="str">
            <v>1/15/07 - Added REP deisgnation and planning class- JC</v>
          </cell>
          <cell r="W817" t="str">
            <v>score = 30 safety_x000D_
score = 8 operability_x000D_
score = 12 obsolescence_x000D_
score = 16 reliability_x000D_
score = 12 loading</v>
          </cell>
          <cell r="X817" t="str">
            <v>Div Ops-NE Electric</v>
          </cell>
          <cell r="Y817" t="str">
            <v>75005310E</v>
          </cell>
          <cell r="Z817" t="str">
            <v>MAE1000 - MA Electric Distribution PC</v>
          </cell>
          <cell r="AA817" t="str">
            <v>NONE</v>
          </cell>
          <cell r="AB817" t="str">
            <v xml:space="preserve">COMPANY 5310 LEVEL ELECT DIST </v>
          </cell>
          <cell r="AE817">
            <v>0</v>
          </cell>
          <cell r="AK817">
            <v>39468</v>
          </cell>
        </row>
        <row r="818">
          <cell r="A818" t="str">
            <v>C002090</v>
          </cell>
          <cell r="B818">
            <v>5310</v>
          </cell>
          <cell r="D818" t="str">
            <v>Rutland New Sub - Fdr Pos</v>
          </cell>
          <cell r="E818" t="str">
            <v>P_Electric Distribution Sub MA</v>
          </cell>
          <cell r="G818" t="str">
            <v>NONE</v>
          </cell>
          <cell r="H818" t="str">
            <v>NONE</v>
          </cell>
          <cell r="I818" t="str">
            <v>JUNAID, ABDUL</v>
          </cell>
          <cell r="J818" t="str">
            <v>System Capacity &amp; Performance</v>
          </cell>
          <cell r="L818" t="str">
            <v>Load Relief</v>
          </cell>
          <cell r="M818" t="str">
            <v>Specific</v>
          </cell>
          <cell r="O818" t="str">
            <v>cancelled</v>
          </cell>
          <cell r="P818">
            <v>7493</v>
          </cell>
          <cell r="Q818" t="str">
            <v>C02090</v>
          </cell>
          <cell r="R818">
            <v>37964</v>
          </cell>
          <cell r="S818" t="str">
            <v>pwrbtch</v>
          </cell>
          <cell r="U818" t="str">
            <v>Install distribution portion on a new 115 - 13.8 kV substation consisting of one distribution feeder.</v>
          </cell>
          <cell r="V818" t="str">
            <v xml:space="preserve">  </v>
          </cell>
          <cell r="W818" t="str">
            <v>Initial approval is being requested to transfer charges out of the study project and collect preliminary engineering charges required to secure a suitable substation site (permitting/licensing support activities).</v>
          </cell>
          <cell r="X818" t="str">
            <v>Div Ops-NE Electric</v>
          </cell>
          <cell r="Y818" t="str">
            <v>75005310E</v>
          </cell>
          <cell r="Z818" t="str">
            <v>MAE1000 - MA Electric Distribution PC</v>
          </cell>
          <cell r="AA818" t="str">
            <v>NONE</v>
          </cell>
          <cell r="AB818" t="str">
            <v>SUB #605 RUTLAND, RUTLAND</v>
          </cell>
          <cell r="AE818">
            <v>0</v>
          </cell>
          <cell r="AK818">
            <v>39009</v>
          </cell>
        </row>
        <row r="819">
          <cell r="A819" t="str">
            <v>C002091</v>
          </cell>
          <cell r="B819">
            <v>5310</v>
          </cell>
          <cell r="D819" t="str">
            <v>AFSC - Western Substation</v>
          </cell>
          <cell r="E819" t="str">
            <v>P_Electric Distribution Sub MA</v>
          </cell>
          <cell r="G819" t="str">
            <v>NONE</v>
          </cell>
          <cell r="H819" t="str">
            <v>NONE</v>
          </cell>
          <cell r="I819" t="str">
            <v>GALGANO, ROBERT D</v>
          </cell>
          <cell r="M819" t="str">
            <v>Specific</v>
          </cell>
          <cell r="O819" t="str">
            <v>cancelled</v>
          </cell>
          <cell r="P819">
            <v>7164</v>
          </cell>
          <cell r="Q819" t="str">
            <v>C02091</v>
          </cell>
          <cell r="R819">
            <v>37964</v>
          </cell>
          <cell r="S819" t="str">
            <v>pwrbtch</v>
          </cell>
          <cell r="U819" t="str">
            <v xml:space="preserve">  </v>
          </cell>
          <cell r="V819" t="str">
            <v xml:space="preserve">  </v>
          </cell>
          <cell r="W819" t="str">
            <v xml:space="preserve">  </v>
          </cell>
          <cell r="X819" t="str">
            <v>Div Ops-NE Electric</v>
          </cell>
          <cell r="Y819" t="str">
            <v>75005310E</v>
          </cell>
          <cell r="Z819" t="str">
            <v>MAE1000 - MA Electric Distribution PC</v>
          </cell>
          <cell r="AA819" t="str">
            <v>NONE</v>
          </cell>
          <cell r="AB819" t="str">
            <v xml:space="preserve">COMPANY 5310 LEVEL ELECT DIST </v>
          </cell>
          <cell r="AE819">
            <v>0</v>
          </cell>
          <cell r="AK819">
            <v>38740</v>
          </cell>
        </row>
        <row r="820">
          <cell r="A820" t="str">
            <v>C002092</v>
          </cell>
          <cell r="B820">
            <v>5310</v>
          </cell>
          <cell r="D820" t="str">
            <v>AFSC - Central Substation</v>
          </cell>
          <cell r="E820" t="str">
            <v>P_Electric Distribution Sub MA</v>
          </cell>
          <cell r="G820" t="str">
            <v>NONE</v>
          </cell>
          <cell r="H820" t="str">
            <v>NONE</v>
          </cell>
          <cell r="I820" t="str">
            <v>GALGANO, ROBERT D</v>
          </cell>
          <cell r="M820" t="str">
            <v>Specific</v>
          </cell>
          <cell r="O820" t="str">
            <v>cancelled</v>
          </cell>
          <cell r="P820">
            <v>7163</v>
          </cell>
          <cell r="Q820" t="str">
            <v>C02092</v>
          </cell>
          <cell r="R820">
            <v>37964</v>
          </cell>
          <cell r="S820" t="str">
            <v>pwrbtch</v>
          </cell>
          <cell r="U820" t="str">
            <v xml:space="preserve">  </v>
          </cell>
          <cell r="V820" t="str">
            <v xml:space="preserve">  </v>
          </cell>
          <cell r="W820" t="str">
            <v xml:space="preserve">  </v>
          </cell>
          <cell r="X820" t="str">
            <v>Div Ops-NE Electric</v>
          </cell>
          <cell r="Y820" t="str">
            <v>75005310E</v>
          </cell>
          <cell r="Z820" t="str">
            <v>MAE1000 - MA Electric Distribution PC</v>
          </cell>
          <cell r="AA820" t="str">
            <v>NONE</v>
          </cell>
          <cell r="AB820" t="str">
            <v xml:space="preserve">COMPANY 5310 LEVEL ELECT DIST </v>
          </cell>
          <cell r="AE820">
            <v>0</v>
          </cell>
          <cell r="AK820">
            <v>38740</v>
          </cell>
        </row>
        <row r="821">
          <cell r="A821" t="str">
            <v>C002093</v>
          </cell>
          <cell r="B821">
            <v>5310</v>
          </cell>
          <cell r="D821" t="str">
            <v>Conceptual Worcester Study Phase 2</v>
          </cell>
          <cell r="E821" t="str">
            <v>P_Electric Distribution Sub MA</v>
          </cell>
          <cell r="G821" t="str">
            <v>NONE</v>
          </cell>
          <cell r="H821" t="str">
            <v>NONE</v>
          </cell>
          <cell r="L821" t="str">
            <v>Load Relief</v>
          </cell>
          <cell r="M821" t="str">
            <v>Specific</v>
          </cell>
          <cell r="O821" t="str">
            <v>cancelled</v>
          </cell>
          <cell r="Q821" t="str">
            <v>C02093</v>
          </cell>
          <cell r="R821">
            <v>37964</v>
          </cell>
          <cell r="S821" t="str">
            <v>pwrbtch</v>
          </cell>
          <cell r="U821" t="str">
            <v>Worcester Grid Study still in progress.  Anticipate need for capital construction to implement long term solution 2007-2008.</v>
          </cell>
          <cell r="V821" t="str">
            <v>Project cancelled per Dist. &amp; Trans. related projects review 8/16/07</v>
          </cell>
          <cell r="W821" t="str">
            <v xml:space="preserve">  </v>
          </cell>
          <cell r="X821" t="str">
            <v>Div Ops-NE Electric</v>
          </cell>
          <cell r="Y821" t="str">
            <v>75005310E</v>
          </cell>
          <cell r="Z821" t="str">
            <v>MAE1000 - MA Electric Distribution PC</v>
          </cell>
          <cell r="AA821" t="str">
            <v>NONE</v>
          </cell>
          <cell r="AB821" t="str">
            <v xml:space="preserve">COMPANY 5310 LEVEL ELECT DIST </v>
          </cell>
          <cell r="AE821">
            <v>0</v>
          </cell>
          <cell r="AK821">
            <v>39310</v>
          </cell>
        </row>
        <row r="822">
          <cell r="A822" t="str">
            <v>C002094</v>
          </cell>
          <cell r="B822">
            <v>5310</v>
          </cell>
          <cell r="D822" t="str">
            <v>Prospect St Sub EMS Integr</v>
          </cell>
          <cell r="E822" t="str">
            <v>P_Electric Distribution Sub MA</v>
          </cell>
          <cell r="G822" t="str">
            <v>NONE</v>
          </cell>
          <cell r="H822" t="str">
            <v>NONE</v>
          </cell>
          <cell r="I822" t="str">
            <v>HORELIK, KATHY</v>
          </cell>
          <cell r="J822" t="str">
            <v>System Capacity &amp; Performance</v>
          </cell>
          <cell r="L822" t="str">
            <v>Reliability - Dist</v>
          </cell>
          <cell r="M822" t="str">
            <v>Specific</v>
          </cell>
          <cell r="N822" t="str">
            <v>EMS Expansion</v>
          </cell>
          <cell r="O822" t="str">
            <v>cancelled</v>
          </cell>
          <cell r="P822">
            <v>7439</v>
          </cell>
          <cell r="Q822" t="str">
            <v>C02094</v>
          </cell>
          <cell r="R822">
            <v>37964</v>
          </cell>
          <cell r="S822" t="str">
            <v>pwrbtch</v>
          </cell>
          <cell r="U822" t="str">
            <v>FY04 Target: Start Engineering.  2005 Construction.  EMS Integration.</v>
          </cell>
          <cell r="V822" t="str">
            <v xml:space="preserve">  </v>
          </cell>
          <cell r="W822" t="str">
            <v xml:space="preserve">  </v>
          </cell>
          <cell r="X822" t="str">
            <v>Div Ops-NE Electric</v>
          </cell>
          <cell r="Y822" t="str">
            <v>75005310E</v>
          </cell>
          <cell r="Z822" t="str">
            <v>MAE1000 - MA Electric Distribution PC</v>
          </cell>
          <cell r="AA822" t="str">
            <v>NONE</v>
          </cell>
          <cell r="AB822" t="str">
            <v xml:space="preserve">COMPANY 5310 LEVEL ELECT DIST </v>
          </cell>
          <cell r="AE822">
            <v>0</v>
          </cell>
          <cell r="AK822">
            <v>39262</v>
          </cell>
        </row>
        <row r="823">
          <cell r="A823" t="str">
            <v>C002095</v>
          </cell>
          <cell r="B823">
            <v>5310</v>
          </cell>
          <cell r="D823" t="str">
            <v>Conceptual NoGrafton Sub, 69/13 kV</v>
          </cell>
          <cell r="E823" t="str">
            <v>P_Electric Distribution Sub MA</v>
          </cell>
          <cell r="G823" t="str">
            <v>NONE</v>
          </cell>
          <cell r="H823" t="str">
            <v>NONE</v>
          </cell>
          <cell r="I823" t="str">
            <v>HAYDUK, BRIAN</v>
          </cell>
          <cell r="L823" t="str">
            <v>Load Relief</v>
          </cell>
          <cell r="M823" t="str">
            <v>Specific</v>
          </cell>
          <cell r="O823" t="str">
            <v>cancelled</v>
          </cell>
          <cell r="Q823" t="str">
            <v>C02095</v>
          </cell>
          <cell r="R823">
            <v>37964</v>
          </cell>
          <cell r="S823" t="str">
            <v>pwrbtch</v>
          </cell>
          <cell r="U823" t="str">
            <v>Recommendation from Millbury Area Study (J. Cleary, 2000).</v>
          </cell>
          <cell r="V823" t="str">
            <v xml:space="preserve">  </v>
          </cell>
          <cell r="W823" t="str">
            <v xml:space="preserve">  </v>
          </cell>
          <cell r="X823" t="str">
            <v>Div Ops-NE Electric</v>
          </cell>
          <cell r="Y823" t="str">
            <v>75005310E</v>
          </cell>
          <cell r="Z823" t="str">
            <v>MAE1000 - MA Electric Distribution PC</v>
          </cell>
          <cell r="AA823" t="str">
            <v>NONE</v>
          </cell>
          <cell r="AB823" t="str">
            <v>SUB #328 NORTH GRAFTON, GRAFTON</v>
          </cell>
          <cell r="AE823">
            <v>0</v>
          </cell>
          <cell r="AK823">
            <v>38940</v>
          </cell>
        </row>
        <row r="824">
          <cell r="A824" t="str">
            <v>C002096</v>
          </cell>
          <cell r="B824">
            <v>5310</v>
          </cell>
          <cell r="D824" t="str">
            <v>Conceptual W Charlton Sub 4th Fdr</v>
          </cell>
          <cell r="E824" t="str">
            <v>P_Electric Distribution Sub MA</v>
          </cell>
          <cell r="G824" t="str">
            <v>NONE</v>
          </cell>
          <cell r="H824" t="str">
            <v>NONE</v>
          </cell>
          <cell r="I824" t="str">
            <v>FOUGERE, ROBERT L</v>
          </cell>
          <cell r="M824" t="str">
            <v>Specific</v>
          </cell>
          <cell r="O824" t="str">
            <v>cancelled</v>
          </cell>
          <cell r="Q824" t="str">
            <v>C02096</v>
          </cell>
          <cell r="R824">
            <v>37964</v>
          </cell>
          <cell r="S824" t="str">
            <v>pwrbtch</v>
          </cell>
          <cell r="U824" t="str">
            <v>FY04 Target: Complete Engineering, construction in progress for 6/1/04 completion.  Study underway for area. (CK - Need PDS by 9/1/03 for 20% project complete, 5% construction complete - TK)</v>
          </cell>
          <cell r="V824" t="str">
            <v xml:space="preserve">  </v>
          </cell>
          <cell r="W824" t="str">
            <v xml:space="preserve">  </v>
          </cell>
          <cell r="X824" t="str">
            <v>Div Ops-NE Electric</v>
          </cell>
          <cell r="Y824" t="str">
            <v>75005310E</v>
          </cell>
          <cell r="Z824" t="str">
            <v>MAE1000 - MA Electric Distribution PC</v>
          </cell>
          <cell r="AA824" t="str">
            <v>NONE</v>
          </cell>
          <cell r="AB824" t="str">
            <v xml:space="preserve">COMPANY 5310 LEVEL ELECT DIST </v>
          </cell>
          <cell r="AE824">
            <v>0</v>
          </cell>
          <cell r="AK824">
            <v>38229</v>
          </cell>
        </row>
        <row r="825">
          <cell r="A825" t="str">
            <v>C002097</v>
          </cell>
          <cell r="B825">
            <v>5310</v>
          </cell>
          <cell r="D825" t="str">
            <v>Conceptual Millbury #304, 7th Fdr</v>
          </cell>
          <cell r="E825" t="str">
            <v>P_Electric Distribution Sub MA</v>
          </cell>
          <cell r="G825" t="str">
            <v>NONE</v>
          </cell>
          <cell r="H825" t="str">
            <v>NONE</v>
          </cell>
          <cell r="M825" t="str">
            <v>Specific</v>
          </cell>
          <cell r="O825" t="str">
            <v>cancelled</v>
          </cell>
          <cell r="Q825" t="str">
            <v>C02097</v>
          </cell>
          <cell r="R825">
            <v>37964</v>
          </cell>
          <cell r="S825" t="str">
            <v>pwrbtch</v>
          </cell>
          <cell r="U825" t="str">
            <v>FUTURE 2006+</v>
          </cell>
          <cell r="V825" t="str">
            <v xml:space="preserve">  </v>
          </cell>
          <cell r="W825" t="str">
            <v xml:space="preserve">  </v>
          </cell>
          <cell r="X825" t="str">
            <v>Div Ops-NE Electric</v>
          </cell>
          <cell r="Y825" t="str">
            <v>75005310E</v>
          </cell>
          <cell r="Z825" t="str">
            <v>MAE1000 - MA Electric Distribution PC</v>
          </cell>
          <cell r="AA825" t="str">
            <v>NONE</v>
          </cell>
          <cell r="AB825" t="str">
            <v xml:space="preserve">COMPANY 5310 LEVEL ELECT DIST </v>
          </cell>
          <cell r="AE825">
            <v>0</v>
          </cell>
          <cell r="AK825">
            <v>38233</v>
          </cell>
        </row>
        <row r="826">
          <cell r="A826" t="str">
            <v>C002098</v>
          </cell>
          <cell r="B826">
            <v>5310</v>
          </cell>
          <cell r="D826" t="str">
            <v>Conceptual Worcester Study Phase 1</v>
          </cell>
          <cell r="E826" t="str">
            <v>P_Electric Distribution Sub MA</v>
          </cell>
          <cell r="G826" t="str">
            <v>NONE</v>
          </cell>
          <cell r="H826" t="str">
            <v>NONE</v>
          </cell>
          <cell r="L826" t="str">
            <v>Load Relief</v>
          </cell>
          <cell r="M826" t="str">
            <v>Specific</v>
          </cell>
          <cell r="O826" t="str">
            <v>cancelled</v>
          </cell>
          <cell r="Q826" t="str">
            <v>C02098</v>
          </cell>
          <cell r="R826">
            <v>37964</v>
          </cell>
          <cell r="S826" t="str">
            <v>pwrbtch</v>
          </cell>
          <cell r="U826" t="str">
            <v>Worcester Grid Study still in progress.  Anticipate need for substation work to implement part of the solution before June 2006.</v>
          </cell>
          <cell r="V826" t="str">
            <v xml:space="preserve">  </v>
          </cell>
          <cell r="W826" t="str">
            <v xml:space="preserve">  </v>
          </cell>
          <cell r="X826" t="str">
            <v>Div Ops-NE Electric</v>
          </cell>
          <cell r="Y826" t="str">
            <v>75005310E</v>
          </cell>
          <cell r="Z826" t="str">
            <v>MAE1000 - MA Electric Distribution PC</v>
          </cell>
          <cell r="AA826" t="str">
            <v>NONE</v>
          </cell>
          <cell r="AB826" t="str">
            <v xml:space="preserve">COMPANY 5310 LEVEL ELECT DIST </v>
          </cell>
          <cell r="AE826">
            <v>0</v>
          </cell>
          <cell r="AK826">
            <v>39262</v>
          </cell>
        </row>
        <row r="827">
          <cell r="A827" t="str">
            <v>C002099</v>
          </cell>
          <cell r="B827">
            <v>5310</v>
          </cell>
          <cell r="D827" t="str">
            <v>Groton St (Pepperell) Sub, New 226L</v>
          </cell>
          <cell r="E827" t="str">
            <v>P_Dist by Transmission Sub MA</v>
          </cell>
          <cell r="G827" t="str">
            <v>49</v>
          </cell>
          <cell r="H827" t="str">
            <v>NONE</v>
          </cell>
          <cell r="I827" t="str">
            <v>EHRET, GRAHAM</v>
          </cell>
          <cell r="J827" t="str">
            <v>System Capacity &amp; Performance</v>
          </cell>
          <cell r="L827" t="str">
            <v>Load Relief</v>
          </cell>
          <cell r="M827" t="str">
            <v>Specific</v>
          </cell>
          <cell r="O827" t="str">
            <v>Closed</v>
          </cell>
          <cell r="P827">
            <v>7312</v>
          </cell>
          <cell r="Q827" t="str">
            <v>C02099</v>
          </cell>
          <cell r="R827">
            <v>37964</v>
          </cell>
          <cell r="S827" t="str">
            <v>pwrbtch</v>
          </cell>
          <cell r="U827" t="str">
            <v>Groton St (Pepperell) Sub, New 226L</v>
          </cell>
          <cell r="V827" t="str">
            <v>There are two phases associated with the Groton Street project C02099.  The estimated start date is for phase I, but the estimated complete date and in service dates are part of phase II.  Filling in the dates according the start of phase I and the ending</v>
          </cell>
          <cell r="W827" t="str">
            <v>Based on the results of the Pepperell/Dunstable Distribution Study (01/07/04 Nathan Walsh), it is recommended that the 226L2 be installed at the Groton St. substation.  The installation of the 226L2 provides adequate capacity to the area for the length of</v>
          </cell>
          <cell r="X827" t="str">
            <v>Div Ops-NE Electric</v>
          </cell>
          <cell r="Y827" t="str">
            <v>75005310E</v>
          </cell>
          <cell r="Z827" t="str">
            <v>MAE1000 - MA Electric Distribution PC</v>
          </cell>
          <cell r="AA827" t="str">
            <v>NONE</v>
          </cell>
          <cell r="AB827" t="str">
            <v>SUB #226 GROTON STREET, PEPPERELL</v>
          </cell>
          <cell r="AE827">
            <v>8</v>
          </cell>
          <cell r="AF827" t="str">
            <v>31</v>
          </cell>
          <cell r="AG827">
            <v>39931</v>
          </cell>
          <cell r="AH827">
            <v>-2057069.69</v>
          </cell>
          <cell r="AI827">
            <v>1</v>
          </cell>
          <cell r="AJ827">
            <v>1</v>
          </cell>
          <cell r="AK827">
            <v>1</v>
          </cell>
          <cell r="AL827">
            <v>0</v>
          </cell>
          <cell r="AM827">
            <v>1</v>
          </cell>
          <cell r="AN827">
            <v>1</v>
          </cell>
        </row>
        <row r="828">
          <cell r="A828" t="str">
            <v>C002100</v>
          </cell>
          <cell r="B828">
            <v>5310</v>
          </cell>
          <cell r="D828" t="str">
            <v>CEDI - Long Term Replcmts, PM,</v>
          </cell>
          <cell r="E828" t="str">
            <v>P_Electric Distribution Sub MA</v>
          </cell>
          <cell r="G828" t="str">
            <v>NONE</v>
          </cell>
          <cell r="H828" t="str">
            <v>NONE</v>
          </cell>
          <cell r="I828" t="str">
            <v>SHERIDAN, ROBERT D</v>
          </cell>
          <cell r="M828" t="str">
            <v>Specific</v>
          </cell>
          <cell r="O828" t="str">
            <v>cancelled</v>
          </cell>
          <cell r="Q828" t="str">
            <v>C02100</v>
          </cell>
          <cell r="R828">
            <v>37964</v>
          </cell>
          <cell r="S828" t="str">
            <v>pwrbtch</v>
          </cell>
          <cell r="U828" t="str">
            <v>FUTURE</v>
          </cell>
          <cell r="V828" t="str">
            <v xml:space="preserve">  </v>
          </cell>
          <cell r="W828" t="str">
            <v xml:space="preserve">  </v>
          </cell>
          <cell r="X828" t="str">
            <v>Div Ops-NE Electric</v>
          </cell>
          <cell r="Y828" t="str">
            <v>75005310E</v>
          </cell>
          <cell r="Z828" t="str">
            <v>MAE1000 - MA Electric Distribution PC</v>
          </cell>
          <cell r="AA828" t="str">
            <v>NONE</v>
          </cell>
          <cell r="AB828" t="str">
            <v xml:space="preserve">COMPANY 5310 LEVEL ELECT DIST </v>
          </cell>
          <cell r="AE828">
            <v>0</v>
          </cell>
          <cell r="AK828">
            <v>38289</v>
          </cell>
        </row>
        <row r="829">
          <cell r="A829" t="str">
            <v>C002101</v>
          </cell>
          <cell r="B829">
            <v>5310</v>
          </cell>
          <cell r="D829" t="str">
            <v>Vernon St Sub, Replace 4kV</v>
          </cell>
          <cell r="E829" t="str">
            <v>P_Electric Distribution Sub MA</v>
          </cell>
          <cell r="G829" t="str">
            <v>NONE</v>
          </cell>
          <cell r="H829" t="str">
            <v>NONE</v>
          </cell>
          <cell r="M829" t="str">
            <v>Specific</v>
          </cell>
          <cell r="O829" t="str">
            <v>cancelled</v>
          </cell>
          <cell r="Q829" t="str">
            <v>C02101</v>
          </cell>
          <cell r="R829">
            <v>37964</v>
          </cell>
          <cell r="S829" t="str">
            <v>pwrbtch</v>
          </cell>
          <cell r="U829" t="str">
            <v>Future substation job, replacing 4kV sub with metal clad for asset replacement, 2006-2008.</v>
          </cell>
          <cell r="V829" t="str">
            <v xml:space="preserve">  </v>
          </cell>
          <cell r="W829" t="str">
            <v xml:space="preserve">  </v>
          </cell>
          <cell r="X829" t="str">
            <v>Div Ops-NE Electric</v>
          </cell>
          <cell r="Y829" t="str">
            <v>75005310E</v>
          </cell>
          <cell r="Z829" t="str">
            <v>MAE1000 - MA Electric Distribution PC</v>
          </cell>
          <cell r="AA829" t="str">
            <v>NONE</v>
          </cell>
          <cell r="AB829" t="str">
            <v xml:space="preserve">COMPANY 5310 LEVEL ELECT DIST </v>
          </cell>
          <cell r="AE829">
            <v>0</v>
          </cell>
          <cell r="AK829">
            <v>38229</v>
          </cell>
        </row>
        <row r="830">
          <cell r="A830" t="str">
            <v>C002102</v>
          </cell>
          <cell r="B830">
            <v>5310</v>
          </cell>
          <cell r="D830" t="str">
            <v>Stockbridge Sub 2W2 Feeder</v>
          </cell>
          <cell r="E830" t="str">
            <v>P_Electric Distribution Sub MA</v>
          </cell>
          <cell r="G830" t="str">
            <v>NONE</v>
          </cell>
          <cell r="H830" t="str">
            <v>NONE</v>
          </cell>
          <cell r="I830" t="str">
            <v>KOPOYAN, TODD</v>
          </cell>
          <cell r="J830" t="str">
            <v>System Capacity &amp; Performance</v>
          </cell>
          <cell r="L830" t="str">
            <v>Load Relief</v>
          </cell>
          <cell r="M830" t="str">
            <v>Specific</v>
          </cell>
          <cell r="O830" t="str">
            <v>cancelled</v>
          </cell>
          <cell r="P830">
            <v>7542</v>
          </cell>
          <cell r="Q830" t="str">
            <v>C02102</v>
          </cell>
          <cell r="R830">
            <v>37964</v>
          </cell>
          <cell r="S830" t="str">
            <v>pwrbtch</v>
          </cell>
          <cell r="U830" t="str">
            <v>Install 2nd 23/13 kV feeder using a spare 5MVA transformer with fuse protection, spare 3- 250 kVA regulators, and a 13.8 kV recloser. Install fans on the exisitng transformer and increase its fuse size.</v>
          </cell>
          <cell r="V830" t="str">
            <v xml:space="preserve">  </v>
          </cell>
          <cell r="W830" t="str">
            <v>Increased loading and reliability problems in the area are driving the need for this new feeder. This feeder had violated the 200 minute criteria in the 5 year period ending 2002. Present feeder ties can only pick up about 3 MVA of the exisitng Stockbridg</v>
          </cell>
          <cell r="X830" t="str">
            <v>Div Ops-NE Electric</v>
          </cell>
          <cell r="Y830" t="str">
            <v>75005310E</v>
          </cell>
          <cell r="Z830" t="str">
            <v>MAE1000 - MA Electric Distribution PC</v>
          </cell>
          <cell r="AA830" t="str">
            <v>NONE</v>
          </cell>
          <cell r="AB830" t="str">
            <v>SUB #2 STOCKBRIDGE - CHERRY HILL, S</v>
          </cell>
          <cell r="AE830">
            <v>0</v>
          </cell>
          <cell r="AK830">
            <v>39262</v>
          </cell>
        </row>
        <row r="831">
          <cell r="A831" t="str">
            <v>C002103</v>
          </cell>
          <cell r="B831">
            <v>5310</v>
          </cell>
          <cell r="D831" t="str">
            <v>Risingdale Sub EMS Integration</v>
          </cell>
          <cell r="E831" t="str">
            <v>P_Electric Distribution Sub MA</v>
          </cell>
          <cell r="G831" t="str">
            <v>NONE</v>
          </cell>
          <cell r="H831" t="str">
            <v>NONE</v>
          </cell>
          <cell r="I831" t="str">
            <v>HORELIK, KATHY</v>
          </cell>
          <cell r="M831" t="str">
            <v>Specific</v>
          </cell>
          <cell r="N831" t="str">
            <v>EMS Expansion</v>
          </cell>
          <cell r="O831" t="str">
            <v>cancelled</v>
          </cell>
          <cell r="Q831" t="str">
            <v>C02103</v>
          </cell>
          <cell r="R831">
            <v>37964</v>
          </cell>
          <cell r="S831" t="str">
            <v>pwrbtch</v>
          </cell>
          <cell r="U831" t="str">
            <v>FY04 Target: Start Engineering.  Constrution in FY05.</v>
          </cell>
          <cell r="V831" t="str">
            <v xml:space="preserve">  </v>
          </cell>
          <cell r="W831" t="str">
            <v xml:space="preserve">  </v>
          </cell>
          <cell r="X831" t="str">
            <v>Div Ops-NE Electric</v>
          </cell>
          <cell r="Y831" t="str">
            <v>75005310E</v>
          </cell>
          <cell r="Z831" t="str">
            <v>MAE1000 - MA Electric Distribution PC</v>
          </cell>
          <cell r="AA831" t="str">
            <v>NONE</v>
          </cell>
          <cell r="AB831" t="str">
            <v xml:space="preserve">COMPANY 5310 LEVEL ELECT DIST </v>
          </cell>
          <cell r="AE831">
            <v>0</v>
          </cell>
          <cell r="AK831">
            <v>39262</v>
          </cell>
        </row>
        <row r="832">
          <cell r="A832" t="str">
            <v>C002104</v>
          </cell>
          <cell r="B832">
            <v>5310</v>
          </cell>
          <cell r="D832" t="str">
            <v>Shaker Rd Sub 3rd Feeder</v>
          </cell>
          <cell r="E832" t="str">
            <v>P_Electric Distribution Sub MA</v>
          </cell>
          <cell r="G832" t="str">
            <v>NONE</v>
          </cell>
          <cell r="H832" t="str">
            <v>NONE</v>
          </cell>
          <cell r="I832" t="str">
            <v>WALSH, NATHAN</v>
          </cell>
          <cell r="L832" t="str">
            <v>Load Relief</v>
          </cell>
          <cell r="M832" t="str">
            <v>Specific</v>
          </cell>
          <cell r="O832" t="str">
            <v>cancelled</v>
          </cell>
          <cell r="Q832" t="str">
            <v>C02104</v>
          </cell>
          <cell r="R832">
            <v>37964</v>
          </cell>
          <cell r="S832" t="str">
            <v>pwrbtch</v>
          </cell>
          <cell r="U832" t="str">
            <v xml:space="preserve">2006+ Construction.  Substation work to add 3rd feeder.  C05423 taken out for NEP, XFR and tap ($2.3M).  </v>
          </cell>
          <cell r="V832" t="str">
            <v xml:space="preserve">  </v>
          </cell>
          <cell r="W832" t="str">
            <v xml:space="preserve">Shaker Rd. T2 is 100% loaded.  </v>
          </cell>
          <cell r="X832" t="str">
            <v>Div Ops-NE Electric</v>
          </cell>
          <cell r="Y832" t="str">
            <v>75005310E</v>
          </cell>
          <cell r="Z832" t="str">
            <v>MAE1000 - MA Electric Distribution PC</v>
          </cell>
          <cell r="AA832" t="str">
            <v>NONE</v>
          </cell>
          <cell r="AB832" t="str">
            <v xml:space="preserve">COMPANY 5310 LEVEL ELECT DIST </v>
          </cell>
          <cell r="AE832">
            <v>0</v>
          </cell>
          <cell r="AK832">
            <v>38239</v>
          </cell>
        </row>
        <row r="833">
          <cell r="A833" t="str">
            <v>C002105</v>
          </cell>
          <cell r="B833">
            <v>5310</v>
          </cell>
          <cell r="D833" t="str">
            <v>Z-Extend 37W1 Mainline, Medford</v>
          </cell>
          <cell r="E833" t="str">
            <v>P_Electric Distribution Line MA</v>
          </cell>
          <cell r="G833" t="str">
            <v>NONE</v>
          </cell>
          <cell r="H833" t="str">
            <v>NONE</v>
          </cell>
          <cell r="J833" t="str">
            <v>System Capacity &amp; Performance</v>
          </cell>
          <cell r="L833" t="str">
            <v>Load Relief</v>
          </cell>
          <cell r="M833" t="str">
            <v>Specific</v>
          </cell>
          <cell r="O833" t="str">
            <v>cancelled</v>
          </cell>
          <cell r="P833">
            <v>8901</v>
          </cell>
          <cell r="Q833" t="str">
            <v>C02105</v>
          </cell>
          <cell r="R833">
            <v>37964</v>
          </cell>
          <cell r="S833" t="str">
            <v>pwrbtch</v>
          </cell>
          <cell r="U833" t="str">
            <v>Walk in</v>
          </cell>
          <cell r="V833" t="str">
            <v xml:space="preserve">  </v>
          </cell>
          <cell r="W833" t="str">
            <v xml:space="preserve">  </v>
          </cell>
          <cell r="X833" t="str">
            <v>Div Ops-NE Electric</v>
          </cell>
          <cell r="Y833" t="str">
            <v>75005310E</v>
          </cell>
          <cell r="Z833" t="str">
            <v>MAE1000 - MA Electric Distribution PC</v>
          </cell>
          <cell r="AA833" t="str">
            <v>NONE</v>
          </cell>
          <cell r="AB833" t="str">
            <v xml:space="preserve">COMPANY 5310 LEVEL ELECT DIST </v>
          </cell>
          <cell r="AE833">
            <v>0</v>
          </cell>
          <cell r="AK833">
            <v>41079</v>
          </cell>
        </row>
        <row r="834">
          <cell r="A834" t="str">
            <v>C002106</v>
          </cell>
          <cell r="B834">
            <v>5310</v>
          </cell>
          <cell r="D834" t="str">
            <v>Z-Swamp. 22W2 Load Relief</v>
          </cell>
          <cell r="E834" t="str">
            <v>P_Electric Distribution Line MA</v>
          </cell>
          <cell r="G834" t="str">
            <v>NONE</v>
          </cell>
          <cell r="H834" t="str">
            <v>NONE</v>
          </cell>
          <cell r="L834" t="str">
            <v>Load Relief</v>
          </cell>
          <cell r="M834" t="str">
            <v>Specific</v>
          </cell>
          <cell r="O834" t="str">
            <v>cancelled</v>
          </cell>
          <cell r="Q834" t="str">
            <v>C02106</v>
          </cell>
          <cell r="R834">
            <v>37964</v>
          </cell>
          <cell r="S834" t="str">
            <v>pwrbtch</v>
          </cell>
          <cell r="U834" t="str">
            <v xml:space="preserve">  </v>
          </cell>
          <cell r="V834" t="str">
            <v xml:space="preserve">  </v>
          </cell>
          <cell r="W834" t="str">
            <v xml:space="preserve">  </v>
          </cell>
          <cell r="X834" t="str">
            <v>Div Ops-NE Electric</v>
          </cell>
          <cell r="Y834" t="str">
            <v>75005310E</v>
          </cell>
          <cell r="Z834" t="str">
            <v>MAE1000 - MA Electric Distribution PC</v>
          </cell>
          <cell r="AA834" t="str">
            <v>NONE</v>
          </cell>
          <cell r="AB834" t="str">
            <v xml:space="preserve">COMPANY 5310 LEVEL ELECT DIST </v>
          </cell>
          <cell r="AE834">
            <v>0</v>
          </cell>
          <cell r="AK834">
            <v>38229</v>
          </cell>
        </row>
        <row r="835">
          <cell r="A835" t="str">
            <v>C002107</v>
          </cell>
          <cell r="B835">
            <v>5310</v>
          </cell>
          <cell r="D835" t="str">
            <v>Convert No. Shore &amp; MValley to UHF</v>
          </cell>
          <cell r="E835" t="str">
            <v>P_Electric Distribution Line MA</v>
          </cell>
          <cell r="G835" t="str">
            <v>NONE</v>
          </cell>
          <cell r="H835" t="str">
            <v>NONE</v>
          </cell>
          <cell r="I835" t="str">
            <v>CULL, JOHN</v>
          </cell>
          <cell r="J835" t="str">
            <v>Non-Infrastructure</v>
          </cell>
          <cell r="L835" t="str">
            <v>Telecommunications Capital - Dist</v>
          </cell>
          <cell r="M835" t="str">
            <v>Specific</v>
          </cell>
          <cell r="O835" t="str">
            <v>cancelled</v>
          </cell>
          <cell r="P835">
            <v>7919</v>
          </cell>
          <cell r="Q835" t="str">
            <v>C02107</v>
          </cell>
          <cell r="R835">
            <v>37964</v>
          </cell>
          <cell r="S835" t="str">
            <v>pwrbtch</v>
          </cell>
          <cell r="U835" t="str">
            <v xml:space="preserve">  </v>
          </cell>
          <cell r="V835" t="str">
            <v xml:space="preserve">  </v>
          </cell>
          <cell r="W835" t="str">
            <v xml:space="preserve">  </v>
          </cell>
          <cell r="X835" t="str">
            <v>Conversion Only</v>
          </cell>
          <cell r="Y835" t="str">
            <v>99995310E</v>
          </cell>
          <cell r="Z835" t="str">
            <v>MAE1000 - MA Electric Distribution PC</v>
          </cell>
          <cell r="AA835" t="str">
            <v>NONE</v>
          </cell>
          <cell r="AB835" t="str">
            <v xml:space="preserve">COMPANY 5310 LEVEL ELECT DIST </v>
          </cell>
          <cell r="AE835">
            <v>0</v>
          </cell>
          <cell r="AK835">
            <v>38811</v>
          </cell>
        </row>
        <row r="836">
          <cell r="A836" t="str">
            <v>C002108</v>
          </cell>
          <cell r="B836">
            <v>5310</v>
          </cell>
          <cell r="D836" t="str">
            <v>E. Meth Distr for 74L6</v>
          </cell>
          <cell r="E836" t="str">
            <v>P_Electric Distribution Line MA</v>
          </cell>
          <cell r="G836" t="str">
            <v>NONE</v>
          </cell>
          <cell r="H836" t="str">
            <v>NONE</v>
          </cell>
          <cell r="M836" t="str">
            <v>Specific</v>
          </cell>
          <cell r="O836" t="str">
            <v>cancelled</v>
          </cell>
          <cell r="Q836" t="str">
            <v>C02108</v>
          </cell>
          <cell r="R836">
            <v>37964</v>
          </cell>
          <cell r="S836" t="str">
            <v>pwrbtch</v>
          </cell>
          <cell r="U836" t="str">
            <v>03/04 target - Design complete</v>
          </cell>
          <cell r="V836" t="str">
            <v xml:space="preserve">  </v>
          </cell>
          <cell r="W836" t="str">
            <v xml:space="preserve">  </v>
          </cell>
          <cell r="X836" t="str">
            <v>Div Ops-NE Electric</v>
          </cell>
          <cell r="Y836" t="str">
            <v>75005310E</v>
          </cell>
          <cell r="Z836" t="str">
            <v>MAE1000 - MA Electric Distribution PC</v>
          </cell>
          <cell r="AA836" t="str">
            <v>NONE</v>
          </cell>
          <cell r="AB836" t="str">
            <v xml:space="preserve">COMPANY 5310 LEVEL ELECT DIST </v>
          </cell>
          <cell r="AE836">
            <v>0</v>
          </cell>
          <cell r="AK836">
            <v>38229</v>
          </cell>
        </row>
        <row r="837">
          <cell r="A837" t="str">
            <v>C002109</v>
          </cell>
          <cell r="B837">
            <v>5310</v>
          </cell>
          <cell r="D837" t="str">
            <v>HUF-1386/87 Supply to Hudson</v>
          </cell>
          <cell r="E837" t="str">
            <v>P_Electric Distribution Line MA</v>
          </cell>
          <cell r="G837" t="str">
            <v>NONE</v>
          </cell>
          <cell r="H837" t="str">
            <v>NONE</v>
          </cell>
          <cell r="M837" t="str">
            <v>Specific</v>
          </cell>
          <cell r="O837" t="str">
            <v>cancelled</v>
          </cell>
          <cell r="Q837" t="str">
            <v>C02109</v>
          </cell>
          <cell r="R837">
            <v>37964</v>
          </cell>
          <cell r="S837" t="str">
            <v>pwrbtch</v>
          </cell>
          <cell r="U837" t="str">
            <v>003/04 target-Design complete</v>
          </cell>
          <cell r="V837" t="str">
            <v xml:space="preserve">  </v>
          </cell>
          <cell r="W837" t="str">
            <v xml:space="preserve">  </v>
          </cell>
          <cell r="X837" t="str">
            <v>Div Ops-NE Electric</v>
          </cell>
          <cell r="Y837" t="str">
            <v>75005310E</v>
          </cell>
          <cell r="Z837" t="str">
            <v>MAE1000 - MA Electric Distribution PC</v>
          </cell>
          <cell r="AA837" t="str">
            <v>NONE</v>
          </cell>
          <cell r="AB837" t="str">
            <v xml:space="preserve">COMPANY 5310 LEVEL ELECT DIST </v>
          </cell>
          <cell r="AE837">
            <v>0</v>
          </cell>
          <cell r="AK837">
            <v>38211</v>
          </cell>
        </row>
        <row r="838">
          <cell r="A838" t="str">
            <v>C002110</v>
          </cell>
          <cell r="B838">
            <v>5310</v>
          </cell>
          <cell r="D838" t="str">
            <v>High St, And, Conv 3J45 Ph II</v>
          </cell>
          <cell r="E838" t="str">
            <v>P_Electric Distribution Line MA</v>
          </cell>
          <cell r="G838" t="str">
            <v>NONE</v>
          </cell>
          <cell r="H838" t="str">
            <v>NONE</v>
          </cell>
          <cell r="I838" t="str">
            <v>PLENTZAS, JOSEPH C</v>
          </cell>
          <cell r="J838" t="str">
            <v>System Capacity &amp; Performance</v>
          </cell>
          <cell r="L838" t="str">
            <v>Load Relief</v>
          </cell>
          <cell r="M838" t="str">
            <v>Specific</v>
          </cell>
          <cell r="N838" t="str">
            <v>HUF/Feeder Health Review</v>
          </cell>
          <cell r="O838" t="str">
            <v>Closed</v>
          </cell>
          <cell r="P838">
            <v>8160</v>
          </cell>
          <cell r="Q838" t="str">
            <v>C02110</v>
          </cell>
          <cell r="R838">
            <v>37964</v>
          </cell>
          <cell r="S838" t="str">
            <v>pwrbtch</v>
          </cell>
          <cell r="U838" t="str">
            <v>Convert the end of the 3J45 feeder from 3.74 to 13.2kV fed from High Street (71L1 feeder). Install 3,000' of new 477 Al spacer cable.</v>
          </cell>
          <cell r="V838" t="str">
            <v xml:space="preserve">  </v>
          </cell>
          <cell r="W838" t="str">
            <v>The 3J45 load above normal rating and low voltage problems. The  substation transformer load above emergency rating for single contingency. Project was budgeted before the Power Plant went live.</v>
          </cell>
          <cell r="X838" t="str">
            <v>Div Ops-NE Electric</v>
          </cell>
          <cell r="Y838" t="str">
            <v>75005310E</v>
          </cell>
          <cell r="Z838" t="str">
            <v>MAE1000 - MA Electric Distribution PC</v>
          </cell>
          <cell r="AA838" t="str">
            <v>NONE</v>
          </cell>
          <cell r="AB838" t="str">
            <v>MASS PLANT - MA 5310 - MAE1000</v>
          </cell>
          <cell r="AE838">
            <v>3</v>
          </cell>
          <cell r="AF838" t="str">
            <v>3</v>
          </cell>
          <cell r="AG838">
            <v>38250</v>
          </cell>
          <cell r="AH838">
            <v>324999</v>
          </cell>
          <cell r="AI838">
            <v>0</v>
          </cell>
          <cell r="AJ838">
            <v>0</v>
          </cell>
          <cell r="AK838">
            <v>0</v>
          </cell>
          <cell r="AL838">
            <v>0</v>
          </cell>
          <cell r="AM838">
            <v>1</v>
          </cell>
          <cell r="AN838">
            <v>1</v>
          </cell>
        </row>
        <row r="839">
          <cell r="A839" t="str">
            <v>C002111</v>
          </cell>
          <cell r="B839">
            <v>5310</v>
          </cell>
          <cell r="D839" t="str">
            <v>Salem 4kV U/G Improvem</v>
          </cell>
          <cell r="E839" t="str">
            <v>P_Electric Distribution Line MA</v>
          </cell>
          <cell r="G839" t="str">
            <v>NONE</v>
          </cell>
          <cell r="H839" t="str">
            <v>NONE</v>
          </cell>
          <cell r="M839" t="str">
            <v>Specific</v>
          </cell>
          <cell r="O839" t="str">
            <v>cancelled</v>
          </cell>
          <cell r="Q839" t="str">
            <v>C02111</v>
          </cell>
          <cell r="R839">
            <v>37964</v>
          </cell>
          <cell r="S839" t="str">
            <v>pwrbtch</v>
          </cell>
          <cell r="U839" t="str">
            <v xml:space="preserve">  </v>
          </cell>
          <cell r="V839" t="str">
            <v xml:space="preserve">  </v>
          </cell>
          <cell r="W839" t="str">
            <v xml:space="preserve">  </v>
          </cell>
          <cell r="X839" t="str">
            <v>Div Ops-NE Electric</v>
          </cell>
          <cell r="Y839" t="str">
            <v>75005310E</v>
          </cell>
          <cell r="Z839" t="str">
            <v>MAE1000 - MA Electric Distribution PC</v>
          </cell>
          <cell r="AA839" t="str">
            <v>NONE</v>
          </cell>
          <cell r="AB839" t="str">
            <v xml:space="preserve">COMPANY 5310 LEVEL ELECT DIST </v>
          </cell>
          <cell r="AE839">
            <v>0</v>
          </cell>
          <cell r="AK839">
            <v>38229</v>
          </cell>
        </row>
        <row r="840">
          <cell r="A840" t="str">
            <v>C002112</v>
          </cell>
          <cell r="B840">
            <v>5310</v>
          </cell>
          <cell r="D840" t="str">
            <v>Railyard- Salem-Distrib</v>
          </cell>
          <cell r="E840" t="str">
            <v>P_Electric Distribution Line MA</v>
          </cell>
          <cell r="G840" t="str">
            <v>NONE</v>
          </cell>
          <cell r="H840" t="str">
            <v>NONE</v>
          </cell>
          <cell r="M840" t="str">
            <v>Specific</v>
          </cell>
          <cell r="O840" t="str">
            <v>cancelled</v>
          </cell>
          <cell r="Q840" t="str">
            <v>C02112</v>
          </cell>
          <cell r="R840">
            <v>37964</v>
          </cell>
          <cell r="S840" t="str">
            <v>pwrbtch</v>
          </cell>
          <cell r="U840" t="str">
            <v>Project identified in Salem/Swampscott study draft report</v>
          </cell>
          <cell r="V840" t="str">
            <v xml:space="preserve">  </v>
          </cell>
          <cell r="W840" t="str">
            <v xml:space="preserve">  </v>
          </cell>
          <cell r="X840" t="str">
            <v>Div Ops-NE Electric</v>
          </cell>
          <cell r="Y840" t="str">
            <v>75005310E</v>
          </cell>
          <cell r="Z840" t="str">
            <v>MAE1000 - MA Electric Distribution PC</v>
          </cell>
          <cell r="AA840" t="str">
            <v>NONE</v>
          </cell>
          <cell r="AB840" t="str">
            <v xml:space="preserve">COMPANY 5310 LEVEL ELECT DIST </v>
          </cell>
          <cell r="AE840">
            <v>0</v>
          </cell>
          <cell r="AK840">
            <v>38229</v>
          </cell>
        </row>
        <row r="841">
          <cell r="A841" t="str">
            <v>C002113</v>
          </cell>
          <cell r="B841">
            <v>5310</v>
          </cell>
          <cell r="D841" t="str">
            <v>Z-Sherbourne Av Loop Scheme, Ty</v>
          </cell>
          <cell r="E841" t="str">
            <v>P_Electric Distribution Line MA</v>
          </cell>
          <cell r="G841" t="str">
            <v>NONE</v>
          </cell>
          <cell r="H841" t="str">
            <v>NONE</v>
          </cell>
          <cell r="I841" t="str">
            <v>PLENTZAS, JOSEPH C</v>
          </cell>
          <cell r="J841" t="str">
            <v>System Capacity &amp; Performance</v>
          </cell>
          <cell r="L841" t="str">
            <v>Reliability - Dist</v>
          </cell>
          <cell r="M841" t="str">
            <v>Specific</v>
          </cell>
          <cell r="O841" t="str">
            <v>Closed</v>
          </cell>
          <cell r="P841">
            <v>8969</v>
          </cell>
          <cell r="Q841" t="str">
            <v>C02113</v>
          </cell>
          <cell r="R841">
            <v>37964</v>
          </cell>
          <cell r="S841" t="str">
            <v>pwrbtch</v>
          </cell>
          <cell r="U841" t="str">
            <v>Install 1.2 miles of 477 spacer cable and other associated equipment._x000D_
Remove 10,000' oc #3 cu, 3,000' of 1/0 al and other associated equipment._x000D_
95 poles to be replaced set by Verizon.</v>
          </cell>
          <cell r="V841" t="str">
            <v xml:space="preserve">  </v>
          </cell>
          <cell r="W841" t="str">
            <v>This construction is necessary to support the Tyngsboro area study by Maureen Beecy April 2001. It involves the reconductoring of Sherburne ave approx 1.2 miles and converting a 4800v delta stepdown area. This new main line it will provide a tie to 77L2.</v>
          </cell>
          <cell r="X841" t="str">
            <v>Div Ops-NE Electric</v>
          </cell>
          <cell r="Y841" t="str">
            <v>75005310E</v>
          </cell>
          <cell r="Z841" t="str">
            <v>MAE1000 - MA Electric Distribution PC</v>
          </cell>
          <cell r="AA841" t="str">
            <v>NONE</v>
          </cell>
          <cell r="AB841" t="str">
            <v>MASS PLANT - MA 5310 - MAE1000</v>
          </cell>
          <cell r="AE841">
            <v>3</v>
          </cell>
          <cell r="AF841" t="str">
            <v>3</v>
          </cell>
          <cell r="AG841">
            <v>39169</v>
          </cell>
          <cell r="AH841">
            <v>743266</v>
          </cell>
          <cell r="AI841">
            <v>0</v>
          </cell>
          <cell r="AJ841">
            <v>0</v>
          </cell>
          <cell r="AK841">
            <v>0</v>
          </cell>
          <cell r="AL841">
            <v>1</v>
          </cell>
          <cell r="AM841">
            <v>0</v>
          </cell>
          <cell r="AN841">
            <v>1</v>
          </cell>
        </row>
        <row r="842">
          <cell r="A842" t="str">
            <v>C002114</v>
          </cell>
          <cell r="B842">
            <v>5310</v>
          </cell>
          <cell r="D842" t="str">
            <v>Recond Concord Road Wsfd</v>
          </cell>
          <cell r="E842" t="str">
            <v>P_Electric Distribution Line MA</v>
          </cell>
          <cell r="G842" t="str">
            <v>NONE</v>
          </cell>
          <cell r="H842" t="str">
            <v>NONE</v>
          </cell>
          <cell r="I842" t="str">
            <v>MITCHELL, JAMES</v>
          </cell>
          <cell r="J842" t="str">
            <v>System Capacity &amp; Performance</v>
          </cell>
          <cell r="L842" t="str">
            <v>Reliability - Dist</v>
          </cell>
          <cell r="M842" t="str">
            <v>Specific</v>
          </cell>
          <cell r="O842" t="str">
            <v>cancelled</v>
          </cell>
          <cell r="P842">
            <v>8454</v>
          </cell>
          <cell r="Q842" t="str">
            <v>C02114</v>
          </cell>
          <cell r="R842">
            <v>37964</v>
          </cell>
          <cell r="S842" t="str">
            <v>pwrbtch</v>
          </cell>
          <cell r="U842" t="str">
            <v>03/04 target-Pole location approval from Town or alternate plan for rights</v>
          </cell>
          <cell r="V842" t="str">
            <v xml:space="preserve">  </v>
          </cell>
          <cell r="W842" t="str">
            <v xml:space="preserve">  </v>
          </cell>
          <cell r="X842" t="str">
            <v>Div Ops-NE Electric</v>
          </cell>
          <cell r="Y842" t="str">
            <v>75005310E</v>
          </cell>
          <cell r="Z842" t="str">
            <v>MAE1000 - MA Electric Distribution PC</v>
          </cell>
          <cell r="AA842" t="str">
            <v>NONE</v>
          </cell>
          <cell r="AB842" t="str">
            <v xml:space="preserve">COMPANY 5310 LEVEL ELECT DIST </v>
          </cell>
          <cell r="AE842">
            <v>0</v>
          </cell>
          <cell r="AK842">
            <v>39345</v>
          </cell>
        </row>
        <row r="843">
          <cell r="A843" t="str">
            <v>C002115</v>
          </cell>
          <cell r="B843">
            <v>5310</v>
          </cell>
          <cell r="D843" t="str">
            <v>Recond Salem St, No And</v>
          </cell>
          <cell r="E843" t="str">
            <v>P_Electric Distribution Line MA</v>
          </cell>
          <cell r="G843" t="str">
            <v>NONE</v>
          </cell>
          <cell r="H843" t="str">
            <v>NONE</v>
          </cell>
          <cell r="I843" t="str">
            <v>PLENTZAS, JOSEPH C</v>
          </cell>
          <cell r="J843" t="str">
            <v>System Capacity &amp; Performance</v>
          </cell>
          <cell r="L843" t="str">
            <v>Reliability - Dist</v>
          </cell>
          <cell r="M843" t="str">
            <v>Specific</v>
          </cell>
          <cell r="N843" t="str">
            <v>Conductor Replacement</v>
          </cell>
          <cell r="O843" t="str">
            <v>cancelled</v>
          </cell>
          <cell r="P843">
            <v>8455</v>
          </cell>
          <cell r="Q843" t="str">
            <v>C02115</v>
          </cell>
          <cell r="R843">
            <v>37964</v>
          </cell>
          <cell r="S843" t="str">
            <v>pwrbtch</v>
          </cell>
          <cell r="U843" t="str">
            <v>A section of 336kCM on Salem Street, North Andover from Boxford Street to Appleton Street (1.4 miles) will be replaced with 477kCM Al Spacer cable (reliability improvements)</v>
          </cell>
          <cell r="V843" t="str">
            <v xml:space="preserve">  </v>
          </cell>
          <cell r="W843" t="str">
            <v xml:space="preserve">Based on the results of North Andover Area Study, it is recommended that existing 336 kCM aluminum bare overhead conductor on Salem Street from Boxford Street to Appleton Street (1.4 miles) will be replaced with 477 kCM aluminum spacer cable reducing the </v>
          </cell>
          <cell r="X843" t="str">
            <v>Div Ops-NE Electric</v>
          </cell>
          <cell r="Y843" t="str">
            <v>75005310E</v>
          </cell>
          <cell r="Z843" t="str">
            <v>MAE1000 - MA Electric Distribution PC</v>
          </cell>
          <cell r="AA843" t="str">
            <v>NONE</v>
          </cell>
          <cell r="AB843" t="str">
            <v>MASS PLANT - MA 5310 - MAE1000</v>
          </cell>
          <cell r="AE843">
            <v>0</v>
          </cell>
          <cell r="AK843">
            <v>41079</v>
          </cell>
        </row>
        <row r="844">
          <cell r="A844" t="str">
            <v>C002116</v>
          </cell>
          <cell r="B844">
            <v>5310</v>
          </cell>
          <cell r="D844" t="str">
            <v>Reconductor River Street, Bill</v>
          </cell>
          <cell r="E844" t="str">
            <v>P_Electric Distribution Line MA</v>
          </cell>
          <cell r="G844" t="str">
            <v>49</v>
          </cell>
          <cell r="H844" t="str">
            <v>NONE</v>
          </cell>
          <cell r="I844" t="str">
            <v>PLENTZAS, JOSEPH C</v>
          </cell>
          <cell r="J844" t="str">
            <v>Asset Condition</v>
          </cell>
          <cell r="L844" t="str">
            <v>Asset Replacement</v>
          </cell>
          <cell r="M844" t="str">
            <v>Specific</v>
          </cell>
          <cell r="N844" t="str">
            <v>Conductor Replacement</v>
          </cell>
          <cell r="O844" t="str">
            <v>cancelled</v>
          </cell>
          <cell r="P844">
            <v>8463</v>
          </cell>
          <cell r="Q844" t="str">
            <v>C02116</v>
          </cell>
          <cell r="R844">
            <v>37964</v>
          </cell>
          <cell r="S844" t="str">
            <v>pwrbtch</v>
          </cell>
          <cell r="U844" t="str">
            <v>Install 0.8 miles of 477 AL spacer cable and remove 0.8 miles of 336 AL open wire construction.  This includes an overhead span that will cross the Concord River.</v>
          </cell>
          <cell r="V844" t="str">
            <v xml:space="preserve">  </v>
          </cell>
          <cell r="W844" t="str">
            <v xml:space="preserve">This construction is necessary to improve the reliability on the 70L5 feeder by reconductoring 0.8 miles of open wire 336 AL with 477 AL spacer cable in a heavily treed area on River St, Billerica.  </v>
          </cell>
          <cell r="X844" t="str">
            <v>Div Ops-NE Electric</v>
          </cell>
          <cell r="Y844" t="str">
            <v>75005310E</v>
          </cell>
          <cell r="Z844" t="str">
            <v>MAE1000 - MA Electric Distribution PC</v>
          </cell>
          <cell r="AA844" t="str">
            <v>NONE</v>
          </cell>
          <cell r="AB844" t="str">
            <v>MASS PLANT - MA 5310 - MAE1000</v>
          </cell>
          <cell r="AE844">
            <v>5</v>
          </cell>
          <cell r="AF844" t="str">
            <v>5</v>
          </cell>
          <cell r="AG844">
            <v>39223</v>
          </cell>
          <cell r="AH844">
            <v>476783</v>
          </cell>
          <cell r="AK844">
            <v>40155</v>
          </cell>
        </row>
        <row r="845">
          <cell r="A845" t="str">
            <v>C002117</v>
          </cell>
          <cell r="B845">
            <v>5310</v>
          </cell>
          <cell r="D845" t="str">
            <v>Main St, And, conv 3J41 Ph II</v>
          </cell>
          <cell r="E845" t="str">
            <v>P_Electric Distribution Line MA</v>
          </cell>
          <cell r="G845" t="str">
            <v>NONE</v>
          </cell>
          <cell r="H845" t="str">
            <v>NONE</v>
          </cell>
          <cell r="I845" t="str">
            <v>KHANNA, MONA</v>
          </cell>
          <cell r="J845" t="str">
            <v>System Capacity &amp; Performance</v>
          </cell>
          <cell r="L845" t="str">
            <v>Load Relief</v>
          </cell>
          <cell r="M845" t="str">
            <v>Specific</v>
          </cell>
          <cell r="N845" t="str">
            <v>HUF/Feeder Health Review</v>
          </cell>
          <cell r="O845" t="str">
            <v>Closed</v>
          </cell>
          <cell r="P845">
            <v>8277</v>
          </cell>
          <cell r="Q845" t="str">
            <v>C02117</v>
          </cell>
          <cell r="R845">
            <v>37964</v>
          </cell>
          <cell r="S845" t="str">
            <v>pwrbtch</v>
          </cell>
          <cell r="U845" t="str">
            <v>Convert the end of the 3J41 &amp; 3J42 feeders from 3.74 to 13.2kV fed from Lowell Street.</v>
          </cell>
          <cell r="V845" t="str">
            <v xml:space="preserve">The step-down area on Lowell St will be also converted from 4.16 to 13.2kV. </v>
          </cell>
          <cell r="W845" t="str">
            <v xml:space="preserve"> Based on the results of the "Andover Area Distribution Study" by P. Haswell from July 2001, the load on 3J41 and 3J42 is above normal rating. The load on the transformer is above emergency rating for a single contingency.</v>
          </cell>
          <cell r="X845" t="str">
            <v>Div Ops-NE Electric</v>
          </cell>
          <cell r="Y845" t="str">
            <v>75005310E</v>
          </cell>
          <cell r="Z845" t="str">
            <v>MAE1000 - MA Electric Distribution PC</v>
          </cell>
          <cell r="AA845" t="str">
            <v>NONE</v>
          </cell>
          <cell r="AB845" t="str">
            <v>MASS PLANT - MA 5310 - MAE1000</v>
          </cell>
          <cell r="AE845">
            <v>2</v>
          </cell>
          <cell r="AF845" t="str">
            <v>2</v>
          </cell>
          <cell r="AG845">
            <v>38247</v>
          </cell>
          <cell r="AH845">
            <v>160500</v>
          </cell>
          <cell r="AI845">
            <v>0</v>
          </cell>
          <cell r="AJ845">
            <v>1</v>
          </cell>
          <cell r="AK845">
            <v>1</v>
          </cell>
          <cell r="AL845">
            <v>0</v>
          </cell>
          <cell r="AM845">
            <v>1</v>
          </cell>
          <cell r="AN845">
            <v>1</v>
          </cell>
        </row>
        <row r="846">
          <cell r="A846" t="str">
            <v>C002118</v>
          </cell>
          <cell r="B846">
            <v>5310</v>
          </cell>
          <cell r="D846" t="str">
            <v>Everett #37W8 Feeder-Distrib</v>
          </cell>
          <cell r="E846" t="str">
            <v>P_Electric Distribution Line MA</v>
          </cell>
          <cell r="F846" t="str">
            <v>DCIG1208P108</v>
          </cell>
          <cell r="G846" t="str">
            <v>49</v>
          </cell>
          <cell r="H846" t="str">
            <v>29</v>
          </cell>
          <cell r="I846" t="str">
            <v>RIVENBURGH, GARTH A.</v>
          </cell>
          <cell r="J846" t="str">
            <v>System Capacity &amp; Performance</v>
          </cell>
          <cell r="K846" t="str">
            <v>D_Non-REP LINE OTHER</v>
          </cell>
          <cell r="L846" t="str">
            <v>Load Relief</v>
          </cell>
          <cell r="M846" t="str">
            <v>Specific</v>
          </cell>
          <cell r="O846" t="str">
            <v>open</v>
          </cell>
          <cell r="P846">
            <v>8081</v>
          </cell>
          <cell r="Q846" t="str">
            <v>C02118</v>
          </cell>
          <cell r="R846">
            <v>37964</v>
          </cell>
          <cell r="S846" t="str">
            <v>pwrbtch</v>
          </cell>
          <cell r="U846" t="str">
            <v>Install distribution equipment for the Everett 37W8 feeder that will relieve area distribution and supply facilities.</v>
          </cell>
          <cell r="V846" t="str">
            <v xml:space="preserve">Update DoA to agree to Sanction Paper </v>
          </cell>
          <cell r="W846" t="str">
            <v>Load relief to area distribution and supply facilities. Recommended in the Everett, Malden, Medford study issued by Rico Federico dated January 20, 2005.</v>
          </cell>
          <cell r="X846" t="str">
            <v>Div Ops-NE Electric</v>
          </cell>
          <cell r="Y846" t="str">
            <v>75005310E</v>
          </cell>
          <cell r="Z846" t="str">
            <v>MAE1000 - MA Electric Distribution PC</v>
          </cell>
          <cell r="AA846" t="str">
            <v>NONE</v>
          </cell>
          <cell r="AB846" t="str">
            <v>MASS PLANT - MA 5310 - MAE1000</v>
          </cell>
          <cell r="AC846" t="str">
            <v>A1 C25 X5</v>
          </cell>
          <cell r="AE846">
            <v>13</v>
          </cell>
          <cell r="AF846" t="str">
            <v>13</v>
          </cell>
          <cell r="AG846">
            <v>41431</v>
          </cell>
          <cell r="AH846">
            <v>5098000</v>
          </cell>
        </row>
        <row r="847">
          <cell r="A847" t="str">
            <v>C002119</v>
          </cell>
          <cell r="B847">
            <v>5310</v>
          </cell>
          <cell r="C847" t="str">
            <v>Massachusetts - East</v>
          </cell>
          <cell r="D847" t="str">
            <v>Melrose #25 New Sub - Dist Portion</v>
          </cell>
          <cell r="E847" t="str">
            <v>P_Electric Distribution Line MA</v>
          </cell>
          <cell r="F847" t="str">
            <v>USSC1207R5C</v>
          </cell>
          <cell r="G847" t="str">
            <v>49</v>
          </cell>
          <cell r="H847" t="str">
            <v>15</v>
          </cell>
          <cell r="I847" t="str">
            <v>SOBOLEWSKI, SCOTT</v>
          </cell>
          <cell r="J847" t="str">
            <v>System Capacity &amp; Performance</v>
          </cell>
          <cell r="K847" t="str">
            <v>D_Non-REP LINE OTHER</v>
          </cell>
          <cell r="L847" t="str">
            <v>Load Relief</v>
          </cell>
          <cell r="M847" t="str">
            <v>Specific</v>
          </cell>
          <cell r="O847" t="str">
            <v>Closed</v>
          </cell>
          <cell r="P847">
            <v>8298</v>
          </cell>
          <cell r="Q847" t="str">
            <v>C02119</v>
          </cell>
          <cell r="R847">
            <v>37964</v>
          </cell>
          <cell r="S847" t="str">
            <v>pwrbtch</v>
          </cell>
          <cell r="U847" t="str">
            <v>Distribution work associated with the construction of a new 115/13.8kV low profile substation at Melrose #25.  This project will also cover a new distribution duct bank along Howard Street and the conversion of the 4C2, 4C3 &amp; 67J2 cir</v>
          </cell>
          <cell r="V847" t="str">
            <v xml:space="preserve">  </v>
          </cell>
          <cell r="W847" t="str">
            <v>This project will provide for transferring the distribution getaways for the 25W1,W2 &amp;W3 from the modular circuit positions at Melrose #25 to the new low profile substation at Melrose #2.  This project will also cover the relocation of the 2301&amp;2303 circu</v>
          </cell>
          <cell r="X847" t="str">
            <v>Div Ops-NE Electric</v>
          </cell>
          <cell r="Y847" t="str">
            <v>75005310E</v>
          </cell>
          <cell r="Z847" t="str">
            <v>MAE1000 - MA Electric Distribution PC</v>
          </cell>
          <cell r="AA847" t="str">
            <v>NONE</v>
          </cell>
          <cell r="AB847" t="str">
            <v xml:space="preserve">COMPANY 5310 LEVEL ELECT DIST </v>
          </cell>
          <cell r="AE847">
            <v>7</v>
          </cell>
          <cell r="AF847" t="str">
            <v>7</v>
          </cell>
          <cell r="AG847">
            <v>41213</v>
          </cell>
          <cell r="AH847">
            <v>8492000</v>
          </cell>
          <cell r="AI847">
            <v>0</v>
          </cell>
          <cell r="AJ847">
            <v>0</v>
          </cell>
          <cell r="AK847">
            <v>0</v>
          </cell>
          <cell r="AL847">
            <v>1</v>
          </cell>
          <cell r="AM847">
            <v>0</v>
          </cell>
          <cell r="AN847">
            <v>1</v>
          </cell>
        </row>
        <row r="848">
          <cell r="A848" t="str">
            <v>C002120</v>
          </cell>
          <cell r="B848">
            <v>5310</v>
          </cell>
          <cell r="D848" t="str">
            <v>Z-Glendale T1 &amp; T2 Relief</v>
          </cell>
          <cell r="E848" t="str">
            <v>P_Electric Distribution Line MA</v>
          </cell>
          <cell r="G848" t="str">
            <v>NONE</v>
          </cell>
          <cell r="H848" t="str">
            <v>NONE</v>
          </cell>
          <cell r="M848" t="str">
            <v>Specific</v>
          </cell>
          <cell r="O848" t="str">
            <v>cancelled</v>
          </cell>
          <cell r="P848">
            <v>8903</v>
          </cell>
          <cell r="Q848" t="str">
            <v>C02120</v>
          </cell>
          <cell r="R848">
            <v>37964</v>
          </cell>
          <cell r="S848" t="str">
            <v>pwrbtch</v>
          </cell>
          <cell r="U848" t="str">
            <v>Conceptual project according to identified problems in the Malden study</v>
          </cell>
          <cell r="V848" t="str">
            <v xml:space="preserve">  </v>
          </cell>
          <cell r="W848" t="str">
            <v xml:space="preserve">  </v>
          </cell>
          <cell r="X848" t="str">
            <v>Div Ops-NE Electric</v>
          </cell>
          <cell r="Y848" t="str">
            <v>75005310E</v>
          </cell>
          <cell r="Z848" t="str">
            <v>MAE1000 - MA Electric Distribution PC</v>
          </cell>
          <cell r="AA848" t="str">
            <v>NONE</v>
          </cell>
          <cell r="AB848" t="str">
            <v xml:space="preserve">COMPANY 5310 LEVEL ELECT DIST </v>
          </cell>
          <cell r="AE848">
            <v>0</v>
          </cell>
          <cell r="AK848">
            <v>38225</v>
          </cell>
        </row>
        <row r="849">
          <cell r="A849" t="str">
            <v>C002121</v>
          </cell>
          <cell r="B849">
            <v>5310</v>
          </cell>
          <cell r="D849" t="str">
            <v>7W2 Increase Capacity-CANCEL</v>
          </cell>
          <cell r="E849" t="str">
            <v>P_Electric Distribution Line MA</v>
          </cell>
          <cell r="G849" t="str">
            <v>NONE</v>
          </cell>
          <cell r="H849" t="str">
            <v>NONE</v>
          </cell>
          <cell r="M849" t="str">
            <v>Specific</v>
          </cell>
          <cell r="O849" t="str">
            <v>cancelled</v>
          </cell>
          <cell r="Q849" t="str">
            <v>C02121</v>
          </cell>
          <cell r="R849">
            <v>37964</v>
          </cell>
          <cell r="S849" t="str">
            <v>pwrbtch</v>
          </cell>
          <cell r="U849" t="str">
            <v>Cancel.  16W7 will provide relief</v>
          </cell>
          <cell r="V849" t="str">
            <v xml:space="preserve">  </v>
          </cell>
          <cell r="W849" t="str">
            <v xml:space="preserve">  </v>
          </cell>
          <cell r="X849" t="str">
            <v>Div Ops-NE Electric</v>
          </cell>
          <cell r="Y849" t="str">
            <v>75005310E</v>
          </cell>
          <cell r="Z849" t="str">
            <v>MAE1000 - MA Electric Distribution PC</v>
          </cell>
          <cell r="AA849" t="str">
            <v>NONE</v>
          </cell>
          <cell r="AB849" t="str">
            <v xml:space="preserve">COMPANY 5310 LEVEL ELECT DIST </v>
          </cell>
          <cell r="AE849">
            <v>0</v>
          </cell>
          <cell r="AK849">
            <v>38229</v>
          </cell>
        </row>
        <row r="850">
          <cell r="A850" t="str">
            <v>C002122</v>
          </cell>
          <cell r="B850">
            <v>5310</v>
          </cell>
          <cell r="D850" t="str">
            <v>Conceptual-Mystic Sub. Distribution</v>
          </cell>
          <cell r="E850" t="str">
            <v>P_Electric Distribution Line MA</v>
          </cell>
          <cell r="G850" t="str">
            <v>NONE</v>
          </cell>
          <cell r="H850" t="str">
            <v>NONE</v>
          </cell>
          <cell r="I850" t="str">
            <v>BARYS, FRANCIS R</v>
          </cell>
          <cell r="J850" t="str">
            <v>System Capacity &amp; Performance</v>
          </cell>
          <cell r="L850" t="str">
            <v>Load Relief</v>
          </cell>
          <cell r="M850" t="str">
            <v>Specific</v>
          </cell>
          <cell r="O850" t="str">
            <v>cancelled</v>
          </cell>
          <cell r="P850">
            <v>7910</v>
          </cell>
          <cell r="Q850" t="str">
            <v>C02122</v>
          </cell>
          <cell r="R850">
            <v>37964</v>
          </cell>
          <cell r="S850" t="str">
            <v>pwrbtch</v>
          </cell>
          <cell r="U850" t="str">
            <v>Conceptual project according to identified problems in the Malden study</v>
          </cell>
          <cell r="V850" t="str">
            <v xml:space="preserve">  </v>
          </cell>
          <cell r="W850" t="str">
            <v xml:space="preserve">Conceptual plan for new distribution in the Everett/Malden/Medford area for load relief. Study not yet started._x000D_
</v>
          </cell>
          <cell r="X850" t="str">
            <v>Div Ops-NE Electric</v>
          </cell>
          <cell r="Y850" t="str">
            <v>75005310E</v>
          </cell>
          <cell r="Z850" t="str">
            <v>MAE1000 - MA Electric Distribution PC</v>
          </cell>
          <cell r="AA850" t="str">
            <v>NONE</v>
          </cell>
          <cell r="AB850" t="str">
            <v xml:space="preserve">COMPANY 5310 LEVEL ELECT DIST </v>
          </cell>
          <cell r="AE850">
            <v>0</v>
          </cell>
          <cell r="AK850">
            <v>39345</v>
          </cell>
        </row>
        <row r="851">
          <cell r="A851" t="str">
            <v>C002123</v>
          </cell>
          <cell r="B851">
            <v>5310</v>
          </cell>
          <cell r="D851" t="str">
            <v>Ntwk Vault, Farrar St, Lynn</v>
          </cell>
          <cell r="E851" t="str">
            <v>P_Electric Distribution Line MA</v>
          </cell>
          <cell r="G851" t="str">
            <v>NONE</v>
          </cell>
          <cell r="H851" t="str">
            <v>NONE</v>
          </cell>
          <cell r="M851" t="str">
            <v>Specific</v>
          </cell>
          <cell r="O851" t="str">
            <v>cancelled</v>
          </cell>
          <cell r="Q851" t="str">
            <v>C02123</v>
          </cell>
          <cell r="R851">
            <v>37964</v>
          </cell>
          <cell r="S851" t="str">
            <v>pwrbtch</v>
          </cell>
          <cell r="U851" t="str">
            <v xml:space="preserve">  </v>
          </cell>
          <cell r="V851" t="str">
            <v xml:space="preserve">  </v>
          </cell>
          <cell r="W851" t="str">
            <v xml:space="preserve">  </v>
          </cell>
          <cell r="X851" t="str">
            <v>Div Ops-NE Electric</v>
          </cell>
          <cell r="Y851" t="str">
            <v>75005310E</v>
          </cell>
          <cell r="Z851" t="str">
            <v>MAE1000 - MA Electric Distribution PC</v>
          </cell>
          <cell r="AA851" t="str">
            <v>NONE</v>
          </cell>
          <cell r="AB851" t="str">
            <v xml:space="preserve">COMPANY 5310 LEVEL ELECT DIST </v>
          </cell>
          <cell r="AE851">
            <v>0</v>
          </cell>
          <cell r="AK851">
            <v>38229</v>
          </cell>
        </row>
        <row r="852">
          <cell r="A852" t="str">
            <v>C002124</v>
          </cell>
          <cell r="B852">
            <v>5310</v>
          </cell>
          <cell r="D852" t="str">
            <v>Newburyport 36L2 Dist</v>
          </cell>
          <cell r="E852" t="str">
            <v>P_Electric Distribution Line MA</v>
          </cell>
          <cell r="G852" t="str">
            <v>NONE</v>
          </cell>
          <cell r="H852" t="str">
            <v>NONE</v>
          </cell>
          <cell r="I852" t="str">
            <v>JUNAID, ABDUL</v>
          </cell>
          <cell r="M852" t="str">
            <v>Specific</v>
          </cell>
          <cell r="O852" t="str">
            <v>cancelled</v>
          </cell>
          <cell r="Q852" t="str">
            <v>C02124</v>
          </cell>
          <cell r="R852">
            <v>37964</v>
          </cell>
          <cell r="S852" t="str">
            <v>pwrbtch</v>
          </cell>
          <cell r="U852" t="str">
            <v>03/04 target - Des complete, ready for constr, assuming 23kV cable to Nbypt Sub is in.</v>
          </cell>
          <cell r="V852" t="str">
            <v xml:space="preserve">  </v>
          </cell>
          <cell r="W852" t="str">
            <v xml:space="preserve">  </v>
          </cell>
          <cell r="X852" t="str">
            <v>Div Ops-NE Electric</v>
          </cell>
          <cell r="Y852" t="str">
            <v>75005310E</v>
          </cell>
          <cell r="Z852" t="str">
            <v>MAE1000 - MA Electric Distribution PC</v>
          </cell>
          <cell r="AA852" t="str">
            <v>NONE</v>
          </cell>
          <cell r="AB852" t="str">
            <v xml:space="preserve">COMPANY 5310 LEVEL ELECT DIST </v>
          </cell>
          <cell r="AE852">
            <v>0</v>
          </cell>
          <cell r="AK852">
            <v>38229</v>
          </cell>
        </row>
        <row r="853">
          <cell r="A853" t="str">
            <v>C002125</v>
          </cell>
          <cell r="B853">
            <v>5310</v>
          </cell>
          <cell r="D853" t="str">
            <v>DOT--Western Av Rebuild-Road Wide</v>
          </cell>
          <cell r="E853" t="str">
            <v>P_Electric Distribution Line MA</v>
          </cell>
          <cell r="G853" t="str">
            <v>49</v>
          </cell>
          <cell r="H853" t="str">
            <v>NONE</v>
          </cell>
          <cell r="I853" t="str">
            <v>OSIMBONI, AYO</v>
          </cell>
          <cell r="J853" t="str">
            <v>Statutory/Regulatory</v>
          </cell>
          <cell r="L853" t="str">
            <v>Public Requirements</v>
          </cell>
          <cell r="M853" t="str">
            <v>Specific</v>
          </cell>
          <cell r="O853" t="str">
            <v>Closed</v>
          </cell>
          <cell r="P853">
            <v>8056</v>
          </cell>
          <cell r="Q853" t="str">
            <v>C02125</v>
          </cell>
          <cell r="R853">
            <v>37964</v>
          </cell>
          <cell r="S853" t="str">
            <v>pwrbtch</v>
          </cell>
          <cell r="U853" t="str">
            <v>DOT-- MHD#601392  Install/Remove 28 manhole frames, rings, and covers.  Install/Remove 41 handholes, and other miscellaneous underground equipment.</v>
          </cell>
          <cell r="V853" t="str">
            <v xml:space="preserve">  </v>
          </cell>
          <cell r="W853" t="str">
            <v>The State of Massachusetts (Project File number 601392) will widen Western Ave in Lynn.  The sidewalks and driveways will be relocated.  Because of this, the manholes, handholes, and overhead poles will be moved. This includes 41 manholes and 28 handholes</v>
          </cell>
          <cell r="X853" t="str">
            <v>Div Ops-NE Electric</v>
          </cell>
          <cell r="Y853" t="str">
            <v>75005310E</v>
          </cell>
          <cell r="Z853" t="str">
            <v>MAE1000 - MA Electric Distribution PC</v>
          </cell>
          <cell r="AA853" t="str">
            <v>NONE</v>
          </cell>
          <cell r="AB853" t="str">
            <v>MASS PLANT - MA 5310 - MAE1000</v>
          </cell>
          <cell r="AE853">
            <v>2</v>
          </cell>
          <cell r="AF853" t="str">
            <v>2</v>
          </cell>
          <cell r="AG853">
            <v>38579</v>
          </cell>
          <cell r="AH853">
            <v>210000</v>
          </cell>
          <cell r="AI853">
            <v>0</v>
          </cell>
          <cell r="AJ853">
            <v>0</v>
          </cell>
          <cell r="AK853">
            <v>1</v>
          </cell>
          <cell r="AL853">
            <v>0</v>
          </cell>
          <cell r="AM853">
            <v>1</v>
          </cell>
          <cell r="AN853">
            <v>1</v>
          </cell>
        </row>
        <row r="854">
          <cell r="A854" t="str">
            <v>C002126</v>
          </cell>
          <cell r="B854">
            <v>5310</v>
          </cell>
          <cell r="D854" t="str">
            <v>Z-Cable Initiative Program NS</v>
          </cell>
          <cell r="E854" t="str">
            <v>P_Electric Distribution Line MA</v>
          </cell>
          <cell r="G854" t="str">
            <v>NONE</v>
          </cell>
          <cell r="H854" t="str">
            <v>NONE</v>
          </cell>
          <cell r="M854" t="str">
            <v>Specific</v>
          </cell>
          <cell r="O854" t="str">
            <v>cancelled</v>
          </cell>
          <cell r="Q854" t="str">
            <v>C02126</v>
          </cell>
          <cell r="R854">
            <v>37964</v>
          </cell>
          <cell r="S854" t="str">
            <v>pwrbtch</v>
          </cell>
          <cell r="U854" t="str">
            <v xml:space="preserve">  </v>
          </cell>
          <cell r="V854" t="str">
            <v xml:space="preserve">  </v>
          </cell>
          <cell r="W854" t="str">
            <v xml:space="preserve">  </v>
          </cell>
          <cell r="X854" t="str">
            <v>Div Ops-NE Electric</v>
          </cell>
          <cell r="Y854" t="str">
            <v>75005310E</v>
          </cell>
          <cell r="Z854" t="str">
            <v>MAE1000 - MA Electric Distribution PC</v>
          </cell>
          <cell r="AA854" t="str">
            <v>NONE</v>
          </cell>
          <cell r="AB854" t="str">
            <v xml:space="preserve">COMPANY 5310 LEVEL ELECT DIST </v>
          </cell>
          <cell r="AE854">
            <v>0</v>
          </cell>
          <cell r="AK854">
            <v>38240</v>
          </cell>
        </row>
        <row r="855">
          <cell r="A855" t="str">
            <v>C002127</v>
          </cell>
          <cell r="B855">
            <v>5310</v>
          </cell>
          <cell r="D855" t="str">
            <v>Z-OFC Iniative Program NS</v>
          </cell>
          <cell r="E855" t="str">
            <v>P_Electric Distribution Line MA</v>
          </cell>
          <cell r="G855" t="str">
            <v>NONE</v>
          </cell>
          <cell r="H855" t="str">
            <v>NONE</v>
          </cell>
          <cell r="I855" t="str">
            <v>CERULLI, JOHN</v>
          </cell>
          <cell r="J855" t="str">
            <v>Asset Condition</v>
          </cell>
          <cell r="K855" t="str">
            <v>D_Non-REP LINE OTHER</v>
          </cell>
          <cell r="L855" t="str">
            <v>Asset Replacement</v>
          </cell>
          <cell r="M855" t="str">
            <v>Specific</v>
          </cell>
          <cell r="N855" t="str">
            <v>OFC Replacements/Elimination</v>
          </cell>
          <cell r="O855" t="str">
            <v>Closed</v>
          </cell>
          <cell r="P855">
            <v>8939</v>
          </cell>
          <cell r="Q855" t="str">
            <v>C02127</v>
          </cell>
          <cell r="R855">
            <v>37964</v>
          </cell>
          <cell r="S855" t="str">
            <v>pwrbtch</v>
          </cell>
          <cell r="U855" t="str">
            <v xml:space="preserve">  </v>
          </cell>
          <cell r="V855" t="str">
            <v xml:space="preserve">  </v>
          </cell>
          <cell r="W855" t="str">
            <v xml:space="preserve">  </v>
          </cell>
          <cell r="X855" t="str">
            <v>Div Ops-NE Electric</v>
          </cell>
          <cell r="Y855" t="str">
            <v>75005310E</v>
          </cell>
          <cell r="Z855" t="str">
            <v>MAE1000 - MA Electric Distribution PC</v>
          </cell>
          <cell r="AA855" t="str">
            <v>NONE</v>
          </cell>
          <cell r="AB855" t="str">
            <v xml:space="preserve">COMPANY 5310 LEVEL ELECT DIST </v>
          </cell>
          <cell r="AE855">
            <v>0</v>
          </cell>
        </row>
        <row r="856">
          <cell r="A856" t="str">
            <v>C002128</v>
          </cell>
          <cell r="B856">
            <v>5310</v>
          </cell>
          <cell r="D856" t="str">
            <v>Reconductr lines-Everett-Wellington</v>
          </cell>
          <cell r="E856" t="str">
            <v>P_Electric Distribution Line MA</v>
          </cell>
          <cell r="F856" t="str">
            <v>DCIG0309P124R3</v>
          </cell>
          <cell r="G856" t="str">
            <v>41</v>
          </cell>
          <cell r="H856" t="str">
            <v>29</v>
          </cell>
          <cell r="I856" t="str">
            <v>SKRZYPCZAK, JOHN</v>
          </cell>
          <cell r="J856" t="str">
            <v>Asset Condition</v>
          </cell>
          <cell r="K856" t="str">
            <v>D_Non-REP LINE OTHER</v>
          </cell>
          <cell r="L856" t="str">
            <v>Asset Replacement</v>
          </cell>
          <cell r="M856" t="str">
            <v>Specific</v>
          </cell>
          <cell r="N856" t="str">
            <v>UG Cable Replacements</v>
          </cell>
          <cell r="O856" t="str">
            <v>open</v>
          </cell>
          <cell r="P856">
            <v>8465</v>
          </cell>
          <cell r="Q856" t="str">
            <v>C02128</v>
          </cell>
          <cell r="R856">
            <v>37964</v>
          </cell>
          <cell r="S856" t="str">
            <v>pwrbtch</v>
          </cell>
          <cell r="U856" t="str">
            <v>Reconductor the 2339 X &amp; Y, 2397 X &amp; Y and 2400 X &amp; Y underground cables from the Everett #37-Wellington #11 substation including the Corporation Way tap.</v>
          </cell>
          <cell r="V856" t="str">
            <v xml:space="preserve">  </v>
          </cell>
          <cell r="W856" t="str">
            <v>Replace the 2339, 2397 and 2400 23 kV underground cables between Everett #37 and Wellington #11 due to reliability concerns in the Medford area. Replacements include 3,500' of conductor in existing ducts and manholes, 3,200' in a new duct and manhole syst</v>
          </cell>
          <cell r="X856" t="str">
            <v>Div Ops-NE Electric</v>
          </cell>
          <cell r="Y856" t="str">
            <v>75005310E</v>
          </cell>
          <cell r="Z856" t="str">
            <v>MAE1000 - MA Electric Distribution PC</v>
          </cell>
          <cell r="AA856" t="str">
            <v>NONE</v>
          </cell>
          <cell r="AB856" t="str">
            <v>MASS PLANT - MA 5310 - MAE1000</v>
          </cell>
          <cell r="AC856" t="str">
            <v>A2 C7 X0</v>
          </cell>
          <cell r="AE856">
            <v>9</v>
          </cell>
          <cell r="AF856" t="str">
            <v>9</v>
          </cell>
          <cell r="AG856">
            <v>41213</v>
          </cell>
          <cell r="AH856">
            <v>13900000</v>
          </cell>
        </row>
        <row r="857">
          <cell r="A857" t="str">
            <v>C002129</v>
          </cell>
          <cell r="B857">
            <v>5310</v>
          </cell>
          <cell r="D857" t="str">
            <v>Z-51L3 Aerial Cable, Beverly</v>
          </cell>
          <cell r="E857" t="str">
            <v>P_Electric Distribution Line MA</v>
          </cell>
          <cell r="G857" t="str">
            <v>NONE</v>
          </cell>
          <cell r="H857" t="str">
            <v>NONE</v>
          </cell>
          <cell r="J857" t="str">
            <v>System Capacity &amp; Performance</v>
          </cell>
          <cell r="K857" t="str">
            <v>D_Non-REP LINE OTHER</v>
          </cell>
          <cell r="L857" t="str">
            <v>Load Relief</v>
          </cell>
          <cell r="M857" t="str">
            <v>Specific</v>
          </cell>
          <cell r="O857" t="str">
            <v>cancelled</v>
          </cell>
          <cell r="P857">
            <v>8872</v>
          </cell>
          <cell r="Q857" t="str">
            <v>C02129</v>
          </cell>
          <cell r="R857">
            <v>37964</v>
          </cell>
          <cell r="S857" t="str">
            <v>pwrbtch</v>
          </cell>
          <cell r="U857" t="str">
            <v>Variance-schedule change.  03/04 target-Complete</v>
          </cell>
          <cell r="V857" t="str">
            <v xml:space="preserve">  </v>
          </cell>
          <cell r="W857" t="str">
            <v xml:space="preserve">  </v>
          </cell>
          <cell r="X857" t="str">
            <v>Div Ops-NE Electric</v>
          </cell>
          <cell r="Y857" t="str">
            <v>75005310E</v>
          </cell>
          <cell r="Z857" t="str">
            <v>MAE1000 - MA Electric Distribution PC</v>
          </cell>
          <cell r="AA857" t="str">
            <v>NONE</v>
          </cell>
          <cell r="AB857" t="str">
            <v xml:space="preserve">COMPANY 5310 LEVEL ELECT DIST </v>
          </cell>
          <cell r="AE857">
            <v>0</v>
          </cell>
          <cell r="AK857">
            <v>41032</v>
          </cell>
        </row>
        <row r="858">
          <cell r="A858" t="str">
            <v>C002130</v>
          </cell>
          <cell r="B858">
            <v>5310</v>
          </cell>
          <cell r="D858" t="str">
            <v>Z-2333X reconductor, Medford</v>
          </cell>
          <cell r="E858" t="str">
            <v>P_Electric Distribution Line MA</v>
          </cell>
          <cell r="G858" t="str">
            <v>NONE</v>
          </cell>
          <cell r="H858" t="str">
            <v>NONE</v>
          </cell>
          <cell r="I858" t="str">
            <v>SOBOLEWSKI, SCOTT</v>
          </cell>
          <cell r="J858" t="str">
            <v>Asset Condition</v>
          </cell>
          <cell r="L858" t="str">
            <v>Asset Replacement</v>
          </cell>
          <cell r="M858" t="str">
            <v>Specific</v>
          </cell>
          <cell r="O858" t="str">
            <v>cancelled</v>
          </cell>
          <cell r="P858">
            <v>8866</v>
          </cell>
          <cell r="Q858" t="str">
            <v>C02130</v>
          </cell>
          <cell r="R858">
            <v>37964</v>
          </cell>
          <cell r="S858" t="str">
            <v>pwrbtch</v>
          </cell>
          <cell r="U858" t="str">
            <v>Install 8,200 circuit feet of 3 phase 25KV 4/0 Cu XLP_x000D_
Remove 19,000 circuit feet of 3 phase 25KV 4/0 AL XLP, includes removal of abandoned 2398C and 2333C circuit</v>
          </cell>
          <cell r="V858" t="str">
            <v xml:space="preserve">The 2333x is a targeted circuit for replacement, nearing the end of its life expectancy. </v>
          </cell>
          <cell r="W858"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858" t="str">
            <v>Div Ops-NE Electric</v>
          </cell>
          <cell r="Y858" t="str">
            <v>75005310E</v>
          </cell>
          <cell r="Z858" t="str">
            <v>MAE1000 - MA Electric Distribution PC</v>
          </cell>
          <cell r="AA858" t="str">
            <v>NONE</v>
          </cell>
          <cell r="AB858" t="str">
            <v xml:space="preserve">COMPANY 5310 LEVEL ELECT DIST </v>
          </cell>
          <cell r="AE858">
            <v>0</v>
          </cell>
          <cell r="AK858">
            <v>38231</v>
          </cell>
        </row>
        <row r="859">
          <cell r="A859" t="str">
            <v>C002131</v>
          </cell>
          <cell r="B859">
            <v>5310</v>
          </cell>
          <cell r="D859" t="str">
            <v>Z-Highly Utilized Feeders-MV Dis</v>
          </cell>
          <cell r="E859" t="str">
            <v>P_Electric Distribution Line MA</v>
          </cell>
          <cell r="G859" t="str">
            <v>NONE</v>
          </cell>
          <cell r="H859" t="str">
            <v>NONE</v>
          </cell>
          <cell r="L859" t="str">
            <v>Load Relief</v>
          </cell>
          <cell r="M859" t="str">
            <v>Specific</v>
          </cell>
          <cell r="N859" t="str">
            <v>HUF/Feeder Health Review</v>
          </cell>
          <cell r="O859" t="str">
            <v>cancelled</v>
          </cell>
          <cell r="Q859" t="str">
            <v>C02131</v>
          </cell>
          <cell r="R859">
            <v>37964</v>
          </cell>
          <cell r="S859" t="str">
            <v>pwrbtch</v>
          </cell>
          <cell r="U859" t="str">
            <v xml:space="preserve">  </v>
          </cell>
          <cell r="V859" t="str">
            <v xml:space="preserve">  </v>
          </cell>
          <cell r="W859" t="str">
            <v xml:space="preserve">  </v>
          </cell>
          <cell r="X859" t="str">
            <v>Div Ops-NE Electric</v>
          </cell>
          <cell r="Y859" t="str">
            <v>75005310E</v>
          </cell>
          <cell r="Z859" t="str">
            <v>MAE1000 - MA Electric Distribution PC</v>
          </cell>
          <cell r="AA859" t="str">
            <v>NONE</v>
          </cell>
          <cell r="AB859" t="str">
            <v xml:space="preserve">COMPANY 5310 LEVEL ELECT DIST </v>
          </cell>
          <cell r="AE859">
            <v>0</v>
          </cell>
          <cell r="AK859">
            <v>38240</v>
          </cell>
        </row>
        <row r="860">
          <cell r="A860" t="str">
            <v>C002132</v>
          </cell>
          <cell r="B860">
            <v>5310</v>
          </cell>
          <cell r="D860" t="str">
            <v>Cable Repl Initiative</v>
          </cell>
          <cell r="E860" t="str">
            <v>P_Electric Distribution Line MA</v>
          </cell>
          <cell r="G860" t="str">
            <v>NONE</v>
          </cell>
          <cell r="H860" t="str">
            <v>NONE</v>
          </cell>
          <cell r="M860" t="str">
            <v>Specific</v>
          </cell>
          <cell r="N860" t="str">
            <v>UG Cable Replacements</v>
          </cell>
          <cell r="O860" t="str">
            <v>cancelled</v>
          </cell>
          <cell r="Q860" t="str">
            <v>C02132</v>
          </cell>
          <cell r="R860">
            <v>37964</v>
          </cell>
          <cell r="S860" t="str">
            <v>pwrbtch</v>
          </cell>
          <cell r="U860" t="str">
            <v>Variance-schedule change.  RDS¿FY04 $$ rolled into Lynn Cable replacement projects</v>
          </cell>
          <cell r="V860" t="str">
            <v xml:space="preserve">  </v>
          </cell>
          <cell r="W860" t="str">
            <v xml:space="preserve">  </v>
          </cell>
          <cell r="X860" t="str">
            <v>Div Ops-NE Electric</v>
          </cell>
          <cell r="Y860" t="str">
            <v>75005310E</v>
          </cell>
          <cell r="Z860" t="str">
            <v>MAE1000 - MA Electric Distribution PC</v>
          </cell>
          <cell r="AA860" t="str">
            <v>NONE</v>
          </cell>
          <cell r="AB860" t="str">
            <v xml:space="preserve">COMPANY 5310 LEVEL ELECT DIST </v>
          </cell>
          <cell r="AE860">
            <v>0</v>
          </cell>
          <cell r="AK860">
            <v>38240</v>
          </cell>
        </row>
        <row r="861">
          <cell r="A861" t="str">
            <v>C002133</v>
          </cell>
          <cell r="B861">
            <v>5310</v>
          </cell>
          <cell r="D861" t="str">
            <v>Z-Highly Utilized Feeders-NS-Dis</v>
          </cell>
          <cell r="E861" t="str">
            <v>P_Electric Distribution Line MA</v>
          </cell>
          <cell r="G861" t="str">
            <v>NONE</v>
          </cell>
          <cell r="H861" t="str">
            <v>NONE</v>
          </cell>
          <cell r="M861" t="str">
            <v>Specific</v>
          </cell>
          <cell r="N861" t="str">
            <v>HUF/Feeder Health Review</v>
          </cell>
          <cell r="O861" t="str">
            <v>cancelled</v>
          </cell>
          <cell r="Q861" t="str">
            <v>C02133</v>
          </cell>
          <cell r="R861">
            <v>37964</v>
          </cell>
          <cell r="S861" t="str">
            <v>pwrbtch</v>
          </cell>
          <cell r="U861" t="str">
            <v xml:space="preserve">  </v>
          </cell>
          <cell r="V861" t="str">
            <v xml:space="preserve">  </v>
          </cell>
          <cell r="W861" t="str">
            <v xml:space="preserve">  </v>
          </cell>
          <cell r="X861" t="str">
            <v>Div Ops-NE Electric</v>
          </cell>
          <cell r="Y861" t="str">
            <v>75005310E</v>
          </cell>
          <cell r="Z861" t="str">
            <v>MAE1000 - MA Electric Distribution PC</v>
          </cell>
          <cell r="AA861" t="str">
            <v>NONE</v>
          </cell>
          <cell r="AB861" t="str">
            <v xml:space="preserve">COMPANY 5310 LEVEL ELECT DIST </v>
          </cell>
          <cell r="AE861">
            <v>0</v>
          </cell>
          <cell r="AK861">
            <v>38240</v>
          </cell>
        </row>
        <row r="862">
          <cell r="A862" t="str">
            <v>C002134</v>
          </cell>
          <cell r="B862">
            <v>5310</v>
          </cell>
          <cell r="D862" t="str">
            <v>Z-AFSC - NS</v>
          </cell>
          <cell r="E862" t="str">
            <v>P_Electric Distribution Line MA</v>
          </cell>
          <cell r="G862" t="str">
            <v>NONE</v>
          </cell>
          <cell r="H862" t="str">
            <v>NONE</v>
          </cell>
          <cell r="L862" t="str">
            <v>Other</v>
          </cell>
          <cell r="M862" t="str">
            <v>Specific</v>
          </cell>
          <cell r="O862" t="str">
            <v>cancelled</v>
          </cell>
          <cell r="P862">
            <v>8881</v>
          </cell>
          <cell r="Q862" t="str">
            <v>C02134</v>
          </cell>
          <cell r="R862">
            <v>37964</v>
          </cell>
          <cell r="S862" t="str">
            <v>pwrbtch</v>
          </cell>
          <cell r="U862" t="str">
            <v xml:space="preserve">  </v>
          </cell>
          <cell r="V862" t="str">
            <v xml:space="preserve">  </v>
          </cell>
          <cell r="W862" t="str">
            <v xml:space="preserve">  </v>
          </cell>
          <cell r="X862" t="str">
            <v>Div Ops-NE Electric</v>
          </cell>
          <cell r="Y862" t="str">
            <v>75005310E</v>
          </cell>
          <cell r="Z862" t="str">
            <v>MAE1000 - MA Electric Distribution PC</v>
          </cell>
          <cell r="AA862" t="str">
            <v>NONE</v>
          </cell>
          <cell r="AB862" t="str">
            <v xml:space="preserve">COMPANY 5310 LEVEL ELECT DIST </v>
          </cell>
          <cell r="AE862">
            <v>0</v>
          </cell>
          <cell r="AK862">
            <v>39582</v>
          </cell>
        </row>
        <row r="863">
          <cell r="A863" t="str">
            <v>C002135</v>
          </cell>
          <cell r="B863">
            <v>5310</v>
          </cell>
          <cell r="D863" t="str">
            <v>Z-AFSC - MV</v>
          </cell>
          <cell r="E863" t="str">
            <v>P_Electric Distribution Line MA</v>
          </cell>
          <cell r="G863" t="str">
            <v>NONE</v>
          </cell>
          <cell r="H863" t="str">
            <v>NONE</v>
          </cell>
          <cell r="L863" t="str">
            <v>Other</v>
          </cell>
          <cell r="M863" t="str">
            <v>Specific</v>
          </cell>
          <cell r="O863" t="str">
            <v>cancelled</v>
          </cell>
          <cell r="P863">
            <v>8880</v>
          </cell>
          <cell r="Q863" t="str">
            <v>C02135</v>
          </cell>
          <cell r="R863">
            <v>37964</v>
          </cell>
          <cell r="S863" t="str">
            <v>pwrbtch</v>
          </cell>
          <cell r="U863" t="str">
            <v xml:space="preserve">  </v>
          </cell>
          <cell r="V863" t="str">
            <v xml:space="preserve">  </v>
          </cell>
          <cell r="W863" t="str">
            <v xml:space="preserve">  </v>
          </cell>
          <cell r="X863" t="str">
            <v>Div Ops-NE Electric</v>
          </cell>
          <cell r="Y863" t="str">
            <v>75005310E</v>
          </cell>
          <cell r="Z863" t="str">
            <v>MAE1000 - MA Electric Distribution PC</v>
          </cell>
          <cell r="AA863" t="str">
            <v>NONE</v>
          </cell>
          <cell r="AB863" t="str">
            <v xml:space="preserve">COMPANY 5310 LEVEL ELECT DIST </v>
          </cell>
          <cell r="AE863">
            <v>0</v>
          </cell>
          <cell r="AK863">
            <v>39582</v>
          </cell>
        </row>
        <row r="864">
          <cell r="A864" t="str">
            <v>C002136</v>
          </cell>
          <cell r="B864">
            <v>5310</v>
          </cell>
          <cell r="D864" t="str">
            <v>Z-OFC replacement (70)</v>
          </cell>
          <cell r="E864" t="str">
            <v>P_Electric Distribution Line MA</v>
          </cell>
          <cell r="G864" t="str">
            <v>NONE</v>
          </cell>
          <cell r="H864" t="str">
            <v>NONE</v>
          </cell>
          <cell r="J864" t="str">
            <v>Asset Condition</v>
          </cell>
          <cell r="L864" t="str">
            <v>Asset Replacement</v>
          </cell>
          <cell r="M864" t="str">
            <v>Specific</v>
          </cell>
          <cell r="N864" t="str">
            <v>OFC Replacements/Elimination</v>
          </cell>
          <cell r="O864" t="str">
            <v>cancelled</v>
          </cell>
          <cell r="P864">
            <v>8940</v>
          </cell>
          <cell r="Q864" t="str">
            <v>C02136</v>
          </cell>
          <cell r="R864">
            <v>37964</v>
          </cell>
          <cell r="S864" t="str">
            <v>pwrbtch</v>
          </cell>
          <cell r="U864" t="str">
            <v xml:space="preserve">  </v>
          </cell>
          <cell r="V864" t="str">
            <v xml:space="preserve">  </v>
          </cell>
          <cell r="W864" t="str">
            <v xml:space="preserve">  </v>
          </cell>
          <cell r="X864" t="str">
            <v>Div Ops-NE Electric</v>
          </cell>
          <cell r="Y864" t="str">
            <v>75005310E</v>
          </cell>
          <cell r="Z864" t="str">
            <v>MAE1000 - MA Electric Distribution PC</v>
          </cell>
          <cell r="AA864" t="str">
            <v>NONE</v>
          </cell>
          <cell r="AB864" t="str">
            <v xml:space="preserve">COMPANY 5310 LEVEL ELECT DIST </v>
          </cell>
          <cell r="AE864">
            <v>0</v>
          </cell>
          <cell r="AK864">
            <v>39058</v>
          </cell>
        </row>
        <row r="865">
          <cell r="A865" t="str">
            <v>C002137</v>
          </cell>
          <cell r="B865">
            <v>5310</v>
          </cell>
          <cell r="D865" t="str">
            <v>Lynnway 4kV U/G distr impro</v>
          </cell>
          <cell r="E865" t="str">
            <v>P_Electric Distribution Line MA</v>
          </cell>
          <cell r="G865" t="str">
            <v>NONE</v>
          </cell>
          <cell r="H865" t="str">
            <v>NONE</v>
          </cell>
          <cell r="M865" t="str">
            <v>Specific</v>
          </cell>
          <cell r="O865" t="str">
            <v>cancelled</v>
          </cell>
          <cell r="Q865" t="str">
            <v>C02137</v>
          </cell>
          <cell r="R865">
            <v>37964</v>
          </cell>
          <cell r="S865" t="str">
            <v>pwrbtch</v>
          </cell>
          <cell r="U865" t="str">
            <v>Variance-schedule change.  Lynn study - new 4kV duct banks and switchgears</v>
          </cell>
          <cell r="V865" t="str">
            <v xml:space="preserve">  </v>
          </cell>
          <cell r="W865" t="str">
            <v xml:space="preserve">  </v>
          </cell>
          <cell r="X865" t="str">
            <v>Div Ops-NE Electric</v>
          </cell>
          <cell r="Y865" t="str">
            <v>75005310E</v>
          </cell>
          <cell r="Z865" t="str">
            <v>MAE1000 - MA Electric Distribution PC</v>
          </cell>
          <cell r="AA865" t="str">
            <v>NONE</v>
          </cell>
          <cell r="AB865" t="str">
            <v xml:space="preserve">COMPANY 5310 LEVEL ELECT DIST </v>
          </cell>
          <cell r="AE865">
            <v>0</v>
          </cell>
          <cell r="AK865">
            <v>38229</v>
          </cell>
        </row>
        <row r="866">
          <cell r="A866" t="str">
            <v>C002138</v>
          </cell>
          <cell r="B866">
            <v>5310</v>
          </cell>
          <cell r="D866" t="str">
            <v>URD Re-hab Forest Hill Andover</v>
          </cell>
          <cell r="E866" t="str">
            <v>P_Electric Distribution Line MA</v>
          </cell>
          <cell r="G866" t="str">
            <v>NONE</v>
          </cell>
          <cell r="H866" t="str">
            <v>NONE</v>
          </cell>
          <cell r="I866" t="str">
            <v>PATTERSON, JAMES</v>
          </cell>
          <cell r="J866" t="str">
            <v>Asset Condition</v>
          </cell>
          <cell r="L866" t="str">
            <v>Asset Replacement</v>
          </cell>
          <cell r="M866" t="str">
            <v>Specific</v>
          </cell>
          <cell r="N866" t="str">
            <v>UG Cable Replacements</v>
          </cell>
          <cell r="O866" t="str">
            <v>cancelled</v>
          </cell>
          <cell r="P866">
            <v>8757</v>
          </cell>
          <cell r="Q866" t="str">
            <v>C02138</v>
          </cell>
          <cell r="R866">
            <v>37964</v>
          </cell>
          <cell r="S866" t="str">
            <v>pwrbtch</v>
          </cell>
          <cell r="U866" t="str">
            <v>Jon Gonynor</v>
          </cell>
          <cell r="V866" t="str">
            <v xml:space="preserve">  </v>
          </cell>
          <cell r="W866" t="str">
            <v xml:space="preserve">  </v>
          </cell>
          <cell r="X866" t="str">
            <v>Div Ops-NE Electric</v>
          </cell>
          <cell r="Y866" t="str">
            <v>75005310E</v>
          </cell>
          <cell r="Z866" t="str">
            <v>MAE1000 - MA Electric Distribution PC</v>
          </cell>
          <cell r="AA866" t="str">
            <v>NONE</v>
          </cell>
          <cell r="AB866" t="str">
            <v xml:space="preserve">COMPANY 5310 LEVEL ELECT DIST </v>
          </cell>
          <cell r="AE866">
            <v>0</v>
          </cell>
          <cell r="AK866">
            <v>39745</v>
          </cell>
        </row>
        <row r="867">
          <cell r="A867" t="str">
            <v>C002139</v>
          </cell>
          <cell r="B867">
            <v>5310</v>
          </cell>
          <cell r="D867" t="str">
            <v>URD Rehab Brady Loop, Andover</v>
          </cell>
          <cell r="E867" t="str">
            <v>P_Electric Distribution Line MA</v>
          </cell>
          <cell r="G867" t="str">
            <v>49</v>
          </cell>
          <cell r="H867" t="str">
            <v>NONE</v>
          </cell>
          <cell r="I867" t="str">
            <v>KHANNA, MONA</v>
          </cell>
          <cell r="J867" t="str">
            <v>Asset Condition</v>
          </cell>
          <cell r="L867" t="str">
            <v>Asset Replacement</v>
          </cell>
          <cell r="M867" t="str">
            <v>Specific</v>
          </cell>
          <cell r="N867" t="str">
            <v>UG Cable Replacements</v>
          </cell>
          <cell r="O867" t="str">
            <v>Closed</v>
          </cell>
          <cell r="P867">
            <v>8756</v>
          </cell>
          <cell r="Q867" t="str">
            <v>C02139</v>
          </cell>
          <cell r="R867">
            <v>37964</v>
          </cell>
          <cell r="S867" t="str">
            <v>pwrbtch</v>
          </cell>
          <cell r="U867" t="str">
            <v>This project is for rehabilitation of Brady Loop URD in Andover via Cable Curing. This loop-scheme URD is fed from 62L2 via two risers, one on P. 27 Cross St. and the other on P. 31 Cross St.  It has 12 sections of primary #2 Al XLPE</v>
          </cell>
          <cell r="V867" t="str">
            <v xml:space="preserve">  </v>
          </cell>
          <cell r="W867" t="str">
            <v xml:space="preserve">Brady Loop URD is known to have experienced at least 5 primary cable faults within the past 18 month time frame.   Because of the number and duration of the outages, it was flagged and added to the list of URDs to be considered for rehabilitation.  Since </v>
          </cell>
          <cell r="X867" t="str">
            <v>Div Ops-NE Electric</v>
          </cell>
          <cell r="Y867" t="str">
            <v>75005310E</v>
          </cell>
          <cell r="Z867" t="str">
            <v>MAE1000 - MA Electric Distribution PC</v>
          </cell>
          <cell r="AA867" t="str">
            <v>NONE</v>
          </cell>
          <cell r="AB867" t="str">
            <v xml:space="preserve">COMPANY 5310 LEVEL ELECT DIST </v>
          </cell>
          <cell r="AE867">
            <v>2</v>
          </cell>
          <cell r="AF867" t="str">
            <v>2</v>
          </cell>
          <cell r="AG867">
            <v>39223</v>
          </cell>
          <cell r="AH867">
            <v>81748</v>
          </cell>
          <cell r="AI867">
            <v>1</v>
          </cell>
          <cell r="AJ867">
            <v>1</v>
          </cell>
          <cell r="AK867">
            <v>1</v>
          </cell>
          <cell r="AL867">
            <v>0</v>
          </cell>
          <cell r="AM867">
            <v>1</v>
          </cell>
          <cell r="AN867">
            <v>1</v>
          </cell>
        </row>
        <row r="868">
          <cell r="A868" t="str">
            <v>C002140</v>
          </cell>
          <cell r="B868">
            <v>5310</v>
          </cell>
          <cell r="D868" t="str">
            <v>URD Rehab Winter St No And</v>
          </cell>
          <cell r="E868" t="str">
            <v>P_Electric Distribution Line MA</v>
          </cell>
          <cell r="G868" t="str">
            <v>NONE</v>
          </cell>
          <cell r="H868" t="str">
            <v>NONE</v>
          </cell>
          <cell r="I868" t="str">
            <v>PATTERSON, JAMES</v>
          </cell>
          <cell r="L868" t="str">
            <v>Asset Replacement</v>
          </cell>
          <cell r="M868" t="str">
            <v>Specific</v>
          </cell>
          <cell r="N868" t="str">
            <v>UG Cable Replacements</v>
          </cell>
          <cell r="O868" t="str">
            <v>cancelled</v>
          </cell>
          <cell r="Q868" t="str">
            <v>C02140</v>
          </cell>
          <cell r="R868">
            <v>37964</v>
          </cell>
          <cell r="S868" t="str">
            <v>pwrbtch</v>
          </cell>
          <cell r="U868" t="str">
            <v>Jon Gonynor</v>
          </cell>
          <cell r="V868" t="str">
            <v xml:space="preserve">  </v>
          </cell>
          <cell r="W868" t="str">
            <v xml:space="preserve">  </v>
          </cell>
          <cell r="X868" t="str">
            <v>Div Ops-NE Electric</v>
          </cell>
          <cell r="Y868" t="str">
            <v>75005310E</v>
          </cell>
          <cell r="Z868" t="str">
            <v>MAE1000 - MA Electric Distribution PC</v>
          </cell>
          <cell r="AA868" t="str">
            <v>NONE</v>
          </cell>
          <cell r="AB868" t="str">
            <v xml:space="preserve">COMPANY 5310 LEVEL ELECT DIST </v>
          </cell>
          <cell r="AE868">
            <v>0</v>
          </cell>
          <cell r="AK868">
            <v>39745</v>
          </cell>
        </row>
        <row r="869">
          <cell r="A869" t="str">
            <v>C002141</v>
          </cell>
          <cell r="B869">
            <v>5310</v>
          </cell>
          <cell r="D869" t="str">
            <v>URD Rehab Kingsbury Av Hav</v>
          </cell>
          <cell r="E869" t="str">
            <v>P_Electric Distribution Line MA</v>
          </cell>
          <cell r="G869" t="str">
            <v>NONE</v>
          </cell>
          <cell r="H869" t="str">
            <v>NONE</v>
          </cell>
          <cell r="I869" t="str">
            <v>PATTERSON, JAMES</v>
          </cell>
          <cell r="L869" t="str">
            <v>Asset Replacement</v>
          </cell>
          <cell r="M869" t="str">
            <v>Specific</v>
          </cell>
          <cell r="N869" t="str">
            <v>UG Cable Replacements</v>
          </cell>
          <cell r="O869" t="str">
            <v>cancelled</v>
          </cell>
          <cell r="Q869" t="str">
            <v>C02141</v>
          </cell>
          <cell r="R869">
            <v>37964</v>
          </cell>
          <cell r="S869" t="str">
            <v>pwrbtch</v>
          </cell>
          <cell r="U869" t="str">
            <v>Jon Gonynor</v>
          </cell>
          <cell r="V869" t="str">
            <v xml:space="preserve">  </v>
          </cell>
          <cell r="W869" t="str">
            <v xml:space="preserve">  </v>
          </cell>
          <cell r="X869" t="str">
            <v>Div Ops-NE Electric</v>
          </cell>
          <cell r="Y869" t="str">
            <v>75005310E</v>
          </cell>
          <cell r="Z869" t="str">
            <v>MAE1000 - MA Electric Distribution PC</v>
          </cell>
          <cell r="AA869" t="str">
            <v>NONE</v>
          </cell>
          <cell r="AB869" t="str">
            <v xml:space="preserve">COMPANY 5310 LEVEL ELECT DIST </v>
          </cell>
          <cell r="AE869">
            <v>0</v>
          </cell>
          <cell r="AK869">
            <v>39745</v>
          </cell>
        </row>
        <row r="870">
          <cell r="A870" t="str">
            <v>C002142</v>
          </cell>
          <cell r="B870">
            <v>5310</v>
          </cell>
          <cell r="D870" t="str">
            <v>Z-URD Rehab - Rose Glen Dr.</v>
          </cell>
          <cell r="E870" t="str">
            <v>P_Electric Distribution Line MA</v>
          </cell>
          <cell r="G870" t="str">
            <v>NONE</v>
          </cell>
          <cell r="H870" t="str">
            <v>NONE</v>
          </cell>
          <cell r="I870" t="str">
            <v>DWYER, JASON</v>
          </cell>
          <cell r="J870" t="str">
            <v>System Capacity &amp; Performance</v>
          </cell>
          <cell r="L870" t="str">
            <v>Reliability - Dist</v>
          </cell>
          <cell r="M870" t="str">
            <v>Specific</v>
          </cell>
          <cell r="N870" t="str">
            <v>UG Cable Replacements</v>
          </cell>
          <cell r="O870" t="str">
            <v>Closed</v>
          </cell>
          <cell r="P870">
            <v>8976</v>
          </cell>
          <cell r="Q870" t="str">
            <v>C02142</v>
          </cell>
          <cell r="R870">
            <v>37964</v>
          </cell>
          <cell r="S870" t="str">
            <v>pwrbtch</v>
          </cell>
          <cell r="U870" t="str">
            <v>Install 2500' 2-3'' conduit, 2500' #2 AL CN 15KV UG cable &amp; misc. equipment_x000D_
Remove 2500' #2 AL UG cable &amp; Misc. equipment</v>
          </cell>
          <cell r="V870" t="str">
            <v xml:space="preserve">  </v>
          </cell>
          <cell r="W870" t="str">
            <v xml:space="preserve">Rose Glen URD was installed as a direct buried system in 1974.  The UG cable is past it's life expectence.  3 cable faults have occurred in the past several weeks.  All of these faults occurred in different areas.  As a result, customer complaints are on </v>
          </cell>
          <cell r="X870" t="str">
            <v>Div Ops-NE Electric</v>
          </cell>
          <cell r="Y870" t="str">
            <v>75005310E</v>
          </cell>
          <cell r="Z870" t="str">
            <v>MAE1000 - MA Electric Distribution PC</v>
          </cell>
          <cell r="AA870" t="str">
            <v>NONE</v>
          </cell>
          <cell r="AB870" t="str">
            <v>MASS PLANT - MA 5310 - MAE1000</v>
          </cell>
          <cell r="AE870">
            <v>3</v>
          </cell>
          <cell r="AF870" t="str">
            <v>3</v>
          </cell>
          <cell r="AG870">
            <v>38959</v>
          </cell>
          <cell r="AH870">
            <v>139000</v>
          </cell>
          <cell r="AI870">
            <v>0</v>
          </cell>
          <cell r="AJ870">
            <v>1</v>
          </cell>
          <cell r="AK870">
            <v>1</v>
          </cell>
          <cell r="AL870">
            <v>0</v>
          </cell>
          <cell r="AM870">
            <v>1</v>
          </cell>
          <cell r="AN870">
            <v>1</v>
          </cell>
        </row>
        <row r="871">
          <cell r="A871" t="str">
            <v>C002143</v>
          </cell>
          <cell r="B871">
            <v>5310</v>
          </cell>
          <cell r="D871" t="str">
            <v>Beverly 72L1 Folly Hill</v>
          </cell>
          <cell r="E871" t="str">
            <v>P_Electric Distribution Line MA</v>
          </cell>
          <cell r="G871" t="str">
            <v>NONE</v>
          </cell>
          <cell r="H871" t="str">
            <v>NONE</v>
          </cell>
          <cell r="I871" t="str">
            <v>PICCARINI, MARK</v>
          </cell>
          <cell r="J871" t="str">
            <v>Asset Condition</v>
          </cell>
          <cell r="L871" t="str">
            <v>Asset Replacement</v>
          </cell>
          <cell r="M871" t="str">
            <v>Specific</v>
          </cell>
          <cell r="N871" t="str">
            <v>UG Cable Replacements</v>
          </cell>
          <cell r="O871" t="str">
            <v>Closed</v>
          </cell>
          <cell r="P871">
            <v>7766</v>
          </cell>
          <cell r="Q871" t="str">
            <v>C02143</v>
          </cell>
          <cell r="R871">
            <v>37964</v>
          </cell>
          <cell r="S871" t="str">
            <v>pwrbtch</v>
          </cell>
          <cell r="U871" t="str">
            <v>Reconductor existing URD - Apple Village from pad #9 to Pad #12.</v>
          </cell>
          <cell r="V871" t="str">
            <v xml:space="preserve">  </v>
          </cell>
          <cell r="W871" t="str">
            <v>Improve reliability by replacing existing old direct buried cable which has had multiple failures in the recent years with new cable in conduit.  Sections to be replaced consist from pad #9 to Pad #12.</v>
          </cell>
          <cell r="X871" t="str">
            <v>Div Ops-NE Electric</v>
          </cell>
          <cell r="Y871" t="str">
            <v>75005310E</v>
          </cell>
          <cell r="Z871" t="str">
            <v>MAE1000 - MA Electric Distribution PC</v>
          </cell>
          <cell r="AA871" t="str">
            <v>NONE</v>
          </cell>
          <cell r="AB871" t="str">
            <v xml:space="preserve">COMPANY 5310 LEVEL ELECT DIST </v>
          </cell>
          <cell r="AE871">
            <v>2</v>
          </cell>
          <cell r="AF871" t="str">
            <v>2</v>
          </cell>
          <cell r="AG871">
            <v>38891</v>
          </cell>
          <cell r="AH871">
            <v>171559</v>
          </cell>
          <cell r="AI871">
            <v>0</v>
          </cell>
          <cell r="AJ871">
            <v>1</v>
          </cell>
          <cell r="AK871">
            <v>1</v>
          </cell>
          <cell r="AL871">
            <v>0</v>
          </cell>
          <cell r="AM871">
            <v>1</v>
          </cell>
          <cell r="AN871">
            <v>1</v>
          </cell>
        </row>
        <row r="872">
          <cell r="A872" t="str">
            <v>C002144</v>
          </cell>
          <cell r="B872">
            <v>5310</v>
          </cell>
          <cell r="D872" t="str">
            <v>Manchester Area</v>
          </cell>
          <cell r="E872" t="str">
            <v>P_Electric Distribution Line MA</v>
          </cell>
          <cell r="G872" t="str">
            <v>NONE</v>
          </cell>
          <cell r="H872" t="str">
            <v>NONE</v>
          </cell>
          <cell r="M872" t="str">
            <v>Specific</v>
          </cell>
          <cell r="O872" t="str">
            <v>cancelled</v>
          </cell>
          <cell r="Q872" t="str">
            <v>C02144</v>
          </cell>
          <cell r="R872">
            <v>37964</v>
          </cell>
          <cell r="S872" t="str">
            <v>pwrbtch</v>
          </cell>
          <cell r="U872" t="str">
            <v>Jon Gonynor</v>
          </cell>
          <cell r="V872" t="str">
            <v xml:space="preserve">  </v>
          </cell>
          <cell r="W872" t="str">
            <v xml:space="preserve">  </v>
          </cell>
          <cell r="X872" t="str">
            <v>Div Ops-NE Electric</v>
          </cell>
          <cell r="Y872" t="str">
            <v>75005310E</v>
          </cell>
          <cell r="Z872" t="str">
            <v>MAE1000 - MA Electric Distribution PC</v>
          </cell>
          <cell r="AA872" t="str">
            <v>NONE</v>
          </cell>
          <cell r="AB872" t="str">
            <v xml:space="preserve">COMPANY 5310 LEVEL ELECT DIST </v>
          </cell>
          <cell r="AE872">
            <v>0</v>
          </cell>
          <cell r="AK872">
            <v>38229</v>
          </cell>
        </row>
        <row r="873">
          <cell r="A873" t="str">
            <v>C002145</v>
          </cell>
          <cell r="B873">
            <v>5310</v>
          </cell>
          <cell r="D873" t="str">
            <v>Reconductor 21J32 &amp; 21J35</v>
          </cell>
          <cell r="E873" t="str">
            <v>P_Electric Distribution Line MA</v>
          </cell>
          <cell r="G873" t="str">
            <v>NONE</v>
          </cell>
          <cell r="H873" t="str">
            <v>NONE</v>
          </cell>
          <cell r="I873" t="str">
            <v>GOYETTE, TODD</v>
          </cell>
          <cell r="M873" t="str">
            <v>Specific</v>
          </cell>
          <cell r="O873" t="str">
            <v>cancelled</v>
          </cell>
          <cell r="Q873" t="str">
            <v>C02145</v>
          </cell>
          <cell r="R873">
            <v>37964</v>
          </cell>
          <cell r="S873" t="str">
            <v>pwrbtch</v>
          </cell>
          <cell r="U873" t="str">
            <v>Lynn study - 2008 recommendations</v>
          </cell>
          <cell r="V873" t="str">
            <v xml:space="preserve">  </v>
          </cell>
          <cell r="W873" t="str">
            <v xml:space="preserve">  </v>
          </cell>
          <cell r="X873" t="str">
            <v>Div Ops-NE Electric</v>
          </cell>
          <cell r="Y873" t="str">
            <v>75005310E</v>
          </cell>
          <cell r="Z873" t="str">
            <v>MAE1000 - MA Electric Distribution PC</v>
          </cell>
          <cell r="AA873" t="str">
            <v>NONE</v>
          </cell>
          <cell r="AB873" t="str">
            <v xml:space="preserve">COMPANY 5310 LEVEL ELECT DIST </v>
          </cell>
          <cell r="AE873">
            <v>0</v>
          </cell>
          <cell r="AK873">
            <v>38229</v>
          </cell>
        </row>
        <row r="874">
          <cell r="A874" t="str">
            <v>C002146</v>
          </cell>
          <cell r="B874">
            <v>5310</v>
          </cell>
          <cell r="D874" t="str">
            <v>Lynn 21J25:Replace VC Cable</v>
          </cell>
          <cell r="E874" t="str">
            <v>P_Electric Distribution Line MA</v>
          </cell>
          <cell r="G874" t="str">
            <v>NONE</v>
          </cell>
          <cell r="H874" t="str">
            <v>NONE</v>
          </cell>
          <cell r="I874" t="str">
            <v>MARINE, DAVID F</v>
          </cell>
          <cell r="J874" t="str">
            <v>Asset Condition</v>
          </cell>
          <cell r="L874" t="str">
            <v>Asset Replacement</v>
          </cell>
          <cell r="M874" t="str">
            <v>Specific</v>
          </cell>
          <cell r="N874" t="str">
            <v>UG Cable Replacements</v>
          </cell>
          <cell r="O874" t="str">
            <v>Closed</v>
          </cell>
          <cell r="P874">
            <v>8269</v>
          </cell>
          <cell r="Q874" t="str">
            <v>C02146</v>
          </cell>
          <cell r="R874">
            <v>37964</v>
          </cell>
          <cell r="S874" t="str">
            <v>pwrbtch</v>
          </cell>
          <cell r="U874" t="str">
            <v>Replace 5501 feet of VC cable in Lynn on 21J25 feeder.</v>
          </cell>
          <cell r="V874" t="str">
            <v>Part of the FY06 cable replacement program</v>
          </cell>
          <cell r="W874" t="str">
            <v>Numerous circuits in the Lynn Area have varnished cambric(VC) as their insulation as opposed to lead or EPR. The VC insulation is no longer used. It does not have ratings capabilities similar to lead or EPR insulation. Experience has indicated that numero</v>
          </cell>
          <cell r="X874" t="str">
            <v>Div Ops-NE Electric</v>
          </cell>
          <cell r="Y874" t="str">
            <v>75005310E</v>
          </cell>
          <cell r="Z874" t="str">
            <v>MAE1000 - MA Electric Distribution PC</v>
          </cell>
          <cell r="AA874" t="str">
            <v>NONE</v>
          </cell>
          <cell r="AB874" t="str">
            <v>MASS PLANT - MA 5310 - MAE1000</v>
          </cell>
          <cell r="AE874">
            <v>6</v>
          </cell>
          <cell r="AF874" t="str">
            <v>6</v>
          </cell>
          <cell r="AG874">
            <v>39349</v>
          </cell>
          <cell r="AH874">
            <v>1000000</v>
          </cell>
          <cell r="AI874">
            <v>0</v>
          </cell>
          <cell r="AJ874">
            <v>0</v>
          </cell>
          <cell r="AK874">
            <v>0</v>
          </cell>
          <cell r="AL874">
            <v>1</v>
          </cell>
          <cell r="AM874">
            <v>0</v>
          </cell>
          <cell r="AN874">
            <v>1</v>
          </cell>
        </row>
        <row r="875">
          <cell r="A875" t="str">
            <v>C002147</v>
          </cell>
          <cell r="B875">
            <v>5310</v>
          </cell>
          <cell r="D875" t="str">
            <v>Z-Recond 2301&amp;2302 Mel to Tpke</v>
          </cell>
          <cell r="E875" t="str">
            <v>P_Electric Distribution Line MA</v>
          </cell>
          <cell r="G875" t="str">
            <v>NONE</v>
          </cell>
          <cell r="H875" t="str">
            <v>NONE</v>
          </cell>
          <cell r="J875" t="str">
            <v>System Capacity &amp; Performance</v>
          </cell>
          <cell r="L875" t="str">
            <v>Load Relief</v>
          </cell>
          <cell r="M875" t="str">
            <v>Specific</v>
          </cell>
          <cell r="O875" t="str">
            <v>cancelled</v>
          </cell>
          <cell r="P875">
            <v>8948</v>
          </cell>
          <cell r="Q875" t="str">
            <v>C02147</v>
          </cell>
          <cell r="R875">
            <v>37964</v>
          </cell>
          <cell r="S875" t="str">
            <v>pwrbtch</v>
          </cell>
          <cell r="U875" t="str">
            <v xml:space="preserve">  </v>
          </cell>
          <cell r="V875" t="str">
            <v xml:space="preserve">  </v>
          </cell>
          <cell r="W875" t="str">
            <v xml:space="preserve">  </v>
          </cell>
          <cell r="X875" t="str">
            <v>Div Ops-NE Electric</v>
          </cell>
          <cell r="Y875" t="str">
            <v>75005310E</v>
          </cell>
          <cell r="Z875" t="str">
            <v>MAE1000 - MA Electric Distribution PC</v>
          </cell>
          <cell r="AA875" t="str">
            <v>NONE</v>
          </cell>
          <cell r="AB875" t="str">
            <v xml:space="preserve">COMPANY 5310 LEVEL ELECT DIST </v>
          </cell>
          <cell r="AE875">
            <v>0</v>
          </cell>
          <cell r="AK875">
            <v>41079</v>
          </cell>
        </row>
        <row r="876">
          <cell r="A876" t="str">
            <v>C002148</v>
          </cell>
          <cell r="B876">
            <v>5310</v>
          </cell>
          <cell r="D876" t="str">
            <v>Reconductor 67J1 Circuit</v>
          </cell>
          <cell r="E876" t="str">
            <v>P_Electric Distribution Line MA</v>
          </cell>
          <cell r="G876" t="str">
            <v>49</v>
          </cell>
          <cell r="H876" t="str">
            <v>NONE</v>
          </cell>
          <cell r="I876" t="str">
            <v>PERICOLA, STEVEN</v>
          </cell>
          <cell r="J876" t="str">
            <v>System Capacity &amp; Performance</v>
          </cell>
          <cell r="L876" t="str">
            <v>Load Relief</v>
          </cell>
          <cell r="M876" t="str">
            <v>Specific</v>
          </cell>
          <cell r="O876" t="str">
            <v>cancelled</v>
          </cell>
          <cell r="P876">
            <v>8460</v>
          </cell>
          <cell r="Q876" t="str">
            <v>C02148</v>
          </cell>
          <cell r="R876">
            <v>37964</v>
          </cell>
          <cell r="S876" t="str">
            <v>pwrbtch</v>
          </cell>
          <cell r="U876" t="str">
            <v>Assoc w/Melrose study.  Upgrade 1.0 circuit miles of 336AL SPCA on 67J1 to 477AL SPCA to relieve an overloaded feeder condition.</v>
          </cell>
          <cell r="V876" t="str">
            <v xml:space="preserve">  </v>
          </cell>
          <cell r="W876" t="str">
            <v>This project will provide for the upgrade of 1 circuit mile of overhead getaway on the 67J1 circuit from 336AL SPCA to 477AL SPCA.  The conductor upgrade will eliminate an overload condition on summer peak.</v>
          </cell>
          <cell r="X876" t="str">
            <v>Div Ops-NE Electric</v>
          </cell>
          <cell r="Y876" t="str">
            <v>75005310E</v>
          </cell>
          <cell r="Z876" t="str">
            <v>MAE1000 - MA Electric Distribution PC</v>
          </cell>
          <cell r="AA876" t="str">
            <v>NONE</v>
          </cell>
          <cell r="AB876" t="str">
            <v xml:space="preserve">COMPANY 5310 LEVEL ELECT DIST </v>
          </cell>
          <cell r="AE876">
            <v>6</v>
          </cell>
          <cell r="AF876" t="str">
            <v>6</v>
          </cell>
          <cell r="AG876">
            <v>39223</v>
          </cell>
          <cell r="AH876">
            <v>200336</v>
          </cell>
          <cell r="AK876">
            <v>40100</v>
          </cell>
        </row>
        <row r="877">
          <cell r="A877" t="str">
            <v>C002149</v>
          </cell>
          <cell r="B877">
            <v>5310</v>
          </cell>
          <cell r="D877" t="str">
            <v>Lynn New 13.8kV Sub-dist prtion</v>
          </cell>
          <cell r="E877" t="str">
            <v>P_Electric Distribution Line MA</v>
          </cell>
          <cell r="G877" t="str">
            <v>NONE</v>
          </cell>
          <cell r="H877" t="str">
            <v>NONE</v>
          </cell>
          <cell r="I877" t="str">
            <v>GOYETTE, TODD</v>
          </cell>
          <cell r="M877" t="str">
            <v>Specific</v>
          </cell>
          <cell r="O877" t="str">
            <v>cancelled</v>
          </cell>
          <cell r="Q877" t="str">
            <v>C02149</v>
          </cell>
          <cell r="R877">
            <v>37964</v>
          </cell>
          <cell r="S877" t="str">
            <v>pwrbtch</v>
          </cell>
          <cell r="U877" t="str">
            <v>12-month licensing and 1-year construction estimated</v>
          </cell>
          <cell r="V877" t="str">
            <v xml:space="preserve">  </v>
          </cell>
          <cell r="W877" t="str">
            <v xml:space="preserve">  </v>
          </cell>
          <cell r="X877" t="str">
            <v>Div Ops-NE Electric</v>
          </cell>
          <cell r="Y877" t="str">
            <v>75005310E</v>
          </cell>
          <cell r="Z877" t="str">
            <v>MAE1000 - MA Electric Distribution PC</v>
          </cell>
          <cell r="AA877" t="str">
            <v>NONE</v>
          </cell>
          <cell r="AB877" t="str">
            <v xml:space="preserve">COMPANY 5310 LEVEL ELECT DIST </v>
          </cell>
          <cell r="AE877">
            <v>0</v>
          </cell>
          <cell r="AK877">
            <v>38229</v>
          </cell>
        </row>
        <row r="878">
          <cell r="A878" t="str">
            <v>C002150</v>
          </cell>
          <cell r="B878">
            <v>5310</v>
          </cell>
          <cell r="D878" t="str">
            <v>Z-Tewks 14 Distr Load Relief</v>
          </cell>
          <cell r="E878" t="str">
            <v>P_Electric Distribution Line MA</v>
          </cell>
          <cell r="G878" t="str">
            <v>NONE</v>
          </cell>
          <cell r="H878" t="str">
            <v>NONE</v>
          </cell>
          <cell r="I878" t="str">
            <v>PLENTZAS, JOSEPH C</v>
          </cell>
          <cell r="J878" t="str">
            <v>System Capacity &amp; Performance</v>
          </cell>
          <cell r="L878" t="str">
            <v>Load Relief</v>
          </cell>
          <cell r="M878" t="str">
            <v>Specific</v>
          </cell>
          <cell r="O878" t="str">
            <v>cancelled</v>
          </cell>
          <cell r="P878">
            <v>8971</v>
          </cell>
          <cell r="Q878" t="str">
            <v>C02150</v>
          </cell>
          <cell r="R878">
            <v>37964</v>
          </cell>
          <cell r="S878" t="str">
            <v>pwrbtch</v>
          </cell>
          <cell r="U878" t="str">
            <v>The proposed work is in line with upgrades to Tewksbury #14 Substation. The existing feeders will be upgraded and reconfigured.</v>
          </cell>
          <cell r="V878" t="str">
            <v xml:space="preserve">  </v>
          </cell>
          <cell r="W878" t="str">
            <v xml:space="preserve">Based on the memorandum "Upgrade Tewksbury #14 Substation and Feeders" by John Cerulli November 24, 2003, the existing Tewksbury #14 substation getaways will be upgraded. In addition, the feeders will be reconfigured. The 14J3 feeder on Victor Drive will </v>
          </cell>
          <cell r="X878" t="str">
            <v>Div Ops-NE Electric</v>
          </cell>
          <cell r="Y878" t="str">
            <v>75005310E</v>
          </cell>
          <cell r="Z878" t="str">
            <v>MAE1000 - MA Electric Distribution PC</v>
          </cell>
          <cell r="AA878" t="str">
            <v>NONE</v>
          </cell>
          <cell r="AB878" t="str">
            <v>MASS PLANT - MA 5310 - MAE1000</v>
          </cell>
          <cell r="AE878">
            <v>2</v>
          </cell>
          <cell r="AF878" t="str">
            <v>2</v>
          </cell>
          <cell r="AG878">
            <v>38254</v>
          </cell>
          <cell r="AH878">
            <v>371400</v>
          </cell>
          <cell r="AK878">
            <v>39064</v>
          </cell>
        </row>
        <row r="879">
          <cell r="A879" t="str">
            <v>C002151</v>
          </cell>
          <cell r="B879">
            <v>5310</v>
          </cell>
          <cell r="D879" t="str">
            <v>Lynnway 4k rehab 21J22</v>
          </cell>
          <cell r="E879" t="str">
            <v>P_Electric Distribution Line MA</v>
          </cell>
          <cell r="G879" t="str">
            <v>NONE</v>
          </cell>
          <cell r="H879" t="str">
            <v>NONE</v>
          </cell>
          <cell r="M879" t="str">
            <v>Specific</v>
          </cell>
          <cell r="O879" t="str">
            <v>cancelled</v>
          </cell>
          <cell r="Q879" t="str">
            <v>C02151</v>
          </cell>
          <cell r="R879">
            <v>37964</v>
          </cell>
          <cell r="S879" t="str">
            <v>pwrbtch</v>
          </cell>
          <cell r="U879" t="str">
            <v>Jon Gonynor</v>
          </cell>
          <cell r="V879" t="str">
            <v xml:space="preserve">  </v>
          </cell>
          <cell r="W879" t="str">
            <v xml:space="preserve">  </v>
          </cell>
          <cell r="X879" t="str">
            <v>Div Ops-NE Electric</v>
          </cell>
          <cell r="Y879" t="str">
            <v>75005310E</v>
          </cell>
          <cell r="Z879" t="str">
            <v>MAE1000 - MA Electric Distribution PC</v>
          </cell>
          <cell r="AA879" t="str">
            <v>NONE</v>
          </cell>
          <cell r="AB879" t="str">
            <v xml:space="preserve">COMPANY 5310 LEVEL ELECT DIST </v>
          </cell>
          <cell r="AE879">
            <v>0</v>
          </cell>
          <cell r="AK879">
            <v>38229</v>
          </cell>
        </row>
        <row r="880">
          <cell r="A880" t="str">
            <v>C002152</v>
          </cell>
          <cell r="B880">
            <v>5310</v>
          </cell>
          <cell r="D880" t="str">
            <v>Z-Extend 2391 OH to Lynn #21</v>
          </cell>
          <cell r="E880" t="str">
            <v>P_Electric Distribution Line MA</v>
          </cell>
          <cell r="G880" t="str">
            <v>49</v>
          </cell>
          <cell r="H880" t="str">
            <v>NONE</v>
          </cell>
          <cell r="I880" t="str">
            <v>JANKOWSKI, JOHN P</v>
          </cell>
          <cell r="J880" t="str">
            <v>System Capacity &amp; Performance</v>
          </cell>
          <cell r="L880" t="str">
            <v>Load Relief</v>
          </cell>
          <cell r="M880" t="str">
            <v>Specific</v>
          </cell>
          <cell r="O880" t="str">
            <v>Closed</v>
          </cell>
          <cell r="P880">
            <v>8900</v>
          </cell>
          <cell r="Q880" t="str">
            <v>C02152</v>
          </cell>
          <cell r="R880">
            <v>37964</v>
          </cell>
          <cell r="S880" t="str">
            <v>pwrbtch</v>
          </cell>
          <cell r="U880" t="str">
            <v>Assoc w/Melrose study.  Install a new underground cable and ductbank approximately 900' along Shepard Street, Lynn.  Extend the 2391 circuit 0.9 miles overhead along Alley Street and connect with the existing conductor on Commercial S</v>
          </cell>
          <cell r="V880" t="str">
            <v xml:space="preserve">  </v>
          </cell>
          <cell r="W880" t="str">
            <v>This project will extend the 2391 circuit 0.9 circuit miles along Alley Street in Lynn.  A new underground duct bank and cable will be installed on Shepard Street to provide a parallel supply to the overhead circuit.</v>
          </cell>
          <cell r="X880" t="str">
            <v>Div Ops-NE Electric</v>
          </cell>
          <cell r="Y880" t="str">
            <v>75005310E</v>
          </cell>
          <cell r="Z880" t="str">
            <v>MAE1000 - MA Electric Distribution PC</v>
          </cell>
          <cell r="AA880" t="str">
            <v>NONE</v>
          </cell>
          <cell r="AB880" t="str">
            <v xml:space="preserve">COMPANY 5310 LEVEL ELECT DIST </v>
          </cell>
          <cell r="AE880">
            <v>4</v>
          </cell>
          <cell r="AF880" t="str">
            <v>4</v>
          </cell>
          <cell r="AG880">
            <v>39169</v>
          </cell>
          <cell r="AH880">
            <v>919171</v>
          </cell>
          <cell r="AI880">
            <v>0</v>
          </cell>
          <cell r="AJ880">
            <v>0</v>
          </cell>
          <cell r="AK880">
            <v>0</v>
          </cell>
          <cell r="AL880">
            <v>1</v>
          </cell>
          <cell r="AM880">
            <v>0</v>
          </cell>
          <cell r="AN880">
            <v>1</v>
          </cell>
        </row>
        <row r="881">
          <cell r="A881" t="str">
            <v>C002153</v>
          </cell>
          <cell r="B881">
            <v>5310</v>
          </cell>
          <cell r="D881" t="str">
            <v>Riverdale Supply Replaceme</v>
          </cell>
          <cell r="E881" t="str">
            <v>P_Electric Distribution Line MA</v>
          </cell>
          <cell r="G881" t="str">
            <v>NONE</v>
          </cell>
          <cell r="H881" t="str">
            <v>NONE</v>
          </cell>
          <cell r="M881" t="str">
            <v>Specific</v>
          </cell>
          <cell r="O881" t="str">
            <v>cancelled</v>
          </cell>
          <cell r="Q881" t="str">
            <v>C02153</v>
          </cell>
          <cell r="R881">
            <v>37964</v>
          </cell>
          <cell r="S881" t="str">
            <v>pwrbtch</v>
          </cell>
          <cell r="U881" t="str">
            <v xml:space="preserve">  </v>
          </cell>
          <cell r="V881" t="str">
            <v xml:space="preserve">  </v>
          </cell>
          <cell r="W881" t="str">
            <v xml:space="preserve">  </v>
          </cell>
          <cell r="X881" t="str">
            <v>Div Ops-NE Electric</v>
          </cell>
          <cell r="Y881" t="str">
            <v>75005310E</v>
          </cell>
          <cell r="Z881" t="str">
            <v>MAE1000 - MA Electric Distribution PC</v>
          </cell>
          <cell r="AA881" t="str">
            <v>NONE</v>
          </cell>
          <cell r="AB881" t="str">
            <v xml:space="preserve">COMPANY 5310 LEVEL ELECT DIST </v>
          </cell>
          <cell r="AE881">
            <v>0</v>
          </cell>
          <cell r="AK881">
            <v>38229</v>
          </cell>
        </row>
        <row r="882">
          <cell r="A882" t="str">
            <v>C002154</v>
          </cell>
          <cell r="B882">
            <v>5310</v>
          </cell>
          <cell r="D882" t="str">
            <v>Z-Turnpike 19W2 Distr</v>
          </cell>
          <cell r="E882" t="str">
            <v>P_Electric Distribution Line MA</v>
          </cell>
          <cell r="G882" t="str">
            <v>NONE</v>
          </cell>
          <cell r="H882" t="str">
            <v>NONE</v>
          </cell>
          <cell r="L882" t="str">
            <v>Load Relief</v>
          </cell>
          <cell r="M882" t="str">
            <v>Specific</v>
          </cell>
          <cell r="O882" t="str">
            <v>cancelled</v>
          </cell>
          <cell r="Q882" t="str">
            <v>C02154</v>
          </cell>
          <cell r="R882">
            <v>37964</v>
          </cell>
          <cell r="S882" t="str">
            <v>pwrbtch</v>
          </cell>
          <cell r="U882" t="str">
            <v xml:space="preserve">  </v>
          </cell>
          <cell r="V882" t="str">
            <v xml:space="preserve">  </v>
          </cell>
          <cell r="W882" t="str">
            <v xml:space="preserve">  </v>
          </cell>
          <cell r="X882" t="str">
            <v>Div Ops-NE Electric</v>
          </cell>
          <cell r="Y882" t="str">
            <v>75005310E</v>
          </cell>
          <cell r="Z882" t="str">
            <v>MAE1000 - MA Electric Distribution PC</v>
          </cell>
          <cell r="AA882" t="str">
            <v>NONE</v>
          </cell>
          <cell r="AB882" t="str">
            <v xml:space="preserve">COMPANY 5310 LEVEL ELECT DIST </v>
          </cell>
          <cell r="AE882">
            <v>0</v>
          </cell>
          <cell r="AK882">
            <v>38231</v>
          </cell>
        </row>
        <row r="883">
          <cell r="A883" t="str">
            <v>C002155</v>
          </cell>
          <cell r="B883">
            <v>5310</v>
          </cell>
          <cell r="D883" t="str">
            <v>2301E &amp; 02E Reconductoring</v>
          </cell>
          <cell r="E883" t="str">
            <v>P_Electric Distribution Line MA</v>
          </cell>
          <cell r="G883" t="str">
            <v>NONE</v>
          </cell>
          <cell r="H883" t="str">
            <v>NONE</v>
          </cell>
          <cell r="I883" t="str">
            <v>BARYS, FRANCIS R</v>
          </cell>
          <cell r="M883" t="str">
            <v>Specific</v>
          </cell>
          <cell r="O883" t="str">
            <v>cancelled</v>
          </cell>
          <cell r="Q883" t="str">
            <v>C02155</v>
          </cell>
          <cell r="R883">
            <v>37964</v>
          </cell>
          <cell r="S883" t="str">
            <v>pwrbtch</v>
          </cell>
          <cell r="U883" t="str">
            <v>Assoc with Salem/Swampscott study</v>
          </cell>
          <cell r="V883" t="str">
            <v xml:space="preserve">  </v>
          </cell>
          <cell r="W883" t="str">
            <v xml:space="preserve">  </v>
          </cell>
          <cell r="X883" t="str">
            <v>Div Ops-NE Electric</v>
          </cell>
          <cell r="Y883" t="str">
            <v>75005310E</v>
          </cell>
          <cell r="Z883" t="str">
            <v>MAE1000 - MA Electric Distribution PC</v>
          </cell>
          <cell r="AA883" t="str">
            <v>NONE</v>
          </cell>
          <cell r="AB883" t="str">
            <v xml:space="preserve">COMPANY 5310 LEVEL ELECT DIST </v>
          </cell>
          <cell r="AE883">
            <v>0</v>
          </cell>
          <cell r="AK883">
            <v>38229</v>
          </cell>
        </row>
        <row r="884">
          <cell r="A884" t="str">
            <v>C002156</v>
          </cell>
          <cell r="B884">
            <v>5310</v>
          </cell>
          <cell r="D884" t="str">
            <v>E. Tewks #59 Fdr Gtwys</v>
          </cell>
          <cell r="E884" t="str">
            <v>P_Electric Distribution Line MA</v>
          </cell>
          <cell r="G884" t="str">
            <v>49</v>
          </cell>
          <cell r="H884" t="str">
            <v>NONE</v>
          </cell>
          <cell r="I884" t="str">
            <v>PATTERSON, JAMES</v>
          </cell>
          <cell r="J884" t="str">
            <v>Asset Condition</v>
          </cell>
          <cell r="L884" t="str">
            <v>Asset Replacement</v>
          </cell>
          <cell r="M884" t="str">
            <v>Specific</v>
          </cell>
          <cell r="N884" t="str">
            <v>UG Cable Replacements</v>
          </cell>
          <cell r="O884" t="str">
            <v>Closed</v>
          </cell>
          <cell r="P884">
            <v>8064</v>
          </cell>
          <cell r="Q884" t="str">
            <v>C02156</v>
          </cell>
          <cell r="R884">
            <v>37964</v>
          </cell>
          <cell r="S884" t="str">
            <v>pwrbtch</v>
          </cell>
          <cell r="U884" t="str">
            <v>Repl 70's Vintage Getaways. The proposed work was justified in the memo titled "Replace getaway cables - East Tewksbury Sub #59" from J. Cerulli to R. Wheeler</v>
          </cell>
          <cell r="V884" t="str">
            <v>This project is in line with the construction of the new E. Tewksbury Substation</v>
          </cell>
          <cell r="W884" t="str">
            <v>Based on the memo titled "Replace getaway cables - E. Tewksbury Sub #59" from J. Cerulli to R. Wheeler, the exisiting getaway cables will be replaced with the 3-1/C-1000MCM Cu 15kV EPR.</v>
          </cell>
          <cell r="X884" t="str">
            <v>Div Ops-NE Electric</v>
          </cell>
          <cell r="Y884" t="str">
            <v>75005310E</v>
          </cell>
          <cell r="Z884" t="str">
            <v>MAE1000 - MA Electric Distribution PC</v>
          </cell>
          <cell r="AA884" t="str">
            <v>NONE</v>
          </cell>
          <cell r="AB884" t="str">
            <v>MASS PLANT - MA 5310 - MAE1000</v>
          </cell>
          <cell r="AE884">
            <v>4</v>
          </cell>
          <cell r="AF884" t="str">
            <v>4</v>
          </cell>
          <cell r="AG884">
            <v>39470</v>
          </cell>
          <cell r="AH884">
            <v>1015528</v>
          </cell>
          <cell r="AI884">
            <v>0</v>
          </cell>
          <cell r="AJ884">
            <v>0</v>
          </cell>
          <cell r="AK884">
            <v>0</v>
          </cell>
          <cell r="AL884">
            <v>1</v>
          </cell>
          <cell r="AM884">
            <v>0</v>
          </cell>
          <cell r="AN884">
            <v>1</v>
          </cell>
        </row>
        <row r="885">
          <cell r="A885" t="str">
            <v>C002157</v>
          </cell>
          <cell r="B885">
            <v>5310</v>
          </cell>
          <cell r="D885" t="str">
            <v>Svc to Canal Pl 3, Ret Newmarket#87</v>
          </cell>
          <cell r="E885" t="str">
            <v>P_Electric Distribution Line MA</v>
          </cell>
          <cell r="G885" t="str">
            <v>49</v>
          </cell>
          <cell r="H885" t="str">
            <v>NONE</v>
          </cell>
          <cell r="I885" t="str">
            <v>NEMETHY, ALEX</v>
          </cell>
          <cell r="J885" t="str">
            <v>Statutory/Regulatory</v>
          </cell>
          <cell r="L885" t="str">
            <v>New Business - Commercial</v>
          </cell>
          <cell r="M885" t="str">
            <v>Specific</v>
          </cell>
          <cell r="O885" t="str">
            <v>Closed</v>
          </cell>
          <cell r="P885">
            <v>8704</v>
          </cell>
          <cell r="Q885" t="str">
            <v>C02157</v>
          </cell>
          <cell r="R885">
            <v>37964</v>
          </cell>
          <cell r="S885" t="str">
            <v>pwrbtch</v>
          </cell>
          <cell r="U885" t="str">
            <v>Newmarket #87 Substation Retirement - Phase 1 - Service to Canal Place 3, Lowell</v>
          </cell>
          <cell r="V885" t="str">
            <v>Related Projects for Phase 2_x000D_
C05808 - Newmarket #87 Substation Removal_x000D_
C05809 - Distribution work associated with the substation removal</v>
          </cell>
          <cell r="W885" t="str">
            <v>See Memo "Service to Canal Place 3 and Retire Newmarket #87 Substation, Lowell" dated 5/7/2004.  This project covers Phase 1 of the proposed work.  The memo recommends installing two pad-mounted switchgear and associated 13.8kV distribution to supply Cana</v>
          </cell>
          <cell r="X885" t="str">
            <v>Div Ops-NE Electric</v>
          </cell>
          <cell r="Y885" t="str">
            <v>75005310E</v>
          </cell>
          <cell r="Z885" t="str">
            <v>MAE1000 - MA Electric Distribution PC</v>
          </cell>
          <cell r="AA885" t="str">
            <v>NONE</v>
          </cell>
          <cell r="AB885" t="str">
            <v>MASS PLANT - MA 5310 - MAE1000</v>
          </cell>
          <cell r="AE885">
            <v>2</v>
          </cell>
          <cell r="AF885" t="str">
            <v>2</v>
          </cell>
          <cell r="AG885">
            <v>39169</v>
          </cell>
          <cell r="AH885">
            <v>256094</v>
          </cell>
          <cell r="AI885">
            <v>0</v>
          </cell>
          <cell r="AJ885">
            <v>0</v>
          </cell>
          <cell r="AK885">
            <v>0</v>
          </cell>
          <cell r="AL885">
            <v>0</v>
          </cell>
          <cell r="AM885">
            <v>1</v>
          </cell>
          <cell r="AN885">
            <v>1</v>
          </cell>
        </row>
        <row r="886">
          <cell r="A886" t="str">
            <v>C002158</v>
          </cell>
          <cell r="B886">
            <v>5310</v>
          </cell>
          <cell r="D886" t="str">
            <v>Z-Blossom Street #5-Load Relief</v>
          </cell>
          <cell r="E886" t="str">
            <v>P_Electric Distribution Line MA</v>
          </cell>
          <cell r="G886" t="str">
            <v>NONE</v>
          </cell>
          <cell r="H886" t="str">
            <v>NONE</v>
          </cell>
          <cell r="I886" t="str">
            <v>CERULLI, JOHN</v>
          </cell>
          <cell r="J886" t="str">
            <v>System Capacity &amp; Performance</v>
          </cell>
          <cell r="L886" t="str">
            <v>Load Relief</v>
          </cell>
          <cell r="M886" t="str">
            <v>Specific</v>
          </cell>
          <cell r="O886" t="str">
            <v>cancelled</v>
          </cell>
          <cell r="P886">
            <v>8888</v>
          </cell>
          <cell r="Q886" t="str">
            <v>C02158</v>
          </cell>
          <cell r="R886">
            <v>37964</v>
          </cell>
          <cell r="S886" t="str">
            <v>pwrbtch</v>
          </cell>
          <cell r="U886" t="str">
            <v>Inadequate ties to three feeders</v>
          </cell>
          <cell r="V886" t="str">
            <v xml:space="preserve">  </v>
          </cell>
          <cell r="W886" t="str">
            <v xml:space="preserve">  </v>
          </cell>
          <cell r="X886" t="str">
            <v>Div Ops-NE Electric</v>
          </cell>
          <cell r="Y886" t="str">
            <v>75005310E</v>
          </cell>
          <cell r="Z886" t="str">
            <v>MAE1000 - MA Electric Distribution PC</v>
          </cell>
          <cell r="AA886" t="str">
            <v>NONE</v>
          </cell>
          <cell r="AB886" t="str">
            <v xml:space="preserve">COMPANY 5310 LEVEL ELECT DIST </v>
          </cell>
          <cell r="AE886">
            <v>0</v>
          </cell>
          <cell r="AK886">
            <v>41079</v>
          </cell>
        </row>
        <row r="887">
          <cell r="A887" t="str">
            <v>C002159</v>
          </cell>
          <cell r="B887">
            <v>5310</v>
          </cell>
          <cell r="D887" t="str">
            <v>Z-Perry St Distr for New Sub</v>
          </cell>
          <cell r="E887" t="str">
            <v>P_Electric Distribution Line MA</v>
          </cell>
          <cell r="G887" t="str">
            <v>NONE</v>
          </cell>
          <cell r="H887" t="str">
            <v>NONE</v>
          </cell>
          <cell r="I887" t="str">
            <v>CERULLI, JOHN</v>
          </cell>
          <cell r="L887" t="str">
            <v>Asset Replacement</v>
          </cell>
          <cell r="M887" t="str">
            <v>Specific</v>
          </cell>
          <cell r="O887" t="str">
            <v>cancelled</v>
          </cell>
          <cell r="Q887" t="str">
            <v>C02159</v>
          </cell>
          <cell r="R887">
            <v>37964</v>
          </cell>
          <cell r="S887" t="str">
            <v>pwrbtch</v>
          </cell>
          <cell r="U887" t="str">
            <v xml:space="preserve">  </v>
          </cell>
          <cell r="V887" t="str">
            <v xml:space="preserve">  </v>
          </cell>
          <cell r="W887" t="str">
            <v xml:space="preserve">  </v>
          </cell>
          <cell r="X887" t="str">
            <v>Div Ops-NE Electric</v>
          </cell>
          <cell r="Y887" t="str">
            <v>75005310E</v>
          </cell>
          <cell r="Z887" t="str">
            <v>MAE1000 - MA Electric Distribution PC</v>
          </cell>
          <cell r="AA887" t="str">
            <v>NONE</v>
          </cell>
          <cell r="AB887" t="str">
            <v xml:space="preserve">COMPANY 5310 LEVEL ELECT DIST </v>
          </cell>
          <cell r="AE887">
            <v>0</v>
          </cell>
          <cell r="AK887">
            <v>38300</v>
          </cell>
        </row>
        <row r="888">
          <cell r="A888" t="str">
            <v>C002160</v>
          </cell>
          <cell r="B888">
            <v>5310</v>
          </cell>
          <cell r="D888" t="str">
            <v>Z-Honeywell Bull Fdr Tie</v>
          </cell>
          <cell r="E888" t="str">
            <v>P_Electric Distribution Line MA</v>
          </cell>
          <cell r="G888" t="str">
            <v>NONE</v>
          </cell>
          <cell r="H888" t="str">
            <v>NONE</v>
          </cell>
          <cell r="I888" t="str">
            <v>CERULLI, JOHN</v>
          </cell>
          <cell r="J888" t="str">
            <v>System Capacity &amp; Performance</v>
          </cell>
          <cell r="L888" t="str">
            <v>Reliability - Dist</v>
          </cell>
          <cell r="M888" t="str">
            <v>Specific</v>
          </cell>
          <cell r="O888" t="str">
            <v>cancelled</v>
          </cell>
          <cell r="P888">
            <v>8908</v>
          </cell>
          <cell r="Q888" t="str">
            <v>C02160</v>
          </cell>
          <cell r="R888">
            <v>37964</v>
          </cell>
          <cell r="S888" t="str">
            <v>pwrbtch</v>
          </cell>
          <cell r="U888" t="str">
            <v>No feeder breaker</v>
          </cell>
          <cell r="V888" t="str">
            <v xml:space="preserve">  </v>
          </cell>
          <cell r="W888" t="str">
            <v xml:space="preserve">  </v>
          </cell>
          <cell r="X888" t="str">
            <v>Div Ops-NE Electric</v>
          </cell>
          <cell r="Y888" t="str">
            <v>75005310E</v>
          </cell>
          <cell r="Z888" t="str">
            <v>MAE1000 - MA Electric Distribution PC</v>
          </cell>
          <cell r="AA888" t="str">
            <v>NONE</v>
          </cell>
          <cell r="AB888" t="str">
            <v xml:space="preserve">COMPANY 5310 LEVEL ELECT DIST </v>
          </cell>
          <cell r="AE888">
            <v>0</v>
          </cell>
          <cell r="AK888">
            <v>41079</v>
          </cell>
        </row>
        <row r="889">
          <cell r="A889" t="str">
            <v>C002161</v>
          </cell>
          <cell r="B889">
            <v>5310</v>
          </cell>
          <cell r="D889" t="str">
            <v>Z-Convert 4C2-4 &amp; 4C3 for LR</v>
          </cell>
          <cell r="E889" t="str">
            <v>P_Electric Distribution Line MA</v>
          </cell>
          <cell r="G889" t="str">
            <v>NONE</v>
          </cell>
          <cell r="H889" t="str">
            <v>NONE</v>
          </cell>
          <cell r="I889" t="str">
            <v>GOYETTE, TODD</v>
          </cell>
          <cell r="M889" t="str">
            <v>Specific</v>
          </cell>
          <cell r="O889" t="str">
            <v>cancelled</v>
          </cell>
          <cell r="P889">
            <v>7916</v>
          </cell>
          <cell r="Q889" t="str">
            <v>C02161</v>
          </cell>
          <cell r="R889">
            <v>37964</v>
          </cell>
          <cell r="S889" t="str">
            <v>pwrbtch</v>
          </cell>
          <cell r="U889" t="str">
            <v>Assoc w/Melrose study.  Extend 16W6 into Melrose.</v>
          </cell>
          <cell r="V889" t="str">
            <v xml:space="preserve">  </v>
          </cell>
          <cell r="W889" t="str">
            <v xml:space="preserve">  </v>
          </cell>
          <cell r="X889" t="str">
            <v>Div Ops-NE Electric</v>
          </cell>
          <cell r="Y889" t="str">
            <v>75005310E</v>
          </cell>
          <cell r="Z889" t="str">
            <v>MAE1000 - MA Electric Distribution PC</v>
          </cell>
          <cell r="AA889" t="str">
            <v>NONE</v>
          </cell>
          <cell r="AB889" t="str">
            <v xml:space="preserve">COMPANY 5310 LEVEL ELECT DIST </v>
          </cell>
          <cell r="AE889">
            <v>0</v>
          </cell>
          <cell r="AK889">
            <v>38229</v>
          </cell>
        </row>
        <row r="890">
          <cell r="A890" t="str">
            <v>C002162</v>
          </cell>
          <cell r="B890">
            <v>5310</v>
          </cell>
          <cell r="D890" t="str">
            <v>Extend 2396 to Beach Rd.</v>
          </cell>
          <cell r="E890" t="str">
            <v>P_Electric Distribution Line MA</v>
          </cell>
          <cell r="G890" t="str">
            <v>NONE</v>
          </cell>
          <cell r="H890" t="str">
            <v>NONE</v>
          </cell>
          <cell r="I890" t="str">
            <v>DANEK, GEORGE</v>
          </cell>
          <cell r="J890" t="str">
            <v>System Capacity &amp; Performance</v>
          </cell>
          <cell r="L890" t="str">
            <v>Load Relief</v>
          </cell>
          <cell r="M890" t="str">
            <v>Specific</v>
          </cell>
          <cell r="N890" t="str">
            <v>Substation Firming</v>
          </cell>
          <cell r="O890" t="str">
            <v>cancelled</v>
          </cell>
          <cell r="P890">
            <v>8084</v>
          </cell>
          <cell r="Q890" t="str">
            <v>C02162</v>
          </cell>
          <cell r="R890">
            <v>37964</v>
          </cell>
          <cell r="S890" t="str">
            <v>pwrbtch</v>
          </cell>
          <cell r="U890" t="str">
            <v>PRELIMINARY ENGINEERING to identifiy possible routing alternatives for 2396 line extention from Amesbury to Beach Road substation. Build 2396 overhead line extension</v>
          </cell>
          <cell r="V890" t="str">
            <v xml:space="preserve">  </v>
          </cell>
          <cell r="W890" t="str">
            <v>Extend the 2396 line from Amesbury Substation to Beach Road.  Tap 2396 line into Beach Road Substation to allow for automatic transfer between normal 2396 supply and alternate 2377 supply.  The 2330 line is to be renumbered 2377 and will also serve to bac</v>
          </cell>
          <cell r="X890" t="str">
            <v>Div Ops-NE Electric</v>
          </cell>
          <cell r="Y890" t="str">
            <v>75005310E</v>
          </cell>
          <cell r="Z890" t="str">
            <v>MAE1000 - MA Electric Distribution PC</v>
          </cell>
          <cell r="AA890" t="str">
            <v>NONE</v>
          </cell>
          <cell r="AB890" t="str">
            <v xml:space="preserve">COMPANY 5310 LEVEL ELECT DIST </v>
          </cell>
          <cell r="AE890">
            <v>3</v>
          </cell>
          <cell r="AF890" t="str">
            <v>3</v>
          </cell>
          <cell r="AG890">
            <v>38743</v>
          </cell>
          <cell r="AH890">
            <v>75000</v>
          </cell>
          <cell r="AK890">
            <v>39143</v>
          </cell>
        </row>
        <row r="891">
          <cell r="A891" t="str">
            <v>C002163</v>
          </cell>
          <cell r="B891">
            <v>5310</v>
          </cell>
          <cell r="D891" t="str">
            <v>Z-Saugus #23 T2 - Distr Portion</v>
          </cell>
          <cell r="E891" t="str">
            <v>P_Electric Distribution Line MA</v>
          </cell>
          <cell r="G891" t="str">
            <v>NONE</v>
          </cell>
          <cell r="H891" t="str">
            <v>NONE</v>
          </cell>
          <cell r="I891" t="str">
            <v>GOYETTE, TODD</v>
          </cell>
          <cell r="L891" t="str">
            <v>Load Relief</v>
          </cell>
          <cell r="M891" t="str">
            <v>Specific</v>
          </cell>
          <cell r="O891" t="str">
            <v>cancelled</v>
          </cell>
          <cell r="Q891" t="str">
            <v>C02163</v>
          </cell>
          <cell r="R891">
            <v>37964</v>
          </cell>
          <cell r="S891" t="str">
            <v>pwrbtch</v>
          </cell>
          <cell r="U891" t="str">
            <v>Assoc w/Melrose study.  Install 2 new feeders out of Saugus #23</v>
          </cell>
          <cell r="V891" t="str">
            <v xml:space="preserve">  </v>
          </cell>
          <cell r="W891" t="str">
            <v xml:space="preserve">  </v>
          </cell>
          <cell r="X891" t="str">
            <v>Div Ops-NE Electric</v>
          </cell>
          <cell r="Y891" t="str">
            <v>75005310E</v>
          </cell>
          <cell r="Z891" t="str">
            <v>MAE1000 - MA Electric Distribution PC</v>
          </cell>
          <cell r="AA891" t="str">
            <v>NONE</v>
          </cell>
          <cell r="AB891" t="str">
            <v xml:space="preserve">COMPANY 5310 LEVEL ELECT DIST </v>
          </cell>
          <cell r="AE891">
            <v>0</v>
          </cell>
          <cell r="AK891">
            <v>38231</v>
          </cell>
        </row>
        <row r="892">
          <cell r="A892" t="str">
            <v>C002164</v>
          </cell>
          <cell r="B892">
            <v>5310</v>
          </cell>
          <cell r="D892" t="str">
            <v>Salem #15 23/4KV T8</v>
          </cell>
          <cell r="E892" t="str">
            <v>P_Electric Distribution Sub MA</v>
          </cell>
          <cell r="G892" t="str">
            <v>NONE</v>
          </cell>
          <cell r="H892" t="str">
            <v>NONE</v>
          </cell>
          <cell r="M892" t="str">
            <v>Specific</v>
          </cell>
          <cell r="O892" t="str">
            <v>cancelled</v>
          </cell>
          <cell r="Q892" t="str">
            <v>C02164</v>
          </cell>
          <cell r="R892">
            <v>37964</v>
          </cell>
          <cell r="S892" t="str">
            <v>pwrbtch</v>
          </cell>
          <cell r="U892" t="str">
            <v>(CK - 100% project/construction complete - TK)</v>
          </cell>
          <cell r="V892" t="str">
            <v xml:space="preserve">  </v>
          </cell>
          <cell r="W892" t="str">
            <v xml:space="preserve">  </v>
          </cell>
          <cell r="X892" t="str">
            <v>Div Ops-NE Electric</v>
          </cell>
          <cell r="Y892" t="str">
            <v>75005310E</v>
          </cell>
          <cell r="Z892" t="str">
            <v>MAE1000 - MA Electric Distribution PC</v>
          </cell>
          <cell r="AA892" t="str">
            <v>NONE</v>
          </cell>
          <cell r="AB892" t="str">
            <v xml:space="preserve">COMPANY 5310 LEVEL ELECT DIST </v>
          </cell>
          <cell r="AE892">
            <v>0</v>
          </cell>
          <cell r="AK892">
            <v>38229</v>
          </cell>
        </row>
        <row r="893">
          <cell r="A893" t="str">
            <v>C002165</v>
          </cell>
          <cell r="B893">
            <v>5310</v>
          </cell>
          <cell r="D893" t="str">
            <v>Z-Perry Street - Inst outdoor sub</v>
          </cell>
          <cell r="E893" t="str">
            <v>P_Electric Distribution Sub MA</v>
          </cell>
          <cell r="G893" t="str">
            <v>NONE</v>
          </cell>
          <cell r="H893" t="str">
            <v>NONE</v>
          </cell>
          <cell r="L893" t="str">
            <v>Asset Replacement</v>
          </cell>
          <cell r="M893" t="str">
            <v>Specific</v>
          </cell>
          <cell r="N893" t="str">
            <v>Substation Asset Replacement</v>
          </cell>
          <cell r="O893" t="str">
            <v>cancelled</v>
          </cell>
          <cell r="Q893" t="str">
            <v>C02165</v>
          </cell>
          <cell r="R893">
            <v>37964</v>
          </cell>
          <cell r="S893" t="str">
            <v>pwrbtch</v>
          </cell>
          <cell r="U893" t="str">
            <v>Variance-schedule change.  (CK - Need Scope - 5% project, 50% design complete - permits, pending ABB study - TK)  RDS¿Any FY04 spending would be preliminary engineering and relatively small.</v>
          </cell>
          <cell r="V893" t="str">
            <v xml:space="preserve">  </v>
          </cell>
          <cell r="W893" t="str">
            <v xml:space="preserve">  </v>
          </cell>
          <cell r="X893" t="str">
            <v>Div Ops-NE Electric</v>
          </cell>
          <cell r="Y893" t="str">
            <v>75005310E</v>
          </cell>
          <cell r="Z893" t="str">
            <v>MAE1000 - MA Electric Distribution PC</v>
          </cell>
          <cell r="AA893" t="str">
            <v>NONE</v>
          </cell>
          <cell r="AB893" t="str">
            <v xml:space="preserve">COMPANY 5310 LEVEL ELECT DIST </v>
          </cell>
          <cell r="AE893">
            <v>0</v>
          </cell>
          <cell r="AK893">
            <v>40007</v>
          </cell>
        </row>
        <row r="894">
          <cell r="A894" t="str">
            <v>C002166</v>
          </cell>
          <cell r="B894">
            <v>5310</v>
          </cell>
          <cell r="D894" t="str">
            <v>Lynnway #21 Install 13kv Su</v>
          </cell>
          <cell r="E894" t="str">
            <v>P_Electric Distribution Sub MA</v>
          </cell>
          <cell r="G894" t="str">
            <v>NONE</v>
          </cell>
          <cell r="H894" t="str">
            <v>NONE</v>
          </cell>
          <cell r="M894" t="str">
            <v>Specific</v>
          </cell>
          <cell r="O894" t="str">
            <v>cancelled</v>
          </cell>
          <cell r="Q894" t="str">
            <v>C02166</v>
          </cell>
          <cell r="R894">
            <v>37964</v>
          </cell>
          <cell r="S894" t="str">
            <v>pwrbtch</v>
          </cell>
          <cell r="U894" t="str">
            <v>Variance-schedule change.  "(CK-2% project complete (on $5m), permitting complete and 5% design complete-TK)"</v>
          </cell>
          <cell r="V894" t="str">
            <v xml:space="preserve">  </v>
          </cell>
          <cell r="W894" t="str">
            <v xml:space="preserve">  </v>
          </cell>
          <cell r="X894" t="str">
            <v>Div Ops-NE Electric</v>
          </cell>
          <cell r="Y894" t="str">
            <v>75005310E</v>
          </cell>
          <cell r="Z894" t="str">
            <v>MAE1000 - MA Electric Distribution PC</v>
          </cell>
          <cell r="AA894" t="str">
            <v>NONE</v>
          </cell>
          <cell r="AB894" t="str">
            <v xml:space="preserve">COMPANY 5310 LEVEL ELECT DIST </v>
          </cell>
          <cell r="AE894">
            <v>0</v>
          </cell>
          <cell r="AK894">
            <v>38229</v>
          </cell>
        </row>
        <row r="895">
          <cell r="A895" t="str">
            <v>C002167</v>
          </cell>
          <cell r="B895">
            <v>5310</v>
          </cell>
          <cell r="D895" t="str">
            <v>Z-Highly Utiized Feeders-MV-Sub</v>
          </cell>
          <cell r="E895" t="str">
            <v>P_Electric Distribution Sub MA</v>
          </cell>
          <cell r="G895" t="str">
            <v>NONE</v>
          </cell>
          <cell r="H895" t="str">
            <v>NONE</v>
          </cell>
          <cell r="L895" t="str">
            <v>Load Relief</v>
          </cell>
          <cell r="M895" t="str">
            <v>Specific</v>
          </cell>
          <cell r="N895" t="str">
            <v>HUF/Feeder Health Review</v>
          </cell>
          <cell r="O895" t="str">
            <v>cancelled</v>
          </cell>
          <cell r="Q895" t="str">
            <v>C02167</v>
          </cell>
          <cell r="R895">
            <v>37964</v>
          </cell>
          <cell r="S895" t="str">
            <v>pwrbtch</v>
          </cell>
          <cell r="U895" t="str">
            <v xml:space="preserve">  </v>
          </cell>
          <cell r="V895" t="str">
            <v xml:space="preserve">cancel fp per email from Kelly, Patrick N. (SYR) 7/13/09. Kabir Salaam </v>
          </cell>
          <cell r="W895" t="str">
            <v xml:space="preserve">  </v>
          </cell>
          <cell r="X895" t="str">
            <v>Div Ops-NE Electric</v>
          </cell>
          <cell r="Y895" t="str">
            <v>75005310E</v>
          </cell>
          <cell r="Z895" t="str">
            <v>MAE1000 - MA Electric Distribution PC</v>
          </cell>
          <cell r="AA895" t="str">
            <v>NONE</v>
          </cell>
          <cell r="AB895" t="str">
            <v xml:space="preserve">COMPANY 5310 LEVEL ELECT DIST </v>
          </cell>
          <cell r="AE895">
            <v>0</v>
          </cell>
          <cell r="AK895">
            <v>40007</v>
          </cell>
        </row>
        <row r="896">
          <cell r="A896" t="str">
            <v>C002168</v>
          </cell>
          <cell r="B896">
            <v>5310</v>
          </cell>
          <cell r="D896" t="str">
            <v>Melrose #25 New Substation</v>
          </cell>
          <cell r="E896" t="str">
            <v>P_Electric Distribution Sub MA</v>
          </cell>
          <cell r="F896" t="str">
            <v>DCIG0908P84</v>
          </cell>
          <cell r="G896" t="str">
            <v>49</v>
          </cell>
          <cell r="H896" t="str">
            <v>NONE</v>
          </cell>
          <cell r="I896" t="str">
            <v>MACELHANEY, JAMES</v>
          </cell>
          <cell r="J896" t="str">
            <v>System Capacity &amp; Performance</v>
          </cell>
          <cell r="L896" t="str">
            <v>Reliability - Dist</v>
          </cell>
          <cell r="M896" t="str">
            <v>Specific</v>
          </cell>
          <cell r="N896" t="str">
            <v>Substation Supply Reliability Risk</v>
          </cell>
          <cell r="O896" t="str">
            <v>Closed</v>
          </cell>
          <cell r="P896">
            <v>7382</v>
          </cell>
          <cell r="Q896" t="str">
            <v>C02168</v>
          </cell>
          <cell r="R896">
            <v>37964</v>
          </cell>
          <cell r="S896" t="str">
            <v>pwrbtch</v>
          </cell>
          <cell r="U896" t="str">
            <v>Assoc w/Melrose study.  This project will install a new low profile 115/13.8kV substation at Melrose #25 and remove the existing three modular feeder positions.  The new substation will consist of 5 distribution circuits.</v>
          </cell>
          <cell r="V896" t="str">
            <v xml:space="preserve">  </v>
          </cell>
          <cell r="W896" t="str">
            <v>This project is associated with the recently approved Melrose/Saugus Area Planning Study.  A new low profile 13.8kV substation will be constructed at Melrose #2 to relieve the heavily loaded distribution facilities in Melrose.</v>
          </cell>
          <cell r="X896" t="str">
            <v>Div Ops-NE Electric</v>
          </cell>
          <cell r="Y896" t="str">
            <v>75005310E</v>
          </cell>
          <cell r="Z896" t="str">
            <v>MAE1000 - MA Electric Distribution PC</v>
          </cell>
          <cell r="AA896" t="str">
            <v>NONE</v>
          </cell>
          <cell r="AB896" t="str">
            <v xml:space="preserve">COMPANY 5310 LEVEL ELECT DIST </v>
          </cell>
          <cell r="AE896">
            <v>4</v>
          </cell>
          <cell r="AF896" t="str">
            <v>4</v>
          </cell>
          <cell r="AG896">
            <v>39819</v>
          </cell>
          <cell r="AH896">
            <v>3600000</v>
          </cell>
          <cell r="AI896">
            <v>0</v>
          </cell>
          <cell r="AJ896">
            <v>0</v>
          </cell>
          <cell r="AK896">
            <v>0</v>
          </cell>
          <cell r="AL896">
            <v>1</v>
          </cell>
          <cell r="AM896">
            <v>0</v>
          </cell>
          <cell r="AN896">
            <v>1</v>
          </cell>
        </row>
        <row r="897">
          <cell r="A897" t="str">
            <v>C002169</v>
          </cell>
          <cell r="B897">
            <v>5310</v>
          </cell>
          <cell r="D897" t="str">
            <v>Conceptual-Mystic Substation Work</v>
          </cell>
          <cell r="E897" t="str">
            <v>P_Electric Distribution Sub MA</v>
          </cell>
          <cell r="G897" t="str">
            <v>NONE</v>
          </cell>
          <cell r="H897" t="str">
            <v>NONE</v>
          </cell>
          <cell r="I897" t="str">
            <v>BARYS, FRANCIS R</v>
          </cell>
          <cell r="L897" t="str">
            <v>Load Relief</v>
          </cell>
          <cell r="M897" t="str">
            <v>Specific</v>
          </cell>
          <cell r="O897" t="str">
            <v>cancelled</v>
          </cell>
          <cell r="Q897" t="str">
            <v>C02169</v>
          </cell>
          <cell r="R897">
            <v>37964</v>
          </cell>
          <cell r="S897" t="str">
            <v>pwrbtch</v>
          </cell>
          <cell r="U897" t="str">
            <v>Conceptual project according to identified problems in the Malden study</v>
          </cell>
          <cell r="V897" t="str">
            <v>project cancelled per Dist. &amp; Trans. Related projects meeting held 8/16/07</v>
          </cell>
          <cell r="W897" t="str">
            <v xml:space="preserve">Conceptual plan for substation work in the Everett, Malden, Medford area. Study not yet started._x000D_
</v>
          </cell>
          <cell r="X897" t="str">
            <v>Div Ops-NE Electric</v>
          </cell>
          <cell r="Y897" t="str">
            <v>75005310E</v>
          </cell>
          <cell r="Z897" t="str">
            <v>MAE1000 - MA Electric Distribution PC</v>
          </cell>
          <cell r="AA897" t="str">
            <v>NONE</v>
          </cell>
          <cell r="AB897" t="str">
            <v xml:space="preserve">COMPANY 5310 LEVEL ELECT DIST </v>
          </cell>
          <cell r="AE897">
            <v>0</v>
          </cell>
          <cell r="AK897">
            <v>39310</v>
          </cell>
        </row>
        <row r="898">
          <cell r="A898" t="str">
            <v>C002170</v>
          </cell>
          <cell r="B898">
            <v>5310</v>
          </cell>
          <cell r="D898" t="str">
            <v>Z-W. Andover - Repl 35kV reclsrs</v>
          </cell>
          <cell r="E898" t="str">
            <v>P_Electric Distribution Sub MA</v>
          </cell>
          <cell r="G898" t="str">
            <v>NONE</v>
          </cell>
          <cell r="H898" t="str">
            <v>NONE</v>
          </cell>
          <cell r="L898" t="str">
            <v>Asset Replacement</v>
          </cell>
          <cell r="M898" t="str">
            <v>Specific</v>
          </cell>
          <cell r="O898" t="str">
            <v>cancelled</v>
          </cell>
          <cell r="Q898" t="str">
            <v>C02170</v>
          </cell>
          <cell r="R898">
            <v>37964</v>
          </cell>
          <cell r="S898" t="str">
            <v>pwrbtch</v>
          </cell>
          <cell r="U898" t="str">
            <v>(CK - 75% project complete, 67% construction complete - TK)</v>
          </cell>
          <cell r="V898" t="str">
            <v xml:space="preserve">  </v>
          </cell>
          <cell r="W898" t="str">
            <v xml:space="preserve">  </v>
          </cell>
          <cell r="X898" t="str">
            <v>Div Ops-NE Electric</v>
          </cell>
          <cell r="Y898" t="str">
            <v>75005310E</v>
          </cell>
          <cell r="Z898" t="str">
            <v>MAE1000 - MA Electric Distribution PC</v>
          </cell>
          <cell r="AA898" t="str">
            <v>NONE</v>
          </cell>
          <cell r="AB898" t="str">
            <v xml:space="preserve">COMPANY 5310 LEVEL ELECT DIST </v>
          </cell>
          <cell r="AE898">
            <v>0</v>
          </cell>
          <cell r="AK898">
            <v>38232</v>
          </cell>
        </row>
        <row r="899">
          <cell r="A899" t="str">
            <v>C002171</v>
          </cell>
          <cell r="B899">
            <v>5310</v>
          </cell>
          <cell r="D899" t="str">
            <v>Rem &amp; Inst Roof, Glendale #6</v>
          </cell>
          <cell r="E899" t="str">
            <v>P_Electric Distribution Sub MA</v>
          </cell>
          <cell r="G899" t="str">
            <v>NONE</v>
          </cell>
          <cell r="H899" t="str">
            <v>NONE</v>
          </cell>
          <cell r="M899" t="str">
            <v>Specific</v>
          </cell>
          <cell r="O899" t="str">
            <v>cancelled</v>
          </cell>
          <cell r="Q899" t="str">
            <v>C02171</v>
          </cell>
          <cell r="R899">
            <v>37964</v>
          </cell>
          <cell r="S899" t="str">
            <v>pwrbtch</v>
          </cell>
          <cell r="U899" t="str">
            <v xml:space="preserve">  </v>
          </cell>
          <cell r="V899" t="str">
            <v xml:space="preserve">  </v>
          </cell>
          <cell r="W899" t="str">
            <v xml:space="preserve">  </v>
          </cell>
          <cell r="X899" t="str">
            <v>Div Ops-NE Electric</v>
          </cell>
          <cell r="Y899" t="str">
            <v>75005310E</v>
          </cell>
          <cell r="Z899" t="str">
            <v>MAE1000 - MA Electric Distribution PC</v>
          </cell>
          <cell r="AA899" t="str">
            <v>NONE</v>
          </cell>
          <cell r="AB899" t="str">
            <v xml:space="preserve">COMPANY 5310 LEVEL ELECT DIST </v>
          </cell>
          <cell r="AE899">
            <v>0</v>
          </cell>
          <cell r="AK899">
            <v>38229</v>
          </cell>
        </row>
        <row r="900">
          <cell r="A900" t="str">
            <v>C002172</v>
          </cell>
          <cell r="B900">
            <v>5310</v>
          </cell>
          <cell r="D900" t="str">
            <v>Z-Turnpike 19W2 Upgrade</v>
          </cell>
          <cell r="E900" t="str">
            <v>P_Electric Distribution Sub MA</v>
          </cell>
          <cell r="G900" t="str">
            <v>NONE</v>
          </cell>
          <cell r="H900" t="str">
            <v>NONE</v>
          </cell>
          <cell r="L900" t="str">
            <v>Load Relief</v>
          </cell>
          <cell r="M900" t="str">
            <v>Specific</v>
          </cell>
          <cell r="O900" t="str">
            <v>cancelled</v>
          </cell>
          <cell r="Q900" t="str">
            <v>C02172</v>
          </cell>
          <cell r="R900">
            <v>37964</v>
          </cell>
          <cell r="S900" t="str">
            <v>pwrbtch</v>
          </cell>
          <cell r="U900" t="str">
            <v xml:space="preserve">  </v>
          </cell>
          <cell r="V900" t="str">
            <v xml:space="preserve">  </v>
          </cell>
          <cell r="W900" t="str">
            <v xml:space="preserve">  </v>
          </cell>
          <cell r="X900" t="str">
            <v>Div Ops-NE Electric</v>
          </cell>
          <cell r="Y900" t="str">
            <v>75005310E</v>
          </cell>
          <cell r="Z900" t="str">
            <v>MAE1000 - MA Electric Distribution PC</v>
          </cell>
          <cell r="AA900" t="str">
            <v>NONE</v>
          </cell>
          <cell r="AB900" t="str">
            <v xml:space="preserve">COMPANY 5310 LEVEL ELECT DIST </v>
          </cell>
          <cell r="AE900">
            <v>0</v>
          </cell>
          <cell r="AK900">
            <v>38231</v>
          </cell>
        </row>
        <row r="901">
          <cell r="A901" t="str">
            <v>C002173</v>
          </cell>
          <cell r="B901">
            <v>5310</v>
          </cell>
          <cell r="D901" t="str">
            <v>Z-Highly Utilized Feeders-NS-Sub</v>
          </cell>
          <cell r="E901" t="str">
            <v>P_Electric Distribution Sub MA</v>
          </cell>
          <cell r="G901" t="str">
            <v>NONE</v>
          </cell>
          <cell r="H901" t="str">
            <v>NONE</v>
          </cell>
          <cell r="L901" t="str">
            <v>Load Relief</v>
          </cell>
          <cell r="M901" t="str">
            <v>Specific</v>
          </cell>
          <cell r="N901" t="str">
            <v>HUF/Feeder Health Review</v>
          </cell>
          <cell r="O901" t="str">
            <v>cancelled</v>
          </cell>
          <cell r="Q901" t="str">
            <v>C02173</v>
          </cell>
          <cell r="R901">
            <v>37964</v>
          </cell>
          <cell r="S901" t="str">
            <v>pwrbtch</v>
          </cell>
          <cell r="U901" t="str">
            <v xml:space="preserve">  </v>
          </cell>
          <cell r="V901" t="str">
            <v xml:space="preserve">cancel fp per email from Kelly, Patrick N. (SYR) 7/13/09. Kabir Salaam </v>
          </cell>
          <cell r="W901" t="str">
            <v xml:space="preserve">  </v>
          </cell>
          <cell r="X901" t="str">
            <v>Div Ops-NE Electric</v>
          </cell>
          <cell r="Y901" t="str">
            <v>75005310E</v>
          </cell>
          <cell r="Z901" t="str">
            <v>MAE1000 - MA Electric Distribution PC</v>
          </cell>
          <cell r="AA901" t="str">
            <v>NONE</v>
          </cell>
          <cell r="AB901" t="str">
            <v xml:space="preserve">COMPANY 5310 LEVEL ELECT DIST </v>
          </cell>
          <cell r="AE901">
            <v>0</v>
          </cell>
          <cell r="AK901">
            <v>40007</v>
          </cell>
        </row>
        <row r="902">
          <cell r="A902" t="str">
            <v>C002174</v>
          </cell>
          <cell r="B902">
            <v>5310</v>
          </cell>
          <cell r="D902" t="str">
            <v>Z-Revere-Increase 7W2 Capacity</v>
          </cell>
          <cell r="E902" t="str">
            <v>P_Electric Distribution Sub MA</v>
          </cell>
          <cell r="G902" t="str">
            <v>NONE</v>
          </cell>
          <cell r="H902" t="str">
            <v>NONE</v>
          </cell>
          <cell r="M902" t="str">
            <v>Specific</v>
          </cell>
          <cell r="O902" t="str">
            <v>cancelled</v>
          </cell>
          <cell r="Q902" t="str">
            <v>C02174</v>
          </cell>
          <cell r="R902">
            <v>37964</v>
          </cell>
          <cell r="S902" t="str">
            <v>pwrbtch</v>
          </cell>
          <cell r="U902" t="str">
            <v>Cancel.  16W7 will provide relief.</v>
          </cell>
          <cell r="V902" t="str">
            <v xml:space="preserve">  </v>
          </cell>
          <cell r="W902" t="str">
            <v xml:space="preserve">  </v>
          </cell>
          <cell r="X902" t="str">
            <v>Div Ops-NE Electric</v>
          </cell>
          <cell r="Y902" t="str">
            <v>75005310E</v>
          </cell>
          <cell r="Z902" t="str">
            <v>MAE1000 - MA Electric Distribution PC</v>
          </cell>
          <cell r="AA902" t="str">
            <v>NONE</v>
          </cell>
          <cell r="AB902" t="str">
            <v xml:space="preserve">COMPANY 5310 LEVEL ELECT DIST </v>
          </cell>
          <cell r="AE902">
            <v>0</v>
          </cell>
          <cell r="AK902">
            <v>38232</v>
          </cell>
        </row>
        <row r="903">
          <cell r="A903" t="str">
            <v>C002175</v>
          </cell>
          <cell r="B903">
            <v>5310</v>
          </cell>
          <cell r="D903" t="str">
            <v>Z-Everett #37 - New 13KV Feeder</v>
          </cell>
          <cell r="E903" t="str">
            <v>P_Electric Distribution Sub MA</v>
          </cell>
          <cell r="G903" t="str">
            <v>NONE</v>
          </cell>
          <cell r="H903" t="str">
            <v>NONE</v>
          </cell>
          <cell r="M903" t="str">
            <v>Specific</v>
          </cell>
          <cell r="O903" t="str">
            <v>cancelled</v>
          </cell>
          <cell r="Q903" t="str">
            <v>C02175</v>
          </cell>
          <cell r="R903">
            <v>37964</v>
          </cell>
          <cell r="S903" t="str">
            <v>pwrbtch</v>
          </cell>
          <cell r="U903" t="str">
            <v>Conceptual project according to identified problems in the Malden study</v>
          </cell>
          <cell r="V903" t="str">
            <v xml:space="preserve">  </v>
          </cell>
          <cell r="W903" t="str">
            <v xml:space="preserve">  </v>
          </cell>
          <cell r="X903" t="str">
            <v>Div Ops-NE Electric</v>
          </cell>
          <cell r="Y903" t="str">
            <v>75005310E</v>
          </cell>
          <cell r="Z903" t="str">
            <v>MAE1000 - MA Electric Distribution PC</v>
          </cell>
          <cell r="AA903" t="str">
            <v>NONE</v>
          </cell>
          <cell r="AB903" t="str">
            <v xml:space="preserve">COMPANY 5310 LEVEL ELECT DIST </v>
          </cell>
          <cell r="AE903">
            <v>0</v>
          </cell>
          <cell r="AK903">
            <v>38225</v>
          </cell>
        </row>
        <row r="904">
          <cell r="A904" t="str">
            <v>C002176</v>
          </cell>
          <cell r="B904">
            <v>5310</v>
          </cell>
          <cell r="D904" t="str">
            <v>Maplewood 16W6&amp;W7 Fdrs-Sub</v>
          </cell>
          <cell r="E904" t="str">
            <v>P_Electric Distribution Sub MA</v>
          </cell>
          <cell r="G904" t="str">
            <v>NONE</v>
          </cell>
          <cell r="H904" t="str">
            <v>NONE</v>
          </cell>
          <cell r="I904" t="str">
            <v>HANLON, WILLIAM</v>
          </cell>
          <cell r="J904" t="str">
            <v>System Capacity &amp; Performance</v>
          </cell>
          <cell r="L904" t="str">
            <v>Load Relief</v>
          </cell>
          <cell r="M904" t="str">
            <v>Specific</v>
          </cell>
          <cell r="O904" t="str">
            <v>cancelled</v>
          </cell>
          <cell r="P904">
            <v>7375</v>
          </cell>
          <cell r="Q904" t="str">
            <v>C02176</v>
          </cell>
          <cell r="R904">
            <v>37964</v>
          </cell>
          <cell r="S904" t="str">
            <v>pwrbtch</v>
          </cell>
          <cell r="U904" t="str">
            <v>(CK - 50% project 33% construction complete - TK)</v>
          </cell>
          <cell r="V904" t="str">
            <v xml:space="preserve">  </v>
          </cell>
          <cell r="W904" t="str">
            <v xml:space="preserve">  </v>
          </cell>
          <cell r="X904" t="str">
            <v>Div Ops-NE Electric</v>
          </cell>
          <cell r="Y904" t="str">
            <v>75005310E</v>
          </cell>
          <cell r="Z904" t="str">
            <v>MAE1000 - MA Electric Distribution PC</v>
          </cell>
          <cell r="AA904" t="str">
            <v>NONE</v>
          </cell>
          <cell r="AB904" t="str">
            <v xml:space="preserve">COMPANY 5310 LEVEL ELECT DIST </v>
          </cell>
          <cell r="AE904">
            <v>0</v>
          </cell>
          <cell r="AK904">
            <v>39262</v>
          </cell>
        </row>
        <row r="905">
          <cell r="A905" t="str">
            <v>C002177</v>
          </cell>
          <cell r="B905">
            <v>5310</v>
          </cell>
          <cell r="D905" t="str">
            <v>Railyard 13kv W. Salem</v>
          </cell>
          <cell r="E905" t="str">
            <v>P_Electric Distribution Sub MA</v>
          </cell>
          <cell r="G905" t="str">
            <v>NONE</v>
          </cell>
          <cell r="H905" t="str">
            <v>NONE</v>
          </cell>
          <cell r="M905" t="str">
            <v>Specific</v>
          </cell>
          <cell r="O905" t="str">
            <v>cancelled</v>
          </cell>
          <cell r="Q905" t="str">
            <v>C02177</v>
          </cell>
          <cell r="R905">
            <v>37964</v>
          </cell>
          <cell r="S905" t="str">
            <v>pwrbtch</v>
          </cell>
          <cell r="U905" t="str">
            <v>Project identified in Salem/Swampscott study draft report</v>
          </cell>
          <cell r="V905" t="str">
            <v xml:space="preserve">  </v>
          </cell>
          <cell r="W905" t="str">
            <v xml:space="preserve">  </v>
          </cell>
          <cell r="X905" t="str">
            <v>Div Ops-NE Electric</v>
          </cell>
          <cell r="Y905" t="str">
            <v>75005310E</v>
          </cell>
          <cell r="Z905" t="str">
            <v>MAE1000 - MA Electric Distribution PC</v>
          </cell>
          <cell r="AA905" t="str">
            <v>NONE</v>
          </cell>
          <cell r="AB905" t="str">
            <v xml:space="preserve">COMPANY 5310 LEVEL ELECT DIST </v>
          </cell>
          <cell r="AE905">
            <v>0</v>
          </cell>
          <cell r="AK905">
            <v>38229</v>
          </cell>
        </row>
        <row r="906">
          <cell r="A906" t="str">
            <v>C002178</v>
          </cell>
          <cell r="B906">
            <v>5310</v>
          </cell>
          <cell r="D906" t="str">
            <v>Glendale #6-Replace 23kV Brkrs</v>
          </cell>
          <cell r="E906" t="str">
            <v>P_Electric Distribution Sub MA</v>
          </cell>
          <cell r="G906" t="str">
            <v>49</v>
          </cell>
          <cell r="H906" t="str">
            <v>NONE</v>
          </cell>
          <cell r="I906" t="str">
            <v>PRETORIUS, ERIC</v>
          </cell>
          <cell r="J906" t="str">
            <v>Asset Condition</v>
          </cell>
          <cell r="L906" t="str">
            <v>Asset Replacement</v>
          </cell>
          <cell r="M906" t="str">
            <v>Specific</v>
          </cell>
          <cell r="N906" t="str">
            <v>Substation Asset Replacement</v>
          </cell>
          <cell r="O906" t="str">
            <v>Closed</v>
          </cell>
          <cell r="P906">
            <v>7303</v>
          </cell>
          <cell r="Q906" t="str">
            <v>C02178</v>
          </cell>
          <cell r="R906">
            <v>37964</v>
          </cell>
          <cell r="S906" t="str">
            <v>pwrbtch</v>
          </cell>
          <cell r="U906" t="str">
            <v>Replace remaining 3 23kv H-Type circuit breakers (circa 130's). The H-Type breakers have proven to be un-reliable and have failed in the past to trip when requried._x000D_
This work will remove the old breakers (oil filled), install retrofi</v>
          </cell>
          <cell r="V906" t="str">
            <v>Continuation of the 23KV breaker replacement project_x000D_
Work Order for this project and this Estimate Funding will be 9000042215</v>
          </cell>
          <cell r="W906" t="str">
            <v>Four of the five circuit breakers were manufactured in the 1940's and have reached the end of their useful life. There have been two incidents over the last two years where these breakers failed to open during a cable fault, subjecting the cable to extend</v>
          </cell>
          <cell r="X906" t="str">
            <v>Div Ops-NE Electric</v>
          </cell>
          <cell r="Y906" t="str">
            <v>75005310E</v>
          </cell>
          <cell r="Z906" t="str">
            <v>MAE1000 - MA Electric Distribution PC</v>
          </cell>
          <cell r="AA906" t="str">
            <v>NONE</v>
          </cell>
          <cell r="AB906" t="str">
            <v>SUB #6 GLENDALE - BROADWAY &amp; OAKLAN</v>
          </cell>
          <cell r="AE906">
            <v>5</v>
          </cell>
          <cell r="AF906" t="str">
            <v>5</v>
          </cell>
          <cell r="AG906">
            <v>39786</v>
          </cell>
          <cell r="AH906">
            <v>675000</v>
          </cell>
          <cell r="AI906">
            <v>0</v>
          </cell>
          <cell r="AJ906">
            <v>0</v>
          </cell>
          <cell r="AK906">
            <v>0</v>
          </cell>
          <cell r="AL906">
            <v>1</v>
          </cell>
          <cell r="AM906">
            <v>0</v>
          </cell>
          <cell r="AN906">
            <v>1</v>
          </cell>
        </row>
        <row r="907">
          <cell r="A907" t="str">
            <v>C002179</v>
          </cell>
          <cell r="B907">
            <v>5310</v>
          </cell>
          <cell r="D907" t="str">
            <v>Z-AFSC - NS - Sub</v>
          </cell>
          <cell r="E907" t="str">
            <v>P_Electric Distribution Sub MA</v>
          </cell>
          <cell r="G907" t="str">
            <v>NONE</v>
          </cell>
          <cell r="H907" t="str">
            <v>NONE</v>
          </cell>
          <cell r="M907" t="str">
            <v>Specific</v>
          </cell>
          <cell r="O907" t="str">
            <v>cancelled</v>
          </cell>
          <cell r="P907">
            <v>7617</v>
          </cell>
          <cell r="Q907" t="str">
            <v>C02179</v>
          </cell>
          <cell r="R907">
            <v>37964</v>
          </cell>
          <cell r="S907" t="str">
            <v>pwrbtch</v>
          </cell>
          <cell r="U907" t="str">
            <v xml:space="preserve">  </v>
          </cell>
          <cell r="V907" t="str">
            <v xml:space="preserve">  </v>
          </cell>
          <cell r="W907" t="str">
            <v xml:space="preserve">  </v>
          </cell>
          <cell r="X907" t="str">
            <v>Div Ops-NE Electric</v>
          </cell>
          <cell r="Y907" t="str">
            <v>75005310E</v>
          </cell>
          <cell r="Z907" t="str">
            <v>MAE1000 - MA Electric Distribution PC</v>
          </cell>
          <cell r="AA907" t="str">
            <v>NONE</v>
          </cell>
          <cell r="AB907" t="str">
            <v xml:space="preserve">COMPANY 5310 LEVEL ELECT DIST </v>
          </cell>
          <cell r="AE907">
            <v>0</v>
          </cell>
          <cell r="AK907">
            <v>38573</v>
          </cell>
        </row>
        <row r="908">
          <cell r="A908" t="str">
            <v>C002180</v>
          </cell>
          <cell r="B908">
            <v>5310</v>
          </cell>
          <cell r="D908" t="str">
            <v>Z-AFSC - MV - Sub</v>
          </cell>
          <cell r="E908" t="str">
            <v>P_Electric Distribution Sub MA</v>
          </cell>
          <cell r="G908" t="str">
            <v>NONE</v>
          </cell>
          <cell r="H908" t="str">
            <v>NONE</v>
          </cell>
          <cell r="M908" t="str">
            <v>Specific</v>
          </cell>
          <cell r="O908" t="str">
            <v>cancelled</v>
          </cell>
          <cell r="P908">
            <v>7616</v>
          </cell>
          <cell r="Q908" t="str">
            <v>C02180</v>
          </cell>
          <cell r="R908">
            <v>37964</v>
          </cell>
          <cell r="S908" t="str">
            <v>pwrbtch</v>
          </cell>
          <cell r="U908" t="str">
            <v xml:space="preserve">  </v>
          </cell>
          <cell r="V908" t="str">
            <v xml:space="preserve">  </v>
          </cell>
          <cell r="W908" t="str">
            <v xml:space="preserve">  </v>
          </cell>
          <cell r="X908" t="str">
            <v>Div Ops-NE Electric</v>
          </cell>
          <cell r="Y908" t="str">
            <v>75005310E</v>
          </cell>
          <cell r="Z908" t="str">
            <v>MAE1000 - MA Electric Distribution PC</v>
          </cell>
          <cell r="AA908" t="str">
            <v>NONE</v>
          </cell>
          <cell r="AB908" t="str">
            <v xml:space="preserve">COMPANY 5310 LEVEL ELECT DIST </v>
          </cell>
          <cell r="AE908">
            <v>0</v>
          </cell>
          <cell r="AK908">
            <v>38573</v>
          </cell>
        </row>
        <row r="909">
          <cell r="A909" t="str">
            <v>C002181</v>
          </cell>
          <cell r="B909">
            <v>5310</v>
          </cell>
          <cell r="D909" t="str">
            <v>Nbypt #36 Sub Supply Upgrades</v>
          </cell>
          <cell r="E909" t="str">
            <v>P_Electric Distribution Sub MA</v>
          </cell>
          <cell r="F909" t="str">
            <v>DCIG0508S5</v>
          </cell>
          <cell r="G909" t="str">
            <v>45</v>
          </cell>
          <cell r="H909" t="str">
            <v>29</v>
          </cell>
          <cell r="I909" t="str">
            <v>GALGANO, ROBERT</v>
          </cell>
          <cell r="J909" t="str">
            <v>System Capacity &amp; Performance</v>
          </cell>
          <cell r="K909" t="str">
            <v>D_Non-REP SUB OTHER</v>
          </cell>
          <cell r="L909" t="str">
            <v>Load Relief</v>
          </cell>
          <cell r="M909" t="str">
            <v>Specific</v>
          </cell>
          <cell r="O909" t="str">
            <v>open</v>
          </cell>
          <cell r="P909">
            <v>7405</v>
          </cell>
          <cell r="Q909" t="str">
            <v>C02181</v>
          </cell>
          <cell r="R909">
            <v>37964</v>
          </cell>
          <cell r="S909" t="str">
            <v>pwrbtch</v>
          </cell>
          <cell r="U909" t="str">
            <v>Nbypt #36 Sub Supply Upgrades</v>
          </cell>
          <cell r="V909" t="str">
            <v xml:space="preserve">  </v>
          </cell>
          <cell r="W909" t="str">
            <v>Peak loading on 2367 and 2405 exceeds capability of either line to backup the other.  Once W. Amesbury 115/23 kV sub is in service, the 2330 will be a backup source to Newburyport.  This project will allow for automatic switching to allow 2330 to backup t</v>
          </cell>
          <cell r="X909" t="str">
            <v>Div Ops-NE Electric</v>
          </cell>
          <cell r="Y909" t="str">
            <v>75005310E</v>
          </cell>
          <cell r="Z909" t="str">
            <v>MAE1000 - MA Electric Distribution PC</v>
          </cell>
          <cell r="AA909" t="str">
            <v>NONE</v>
          </cell>
          <cell r="AB909" t="str">
            <v>SUB #36 NEWBURYPORT - WATER STREET,</v>
          </cell>
          <cell r="AC909" t="str">
            <v>A1 C0 X1</v>
          </cell>
          <cell r="AE909">
            <v>5</v>
          </cell>
          <cell r="AF909" t="str">
            <v>5</v>
          </cell>
          <cell r="AG909">
            <v>39877</v>
          </cell>
          <cell r="AH909">
            <v>405000</v>
          </cell>
        </row>
        <row r="910">
          <cell r="A910" t="str">
            <v>C002182</v>
          </cell>
          <cell r="B910">
            <v>5310</v>
          </cell>
          <cell r="D910" t="str">
            <v>Amesbury #5 Replace 4kV Trf Disconn</v>
          </cell>
          <cell r="E910" t="str">
            <v>P_Electric Distribution Sub MA</v>
          </cell>
          <cell r="F910" t="str">
            <v>DCIG0508S5</v>
          </cell>
          <cell r="G910" t="str">
            <v>45</v>
          </cell>
          <cell r="H910" t="str">
            <v>29</v>
          </cell>
          <cell r="I910" t="str">
            <v>GALGANO, ROBERT</v>
          </cell>
          <cell r="J910" t="str">
            <v>System Capacity &amp; Performance</v>
          </cell>
          <cell r="K910" t="str">
            <v>D_Non-REP SUB OTHER</v>
          </cell>
          <cell r="L910" t="str">
            <v>Load Relief</v>
          </cell>
          <cell r="M910" t="str">
            <v>Specific</v>
          </cell>
          <cell r="O910" t="str">
            <v>Closed</v>
          </cell>
          <cell r="P910">
            <v>7168</v>
          </cell>
          <cell r="Q910" t="str">
            <v>C02182</v>
          </cell>
          <cell r="R910">
            <v>37964</v>
          </cell>
          <cell r="S910" t="str">
            <v>pwrbtch</v>
          </cell>
          <cell r="U910" t="str">
            <v>INSTALL:  Four (4) sets of 2,000 A disconnect switches on the 4.16 kV transformer breakers.  Switch numbers 141, 142, 143 and 243._x000D_
REMOVE:  Four (4) sets of 600 A disconnect switches</v>
          </cell>
          <cell r="V910" t="str">
            <v>additional Pre-Eng dollars updated based on original sanction paper DCIG0508S5 and DOA request.</v>
          </cell>
          <cell r="W910" t="str">
            <v xml:space="preserve">The King Street Area Study, Sept, 2003, by B. Hayduk, identified the need to replace these four sets of 4kV disconnects due to thermal requirements._x000D_
_x000D_
A separate distribution line project, C29769, will be done to change the supply to one 23kV line, with </v>
          </cell>
          <cell r="X910" t="str">
            <v>Div Ops-NE Electric</v>
          </cell>
          <cell r="Y910" t="str">
            <v>75005310E</v>
          </cell>
          <cell r="Z910" t="str">
            <v>MAE1000 - MA Electric Distribution PC</v>
          </cell>
          <cell r="AA910" t="str">
            <v>NONE</v>
          </cell>
          <cell r="AB910" t="str">
            <v>SUB #5 AMESBURY - MILL STREET, AMES</v>
          </cell>
          <cell r="AE910">
            <v>5</v>
          </cell>
          <cell r="AF910" t="str">
            <v>5</v>
          </cell>
          <cell r="AG910">
            <v>39877</v>
          </cell>
          <cell r="AH910">
            <v>140000</v>
          </cell>
          <cell r="AI910">
            <v>0</v>
          </cell>
          <cell r="AJ910">
            <v>1</v>
          </cell>
          <cell r="AK910">
            <v>1</v>
          </cell>
          <cell r="AL910">
            <v>0</v>
          </cell>
          <cell r="AM910">
            <v>1</v>
          </cell>
          <cell r="AN910">
            <v>1</v>
          </cell>
        </row>
        <row r="911">
          <cell r="A911" t="str">
            <v>C002183</v>
          </cell>
          <cell r="B911">
            <v>5310</v>
          </cell>
          <cell r="D911" t="str">
            <v>Install MOLB switches 2377&amp;2396</v>
          </cell>
          <cell r="E911" t="str">
            <v>P_Electric Distribution Line MA</v>
          </cell>
          <cell r="G911" t="str">
            <v>NONE</v>
          </cell>
          <cell r="H911" t="str">
            <v>NONE</v>
          </cell>
          <cell r="I911" t="str">
            <v>HAYDUK, BRIAN</v>
          </cell>
          <cell r="J911" t="str">
            <v>System Capacity &amp; Performance</v>
          </cell>
          <cell r="L911" t="str">
            <v>Reliability - Dist</v>
          </cell>
          <cell r="M911" t="str">
            <v>Specific</v>
          </cell>
          <cell r="N911" t="str">
            <v>Substation Supply Reliability Risk</v>
          </cell>
          <cell r="O911" t="str">
            <v>cancelled</v>
          </cell>
          <cell r="P911">
            <v>8247</v>
          </cell>
          <cell r="Q911" t="str">
            <v>C02183</v>
          </cell>
          <cell r="R911">
            <v>37964</v>
          </cell>
          <cell r="S911" t="str">
            <v>pwrbtch</v>
          </cell>
          <cell r="U911" t="str">
            <v>INSTALL: (2) 1,200A 23 kV motorized loadbreak switches with controller; associated voltage sensing tranformers</v>
          </cell>
          <cell r="V911" t="str">
            <v xml:space="preserve">  </v>
          </cell>
          <cell r="W911" t="str">
            <v>These MOLB switches will back up the Amesbury/Salisbury area for loss of the source to the 115/23 kV.  They will be operated normally open outside of King Street on the 2377 and 2396 lines.</v>
          </cell>
          <cell r="X911" t="str">
            <v>Div Ops-NE Electric</v>
          </cell>
          <cell r="Y911" t="str">
            <v>75005310E</v>
          </cell>
          <cell r="Z911" t="str">
            <v>MAE1000 - MA Electric Distribution PC</v>
          </cell>
          <cell r="AA911" t="str">
            <v>NONE</v>
          </cell>
          <cell r="AB911" t="str">
            <v>MASS PLANT - MA 5310 - MAE1000</v>
          </cell>
          <cell r="AE911">
            <v>0</v>
          </cell>
          <cell r="AK911">
            <v>39456</v>
          </cell>
        </row>
        <row r="912">
          <cell r="A912" t="str">
            <v>C002184</v>
          </cell>
          <cell r="B912">
            <v>5310</v>
          </cell>
          <cell r="D912" t="str">
            <v>Study- Methuen/Dracut - Sub</v>
          </cell>
          <cell r="E912" t="str">
            <v>P_Electric Distribution Sub MA</v>
          </cell>
          <cell r="G912" t="str">
            <v>NONE</v>
          </cell>
          <cell r="H912" t="str">
            <v>NONE</v>
          </cell>
          <cell r="I912" t="str">
            <v>HENRY, JOSEPH</v>
          </cell>
          <cell r="M912" t="str">
            <v>Specific</v>
          </cell>
          <cell r="O912" t="str">
            <v>cancelled</v>
          </cell>
          <cell r="Q912" t="str">
            <v>C02184</v>
          </cell>
          <cell r="R912">
            <v>37964</v>
          </cell>
          <cell r="S912" t="str">
            <v>pwrbtch</v>
          </cell>
          <cell r="U912" t="str">
            <v>Add 3 fdrs to E. Dracut 75 Sub</v>
          </cell>
          <cell r="V912" t="str">
            <v xml:space="preserve">  </v>
          </cell>
          <cell r="W912" t="str">
            <v xml:space="preserve">  </v>
          </cell>
          <cell r="X912" t="str">
            <v>Div Ops-NE Electric</v>
          </cell>
          <cell r="Y912" t="str">
            <v>75005310E</v>
          </cell>
          <cell r="Z912" t="str">
            <v>MAE1000 - MA Electric Distribution PC</v>
          </cell>
          <cell r="AA912" t="str">
            <v>NONE</v>
          </cell>
          <cell r="AB912" t="str">
            <v xml:space="preserve">COMPANY 5310 LEVEL ELECT DIST </v>
          </cell>
          <cell r="AE912">
            <v>0</v>
          </cell>
          <cell r="AK912">
            <v>38229</v>
          </cell>
        </row>
        <row r="913">
          <cell r="A913" t="str">
            <v>C002185</v>
          </cell>
          <cell r="B913">
            <v>5310</v>
          </cell>
          <cell r="D913" t="str">
            <v>W Amesbury 115-23 kV Sub</v>
          </cell>
          <cell r="E913" t="str">
            <v>P_Electric Distribution Sub MA</v>
          </cell>
          <cell r="G913" t="str">
            <v>NONE</v>
          </cell>
          <cell r="H913" t="str">
            <v>NONE</v>
          </cell>
          <cell r="I913" t="str">
            <v>HAYDUK, BRIAN</v>
          </cell>
          <cell r="M913" t="str">
            <v>Specific</v>
          </cell>
          <cell r="O913" t="str">
            <v>cancelled</v>
          </cell>
          <cell r="Q913" t="str">
            <v>C02185</v>
          </cell>
          <cell r="R913">
            <v>37964</v>
          </cell>
          <cell r="S913" t="str">
            <v>pwrbtch</v>
          </cell>
          <cell r="U913" t="str">
            <v>Assoc. w/ King St. Study</v>
          </cell>
          <cell r="V913" t="str">
            <v xml:space="preserve">  </v>
          </cell>
          <cell r="W913" t="str">
            <v xml:space="preserve">  </v>
          </cell>
          <cell r="X913" t="str">
            <v>Div Ops-NE Electric</v>
          </cell>
          <cell r="Y913" t="str">
            <v>75005310E</v>
          </cell>
          <cell r="Z913" t="str">
            <v>MAE1000 - MA Electric Distribution PC</v>
          </cell>
          <cell r="AA913" t="str">
            <v>NONE</v>
          </cell>
          <cell r="AB913" t="str">
            <v xml:space="preserve">COMPANY 5310 LEVEL ELECT DIST </v>
          </cell>
          <cell r="AE913">
            <v>0</v>
          </cell>
          <cell r="AK913">
            <v>38229</v>
          </cell>
        </row>
        <row r="914">
          <cell r="A914" t="str">
            <v>C002186</v>
          </cell>
          <cell r="B914">
            <v>5310</v>
          </cell>
          <cell r="D914" t="str">
            <v>Inst auto MOLB xfer - Merr Muni</v>
          </cell>
          <cell r="E914" t="str">
            <v>P_Electric Distribution Line MA</v>
          </cell>
          <cell r="F914" t="str">
            <v>DCIG0508S5</v>
          </cell>
          <cell r="G914" t="str">
            <v>45</v>
          </cell>
          <cell r="H914" t="str">
            <v>29</v>
          </cell>
          <cell r="I914" t="str">
            <v>GALGANO, ROBERT</v>
          </cell>
          <cell r="J914" t="str">
            <v>System Capacity &amp; Performance</v>
          </cell>
          <cell r="K914" t="str">
            <v>D_Non-REP LINE OTHER</v>
          </cell>
          <cell r="L914" t="str">
            <v>Load Relief</v>
          </cell>
          <cell r="M914" t="str">
            <v>Specific</v>
          </cell>
          <cell r="O914" t="str">
            <v>Closed</v>
          </cell>
          <cell r="P914">
            <v>8239</v>
          </cell>
          <cell r="Q914" t="str">
            <v>C02186</v>
          </cell>
          <cell r="R914">
            <v>37964</v>
          </cell>
          <cell r="S914" t="str">
            <v>pwrbtch</v>
          </cell>
          <cell r="U914" t="str">
            <v>INSTALL: (2) 1,200 A, 25 kV MOLB switches with automatic transfer control and associated voltage sensing transformers._x000D_
REMOVE: (2) line reclosers with associated controls and transformers</v>
          </cell>
          <cell r="V914" t="str">
            <v xml:space="preserve">  </v>
          </cell>
          <cell r="W914" t="str">
            <v>Reclosers utilized in the existing 23 kV automatic transfer scheme supplying Merrimac Municipal Light Co will be overdutied once the W. Amesbury 115/23 kV substation is in service.  Replacing the recloser-based scheme with MOLB's is recommended.  NGrid ha</v>
          </cell>
          <cell r="X914" t="str">
            <v>Div Ops-NE Electric</v>
          </cell>
          <cell r="Y914" t="str">
            <v>75005310E</v>
          </cell>
          <cell r="Z914" t="str">
            <v>MAE1000 - MA Electric Distribution PC</v>
          </cell>
          <cell r="AA914" t="str">
            <v>NONE</v>
          </cell>
          <cell r="AB914" t="str">
            <v>MASS PLANT - MA 5310 - MAE1000</v>
          </cell>
          <cell r="AE914">
            <v>3</v>
          </cell>
          <cell r="AF914" t="str">
            <v>3</v>
          </cell>
          <cell r="AG914">
            <v>39877</v>
          </cell>
          <cell r="AH914">
            <v>100000</v>
          </cell>
          <cell r="AI914">
            <v>1</v>
          </cell>
          <cell r="AJ914">
            <v>1</v>
          </cell>
          <cell r="AK914">
            <v>1</v>
          </cell>
          <cell r="AL914">
            <v>0</v>
          </cell>
          <cell r="AM914">
            <v>1</v>
          </cell>
          <cell r="AN914">
            <v>1</v>
          </cell>
        </row>
        <row r="915">
          <cell r="A915" t="str">
            <v>C002187</v>
          </cell>
          <cell r="B915">
            <v>5310</v>
          </cell>
          <cell r="D915" t="str">
            <v>Convert 45J1 feeder to 13 kV</v>
          </cell>
          <cell r="E915" t="str">
            <v>P_Electric Distribution Line MA</v>
          </cell>
          <cell r="F915" t="str">
            <v>DCIG0508S5</v>
          </cell>
          <cell r="G915" t="str">
            <v>45</v>
          </cell>
          <cell r="H915" t="str">
            <v>29</v>
          </cell>
          <cell r="I915" t="str">
            <v>GALGANO, ROBERT</v>
          </cell>
          <cell r="J915" t="str">
            <v>System Capacity &amp; Performance</v>
          </cell>
          <cell r="L915" t="str">
            <v>Load Relief</v>
          </cell>
          <cell r="M915" t="str">
            <v>Specific</v>
          </cell>
          <cell r="O915" t="str">
            <v>open</v>
          </cell>
          <cell r="P915">
            <v>7915</v>
          </cell>
          <cell r="Q915" t="str">
            <v>C02187</v>
          </cell>
          <cell r="R915">
            <v>37964</v>
          </cell>
          <cell r="S915" t="str">
            <v>pwrbtch</v>
          </cell>
          <cell r="U915" t="str">
            <v>INSTALL: (1000) ckt ft 3-477 open wire; (10) poles and associated 15 kV distribution equipment.  _x000D_
REMOVE: (1000) ckt ft misc. wire; (10) poles and associated 5 kV distribution equipment</v>
          </cell>
          <cell r="V915" t="str">
            <v xml:space="preserve">  </v>
          </cell>
          <cell r="W915" t="str">
            <v>Convert the W. Amesbury 45J1 to make way for the new W. Amesbury 13.2 kV feeders.</v>
          </cell>
          <cell r="X915" t="str">
            <v>Div Ops-NE Electric</v>
          </cell>
          <cell r="Y915" t="str">
            <v>75005310E</v>
          </cell>
          <cell r="Z915" t="str">
            <v>MAE1000 - MA Electric Distribution PC</v>
          </cell>
          <cell r="AA915" t="str">
            <v>NONE</v>
          </cell>
          <cell r="AB915" t="str">
            <v>MASS PLANT - MA 5310 - MAE1000</v>
          </cell>
          <cell r="AC915" t="str">
            <v>A0 C2 X0</v>
          </cell>
          <cell r="AE915">
            <v>4</v>
          </cell>
          <cell r="AF915" t="str">
            <v>4</v>
          </cell>
          <cell r="AG915">
            <v>39877</v>
          </cell>
          <cell r="AH915">
            <v>541000</v>
          </cell>
        </row>
        <row r="916">
          <cell r="A916" t="str">
            <v>C002188</v>
          </cell>
          <cell r="B916">
            <v>5310</v>
          </cell>
          <cell r="D916" t="str">
            <v>Z-Forge Village Removal</v>
          </cell>
          <cell r="E916" t="str">
            <v>P_Electric Distribution Sub MA</v>
          </cell>
          <cell r="G916" t="str">
            <v>NONE</v>
          </cell>
          <cell r="H916" t="str">
            <v>NONE</v>
          </cell>
          <cell r="I916" t="str">
            <v>HENRY, JOSEPH</v>
          </cell>
          <cell r="L916" t="str">
            <v>Asset Replacement</v>
          </cell>
          <cell r="M916" t="str">
            <v>Specific</v>
          </cell>
          <cell r="O916" t="str">
            <v>cancelled</v>
          </cell>
          <cell r="Q916" t="str">
            <v>C02188</v>
          </cell>
          <cell r="R916">
            <v>37964</v>
          </cell>
          <cell r="S916" t="str">
            <v>pwrbtch</v>
          </cell>
          <cell r="U916" t="str">
            <v>Replace 2 subst. brkrs</v>
          </cell>
          <cell r="V916" t="str">
            <v xml:space="preserve">cancel fp per email from Kelly, Patrick N. (SYR) 7/13/09. Kabir Salaam </v>
          </cell>
          <cell r="W916" t="str">
            <v xml:space="preserve">  </v>
          </cell>
          <cell r="X916" t="str">
            <v>Div Ops-NE Electric</v>
          </cell>
          <cell r="Y916" t="str">
            <v>75005310E</v>
          </cell>
          <cell r="Z916" t="str">
            <v>MAE1000 - MA Electric Distribution PC</v>
          </cell>
          <cell r="AA916" t="str">
            <v>NONE</v>
          </cell>
          <cell r="AB916" t="str">
            <v xml:space="preserve">COMPANY 5310 LEVEL ELECT DIST </v>
          </cell>
          <cell r="AE916">
            <v>0</v>
          </cell>
          <cell r="AK916">
            <v>40007</v>
          </cell>
        </row>
        <row r="917">
          <cell r="A917" t="str">
            <v>C002189</v>
          </cell>
          <cell r="B917">
            <v>5310</v>
          </cell>
          <cell r="D917" t="str">
            <v>Hillside Sub 66L2 HUF</v>
          </cell>
          <cell r="E917" t="str">
            <v>P_Electric Distribution Line MA</v>
          </cell>
          <cell r="G917" t="str">
            <v>49</v>
          </cell>
          <cell r="H917" t="str">
            <v>NONE</v>
          </cell>
          <cell r="I917" t="str">
            <v>SCHNELLER, ROBERT A</v>
          </cell>
          <cell r="J917" t="str">
            <v>System Capacity &amp; Performance</v>
          </cell>
          <cell r="L917" t="str">
            <v>Load Relief</v>
          </cell>
          <cell r="M917" t="str">
            <v>Specific</v>
          </cell>
          <cell r="O917" t="str">
            <v>Closed</v>
          </cell>
          <cell r="P917">
            <v>8163</v>
          </cell>
          <cell r="Q917" t="str">
            <v>C02189</v>
          </cell>
          <cell r="R917">
            <v>37964</v>
          </cell>
          <cell r="S917" t="str">
            <v>pwrbtch</v>
          </cell>
          <cell r="U917" t="str">
            <v>Extend the 66L1 feeder towards the Amesbury #5 Substation, convert portion of 5J13 and 5J16 feede. The existing 2,900 cft of 3-1/0Al conductor on Friend St, Amesbury will be re-conductored with 3-477kcmil Al conductor.</v>
          </cell>
          <cell r="V917" t="str">
            <v xml:space="preserve">  </v>
          </cell>
          <cell r="W917" t="str">
            <v xml:space="preserve">The 66L2 feeder out of Hillside Substation is currently on the list of Highly Utilized Feeders - HUF. The load on this feeder has reached 99% during summer of 2004. </v>
          </cell>
          <cell r="X917" t="str">
            <v>Div Ops-NE Electric</v>
          </cell>
          <cell r="Y917" t="str">
            <v>75005310E</v>
          </cell>
          <cell r="Z917" t="str">
            <v>MAE1000 - MA Electric Distribution PC</v>
          </cell>
          <cell r="AA917" t="str">
            <v>NONE</v>
          </cell>
          <cell r="AB917" t="str">
            <v>MASS PLANT - MA 5310 - MAE1000</v>
          </cell>
          <cell r="AE917">
            <v>2</v>
          </cell>
          <cell r="AF917" t="str">
            <v>2</v>
          </cell>
          <cell r="AG917">
            <v>39169</v>
          </cell>
          <cell r="AH917">
            <v>490827.36</v>
          </cell>
          <cell r="AI917">
            <v>0</v>
          </cell>
          <cell r="AJ917">
            <v>0</v>
          </cell>
          <cell r="AK917">
            <v>0</v>
          </cell>
          <cell r="AL917">
            <v>0</v>
          </cell>
          <cell r="AM917">
            <v>1</v>
          </cell>
          <cell r="AN917">
            <v>1</v>
          </cell>
        </row>
        <row r="918">
          <cell r="A918" t="str">
            <v>C002190</v>
          </cell>
          <cell r="B918">
            <v>5310</v>
          </cell>
          <cell r="D918" t="str">
            <v>Tewks #14 Upgrade - Cancelled</v>
          </cell>
          <cell r="E918" t="str">
            <v>P_Electric Distribution Sub MA</v>
          </cell>
          <cell r="G918" t="str">
            <v>NONE</v>
          </cell>
          <cell r="H918" t="str">
            <v>NONE</v>
          </cell>
          <cell r="I918" t="str">
            <v>CERULLI, JOHN</v>
          </cell>
          <cell r="J918" t="str">
            <v>System Capacity &amp; Performance</v>
          </cell>
          <cell r="L918" t="str">
            <v>Load Relief</v>
          </cell>
          <cell r="M918" t="str">
            <v>Specific</v>
          </cell>
          <cell r="O918" t="str">
            <v>cancelled</v>
          </cell>
          <cell r="P918">
            <v>7546</v>
          </cell>
          <cell r="Q918" t="str">
            <v>C02190</v>
          </cell>
          <cell r="R918">
            <v>37964</v>
          </cell>
          <cell r="S918" t="str">
            <v>pwrbtch</v>
          </cell>
          <cell r="U918" t="str">
            <v>Draft of memo out - 1 fdr 140%</v>
          </cell>
          <cell r="V918" t="str">
            <v xml:space="preserve">  </v>
          </cell>
          <cell r="W918" t="str">
            <v xml:space="preserve">  </v>
          </cell>
          <cell r="X918" t="str">
            <v>Div Ops-NE Electric</v>
          </cell>
          <cell r="Y918" t="str">
            <v>75005310E</v>
          </cell>
          <cell r="Z918" t="str">
            <v>MAE1000 - MA Electric Distribution PC</v>
          </cell>
          <cell r="AA918" t="str">
            <v>NONE</v>
          </cell>
          <cell r="AB918" t="str">
            <v xml:space="preserve">COMPANY 5310 LEVEL ELECT DIST </v>
          </cell>
          <cell r="AE918">
            <v>0</v>
          </cell>
          <cell r="AK918">
            <v>38414</v>
          </cell>
        </row>
        <row r="919">
          <cell r="A919" t="str">
            <v>C002191</v>
          </cell>
          <cell r="B919">
            <v>5310</v>
          </cell>
          <cell r="D919" t="str">
            <v>Z-Saugus#23 T2-23kV supply portn</v>
          </cell>
          <cell r="E919" t="str">
            <v>P_Electric Distribution Sub MA</v>
          </cell>
          <cell r="G919" t="str">
            <v>NONE</v>
          </cell>
          <cell r="H919" t="str">
            <v>NONE</v>
          </cell>
          <cell r="I919" t="str">
            <v>GOYETTE, TODD</v>
          </cell>
          <cell r="L919" t="str">
            <v>Load Relief</v>
          </cell>
          <cell r="M919" t="str">
            <v>Specific</v>
          </cell>
          <cell r="O919" t="str">
            <v>cancelled</v>
          </cell>
          <cell r="Q919" t="str">
            <v>C02191</v>
          </cell>
          <cell r="R919">
            <v>37964</v>
          </cell>
          <cell r="S919" t="str">
            <v>pwrbtch</v>
          </cell>
          <cell r="U919" t="str">
            <v>Assoc w/Melrose study.  Install 23kV line from Melrose #2 to Saugus #23</v>
          </cell>
          <cell r="V919" t="str">
            <v xml:space="preserve">  </v>
          </cell>
          <cell r="W919" t="str">
            <v xml:space="preserve">  </v>
          </cell>
          <cell r="X919" t="str">
            <v>Div Ops-NE Electric</v>
          </cell>
          <cell r="Y919" t="str">
            <v>75005310E</v>
          </cell>
          <cell r="Z919" t="str">
            <v>MAE1000 - MA Electric Distribution PC</v>
          </cell>
          <cell r="AA919" t="str">
            <v>NONE</v>
          </cell>
          <cell r="AB919" t="str">
            <v xml:space="preserve">COMPANY 5310 LEVEL ELECT DIST </v>
          </cell>
          <cell r="AE919">
            <v>0</v>
          </cell>
          <cell r="AK919">
            <v>38231</v>
          </cell>
        </row>
        <row r="920">
          <cell r="A920" t="str">
            <v>C002192</v>
          </cell>
          <cell r="B920">
            <v>5310</v>
          </cell>
          <cell r="D920" t="str">
            <v>Study-S Billerica#18 Sub Supply</v>
          </cell>
          <cell r="E920" t="str">
            <v>P_Electric Distribution Sub MA</v>
          </cell>
          <cell r="G920" t="str">
            <v>NONE</v>
          </cell>
          <cell r="H920" t="str">
            <v>NONE</v>
          </cell>
          <cell r="I920" t="str">
            <v>CERULLI, JOHN</v>
          </cell>
          <cell r="L920" t="str">
            <v>Load Relief</v>
          </cell>
          <cell r="M920" t="str">
            <v>Specific</v>
          </cell>
          <cell r="O920" t="str">
            <v>cancelled</v>
          </cell>
          <cell r="Q920" t="str">
            <v>C02192</v>
          </cell>
          <cell r="R920">
            <v>37964</v>
          </cell>
          <cell r="S920" t="str">
            <v>pwrbtch</v>
          </cell>
          <cell r="U920" t="str">
            <v>2389/2390 lines</v>
          </cell>
          <cell r="V920" t="str">
            <v xml:space="preserve">  </v>
          </cell>
          <cell r="W920" t="str">
            <v xml:space="preserve">  </v>
          </cell>
          <cell r="X920" t="str">
            <v>Div Ops-NE Electric</v>
          </cell>
          <cell r="Y920" t="str">
            <v>75005310E</v>
          </cell>
          <cell r="Z920" t="str">
            <v>MAE1000 - MA Electric Distribution PC</v>
          </cell>
          <cell r="AA920" t="str">
            <v>NONE</v>
          </cell>
          <cell r="AB920" t="str">
            <v xml:space="preserve">COMPANY 5310 LEVEL ELECT DIST </v>
          </cell>
          <cell r="AE920">
            <v>0</v>
          </cell>
          <cell r="AK920">
            <v>38414</v>
          </cell>
        </row>
        <row r="921">
          <cell r="A921" t="str">
            <v>C002193</v>
          </cell>
          <cell r="B921">
            <v>5310</v>
          </cell>
          <cell r="D921" t="str">
            <v>Upgrade Quinn 24W1 Feeder</v>
          </cell>
          <cell r="E921" t="str">
            <v>P_Electric Distribution Sub MA</v>
          </cell>
          <cell r="F921" t="str">
            <v>DCIG0108R6</v>
          </cell>
          <cell r="G921" t="str">
            <v>36</v>
          </cell>
          <cell r="H921" t="str">
            <v>NONE</v>
          </cell>
          <cell r="I921" t="str">
            <v>KERZEL, KEITH</v>
          </cell>
          <cell r="J921" t="str">
            <v>System Capacity &amp; Performance</v>
          </cell>
          <cell r="L921" t="str">
            <v>Load Relief</v>
          </cell>
          <cell r="M921" t="str">
            <v>Specific</v>
          </cell>
          <cell r="N921" t="str">
            <v>HUF/Feeder Health Review</v>
          </cell>
          <cell r="O921" t="str">
            <v>Closed</v>
          </cell>
          <cell r="P921">
            <v>7559</v>
          </cell>
          <cell r="Q921" t="str">
            <v>C02193</v>
          </cell>
          <cell r="R921">
            <v>37964</v>
          </cell>
          <cell r="S921" t="str">
            <v>pwrbtch</v>
          </cell>
          <cell r="U921" t="str">
            <v>Upgrade Quinn 24W1 Feeder</v>
          </cell>
          <cell r="V921" t="str">
            <v xml:space="preserve">per request by Glenning, Daniel to re-closed prj# C02193 been re-opened for some unknown reason on 10/02/09_x000D_
</v>
          </cell>
          <cell r="W921" t="str">
            <v>Increase the 24W1 feeder limiting item(regulators from 167kVA to 333kVA)) to relieve feeder.</v>
          </cell>
          <cell r="X921" t="str">
            <v>Div Ops-NE Electric</v>
          </cell>
          <cell r="Y921" t="str">
            <v>75005310E</v>
          </cell>
          <cell r="Z921" t="str">
            <v>MAE1000 - MA Electric Distribution PC</v>
          </cell>
          <cell r="AA921" t="str">
            <v>NONE</v>
          </cell>
          <cell r="AB921" t="str">
            <v xml:space="preserve">COMPANY 5310 LEVEL ELECT DIST </v>
          </cell>
          <cell r="AE921">
            <v>5</v>
          </cell>
          <cell r="AF921" t="str">
            <v>5</v>
          </cell>
          <cell r="AG921">
            <v>39608</v>
          </cell>
          <cell r="AH921">
            <v>340000</v>
          </cell>
          <cell r="AI921">
            <v>0</v>
          </cell>
          <cell r="AJ921">
            <v>0</v>
          </cell>
          <cell r="AK921">
            <v>0</v>
          </cell>
          <cell r="AL921">
            <v>0</v>
          </cell>
          <cell r="AM921">
            <v>1</v>
          </cell>
          <cell r="AN921">
            <v>1</v>
          </cell>
        </row>
        <row r="922">
          <cell r="A922" t="str">
            <v>C002194</v>
          </cell>
          <cell r="B922">
            <v>5310</v>
          </cell>
          <cell r="D922" t="str">
            <v>Z-Malden Sub-Transmi Fdr Relief</v>
          </cell>
          <cell r="E922" t="str">
            <v>P_Electric Distribution Sub MA</v>
          </cell>
          <cell r="G922" t="str">
            <v>NONE</v>
          </cell>
          <cell r="H922" t="str">
            <v>NONE</v>
          </cell>
          <cell r="I922" t="str">
            <v>BARYS, FRANCIS R</v>
          </cell>
          <cell r="M922" t="str">
            <v>Specific</v>
          </cell>
          <cell r="O922" t="str">
            <v>cancelled</v>
          </cell>
          <cell r="Q922" t="str">
            <v>C02194</v>
          </cell>
          <cell r="R922">
            <v>37964</v>
          </cell>
          <cell r="S922" t="str">
            <v>pwrbtch</v>
          </cell>
          <cell r="U922" t="str">
            <v>Assoc. with Malden study</v>
          </cell>
          <cell r="V922" t="str">
            <v xml:space="preserve">  </v>
          </cell>
          <cell r="W922" t="str">
            <v xml:space="preserve">  </v>
          </cell>
          <cell r="X922" t="str">
            <v>Div Ops-NE Electric</v>
          </cell>
          <cell r="Y922" t="str">
            <v>75005310E</v>
          </cell>
          <cell r="Z922" t="str">
            <v>MAE1000 - MA Electric Distribution PC</v>
          </cell>
          <cell r="AA922" t="str">
            <v>NONE</v>
          </cell>
          <cell r="AB922" t="str">
            <v xml:space="preserve">COMPANY 5310 LEVEL ELECT DIST </v>
          </cell>
          <cell r="AE922">
            <v>0</v>
          </cell>
          <cell r="AK922">
            <v>38225</v>
          </cell>
        </row>
        <row r="923">
          <cell r="A923" t="str">
            <v>C002195</v>
          </cell>
          <cell r="B923">
            <v>5310</v>
          </cell>
          <cell r="D923" t="str">
            <v>Z-Revere/Winthrop Study</v>
          </cell>
          <cell r="E923" t="str">
            <v>P_Electric Distribution Sub MA</v>
          </cell>
          <cell r="G923" t="str">
            <v>NONE</v>
          </cell>
          <cell r="H923" t="str">
            <v>NONE</v>
          </cell>
          <cell r="I923" t="str">
            <v>BARYS, FRANCIS R</v>
          </cell>
          <cell r="J923" t="str">
            <v>System Capacity &amp; Performance</v>
          </cell>
          <cell r="L923" t="str">
            <v>Load Relief</v>
          </cell>
          <cell r="M923" t="str">
            <v>Specific</v>
          </cell>
          <cell r="O923" t="str">
            <v>cancelled</v>
          </cell>
          <cell r="P923">
            <v>7639</v>
          </cell>
          <cell r="Q923" t="str">
            <v>C02195</v>
          </cell>
          <cell r="R923">
            <v>37964</v>
          </cell>
          <cell r="S923" t="str">
            <v>pwrbtch</v>
          </cell>
          <cell r="U923" t="str">
            <v>2nd feeder at Metcalf Sq., Maplewood 16W8, 2340 reactor replacement and Winthrop 140 and 22J5 breaker replacement</v>
          </cell>
          <cell r="V923" t="str">
            <v xml:space="preserve">  </v>
          </cell>
          <cell r="W923" t="str">
            <v xml:space="preserve">  </v>
          </cell>
          <cell r="X923" t="str">
            <v>Div Ops-NE Electric</v>
          </cell>
          <cell r="Y923" t="str">
            <v>75005310E</v>
          </cell>
          <cell r="Z923" t="str">
            <v>MAE1000 - MA Electric Distribution PC</v>
          </cell>
          <cell r="AA923" t="str">
            <v>NONE</v>
          </cell>
          <cell r="AB923" t="str">
            <v xml:space="preserve">COMPANY 5310 LEVEL ELECT DIST </v>
          </cell>
          <cell r="AE923">
            <v>0</v>
          </cell>
          <cell r="AK923">
            <v>38225</v>
          </cell>
        </row>
        <row r="924">
          <cell r="A924" t="str">
            <v>C002196</v>
          </cell>
          <cell r="B924">
            <v>5310</v>
          </cell>
          <cell r="D924" t="str">
            <v>E Beverly Sub Add 51T3 34kV Fdr</v>
          </cell>
          <cell r="E924" t="str">
            <v>P_Electric Distribution Sub MA</v>
          </cell>
          <cell r="F924" t="str">
            <v>DCIG0808P70</v>
          </cell>
          <cell r="G924" t="str">
            <v>49</v>
          </cell>
          <cell r="H924" t="str">
            <v>NONE</v>
          </cell>
          <cell r="I924" t="str">
            <v>MACELHANEY, JAMES</v>
          </cell>
          <cell r="J924" t="str">
            <v>System Capacity &amp; Performance</v>
          </cell>
          <cell r="L924" t="str">
            <v>Load Relief</v>
          </cell>
          <cell r="M924" t="str">
            <v>Specific</v>
          </cell>
          <cell r="O924" t="str">
            <v>Closed</v>
          </cell>
          <cell r="P924">
            <v>7265</v>
          </cell>
          <cell r="Q924" t="str">
            <v>C02196</v>
          </cell>
          <cell r="R924">
            <v>37964</v>
          </cell>
          <cell r="S924" t="str">
            <v>pwrbtch</v>
          </cell>
          <cell r="U924" t="str">
            <v>Expand fence, add two 34.5 kV bays including 6-34.5 kV circuit breakers and 3 regulators and two capacitor banks (34.5kv).</v>
          </cell>
          <cell r="V924" t="str">
            <v>Due to the time required to obtain an environmental permit extension, effective immediately please change the status of C02196 (East Beverly 34.5 kV 51T3) to SUSPENDED until further notice. per Goldgaber, Sergey email 5/7/09</v>
          </cell>
          <cell r="W924" t="str">
            <v xml:space="preserve">This project was recommended in the Cape Ann Supply and Distribution Study dated July, 2001. The new 51T3 position will relieve contingency loads on the existing 34.5 kV system and allow transfer of certain loads from the 23 kV to the 34.5 kVsystem.  The </v>
          </cell>
          <cell r="X924" t="str">
            <v>Div Ops-NE Electric</v>
          </cell>
          <cell r="Y924" t="str">
            <v>75005310E</v>
          </cell>
          <cell r="Z924" t="str">
            <v>MAE1000 - MA Electric Distribution PC</v>
          </cell>
          <cell r="AA924" t="str">
            <v>NONE</v>
          </cell>
          <cell r="AB924" t="str">
            <v>SUB #51 EAST BEVERLY - COLE STREET,</v>
          </cell>
          <cell r="AE924">
            <v>4</v>
          </cell>
          <cell r="AF924" t="str">
            <v>4</v>
          </cell>
          <cell r="AG924">
            <v>39752</v>
          </cell>
          <cell r="AH924">
            <v>2230000</v>
          </cell>
          <cell r="AI924">
            <v>0</v>
          </cell>
          <cell r="AJ924">
            <v>0</v>
          </cell>
          <cell r="AK924">
            <v>0</v>
          </cell>
          <cell r="AL924">
            <v>1</v>
          </cell>
          <cell r="AM924">
            <v>0</v>
          </cell>
          <cell r="AN924">
            <v>1</v>
          </cell>
        </row>
        <row r="925">
          <cell r="A925" t="str">
            <v>C002197</v>
          </cell>
          <cell r="B925">
            <v>5310</v>
          </cell>
          <cell r="D925" t="str">
            <v>Topsfield #26 Substation Upgrades</v>
          </cell>
          <cell r="E925" t="str">
            <v>P_Electric Distribution Sub MA</v>
          </cell>
          <cell r="F925" t="str">
            <v>USSC-13-010  v2</v>
          </cell>
          <cell r="G925" t="str">
            <v>41</v>
          </cell>
          <cell r="H925" t="str">
            <v>23</v>
          </cell>
          <cell r="I925" t="str">
            <v>MICHEL, MICHAEL</v>
          </cell>
          <cell r="J925" t="str">
            <v>Asset Condition</v>
          </cell>
          <cell r="K925" t="str">
            <v>D_REP-Substation Asset Replacement</v>
          </cell>
          <cell r="L925" t="str">
            <v>Asset Replacement</v>
          </cell>
          <cell r="M925" t="str">
            <v>Specific</v>
          </cell>
          <cell r="N925" t="str">
            <v>Substation Asset Replacement</v>
          </cell>
          <cell r="O925" t="str">
            <v>open</v>
          </cell>
          <cell r="P925">
            <v>7549</v>
          </cell>
          <cell r="Q925" t="str">
            <v>C02197</v>
          </cell>
          <cell r="R925">
            <v>37964</v>
          </cell>
          <cell r="S925" t="str">
            <v>pwrbtch</v>
          </cell>
          <cell r="U925" t="str">
            <v>This project includes the following improvemnets to substaion #26: A new control house, Replace the existing 24V battery, Replace all 23kV and 13.2kV pin insulators, Replace 9 sets of disconnects(23,13.2 &amp; 4,16kV) &amp; 1 set of 23kV fuse</v>
          </cell>
          <cell r="V925" t="str">
            <v xml:space="preserve">  </v>
          </cell>
          <cell r="W925" t="str">
            <v>Distribution System Planning Study for Topsfield Mass. dated November, 2004_x000D_
 Based on a memo dated 4/28/04 Equipment Condition Topsfield Substation by Dan Falla</v>
          </cell>
          <cell r="X925" t="str">
            <v>Div Ops-NE Electric</v>
          </cell>
          <cell r="Y925" t="str">
            <v>75005310E</v>
          </cell>
          <cell r="Z925" t="str">
            <v>MAE1000 - MA Electric Distribution PC</v>
          </cell>
          <cell r="AA925" t="str">
            <v>NONE</v>
          </cell>
          <cell r="AB925" t="str">
            <v xml:space="preserve">SUB #26 TOPSFIELD - BOSTON STREET, </v>
          </cell>
          <cell r="AC925" t="str">
            <v>A1 C0 X0</v>
          </cell>
          <cell r="AE925">
            <v>9</v>
          </cell>
          <cell r="AF925" t="str">
            <v>9</v>
          </cell>
          <cell r="AG925">
            <v>41467</v>
          </cell>
          <cell r="AH925">
            <v>3860000</v>
          </cell>
          <cell r="AI925" t="str">
            <v>1.10</v>
          </cell>
          <cell r="AJ925" t="str">
            <v>1.10</v>
          </cell>
        </row>
        <row r="926">
          <cell r="A926" t="str">
            <v>C002198</v>
          </cell>
          <cell r="B926">
            <v>5310</v>
          </cell>
          <cell r="D926" t="str">
            <v>W. Gloucester Area Upgrades</v>
          </cell>
          <cell r="E926" t="str">
            <v>P_Electric Distribution Sub MA</v>
          </cell>
          <cell r="G926" t="str">
            <v>NONE</v>
          </cell>
          <cell r="H926" t="str">
            <v>NONE</v>
          </cell>
          <cell r="I926" t="str">
            <v>GOLDGABER, SERGEY</v>
          </cell>
          <cell r="J926" t="str">
            <v>Asset Condition</v>
          </cell>
          <cell r="L926" t="str">
            <v>Asset Replacement</v>
          </cell>
          <cell r="M926" t="str">
            <v>Specific</v>
          </cell>
          <cell r="O926" t="str">
            <v>cancelled</v>
          </cell>
          <cell r="P926">
            <v>7569</v>
          </cell>
          <cell r="Q926" t="str">
            <v>C02198</v>
          </cell>
          <cell r="R926">
            <v>37964</v>
          </cell>
          <cell r="S926" t="str">
            <v>pwrbtch</v>
          </cell>
          <cell r="U926" t="str">
            <v>This project has been taken out to budget for upgrades to the West Gloucester area distribution system.  The study for this area is still underway, and upgrades could include line work, sub work, or a combination of both.</v>
          </cell>
          <cell r="V926" t="str">
            <v xml:space="preserve">  </v>
          </cell>
          <cell r="W926" t="str">
            <v xml:space="preserve">  </v>
          </cell>
          <cell r="X926" t="str">
            <v>Div Ops-NE Electric</v>
          </cell>
          <cell r="Y926" t="str">
            <v>75005310E</v>
          </cell>
          <cell r="Z926" t="str">
            <v>MAE1000 - MA Electric Distribution PC</v>
          </cell>
          <cell r="AA926" t="str">
            <v>NONE</v>
          </cell>
          <cell r="AB926" t="str">
            <v xml:space="preserve">COMPANY 5310 LEVEL ELECT DIST </v>
          </cell>
          <cell r="AE926">
            <v>0</v>
          </cell>
          <cell r="AK926">
            <v>39262</v>
          </cell>
        </row>
        <row r="927">
          <cell r="A927" t="str">
            <v>C002199</v>
          </cell>
          <cell r="B927">
            <v>5310</v>
          </cell>
          <cell r="D927" t="str">
            <v>Lynnway #21 4kV Sub Improv</v>
          </cell>
          <cell r="E927" t="str">
            <v>P_Electric Distribution Sub MA</v>
          </cell>
          <cell r="G927" t="str">
            <v>NONE</v>
          </cell>
          <cell r="H927" t="str">
            <v>NONE</v>
          </cell>
          <cell r="I927" t="str">
            <v>GOYETTE, TODD</v>
          </cell>
          <cell r="M927" t="str">
            <v>Specific</v>
          </cell>
          <cell r="O927" t="str">
            <v>cancelled</v>
          </cell>
          <cell r="Q927" t="str">
            <v>C02199</v>
          </cell>
          <cell r="R927">
            <v>37964</v>
          </cell>
          <cell r="S927" t="str">
            <v>pwrbtch</v>
          </cell>
          <cell r="U927" t="str">
            <v>Assoc. w/Lynn study -- 4kV substation improvements - common items</v>
          </cell>
          <cell r="V927" t="str">
            <v xml:space="preserve">  </v>
          </cell>
          <cell r="W927" t="str">
            <v xml:space="preserve">  </v>
          </cell>
          <cell r="X927" t="str">
            <v>Div Ops-NE Electric</v>
          </cell>
          <cell r="Y927" t="str">
            <v>75005310E</v>
          </cell>
          <cell r="Z927" t="str">
            <v>MAE1000 - MA Electric Distribution PC</v>
          </cell>
          <cell r="AA927" t="str">
            <v>NONE</v>
          </cell>
          <cell r="AB927" t="str">
            <v xml:space="preserve">COMPANY 5310 LEVEL ELECT DIST </v>
          </cell>
          <cell r="AE927">
            <v>0</v>
          </cell>
          <cell r="AK927">
            <v>38229</v>
          </cell>
        </row>
        <row r="928">
          <cell r="A928" t="str">
            <v>C002200</v>
          </cell>
          <cell r="B928">
            <v>5310</v>
          </cell>
          <cell r="D928" t="str">
            <v>Lynnway #21 EMS</v>
          </cell>
          <cell r="E928" t="str">
            <v>P_Electric Distribution Sub MA</v>
          </cell>
          <cell r="G928" t="str">
            <v>NONE</v>
          </cell>
          <cell r="H928" t="str">
            <v>NONE</v>
          </cell>
          <cell r="I928" t="str">
            <v>GOYETTE, TODD</v>
          </cell>
          <cell r="M928" t="str">
            <v>Specific</v>
          </cell>
          <cell r="O928" t="str">
            <v>cancelled</v>
          </cell>
          <cell r="Q928" t="str">
            <v>C02200</v>
          </cell>
          <cell r="R928">
            <v>37964</v>
          </cell>
          <cell r="S928" t="str">
            <v>pwrbtch</v>
          </cell>
          <cell r="U928" t="str">
            <v>Assoc w/Lynn study - install EMS on 23 &amp; 4.16kV</v>
          </cell>
          <cell r="V928" t="str">
            <v xml:space="preserve">  </v>
          </cell>
          <cell r="W928" t="str">
            <v xml:space="preserve">  </v>
          </cell>
          <cell r="X928" t="str">
            <v>Div Ops-NE Electric</v>
          </cell>
          <cell r="Y928" t="str">
            <v>75005310E</v>
          </cell>
          <cell r="Z928" t="str">
            <v>MAE1000 - MA Electric Distribution PC</v>
          </cell>
          <cell r="AA928" t="str">
            <v>NONE</v>
          </cell>
          <cell r="AB928" t="str">
            <v xml:space="preserve">COMPANY 5310 LEVEL ELECT DIST </v>
          </cell>
          <cell r="AE928">
            <v>0</v>
          </cell>
          <cell r="AK928">
            <v>38229</v>
          </cell>
        </row>
        <row r="929">
          <cell r="A929" t="str">
            <v>C002201</v>
          </cell>
          <cell r="B929">
            <v>5310</v>
          </cell>
          <cell r="D929" t="str">
            <v>Saugus #23 T1 Conv to Air Bushings</v>
          </cell>
          <cell r="E929" t="str">
            <v>P_Electric Distribution Sub MA</v>
          </cell>
          <cell r="G929" t="str">
            <v>49</v>
          </cell>
          <cell r="H929" t="str">
            <v>NONE</v>
          </cell>
          <cell r="I929" t="str">
            <v>ALLARD, ALBERT</v>
          </cell>
          <cell r="J929" t="str">
            <v>System Capacity &amp; Performance</v>
          </cell>
          <cell r="L929" t="str">
            <v>Load Relief</v>
          </cell>
          <cell r="M929" t="str">
            <v>Specific</v>
          </cell>
          <cell r="O929" t="str">
            <v>Closed</v>
          </cell>
          <cell r="P929">
            <v>7501</v>
          </cell>
          <cell r="Q929" t="str">
            <v>C02201</v>
          </cell>
          <cell r="R929">
            <v>37964</v>
          </cell>
          <cell r="S929" t="str">
            <v>pwrbtch</v>
          </cell>
          <cell r="U929" t="str">
            <v>At Saugus#23, install air connections for a mobile substation to be tied to this substation's metal clad buswork.</v>
          </cell>
          <cell r="V929" t="str">
            <v xml:space="preserve">  </v>
          </cell>
          <cell r="W929" t="str">
            <v>Study "Melrose/Saugus Area Study", by T. Goyette, dated Augus,2004_x000D_
PDS# 403-5</v>
          </cell>
          <cell r="X929" t="str">
            <v>Div Ops-NE Electric</v>
          </cell>
          <cell r="Y929" t="str">
            <v>75005310E</v>
          </cell>
          <cell r="Z929" t="str">
            <v>MAE1000 - MA Electric Distribution PC</v>
          </cell>
          <cell r="AA929" t="str">
            <v>NONE</v>
          </cell>
          <cell r="AB929" t="str">
            <v xml:space="preserve">COMPANY 5310 LEVEL ELECT DIST </v>
          </cell>
          <cell r="AE929">
            <v>3</v>
          </cell>
          <cell r="AF929" t="str">
            <v>3</v>
          </cell>
          <cell r="AG929">
            <v>38968</v>
          </cell>
          <cell r="AH929">
            <v>330000</v>
          </cell>
          <cell r="AI929">
            <v>0</v>
          </cell>
          <cell r="AJ929">
            <v>0</v>
          </cell>
          <cell r="AK929">
            <v>0</v>
          </cell>
          <cell r="AL929">
            <v>0</v>
          </cell>
          <cell r="AM929">
            <v>1</v>
          </cell>
          <cell r="AN929">
            <v>1</v>
          </cell>
        </row>
        <row r="930">
          <cell r="A930" t="str">
            <v>C002202</v>
          </cell>
          <cell r="B930">
            <v>5310</v>
          </cell>
          <cell r="D930" t="str">
            <v>Z-Saugus #23 Xfmr #2</v>
          </cell>
          <cell r="E930" t="str">
            <v>P_Electric Distribution Sub MA</v>
          </cell>
          <cell r="G930" t="str">
            <v>NONE</v>
          </cell>
          <cell r="H930" t="str">
            <v>NONE</v>
          </cell>
          <cell r="I930" t="str">
            <v>GOYETTE, TODD</v>
          </cell>
          <cell r="L930" t="str">
            <v>Load Relief</v>
          </cell>
          <cell r="M930" t="str">
            <v>Specific</v>
          </cell>
          <cell r="O930" t="str">
            <v>cancelled</v>
          </cell>
          <cell r="Q930" t="str">
            <v>C02202</v>
          </cell>
          <cell r="R930">
            <v>37964</v>
          </cell>
          <cell r="S930" t="str">
            <v>pwrbtch</v>
          </cell>
          <cell r="U930" t="str">
            <v>Assoc w/Melrose study.  Install 2nd transformer at Saugus Substation</v>
          </cell>
          <cell r="V930" t="str">
            <v xml:space="preserve">  </v>
          </cell>
          <cell r="W930" t="str">
            <v xml:space="preserve">  </v>
          </cell>
          <cell r="X930" t="str">
            <v>Div Ops-NE Electric</v>
          </cell>
          <cell r="Y930" t="str">
            <v>75005310E</v>
          </cell>
          <cell r="Z930" t="str">
            <v>MAE1000 - MA Electric Distribution PC</v>
          </cell>
          <cell r="AA930" t="str">
            <v>NONE</v>
          </cell>
          <cell r="AB930" t="str">
            <v xml:space="preserve">COMPANY 5310 LEVEL ELECT DIST </v>
          </cell>
          <cell r="AE930">
            <v>0</v>
          </cell>
          <cell r="AK930">
            <v>38231</v>
          </cell>
        </row>
        <row r="931">
          <cell r="A931" t="str">
            <v>C002203</v>
          </cell>
          <cell r="B931">
            <v>5310</v>
          </cell>
          <cell r="D931" t="str">
            <v>Tewksbury Area New Sub</v>
          </cell>
          <cell r="E931" t="str">
            <v>P_Electric Distribution Sub MA</v>
          </cell>
          <cell r="G931" t="str">
            <v>NONE</v>
          </cell>
          <cell r="H931" t="str">
            <v>NONE</v>
          </cell>
          <cell r="I931" t="str">
            <v>CERULLI, JOHN</v>
          </cell>
          <cell r="L931" t="str">
            <v>Load Relief</v>
          </cell>
          <cell r="M931" t="str">
            <v>Specific</v>
          </cell>
          <cell r="O931" t="str">
            <v>cancelled</v>
          </cell>
          <cell r="Q931" t="str">
            <v>C02203</v>
          </cell>
          <cell r="R931">
            <v>37964</v>
          </cell>
          <cell r="S931" t="str">
            <v>pwrbtch</v>
          </cell>
          <cell r="U931" t="str">
            <v>Tewks #22 115/13.2kV sub</v>
          </cell>
          <cell r="V931" t="str">
            <v xml:space="preserve">  </v>
          </cell>
          <cell r="W931" t="str">
            <v xml:space="preserve">  </v>
          </cell>
          <cell r="X931" t="str">
            <v>Div Ops-NE Electric</v>
          </cell>
          <cell r="Y931" t="str">
            <v>75005310E</v>
          </cell>
          <cell r="Z931" t="str">
            <v>MAE1000 - MA Electric Distribution PC</v>
          </cell>
          <cell r="AA931" t="str">
            <v>NONE</v>
          </cell>
          <cell r="AB931" t="str">
            <v xml:space="preserve">COMPANY 5310 LEVEL ELECT DIST </v>
          </cell>
          <cell r="AE931">
            <v>0</v>
          </cell>
          <cell r="AK931">
            <v>38650</v>
          </cell>
        </row>
        <row r="932">
          <cell r="A932" t="str">
            <v>C002204</v>
          </cell>
          <cell r="B932">
            <v>5310</v>
          </cell>
          <cell r="D932" t="str">
            <v>Repl Hillside #66 23 kV VCBs</v>
          </cell>
          <cell r="E932" t="str">
            <v>P_Electric Distribution Sub MA</v>
          </cell>
          <cell r="F932" t="str">
            <v>DCIG0508S5</v>
          </cell>
          <cell r="G932" t="str">
            <v>45</v>
          </cell>
          <cell r="H932" t="str">
            <v>29</v>
          </cell>
          <cell r="I932" t="str">
            <v>GALGANO, ROBERT</v>
          </cell>
          <cell r="J932" t="str">
            <v>Asset Condition</v>
          </cell>
          <cell r="L932" t="str">
            <v>Asset Replacement</v>
          </cell>
          <cell r="M932" t="str">
            <v>Specific</v>
          </cell>
          <cell r="N932" t="str">
            <v>Substation Asset Replacement</v>
          </cell>
          <cell r="O932" t="str">
            <v>open</v>
          </cell>
          <cell r="P932">
            <v>7465</v>
          </cell>
          <cell r="Q932" t="str">
            <v>C02204</v>
          </cell>
          <cell r="R932">
            <v>37964</v>
          </cell>
          <cell r="S932" t="str">
            <v>pwrbtch</v>
          </cell>
          <cell r="U932" t="str">
            <v>INSTALL: (2) circuit breakers and associated equipment.  _x000D_
REMOVE: (2) circuit breakers and associated equipment</v>
          </cell>
          <cell r="V932" t="str">
            <v xml:space="preserve">1/15/07 - Added REP designations - JC </v>
          </cell>
          <cell r="W932" t="str">
            <v>23 kV circuit breakers will be overdutied once W. Amesbury 115/23 kV sub is in service.</v>
          </cell>
          <cell r="X932" t="str">
            <v>Div Ops-NE Electric</v>
          </cell>
          <cell r="Y932" t="str">
            <v>75005310E</v>
          </cell>
          <cell r="Z932" t="str">
            <v>MAE1000 - MA Electric Distribution PC</v>
          </cell>
          <cell r="AA932" t="str">
            <v>NONE</v>
          </cell>
          <cell r="AB932" t="str">
            <v>SUB #66 HILLSIDE AVENUE, AMESBURY</v>
          </cell>
          <cell r="AC932" t="str">
            <v>A1 C0 X0</v>
          </cell>
          <cell r="AE932">
            <v>3</v>
          </cell>
          <cell r="AF932" t="str">
            <v>3</v>
          </cell>
          <cell r="AG932">
            <v>39877</v>
          </cell>
          <cell r="AH932">
            <v>560000</v>
          </cell>
        </row>
        <row r="933">
          <cell r="A933" t="str">
            <v>C002208</v>
          </cell>
          <cell r="B933">
            <v>5310</v>
          </cell>
          <cell r="D933" t="str">
            <v>Thorndike #10-23kv rearrangeme</v>
          </cell>
          <cell r="E933" t="str">
            <v>P_Electric Distribution Sub MA</v>
          </cell>
          <cell r="G933" t="str">
            <v>NONE</v>
          </cell>
          <cell r="H933" t="str">
            <v>NONE</v>
          </cell>
          <cell r="M933" t="str">
            <v>Specific</v>
          </cell>
          <cell r="O933" t="str">
            <v>cancelled</v>
          </cell>
          <cell r="Q933" t="str">
            <v>C02208</v>
          </cell>
          <cell r="R933">
            <v>37964</v>
          </cell>
          <cell r="S933" t="str">
            <v>pwrbtch</v>
          </cell>
          <cell r="U933" t="str">
            <v xml:space="preserve">  </v>
          </cell>
          <cell r="V933" t="str">
            <v xml:space="preserve">  </v>
          </cell>
          <cell r="W933" t="str">
            <v xml:space="preserve">  </v>
          </cell>
          <cell r="X933" t="str">
            <v>Div Ops-NE Electric</v>
          </cell>
          <cell r="Y933" t="str">
            <v>75005310E</v>
          </cell>
          <cell r="Z933" t="str">
            <v>MAE1000 - MA Electric Distribution PC</v>
          </cell>
          <cell r="AA933" t="str">
            <v>NONE</v>
          </cell>
          <cell r="AB933" t="str">
            <v xml:space="preserve">COMPANY 5310 LEVEL ELECT DIST </v>
          </cell>
          <cell r="AE933">
            <v>0</v>
          </cell>
          <cell r="AK933">
            <v>38229</v>
          </cell>
        </row>
        <row r="934">
          <cell r="A934" t="str">
            <v>C002209</v>
          </cell>
          <cell r="B934">
            <v>5310</v>
          </cell>
          <cell r="D934" t="str">
            <v>Z-Rockport Generator Hookup</v>
          </cell>
          <cell r="E934" t="str">
            <v>P_Electric Distribution Sub MA</v>
          </cell>
          <cell r="G934" t="str">
            <v>NONE</v>
          </cell>
          <cell r="H934" t="str">
            <v>NONE</v>
          </cell>
          <cell r="M934" t="str">
            <v>Specific</v>
          </cell>
          <cell r="O934" t="str">
            <v>cancelled</v>
          </cell>
          <cell r="Q934" t="str">
            <v>C02209</v>
          </cell>
          <cell r="R934">
            <v>37964</v>
          </cell>
          <cell r="S934" t="str">
            <v>pwrbtch</v>
          </cell>
          <cell r="U934" t="str">
            <v>RWOA.  Job complete.</v>
          </cell>
          <cell r="V934" t="str">
            <v xml:space="preserve">  </v>
          </cell>
          <cell r="W934" t="str">
            <v xml:space="preserve">  </v>
          </cell>
          <cell r="X934" t="str">
            <v>Div Ops-NE Electric</v>
          </cell>
          <cell r="Y934" t="str">
            <v>75005310E</v>
          </cell>
          <cell r="Z934" t="str">
            <v>MAE1000 - MA Electric Distribution PC</v>
          </cell>
          <cell r="AA934" t="str">
            <v>NONE</v>
          </cell>
          <cell r="AB934" t="str">
            <v xml:space="preserve">COMPANY 5310 LEVEL ELECT DIST </v>
          </cell>
          <cell r="AE934">
            <v>0</v>
          </cell>
          <cell r="AK934">
            <v>38229</v>
          </cell>
        </row>
        <row r="935">
          <cell r="A935" t="str">
            <v>C002210</v>
          </cell>
          <cell r="B935">
            <v>5310</v>
          </cell>
          <cell r="C935" t="str">
            <v>Massachusetts - West</v>
          </cell>
          <cell r="D935" t="str">
            <v>Revere #7 Rebuild</v>
          </cell>
          <cell r="E935" t="str">
            <v>P_Electric Distribution Sub MA</v>
          </cell>
          <cell r="F935" t="str">
            <v>USSC0509P151 v2</v>
          </cell>
          <cell r="G935" t="str">
            <v>49</v>
          </cell>
          <cell r="H935" t="str">
            <v>29</v>
          </cell>
          <cell r="I935" t="str">
            <v>KLABON, GREGORY</v>
          </cell>
          <cell r="J935" t="str">
            <v>Asset Condition</v>
          </cell>
          <cell r="K935" t="str">
            <v>D_Non-REP SUB OTHER</v>
          </cell>
          <cell r="L935" t="str">
            <v>Asset Replacement</v>
          </cell>
          <cell r="M935" t="str">
            <v>Specific</v>
          </cell>
          <cell r="O935" t="str">
            <v>open</v>
          </cell>
          <cell r="P935">
            <v>7486</v>
          </cell>
          <cell r="Q935" t="str">
            <v>C02210</v>
          </cell>
          <cell r="R935">
            <v>37964</v>
          </cell>
          <cell r="S935" t="str">
            <v>pwrbtch</v>
          </cell>
          <cell r="U935" t="str">
            <v>Rebuild the 23 kV facilities at the Revere #7 substation, replacing existing facilities.</v>
          </cell>
          <cell r="V935" t="str">
            <v xml:space="preserve">  </v>
          </cell>
          <cell r="W935" t="str">
            <v xml:space="preserve">Install new 23 kV facilities to replace the existing equipment at the Revere #7 substation. Recommended in the Revere/Winthrop study issued by Frank Barys in March, 2004._x000D_
</v>
          </cell>
          <cell r="X935" t="str">
            <v>Div Ops-NE Electric</v>
          </cell>
          <cell r="Y935" t="str">
            <v>75005310E</v>
          </cell>
          <cell r="Z935" t="str">
            <v>MAE1000 - MA Electric Distribution PC</v>
          </cell>
          <cell r="AA935" t="str">
            <v>NONE</v>
          </cell>
          <cell r="AB935" t="str">
            <v>SUB #7 REVERE - RAILROAD STREET, RE</v>
          </cell>
          <cell r="AC935" t="str">
            <v>A4 C1 X0</v>
          </cell>
          <cell r="AE935">
            <v>5</v>
          </cell>
          <cell r="AF935" t="str">
            <v>5</v>
          </cell>
          <cell r="AG935">
            <v>41213</v>
          </cell>
          <cell r="AH935">
            <v>2160000</v>
          </cell>
          <cell r="AI935" t="str">
            <v>1.25</v>
          </cell>
          <cell r="AJ935" t="str">
            <v>1.25</v>
          </cell>
        </row>
        <row r="936">
          <cell r="A936" t="str">
            <v>C002315</v>
          </cell>
          <cell r="B936">
            <v>5310</v>
          </cell>
          <cell r="D936" t="str">
            <v>AUBURN DAMS</v>
          </cell>
          <cell r="E936" t="str">
            <v>P_Non-Utility Electric Property MA</v>
          </cell>
          <cell r="G936" t="str">
            <v>NONE</v>
          </cell>
          <cell r="H936" t="str">
            <v>NONE</v>
          </cell>
          <cell r="I936" t="str">
            <v>ROOK, MICHAEL E</v>
          </cell>
          <cell r="M936" t="str">
            <v>Specific</v>
          </cell>
          <cell r="O936" t="str">
            <v>Closed</v>
          </cell>
          <cell r="Q936" t="str">
            <v>C02315</v>
          </cell>
          <cell r="R936">
            <v>37964</v>
          </cell>
          <cell r="S936" t="str">
            <v>pwrbtch</v>
          </cell>
          <cell r="U936" t="str">
            <v xml:space="preserve">This is for work on 2 dams - Upper Stoneville located in    Auburn, MA to increase the spill width (3320700), and Lower Stoneville located in Auburn for work to put                rip rap in the channel (Capital 3320600). SerCo Req #93344  </v>
          </cell>
          <cell r="V936" t="str">
            <v xml:space="preserve">  </v>
          </cell>
          <cell r="W936" t="str">
            <v xml:space="preserve">  </v>
          </cell>
          <cell r="X936" t="str">
            <v>Div Ops-NE Electric</v>
          </cell>
          <cell r="Y936" t="str">
            <v>75005310E</v>
          </cell>
          <cell r="Z936" t="str">
            <v>MAE1000 - MA Electric Distribution PC</v>
          </cell>
          <cell r="AA936" t="str">
            <v>NONE</v>
          </cell>
          <cell r="AB936" t="str">
            <v xml:space="preserve">COMPANY 5310 LEVEL ELECT DIST </v>
          </cell>
          <cell r="AE936">
            <v>2</v>
          </cell>
          <cell r="AF936" t="str">
            <v>2</v>
          </cell>
          <cell r="AG936">
            <v>38959</v>
          </cell>
          <cell r="AH936">
            <v>2000</v>
          </cell>
          <cell r="AI936">
            <v>1</v>
          </cell>
          <cell r="AJ936">
            <v>1</v>
          </cell>
          <cell r="AK936">
            <v>1</v>
          </cell>
          <cell r="AL936">
            <v>0</v>
          </cell>
          <cell r="AM936">
            <v>1</v>
          </cell>
          <cell r="AN936">
            <v>1</v>
          </cell>
        </row>
        <row r="937">
          <cell r="A937" t="str">
            <v>C002316</v>
          </cell>
          <cell r="B937">
            <v>5310</v>
          </cell>
          <cell r="D937" t="str">
            <v>Tewksbury Area Planning Study</v>
          </cell>
          <cell r="E937" t="str">
            <v>P_Electric Distribution Line MA</v>
          </cell>
          <cell r="G937" t="str">
            <v>NONE</v>
          </cell>
          <cell r="H937" t="str">
            <v>NONE</v>
          </cell>
          <cell r="I937" t="str">
            <v>CERULLI, JOHN</v>
          </cell>
          <cell r="J937" t="str">
            <v>System Capacity &amp; Performance</v>
          </cell>
          <cell r="L937" t="str">
            <v>Load Relief</v>
          </cell>
          <cell r="M937" t="str">
            <v>Specific</v>
          </cell>
          <cell r="O937" t="str">
            <v>Closed</v>
          </cell>
          <cell r="P937">
            <v>8718</v>
          </cell>
          <cell r="Q937" t="str">
            <v>C02316</v>
          </cell>
          <cell r="R937">
            <v>37964</v>
          </cell>
          <cell r="S937" t="str">
            <v>pwrbtch</v>
          </cell>
          <cell r="U937" t="str">
            <v>Project taken out to track engineering in the Tewksbury Study.  Delivery Network Planning.</v>
          </cell>
          <cell r="V937" t="str">
            <v xml:space="preserve">  </v>
          </cell>
          <cell r="W937" t="str">
            <v xml:space="preserve">  </v>
          </cell>
          <cell r="X937" t="str">
            <v>Div Ops-NE Electric</v>
          </cell>
          <cell r="Y937" t="str">
            <v>75005310E</v>
          </cell>
          <cell r="Z937" t="str">
            <v>MAE1000 - MA Electric Distribution PC</v>
          </cell>
          <cell r="AA937" t="str">
            <v>NONE</v>
          </cell>
          <cell r="AB937" t="str">
            <v>MASS PLANT - MA 5310 - MAE1000</v>
          </cell>
          <cell r="AE937">
            <v>2</v>
          </cell>
        </row>
        <row r="938">
          <cell r="A938" t="str">
            <v>C002317</v>
          </cell>
          <cell r="B938">
            <v>5310</v>
          </cell>
          <cell r="D938" t="str">
            <v>NEESCOM PROJ #G7897 -ATTLEBORO</v>
          </cell>
          <cell r="E938" t="str">
            <v>P_Electric Distribution Line MA</v>
          </cell>
          <cell r="G938" t="str">
            <v>NONE</v>
          </cell>
          <cell r="H938" t="str">
            <v>NONE</v>
          </cell>
          <cell r="I938" t="str">
            <v>BREDIN, MICHAEL C</v>
          </cell>
          <cell r="M938" t="str">
            <v>Specific</v>
          </cell>
          <cell r="O938" t="str">
            <v>Closed</v>
          </cell>
          <cell r="Q938" t="str">
            <v>C02317</v>
          </cell>
          <cell r="R938">
            <v>37964</v>
          </cell>
          <cell r="S938" t="str">
            <v>pwrbtch</v>
          </cell>
          <cell r="U938" t="str">
            <v xml:space="preserve">Survey 14 poles along County - Chestnut - Cedar and Thatcher Streets in Attleboro for a fiber-opticroute forNEESCom.    A make-ready estimate will be generated,                    if required, based on this survey.                          </v>
          </cell>
          <cell r="V938" t="str">
            <v xml:space="preserve">  </v>
          </cell>
          <cell r="W938" t="str">
            <v xml:space="preserve">  </v>
          </cell>
          <cell r="X938" t="str">
            <v>Div Ops-NE Electric</v>
          </cell>
          <cell r="Y938" t="str">
            <v>75005310E</v>
          </cell>
          <cell r="Z938" t="str">
            <v>MAE1000 - MA Electric Distribution PC</v>
          </cell>
          <cell r="AA938" t="str">
            <v>NONE</v>
          </cell>
          <cell r="AB938" t="str">
            <v>MASS PLANT - MA 5310 - MAE1000</v>
          </cell>
          <cell r="AE938">
            <v>1</v>
          </cell>
        </row>
        <row r="939">
          <cell r="A939" t="str">
            <v>C002318</v>
          </cell>
          <cell r="B939">
            <v>5310</v>
          </cell>
          <cell r="D939" t="str">
            <v>Z-MAPLEWOOD #16,FDRS. W6 &amp; W7</v>
          </cell>
          <cell r="E939" t="str">
            <v>P_Electric Distribution Line MA</v>
          </cell>
          <cell r="G939" t="str">
            <v>NONE</v>
          </cell>
          <cell r="H939" t="str">
            <v>NONE</v>
          </cell>
          <cell r="I939" t="str">
            <v>DEMMER, KURT F</v>
          </cell>
          <cell r="J939" t="str">
            <v>System Capacity &amp; Performance</v>
          </cell>
          <cell r="L939" t="str">
            <v>Load Relief</v>
          </cell>
          <cell r="M939" t="str">
            <v>Specific</v>
          </cell>
          <cell r="O939" t="str">
            <v>Closed</v>
          </cell>
          <cell r="P939">
            <v>8917</v>
          </cell>
          <cell r="Q939" t="str">
            <v>C02318</v>
          </cell>
          <cell r="R939">
            <v>37964</v>
          </cell>
          <cell r="S939" t="str">
            <v>pwrbtch</v>
          </cell>
          <cell r="U939" t="str">
            <v>install 3 manholes, 1200ft of concrete encased conduit pkg.,2500ft of 3/c-1000 erp cu cable, 8new pole sets, 30 pole    replacements, 400ft of 3/c 350al  aerial cable, 2800ft of   3/c 477al spacer cable, 9000ft 1/c 477al overhd. wire.</v>
          </cell>
          <cell r="V939" t="str">
            <v>Funding Project cancelled per Christopher Radzik 10/12/04</v>
          </cell>
          <cell r="W939" t="str">
            <v xml:space="preserve">  </v>
          </cell>
          <cell r="X939" t="str">
            <v>Div Ops-NE Electric</v>
          </cell>
          <cell r="Y939" t="str">
            <v>75005310E</v>
          </cell>
          <cell r="Z939" t="str">
            <v>MAE1000 - MA Electric Distribution PC</v>
          </cell>
          <cell r="AA939" t="str">
            <v>NONE</v>
          </cell>
          <cell r="AB939" t="str">
            <v xml:space="preserve">COMPANY 5310 LEVEL ELECT DIST </v>
          </cell>
          <cell r="AE939">
            <v>2</v>
          </cell>
        </row>
        <row r="940">
          <cell r="A940" t="str">
            <v>C002319</v>
          </cell>
          <cell r="B940">
            <v>5310</v>
          </cell>
          <cell r="D940" t="str">
            <v>S20 CONVERSION SOUTHBRIDGE</v>
          </cell>
          <cell r="E940" t="str">
            <v>P_Electric Distribution Line MA</v>
          </cell>
          <cell r="G940" t="str">
            <v>NONE</v>
          </cell>
          <cell r="H940" t="str">
            <v>NONE</v>
          </cell>
          <cell r="I940" t="str">
            <v>FU, JOHNNY</v>
          </cell>
          <cell r="J940" t="str">
            <v>Statutory/Regulatory</v>
          </cell>
          <cell r="L940" t="str">
            <v>Outdoor Lighting - Capital</v>
          </cell>
          <cell r="M940" t="str">
            <v>Specific</v>
          </cell>
          <cell r="O940" t="str">
            <v>Closed</v>
          </cell>
          <cell r="P940">
            <v>8518</v>
          </cell>
          <cell r="Q940" t="str">
            <v>C02319</v>
          </cell>
          <cell r="R940">
            <v>37964</v>
          </cell>
          <cell r="S940" t="str">
            <v>pwrbtch</v>
          </cell>
          <cell r="U940" t="str">
            <v>install 677 50w sodium vapor luminaire and 15 100w sodium vapor luminaire                                               remove 677 100w mercury vapor luminaire and 15 175w mercury vapor luminaire</v>
          </cell>
          <cell r="V940" t="str">
            <v xml:space="preserve">  </v>
          </cell>
          <cell r="W940" t="str">
            <v xml:space="preserve">  </v>
          </cell>
          <cell r="X940" t="str">
            <v>Div Ops-NE Electric</v>
          </cell>
          <cell r="Y940" t="str">
            <v>75005310E</v>
          </cell>
          <cell r="Z940" t="str">
            <v>MAE1000 - MA Electric Distribution PC</v>
          </cell>
          <cell r="AA940" t="str">
            <v>NONE</v>
          </cell>
          <cell r="AB940" t="str">
            <v>MASS PLANT - MA 5310 - MAE1000</v>
          </cell>
          <cell r="AE940">
            <v>3</v>
          </cell>
          <cell r="AF940" t="str">
            <v>3</v>
          </cell>
          <cell r="AG940">
            <v>38959</v>
          </cell>
          <cell r="AH940">
            <v>194000</v>
          </cell>
          <cell r="AI940">
            <v>0</v>
          </cell>
          <cell r="AJ940">
            <v>1</v>
          </cell>
          <cell r="AK940">
            <v>1</v>
          </cell>
          <cell r="AL940">
            <v>0</v>
          </cell>
          <cell r="AM940">
            <v>1</v>
          </cell>
          <cell r="AN940">
            <v>1</v>
          </cell>
        </row>
        <row r="941">
          <cell r="A941" t="str">
            <v>C002320</v>
          </cell>
          <cell r="B941">
            <v>5310</v>
          </cell>
          <cell r="D941" t="str">
            <v>LIGHTNING REMEDIATION 527L1</v>
          </cell>
          <cell r="E941" t="str">
            <v>P_Electric Distribution Line MA</v>
          </cell>
          <cell r="G941" t="str">
            <v>NONE</v>
          </cell>
          <cell r="H941" t="str">
            <v>NONE</v>
          </cell>
          <cell r="I941" t="str">
            <v>NICHOLS, JAMES S</v>
          </cell>
          <cell r="M941" t="str">
            <v>Specific</v>
          </cell>
          <cell r="O941" t="str">
            <v>cancelled</v>
          </cell>
          <cell r="Q941" t="str">
            <v>C02320</v>
          </cell>
          <cell r="R941">
            <v>37964</v>
          </cell>
          <cell r="S941" t="str">
            <v>pwrbtch</v>
          </cell>
          <cell r="U941" t="str">
            <v xml:space="preserve">Work to perform lightning remediation 527l1 in granby                                                                                                                                                                                           </v>
          </cell>
          <cell r="V941" t="str">
            <v xml:space="preserve">  </v>
          </cell>
          <cell r="W941" t="str">
            <v xml:space="preserve">  </v>
          </cell>
          <cell r="X941" t="str">
            <v>Div Ops-NE Electric</v>
          </cell>
          <cell r="Y941" t="str">
            <v>75005310E</v>
          </cell>
          <cell r="Z941" t="str">
            <v>MAE1000 - MA Electric Distribution PC</v>
          </cell>
          <cell r="AA941" t="str">
            <v>NONE</v>
          </cell>
          <cell r="AB941" t="str">
            <v xml:space="preserve">COMPANY 5310 LEVEL ELECT DIST </v>
          </cell>
          <cell r="AE941">
            <v>1</v>
          </cell>
          <cell r="AK941">
            <v>38229</v>
          </cell>
        </row>
        <row r="942">
          <cell r="A942" t="str">
            <v>C002321</v>
          </cell>
          <cell r="B942">
            <v>5310</v>
          </cell>
          <cell r="D942" t="str">
            <v>LTR,W.SALEM 29W1&amp;W3 &amp; 7J1 HUF</v>
          </cell>
          <cell r="E942" t="str">
            <v>P_Electric Distribution Line MA</v>
          </cell>
          <cell r="G942" t="str">
            <v>NONE</v>
          </cell>
          <cell r="H942" t="str">
            <v>NONE</v>
          </cell>
          <cell r="M942" t="str">
            <v>Specific</v>
          </cell>
          <cell r="O942" t="str">
            <v>cancelled</v>
          </cell>
          <cell r="Q942" t="str">
            <v>C02321</v>
          </cell>
          <cell r="R942">
            <v>37964</v>
          </cell>
          <cell r="S942" t="str">
            <v>pwrbtch</v>
          </cell>
          <cell r="U942" t="str">
            <v xml:space="preserve">install 7 poles &amp;477                                                                                                                                                                                                                            </v>
          </cell>
          <cell r="V942" t="str">
            <v xml:space="preserve">  </v>
          </cell>
          <cell r="W942" t="str">
            <v xml:space="preserve">  </v>
          </cell>
          <cell r="X942" t="str">
            <v>Div Ops-NE Electric</v>
          </cell>
          <cell r="Y942" t="str">
            <v>75005310E</v>
          </cell>
          <cell r="Z942" t="str">
            <v>MAE1000 - MA Electric Distribution PC</v>
          </cell>
          <cell r="AA942" t="str">
            <v>NONE</v>
          </cell>
          <cell r="AB942" t="str">
            <v xml:space="preserve">COMPANY 5310 LEVEL ELECT DIST </v>
          </cell>
          <cell r="AE942">
            <v>1</v>
          </cell>
          <cell r="AK942">
            <v>38211</v>
          </cell>
        </row>
        <row r="943">
          <cell r="A943" t="str">
            <v>C002322</v>
          </cell>
          <cell r="B943">
            <v>5310</v>
          </cell>
          <cell r="D943" t="str">
            <v>Z-S 2004 LR,MELROSE 4C&amp;4C2 FDRS</v>
          </cell>
          <cell r="E943" t="str">
            <v>P_Electric Distribution Line MA</v>
          </cell>
          <cell r="G943" t="str">
            <v>NONE</v>
          </cell>
          <cell r="H943" t="str">
            <v>NONE</v>
          </cell>
          <cell r="I943" t="str">
            <v>CORCORAN, JOHN</v>
          </cell>
          <cell r="J943" t="str">
            <v>System Capacity &amp; Performance</v>
          </cell>
          <cell r="L943" t="str">
            <v>Load Relief</v>
          </cell>
          <cell r="M943" t="str">
            <v>Specific</v>
          </cell>
          <cell r="O943" t="str">
            <v>Closed</v>
          </cell>
          <cell r="P943">
            <v>8965</v>
          </cell>
          <cell r="Q943" t="str">
            <v>C02322</v>
          </cell>
          <cell r="R943">
            <v>37964</v>
          </cell>
          <cell r="S943" t="str">
            <v>pwrbtch</v>
          </cell>
          <cell r="U943" t="str">
            <v>install 7 poles &amp;477</v>
          </cell>
          <cell r="V943" t="str">
            <v xml:space="preserve">  </v>
          </cell>
          <cell r="W943" t="str">
            <v xml:space="preserve">  </v>
          </cell>
          <cell r="X943" t="str">
            <v>Div Ops-NE Electric</v>
          </cell>
          <cell r="Y943" t="str">
            <v>75005310E</v>
          </cell>
          <cell r="Z943" t="str">
            <v>MAE1000 - MA Electric Distribution PC</v>
          </cell>
          <cell r="AA943" t="str">
            <v>NONE</v>
          </cell>
          <cell r="AB943" t="str">
            <v xml:space="preserve">COMPANY 5310 LEVEL ELECT DIST </v>
          </cell>
          <cell r="AE943">
            <v>3</v>
          </cell>
          <cell r="AF943" t="str">
            <v>3</v>
          </cell>
          <cell r="AG943">
            <v>39169</v>
          </cell>
          <cell r="AH943">
            <v>220691</v>
          </cell>
          <cell r="AI943">
            <v>0</v>
          </cell>
          <cell r="AJ943">
            <v>0</v>
          </cell>
          <cell r="AK943">
            <v>1</v>
          </cell>
          <cell r="AL943">
            <v>0</v>
          </cell>
          <cell r="AM943">
            <v>1</v>
          </cell>
          <cell r="AN943">
            <v>1</v>
          </cell>
        </row>
        <row r="944">
          <cell r="A944" t="str">
            <v>C002327</v>
          </cell>
          <cell r="B944">
            <v>5310</v>
          </cell>
          <cell r="D944" t="str">
            <v>R&amp;I ROOF AT GLENDALE #6</v>
          </cell>
          <cell r="E944" t="str">
            <v>P_Electric Distribution Sub MA</v>
          </cell>
          <cell r="G944" t="str">
            <v>49</v>
          </cell>
          <cell r="H944" t="str">
            <v>NONE</v>
          </cell>
          <cell r="I944" t="str">
            <v>GAVIN, JOHN E</v>
          </cell>
          <cell r="J944" t="str">
            <v>Damage/Failure</v>
          </cell>
          <cell r="L944" t="str">
            <v>Damage/Failure</v>
          </cell>
          <cell r="M944" t="str">
            <v>Specific</v>
          </cell>
          <cell r="O944" t="str">
            <v>Closed</v>
          </cell>
          <cell r="P944">
            <v>7447</v>
          </cell>
          <cell r="Q944" t="str">
            <v>C02327</v>
          </cell>
          <cell r="R944">
            <v>37964</v>
          </cell>
          <cell r="S944" t="str">
            <v>pwrbtch</v>
          </cell>
          <cell r="U944" t="str">
            <v>R&amp;I ROOF AT GLENDALE #6 DUE TO DAMAGE/FAILURE</v>
          </cell>
          <cell r="V944" t="str">
            <v xml:space="preserve">  </v>
          </cell>
          <cell r="W944" t="str">
            <v xml:space="preserve">  </v>
          </cell>
          <cell r="X944" t="str">
            <v>Div Ops-NE Electric</v>
          </cell>
          <cell r="Y944" t="str">
            <v>75005310E</v>
          </cell>
          <cell r="Z944" t="str">
            <v>MAE1000 - MA Electric Distribution PC</v>
          </cell>
          <cell r="AA944" t="str">
            <v>NONE</v>
          </cell>
          <cell r="AB944" t="str">
            <v>SUB #6 GLENDALE - BROADWAY &amp; OAKLAN</v>
          </cell>
          <cell r="AE944">
            <v>3</v>
          </cell>
          <cell r="AF944" t="str">
            <v>3</v>
          </cell>
          <cell r="AG944">
            <v>38784</v>
          </cell>
          <cell r="AH944">
            <v>156000</v>
          </cell>
          <cell r="AI944">
            <v>0</v>
          </cell>
          <cell r="AJ944">
            <v>1</v>
          </cell>
          <cell r="AK944">
            <v>1</v>
          </cell>
          <cell r="AL944">
            <v>0</v>
          </cell>
          <cell r="AM944">
            <v>1</v>
          </cell>
          <cell r="AN944">
            <v>1</v>
          </cell>
        </row>
        <row r="945">
          <cell r="A945" t="str">
            <v>C002328</v>
          </cell>
          <cell r="B945">
            <v>5310</v>
          </cell>
          <cell r="D945" t="str">
            <v>SNOW STSUB MOD TO 115-13KV-SBG</v>
          </cell>
          <cell r="E945" t="str">
            <v>P_Dist by Transmission Sub MA</v>
          </cell>
          <cell r="G945" t="str">
            <v>49</v>
          </cell>
          <cell r="H945" t="str">
            <v>NONE</v>
          </cell>
          <cell r="I945" t="str">
            <v>CORCORAN, JOHN</v>
          </cell>
          <cell r="J945" t="str">
            <v>System Capacity &amp; Performance</v>
          </cell>
          <cell r="L945" t="str">
            <v>Reliability - Dist</v>
          </cell>
          <cell r="M945" t="str">
            <v>Specific</v>
          </cell>
          <cell r="N945" t="str">
            <v>Substation Supply Reliability Risk</v>
          </cell>
          <cell r="O945" t="str">
            <v>Closed</v>
          </cell>
          <cell r="P945">
            <v>7530</v>
          </cell>
          <cell r="Q945" t="str">
            <v>C02328</v>
          </cell>
          <cell r="R945">
            <v>37964</v>
          </cell>
          <cell r="S945" t="str">
            <v>pwrbtch</v>
          </cell>
          <cell r="U945" t="str">
            <v>SNOW STSUB MOD TO 115-13KV-SBG</v>
          </cell>
          <cell r="V945" t="str">
            <v xml:space="preserve">  </v>
          </cell>
          <cell r="W945" t="str">
            <v>This project will remedy 3 HUF's, 1 HUT, 5 FDC violations, and 1 SDC violation by increasing transformer capacity and introducing one new area feeder.  Work toward this end was initiated when transformer T-2 failed in late 2003.  The 115/23 kV transformer</v>
          </cell>
          <cell r="X945" t="str">
            <v>Div Ops-NE Electric</v>
          </cell>
          <cell r="Y945" t="str">
            <v>75005310E</v>
          </cell>
          <cell r="Z945" t="str">
            <v>MAE1000 - MA Electric Distribution PC</v>
          </cell>
          <cell r="AA945" t="str">
            <v>NONE</v>
          </cell>
          <cell r="AB945" t="str">
            <v>SUB #413 SNOW STREET, SOUTHBRIDGE</v>
          </cell>
          <cell r="AE945">
            <v>9</v>
          </cell>
          <cell r="AF945" t="str">
            <v>16</v>
          </cell>
          <cell r="AG945">
            <v>39743</v>
          </cell>
          <cell r="AH945">
            <v>2640785.41</v>
          </cell>
          <cell r="AI945">
            <v>0</v>
          </cell>
          <cell r="AJ945">
            <v>0</v>
          </cell>
          <cell r="AK945">
            <v>0</v>
          </cell>
          <cell r="AL945">
            <v>1</v>
          </cell>
          <cell r="AM945">
            <v>0</v>
          </cell>
          <cell r="AN945">
            <v>1</v>
          </cell>
        </row>
        <row r="946">
          <cell r="A946" t="str">
            <v>C002361</v>
          </cell>
          <cell r="B946">
            <v>5310</v>
          </cell>
          <cell r="D946" t="str">
            <v>LYNN #21 13.8KV OUTDOOR SUB</v>
          </cell>
          <cell r="E946" t="str">
            <v>P_Electric Distribution Sub MA</v>
          </cell>
          <cell r="F946" t="str">
            <v>DCIG1007R2</v>
          </cell>
          <cell r="G946" t="str">
            <v>49</v>
          </cell>
          <cell r="H946" t="str">
            <v>29</v>
          </cell>
          <cell r="I946" t="str">
            <v>SCHNELLER, ROBERT A</v>
          </cell>
          <cell r="J946" t="str">
            <v>Asset Condition</v>
          </cell>
          <cell r="K946" t="str">
            <v>D_Non-REP SUB OTHER</v>
          </cell>
          <cell r="L946" t="str">
            <v>Asset Replacement</v>
          </cell>
          <cell r="M946" t="str">
            <v>Specific</v>
          </cell>
          <cell r="N946" t="str">
            <v>Substation Asset Replacement</v>
          </cell>
          <cell r="O946" t="str">
            <v>open</v>
          </cell>
          <cell r="P946">
            <v>7345</v>
          </cell>
          <cell r="Q946" t="str">
            <v>C02361</v>
          </cell>
          <cell r="R946">
            <v>37992</v>
          </cell>
          <cell r="S946" t="str">
            <v>pwrbtch</v>
          </cell>
          <cell r="U946" t="str">
            <v>Install new metalclad substation in rear of existing indoor   substation on Marine Boulevard.  Exisitng indoor sub to be  removed.</v>
          </cell>
          <cell r="V946" t="str">
            <v xml:space="preserve">  </v>
          </cell>
          <cell r="W946" t="str">
            <v xml:space="preserve">  </v>
          </cell>
          <cell r="X946" t="str">
            <v>Div Ops-NE Electric</v>
          </cell>
          <cell r="Y946" t="str">
            <v>75005310E</v>
          </cell>
          <cell r="Z946" t="str">
            <v>MAE1000 - MA Electric Distribution PC</v>
          </cell>
          <cell r="AA946" t="str">
            <v>NONE</v>
          </cell>
          <cell r="AB946" t="str">
            <v xml:space="preserve">COMPANY 5310 LEVEL ELECT DIST </v>
          </cell>
          <cell r="AC946" t="str">
            <v>A0 C7 X0</v>
          </cell>
          <cell r="AE946">
            <v>5</v>
          </cell>
          <cell r="AF946" t="str">
            <v>5</v>
          </cell>
          <cell r="AG946">
            <v>39982</v>
          </cell>
          <cell r="AH946">
            <v>8861000</v>
          </cell>
        </row>
        <row r="947">
          <cell r="A947" t="str">
            <v>C002362</v>
          </cell>
          <cell r="B947">
            <v>5310</v>
          </cell>
          <cell r="D947" t="str">
            <v>LYNN #21 4.16KV SUB IMPRVMNTS</v>
          </cell>
          <cell r="E947" t="str">
            <v>P_Electric Distribution Sub MA</v>
          </cell>
          <cell r="F947" t="str">
            <v>USSC0711W396</v>
          </cell>
          <cell r="G947" t="str">
            <v>42</v>
          </cell>
          <cell r="H947" t="str">
            <v>29</v>
          </cell>
          <cell r="I947" t="str">
            <v>MICHEL, MICHAEL</v>
          </cell>
          <cell r="J947" t="str">
            <v>Asset Condition</v>
          </cell>
          <cell r="K947" t="str">
            <v>D_Non-REP SUB OTHER</v>
          </cell>
          <cell r="L947" t="str">
            <v>Asset Replacement</v>
          </cell>
          <cell r="M947" t="str">
            <v>Specific</v>
          </cell>
          <cell r="N947" t="str">
            <v>Substation Asset Replacement</v>
          </cell>
          <cell r="O947" t="str">
            <v>open</v>
          </cell>
          <cell r="P947">
            <v>7347</v>
          </cell>
          <cell r="Q947" t="str">
            <v>C02362</v>
          </cell>
          <cell r="R947">
            <v>37992</v>
          </cell>
          <cell r="S947" t="str">
            <v>pwrbtch</v>
          </cell>
          <cell r="U947" t="str">
            <v>Eliminate the breaker disconnects (-3), reactors and        reactor disconnects (-4), upgrade cable disconnects to 600A (-5) in the indoor sub building on Marine Boulevard.        Replace the station service breakers with vacuum retro</v>
          </cell>
          <cell r="V947" t="str">
            <v xml:space="preserve">  </v>
          </cell>
          <cell r="W947" t="str">
            <v xml:space="preserve">  </v>
          </cell>
          <cell r="X947" t="str">
            <v>Div Ops-NE Electric</v>
          </cell>
          <cell r="Y947" t="str">
            <v>75005310E</v>
          </cell>
          <cell r="Z947" t="str">
            <v>MAE1000 - MA Electric Distribution PC</v>
          </cell>
          <cell r="AA947" t="str">
            <v>NONE</v>
          </cell>
          <cell r="AB947" t="str">
            <v xml:space="preserve">COMPANY 5310 LEVEL ELECT DIST </v>
          </cell>
          <cell r="AC947" t="str">
            <v>A1 C0 X0</v>
          </cell>
          <cell r="AE947">
            <v>4</v>
          </cell>
          <cell r="AF947" t="str">
            <v>4</v>
          </cell>
          <cell r="AG947">
            <v>41213</v>
          </cell>
          <cell r="AH947">
            <v>657000</v>
          </cell>
        </row>
        <row r="948">
          <cell r="A948" t="str">
            <v>C002363</v>
          </cell>
          <cell r="B948">
            <v>5310</v>
          </cell>
          <cell r="D948" t="str">
            <v>UG LYNN#21 4KV DUCTBANK</v>
          </cell>
          <cell r="E948" t="str">
            <v>P_Electric Distribution Line MA</v>
          </cell>
          <cell r="F948" t="str">
            <v>USSC0711W396</v>
          </cell>
          <cell r="G948" t="str">
            <v>42</v>
          </cell>
          <cell r="H948" t="str">
            <v>29</v>
          </cell>
          <cell r="I948" t="str">
            <v>MICHEL, MICHAEL</v>
          </cell>
          <cell r="J948" t="str">
            <v>Asset Condition</v>
          </cell>
          <cell r="K948" t="str">
            <v>D_Non-REP LINE OTHER</v>
          </cell>
          <cell r="L948" t="str">
            <v>Asset Replacement</v>
          </cell>
          <cell r="M948" t="str">
            <v>Specific</v>
          </cell>
          <cell r="N948" t="str">
            <v>UG Cable Replacements</v>
          </cell>
          <cell r="O948" t="str">
            <v>open</v>
          </cell>
          <cell r="P948">
            <v>8736</v>
          </cell>
          <cell r="Q948" t="str">
            <v>C02363</v>
          </cell>
          <cell r="R948">
            <v>37992</v>
          </cell>
          <cell r="S948" t="str">
            <v>pwrbtch</v>
          </cell>
          <cell r="U948" t="str">
            <v>Install two new distribution ductbanks from the indoor      substation along Marine Boulevard.  Install two double      switchgear manholes and four PMH-10 style switchgears.      All work recommended in the Lynn Sub Study (2003)</v>
          </cell>
          <cell r="V948" t="str">
            <v xml:space="preserve">  </v>
          </cell>
          <cell r="W948" t="str">
            <v xml:space="preserve">The 4.16kV underground feeder cables all leave Lynn#21 in a congested ductbank. This ductbank is difficult to work in. Numerous cables are loaded well over 90% of their Summer Normal thermal limit and will require reconductoring to increase their rating. </v>
          </cell>
          <cell r="X948" t="str">
            <v>Div Ops-NE Electric</v>
          </cell>
          <cell r="Y948" t="str">
            <v>75005310E</v>
          </cell>
          <cell r="Z948" t="str">
            <v>MAE1000 - MA Electric Distribution PC</v>
          </cell>
          <cell r="AA948" t="str">
            <v>NONE</v>
          </cell>
          <cell r="AB948" t="str">
            <v xml:space="preserve">COMPANY 5310 LEVEL ELECT DIST </v>
          </cell>
          <cell r="AC948" t="str">
            <v>A18 C4 X2</v>
          </cell>
          <cell r="AE948">
            <v>4</v>
          </cell>
          <cell r="AF948" t="str">
            <v>4</v>
          </cell>
          <cell r="AG948">
            <v>41213</v>
          </cell>
          <cell r="AH948">
            <v>1524000</v>
          </cell>
        </row>
        <row r="949">
          <cell r="A949" t="str">
            <v>C002364</v>
          </cell>
          <cell r="B949">
            <v>5310</v>
          </cell>
          <cell r="D949" t="str">
            <v>UG LYNN#21 13KV DUCTBANK</v>
          </cell>
          <cell r="E949" t="str">
            <v>P_Electric Distribution Line MA</v>
          </cell>
          <cell r="F949" t="str">
            <v>DCIG1007R2</v>
          </cell>
          <cell r="G949" t="str">
            <v>49</v>
          </cell>
          <cell r="H949" t="str">
            <v>29</v>
          </cell>
          <cell r="I949" t="str">
            <v>HASSETT, COLIN</v>
          </cell>
          <cell r="J949" t="str">
            <v>Asset Condition</v>
          </cell>
          <cell r="K949" t="str">
            <v>D_Non-REP LINE OTHER</v>
          </cell>
          <cell r="L949" t="str">
            <v>Asset Replacement</v>
          </cell>
          <cell r="M949" t="str">
            <v>Specific</v>
          </cell>
          <cell r="N949" t="str">
            <v>UG Cable Replacements</v>
          </cell>
          <cell r="O949" t="str">
            <v>open</v>
          </cell>
          <cell r="P949">
            <v>8735</v>
          </cell>
          <cell r="Q949" t="str">
            <v>C02364</v>
          </cell>
          <cell r="R949">
            <v>37992</v>
          </cell>
          <cell r="S949" t="str">
            <v>pwrbtch</v>
          </cell>
          <cell r="U949" t="str">
            <v>Install two new distribution ductbanks from the new outdoor substation to the Lynnway.  Install new underground getaway cables from the new substation to the Lynnway.              All work recommended in the Lynn Sub Study (2003)</v>
          </cell>
          <cell r="V949" t="str">
            <v xml:space="preserve">Study is attached as a document to this project. </v>
          </cell>
          <cell r="W949" t="str">
            <v>The ductbanks that contain the 13.8kV cables from Lynn#21 substation are congested such that they are difficult to work in and there are no spare ducts available. Ducts are collapsed such that failed cable cannot be removed to allow the ducts to be use da</v>
          </cell>
          <cell r="X949" t="str">
            <v>Div Ops-NE Electric</v>
          </cell>
          <cell r="Y949" t="str">
            <v>75005310E</v>
          </cell>
          <cell r="Z949" t="str">
            <v>MAE1000 - MA Electric Distribution PC</v>
          </cell>
          <cell r="AA949" t="str">
            <v>04-Apr-13</v>
          </cell>
          <cell r="AB949" t="str">
            <v xml:space="preserve">COMPANY 5310 LEVEL ELECT DIST </v>
          </cell>
          <cell r="AC949" t="str">
            <v>A4 C17 X1</v>
          </cell>
          <cell r="AE949">
            <v>6</v>
          </cell>
          <cell r="AF949" t="str">
            <v>6</v>
          </cell>
          <cell r="AG949">
            <v>39982</v>
          </cell>
          <cell r="AH949">
            <v>3146000</v>
          </cell>
        </row>
        <row r="950">
          <cell r="A950" t="str">
            <v>C002365</v>
          </cell>
          <cell r="B950">
            <v>5310</v>
          </cell>
          <cell r="D950" t="str">
            <v>Z-UG LYNN STDY UPGRADE CBL 21J22</v>
          </cell>
          <cell r="E950" t="str">
            <v>P_Electric Distribution Line MA</v>
          </cell>
          <cell r="G950" t="str">
            <v>NONE</v>
          </cell>
          <cell r="H950" t="str">
            <v>NONE</v>
          </cell>
          <cell r="I950" t="str">
            <v>ALEXANDER, MARK</v>
          </cell>
          <cell r="J950" t="str">
            <v>System Capacity &amp; Performance</v>
          </cell>
          <cell r="L950" t="str">
            <v>Load Relief</v>
          </cell>
          <cell r="M950" t="str">
            <v>Specific</v>
          </cell>
          <cell r="N950" t="str">
            <v>UG Cable Replacements</v>
          </cell>
          <cell r="O950" t="str">
            <v>Closed</v>
          </cell>
          <cell r="P950">
            <v>8973</v>
          </cell>
          <cell r="Q950" t="str">
            <v>C02365</v>
          </cell>
          <cell r="R950">
            <v>37992</v>
          </cell>
          <cell r="S950" t="str">
            <v>pwrbtch</v>
          </cell>
          <cell r="U950" t="str">
            <v>Upgrade approximately 2000 circuit feet of 1/C-4/0 Cu VC 5kVcable to 1/C-350 Cu XLPE 15kV cable on the Lynnway.         This work was recommended in the Lynn Substation study      (2003).</v>
          </cell>
          <cell r="V950" t="str">
            <v xml:space="preserve">  </v>
          </cell>
          <cell r="W950" t="str">
            <v xml:space="preserve">  </v>
          </cell>
          <cell r="X950" t="str">
            <v>Div Ops-NE Electric</v>
          </cell>
          <cell r="Y950" t="str">
            <v>75005310E</v>
          </cell>
          <cell r="Z950" t="str">
            <v>MAE1000 - MA Electric Distribution PC</v>
          </cell>
          <cell r="AA950" t="str">
            <v>NONE</v>
          </cell>
          <cell r="AB950" t="str">
            <v xml:space="preserve">COMPANY 5310 LEVEL ELECT DIST </v>
          </cell>
          <cell r="AE950">
            <v>2</v>
          </cell>
        </row>
        <row r="951">
          <cell r="A951" t="str">
            <v>C002366</v>
          </cell>
          <cell r="B951">
            <v>5310</v>
          </cell>
          <cell r="D951" t="str">
            <v>UG LYNN STDY UPGRADE CBL 21J32</v>
          </cell>
          <cell r="E951" t="str">
            <v>P_Electric Distribution Line MA</v>
          </cell>
          <cell r="G951" t="str">
            <v>NONE</v>
          </cell>
          <cell r="H951" t="str">
            <v>NONE</v>
          </cell>
          <cell r="I951" t="str">
            <v>PERICOLA, STEVEN</v>
          </cell>
          <cell r="L951" t="str">
            <v>Asset Replacement</v>
          </cell>
          <cell r="M951" t="str">
            <v>Specific</v>
          </cell>
          <cell r="O951" t="str">
            <v>Closed</v>
          </cell>
          <cell r="Q951" t="str">
            <v>C02366</v>
          </cell>
          <cell r="R951">
            <v>37992</v>
          </cell>
          <cell r="S951" t="str">
            <v>pwrbtch</v>
          </cell>
          <cell r="U951" t="str">
            <v xml:space="preserve">Upgrade approximately 3500 circuit feet of 1/C-4/0 Cu VC 5kVcable to 1/C-350 Cu XLPE 15kV cbl on Commercial &amp; Summer St.This work was recommended in the Lynn Substation study      (2003).                                                     </v>
          </cell>
          <cell r="V951" t="str">
            <v xml:space="preserve">  </v>
          </cell>
          <cell r="W951" t="str">
            <v xml:space="preserve">  </v>
          </cell>
          <cell r="X951" t="str">
            <v>Div Ops-NE Electric</v>
          </cell>
          <cell r="Y951" t="str">
            <v>75005310E</v>
          </cell>
          <cell r="Z951" t="str">
            <v>MAE1000 - MA Electric Distribution PC</v>
          </cell>
          <cell r="AA951" t="str">
            <v>NONE</v>
          </cell>
          <cell r="AB951" t="str">
            <v xml:space="preserve">COMPANY 5310 LEVEL ELECT DIST </v>
          </cell>
          <cell r="AE951">
            <v>2</v>
          </cell>
        </row>
        <row r="952">
          <cell r="A952" t="str">
            <v>C002367</v>
          </cell>
          <cell r="B952">
            <v>5310</v>
          </cell>
          <cell r="D952" t="str">
            <v>UG LYNN STDY UPGRADE CBL 21J35</v>
          </cell>
          <cell r="E952" t="str">
            <v>P_Electric Distribution Line MA</v>
          </cell>
          <cell r="G952" t="str">
            <v>NONE</v>
          </cell>
          <cell r="H952" t="str">
            <v>NONE</v>
          </cell>
          <cell r="I952" t="str">
            <v>PERICOLA, STEVEN</v>
          </cell>
          <cell r="L952" t="str">
            <v>Asset Replacement</v>
          </cell>
          <cell r="M952" t="str">
            <v>Specific</v>
          </cell>
          <cell r="O952" t="str">
            <v>Closed</v>
          </cell>
          <cell r="Q952" t="str">
            <v>C02367</v>
          </cell>
          <cell r="R952">
            <v>37992</v>
          </cell>
          <cell r="S952" t="str">
            <v>pwrbtch</v>
          </cell>
          <cell r="U952" t="str">
            <v xml:space="preserve">Upgrade approximately 3500 circuit feet of 1/C-4/0 Cu VC 5kVcable to 1/C-350 Cu XLPE 15kV cbl on Commercial &amp; S. Common This work was recommended in the Lynn Substation study      (2003).                                                     </v>
          </cell>
          <cell r="V952" t="str">
            <v xml:space="preserve">  </v>
          </cell>
          <cell r="W952" t="str">
            <v xml:space="preserve">  </v>
          </cell>
          <cell r="X952" t="str">
            <v>Div Ops-NE Electric</v>
          </cell>
          <cell r="Y952" t="str">
            <v>75005310E</v>
          </cell>
          <cell r="Z952" t="str">
            <v>MAE1000 - MA Electric Distribution PC</v>
          </cell>
          <cell r="AA952" t="str">
            <v>NONE</v>
          </cell>
          <cell r="AB952" t="str">
            <v xml:space="preserve">COMPANY 5310 LEVEL ELECT DIST </v>
          </cell>
          <cell r="AE952">
            <v>2</v>
          </cell>
        </row>
        <row r="953">
          <cell r="A953" t="str">
            <v>C002368</v>
          </cell>
          <cell r="B953">
            <v>5310</v>
          </cell>
          <cell r="D953" t="str">
            <v>E.DRACUT #75 SUBST-ADD 3 FDRS-SUB</v>
          </cell>
          <cell r="E953" t="str">
            <v>P_Electric Distribution Sub MA</v>
          </cell>
          <cell r="G953" t="str">
            <v>49</v>
          </cell>
          <cell r="H953" t="str">
            <v>NONE</v>
          </cell>
          <cell r="I953" t="str">
            <v>URBANOWSKI, STANLEY</v>
          </cell>
          <cell r="J953" t="str">
            <v>System Capacity &amp; Performance</v>
          </cell>
          <cell r="L953" t="str">
            <v>Reliability - Dist</v>
          </cell>
          <cell r="M953" t="str">
            <v>Specific</v>
          </cell>
          <cell r="N953" t="str">
            <v>Substation Supply Reliability Risk</v>
          </cell>
          <cell r="O953" t="str">
            <v>Closed</v>
          </cell>
          <cell r="P953">
            <v>7274</v>
          </cell>
          <cell r="Q953" t="str">
            <v>C02368</v>
          </cell>
          <cell r="R953">
            <v>37992</v>
          </cell>
          <cell r="S953" t="str">
            <v>pwrbtch</v>
          </cell>
          <cell r="U953" t="str">
            <v>Install an indoor metal clad 115/13.2 kV substation replacing 3 existing feeders and installing 3 new feeders.  This includes 2 - 3600 kvar capacitor banks, relay controls and metering, and miscellaneous substation equipment.</v>
          </cell>
          <cell r="V953" t="str">
            <v xml:space="preserve">  </v>
          </cell>
          <cell r="W953" t="str">
            <v xml:space="preserve">The East Dracut #75 substation work, resulting in 3 additional feeders, is needed for load relief in the area. </v>
          </cell>
          <cell r="X953" t="str">
            <v>Div Ops-NE Electric</v>
          </cell>
          <cell r="Y953" t="str">
            <v>75005310E</v>
          </cell>
          <cell r="Z953" t="str">
            <v>MAE1000 - MA Electric Distribution PC</v>
          </cell>
          <cell r="AA953" t="str">
            <v>NONE</v>
          </cell>
          <cell r="AB953" t="str">
            <v>SUB #75 EAST DRACUT, DRACUT</v>
          </cell>
          <cell r="AE953">
            <v>5</v>
          </cell>
          <cell r="AF953" t="str">
            <v>5</v>
          </cell>
          <cell r="AG953">
            <v>38434</v>
          </cell>
          <cell r="AH953">
            <v>1837500.05</v>
          </cell>
          <cell r="AI953">
            <v>0</v>
          </cell>
          <cell r="AJ953">
            <v>0</v>
          </cell>
          <cell r="AK953">
            <v>0</v>
          </cell>
          <cell r="AL953">
            <v>1</v>
          </cell>
          <cell r="AM953">
            <v>0</v>
          </cell>
          <cell r="AN953">
            <v>1</v>
          </cell>
        </row>
        <row r="954">
          <cell r="A954" t="str">
            <v>C002369</v>
          </cell>
          <cell r="B954">
            <v>5310</v>
          </cell>
          <cell r="D954" t="str">
            <v>Z-E.DRACUT - Inst MH &amp; Duct System</v>
          </cell>
          <cell r="E954" t="str">
            <v>P_Electric Distribution Line MA</v>
          </cell>
          <cell r="G954" t="str">
            <v>NONE</v>
          </cell>
          <cell r="H954" t="str">
            <v>NONE</v>
          </cell>
          <cell r="I954" t="str">
            <v>HENRY, JOSEPH</v>
          </cell>
          <cell r="J954" t="str">
            <v>System Capacity &amp; Performance</v>
          </cell>
          <cell r="L954" t="str">
            <v>Load Relief</v>
          </cell>
          <cell r="M954" t="str">
            <v>Specific</v>
          </cell>
          <cell r="O954" t="str">
            <v>Closed</v>
          </cell>
          <cell r="P954">
            <v>8898</v>
          </cell>
          <cell r="Q954" t="str">
            <v>C02369</v>
          </cell>
          <cell r="R954">
            <v>37992</v>
          </cell>
          <cell r="S954" t="str">
            <v>pwrbtch</v>
          </cell>
          <cell r="U954" t="str">
            <v>Install a manhole &amp; duct system at East Dracut #75 substation to accommodate the 3 new feeder getaways and replace the 3 existing feeder getaways.</v>
          </cell>
          <cell r="V954" t="str">
            <v xml:space="preserve">  </v>
          </cell>
          <cell r="W954" t="str">
            <v>The new manhole &amp; duct system is needed to replace the three existing and install the three new underground feeder getaways at East Dracut #75 substation.  The new feeders are needed for load relief in the area.</v>
          </cell>
          <cell r="X954" t="str">
            <v>Div Ops-NE Electric</v>
          </cell>
          <cell r="Y954" t="str">
            <v>75005310E</v>
          </cell>
          <cell r="Z954" t="str">
            <v>MAE1000 - MA Electric Distribution PC</v>
          </cell>
          <cell r="AA954" t="str">
            <v>NONE</v>
          </cell>
          <cell r="AB954" t="str">
            <v>MASS PLANT - MA 5310 - MAE1000</v>
          </cell>
          <cell r="AE954">
            <v>3</v>
          </cell>
          <cell r="AF954" t="str">
            <v>3</v>
          </cell>
          <cell r="AG954">
            <v>38327</v>
          </cell>
          <cell r="AH954">
            <v>614621</v>
          </cell>
          <cell r="AI954">
            <v>0</v>
          </cell>
          <cell r="AJ954">
            <v>0</v>
          </cell>
          <cell r="AK954">
            <v>0</v>
          </cell>
          <cell r="AL954">
            <v>1</v>
          </cell>
          <cell r="AM954">
            <v>0</v>
          </cell>
          <cell r="AN954">
            <v>1</v>
          </cell>
        </row>
        <row r="955">
          <cell r="A955" t="str">
            <v>C002370</v>
          </cell>
          <cell r="B955">
            <v>5310</v>
          </cell>
          <cell r="D955" t="str">
            <v>E.DRACUT-Inst 6 new cable getaways</v>
          </cell>
          <cell r="E955" t="str">
            <v>P_Electric Distribution Line MA</v>
          </cell>
          <cell r="G955" t="str">
            <v>NONE</v>
          </cell>
          <cell r="H955" t="str">
            <v>NONE</v>
          </cell>
          <cell r="I955" t="str">
            <v>KUPCHO, JEREMY</v>
          </cell>
          <cell r="J955" t="str">
            <v>System Capacity &amp; Performance</v>
          </cell>
          <cell r="L955" t="str">
            <v>Load Relief</v>
          </cell>
          <cell r="M955" t="str">
            <v>Specific</v>
          </cell>
          <cell r="O955" t="str">
            <v>Closed</v>
          </cell>
          <cell r="P955">
            <v>8068</v>
          </cell>
          <cell r="Q955" t="str">
            <v>C02370</v>
          </cell>
          <cell r="R955">
            <v>37992</v>
          </cell>
          <cell r="S955" t="str">
            <v>pwrbtch</v>
          </cell>
          <cell r="U955" t="str">
            <v>The six new cable getaways need to be installed for the three new feeder getaways as well as replacing the three existing underground feeder getaways at East Dracut #75 substation.</v>
          </cell>
          <cell r="V955" t="str">
            <v xml:space="preserve">  </v>
          </cell>
          <cell r="W955" t="str">
            <v>The six new cable getaways need to be installed for the three new feeder getaways as well as replacing the three existing underground feeder getaways at East Dracut #75 substation.  The new feeders are needed for load relief in the area.</v>
          </cell>
          <cell r="X955" t="str">
            <v>Div Ops-NE Electric</v>
          </cell>
          <cell r="Y955" t="str">
            <v>75005310E</v>
          </cell>
          <cell r="Z955" t="str">
            <v>MAE1000 - MA Electric Distribution PC</v>
          </cell>
          <cell r="AA955" t="str">
            <v>NONE</v>
          </cell>
          <cell r="AB955" t="str">
            <v>MASS PLANT - MA 5310 - MAE1000</v>
          </cell>
          <cell r="AE955">
            <v>2</v>
          </cell>
          <cell r="AF955" t="str">
            <v>2</v>
          </cell>
          <cell r="AG955">
            <v>38397</v>
          </cell>
          <cell r="AH955">
            <v>595000</v>
          </cell>
          <cell r="AI955">
            <v>0</v>
          </cell>
          <cell r="AJ955">
            <v>0</v>
          </cell>
          <cell r="AK955">
            <v>0</v>
          </cell>
          <cell r="AL955">
            <v>1</v>
          </cell>
          <cell r="AM955">
            <v>0</v>
          </cell>
          <cell r="AN955">
            <v>1</v>
          </cell>
        </row>
        <row r="956">
          <cell r="A956" t="str">
            <v>C002371</v>
          </cell>
          <cell r="B956">
            <v>5310</v>
          </cell>
          <cell r="D956" t="str">
            <v>Z-PARKER RD DRACUT-NEW FDR OH</v>
          </cell>
          <cell r="E956" t="str">
            <v>P_Electric Distribution Line MA</v>
          </cell>
          <cell r="G956" t="str">
            <v>NONE</v>
          </cell>
          <cell r="H956" t="str">
            <v>NONE</v>
          </cell>
          <cell r="I956" t="str">
            <v>PLENTZAS, JOSEPH C</v>
          </cell>
          <cell r="J956" t="str">
            <v>System Capacity &amp; Performance</v>
          </cell>
          <cell r="L956" t="str">
            <v>Load Relief</v>
          </cell>
          <cell r="M956" t="str">
            <v>Specific</v>
          </cell>
          <cell r="O956" t="str">
            <v>Closed</v>
          </cell>
          <cell r="P956">
            <v>8942</v>
          </cell>
          <cell r="Q956" t="str">
            <v>C02371</v>
          </cell>
          <cell r="R956">
            <v>37992</v>
          </cell>
          <cell r="S956" t="str">
            <v>pwrbtch</v>
          </cell>
          <cell r="U956" t="str">
            <v>Install 0.6 miles of 477 Al Bare wire and 0.3 miles of 477  AL spacer cable for the new Parker Rd feeder getaway (new 75L3).</v>
          </cell>
          <cell r="V956" t="str">
            <v xml:space="preserve">  </v>
          </cell>
          <cell r="W956" t="str">
            <v>This construction is needed for the distribution work for the new Parker Rd. feeder out of the East Dracut #75 substation.  This new feeder is for load relief in the area.</v>
          </cell>
          <cell r="X956" t="str">
            <v>Div Ops-NE Electric</v>
          </cell>
          <cell r="Y956" t="str">
            <v>75005310E</v>
          </cell>
          <cell r="Z956" t="str">
            <v>MAE1000 - MA Electric Distribution PC</v>
          </cell>
          <cell r="AA956" t="str">
            <v>NONE</v>
          </cell>
          <cell r="AB956" t="str">
            <v>MASS PLANT - MA 5310 - MAE1000</v>
          </cell>
          <cell r="AE956">
            <v>2</v>
          </cell>
          <cell r="AF956" t="str">
            <v>2</v>
          </cell>
          <cell r="AG956">
            <v>38959</v>
          </cell>
          <cell r="AH956">
            <v>399000</v>
          </cell>
          <cell r="AI956">
            <v>0</v>
          </cell>
          <cell r="AJ956">
            <v>0</v>
          </cell>
          <cell r="AK956">
            <v>0</v>
          </cell>
          <cell r="AL956">
            <v>0</v>
          </cell>
          <cell r="AM956">
            <v>1</v>
          </cell>
          <cell r="AN956">
            <v>1</v>
          </cell>
        </row>
        <row r="957">
          <cell r="A957" t="str">
            <v>C002372</v>
          </cell>
          <cell r="B957">
            <v>5310</v>
          </cell>
          <cell r="D957" t="str">
            <v>SALEM RD DRACUT-INST FDR TIE</v>
          </cell>
          <cell r="E957" t="str">
            <v>P_Electric Distribution Line MA</v>
          </cell>
          <cell r="G957" t="str">
            <v>NONE</v>
          </cell>
          <cell r="H957" t="str">
            <v>NONE</v>
          </cell>
          <cell r="I957" t="str">
            <v>PLENTZAS, JOSEPH C</v>
          </cell>
          <cell r="J957" t="str">
            <v>System Capacity &amp; Performance</v>
          </cell>
          <cell r="L957" t="str">
            <v>Load Relief</v>
          </cell>
          <cell r="M957" t="str">
            <v>Specific</v>
          </cell>
          <cell r="O957" t="str">
            <v>Closed</v>
          </cell>
          <cell r="P957">
            <v>8521</v>
          </cell>
          <cell r="Q957" t="str">
            <v>C02372</v>
          </cell>
          <cell r="R957">
            <v>37992</v>
          </cell>
          <cell r="S957" t="str">
            <v>pwrbtch</v>
          </cell>
          <cell r="U957" t="str">
            <v>Install 0.8 miles of 477 AL spacer cable to make feeder tie between Salem Rd., Dracut and West St., Methuen</v>
          </cell>
          <cell r="V957" t="str">
            <v xml:space="preserve">  </v>
          </cell>
          <cell r="W957" t="str">
            <v>The construction of this feeder tie is needed to accommodate the configuration of one of the new feeders out of East Dracut #75 substation.  These feeders are needed for load relief in the area.</v>
          </cell>
          <cell r="X957" t="str">
            <v>Div Ops-NE Electric</v>
          </cell>
          <cell r="Y957" t="str">
            <v>75005310E</v>
          </cell>
          <cell r="Z957" t="str">
            <v>MAE1000 - MA Electric Distribution PC</v>
          </cell>
          <cell r="AA957" t="str">
            <v>NONE</v>
          </cell>
          <cell r="AB957" t="str">
            <v>MASS PLANT - MA 5310 - MAE1000</v>
          </cell>
          <cell r="AE957">
            <v>3</v>
          </cell>
          <cell r="AF957" t="str">
            <v>3</v>
          </cell>
          <cell r="AG957">
            <v>38399</v>
          </cell>
          <cell r="AH957">
            <v>167500</v>
          </cell>
          <cell r="AI957">
            <v>0</v>
          </cell>
          <cell r="AJ957">
            <v>1</v>
          </cell>
          <cell r="AK957">
            <v>1</v>
          </cell>
          <cell r="AL957">
            <v>0</v>
          </cell>
          <cell r="AM957">
            <v>1</v>
          </cell>
          <cell r="AN957">
            <v>1</v>
          </cell>
        </row>
        <row r="958">
          <cell r="A958" t="str">
            <v>C002373</v>
          </cell>
          <cell r="B958">
            <v>5310</v>
          </cell>
          <cell r="D958" t="str">
            <v>Z-Methuen St, Dra-New Fdr O/H</v>
          </cell>
          <cell r="E958" t="str">
            <v>P_Electric Distribution Line MA</v>
          </cell>
          <cell r="G958" t="str">
            <v>NONE</v>
          </cell>
          <cell r="H958" t="str">
            <v>NONE</v>
          </cell>
          <cell r="I958" t="str">
            <v>KUPCHO, JEREMY</v>
          </cell>
          <cell r="J958" t="str">
            <v>System Capacity &amp; Performance</v>
          </cell>
          <cell r="L958" t="str">
            <v>Load Relief</v>
          </cell>
          <cell r="M958" t="str">
            <v>Specific</v>
          </cell>
          <cell r="O958" t="str">
            <v>Closed</v>
          </cell>
          <cell r="P958">
            <v>8920</v>
          </cell>
          <cell r="Q958" t="str">
            <v>C02373</v>
          </cell>
          <cell r="R958">
            <v>37992</v>
          </cell>
          <cell r="S958" t="str">
            <v>pwrbtch</v>
          </cell>
          <cell r="U958" t="str">
            <v>Install 0.5 miles of 477 AL spacer cable from the R.O.W. to Wheeler St., Methuen.  Reconductor 0.6 miles of 336 AL spcr cable on Wheeler St., Methuen.                              ______________________________________________________</v>
          </cell>
          <cell r="V958" t="str">
            <v xml:space="preserve">  </v>
          </cell>
          <cell r="W958" t="str">
            <v>This construction is for the overhead getaway of one of the new feeders out of East Dracut #75 substation.  This feeder is needed for load relief in the area.</v>
          </cell>
          <cell r="X958" t="str">
            <v>Div Ops-NE Electric</v>
          </cell>
          <cell r="Y958" t="str">
            <v>75005310E</v>
          </cell>
          <cell r="Z958" t="str">
            <v>MAE1000 - MA Electric Distribution PC</v>
          </cell>
          <cell r="AA958" t="str">
            <v>NONE</v>
          </cell>
          <cell r="AB958" t="str">
            <v>MASS PLANT - MA 5310 - MAE1000</v>
          </cell>
          <cell r="AE958">
            <v>1</v>
          </cell>
        </row>
        <row r="959">
          <cell r="A959" t="str">
            <v>C002374</v>
          </cell>
          <cell r="B959">
            <v>5310</v>
          </cell>
          <cell r="D959" t="str">
            <v>78L1/L3 PRIMROSE HILL FDR TIE</v>
          </cell>
          <cell r="E959" t="str">
            <v>P_Electric Distribution Line MA</v>
          </cell>
          <cell r="G959" t="str">
            <v>NONE</v>
          </cell>
          <cell r="H959" t="str">
            <v>NONE</v>
          </cell>
          <cell r="I959" t="str">
            <v>PLENTZAS, JOSEPH C</v>
          </cell>
          <cell r="J959" t="str">
            <v>System Capacity &amp; Performance</v>
          </cell>
          <cell r="L959" t="str">
            <v>Load Relief</v>
          </cell>
          <cell r="M959" t="str">
            <v>Specific</v>
          </cell>
          <cell r="O959" t="str">
            <v>Closed</v>
          </cell>
          <cell r="P959">
            <v>7718</v>
          </cell>
          <cell r="Q959" t="str">
            <v>C02374</v>
          </cell>
          <cell r="R959">
            <v>37992</v>
          </cell>
          <cell r="S959" t="str">
            <v>pwrbtch</v>
          </cell>
          <cell r="U959" t="str">
            <v>Install 0.9 miles of 477 AL spacer cable on Primrose Hill Rd in Dracut.</v>
          </cell>
          <cell r="V959" t="str">
            <v xml:space="preserve">  </v>
          </cell>
          <cell r="W959" t="str">
            <v>The construction of this feeder tie is needed to accommodate the configuration of one of the new feeders out of East Dracut #75 substation.  This feeder is needed for load relief in the area.</v>
          </cell>
          <cell r="X959" t="str">
            <v>Div Ops-NE Electric</v>
          </cell>
          <cell r="Y959" t="str">
            <v>75005310E</v>
          </cell>
          <cell r="Z959" t="str">
            <v>MAE1000 - MA Electric Distribution PC</v>
          </cell>
          <cell r="AA959" t="str">
            <v>NONE</v>
          </cell>
          <cell r="AB959" t="str">
            <v>MASS PLANT - MA 5310 - MAE1000</v>
          </cell>
          <cell r="AE959">
            <v>4</v>
          </cell>
          <cell r="AF959" t="str">
            <v>4</v>
          </cell>
          <cell r="AG959">
            <v>39169</v>
          </cell>
          <cell r="AH959">
            <v>586969</v>
          </cell>
          <cell r="AI959">
            <v>0</v>
          </cell>
          <cell r="AJ959">
            <v>0</v>
          </cell>
          <cell r="AK959">
            <v>0</v>
          </cell>
          <cell r="AL959">
            <v>1</v>
          </cell>
          <cell r="AM959">
            <v>0</v>
          </cell>
          <cell r="AN959">
            <v>1</v>
          </cell>
        </row>
        <row r="960">
          <cell r="A960" t="str">
            <v>C002375</v>
          </cell>
          <cell r="B960">
            <v>5310</v>
          </cell>
          <cell r="D960" t="str">
            <v>RISINGDALE-INST DDOC RELAYS</v>
          </cell>
          <cell r="E960" t="str">
            <v>P_Electric Distribution Sub MA</v>
          </cell>
          <cell r="G960" t="str">
            <v>NONE</v>
          </cell>
          <cell r="H960" t="str">
            <v>NONE</v>
          </cell>
          <cell r="I960" t="str">
            <v>NGUYEN, KIEU L</v>
          </cell>
          <cell r="M960" t="str">
            <v>Specific</v>
          </cell>
          <cell r="O960" t="str">
            <v>Closed</v>
          </cell>
          <cell r="P960">
            <v>7448</v>
          </cell>
          <cell r="Q960" t="str">
            <v>C02375</v>
          </cell>
          <cell r="R960">
            <v>37992</v>
          </cell>
          <cell r="S960" t="str">
            <v>pwrbtch</v>
          </cell>
          <cell r="U960" t="str">
            <v>Install two SEL - 351 relays for Transformer #3 and #4      protection scheme.</v>
          </cell>
          <cell r="V960" t="str">
            <v xml:space="preserve">  </v>
          </cell>
          <cell r="W960" t="str">
            <v xml:space="preserve">  </v>
          </cell>
          <cell r="X960" t="str">
            <v>Div Ops-NE Electric</v>
          </cell>
          <cell r="Y960" t="str">
            <v>75005310E</v>
          </cell>
          <cell r="Z960" t="str">
            <v>MAE1000 - MA Electric Distribution PC</v>
          </cell>
          <cell r="AA960" t="str">
            <v>NONE</v>
          </cell>
          <cell r="AB960" t="str">
            <v xml:space="preserve">COMPANY 5310 LEVEL ELECT DIST </v>
          </cell>
          <cell r="AE960">
            <v>1</v>
          </cell>
        </row>
        <row r="961">
          <cell r="A961" t="str">
            <v>C002377</v>
          </cell>
          <cell r="B961">
            <v>5310</v>
          </cell>
          <cell r="D961" t="str">
            <v>Railyard New 13kV Sub Two Feeders</v>
          </cell>
          <cell r="E961" t="str">
            <v>P_Electric Distribution Sub MA</v>
          </cell>
          <cell r="G961" t="str">
            <v>49</v>
          </cell>
          <cell r="H961" t="str">
            <v>NONE</v>
          </cell>
          <cell r="I961" t="str">
            <v>MAXIMOVICH, GEORGE</v>
          </cell>
          <cell r="J961" t="str">
            <v>System Capacity &amp; Performance</v>
          </cell>
          <cell r="L961" t="str">
            <v>Load Relief</v>
          </cell>
          <cell r="M961" t="str">
            <v>Specific</v>
          </cell>
          <cell r="O961" t="str">
            <v>Closed</v>
          </cell>
          <cell r="P961">
            <v>7449</v>
          </cell>
          <cell r="Q961" t="str">
            <v>C02377</v>
          </cell>
          <cell r="R961">
            <v>37992</v>
          </cell>
          <cell r="S961" t="str">
            <v>pwrbtch</v>
          </cell>
          <cell r="U961" t="str">
            <v>Install substation distribution facilities for two new 13 kV feeders at new 115/13 kV Railyard Sub.</v>
          </cell>
          <cell r="V961" t="str">
            <v xml:space="preserve">  </v>
          </cell>
          <cell r="W961" t="str">
            <v xml:space="preserve">  </v>
          </cell>
          <cell r="X961" t="str">
            <v>Div Ops-NE Electric</v>
          </cell>
          <cell r="Y961" t="str">
            <v>75005310E</v>
          </cell>
          <cell r="Z961" t="str">
            <v>MAE1000 - MA Electric Distribution PC</v>
          </cell>
          <cell r="AA961" t="str">
            <v>NONE</v>
          </cell>
          <cell r="AB961" t="str">
            <v xml:space="preserve">COMPANY 5310 LEVEL ELECT DIST </v>
          </cell>
          <cell r="AE961">
            <v>5</v>
          </cell>
          <cell r="AF961" t="str">
            <v>5</v>
          </cell>
          <cell r="AG961">
            <v>39223</v>
          </cell>
          <cell r="AH961">
            <v>2459948</v>
          </cell>
          <cell r="AI961">
            <v>0</v>
          </cell>
          <cell r="AJ961">
            <v>0</v>
          </cell>
          <cell r="AK961">
            <v>0</v>
          </cell>
          <cell r="AL961">
            <v>1</v>
          </cell>
          <cell r="AM961">
            <v>0</v>
          </cell>
          <cell r="AN961">
            <v>1</v>
          </cell>
        </row>
        <row r="962">
          <cell r="A962" t="str">
            <v>C002378</v>
          </cell>
          <cell r="B962">
            <v>5310</v>
          </cell>
          <cell r="C962" t="str">
            <v>Massachusetts - West</v>
          </cell>
          <cell r="D962" t="str">
            <v>RAILYARD DISTRIBUTION CONSTRUC</v>
          </cell>
          <cell r="E962" t="str">
            <v>P_Electric Distribution Line MA</v>
          </cell>
          <cell r="F962" t="str">
            <v>USSC0609P157C</v>
          </cell>
          <cell r="G962" t="str">
            <v>49</v>
          </cell>
          <cell r="H962" t="str">
            <v>18</v>
          </cell>
          <cell r="I962" t="str">
            <v>SOBOLEWSKI, SCOTT</v>
          </cell>
          <cell r="J962" t="str">
            <v>System Capacity &amp; Performance</v>
          </cell>
          <cell r="K962" t="str">
            <v>D_Non-REP LINE OTHER</v>
          </cell>
          <cell r="L962" t="str">
            <v>Load Relief</v>
          </cell>
          <cell r="M962" t="str">
            <v>Specific</v>
          </cell>
          <cell r="O962" t="str">
            <v>Closed</v>
          </cell>
          <cell r="P962">
            <v>8445</v>
          </cell>
          <cell r="Q962" t="str">
            <v>C02378</v>
          </cell>
          <cell r="R962">
            <v>37992</v>
          </cell>
          <cell r="S962" t="str">
            <v>pwrbtch</v>
          </cell>
          <cell r="U962" t="str">
            <v>Construction required to convert 2-3 miles of overhead construction and 2200 foot duct bank.</v>
          </cell>
          <cell r="V962" t="str">
            <v xml:space="preserve">  </v>
          </cell>
          <cell r="W962" t="str">
            <v xml:space="preserve">  </v>
          </cell>
          <cell r="X962" t="str">
            <v>Div Ops-NE Electric</v>
          </cell>
          <cell r="Y962" t="str">
            <v>75005310E</v>
          </cell>
          <cell r="Z962" t="str">
            <v>MAE1000 - MA Electric Distribution PC</v>
          </cell>
          <cell r="AA962" t="str">
            <v>NONE</v>
          </cell>
          <cell r="AB962" t="str">
            <v xml:space="preserve">COMPANY 5310 LEVEL ELECT DIST </v>
          </cell>
          <cell r="AE962">
            <v>7</v>
          </cell>
          <cell r="AF962" t="str">
            <v>7</v>
          </cell>
          <cell r="AG962">
            <v>39979</v>
          </cell>
          <cell r="AH962">
            <v>7200000</v>
          </cell>
          <cell r="AI962">
            <v>0</v>
          </cell>
          <cell r="AJ962">
            <v>0</v>
          </cell>
          <cell r="AK962">
            <v>0</v>
          </cell>
          <cell r="AL962">
            <v>1</v>
          </cell>
          <cell r="AM962">
            <v>0</v>
          </cell>
          <cell r="AN962">
            <v>1</v>
          </cell>
        </row>
        <row r="963">
          <cell r="A963" t="str">
            <v>C002379</v>
          </cell>
          <cell r="B963">
            <v>5310</v>
          </cell>
          <cell r="D963" t="str">
            <v>Z-2301/02 RECONDUCTORING</v>
          </cell>
          <cell r="E963" t="str">
            <v>P_Electric Distribution Line MA</v>
          </cell>
          <cell r="G963" t="str">
            <v>NONE</v>
          </cell>
          <cell r="H963" t="str">
            <v>NONE</v>
          </cell>
          <cell r="I963" t="str">
            <v>DANEK, GEORGE</v>
          </cell>
          <cell r="J963" t="str">
            <v>System Capacity &amp; Performance</v>
          </cell>
          <cell r="L963" t="str">
            <v>Load Relief</v>
          </cell>
          <cell r="M963" t="str">
            <v>Specific</v>
          </cell>
          <cell r="O963" t="str">
            <v>Closed</v>
          </cell>
          <cell r="P963">
            <v>8863</v>
          </cell>
          <cell r="Q963" t="str">
            <v>C02379</v>
          </cell>
          <cell r="R963">
            <v>37992</v>
          </cell>
          <cell r="S963" t="str">
            <v>pwrbtch</v>
          </cell>
          <cell r="U963" t="str">
            <v>Reconductor #2301 &amp; #2302 lines, from West Salem #29 to Valley #2 with 477 ACSR.</v>
          </cell>
          <cell r="V963" t="str">
            <v xml:space="preserve">  </v>
          </cell>
          <cell r="W963" t="str">
            <v>This work was recommended in the October 2003 Salem/Swampscott Supply Study.  This work was common to all plans</v>
          </cell>
          <cell r="X963" t="str">
            <v>Div Ops-NE Electric</v>
          </cell>
          <cell r="Y963" t="str">
            <v>75005310E</v>
          </cell>
          <cell r="Z963" t="str">
            <v>MAE1000 - MA Electric Distribution PC</v>
          </cell>
          <cell r="AA963" t="str">
            <v>NONE</v>
          </cell>
          <cell r="AB963" t="str">
            <v xml:space="preserve">COMPANY 5310 LEVEL ELECT DIST </v>
          </cell>
          <cell r="AE963">
            <v>5</v>
          </cell>
          <cell r="AF963" t="str">
            <v>5</v>
          </cell>
          <cell r="AG963">
            <v>39353</v>
          </cell>
          <cell r="AH963">
            <v>532000</v>
          </cell>
          <cell r="AI963">
            <v>0</v>
          </cell>
          <cell r="AJ963">
            <v>0</v>
          </cell>
          <cell r="AK963">
            <v>0</v>
          </cell>
          <cell r="AL963">
            <v>1</v>
          </cell>
          <cell r="AM963">
            <v>0</v>
          </cell>
          <cell r="AN963">
            <v>1</v>
          </cell>
        </row>
        <row r="964">
          <cell r="A964" t="str">
            <v>C002380</v>
          </cell>
          <cell r="B964">
            <v>5310</v>
          </cell>
          <cell r="D964" t="str">
            <v>Z-EVERETT SUB - NEUTRAL REACTORS</v>
          </cell>
          <cell r="E964" t="str">
            <v>P_Electric Distribution Sub MA</v>
          </cell>
          <cell r="G964" t="str">
            <v>NONE</v>
          </cell>
          <cell r="H964" t="str">
            <v>NONE</v>
          </cell>
          <cell r="I964" t="str">
            <v>WILLIAMS, ROBERT</v>
          </cell>
          <cell r="J964" t="str">
            <v>Statutory/Regulatory</v>
          </cell>
          <cell r="L964" t="str">
            <v>Public Requirements</v>
          </cell>
          <cell r="M964" t="str">
            <v>Specific</v>
          </cell>
          <cell r="O964" t="str">
            <v>Closed</v>
          </cell>
          <cell r="P964">
            <v>7620</v>
          </cell>
          <cell r="Q964" t="str">
            <v>C02380</v>
          </cell>
          <cell r="R964">
            <v>37992</v>
          </cell>
          <cell r="S964" t="str">
            <v>pwrbtch</v>
          </cell>
          <cell r="U964" t="str">
            <v>Replace the existing neutral grounding reactors with 3 ohm  units for transformer #2 and for the paralleled transformersnumbered 1a &amp; 1b.</v>
          </cell>
          <cell r="V964" t="str">
            <v xml:space="preserve">  </v>
          </cell>
          <cell r="W964" t="str">
            <v xml:space="preserve">  </v>
          </cell>
          <cell r="X964" t="str">
            <v>Div Ops-NE Electric</v>
          </cell>
          <cell r="Y964" t="str">
            <v>75005310E</v>
          </cell>
          <cell r="Z964" t="str">
            <v>MAE1000 - MA Electric Distribution PC</v>
          </cell>
          <cell r="AA964" t="str">
            <v>NONE</v>
          </cell>
          <cell r="AB964" t="str">
            <v>SUB #37 EVERETT - WYLLIS AVENUE, EV</v>
          </cell>
          <cell r="AE964">
            <v>3</v>
          </cell>
        </row>
        <row r="965">
          <cell r="A965" t="str">
            <v>C002381</v>
          </cell>
          <cell r="B965">
            <v>5310</v>
          </cell>
          <cell r="D965" t="str">
            <v>HOOVER ST SUB. - INST NEW FDR 21L3</v>
          </cell>
          <cell r="E965" t="str">
            <v>P_Electric Distribution Sub MA</v>
          </cell>
          <cell r="G965" t="str">
            <v>49</v>
          </cell>
          <cell r="H965" t="str">
            <v>NONE</v>
          </cell>
          <cell r="I965" t="str">
            <v>FOUGERE, ROBERT L</v>
          </cell>
          <cell r="J965" t="str">
            <v>System Capacity &amp; Performance</v>
          </cell>
          <cell r="L965" t="str">
            <v>Load Relief</v>
          </cell>
          <cell r="M965" t="str">
            <v>Specific</v>
          </cell>
          <cell r="O965" t="str">
            <v>Closed</v>
          </cell>
          <cell r="P965">
            <v>7318</v>
          </cell>
          <cell r="Q965" t="str">
            <v>C02381</v>
          </cell>
          <cell r="R965">
            <v>37992</v>
          </cell>
          <cell r="S965" t="str">
            <v>pwrbtch</v>
          </cell>
          <cell r="U965" t="str">
            <v>Install one new modular feeder at Hoover St #21 substation.</v>
          </cell>
          <cell r="V965" t="str">
            <v xml:space="preserve">Please refer to the Documents Icon in PP to find the Project Revision Explanation for Revisions._x000D_
</v>
          </cell>
          <cell r="W965" t="str">
            <v>This construction is necessary for load relief in the North Lowell and West Dracut area.  Reference J. Cerulli's "North Lowell Area Study" dated December 2003.</v>
          </cell>
          <cell r="X965" t="str">
            <v>Div Ops-NE Electric</v>
          </cell>
          <cell r="Y965" t="str">
            <v>75005310E</v>
          </cell>
          <cell r="Z965" t="str">
            <v>MAE1000 - MA Electric Distribution PC</v>
          </cell>
          <cell r="AA965" t="str">
            <v>NONE</v>
          </cell>
          <cell r="AB965" t="str">
            <v>SUB #21 HOOVER STREET, DRACUT</v>
          </cell>
          <cell r="AE965">
            <v>7</v>
          </cell>
          <cell r="AF965" t="str">
            <v>7</v>
          </cell>
          <cell r="AG965">
            <v>39223</v>
          </cell>
          <cell r="AH965">
            <v>1923371</v>
          </cell>
          <cell r="AI965">
            <v>0</v>
          </cell>
          <cell r="AJ965">
            <v>0</v>
          </cell>
          <cell r="AK965">
            <v>0</v>
          </cell>
          <cell r="AL965">
            <v>1</v>
          </cell>
          <cell r="AM965">
            <v>0</v>
          </cell>
          <cell r="AN965">
            <v>1</v>
          </cell>
        </row>
        <row r="966">
          <cell r="A966" t="str">
            <v>C002382</v>
          </cell>
          <cell r="B966">
            <v>5310</v>
          </cell>
          <cell r="D966" t="str">
            <v>HOOVER ST - INST 21L3 FDR GTWY</v>
          </cell>
          <cell r="E966" t="str">
            <v>P_Electric Distribution Line MA</v>
          </cell>
          <cell r="G966" t="str">
            <v>NONE</v>
          </cell>
          <cell r="H966" t="str">
            <v>NONE</v>
          </cell>
          <cell r="I966" t="str">
            <v>HENRY, JOSEPH</v>
          </cell>
          <cell r="J966" t="str">
            <v>System Capacity &amp; Performance</v>
          </cell>
          <cell r="L966" t="str">
            <v>Load Relief</v>
          </cell>
          <cell r="M966" t="str">
            <v>Specific</v>
          </cell>
          <cell r="O966" t="str">
            <v>Closed</v>
          </cell>
          <cell r="P966">
            <v>8171</v>
          </cell>
          <cell r="Q966" t="str">
            <v>C02382</v>
          </cell>
          <cell r="R966">
            <v>37992</v>
          </cell>
          <cell r="S966" t="str">
            <v>pwrbtch</v>
          </cell>
          <cell r="U966" t="str">
            <v>Install new 21L3 getaway.  Includes 100 cir. ft of 3-1/c 1000MCM Cu EPR cable and 3600 cir. ft of 477 spacer cable along the 2386/2399 R.O.W.</v>
          </cell>
          <cell r="V966" t="str">
            <v xml:space="preserve">  </v>
          </cell>
          <cell r="W966" t="str">
            <v>This construction is needed for the getaway of the new 21L3 feeder at Hoover St. #21 substation.  This feeder is needed to relieve load from the Pawtucketville #10 substation.</v>
          </cell>
          <cell r="X966" t="str">
            <v>Div Ops-NE Electric</v>
          </cell>
          <cell r="Y966" t="str">
            <v>75005310E</v>
          </cell>
          <cell r="Z966" t="str">
            <v>MAE1000 - MA Electric Distribution PC</v>
          </cell>
          <cell r="AA966" t="str">
            <v>NONE</v>
          </cell>
          <cell r="AB966" t="str">
            <v>MASS PLANT - MA 5310 - MAE1000</v>
          </cell>
          <cell r="AE966">
            <v>1</v>
          </cell>
          <cell r="AF966" t="str">
            <v>1</v>
          </cell>
          <cell r="AG966">
            <v>38406</v>
          </cell>
          <cell r="AH966">
            <v>138000</v>
          </cell>
          <cell r="AI966">
            <v>0</v>
          </cell>
          <cell r="AJ966">
            <v>1</v>
          </cell>
          <cell r="AK966">
            <v>1</v>
          </cell>
          <cell r="AL966">
            <v>0</v>
          </cell>
          <cell r="AM966">
            <v>1</v>
          </cell>
          <cell r="AN966">
            <v>1</v>
          </cell>
        </row>
        <row r="967">
          <cell r="A967" t="str">
            <v>C002383</v>
          </cell>
          <cell r="B967">
            <v>5310</v>
          </cell>
          <cell r="D967" t="str">
            <v>Z-PAWTUCKETVILLE #10 CONVERSION</v>
          </cell>
          <cell r="E967" t="str">
            <v>P_Electric Distribution Line MA</v>
          </cell>
          <cell r="G967" t="str">
            <v>49</v>
          </cell>
          <cell r="H967" t="str">
            <v>NONE</v>
          </cell>
          <cell r="I967" t="str">
            <v>PLENTZAS, JOSEPH C</v>
          </cell>
          <cell r="J967" t="str">
            <v>Asset Condition</v>
          </cell>
          <cell r="L967" t="str">
            <v>Asset Replacement</v>
          </cell>
          <cell r="M967" t="str">
            <v>Specific</v>
          </cell>
          <cell r="O967" t="str">
            <v>Closed</v>
          </cell>
          <cell r="P967">
            <v>8943</v>
          </cell>
          <cell r="Q967" t="str">
            <v>C02383</v>
          </cell>
          <cell r="R967">
            <v>37992</v>
          </cell>
          <cell r="S967" t="str">
            <v>pwrbtch</v>
          </cell>
          <cell r="U967" t="str">
            <v>Convert the Pawtucketville #10 feeders to 13.2 kv</v>
          </cell>
          <cell r="V967" t="str">
            <v xml:space="preserve">  </v>
          </cell>
          <cell r="W967" t="str">
            <v xml:space="preserve">This construction is necessary for load relief on the Pawtucketville #10 substation.  This substation is antiquated and is slated for removal.  </v>
          </cell>
          <cell r="X967" t="str">
            <v>Div Ops-NE Electric</v>
          </cell>
          <cell r="Y967" t="str">
            <v>75005310E</v>
          </cell>
          <cell r="Z967" t="str">
            <v>MAE1000 - MA Electric Distribution PC</v>
          </cell>
          <cell r="AA967" t="str">
            <v>NONE</v>
          </cell>
          <cell r="AB967" t="str">
            <v xml:space="preserve">COMPANY 5310 LEVEL ELECT DIST </v>
          </cell>
          <cell r="AE967">
            <v>2</v>
          </cell>
          <cell r="AF967" t="str">
            <v>2</v>
          </cell>
          <cell r="AG967">
            <v>39170</v>
          </cell>
          <cell r="AH967">
            <v>2653977.04</v>
          </cell>
          <cell r="AI967">
            <v>0</v>
          </cell>
          <cell r="AJ967">
            <v>0</v>
          </cell>
          <cell r="AK967">
            <v>0</v>
          </cell>
          <cell r="AL967">
            <v>1</v>
          </cell>
          <cell r="AM967">
            <v>0</v>
          </cell>
          <cell r="AN967">
            <v>1</v>
          </cell>
        </row>
        <row r="968">
          <cell r="A968" t="str">
            <v>C002384</v>
          </cell>
          <cell r="B968">
            <v>5310</v>
          </cell>
          <cell r="D968" t="str">
            <v>Z-CENTRALVILLE 8J4 CONVERSION</v>
          </cell>
          <cell r="E968" t="str">
            <v>P_Electric Distribution Line MA</v>
          </cell>
          <cell r="G968" t="str">
            <v>49</v>
          </cell>
          <cell r="H968" t="str">
            <v>NONE</v>
          </cell>
          <cell r="I968" t="str">
            <v>PLENTZAS, JOSEPH C</v>
          </cell>
          <cell r="J968" t="str">
            <v>Asset Condition</v>
          </cell>
          <cell r="L968" t="str">
            <v>Asset Replacement</v>
          </cell>
          <cell r="M968" t="str">
            <v>Specific</v>
          </cell>
          <cell r="N968" t="str">
            <v>Substation Asset Replacement</v>
          </cell>
          <cell r="O968" t="str">
            <v>Closed</v>
          </cell>
          <cell r="P968">
            <v>8891</v>
          </cell>
          <cell r="Q968" t="str">
            <v>C02384</v>
          </cell>
          <cell r="R968">
            <v>37992</v>
          </cell>
          <cell r="S968" t="str">
            <v>pwrbtch</v>
          </cell>
          <cell r="U968" t="str">
            <v>Convert the 8J4 feeder to 13.2 kV</v>
          </cell>
          <cell r="V968" t="str">
            <v xml:space="preserve">  </v>
          </cell>
          <cell r="W968" t="str">
            <v xml:space="preserve">This construction is necessary to relieve load from the Centralville #8 substation.  </v>
          </cell>
          <cell r="X968" t="str">
            <v>Div Ops-NE Electric</v>
          </cell>
          <cell r="Y968" t="str">
            <v>75005310E</v>
          </cell>
          <cell r="Z968" t="str">
            <v>MAE1000 - MA Electric Distribution PC</v>
          </cell>
          <cell r="AA968" t="str">
            <v>NONE</v>
          </cell>
          <cell r="AB968" t="str">
            <v>MASS PLANT - MA 5310 - MAE1000</v>
          </cell>
          <cell r="AE968">
            <v>4</v>
          </cell>
          <cell r="AF968" t="str">
            <v>4</v>
          </cell>
          <cell r="AG968">
            <v>39170</v>
          </cell>
          <cell r="AH968">
            <v>3059204</v>
          </cell>
          <cell r="AI968">
            <v>0</v>
          </cell>
          <cell r="AJ968">
            <v>0</v>
          </cell>
          <cell r="AK968">
            <v>0</v>
          </cell>
          <cell r="AL968">
            <v>1</v>
          </cell>
          <cell r="AM968">
            <v>0</v>
          </cell>
          <cell r="AN968">
            <v>1</v>
          </cell>
        </row>
        <row r="969">
          <cell r="A969" t="str">
            <v>C002385</v>
          </cell>
          <cell r="B969">
            <v>5310</v>
          </cell>
          <cell r="D969" t="str">
            <v>METHUENST,DRAC-DBL CIR FDR GTW</v>
          </cell>
          <cell r="E969" t="str">
            <v>P_Electric Distribution Line MA</v>
          </cell>
          <cell r="G969" t="str">
            <v>49</v>
          </cell>
          <cell r="H969" t="str">
            <v>NONE</v>
          </cell>
          <cell r="I969" t="str">
            <v>SMALL, JASON</v>
          </cell>
          <cell r="J969" t="str">
            <v>System Capacity &amp; Performance</v>
          </cell>
          <cell r="L969" t="str">
            <v>Load Relief</v>
          </cell>
          <cell r="M969" t="str">
            <v>Specific</v>
          </cell>
          <cell r="O969" t="str">
            <v>Closed</v>
          </cell>
          <cell r="P969">
            <v>8303</v>
          </cell>
          <cell r="Q969" t="str">
            <v>C02385</v>
          </cell>
          <cell r="R969">
            <v>37992</v>
          </cell>
          <cell r="S969" t="str">
            <v>pwrbtch</v>
          </cell>
          <cell r="U969" t="str">
            <v>Double circuit 477 spacer cable on Methuen St. from Parker  Rd to Arlington St. in Dracut for new feeder picking up Centralville #8 load.  Install 4800 cir. ft of spacer cable.</v>
          </cell>
          <cell r="V969" t="str">
            <v xml:space="preserve">  </v>
          </cell>
          <cell r="W969" t="str">
            <v xml:space="preserve">This construction is for the distribution work needed for the new East Dracut #75 circuit to relieve load from the Centralville #8 substation.  </v>
          </cell>
          <cell r="X969" t="str">
            <v>Div Ops-NE Electric</v>
          </cell>
          <cell r="Y969" t="str">
            <v>75005310E</v>
          </cell>
          <cell r="Z969" t="str">
            <v>MAE1000 - MA Electric Distribution PC</v>
          </cell>
          <cell r="AA969" t="str">
            <v>NONE</v>
          </cell>
          <cell r="AB969" t="str">
            <v>MASS PLANT - MA 5310 - MAE1000</v>
          </cell>
          <cell r="AE969">
            <v>5</v>
          </cell>
          <cell r="AF969" t="str">
            <v>5</v>
          </cell>
          <cell r="AG969">
            <v>39471</v>
          </cell>
          <cell r="AH969">
            <v>925484</v>
          </cell>
          <cell r="AI969">
            <v>0</v>
          </cell>
          <cell r="AJ969">
            <v>0</v>
          </cell>
          <cell r="AK969">
            <v>0</v>
          </cell>
          <cell r="AL969">
            <v>1</v>
          </cell>
          <cell r="AM969">
            <v>0</v>
          </cell>
          <cell r="AN969">
            <v>1</v>
          </cell>
        </row>
        <row r="970">
          <cell r="A970" t="str">
            <v>C002386</v>
          </cell>
          <cell r="B970">
            <v>5310</v>
          </cell>
          <cell r="D970" t="str">
            <v>Z-75L2 Line Extension</v>
          </cell>
          <cell r="E970" t="str">
            <v>P_Electric Distribution Line MA</v>
          </cell>
          <cell r="G970" t="str">
            <v>NONE</v>
          </cell>
          <cell r="H970" t="str">
            <v>NONE</v>
          </cell>
          <cell r="I970" t="str">
            <v>HENRY, JOSEPH</v>
          </cell>
          <cell r="J970" t="str">
            <v>System Capacity &amp; Performance</v>
          </cell>
          <cell r="L970" t="str">
            <v>Load Relief</v>
          </cell>
          <cell r="M970" t="str">
            <v>Specific</v>
          </cell>
          <cell r="O970" t="str">
            <v>cancelled</v>
          </cell>
          <cell r="P970">
            <v>8876</v>
          </cell>
          <cell r="Q970" t="str">
            <v>C02386</v>
          </cell>
          <cell r="R970">
            <v>37992</v>
          </cell>
          <cell r="S970" t="str">
            <v>pwrbtch</v>
          </cell>
          <cell r="U970" t="str">
            <v>Install feeder tie between the existing 75L1, 3L5 and 75L2 feeders out of E. Dracut #75 substation.</v>
          </cell>
          <cell r="V970" t="str">
            <v xml:space="preserve">  </v>
          </cell>
          <cell r="W970" t="str">
            <v xml:space="preserve">The construction of this feeder tie is needed to relieve load in the Centralville area.  </v>
          </cell>
          <cell r="X970" t="str">
            <v>Div Ops-NE Electric</v>
          </cell>
          <cell r="Y970" t="str">
            <v>75005310E</v>
          </cell>
          <cell r="Z970" t="str">
            <v>MAE1000 - MA Electric Distribution PC</v>
          </cell>
          <cell r="AA970" t="str">
            <v>NONE</v>
          </cell>
          <cell r="AB970" t="str">
            <v xml:space="preserve">COMPANY 5310 LEVEL ELECT DIST </v>
          </cell>
          <cell r="AE970">
            <v>1</v>
          </cell>
          <cell r="AK970">
            <v>38881</v>
          </cell>
        </row>
        <row r="971">
          <cell r="A971" t="str">
            <v>C002387</v>
          </cell>
          <cell r="B971">
            <v>5310</v>
          </cell>
          <cell r="D971" t="str">
            <v>77L1 &amp; 77L3 LINE EXTENSIONS</v>
          </cell>
          <cell r="E971" t="str">
            <v>P_Electric Distribution Line MA</v>
          </cell>
          <cell r="G971" t="str">
            <v>NONE</v>
          </cell>
          <cell r="H971" t="str">
            <v>NONE</v>
          </cell>
          <cell r="I971" t="str">
            <v>HENRY, JOSEPH</v>
          </cell>
          <cell r="L971" t="str">
            <v>Load Relief</v>
          </cell>
          <cell r="M971" t="str">
            <v>Specific</v>
          </cell>
          <cell r="O971" t="str">
            <v>cancelled</v>
          </cell>
          <cell r="Q971" t="str">
            <v>C02387</v>
          </cell>
          <cell r="R971">
            <v>37992</v>
          </cell>
          <cell r="S971" t="str">
            <v>pwrbtch</v>
          </cell>
          <cell r="U971" t="str">
            <v xml:space="preserve">77L1 work is on Varnum St, Orchard St, and Woodard ave. 77L3 work is on Pawtucket Boulevard                                                                                                                                                  </v>
          </cell>
          <cell r="V971" t="str">
            <v xml:space="preserve">  </v>
          </cell>
          <cell r="W971" t="str">
            <v xml:space="preserve">This construction is necessary to relieve load from the 77L3 feeder.  _x000D_
_x000D_
_x000D_
</v>
          </cell>
          <cell r="X971" t="str">
            <v>Div Ops-NE Electric</v>
          </cell>
          <cell r="Y971" t="str">
            <v>75005310E</v>
          </cell>
          <cell r="Z971" t="str">
            <v>MAE1000 - MA Electric Distribution PC</v>
          </cell>
          <cell r="AA971" t="str">
            <v>NONE</v>
          </cell>
          <cell r="AB971" t="str">
            <v xml:space="preserve">COMPANY 5310 LEVEL ELECT DIST </v>
          </cell>
          <cell r="AE971">
            <v>1</v>
          </cell>
          <cell r="AK971">
            <v>39345</v>
          </cell>
        </row>
        <row r="972">
          <cell r="A972" t="str">
            <v>C002388</v>
          </cell>
          <cell r="B972">
            <v>5310</v>
          </cell>
          <cell r="D972" t="str">
            <v>CENTRALVILLE #8 CONV-8J1,2&amp;3, LOW</v>
          </cell>
          <cell r="E972" t="str">
            <v>P_Electric Distribution Line MA</v>
          </cell>
          <cell r="F972" t="str">
            <v>DCIG1010P318R1</v>
          </cell>
          <cell r="G972" t="str">
            <v>39</v>
          </cell>
          <cell r="H972" t="str">
            <v>21</v>
          </cell>
          <cell r="I972" t="str">
            <v>SMALL, JASON</v>
          </cell>
          <cell r="J972" t="str">
            <v>Asset Condition</v>
          </cell>
          <cell r="K972" t="str">
            <v>D_Non-REP LINE OTHER</v>
          </cell>
          <cell r="L972" t="str">
            <v>Asset Replacement</v>
          </cell>
          <cell r="M972" t="str">
            <v>Specific</v>
          </cell>
          <cell r="N972" t="str">
            <v>Conductor Replacement</v>
          </cell>
          <cell r="O972" t="str">
            <v>Closed</v>
          </cell>
          <cell r="P972">
            <v>7890</v>
          </cell>
          <cell r="Q972" t="str">
            <v>C02388</v>
          </cell>
          <cell r="R972">
            <v>37992</v>
          </cell>
          <cell r="S972" t="str">
            <v>pwrbtch</v>
          </cell>
          <cell r="U972" t="str">
            <v>Convert the remaining three 4 kv feeders to 13.2 kv</v>
          </cell>
          <cell r="V972" t="str">
            <v>Suspended per Scott Sobolewski email on 7/11/12_x000D_
1/15/07 - Changed REP designation - JC</v>
          </cell>
          <cell r="W972" t="str">
            <v xml:space="preserve">This construction is necessary to relieve load from the Centralville #8 substation.  This substation is antiquated and is slated for removal.  _x000D_
_x000D_
_x000D_
</v>
          </cell>
          <cell r="X972" t="str">
            <v>Div Ops-NE Electric</v>
          </cell>
          <cell r="Y972" t="str">
            <v>75005310E</v>
          </cell>
          <cell r="Z972" t="str">
            <v>MAE1000 - MA Electric Distribution PC</v>
          </cell>
          <cell r="AA972" t="str">
            <v>NONE</v>
          </cell>
          <cell r="AB972" t="str">
            <v>MASS PLANT - MA 5310 - MAE1000</v>
          </cell>
          <cell r="AE972">
            <v>5</v>
          </cell>
          <cell r="AF972" t="str">
            <v>5</v>
          </cell>
          <cell r="AG972">
            <v>41213</v>
          </cell>
          <cell r="AH972">
            <v>4200000</v>
          </cell>
          <cell r="AI972">
            <v>0</v>
          </cell>
          <cell r="AJ972">
            <v>0</v>
          </cell>
          <cell r="AK972">
            <v>0</v>
          </cell>
          <cell r="AL972">
            <v>1</v>
          </cell>
          <cell r="AM972">
            <v>0</v>
          </cell>
          <cell r="AN972">
            <v>1</v>
          </cell>
        </row>
        <row r="973">
          <cell r="A973" t="str">
            <v>C002389</v>
          </cell>
          <cell r="B973">
            <v>5310</v>
          </cell>
          <cell r="D973" t="str">
            <v>HUDSON SUPPLY SWAP</v>
          </cell>
          <cell r="E973" t="str">
            <v>P_Electric Distribution Line MA</v>
          </cell>
          <cell r="F973" t="str">
            <v>DCIG0409P143</v>
          </cell>
          <cell r="G973" t="str">
            <v>49</v>
          </cell>
          <cell r="H973" t="str">
            <v>NONE</v>
          </cell>
          <cell r="I973" t="str">
            <v>SMALL, JASON</v>
          </cell>
          <cell r="J973" t="str">
            <v>System Capacity &amp; Performance</v>
          </cell>
          <cell r="K973" t="str">
            <v>D_Non-REP LINE OTHER</v>
          </cell>
          <cell r="L973" t="str">
            <v>Load Relief</v>
          </cell>
          <cell r="M973" t="str">
            <v>Specific</v>
          </cell>
          <cell r="N973" t="str">
            <v>HUF/Feeder Health Review</v>
          </cell>
          <cell r="O973" t="str">
            <v>Closed</v>
          </cell>
          <cell r="P973">
            <v>8184</v>
          </cell>
          <cell r="Q973" t="str">
            <v>C02389</v>
          </cell>
          <cell r="R973">
            <v>37992</v>
          </cell>
          <cell r="S973" t="str">
            <v>pwrbtch</v>
          </cell>
          <cell r="U973" t="str">
            <v>Swap the Hudson #7 substation supplies to the 1386 and 1387 lines and some 4 kV conversion work.</v>
          </cell>
          <cell r="V973" t="str">
            <v xml:space="preserve">  </v>
          </cell>
          <cell r="W973" t="str">
            <v>The West Salem #29 W1 and W3 feeders are anticipated to be loaded to near 100% of their Summer Normal(SN) Thermal ratings. In addition, Hudson #7 substation, which is suppied by both the West Salem feeders is loaded such that an auto transfer scheme betwe</v>
          </cell>
          <cell r="X973" t="str">
            <v>Div Ops-NE Electric</v>
          </cell>
          <cell r="Y973" t="str">
            <v>75005310E</v>
          </cell>
          <cell r="Z973" t="str">
            <v>MAE1000 - MA Electric Distribution PC</v>
          </cell>
          <cell r="AA973" t="str">
            <v>NONE</v>
          </cell>
          <cell r="AB973" t="str">
            <v xml:space="preserve">COMPANY 5310 LEVEL ELECT DIST </v>
          </cell>
          <cell r="AE973">
            <v>5</v>
          </cell>
          <cell r="AF973" t="str">
            <v>5</v>
          </cell>
          <cell r="AG973">
            <v>39969</v>
          </cell>
          <cell r="AH973">
            <v>1180000</v>
          </cell>
          <cell r="AI973">
            <v>0</v>
          </cell>
          <cell r="AJ973">
            <v>0</v>
          </cell>
          <cell r="AK973">
            <v>0</v>
          </cell>
          <cell r="AL973">
            <v>1</v>
          </cell>
          <cell r="AM973">
            <v>0</v>
          </cell>
          <cell r="AN973">
            <v>1</v>
          </cell>
        </row>
        <row r="974">
          <cell r="A974" t="str">
            <v>C002390</v>
          </cell>
          <cell r="B974">
            <v>5310</v>
          </cell>
          <cell r="D974" t="str">
            <v>WEBSTER ST. SUB-LIGHTING WORK</v>
          </cell>
          <cell r="E974" t="str">
            <v>P_Electric Distribution Sub MA</v>
          </cell>
          <cell r="G974" t="str">
            <v>49</v>
          </cell>
          <cell r="H974" t="str">
            <v>NONE</v>
          </cell>
          <cell r="I974" t="str">
            <v>FOUGERE, ROBERT L</v>
          </cell>
          <cell r="J974" t="str">
            <v>Asset Condition</v>
          </cell>
          <cell r="L974" t="str">
            <v>Asset Replacement</v>
          </cell>
          <cell r="M974" t="str">
            <v>Specific</v>
          </cell>
          <cell r="N974" t="str">
            <v>Substation Asset Replacement</v>
          </cell>
          <cell r="O974" t="str">
            <v>Closed</v>
          </cell>
          <cell r="P974">
            <v>7584</v>
          </cell>
          <cell r="Q974" t="str">
            <v>C02390</v>
          </cell>
          <cell r="R974">
            <v>37992</v>
          </cell>
          <cell r="S974" t="str">
            <v>pwrbtch</v>
          </cell>
          <cell r="U974" t="str">
            <v>Improve lighting and labeling at the Webster St. Substation related to the safety intiatives at indoor substations.</v>
          </cell>
          <cell r="V974" t="str">
            <v xml:space="preserve">  </v>
          </cell>
          <cell r="W974" t="str">
            <v xml:space="preserve">  </v>
          </cell>
          <cell r="X974" t="str">
            <v>Div Ops-NE Electric</v>
          </cell>
          <cell r="Y974" t="str">
            <v>75005310E</v>
          </cell>
          <cell r="Z974" t="str">
            <v>MAE1000 - MA Electric Distribution PC</v>
          </cell>
          <cell r="AA974" t="str">
            <v>NONE</v>
          </cell>
          <cell r="AB974" t="str">
            <v>SUB #6 WEBSTER ST, WORCESTER</v>
          </cell>
          <cell r="AE974">
            <v>3</v>
          </cell>
        </row>
        <row r="975">
          <cell r="A975" t="str">
            <v>C002391</v>
          </cell>
          <cell r="B975">
            <v>5310</v>
          </cell>
          <cell r="D975" t="str">
            <v>GRAFTON ST. SUB-LIGHTING WORK</v>
          </cell>
          <cell r="E975" t="str">
            <v>P_Electric Distribution Sub MA</v>
          </cell>
          <cell r="G975" t="str">
            <v>NONE</v>
          </cell>
          <cell r="H975" t="str">
            <v>NONE</v>
          </cell>
          <cell r="I975" t="str">
            <v>FOUGERE, ROBERT L</v>
          </cell>
          <cell r="J975" t="str">
            <v>Asset Condition</v>
          </cell>
          <cell r="L975" t="str">
            <v>Asset Replacement</v>
          </cell>
          <cell r="M975" t="str">
            <v>Specific</v>
          </cell>
          <cell r="N975" t="str">
            <v>Substation Asset Replacement</v>
          </cell>
          <cell r="O975" t="str">
            <v>Closed</v>
          </cell>
          <cell r="P975">
            <v>7310</v>
          </cell>
          <cell r="Q975" t="str">
            <v>C02391</v>
          </cell>
          <cell r="R975">
            <v>37992</v>
          </cell>
          <cell r="S975" t="str">
            <v>pwrbtch</v>
          </cell>
          <cell r="U975" t="str">
            <v>Improve lighting and labeling at the Grafton St. Substation related to the safety intiatives at indoor substations.</v>
          </cell>
          <cell r="V975" t="str">
            <v xml:space="preserve">  </v>
          </cell>
          <cell r="W975" t="str">
            <v xml:space="preserve">  </v>
          </cell>
          <cell r="X975" t="str">
            <v>Div Ops-NE Electric</v>
          </cell>
          <cell r="Y975" t="str">
            <v>75005310E</v>
          </cell>
          <cell r="Z975" t="str">
            <v>MAE1000 - MA Electric Distribution PC</v>
          </cell>
          <cell r="AA975" t="str">
            <v>NONE</v>
          </cell>
          <cell r="AB975" t="str">
            <v>SUB #9 GRAFTON ST, WORCESTER</v>
          </cell>
          <cell r="AE975">
            <v>4</v>
          </cell>
        </row>
        <row r="976">
          <cell r="A976" t="str">
            <v>C002392</v>
          </cell>
          <cell r="B976">
            <v>5310</v>
          </cell>
          <cell r="D976" t="str">
            <v>BEACON ST. SUB-LIGHTING WORK</v>
          </cell>
          <cell r="E976" t="str">
            <v>P_Electric Distribution Sub MA</v>
          </cell>
          <cell r="G976" t="str">
            <v>NONE</v>
          </cell>
          <cell r="H976" t="str">
            <v>NONE</v>
          </cell>
          <cell r="I976" t="str">
            <v>FOUGERE, ROBERT L</v>
          </cell>
          <cell r="J976" t="str">
            <v>Asset Condition</v>
          </cell>
          <cell r="L976" t="str">
            <v>Asset Replacement</v>
          </cell>
          <cell r="M976" t="str">
            <v>Specific</v>
          </cell>
          <cell r="N976" t="str">
            <v>Substation Asset Replacement</v>
          </cell>
          <cell r="O976" t="str">
            <v>Closed</v>
          </cell>
          <cell r="P976">
            <v>7188</v>
          </cell>
          <cell r="Q976" t="str">
            <v>C02392</v>
          </cell>
          <cell r="R976">
            <v>37992</v>
          </cell>
          <cell r="S976" t="str">
            <v>pwrbtch</v>
          </cell>
          <cell r="U976" t="str">
            <v>Improve lighting and labeling at the Beacon St. Substation  related to the safety intiatives at indoor substations.</v>
          </cell>
          <cell r="V976" t="str">
            <v xml:space="preserve">  </v>
          </cell>
          <cell r="W976" t="str">
            <v xml:space="preserve">  </v>
          </cell>
          <cell r="X976" t="str">
            <v>Div Ops-NE Electric</v>
          </cell>
          <cell r="Y976" t="str">
            <v>75005310E</v>
          </cell>
          <cell r="Z976" t="str">
            <v>MAE1000 - MA Electric Distribution PC</v>
          </cell>
          <cell r="AA976" t="str">
            <v>NONE</v>
          </cell>
          <cell r="AB976" t="str">
            <v>SUB #34 BEACON STREET, WORCESTER</v>
          </cell>
          <cell r="AE976">
            <v>2</v>
          </cell>
        </row>
        <row r="977">
          <cell r="A977" t="str">
            <v>C002393</v>
          </cell>
          <cell r="B977">
            <v>5310</v>
          </cell>
          <cell r="D977" t="str">
            <v>FARADAY ST. SUB-LIGHTING WORK</v>
          </cell>
          <cell r="E977" t="str">
            <v>P_Electric Distribution Sub MA</v>
          </cell>
          <cell r="G977" t="str">
            <v>49</v>
          </cell>
          <cell r="H977" t="str">
            <v>NONE</v>
          </cell>
          <cell r="I977" t="str">
            <v>FOUGERE, ROBERT L</v>
          </cell>
          <cell r="J977" t="str">
            <v>Asset Condition</v>
          </cell>
          <cell r="L977" t="str">
            <v>Asset Replacement</v>
          </cell>
          <cell r="M977" t="str">
            <v>Specific</v>
          </cell>
          <cell r="N977" t="str">
            <v>Substation Asset Replacement</v>
          </cell>
          <cell r="O977" t="str">
            <v>Closed</v>
          </cell>
          <cell r="P977">
            <v>7289</v>
          </cell>
          <cell r="Q977" t="str">
            <v>C02393</v>
          </cell>
          <cell r="R977">
            <v>37992</v>
          </cell>
          <cell r="S977" t="str">
            <v>sherir</v>
          </cell>
          <cell r="U977" t="str">
            <v>Improve lighting and labeling at the Faraday St. Substation related to the safety intiatives at indoor substations.</v>
          </cell>
          <cell r="V977" t="str">
            <v>See document attached relatyed to re-authorization.</v>
          </cell>
          <cell r="W977" t="str">
            <v xml:space="preserve">  </v>
          </cell>
          <cell r="X977" t="str">
            <v>Div Ops-NE Electric</v>
          </cell>
          <cell r="Y977" t="str">
            <v>75005310E</v>
          </cell>
          <cell r="Z977" t="str">
            <v>MAE1000 - MA Electric Distribution PC</v>
          </cell>
          <cell r="AA977" t="str">
            <v>NONE</v>
          </cell>
          <cell r="AB977" t="str">
            <v>SUB #11 FARADAY ST, WORCESTER</v>
          </cell>
          <cell r="AE977">
            <v>7</v>
          </cell>
          <cell r="AF977" t="str">
            <v>7</v>
          </cell>
          <cell r="AG977">
            <v>39223</v>
          </cell>
          <cell r="AH977">
            <v>254920</v>
          </cell>
          <cell r="AI977">
            <v>0</v>
          </cell>
          <cell r="AJ977">
            <v>0</v>
          </cell>
          <cell r="AK977">
            <v>0</v>
          </cell>
          <cell r="AL977">
            <v>0</v>
          </cell>
          <cell r="AM977">
            <v>1</v>
          </cell>
          <cell r="AN977">
            <v>1</v>
          </cell>
        </row>
        <row r="978">
          <cell r="A978" t="str">
            <v>C002394</v>
          </cell>
          <cell r="B978">
            <v>5310</v>
          </cell>
          <cell r="D978" t="str">
            <v>CAMBRIDGE ST SUB-LIGHTING WORK</v>
          </cell>
          <cell r="E978" t="str">
            <v>P_Electric Distribution Sub MA</v>
          </cell>
          <cell r="G978" t="str">
            <v>NONE</v>
          </cell>
          <cell r="H978" t="str">
            <v>NONE</v>
          </cell>
          <cell r="I978" t="str">
            <v>FOUGERE, ROBERT L</v>
          </cell>
          <cell r="J978" t="str">
            <v>Asset Condition</v>
          </cell>
          <cell r="L978" t="str">
            <v>Asset Replacement</v>
          </cell>
          <cell r="M978" t="str">
            <v>Specific</v>
          </cell>
          <cell r="N978" t="str">
            <v>Substation Asset Replacement</v>
          </cell>
          <cell r="O978" t="str">
            <v>Closed</v>
          </cell>
          <cell r="P978">
            <v>7231</v>
          </cell>
          <cell r="Q978" t="str">
            <v>C02394</v>
          </cell>
          <cell r="R978">
            <v>37992</v>
          </cell>
          <cell r="S978" t="str">
            <v>pwrbtch</v>
          </cell>
          <cell r="U978" t="str">
            <v>Improve lighting and labeling at the Cambridge St Substationrelated to the safety intiatives at indoor substations.</v>
          </cell>
          <cell r="V978" t="str">
            <v xml:space="preserve">  </v>
          </cell>
          <cell r="W978" t="str">
            <v xml:space="preserve">  </v>
          </cell>
          <cell r="X978" t="str">
            <v>Div Ops-NE Electric</v>
          </cell>
          <cell r="Y978" t="str">
            <v>75005310E</v>
          </cell>
          <cell r="Z978" t="str">
            <v>MAE1000 - MA Electric Distribution PC</v>
          </cell>
          <cell r="AA978" t="str">
            <v>NONE</v>
          </cell>
          <cell r="AB978" t="str">
            <v>SUB #4 CAMBRIDGE ST, WORCESTER</v>
          </cell>
          <cell r="AE978">
            <v>2</v>
          </cell>
        </row>
        <row r="979">
          <cell r="A979" t="str">
            <v>C002395</v>
          </cell>
          <cell r="B979">
            <v>5310</v>
          </cell>
          <cell r="D979" t="str">
            <v>RECONDUCTOR 21J21 - NAHANT ST</v>
          </cell>
          <cell r="E979" t="str">
            <v>P_Electric Distribution Line MA</v>
          </cell>
          <cell r="G979" t="str">
            <v>NONE</v>
          </cell>
          <cell r="H979" t="str">
            <v>NONE</v>
          </cell>
          <cell r="I979" t="str">
            <v>AMBROSE, RONALD M</v>
          </cell>
          <cell r="J979" t="str">
            <v>Asset Condition</v>
          </cell>
          <cell r="L979" t="str">
            <v>Asset Replacement</v>
          </cell>
          <cell r="M979" t="str">
            <v>Specific</v>
          </cell>
          <cell r="N979" t="str">
            <v>UG Cable Replacements</v>
          </cell>
          <cell r="O979" t="str">
            <v>Closed</v>
          </cell>
          <cell r="P979">
            <v>8459</v>
          </cell>
          <cell r="Q979" t="str">
            <v>C02395</v>
          </cell>
          <cell r="R979">
            <v>37992</v>
          </cell>
          <cell r="S979" t="str">
            <v>pwrbtch</v>
          </cell>
          <cell r="U979" t="str">
            <v>Replace 10,000 circuit feet of 21J21 primary with 3-500     kcmil Cu 5KV EPR on Nahant St, Lynn.</v>
          </cell>
          <cell r="V979" t="str">
            <v xml:space="preserve">reopened 11/14/06 per Scott Romer to process suspense items_x000D_
</v>
          </cell>
          <cell r="W979" t="str">
            <v xml:space="preserve">  </v>
          </cell>
          <cell r="X979" t="str">
            <v>Div Ops-NE Electric</v>
          </cell>
          <cell r="Y979" t="str">
            <v>75005310E</v>
          </cell>
          <cell r="Z979" t="str">
            <v>MAE1000 - MA Electric Distribution PC</v>
          </cell>
          <cell r="AA979" t="str">
            <v>NONE</v>
          </cell>
          <cell r="AB979" t="str">
            <v xml:space="preserve">COMPANY 5310 LEVEL ELECT DIST </v>
          </cell>
          <cell r="AE979">
            <v>2</v>
          </cell>
          <cell r="AF979" t="str">
            <v>2</v>
          </cell>
          <cell r="AG979">
            <v>39010</v>
          </cell>
          <cell r="AH979">
            <v>436000</v>
          </cell>
          <cell r="AI979">
            <v>0</v>
          </cell>
          <cell r="AJ979">
            <v>0</v>
          </cell>
          <cell r="AK979">
            <v>0</v>
          </cell>
          <cell r="AL979">
            <v>0</v>
          </cell>
          <cell r="AM979">
            <v>1</v>
          </cell>
          <cell r="AN979">
            <v>1</v>
          </cell>
        </row>
        <row r="980">
          <cell r="A980" t="str">
            <v>C002396</v>
          </cell>
          <cell r="B980">
            <v>5310</v>
          </cell>
          <cell r="D980" t="str">
            <v>36L2 FEEDER GETAWAY &amp; OVERHEAD</v>
          </cell>
          <cell r="E980" t="str">
            <v>P_Electric Distribution Line MA</v>
          </cell>
          <cell r="G980" t="str">
            <v>NONE</v>
          </cell>
          <cell r="H980" t="str">
            <v>NONE</v>
          </cell>
          <cell r="I980" t="str">
            <v>KERN, WILLIAM</v>
          </cell>
          <cell r="M980" t="str">
            <v>Specific</v>
          </cell>
          <cell r="O980" t="str">
            <v>Closed</v>
          </cell>
          <cell r="Q980" t="str">
            <v>C02396</v>
          </cell>
          <cell r="R980">
            <v>37992</v>
          </cell>
          <cell r="S980" t="str">
            <v>pwrbtch</v>
          </cell>
          <cell r="U980" t="str">
            <v xml:space="preserve">Install 6100 circuit feet of 477 spcr cable and 450 cirucit feet of 1000 AL EPR 15KV UG cable to feed new 36L2 feeder.                                                                                                                          </v>
          </cell>
          <cell r="V980" t="str">
            <v xml:space="preserve">  </v>
          </cell>
          <cell r="W980" t="str">
            <v xml:space="preserve">  </v>
          </cell>
          <cell r="X980" t="str">
            <v>Div Ops-NE Electric</v>
          </cell>
          <cell r="Y980" t="str">
            <v>75005310E</v>
          </cell>
          <cell r="Z980" t="str">
            <v>MAE1000 - MA Electric Distribution PC</v>
          </cell>
          <cell r="AA980" t="str">
            <v>NONE</v>
          </cell>
          <cell r="AB980" t="str">
            <v xml:space="preserve">COMPANY 5310 LEVEL ELECT DIST </v>
          </cell>
          <cell r="AE980">
            <v>1</v>
          </cell>
        </row>
        <row r="981">
          <cell r="A981" t="str">
            <v>C002397</v>
          </cell>
          <cell r="B981">
            <v>5310</v>
          </cell>
          <cell r="D981" t="str">
            <v>Z-36L2 FEEDER GETAWAY &amp; OVERHEAD</v>
          </cell>
          <cell r="E981" t="str">
            <v>P_Electric Distribution Line MA</v>
          </cell>
          <cell r="G981" t="str">
            <v>NONE</v>
          </cell>
          <cell r="H981" t="str">
            <v>NONE</v>
          </cell>
          <cell r="I981" t="str">
            <v>HALL, STEVEN</v>
          </cell>
          <cell r="J981" t="str">
            <v>System Capacity &amp; Performance</v>
          </cell>
          <cell r="L981" t="str">
            <v>Load Relief</v>
          </cell>
          <cell r="M981" t="str">
            <v>Specific</v>
          </cell>
          <cell r="O981" t="str">
            <v>Closed</v>
          </cell>
          <cell r="P981">
            <v>8871</v>
          </cell>
          <cell r="Q981" t="str">
            <v>C02397</v>
          </cell>
          <cell r="R981">
            <v>37992</v>
          </cell>
          <cell r="S981" t="str">
            <v>pwrbtch</v>
          </cell>
          <cell r="U981" t="str">
            <v>Install 6100 circuit feet of 477 spcr cable and 450 circuit feet of 1000 AL EPR 15KV UG cable for new 36L2 feeder.</v>
          </cell>
          <cell r="V981" t="str">
            <v xml:space="preserve">  </v>
          </cell>
          <cell r="W981" t="str">
            <v xml:space="preserve">  </v>
          </cell>
          <cell r="X981" t="str">
            <v>Div Ops-NE Electric</v>
          </cell>
          <cell r="Y981" t="str">
            <v>75005310E</v>
          </cell>
          <cell r="Z981" t="str">
            <v>MAE1000 - MA Electric Distribution PC</v>
          </cell>
          <cell r="AA981" t="str">
            <v>NONE</v>
          </cell>
          <cell r="AB981" t="str">
            <v>MASS PLANT - MA 5310 - MAE1000</v>
          </cell>
          <cell r="AE981">
            <v>4</v>
          </cell>
          <cell r="AF981" t="str">
            <v>4</v>
          </cell>
          <cell r="AG981">
            <v>38959</v>
          </cell>
          <cell r="AH981">
            <v>667000</v>
          </cell>
          <cell r="AI981">
            <v>0</v>
          </cell>
          <cell r="AJ981">
            <v>0</v>
          </cell>
          <cell r="AK981">
            <v>0</v>
          </cell>
          <cell r="AL981">
            <v>1</v>
          </cell>
          <cell r="AM981">
            <v>0</v>
          </cell>
          <cell r="AN981">
            <v>1</v>
          </cell>
        </row>
        <row r="982">
          <cell r="A982" t="str">
            <v>C002398</v>
          </cell>
          <cell r="B982">
            <v>5310</v>
          </cell>
          <cell r="D982" t="str">
            <v>C3/C399 LINE XING</v>
          </cell>
          <cell r="E982" t="str">
            <v>P_Electric Transmission Line MA</v>
          </cell>
          <cell r="G982" t="str">
            <v>NONE</v>
          </cell>
          <cell r="H982" t="str">
            <v>NONE</v>
          </cell>
          <cell r="I982" t="str">
            <v>HARVEY, ROBERT</v>
          </cell>
          <cell r="L982" t="str">
            <v>Public Requirements</v>
          </cell>
          <cell r="M982" t="str">
            <v>Specific</v>
          </cell>
          <cell r="O982" t="str">
            <v>Closed</v>
          </cell>
          <cell r="Q982" t="str">
            <v>C02398</v>
          </cell>
          <cell r="R982">
            <v>37992</v>
          </cell>
          <cell r="S982" t="str">
            <v>pwrbtch</v>
          </cell>
          <cell r="U982" t="str">
            <v xml:space="preserve">RISK MITIGATION                                                                                                                                                                                                                                 </v>
          </cell>
          <cell r="V982" t="str">
            <v xml:space="preserve">  </v>
          </cell>
          <cell r="W982" t="str">
            <v xml:space="preserve">  </v>
          </cell>
          <cell r="X982" t="str">
            <v>Div Ops-NE Electric</v>
          </cell>
          <cell r="Y982" t="str">
            <v>75005310T</v>
          </cell>
          <cell r="Z982" t="str">
            <v>FRT5000 - FR Transmission Profit Center</v>
          </cell>
          <cell r="AA982" t="str">
            <v>NONE</v>
          </cell>
          <cell r="AB982" t="str">
            <v xml:space="preserve">COMPANY 5310 LEVEL ELECT DIST </v>
          </cell>
          <cell r="AE982">
            <v>8</v>
          </cell>
          <cell r="AF982" t="str">
            <v>8</v>
          </cell>
          <cell r="AG982">
            <v>38971</v>
          </cell>
          <cell r="AH982">
            <v>110000</v>
          </cell>
          <cell r="AI982">
            <v>0</v>
          </cell>
          <cell r="AJ982">
            <v>1</v>
          </cell>
          <cell r="AK982">
            <v>1</v>
          </cell>
          <cell r="AL982">
            <v>0</v>
          </cell>
          <cell r="AM982">
            <v>1</v>
          </cell>
          <cell r="AN982">
            <v>1</v>
          </cell>
        </row>
        <row r="983">
          <cell r="A983" t="str">
            <v>C002399</v>
          </cell>
          <cell r="B983">
            <v>5310</v>
          </cell>
          <cell r="D983" t="str">
            <v>Z-NEESCOM BRICK KILN RD CHELMS</v>
          </cell>
          <cell r="E983" t="str">
            <v>P_Electric Distribution Line MA</v>
          </cell>
          <cell r="G983" t="str">
            <v>NONE</v>
          </cell>
          <cell r="H983" t="str">
            <v>NONE</v>
          </cell>
          <cell r="I983" t="str">
            <v>CAVALLARI, DANIEL J</v>
          </cell>
          <cell r="M983" t="str">
            <v>Specific</v>
          </cell>
          <cell r="O983" t="str">
            <v>Closed</v>
          </cell>
          <cell r="Q983" t="str">
            <v>C02399</v>
          </cell>
          <cell r="R983">
            <v>37992</v>
          </cell>
          <cell r="S983" t="str">
            <v>pwrbtch</v>
          </cell>
          <cell r="U983" t="str">
            <v xml:space="preserve">SURVEY WORK FOR NEESCOM FIBER OVERHEAD INSTALLATION ALONG   24 POLES ON BRICK KILN RD IN CHELMSFORD                                                                                                                                             </v>
          </cell>
          <cell r="V983" t="str">
            <v xml:space="preserve">  </v>
          </cell>
          <cell r="W983" t="str">
            <v xml:space="preserve">  </v>
          </cell>
          <cell r="X983" t="str">
            <v>Div Ops-NE Electric</v>
          </cell>
          <cell r="Y983" t="str">
            <v>75005310E</v>
          </cell>
          <cell r="Z983" t="str">
            <v>MAE1000 - MA Electric Distribution PC</v>
          </cell>
          <cell r="AA983" t="str">
            <v>NONE</v>
          </cell>
          <cell r="AB983" t="str">
            <v>MASS PLANT - MA 5310 - MAE1000</v>
          </cell>
          <cell r="AE983">
            <v>1</v>
          </cell>
        </row>
        <row r="984">
          <cell r="A984" t="str">
            <v>C002400</v>
          </cell>
          <cell r="B984">
            <v>5310</v>
          </cell>
          <cell r="D984" t="str">
            <v>Z-E Methuen OH&amp;UG dist for 74L6 FDR</v>
          </cell>
          <cell r="E984" t="str">
            <v>P_Electric Distribution Line MA</v>
          </cell>
          <cell r="G984" t="str">
            <v>NONE</v>
          </cell>
          <cell r="H984" t="str">
            <v>NONE</v>
          </cell>
          <cell r="I984" t="str">
            <v>KUPCHO, JEREMY</v>
          </cell>
          <cell r="J984" t="str">
            <v>System Capacity &amp; Performance</v>
          </cell>
          <cell r="L984" t="str">
            <v>Load Relief</v>
          </cell>
          <cell r="M984" t="str">
            <v>Specific</v>
          </cell>
          <cell r="O984" t="str">
            <v>Closed</v>
          </cell>
          <cell r="P984">
            <v>8897</v>
          </cell>
          <cell r="Q984" t="str">
            <v>C02400</v>
          </cell>
          <cell r="R984">
            <v>37992</v>
          </cell>
          <cell r="S984" t="str">
            <v>pwrbtch</v>
          </cell>
          <cell r="U984" t="str">
            <v>installation of distribution plant for new 74l6 feeder position at East Methuen #74</v>
          </cell>
          <cell r="V984" t="str">
            <v xml:space="preserve">  </v>
          </cell>
          <cell r="W984" t="str">
            <v xml:space="preserve">  </v>
          </cell>
          <cell r="X984" t="str">
            <v>Div Ops-NE Electric</v>
          </cell>
          <cell r="Y984" t="str">
            <v>75005310E</v>
          </cell>
          <cell r="Z984" t="str">
            <v>MAE1000 - MA Electric Distribution PC</v>
          </cell>
          <cell r="AA984" t="str">
            <v>NONE</v>
          </cell>
          <cell r="AB984" t="str">
            <v>MASS PLANT - MA 5310 - MAE1000</v>
          </cell>
          <cell r="AE984">
            <v>4</v>
          </cell>
          <cell r="AF984" t="str">
            <v>4</v>
          </cell>
          <cell r="AG984">
            <v>38959</v>
          </cell>
          <cell r="AH984">
            <v>746000</v>
          </cell>
          <cell r="AI984">
            <v>0</v>
          </cell>
          <cell r="AJ984">
            <v>0</v>
          </cell>
          <cell r="AK984">
            <v>0</v>
          </cell>
          <cell r="AL984">
            <v>1</v>
          </cell>
          <cell r="AM984">
            <v>0</v>
          </cell>
          <cell r="AN984">
            <v>1</v>
          </cell>
        </row>
        <row r="985">
          <cell r="A985" t="str">
            <v>C002401</v>
          </cell>
          <cell r="B985">
            <v>5310</v>
          </cell>
          <cell r="D985" t="str">
            <v>Masconomo UG Improvement Manchester</v>
          </cell>
          <cell r="E985" t="str">
            <v>P_Electric Distribution Line MA</v>
          </cell>
          <cell r="F985" t="str">
            <v>USSC0911P411RSN</v>
          </cell>
          <cell r="G985" t="str">
            <v>41</v>
          </cell>
          <cell r="H985" t="str">
            <v>25</v>
          </cell>
          <cell r="I985" t="str">
            <v>KELLY, DANIEL</v>
          </cell>
          <cell r="J985" t="str">
            <v>Asset Condition</v>
          </cell>
          <cell r="K985" t="str">
            <v>D_Non-REP LINE OTHER</v>
          </cell>
          <cell r="L985" t="str">
            <v>Asset Replacement</v>
          </cell>
          <cell r="M985" t="str">
            <v>Specific</v>
          </cell>
          <cell r="O985" t="str">
            <v>open</v>
          </cell>
          <cell r="P985">
            <v>8284</v>
          </cell>
          <cell r="Q985" t="str">
            <v>C02401</v>
          </cell>
          <cell r="R985">
            <v>37992</v>
          </cell>
          <cell r="S985" t="str">
            <v>pwrbtch</v>
          </cell>
          <cell r="U985" t="str">
            <v>Relpace 9100 feet of cable with 4/0 EPR 4kV Cu on Masconomo and Proctor St. Istall 1000 feet of 4way 4" duct bank on Smith Point Rd. Istall 2 PMH9 and a PMH11 switchgears.</v>
          </cell>
          <cell r="V985" t="str">
            <v xml:space="preserve">The areas of Manchester served by the underground 2.4kV delta system from Manchester #23 substation have cable, manholes and ducts that are aged (nearly one century old in some cases). The 243 customers along Masconomo and Proctor Street have experienced </v>
          </cell>
          <cell r="W985" t="str">
            <v>The Masconomo and Proctor St area has had numerous outages that has also involved local public officials. This work will help improve the reliability to the area.</v>
          </cell>
          <cell r="X985" t="str">
            <v>Div Ops-NE Electric</v>
          </cell>
          <cell r="Y985" t="str">
            <v>75005310E</v>
          </cell>
          <cell r="Z985" t="str">
            <v>MAE1000 - MA Electric Distribution PC</v>
          </cell>
          <cell r="AA985" t="str">
            <v>10-May-13</v>
          </cell>
          <cell r="AB985" t="str">
            <v>SUB #23 MANCHESTER, MANCHESTER</v>
          </cell>
          <cell r="AC985" t="str">
            <v>A2 C4 X1</v>
          </cell>
          <cell r="AE985">
            <v>6</v>
          </cell>
          <cell r="AF985" t="str">
            <v>6</v>
          </cell>
          <cell r="AG985">
            <v>41213</v>
          </cell>
          <cell r="AH985">
            <v>2179000</v>
          </cell>
        </row>
        <row r="986">
          <cell r="A986" t="str">
            <v>C002402</v>
          </cell>
          <cell r="B986">
            <v>5310</v>
          </cell>
          <cell r="D986" t="str">
            <v>912W75 LOAD RELIEF PROJECT</v>
          </cell>
          <cell r="E986" t="str">
            <v>P_Electric Distribution Line MA</v>
          </cell>
          <cell r="G986" t="str">
            <v>NONE</v>
          </cell>
          <cell r="H986" t="str">
            <v>NONE</v>
          </cell>
          <cell r="I986" t="str">
            <v>BRETON, STEPHEN</v>
          </cell>
          <cell r="J986" t="str">
            <v>System Capacity &amp; Performance</v>
          </cell>
          <cell r="L986" t="str">
            <v>Load Relief</v>
          </cell>
          <cell r="M986" t="str">
            <v>Specific</v>
          </cell>
          <cell r="O986" t="str">
            <v>Closed</v>
          </cell>
          <cell r="P986">
            <v>7720</v>
          </cell>
          <cell r="Q986" t="str">
            <v>C02402</v>
          </cell>
          <cell r="R986">
            <v>37992</v>
          </cell>
          <cell r="S986" t="str">
            <v>pwrbtch</v>
          </cell>
          <cell r="U986" t="str">
            <v>Extend the 912W75 feeder in order to relieve the 912W74     feeder.  The project involves replacing approximately 72    poles and installing 22,000 feet of 477 kcmil spacer cable.</v>
          </cell>
          <cell r="V986" t="str">
            <v xml:space="preserve">  </v>
          </cell>
          <cell r="W986" t="str">
            <v xml:space="preserve">  </v>
          </cell>
          <cell r="X986" t="str">
            <v>Div Ops-NE Electric</v>
          </cell>
          <cell r="Y986" t="str">
            <v>75005310E</v>
          </cell>
          <cell r="Z986" t="str">
            <v>MAE1000 - MA Electric Distribution PC</v>
          </cell>
          <cell r="AA986" t="str">
            <v>NONE</v>
          </cell>
          <cell r="AB986" t="str">
            <v xml:space="preserve">COMPANY 5310 LEVEL ELECT DIST </v>
          </cell>
          <cell r="AE986">
            <v>2</v>
          </cell>
          <cell r="AF986" t="str">
            <v>2</v>
          </cell>
          <cell r="AG986">
            <v>38736</v>
          </cell>
          <cell r="AH986">
            <v>585100</v>
          </cell>
          <cell r="AI986">
            <v>0</v>
          </cell>
          <cell r="AJ986">
            <v>0</v>
          </cell>
          <cell r="AK986">
            <v>0</v>
          </cell>
          <cell r="AL986">
            <v>1</v>
          </cell>
          <cell r="AM986">
            <v>0</v>
          </cell>
          <cell r="AN986">
            <v>1</v>
          </cell>
        </row>
        <row r="987">
          <cell r="A987" t="str">
            <v>C002403</v>
          </cell>
          <cell r="B987">
            <v>5310</v>
          </cell>
          <cell r="D987" t="str">
            <v>Z-2ND 23KV SUPPLY LINE TO N HAV</v>
          </cell>
          <cell r="E987" t="str">
            <v>P_Electric Distribution Line MA</v>
          </cell>
          <cell r="G987" t="str">
            <v>NONE</v>
          </cell>
          <cell r="H987" t="str">
            <v>NONE</v>
          </cell>
          <cell r="I987" t="str">
            <v>DANEK, GEORGE</v>
          </cell>
          <cell r="J987" t="str">
            <v>System Capacity &amp; Performance</v>
          </cell>
          <cell r="L987" t="str">
            <v>Reliability - Dist</v>
          </cell>
          <cell r="M987" t="str">
            <v>Specific</v>
          </cell>
          <cell r="N987" t="str">
            <v>Substation Supply Reliability Risk</v>
          </cell>
          <cell r="O987" t="str">
            <v>Closed</v>
          </cell>
          <cell r="P987">
            <v>8870</v>
          </cell>
          <cell r="Q987" t="str">
            <v>C02403</v>
          </cell>
          <cell r="R987">
            <v>37992</v>
          </cell>
          <cell r="S987" t="str">
            <v>smithj</v>
          </cell>
          <cell r="U987" t="str">
            <v>Install 40 poles, approximately 1.8 miles of 795ACSR conductor, 1-800A recloser and 1.8 miles of single 477ACSR conductor, including  a 750' aerial river crossing over the Merrimack River in dowtown Haverhill for the new line. The sec</v>
          </cell>
          <cell r="V987" t="str">
            <v>New #2404 23kV supply line to N. Haverhill #48 Substation</v>
          </cell>
          <cell r="W987" t="str">
            <v xml:space="preserve">North Haverhill #48 substation is fed radially by the 2379 line.  For loss of the 2379 line, most of the load at North Haverhill will be unserved.  Based on projected 2004 loads, the outage in Mega-Watt hours is between 241 to 457MWH.   Adding the second </v>
          </cell>
          <cell r="X987" t="str">
            <v>Div Ops-NE Electric</v>
          </cell>
          <cell r="Y987" t="str">
            <v>75005310E</v>
          </cell>
          <cell r="Z987" t="str">
            <v>MAE1000 - MA Electric Distribution PC</v>
          </cell>
          <cell r="AA987" t="str">
            <v>NONE</v>
          </cell>
          <cell r="AB987" t="str">
            <v>MASS PLANT - MA 5310 - MAE1000</v>
          </cell>
          <cell r="AE987">
            <v>4</v>
          </cell>
          <cell r="AF987" t="str">
            <v>4</v>
          </cell>
          <cell r="AG987">
            <v>39174</v>
          </cell>
          <cell r="AH987">
            <v>3267221</v>
          </cell>
          <cell r="AI987">
            <v>0</v>
          </cell>
          <cell r="AJ987">
            <v>0</v>
          </cell>
          <cell r="AK987">
            <v>0</v>
          </cell>
          <cell r="AL987">
            <v>1</v>
          </cell>
          <cell r="AM987">
            <v>0</v>
          </cell>
          <cell r="AN987">
            <v>1</v>
          </cell>
        </row>
        <row r="988">
          <cell r="A988" t="str">
            <v>C002441</v>
          </cell>
          <cell r="B988">
            <v>5310</v>
          </cell>
          <cell r="D988" t="str">
            <v>NEESCOM SURVEY - KENWOOD CIR</v>
          </cell>
          <cell r="E988" t="str">
            <v>P_Electric GenPlant Fac IT Share MA</v>
          </cell>
          <cell r="G988" t="str">
            <v>NONE</v>
          </cell>
          <cell r="H988" t="str">
            <v>NONE</v>
          </cell>
          <cell r="I988" t="str">
            <v>KUT, BRUCE</v>
          </cell>
          <cell r="M988" t="str">
            <v>Specific</v>
          </cell>
          <cell r="O988" t="str">
            <v>Closed</v>
          </cell>
          <cell r="Q988" t="str">
            <v>C02441</v>
          </cell>
          <cell r="R988">
            <v>37993</v>
          </cell>
          <cell r="S988" t="str">
            <v>pwrbtch</v>
          </cell>
          <cell r="U988" t="str">
            <v xml:space="preserve">complete pole survey along kenwood Circle, Franklin                                                                                                                                                                                             </v>
          </cell>
          <cell r="V988" t="str">
            <v xml:space="preserve">  </v>
          </cell>
          <cell r="W988" t="str">
            <v xml:space="preserve">  </v>
          </cell>
          <cell r="X988" t="str">
            <v>Div Ops-NE Electric</v>
          </cell>
          <cell r="Y988" t="str">
            <v>75005310E</v>
          </cell>
          <cell r="Z988" t="str">
            <v>MAE1000 - MA Electric Distribution PC</v>
          </cell>
          <cell r="AA988" t="str">
            <v>NONE</v>
          </cell>
          <cell r="AB988" t="str">
            <v>MASS PLANT - MA 5310 - MAE1000</v>
          </cell>
          <cell r="AE988">
            <v>1</v>
          </cell>
        </row>
        <row r="989">
          <cell r="A989" t="str">
            <v>C002502</v>
          </cell>
          <cell r="B989">
            <v>5310</v>
          </cell>
          <cell r="D989" t="str">
            <v>U6/S8 NEW TAP TO TMLP</v>
          </cell>
          <cell r="E989" t="str">
            <v>P_Electric Transmission Line MA</v>
          </cell>
          <cell r="G989" t="str">
            <v>NONE</v>
          </cell>
          <cell r="H989" t="str">
            <v>NONE</v>
          </cell>
          <cell r="I989" t="str">
            <v>HARVEY, ROBERT</v>
          </cell>
          <cell r="L989" t="str">
            <v>New Business - Commercial</v>
          </cell>
          <cell r="M989" t="str">
            <v>Specific</v>
          </cell>
          <cell r="O989" t="str">
            <v>Closed</v>
          </cell>
          <cell r="Q989" t="str">
            <v>C02502</v>
          </cell>
          <cell r="R989">
            <v>38019</v>
          </cell>
          <cell r="S989" t="str">
            <v>pwrbtch</v>
          </cell>
          <cell r="U989" t="str">
            <v xml:space="preserve">TAP U6 &amp; S8 LINES INTO NEW TAUNTON MUNICIPAL SUBSTATION                                                                                                                                                                                         </v>
          </cell>
          <cell r="V989" t="str">
            <v xml:space="preserve">  </v>
          </cell>
          <cell r="W989" t="str">
            <v>TMLP has requested 115 kV service to a new substation to be located adjacent to the MEC U6/V5/S8 Right-of-Way in Raynham, MA.</v>
          </cell>
          <cell r="X989" t="str">
            <v>Div Ops-NE Electric</v>
          </cell>
          <cell r="Y989" t="str">
            <v>75005310T</v>
          </cell>
          <cell r="Z989" t="str">
            <v>FRT5000 - FR Transmission Profit Center</v>
          </cell>
          <cell r="AA989" t="str">
            <v>NONE</v>
          </cell>
          <cell r="AB989" t="str">
            <v>V5/U6 FROM TOWER 117 TO BRIDGEWATER</v>
          </cell>
          <cell r="AE989">
            <v>5</v>
          </cell>
          <cell r="AF989" t="str">
            <v>5</v>
          </cell>
          <cell r="AG989">
            <v>38663</v>
          </cell>
          <cell r="AH989">
            <v>1828955.6</v>
          </cell>
          <cell r="AI989">
            <v>0</v>
          </cell>
          <cell r="AJ989">
            <v>0</v>
          </cell>
          <cell r="AK989">
            <v>0</v>
          </cell>
          <cell r="AL989">
            <v>1</v>
          </cell>
          <cell r="AM989">
            <v>0</v>
          </cell>
          <cell r="AN989">
            <v>1</v>
          </cell>
        </row>
        <row r="990">
          <cell r="A990" t="str">
            <v>C002503</v>
          </cell>
          <cell r="B990">
            <v>5310</v>
          </cell>
          <cell r="D990" t="str">
            <v>97W3 S. RANDOLPH SUBSTATION</v>
          </cell>
          <cell r="E990" t="str">
            <v>P_Electric Distribution Line MA</v>
          </cell>
          <cell r="G990" t="str">
            <v>NONE</v>
          </cell>
          <cell r="H990" t="str">
            <v>NONE</v>
          </cell>
          <cell r="I990" t="str">
            <v>BUNSZELL, DANIEL</v>
          </cell>
          <cell r="J990" t="str">
            <v>System Capacity &amp; Performance</v>
          </cell>
          <cell r="L990" t="str">
            <v>Load Relief</v>
          </cell>
          <cell r="M990" t="str">
            <v>Specific</v>
          </cell>
          <cell r="O990" t="str">
            <v>Closed</v>
          </cell>
          <cell r="P990">
            <v>7723</v>
          </cell>
          <cell r="Q990" t="str">
            <v>C02503</v>
          </cell>
          <cell r="R990">
            <v>38019</v>
          </cell>
          <cell r="S990" t="str">
            <v>pwrbtch</v>
          </cell>
          <cell r="U990" t="str">
            <v>Install new 97W3 feeder to provide load relief for existing 97W1 feeder.  Reconductor with 477AL or 477 Spacer Cable where needed.  Replace poles and other equipment where needed.</v>
          </cell>
          <cell r="V990" t="str">
            <v>See Attachment for Overrun Details.</v>
          </cell>
          <cell r="W990" t="str">
            <v xml:space="preserve">  </v>
          </cell>
          <cell r="X990" t="str">
            <v>Div Ops-NE Electric</v>
          </cell>
          <cell r="Y990" t="str">
            <v>75005310E</v>
          </cell>
          <cell r="Z990" t="str">
            <v>MAE1000 - MA Electric Distribution PC</v>
          </cell>
          <cell r="AA990" t="str">
            <v>NONE</v>
          </cell>
          <cell r="AB990" t="str">
            <v xml:space="preserve">COMPANY 5310 LEVEL ELECT DIST </v>
          </cell>
          <cell r="AE990">
            <v>3</v>
          </cell>
          <cell r="AF990" t="str">
            <v>3</v>
          </cell>
          <cell r="AG990">
            <v>38750</v>
          </cell>
          <cell r="AH990">
            <v>898700</v>
          </cell>
          <cell r="AI990">
            <v>0</v>
          </cell>
          <cell r="AJ990">
            <v>0</v>
          </cell>
          <cell r="AK990">
            <v>0</v>
          </cell>
          <cell r="AL990">
            <v>1</v>
          </cell>
          <cell r="AM990">
            <v>0</v>
          </cell>
          <cell r="AN990">
            <v>1</v>
          </cell>
        </row>
        <row r="991">
          <cell r="A991" t="str">
            <v>C002504</v>
          </cell>
          <cell r="B991">
            <v>5310</v>
          </cell>
          <cell r="D991" t="str">
            <v>EXTEND #2396 LINE TO BEACH RD</v>
          </cell>
          <cell r="E991" t="str">
            <v>P_Electric Distribution Line MA</v>
          </cell>
          <cell r="F991" t="str">
            <v>DCIG0508S5</v>
          </cell>
          <cell r="G991" t="str">
            <v>45</v>
          </cell>
          <cell r="H991" t="str">
            <v>29</v>
          </cell>
          <cell r="I991" t="str">
            <v>GALGANO, ROBERT</v>
          </cell>
          <cell r="J991" t="str">
            <v>System Capacity &amp; Performance</v>
          </cell>
          <cell r="K991" t="str">
            <v>D_Non-REP LINE OTHER</v>
          </cell>
          <cell r="L991" t="str">
            <v>Load Relief</v>
          </cell>
          <cell r="M991" t="str">
            <v>Specific</v>
          </cell>
          <cell r="O991" t="str">
            <v>open</v>
          </cell>
          <cell r="P991">
            <v>8083</v>
          </cell>
          <cell r="Q991" t="str">
            <v>C02504</v>
          </cell>
          <cell r="R991">
            <v>38019</v>
          </cell>
          <cell r="S991" t="str">
            <v>pwrbtch</v>
          </cell>
          <cell r="U991" t="str">
            <v>Preliminary engineering to identify possible routing alternatives for 2396 line extension from Amesbury to Beach Road substation.</v>
          </cell>
          <cell r="V991" t="str">
            <v xml:space="preserve">  </v>
          </cell>
          <cell r="W991" t="str">
            <v>Extend the 2396 line from Amesbury to Beach Road.  Tap 2396 line into Beach Road to allow for automatic transfer between normal 2396 supply and alternate 2377 supply.  The 2330 line is to be renumbered the 2377 and will also serve to backup Newburyport su</v>
          </cell>
          <cell r="X991" t="str">
            <v>Div Ops-NE Electric</v>
          </cell>
          <cell r="Y991" t="str">
            <v>75005310E</v>
          </cell>
          <cell r="Z991" t="str">
            <v>MAE1000 - MA Electric Distribution PC</v>
          </cell>
          <cell r="AA991" t="str">
            <v>NONE</v>
          </cell>
          <cell r="AB991" t="str">
            <v xml:space="preserve">COMPANY 5310 LEVEL ELECT DIST </v>
          </cell>
          <cell r="AC991" t="str">
            <v>A4 C0 X1</v>
          </cell>
          <cell r="AE991">
            <v>3</v>
          </cell>
          <cell r="AF991" t="str">
            <v>3</v>
          </cell>
          <cell r="AG991">
            <v>39877</v>
          </cell>
          <cell r="AH991">
            <v>5428000</v>
          </cell>
        </row>
        <row r="992">
          <cell r="A992" t="str">
            <v>C002505</v>
          </cell>
          <cell r="B992">
            <v>5310</v>
          </cell>
          <cell r="D992" t="str">
            <v>MARLBORO AREA SUPPLY STUDY</v>
          </cell>
          <cell r="E992" t="str">
            <v>P_Electric Distribution Line MA</v>
          </cell>
          <cell r="G992" t="str">
            <v>NONE</v>
          </cell>
          <cell r="H992" t="str">
            <v>NONE</v>
          </cell>
          <cell r="I992" t="str">
            <v>THOMPSON, JOHN</v>
          </cell>
          <cell r="M992" t="str">
            <v>Specific</v>
          </cell>
          <cell r="O992" t="str">
            <v>cancelled</v>
          </cell>
          <cell r="Q992" t="str">
            <v>C02505</v>
          </cell>
          <cell r="R992">
            <v>38019</v>
          </cell>
          <cell r="S992" t="str">
            <v>pwrbtch</v>
          </cell>
          <cell r="U992" t="str">
            <v xml:space="preserve">Project to hold charges for marlboro area supply and distribution study                                                                                                                                                                         </v>
          </cell>
          <cell r="V992" t="str">
            <v xml:space="preserve">  </v>
          </cell>
          <cell r="W992" t="str">
            <v xml:space="preserve">  </v>
          </cell>
          <cell r="X992" t="str">
            <v>Div Ops-NE Electric</v>
          </cell>
          <cell r="Y992" t="str">
            <v>75005310E</v>
          </cell>
          <cell r="Z992" t="str">
            <v>MAE1000 - MA Electric Distribution PC</v>
          </cell>
          <cell r="AA992" t="str">
            <v>NONE</v>
          </cell>
          <cell r="AB992" t="str">
            <v xml:space="preserve">COMPANY 5310 LEVEL ELECT DIST </v>
          </cell>
          <cell r="AE992">
            <v>1</v>
          </cell>
          <cell r="AK992">
            <v>38240</v>
          </cell>
        </row>
        <row r="993">
          <cell r="A993" t="str">
            <v>C002506</v>
          </cell>
          <cell r="B993">
            <v>5310</v>
          </cell>
          <cell r="D993" t="str">
            <v>MARLBORO AREA SUPPLY STUDY</v>
          </cell>
          <cell r="E993" t="str">
            <v>P_Electric Distribution Sub MA</v>
          </cell>
          <cell r="G993" t="str">
            <v>49</v>
          </cell>
          <cell r="H993" t="str">
            <v>NONE</v>
          </cell>
          <cell r="I993" t="str">
            <v>THOMPSON, JOHN</v>
          </cell>
          <cell r="J993" t="str">
            <v>System Capacity &amp; Performance</v>
          </cell>
          <cell r="K993" t="str">
            <v>D_Non-REP SUB OTHER</v>
          </cell>
          <cell r="L993" t="str">
            <v>Load Relief</v>
          </cell>
          <cell r="M993" t="str">
            <v>Specific</v>
          </cell>
          <cell r="O993" t="str">
            <v>Closed</v>
          </cell>
          <cell r="P993">
            <v>7376</v>
          </cell>
          <cell r="Q993" t="str">
            <v>C02506</v>
          </cell>
          <cell r="R993">
            <v>38019</v>
          </cell>
          <cell r="S993" t="str">
            <v>pwrbtch</v>
          </cell>
          <cell r="U993" t="str">
            <v>project to hold charges during study phase for marlboro area study</v>
          </cell>
          <cell r="V993" t="str">
            <v xml:space="preserve">  </v>
          </cell>
          <cell r="W993" t="str">
            <v xml:space="preserve">  </v>
          </cell>
          <cell r="X993" t="str">
            <v>Div Ops-NE Electric</v>
          </cell>
          <cell r="Y993" t="str">
            <v>75005310E</v>
          </cell>
          <cell r="Z993" t="str">
            <v>MAE1000 - MA Electric Distribution PC</v>
          </cell>
          <cell r="AA993" t="str">
            <v>NONE</v>
          </cell>
          <cell r="AB993" t="str">
            <v xml:space="preserve">COMPANY 5310 LEVEL ELECT DIST </v>
          </cell>
          <cell r="AE993">
            <v>2</v>
          </cell>
          <cell r="AF993" t="str">
            <v>2</v>
          </cell>
          <cell r="AG993">
            <v>39035</v>
          </cell>
          <cell r="AH993">
            <v>280000</v>
          </cell>
          <cell r="AI993">
            <v>0</v>
          </cell>
          <cell r="AJ993">
            <v>0</v>
          </cell>
          <cell r="AK993">
            <v>0</v>
          </cell>
          <cell r="AL993">
            <v>0</v>
          </cell>
          <cell r="AM993">
            <v>1</v>
          </cell>
          <cell r="AN993">
            <v>1</v>
          </cell>
        </row>
        <row r="994">
          <cell r="A994" t="str">
            <v>C002507</v>
          </cell>
          <cell r="B994">
            <v>5310</v>
          </cell>
          <cell r="D994" t="str">
            <v>321W9 ROW REMOVAL</v>
          </cell>
          <cell r="E994" t="str">
            <v>P_Electric Distribution Line MA</v>
          </cell>
          <cell r="G994" t="str">
            <v>NONE</v>
          </cell>
          <cell r="H994" t="str">
            <v>NONE</v>
          </cell>
          <cell r="I994" t="str">
            <v>THOMAS, KATHY</v>
          </cell>
          <cell r="J994" t="str">
            <v>Asset Condition</v>
          </cell>
          <cell r="K994" t="str">
            <v>D_Non-REP LINE OTHER</v>
          </cell>
          <cell r="L994" t="str">
            <v>Asset Replacement</v>
          </cell>
          <cell r="M994" t="str">
            <v>Specific</v>
          </cell>
          <cell r="O994" t="str">
            <v>Closed</v>
          </cell>
          <cell r="P994">
            <v>7688</v>
          </cell>
          <cell r="Q994" t="str">
            <v>C02507</v>
          </cell>
          <cell r="R994">
            <v>38019</v>
          </cell>
          <cell r="S994" t="str">
            <v>pwrbtch</v>
          </cell>
          <cell r="U994" t="str">
            <v>relocate 321W9 feeder from Mill hills Tap, millvile/blackstone to route 122 millville.  Remove 42 condemed poles from ROW and 8100 feet of 3 phase 2/0 cu.  Replace 12 poles on 122 and install 3900 feet of 3 phase 477 spacer.</v>
          </cell>
          <cell r="V994" t="str">
            <v>See attachements for revision</v>
          </cell>
          <cell r="W994" t="str">
            <v xml:space="preserve">  </v>
          </cell>
          <cell r="X994" t="str">
            <v>Div Ops-NE Electric</v>
          </cell>
          <cell r="Y994" t="str">
            <v>75005310E</v>
          </cell>
          <cell r="Z994" t="str">
            <v>MAE1000 - MA Electric Distribution PC</v>
          </cell>
          <cell r="AA994" t="str">
            <v>NONE</v>
          </cell>
          <cell r="AB994" t="str">
            <v xml:space="preserve">COMPANY 5310 LEVEL ELECT DIST </v>
          </cell>
          <cell r="AE994">
            <v>2</v>
          </cell>
          <cell r="AF994" t="str">
            <v>2</v>
          </cell>
          <cell r="AG994">
            <v>38958</v>
          </cell>
          <cell r="AH994">
            <v>245000</v>
          </cell>
          <cell r="AI994">
            <v>0</v>
          </cell>
          <cell r="AJ994">
            <v>0</v>
          </cell>
          <cell r="AK994">
            <v>1</v>
          </cell>
          <cell r="AL994">
            <v>0</v>
          </cell>
          <cell r="AM994">
            <v>1</v>
          </cell>
          <cell r="AN994">
            <v>1</v>
          </cell>
        </row>
        <row r="995">
          <cell r="A995" t="str">
            <v>C002508</v>
          </cell>
          <cell r="B995">
            <v>5310</v>
          </cell>
          <cell r="D995" t="str">
            <v>OHLE - JORDAN STREET SPACER</v>
          </cell>
          <cell r="E995" t="str">
            <v>P_Electric Distribution Line MA</v>
          </cell>
          <cell r="G995" t="str">
            <v>NONE</v>
          </cell>
          <cell r="H995" t="str">
            <v>NONE</v>
          </cell>
          <cell r="I995" t="str">
            <v>KUT, BRUCE</v>
          </cell>
          <cell r="J995" t="str">
            <v>Statutory/Regulatory</v>
          </cell>
          <cell r="L995" t="str">
            <v>New Business - Commercial</v>
          </cell>
          <cell r="M995" t="str">
            <v>Specific</v>
          </cell>
          <cell r="O995" t="str">
            <v>Closed</v>
          </cell>
          <cell r="P995">
            <v>8396</v>
          </cell>
          <cell r="Q995" t="str">
            <v>C02508</v>
          </cell>
          <cell r="R995">
            <v>38019</v>
          </cell>
          <cell r="S995" t="str">
            <v>pwrbtch</v>
          </cell>
          <cell r="U995" t="str">
            <v>Install 2900 ckt ft of 3/C - 477 Al spacer cable on Jordan  Street.</v>
          </cell>
          <cell r="V995" t="str">
            <v xml:space="preserve">  </v>
          </cell>
          <cell r="W995" t="str">
            <v xml:space="preserve">  </v>
          </cell>
          <cell r="X995" t="str">
            <v>Div Ops-NE Electric</v>
          </cell>
          <cell r="Y995" t="str">
            <v>75005310E</v>
          </cell>
          <cell r="Z995" t="str">
            <v>MAE1000 - MA Electric Distribution PC</v>
          </cell>
          <cell r="AA995" t="str">
            <v>NONE</v>
          </cell>
          <cell r="AB995" t="str">
            <v>MASS PLANT - MA 5310 - MAE1000</v>
          </cell>
          <cell r="AE995">
            <v>1</v>
          </cell>
        </row>
        <row r="996">
          <cell r="A996" t="str">
            <v>C002509</v>
          </cell>
          <cell r="B996">
            <v>5310</v>
          </cell>
          <cell r="D996" t="str">
            <v>UPGRADE 1W5/11W4 CIRCUITS</v>
          </cell>
          <cell r="E996" t="str">
            <v>P_Electric Distribution Line MA</v>
          </cell>
          <cell r="G996" t="str">
            <v>NONE</v>
          </cell>
          <cell r="H996" t="str">
            <v>NONE</v>
          </cell>
          <cell r="I996" t="str">
            <v>COX, ROGER</v>
          </cell>
          <cell r="J996" t="str">
            <v>System Capacity &amp; Performance</v>
          </cell>
          <cell r="L996" t="str">
            <v>Load Relief</v>
          </cell>
          <cell r="M996" t="str">
            <v>Specific</v>
          </cell>
          <cell r="O996" t="str">
            <v>Closed</v>
          </cell>
          <cell r="P996">
            <v>8745</v>
          </cell>
          <cell r="Q996" t="str">
            <v>C02509</v>
          </cell>
          <cell r="R996">
            <v>38019</v>
          </cell>
          <cell r="S996" t="str">
            <v>pwrbtch</v>
          </cell>
          <cell r="U996" t="str">
            <v>REPLACE MAINLINE OVERHEAD PRIMARY WIRE FROM POLE 3 STEDMAN  ST ALONG BEALE ST TO POLE 69 BEALE ST WITH 477AL OPEN WIRE  AND FROM POLE 69 BEALE ST TO POLE 50 BEALE ST WITH 477AL    SPACER CABLE IN QUINCY.</v>
          </cell>
          <cell r="V996" t="str">
            <v xml:space="preserve">  </v>
          </cell>
          <cell r="W996" t="str">
            <v xml:space="preserve">  </v>
          </cell>
          <cell r="X996" t="str">
            <v>Div Ops-NE Electric</v>
          </cell>
          <cell r="Y996" t="str">
            <v>75005310E</v>
          </cell>
          <cell r="Z996" t="str">
            <v>MAE1000 - MA Electric Distribution PC</v>
          </cell>
          <cell r="AA996" t="str">
            <v>NONE</v>
          </cell>
          <cell r="AB996" t="str">
            <v xml:space="preserve">COMPANY 5310 LEVEL ELECT DIST </v>
          </cell>
          <cell r="AE996">
            <v>2</v>
          </cell>
          <cell r="AF996" t="str">
            <v>2</v>
          </cell>
          <cell r="AG996">
            <v>38736</v>
          </cell>
          <cell r="AH996">
            <v>97000</v>
          </cell>
          <cell r="AI996">
            <v>1</v>
          </cell>
          <cell r="AJ996">
            <v>1</v>
          </cell>
          <cell r="AK996">
            <v>1</v>
          </cell>
          <cell r="AL996">
            <v>0</v>
          </cell>
          <cell r="AM996">
            <v>1</v>
          </cell>
          <cell r="AN996">
            <v>1</v>
          </cell>
        </row>
        <row r="997">
          <cell r="A997" t="str">
            <v>C002510</v>
          </cell>
          <cell r="B997">
            <v>5310</v>
          </cell>
          <cell r="D997" t="str">
            <v>UPGRADE 3W3 CIRCUIT</v>
          </cell>
          <cell r="E997" t="str">
            <v>P_Electric Distribution Line MA</v>
          </cell>
          <cell r="G997" t="str">
            <v>NONE</v>
          </cell>
          <cell r="H997" t="str">
            <v>NONE</v>
          </cell>
          <cell r="I997" t="str">
            <v>COX, ROGER</v>
          </cell>
          <cell r="J997" t="str">
            <v>System Capacity &amp; Performance</v>
          </cell>
          <cell r="L997" t="str">
            <v>Load Relief</v>
          </cell>
          <cell r="M997" t="str">
            <v>Specific</v>
          </cell>
          <cell r="O997" t="str">
            <v>Closed</v>
          </cell>
          <cell r="P997">
            <v>8748</v>
          </cell>
          <cell r="Q997" t="str">
            <v>C02510</v>
          </cell>
          <cell r="R997">
            <v>38019</v>
          </cell>
          <cell r="S997" t="str">
            <v>pwrbtch</v>
          </cell>
          <cell r="U997" t="str">
            <v>REPLACE MAINLINE OVERHEAD PRIMARY WIRE FROM POLE 20 COPELANDST ALONG COMMON ST TO POLE 7 COMMON ST WITH 477AL OPEN WIRE.REPLACE AIR BREAK SWITCH AT POLE 40 COPELAND ST WITH LOAD   BREAK SWITCH.WORK TAKES PLACE IN QUINCY.</v>
          </cell>
          <cell r="V997" t="str">
            <v xml:space="preserve">  </v>
          </cell>
          <cell r="W997" t="str">
            <v xml:space="preserve">  </v>
          </cell>
          <cell r="X997" t="str">
            <v>Div Ops-NE Electric</v>
          </cell>
          <cell r="Y997" t="str">
            <v>75005310E</v>
          </cell>
          <cell r="Z997" t="str">
            <v>MAE1000 - MA Electric Distribution PC</v>
          </cell>
          <cell r="AA997" t="str">
            <v>NONE</v>
          </cell>
          <cell r="AB997" t="str">
            <v xml:space="preserve">COMPANY 5310 LEVEL ELECT DIST </v>
          </cell>
          <cell r="AE997">
            <v>2</v>
          </cell>
          <cell r="AF997" t="str">
            <v>2</v>
          </cell>
          <cell r="AG997">
            <v>38744</v>
          </cell>
          <cell r="AH997">
            <v>137800</v>
          </cell>
          <cell r="AI997">
            <v>0</v>
          </cell>
          <cell r="AJ997">
            <v>1</v>
          </cell>
          <cell r="AK997">
            <v>1</v>
          </cell>
          <cell r="AL997">
            <v>0</v>
          </cell>
          <cell r="AM997">
            <v>1</v>
          </cell>
          <cell r="AN997">
            <v>1</v>
          </cell>
        </row>
        <row r="998">
          <cell r="A998" t="str">
            <v>C002511</v>
          </cell>
          <cell r="B998">
            <v>5310</v>
          </cell>
          <cell r="D998" t="str">
            <v>UPGRADE 95W4 CIRCUIT</v>
          </cell>
          <cell r="E998" t="str">
            <v>P_Electric Distribution Line MA</v>
          </cell>
          <cell r="G998" t="str">
            <v>NONE</v>
          </cell>
          <cell r="H998" t="str">
            <v>NONE</v>
          </cell>
          <cell r="I998" t="str">
            <v>COX, ROGER</v>
          </cell>
          <cell r="J998" t="str">
            <v>System Capacity &amp; Performance</v>
          </cell>
          <cell r="L998" t="str">
            <v>Load Relief</v>
          </cell>
          <cell r="M998" t="str">
            <v>Specific</v>
          </cell>
          <cell r="O998" t="str">
            <v>Closed</v>
          </cell>
          <cell r="P998">
            <v>8749</v>
          </cell>
          <cell r="Q998" t="str">
            <v>C02511</v>
          </cell>
          <cell r="R998">
            <v>38019</v>
          </cell>
          <cell r="S998" t="str">
            <v>pwrbtch</v>
          </cell>
          <cell r="U998" t="str">
            <v>REPLACE MAINLINE OVERHEAD PRIMARY WIRE FROM POLE 83 WEBSTER ST TO POLE 519 WHITING ST WITH 477AL OPEN WIRE THEN INSTALL 477AL SPACER CABLE FROM POLE 519 WHITING ST TO POLE 440 PONDST.  WORK TAKES PLACE IN HANOVER AND ROCKLAND.</v>
          </cell>
          <cell r="V998" t="str">
            <v xml:space="preserve">  </v>
          </cell>
          <cell r="W998" t="str">
            <v xml:space="preserve">  </v>
          </cell>
          <cell r="X998" t="str">
            <v>Div Ops-NE Electric</v>
          </cell>
          <cell r="Y998" t="str">
            <v>75005310E</v>
          </cell>
          <cell r="Z998" t="str">
            <v>MAE1000 - MA Electric Distribution PC</v>
          </cell>
          <cell r="AA998" t="str">
            <v>NONE</v>
          </cell>
          <cell r="AB998" t="str">
            <v xml:space="preserve">COMPANY 5310 LEVEL ELECT DIST </v>
          </cell>
          <cell r="AE998">
            <v>2</v>
          </cell>
          <cell r="AF998" t="str">
            <v>2</v>
          </cell>
          <cell r="AG998">
            <v>38741</v>
          </cell>
          <cell r="AH998">
            <v>299300</v>
          </cell>
          <cell r="AI998">
            <v>0</v>
          </cell>
          <cell r="AJ998">
            <v>0</v>
          </cell>
          <cell r="AK998">
            <v>0</v>
          </cell>
          <cell r="AL998">
            <v>0</v>
          </cell>
          <cell r="AM998">
            <v>1</v>
          </cell>
          <cell r="AN998">
            <v>1</v>
          </cell>
        </row>
        <row r="999">
          <cell r="A999" t="str">
            <v>C002512</v>
          </cell>
          <cell r="B999">
            <v>5310</v>
          </cell>
          <cell r="D999" t="str">
            <v>BLACKSTONE SWITCH STATION</v>
          </cell>
          <cell r="E999" t="str">
            <v>P_Electric Distribution Sub MA</v>
          </cell>
          <cell r="G999" t="str">
            <v>NONE</v>
          </cell>
          <cell r="H999" t="str">
            <v>NONE</v>
          </cell>
          <cell r="I999" t="str">
            <v>WRIGHT, MILTON</v>
          </cell>
          <cell r="J999" t="str">
            <v>System Capacity &amp; Performance</v>
          </cell>
          <cell r="L999" t="str">
            <v>Load Relief</v>
          </cell>
          <cell r="M999" t="str">
            <v>Specific</v>
          </cell>
          <cell r="O999" t="str">
            <v>Closed</v>
          </cell>
          <cell r="P999">
            <v>7193</v>
          </cell>
          <cell r="Q999" t="str">
            <v>C02512</v>
          </cell>
          <cell r="R999">
            <v>38019</v>
          </cell>
          <cell r="S999" t="str">
            <v>pwrbtch</v>
          </cell>
          <cell r="U999" t="str">
            <v>Provide materials, engineering, design, and construction    services to install a new VSA-12 800A recloser at BlackstoneSwitch Station.</v>
          </cell>
          <cell r="V999" t="str">
            <v xml:space="preserve">  </v>
          </cell>
          <cell r="W999" t="str">
            <v xml:space="preserve">  </v>
          </cell>
          <cell r="X999" t="str">
            <v>Div Ops-NE Electric</v>
          </cell>
          <cell r="Y999" t="str">
            <v>75005310E</v>
          </cell>
          <cell r="Z999" t="str">
            <v>MAE1000 - MA Electric Distribution PC</v>
          </cell>
          <cell r="AA999" t="str">
            <v>NONE</v>
          </cell>
          <cell r="AB999" t="str">
            <v xml:space="preserve">COMPANY 5310 LEVEL ELECT DIST </v>
          </cell>
          <cell r="AE999">
            <v>2</v>
          </cell>
        </row>
        <row r="1000">
          <cell r="A1000" t="str">
            <v>C002513</v>
          </cell>
          <cell r="B1000">
            <v>5310</v>
          </cell>
          <cell r="D1000" t="str">
            <v>704W1 LIGHTNING PREVENTION</v>
          </cell>
          <cell r="E1000" t="str">
            <v>P_Electric Distribution Line MA</v>
          </cell>
          <cell r="G1000" t="str">
            <v>NONE</v>
          </cell>
          <cell r="H1000" t="str">
            <v>NONE</v>
          </cell>
          <cell r="I1000" t="str">
            <v>LEE, SAI YEUNG</v>
          </cell>
          <cell r="J1000" t="str">
            <v>System Capacity &amp; Performance</v>
          </cell>
          <cell r="L1000" t="str">
            <v>Reliability - Dist</v>
          </cell>
          <cell r="M1000" t="str">
            <v>Specific</v>
          </cell>
          <cell r="O1000" t="str">
            <v>Closed</v>
          </cell>
          <cell r="P1000">
            <v>7712</v>
          </cell>
          <cell r="Q1000" t="str">
            <v>C02513</v>
          </cell>
          <cell r="R1000">
            <v>38019</v>
          </cell>
          <cell r="S1000" t="str">
            <v>pwrbtch</v>
          </cell>
          <cell r="U1000" t="str">
            <v>Lightning Prevention Work for 704W1 Feeder in Shutesbury    Bonding Guys and Brackets, Re-insulating                    Installing: 50 Guys, 10 LA, 4 Grounds, 30 CO                Removing: 50 Guys, 10 LA, 30 CO</v>
          </cell>
          <cell r="V1000" t="str">
            <v xml:space="preserve">  </v>
          </cell>
          <cell r="W1000" t="str">
            <v xml:space="preserve">Lightning Prevention Work for 704W1 Feeder in Shutesbury    Bonding Guys and Brackets, Re-insulating Installing: 50 Guys, 10 LA, 4 Grounds, 30 CO Removing: 50 Guys, 10 LA, 30 CO                             </v>
          </cell>
          <cell r="X1000" t="str">
            <v>Div Ops-NE Electric</v>
          </cell>
          <cell r="Y1000" t="str">
            <v>75005310E</v>
          </cell>
          <cell r="Z1000" t="str">
            <v>MAE1000 - MA Electric Distribution PC</v>
          </cell>
          <cell r="AA1000" t="str">
            <v>NONE</v>
          </cell>
          <cell r="AB1000" t="str">
            <v>MASS PLANT - MA 5310 - MAE1000</v>
          </cell>
          <cell r="AE1000">
            <v>2</v>
          </cell>
          <cell r="AF1000" t="str">
            <v>2</v>
          </cell>
          <cell r="AG1000">
            <v>38566</v>
          </cell>
          <cell r="AH1000">
            <v>44700</v>
          </cell>
          <cell r="AI1000">
            <v>1</v>
          </cell>
          <cell r="AJ1000">
            <v>1</v>
          </cell>
          <cell r="AK1000">
            <v>1</v>
          </cell>
          <cell r="AL1000">
            <v>0</v>
          </cell>
          <cell r="AM1000">
            <v>1</v>
          </cell>
          <cell r="AN1000">
            <v>1</v>
          </cell>
        </row>
        <row r="1001">
          <cell r="A1001" t="str">
            <v>C002514</v>
          </cell>
          <cell r="B1001">
            <v>5310</v>
          </cell>
          <cell r="D1001" t="str">
            <v>NEESCOM-AVAON/STOUGHTON-G7880</v>
          </cell>
          <cell r="E1001" t="str">
            <v>P_Electric Distribution Line MA</v>
          </cell>
          <cell r="G1001" t="str">
            <v>NONE</v>
          </cell>
          <cell r="H1001" t="str">
            <v>NONE</v>
          </cell>
          <cell r="I1001" t="str">
            <v>SANAIE, SHAHROKH</v>
          </cell>
          <cell r="J1001" t="str">
            <v>Statutory/Regulatory</v>
          </cell>
          <cell r="L1001" t="str">
            <v>Public Requirements</v>
          </cell>
          <cell r="M1001" t="str">
            <v>Specific</v>
          </cell>
          <cell r="O1001" t="str">
            <v>Closed</v>
          </cell>
          <cell r="P1001">
            <v>8351</v>
          </cell>
          <cell r="Q1001" t="str">
            <v>C02514</v>
          </cell>
          <cell r="R1001">
            <v>38019</v>
          </cell>
          <cell r="S1001" t="str">
            <v>pwrbtch</v>
          </cell>
          <cell r="U1001" t="str">
            <v>NEESCom Application to install F/O Facilities per G7880     on 86 poles in Avon and 103 poles in Stoughton.</v>
          </cell>
          <cell r="V1001" t="str">
            <v xml:space="preserve">  </v>
          </cell>
          <cell r="W1001" t="str">
            <v xml:space="preserve">  </v>
          </cell>
          <cell r="X1001" t="str">
            <v>Div Ops-NE Electric</v>
          </cell>
          <cell r="Y1001" t="str">
            <v>75005310E</v>
          </cell>
          <cell r="Z1001" t="str">
            <v>MAE1000 - MA Electric Distribution PC</v>
          </cell>
          <cell r="AA1001" t="str">
            <v>NONE</v>
          </cell>
          <cell r="AB1001" t="str">
            <v>MASS PLANT - MA 5310 - MAE1000</v>
          </cell>
          <cell r="AE1001">
            <v>1</v>
          </cell>
        </row>
        <row r="1002">
          <cell r="A1002" t="str">
            <v>C002515</v>
          </cell>
          <cell r="B1002">
            <v>5310</v>
          </cell>
          <cell r="D1002" t="str">
            <v>Z-E.DRACUT: 3 FEEDER POSITIONS</v>
          </cell>
          <cell r="E1002" t="str">
            <v>P_Electric Distribution Sub MA</v>
          </cell>
          <cell r="G1002" t="str">
            <v>NONE</v>
          </cell>
          <cell r="H1002" t="str">
            <v>NONE</v>
          </cell>
          <cell r="I1002" t="str">
            <v>URBANOWSKI, STANLEY</v>
          </cell>
          <cell r="L1002" t="str">
            <v>Load Relief</v>
          </cell>
          <cell r="M1002" t="str">
            <v>Specific</v>
          </cell>
          <cell r="O1002" t="str">
            <v>cancelled</v>
          </cell>
          <cell r="Q1002" t="str">
            <v>C02515</v>
          </cell>
          <cell r="R1002">
            <v>38019</v>
          </cell>
          <cell r="S1002" t="str">
            <v>pwrbtch</v>
          </cell>
          <cell r="U1002" t="str">
            <v xml:space="preserve">E.  Dracut #75: 3 Feeder position                                                                                                                                                                                                               </v>
          </cell>
          <cell r="V1002" t="str">
            <v xml:space="preserve">  </v>
          </cell>
          <cell r="W1002" t="str">
            <v xml:space="preserve">  </v>
          </cell>
          <cell r="X1002" t="str">
            <v>Div Ops-NE Electric</v>
          </cell>
          <cell r="Y1002" t="str">
            <v>75005310E</v>
          </cell>
          <cell r="Z1002" t="str">
            <v>MAE1000 - MA Electric Distribution PC</v>
          </cell>
          <cell r="AA1002" t="str">
            <v>NONE</v>
          </cell>
          <cell r="AB1002" t="str">
            <v xml:space="preserve">COMPANY 5310 LEVEL ELECT DIST </v>
          </cell>
          <cell r="AE1002">
            <v>2</v>
          </cell>
          <cell r="AK1002">
            <v>38229</v>
          </cell>
        </row>
        <row r="1003">
          <cell r="A1003" t="str">
            <v>C002516</v>
          </cell>
          <cell r="B1003">
            <v>5310</v>
          </cell>
          <cell r="D1003" t="str">
            <v>207W2 LIGHTNING INITIATIVE</v>
          </cell>
          <cell r="E1003" t="str">
            <v>P_Electric Distribution Line MA</v>
          </cell>
          <cell r="G1003" t="str">
            <v>NONE</v>
          </cell>
          <cell r="H1003" t="str">
            <v>NONE</v>
          </cell>
          <cell r="I1003" t="str">
            <v>GALAT, DAVID</v>
          </cell>
          <cell r="J1003" t="str">
            <v>System Capacity &amp; Performance</v>
          </cell>
          <cell r="L1003" t="str">
            <v>Reliability - Dist</v>
          </cell>
          <cell r="M1003" t="str">
            <v>Specific</v>
          </cell>
          <cell r="O1003" t="str">
            <v>Closed</v>
          </cell>
          <cell r="P1003">
            <v>7659</v>
          </cell>
          <cell r="Q1003" t="str">
            <v>C02516</v>
          </cell>
          <cell r="R1003">
            <v>38019</v>
          </cell>
          <cell r="S1003" t="str">
            <v>pwrbtch</v>
          </cell>
          <cell r="U1003" t="str">
            <v>Install: 100 15kV cutouts, 30 crossarms, 50 lightning       arresters.  Remove: 100 15kV cutouts, 30 crossarms, 20      lightning arresters.</v>
          </cell>
          <cell r="V1003" t="str">
            <v xml:space="preserve">  </v>
          </cell>
          <cell r="W1003" t="str">
            <v xml:space="preserve">  </v>
          </cell>
          <cell r="X1003" t="str">
            <v>Div Ops-NE Electric</v>
          </cell>
          <cell r="Y1003" t="str">
            <v>75005310E</v>
          </cell>
          <cell r="Z1003" t="str">
            <v>MAE1000 - MA Electric Distribution PC</v>
          </cell>
          <cell r="AA1003" t="str">
            <v>NONE</v>
          </cell>
          <cell r="AB1003" t="str">
            <v>MASS PLANT - MA 5310 - MAE1000</v>
          </cell>
          <cell r="AE1003">
            <v>2</v>
          </cell>
        </row>
        <row r="1004">
          <cell r="A1004" t="str">
            <v>C002517</v>
          </cell>
          <cell r="B1004">
            <v>5310</v>
          </cell>
          <cell r="C1004" t="str">
            <v>Massachusetts - West</v>
          </cell>
          <cell r="D1004" t="str">
            <v>SALEM #15 CONVERSION</v>
          </cell>
          <cell r="E1004" t="str">
            <v>P_Electric Distribution Line MA</v>
          </cell>
          <cell r="F1004" t="str">
            <v>USSC0709P169R2C</v>
          </cell>
          <cell r="G1004" t="str">
            <v>39</v>
          </cell>
          <cell r="H1004" t="str">
            <v>29</v>
          </cell>
          <cell r="I1004" t="str">
            <v>SOBOLEWSKI, SCOTT</v>
          </cell>
          <cell r="J1004" t="str">
            <v>Asset Condition</v>
          </cell>
          <cell r="K1004" t="str">
            <v>D_Non-REP LINE OTHER</v>
          </cell>
          <cell r="L1004" t="str">
            <v>Asset Replacement</v>
          </cell>
          <cell r="M1004" t="str">
            <v>Specific</v>
          </cell>
          <cell r="O1004" t="str">
            <v>Closed</v>
          </cell>
          <cell r="P1004">
            <v>8519</v>
          </cell>
          <cell r="Q1004" t="str">
            <v>C02517</v>
          </cell>
          <cell r="R1004">
            <v>38019</v>
          </cell>
          <cell r="S1004" t="str">
            <v>pwrbtch</v>
          </cell>
          <cell r="U1004" t="str">
            <v>Install 9000' getaway off 49W5 feeder position, convert 15J1and 15J2 load or serve via stepdown xfmrs.  Upgrade 2600' of 1/0 Cu to 477 open wire.</v>
          </cell>
          <cell r="V1004" t="str">
            <v xml:space="preserve">Suspend project - Scott Soblewski 4/4/12. Un-suspended on 6/1/12 There were capital suspense records from May 2012 allocations (FY 2013, Per 02) as per email from Romer, Scott M.  _x000D_
</v>
          </cell>
          <cell r="W1004" t="str">
            <v>This work is recommended in Jim Patteron's memo to Russ Wheeler titled "Salem 4kV Assessment" dated 1/5/04.</v>
          </cell>
          <cell r="X1004" t="str">
            <v>Div Ops-NE Electric</v>
          </cell>
          <cell r="Y1004" t="str">
            <v>75005310E</v>
          </cell>
          <cell r="Z1004" t="str">
            <v>MAE1000 - MA Electric Distribution PC</v>
          </cell>
          <cell r="AA1004" t="str">
            <v>NONE</v>
          </cell>
          <cell r="AB1004" t="str">
            <v>MASS PLANT - MA 5310 - MAE1000</v>
          </cell>
          <cell r="AE1004">
            <v>7</v>
          </cell>
          <cell r="AF1004" t="str">
            <v>7</v>
          </cell>
          <cell r="AG1004">
            <v>41213</v>
          </cell>
          <cell r="AH1004">
            <v>6077000</v>
          </cell>
          <cell r="AI1004">
            <v>0</v>
          </cell>
          <cell r="AJ1004">
            <v>0</v>
          </cell>
          <cell r="AK1004">
            <v>0</v>
          </cell>
          <cell r="AL1004">
            <v>1</v>
          </cell>
          <cell r="AM1004">
            <v>0</v>
          </cell>
          <cell r="AN1004">
            <v>1</v>
          </cell>
        </row>
        <row r="1005">
          <cell r="A1005" t="str">
            <v>C002518</v>
          </cell>
          <cell r="B1005">
            <v>5310</v>
          </cell>
          <cell r="D1005" t="str">
            <v>Z-RIVERDALE SUPPLY REPLACEMENT</v>
          </cell>
          <cell r="E1005" t="str">
            <v>P_Electric Distribution Line MA</v>
          </cell>
          <cell r="G1005" t="str">
            <v>NONE</v>
          </cell>
          <cell r="H1005" t="str">
            <v>NONE</v>
          </cell>
          <cell r="I1005" t="str">
            <v>ARAVANTINOS, DENA</v>
          </cell>
          <cell r="M1005" t="str">
            <v>Specific</v>
          </cell>
          <cell r="O1005" t="str">
            <v>cancelled</v>
          </cell>
          <cell r="Q1005" t="str">
            <v>C02518</v>
          </cell>
          <cell r="R1005">
            <v>38019</v>
          </cell>
          <cell r="S1005" t="str">
            <v>pwrbtch</v>
          </cell>
          <cell r="U1005" t="str">
            <v xml:space="preserve">Install 3800' of 2x3-1000 Al 35kV EPR cable, direct buried, and remove 3800' of 2x3-1000Al 25kV XLPE cable                                                                                                                                      </v>
          </cell>
          <cell r="V1005" t="str">
            <v xml:space="preserve">  </v>
          </cell>
          <cell r="W1005" t="str">
            <v xml:space="preserve">  </v>
          </cell>
          <cell r="X1005" t="str">
            <v>Div Ops-NE Electric</v>
          </cell>
          <cell r="Y1005" t="str">
            <v>75005310E</v>
          </cell>
          <cell r="Z1005" t="str">
            <v>MAE1000 - MA Electric Distribution PC</v>
          </cell>
          <cell r="AA1005" t="str">
            <v>NONE</v>
          </cell>
          <cell r="AB1005" t="str">
            <v>MASS PLANT - MA 5310 - MAE1000</v>
          </cell>
          <cell r="AE1005">
            <v>1</v>
          </cell>
          <cell r="AK1005">
            <v>38229</v>
          </cell>
        </row>
        <row r="1006">
          <cell r="A1006" t="str">
            <v>C002519</v>
          </cell>
          <cell r="B1006">
            <v>5310</v>
          </cell>
          <cell r="D1006" t="str">
            <v>ANDOVER ST POLE RELOCATION</v>
          </cell>
          <cell r="E1006" t="str">
            <v>P_Electric Distribution Line MA</v>
          </cell>
          <cell r="G1006" t="str">
            <v>NONE</v>
          </cell>
          <cell r="H1006" t="str">
            <v>NONE</v>
          </cell>
          <cell r="I1006" t="str">
            <v>MITCHELL, JAMES</v>
          </cell>
          <cell r="M1006" t="str">
            <v>Specific</v>
          </cell>
          <cell r="O1006" t="str">
            <v>cancelled</v>
          </cell>
          <cell r="Q1006" t="str">
            <v>C02519</v>
          </cell>
          <cell r="R1006">
            <v>38019</v>
          </cell>
          <cell r="S1006" t="str">
            <v>pwrbtch</v>
          </cell>
          <cell r="U1006" t="str">
            <v xml:space="preserve">Mass Highway is rebuilding a bridge over the B&amp;M railroad   tracks.  They have requested MECO to relocate the pole line along Andover Rd to acomidate the repair and road widening.                                                             </v>
          </cell>
          <cell r="V1006" t="str">
            <v xml:space="preserve">  </v>
          </cell>
          <cell r="W1006" t="str">
            <v xml:space="preserve">  </v>
          </cell>
          <cell r="X1006" t="str">
            <v>Div Ops-NE Electric</v>
          </cell>
          <cell r="Y1006" t="str">
            <v>75005310E</v>
          </cell>
          <cell r="Z1006" t="str">
            <v>MAE1000 - MA Electric Distribution PC</v>
          </cell>
          <cell r="AA1006" t="str">
            <v>NONE</v>
          </cell>
          <cell r="AB1006" t="str">
            <v>MASS PLANT - MA 5310 - MAE1000</v>
          </cell>
          <cell r="AE1006">
            <v>1</v>
          </cell>
          <cell r="AK1006">
            <v>40385</v>
          </cell>
        </row>
        <row r="1007">
          <cell r="A1007" t="str">
            <v>C002546</v>
          </cell>
          <cell r="B1007">
            <v>5320</v>
          </cell>
          <cell r="C1007" t="str">
            <v>Massachusetts - East</v>
          </cell>
          <cell r="D1007" t="str">
            <v>POCOMO O.H. TO U.G. CONVERSION</v>
          </cell>
          <cell r="E1007" t="str">
            <v>P_Electric Distribution Line MA</v>
          </cell>
          <cell r="G1007" t="str">
            <v>NONE</v>
          </cell>
          <cell r="H1007" t="str">
            <v>NONE</v>
          </cell>
          <cell r="I1007" t="str">
            <v>HOLDGATE, STEVEN</v>
          </cell>
          <cell r="J1007" t="str">
            <v>Statutory/Regulatory</v>
          </cell>
          <cell r="L1007" t="str">
            <v>3rd Party Attachments</v>
          </cell>
          <cell r="M1007" t="str">
            <v>Specific</v>
          </cell>
          <cell r="O1007" t="str">
            <v>Closed</v>
          </cell>
          <cell r="P1007">
            <v>7103</v>
          </cell>
          <cell r="Q1007" t="str">
            <v>C02546</v>
          </cell>
          <cell r="R1007">
            <v>38019</v>
          </cell>
          <cell r="S1007" t="str">
            <v>pwrbtch</v>
          </cell>
          <cell r="U1007" t="str">
            <v>Install Single phase URD system to replace existing Single  phase O.H. system at public request for beautification.     Remove 10 branch line poles &amp; 5 stub poles &amp; associated O.H.hardware &amp; wire. 100% customer cost.</v>
          </cell>
          <cell r="V1007" t="str">
            <v xml:space="preserve">  </v>
          </cell>
          <cell r="W1007" t="str">
            <v xml:space="preserve">  </v>
          </cell>
          <cell r="X1007" t="str">
            <v>Div Ops-NE Electric</v>
          </cell>
          <cell r="Y1007" t="str">
            <v>75005320E</v>
          </cell>
          <cell r="Z1007" t="str">
            <v>MAE1000 - MA Electric Distribution PC</v>
          </cell>
          <cell r="AA1007" t="str">
            <v>NONE</v>
          </cell>
          <cell r="AB1007" t="str">
            <v>MASS PLANT - MA 5320 - MAE1000</v>
          </cell>
          <cell r="AE1007">
            <v>1</v>
          </cell>
        </row>
        <row r="1008">
          <cell r="A1008" t="str">
            <v>C002562</v>
          </cell>
          <cell r="B1008">
            <v>5310</v>
          </cell>
          <cell r="D1008" t="str">
            <v>FLO JCT FEEDER GETAWAYS</v>
          </cell>
          <cell r="E1008" t="str">
            <v>P_Electric Distribution Line MA</v>
          </cell>
          <cell r="G1008" t="str">
            <v>NONE</v>
          </cell>
          <cell r="H1008" t="str">
            <v>NONE</v>
          </cell>
          <cell r="I1008" t="str">
            <v>NICHOLS, JAMES S</v>
          </cell>
          <cell r="J1008" t="str">
            <v>Asset Condition</v>
          </cell>
          <cell r="L1008" t="str">
            <v>Asset Replacement</v>
          </cell>
          <cell r="M1008" t="str">
            <v>Specific</v>
          </cell>
          <cell r="O1008" t="str">
            <v>Closed</v>
          </cell>
          <cell r="P1008">
            <v>8121</v>
          </cell>
          <cell r="Q1008" t="str">
            <v>C02562</v>
          </cell>
          <cell r="R1008">
            <v>38048</v>
          </cell>
          <cell r="S1008" t="str">
            <v>pwrbtch</v>
          </cell>
          <cell r="U1008" t="str">
            <v>Install new feeder getaways in conjunction with system improvements at Florence Jct substation.  Distribution work associated with retirement of Florence No 2 substation.</v>
          </cell>
          <cell r="V1008" t="str">
            <v xml:space="preserve">  </v>
          </cell>
          <cell r="W1008" t="str">
            <v xml:space="preserve">This project will provide for the distribution work required for the Florence Junction substation upgrade project in Northampton.  Included in this project are the installtion of the conduit and cable for the four feeder getaways and distribution work to </v>
          </cell>
          <cell r="X1008" t="str">
            <v>Div Ops-NE Electric</v>
          </cell>
          <cell r="Y1008" t="str">
            <v>75005310E</v>
          </cell>
          <cell r="Z1008" t="str">
            <v>MAE1000 - MA Electric Distribution PC</v>
          </cell>
          <cell r="AA1008" t="str">
            <v>NONE</v>
          </cell>
          <cell r="AB1008" t="str">
            <v>MASS PLANT - MA 5310 - MAE1000</v>
          </cell>
          <cell r="AE1008">
            <v>4</v>
          </cell>
          <cell r="AF1008" t="str">
            <v>4</v>
          </cell>
          <cell r="AG1008">
            <v>38554</v>
          </cell>
          <cell r="AH1008">
            <v>161619</v>
          </cell>
          <cell r="AI1008">
            <v>0</v>
          </cell>
          <cell r="AJ1008">
            <v>1</v>
          </cell>
          <cell r="AK1008">
            <v>1</v>
          </cell>
          <cell r="AL1008">
            <v>0</v>
          </cell>
          <cell r="AM1008">
            <v>1</v>
          </cell>
          <cell r="AN1008">
            <v>1</v>
          </cell>
        </row>
        <row r="1009">
          <cell r="A1009" t="str">
            <v>C002563</v>
          </cell>
          <cell r="B1009">
            <v>5310</v>
          </cell>
          <cell r="D1009" t="str">
            <v>L/R 8L4/9L4 PARK STREET TIE</v>
          </cell>
          <cell r="E1009" t="str">
            <v>P_Electric Distribution Line MA</v>
          </cell>
          <cell r="G1009" t="str">
            <v>NONE</v>
          </cell>
          <cell r="H1009" t="str">
            <v>NONE</v>
          </cell>
          <cell r="I1009" t="str">
            <v>BREDIN, MICHAEL C</v>
          </cell>
          <cell r="M1009" t="str">
            <v>Specific</v>
          </cell>
          <cell r="O1009" t="str">
            <v>Closed</v>
          </cell>
          <cell r="Q1009" t="str">
            <v>C02563</v>
          </cell>
          <cell r="R1009">
            <v>38048</v>
          </cell>
          <cell r="S1009" t="str">
            <v>pwrbtch</v>
          </cell>
          <cell r="U1009" t="str">
            <v xml:space="preserve">Inst 25 JO poles, 2600 ckt ft #477AL 15KV spcr cble, 369 cktft 3-1/C #1/0AL 15KV tree wire, 3 15KV L/B &amp;  misc OH eq.   Remove 25 JO poles, 1579 ckt ft 3-1/C#3CU pri cond,634 ckt  ft #1AL spcr cble, 1 15KV L/B &amp; misc OH eq.                 </v>
          </cell>
          <cell r="V1009" t="str">
            <v xml:space="preserve">  </v>
          </cell>
          <cell r="W1009" t="str">
            <v xml:space="preserve">  </v>
          </cell>
          <cell r="X1009" t="str">
            <v>Div Ops-NE Electric</v>
          </cell>
          <cell r="Y1009" t="str">
            <v>75005310E</v>
          </cell>
          <cell r="Z1009" t="str">
            <v>MAE1000 - MA Electric Distribution PC</v>
          </cell>
          <cell r="AA1009" t="str">
            <v>NONE</v>
          </cell>
          <cell r="AB1009" t="str">
            <v>MASS PLANT - MA 5310 - MAE1000</v>
          </cell>
          <cell r="AE1009">
            <v>2</v>
          </cell>
          <cell r="AF1009" t="str">
            <v>2</v>
          </cell>
          <cell r="AG1009">
            <v>38959</v>
          </cell>
          <cell r="AH1009">
            <v>12000</v>
          </cell>
          <cell r="AI1009">
            <v>1</v>
          </cell>
          <cell r="AJ1009">
            <v>1</v>
          </cell>
          <cell r="AK1009">
            <v>1</v>
          </cell>
          <cell r="AL1009">
            <v>0</v>
          </cell>
          <cell r="AM1009">
            <v>1</v>
          </cell>
          <cell r="AN1009">
            <v>1</v>
          </cell>
        </row>
        <row r="1010">
          <cell r="A1010" t="str">
            <v>C002564</v>
          </cell>
          <cell r="B1010">
            <v>5310</v>
          </cell>
          <cell r="D1010" t="str">
            <v>DOTR--MHD RTE 140 RELOCATION FRANK</v>
          </cell>
          <cell r="E1010" t="str">
            <v>P_Electric Distribution Line MA</v>
          </cell>
          <cell r="G1010" t="str">
            <v>NONE</v>
          </cell>
          <cell r="H1010" t="str">
            <v>NONE</v>
          </cell>
          <cell r="I1010" t="str">
            <v>MULLIGAN, TOM</v>
          </cell>
          <cell r="J1010" t="str">
            <v>Statutory/Regulatory</v>
          </cell>
          <cell r="L1010" t="str">
            <v>Public Requirements</v>
          </cell>
          <cell r="M1010" t="str">
            <v>Specific</v>
          </cell>
          <cell r="O1010" t="str">
            <v>Closed</v>
          </cell>
          <cell r="P1010">
            <v>7984</v>
          </cell>
          <cell r="Q1010" t="str">
            <v>C02564</v>
          </cell>
          <cell r="R1010">
            <v>38048</v>
          </cell>
          <cell r="S1010" t="str">
            <v>klisie</v>
          </cell>
          <cell r="U1010" t="str">
            <v>DOT-- MHD#601360-Relocate OH and UG distribution facilities for a Mass State Road widening along Route 140 in Franklin.</v>
          </cell>
          <cell r="V1010" t="str">
            <v>Submitted on 5/13/04</v>
          </cell>
          <cell r="W1010" t="str">
            <v xml:space="preserve">The Massachusetts Highway Department has requested that the existing distribution facilities along West Main Street in Franklin be relocated as part of a road widening and relocation project. </v>
          </cell>
          <cell r="X1010" t="str">
            <v>Div Ops-NE Electric</v>
          </cell>
          <cell r="Y1010" t="str">
            <v>75005310E</v>
          </cell>
          <cell r="Z1010" t="str">
            <v>MAE1000 - MA Electric Distribution PC</v>
          </cell>
          <cell r="AA1010" t="str">
            <v>NONE</v>
          </cell>
          <cell r="AB1010" t="str">
            <v>MASS PLANT - MA 5310 - MAE1000</v>
          </cell>
          <cell r="AE1010">
            <v>5</v>
          </cell>
          <cell r="AF1010" t="str">
            <v>5</v>
          </cell>
          <cell r="AG1010">
            <v>39171</v>
          </cell>
          <cell r="AH1010">
            <v>1136618.55</v>
          </cell>
          <cell r="AI1010">
            <v>0</v>
          </cell>
          <cell r="AJ1010">
            <v>0</v>
          </cell>
          <cell r="AK1010">
            <v>0</v>
          </cell>
          <cell r="AL1010">
            <v>1</v>
          </cell>
          <cell r="AM1010">
            <v>0</v>
          </cell>
          <cell r="AN1010">
            <v>1</v>
          </cell>
        </row>
        <row r="1011">
          <cell r="A1011" t="str">
            <v>C002565</v>
          </cell>
          <cell r="B1011">
            <v>5310</v>
          </cell>
          <cell r="D1011" t="str">
            <v>Z-ANDOVER UG CONVERSION</v>
          </cell>
          <cell r="E1011" t="str">
            <v>P_Electric Distribution Line MA</v>
          </cell>
          <cell r="G1011" t="str">
            <v>NONE</v>
          </cell>
          <cell r="H1011" t="str">
            <v>NONE</v>
          </cell>
          <cell r="I1011" t="str">
            <v>RADZIK, CHRISTOPHER</v>
          </cell>
          <cell r="J1011" t="str">
            <v>System Capacity &amp; Performance</v>
          </cell>
          <cell r="L1011" t="str">
            <v>Load Relief</v>
          </cell>
          <cell r="M1011" t="str">
            <v>Specific</v>
          </cell>
          <cell r="O1011" t="str">
            <v>Closed</v>
          </cell>
          <cell r="P1011">
            <v>8884</v>
          </cell>
          <cell r="Q1011" t="str">
            <v>C02565</v>
          </cell>
          <cell r="R1011">
            <v>38048</v>
          </cell>
          <cell r="S1011" t="str">
            <v>pwrbtch</v>
          </cell>
          <cell r="U1011" t="str">
            <v>PRE-ENGINEERING FOR ANDOVER UNDERGROUND CONVERSION; CLOUGH, HARBOUR AND ASSOC. CONTRACT ENGINEERING.</v>
          </cell>
          <cell r="V1011" t="str">
            <v xml:space="preserve">  </v>
          </cell>
          <cell r="W1011" t="str">
            <v xml:space="preserve">  </v>
          </cell>
          <cell r="X1011" t="str">
            <v>Div Ops-NE Electric</v>
          </cell>
          <cell r="Y1011" t="str">
            <v>75005310E</v>
          </cell>
          <cell r="Z1011" t="str">
            <v>MAE1000 - MA Electric Distribution PC</v>
          </cell>
          <cell r="AA1011" t="str">
            <v>NONE</v>
          </cell>
          <cell r="AB1011" t="str">
            <v>MASS PLANT - MA 5310 - MAE1000</v>
          </cell>
          <cell r="AE1011">
            <v>3</v>
          </cell>
          <cell r="AF1011" t="str">
            <v>3</v>
          </cell>
          <cell r="AG1011">
            <v>39287</v>
          </cell>
          <cell r="AH1011">
            <v>47000</v>
          </cell>
          <cell r="AI1011">
            <v>1</v>
          </cell>
          <cell r="AJ1011">
            <v>1</v>
          </cell>
          <cell r="AK1011">
            <v>1</v>
          </cell>
          <cell r="AL1011">
            <v>0</v>
          </cell>
          <cell r="AM1011">
            <v>1</v>
          </cell>
          <cell r="AN1011">
            <v>1</v>
          </cell>
        </row>
        <row r="1012">
          <cell r="A1012" t="str">
            <v>C002566</v>
          </cell>
          <cell r="B1012">
            <v>5310</v>
          </cell>
          <cell r="D1012" t="str">
            <v>W AMESBURY SUB-INST 23 KV SUB</v>
          </cell>
          <cell r="E1012" t="str">
            <v>P_Electric Distribution Sub MA</v>
          </cell>
          <cell r="F1012" t="str">
            <v>DCIG0508S5</v>
          </cell>
          <cell r="G1012" t="str">
            <v>45</v>
          </cell>
          <cell r="H1012" t="str">
            <v>29</v>
          </cell>
          <cell r="I1012" t="str">
            <v>GALGANO, ROBERT</v>
          </cell>
          <cell r="J1012" t="str">
            <v>System Capacity &amp; Performance</v>
          </cell>
          <cell r="L1012" t="str">
            <v>Load Relief</v>
          </cell>
          <cell r="M1012" t="str">
            <v>Specific</v>
          </cell>
          <cell r="O1012" t="str">
            <v>open</v>
          </cell>
          <cell r="P1012">
            <v>7566</v>
          </cell>
          <cell r="Q1012" t="str">
            <v>C02566</v>
          </cell>
          <cell r="R1012">
            <v>38048</v>
          </cell>
          <cell r="S1012" t="str">
            <v>pwrbtch</v>
          </cell>
          <cell r="U1012" t="str">
            <v>REVISE CONVERTED WALKER PROJECT WITH STUDY GRADE ESTIMATE:  Install low side of West Amesbury 115 - 23 kV substation. This substation will be of metalclad design and will tie into existing 2377 and 2396 lines that currently run throug</v>
          </cell>
          <cell r="V1012" t="str">
            <v xml:space="preserve">  </v>
          </cell>
          <cell r="W1012" t="str">
            <v>Load on the two existing 23 kV supply lines has increased to a point where either line cannot carry the total area load for loss of the other; the result being thermal overload and possible voltage collapse.  Addition of this 115/23 kV source will strengt</v>
          </cell>
          <cell r="X1012" t="str">
            <v>Div Ops-NE Electric</v>
          </cell>
          <cell r="Y1012" t="str">
            <v>75005310E</v>
          </cell>
          <cell r="Z1012" t="str">
            <v>MAE1000 - MA Electric Distribution PC</v>
          </cell>
          <cell r="AA1012" t="str">
            <v>NONE</v>
          </cell>
          <cell r="AB1012" t="str">
            <v>SUB #45 WEST AMESBURY - POND STREET</v>
          </cell>
          <cell r="AC1012" t="str">
            <v>A1 C1 X0</v>
          </cell>
          <cell r="AE1012">
            <v>5</v>
          </cell>
          <cell r="AF1012" t="str">
            <v>5</v>
          </cell>
          <cell r="AG1012">
            <v>39877</v>
          </cell>
          <cell r="AH1012">
            <v>2655000</v>
          </cell>
        </row>
        <row r="1013">
          <cell r="A1013" t="str">
            <v>C002567</v>
          </cell>
          <cell r="B1013">
            <v>5310</v>
          </cell>
          <cell r="D1013" t="str">
            <v>MALDEN RIVER CROSSING</v>
          </cell>
          <cell r="E1013" t="str">
            <v>P_Electric Distribution Sub MA</v>
          </cell>
          <cell r="G1013" t="str">
            <v>NONE</v>
          </cell>
          <cell r="H1013" t="str">
            <v>NONE</v>
          </cell>
          <cell r="I1013" t="str">
            <v>SPINALE, CRAIG</v>
          </cell>
          <cell r="L1013" t="str">
            <v>Asset Replacement</v>
          </cell>
          <cell r="M1013" t="str">
            <v>Specific</v>
          </cell>
          <cell r="N1013" t="str">
            <v>UG Cable Replacements</v>
          </cell>
          <cell r="O1013" t="str">
            <v>Closed</v>
          </cell>
          <cell r="Q1013" t="str">
            <v>C02567</v>
          </cell>
          <cell r="R1013">
            <v>38048</v>
          </cell>
          <cell r="S1013" t="str">
            <v>pwrbtch</v>
          </cell>
          <cell r="U1013" t="str">
            <v xml:space="preserve">Replace approximately 500' of 12-way 5" ductbank crossing Malden River and 2 manholes on either side of river.                                                                                                                                  </v>
          </cell>
          <cell r="V1013" t="str">
            <v xml:space="preserve">  </v>
          </cell>
          <cell r="W1013" t="str">
            <v xml:space="preserve">  </v>
          </cell>
          <cell r="X1013" t="str">
            <v>Div Ops-NE Electric</v>
          </cell>
          <cell r="Y1013" t="str">
            <v>75005310E</v>
          </cell>
          <cell r="Z1013" t="str">
            <v>MAE1000 - MA Electric Distribution PC</v>
          </cell>
          <cell r="AA1013" t="str">
            <v>NONE</v>
          </cell>
          <cell r="AB1013" t="str">
            <v>MASS PLANT - MA 5310 - MAE1000</v>
          </cell>
          <cell r="AE1013">
            <v>2</v>
          </cell>
        </row>
        <row r="1014">
          <cell r="A1014" t="str">
            <v>C002568</v>
          </cell>
          <cell r="B1014">
            <v>5310</v>
          </cell>
          <cell r="D1014" t="str">
            <v>Gloucester Area Distribution Study</v>
          </cell>
          <cell r="E1014" t="str">
            <v>P_Electric Distribution Line MA</v>
          </cell>
          <cell r="G1014" t="str">
            <v>NONE</v>
          </cell>
          <cell r="H1014" t="str">
            <v>NONE</v>
          </cell>
          <cell r="I1014" t="str">
            <v>PATTERSON, JAMES</v>
          </cell>
          <cell r="J1014" t="str">
            <v>System Capacity &amp; Performance</v>
          </cell>
          <cell r="L1014" t="str">
            <v>Load Relief</v>
          </cell>
          <cell r="M1014" t="str">
            <v>Specific</v>
          </cell>
          <cell r="O1014" t="str">
            <v>Closed</v>
          </cell>
          <cell r="P1014">
            <v>8143</v>
          </cell>
          <cell r="Q1014" t="str">
            <v>C02568</v>
          </cell>
          <cell r="R1014">
            <v>38048</v>
          </cell>
          <cell r="S1014" t="str">
            <v>pwrbtch</v>
          </cell>
          <cell r="U1014" t="str">
            <v>Distribution study to determine asset replacement requirements and future distriubtion volatge of Cape Ann Area.  Delivery Network Planning.</v>
          </cell>
          <cell r="V1014" t="str">
            <v xml:space="preserve">  </v>
          </cell>
          <cell r="W1014" t="str">
            <v xml:space="preserve">  </v>
          </cell>
          <cell r="X1014" t="str">
            <v>Div Ops-NE Electric</v>
          </cell>
          <cell r="Y1014" t="str">
            <v>75005310E</v>
          </cell>
          <cell r="Z1014" t="str">
            <v>MAE1000 - MA Electric Distribution PC</v>
          </cell>
          <cell r="AA1014" t="str">
            <v>NONE</v>
          </cell>
          <cell r="AB1014" t="str">
            <v xml:space="preserve">COMPANY 5310 LEVEL ELECT DIST </v>
          </cell>
          <cell r="AE1014">
            <v>2</v>
          </cell>
        </row>
        <row r="1015">
          <cell r="A1015" t="str">
            <v>C002569</v>
          </cell>
          <cell r="B1015">
            <v>5310</v>
          </cell>
          <cell r="D1015" t="str">
            <v>NEESCOM (G7896) - SOUTHBORO</v>
          </cell>
          <cell r="E1015" t="str">
            <v>P_Electric Distribution Line MA</v>
          </cell>
          <cell r="G1015" t="str">
            <v>NONE</v>
          </cell>
          <cell r="H1015" t="str">
            <v>NONE</v>
          </cell>
          <cell r="I1015" t="str">
            <v>EVANS, DAVID</v>
          </cell>
          <cell r="M1015" t="str">
            <v>Specific</v>
          </cell>
          <cell r="O1015" t="str">
            <v>Closed</v>
          </cell>
          <cell r="Q1015" t="str">
            <v>C02569</v>
          </cell>
          <cell r="R1015">
            <v>38048</v>
          </cell>
          <cell r="S1015" t="str">
            <v>pwrbtch</v>
          </cell>
          <cell r="U1015" t="str">
            <v xml:space="preserve">NEESCOM project - site survey work                                                                                                                                                                                                              </v>
          </cell>
          <cell r="V1015" t="str">
            <v xml:space="preserve">  </v>
          </cell>
          <cell r="W1015" t="str">
            <v xml:space="preserve">  </v>
          </cell>
          <cell r="X1015" t="str">
            <v>Div Ops-NE Electric</v>
          </cell>
          <cell r="Y1015" t="str">
            <v>75005310E</v>
          </cell>
          <cell r="Z1015" t="str">
            <v>MAE1000 - MA Electric Distribution PC</v>
          </cell>
          <cell r="AA1015" t="str">
            <v>NONE</v>
          </cell>
          <cell r="AB1015" t="str">
            <v>MASS PLANT - MA 5310 - MAE1000</v>
          </cell>
          <cell r="AE1015">
            <v>1</v>
          </cell>
        </row>
        <row r="1016">
          <cell r="A1016" t="str">
            <v>C002570</v>
          </cell>
          <cell r="B1016">
            <v>5310</v>
          </cell>
          <cell r="D1016" t="str">
            <v>NEESCOM(G7903) - WESTBORO</v>
          </cell>
          <cell r="E1016" t="str">
            <v>P_Electric Distribution Line MA</v>
          </cell>
          <cell r="G1016" t="str">
            <v>NONE</v>
          </cell>
          <cell r="H1016" t="str">
            <v>NONE</v>
          </cell>
          <cell r="I1016" t="str">
            <v>EVANS, DAVID</v>
          </cell>
          <cell r="M1016" t="str">
            <v>Specific</v>
          </cell>
          <cell r="O1016" t="str">
            <v>Closed</v>
          </cell>
          <cell r="Q1016" t="str">
            <v>C02570</v>
          </cell>
          <cell r="R1016">
            <v>38048</v>
          </cell>
          <cell r="S1016" t="str">
            <v>pwrbtch</v>
          </cell>
          <cell r="U1016" t="str">
            <v xml:space="preserve">NEESCOM (G7903) - site survey/make-ready work                                                                                                                                                                                                   </v>
          </cell>
          <cell r="V1016" t="str">
            <v xml:space="preserve">  </v>
          </cell>
          <cell r="W1016" t="str">
            <v xml:space="preserve">  </v>
          </cell>
          <cell r="X1016" t="str">
            <v>Div Ops-NE Electric</v>
          </cell>
          <cell r="Y1016" t="str">
            <v>75005310E</v>
          </cell>
          <cell r="Z1016" t="str">
            <v>MAE1000 - MA Electric Distribution PC</v>
          </cell>
          <cell r="AA1016" t="str">
            <v>NONE</v>
          </cell>
          <cell r="AB1016" t="str">
            <v>MASS PLANT - MA 5310 - MAE1000</v>
          </cell>
          <cell r="AE1016">
            <v>1</v>
          </cell>
        </row>
        <row r="1017">
          <cell r="A1017" t="str">
            <v>C002571</v>
          </cell>
          <cell r="B1017">
            <v>5310</v>
          </cell>
          <cell r="D1017" t="str">
            <v>C3 DAVIT ARM REPLACEMENT</v>
          </cell>
          <cell r="E1017" t="str">
            <v>P_Electric Transmission Line MA</v>
          </cell>
          <cell r="G1017" t="str">
            <v>NONE</v>
          </cell>
          <cell r="H1017" t="str">
            <v>NONE</v>
          </cell>
          <cell r="I1017" t="str">
            <v>REYNOLDS, BRIAN</v>
          </cell>
          <cell r="L1017" t="str">
            <v>Asset Replacement</v>
          </cell>
          <cell r="M1017" t="str">
            <v>Specific</v>
          </cell>
          <cell r="O1017" t="str">
            <v>Closed</v>
          </cell>
          <cell r="Q1017" t="str">
            <v>C02571</v>
          </cell>
          <cell r="R1017">
            <v>38048</v>
          </cell>
          <cell r="S1017" t="str">
            <v>pwrbtch</v>
          </cell>
          <cell r="U1017" t="str">
            <v xml:space="preserve">Replace all laminated wood davit arms with weathering steel davit arms                                                                                                                                                                          </v>
          </cell>
          <cell r="V1017" t="str">
            <v xml:space="preserve">  </v>
          </cell>
          <cell r="W1017" t="str">
            <v xml:space="preserve">  </v>
          </cell>
          <cell r="X1017" t="str">
            <v>Div Ops-NE Electric</v>
          </cell>
          <cell r="Y1017" t="str">
            <v>75005310T</v>
          </cell>
          <cell r="Z1017" t="str">
            <v>FRT5000 - FR Transmission Profit Center</v>
          </cell>
          <cell r="AA1017" t="str">
            <v>NONE</v>
          </cell>
          <cell r="AB1017" t="str">
            <v>AUBURN-NORWELL C3 115 KV LINE</v>
          </cell>
          <cell r="AE1017">
            <v>2</v>
          </cell>
        </row>
        <row r="1018">
          <cell r="A1018" t="str">
            <v>C002572</v>
          </cell>
          <cell r="B1018">
            <v>5310</v>
          </cell>
          <cell r="D1018" t="str">
            <v>S9 DAVIT ARM REPLACEMENT</v>
          </cell>
          <cell r="E1018" t="str">
            <v>P_Electric Transmission Line MA</v>
          </cell>
          <cell r="G1018" t="str">
            <v>NONE</v>
          </cell>
          <cell r="H1018" t="str">
            <v>NONE</v>
          </cell>
          <cell r="I1018" t="str">
            <v>REYNOLDS, BRIAN</v>
          </cell>
          <cell r="L1018" t="str">
            <v>Asset Replacement</v>
          </cell>
          <cell r="M1018" t="str">
            <v>Specific</v>
          </cell>
          <cell r="O1018" t="str">
            <v>Closed</v>
          </cell>
          <cell r="Q1018" t="str">
            <v>C02572</v>
          </cell>
          <cell r="R1018">
            <v>38048</v>
          </cell>
          <cell r="S1018" t="str">
            <v>pwrbtch</v>
          </cell>
          <cell r="U1018" t="str">
            <v xml:space="preserve">Replace all laminated wood davit arms with weathering steel davit arms                                                                                                                                                                          </v>
          </cell>
          <cell r="V1018" t="str">
            <v xml:space="preserve">  </v>
          </cell>
          <cell r="W1018" t="str">
            <v xml:space="preserve">  </v>
          </cell>
          <cell r="X1018" t="str">
            <v>Div Ops-NE Electric</v>
          </cell>
          <cell r="Y1018" t="str">
            <v>75005310T</v>
          </cell>
          <cell r="Z1018" t="str">
            <v>FRT5000 - FR Transmission Profit Center</v>
          </cell>
          <cell r="AA1018" t="str">
            <v>NONE</v>
          </cell>
          <cell r="AB1018" t="str">
            <v>S9 LINE - AUBURN TO SCITUATE - 115K</v>
          </cell>
          <cell r="AE1018">
            <v>2</v>
          </cell>
        </row>
        <row r="1019">
          <cell r="A1019" t="str">
            <v>C002573</v>
          </cell>
          <cell r="B1019">
            <v>5310</v>
          </cell>
          <cell r="D1019" t="str">
            <v>SOUTHBRIDGE DIST UPGRADES PH 1</v>
          </cell>
          <cell r="E1019" t="str">
            <v>P_Electric Distribution Line MA</v>
          </cell>
          <cell r="G1019" t="str">
            <v>NONE</v>
          </cell>
          <cell r="H1019" t="str">
            <v>NONE</v>
          </cell>
          <cell r="I1019" t="str">
            <v>SPADAZZI, MICHAEL</v>
          </cell>
          <cell r="J1019" t="str">
            <v>System Capacity &amp; Performance</v>
          </cell>
          <cell r="L1019" t="str">
            <v>Load Relief</v>
          </cell>
          <cell r="M1019" t="str">
            <v>Specific</v>
          </cell>
          <cell r="O1019" t="str">
            <v>Closed</v>
          </cell>
          <cell r="P1019">
            <v>8657</v>
          </cell>
          <cell r="Q1019" t="str">
            <v>C02573</v>
          </cell>
          <cell r="R1019">
            <v>38048</v>
          </cell>
          <cell r="S1019" t="str">
            <v>pwrbtch</v>
          </cell>
          <cell r="U1019" t="str">
            <v>This project is being done in accordance with the Jan 2004  Southbridge Study. Reconductor 1100' of the 2207 line at    Snow St., install new feeder getaway from Snow St., install 2 line reclosers outside the W. Charlton substation.</v>
          </cell>
          <cell r="V1019" t="str">
            <v xml:space="preserve">  </v>
          </cell>
          <cell r="W1019" t="str">
            <v>See attached Study document for this job</v>
          </cell>
          <cell r="X1019" t="str">
            <v>Div Ops-NE Electric</v>
          </cell>
          <cell r="Y1019" t="str">
            <v>75005310E</v>
          </cell>
          <cell r="Z1019" t="str">
            <v>MAE1000 - MA Electric Distribution PC</v>
          </cell>
          <cell r="AA1019" t="str">
            <v>NONE</v>
          </cell>
          <cell r="AB1019" t="str">
            <v xml:space="preserve">COMPANY 5310 LEVEL ELECT DIST </v>
          </cell>
          <cell r="AE1019">
            <v>3</v>
          </cell>
          <cell r="AF1019" t="str">
            <v>3</v>
          </cell>
          <cell r="AG1019">
            <v>38539</v>
          </cell>
          <cell r="AH1019">
            <v>249640</v>
          </cell>
          <cell r="AI1019">
            <v>0</v>
          </cell>
          <cell r="AJ1019">
            <v>0</v>
          </cell>
          <cell r="AK1019">
            <v>1</v>
          </cell>
          <cell r="AL1019">
            <v>0</v>
          </cell>
          <cell r="AM1019">
            <v>1</v>
          </cell>
          <cell r="AN1019">
            <v>1</v>
          </cell>
        </row>
        <row r="1020">
          <cell r="A1020" t="str">
            <v>C002574</v>
          </cell>
          <cell r="B1020">
            <v>5310</v>
          </cell>
          <cell r="D1020" t="str">
            <v>1J4 CONVERSION</v>
          </cell>
          <cell r="E1020" t="str">
            <v>P_Electric Distribution Line MA</v>
          </cell>
          <cell r="G1020" t="str">
            <v>49</v>
          </cell>
          <cell r="H1020" t="str">
            <v>NONE</v>
          </cell>
          <cell r="I1020" t="str">
            <v>DEGREGORY, ADRIENNE</v>
          </cell>
          <cell r="J1020" t="str">
            <v>System Capacity &amp; Performance</v>
          </cell>
          <cell r="L1020" t="str">
            <v>Reliability - Dist</v>
          </cell>
          <cell r="M1020" t="str">
            <v>Specific</v>
          </cell>
          <cell r="O1020" t="str">
            <v>Closed</v>
          </cell>
          <cell r="P1020">
            <v>7654</v>
          </cell>
          <cell r="Q1020" t="str">
            <v>C02574</v>
          </cell>
          <cell r="R1020">
            <v>38048</v>
          </cell>
          <cell r="S1020" t="str">
            <v>pwrbtch</v>
          </cell>
          <cell r="U1020" t="str">
            <v>CONVERT APPROXIMATELY 186KVA OF 1J4 4KV LOAD TO 13KV BY EXTENDING THE 3-PHASE CONDUCTOR ON PLEASANT ST., SWAMPSCOTT.</v>
          </cell>
          <cell r="V1020" t="str">
            <v xml:space="preserve">  </v>
          </cell>
          <cell r="W1020" t="str">
            <v xml:space="preserve">  </v>
          </cell>
          <cell r="X1020" t="str">
            <v>Div Ops-NE Electric</v>
          </cell>
          <cell r="Y1020" t="str">
            <v>75005310E</v>
          </cell>
          <cell r="Z1020" t="str">
            <v>MAE1000 - MA Electric Distribution PC</v>
          </cell>
          <cell r="AA1020" t="str">
            <v>NONE</v>
          </cell>
          <cell r="AB1020" t="str">
            <v>MASS PLANT - MA 5310 - MAE1000</v>
          </cell>
          <cell r="AE1020">
            <v>4</v>
          </cell>
          <cell r="AF1020" t="str">
            <v>4</v>
          </cell>
          <cell r="AG1020">
            <v>39504</v>
          </cell>
          <cell r="AH1020">
            <v>413674</v>
          </cell>
          <cell r="AI1020">
            <v>0</v>
          </cell>
          <cell r="AJ1020">
            <v>0</v>
          </cell>
          <cell r="AK1020">
            <v>0</v>
          </cell>
          <cell r="AL1020">
            <v>0</v>
          </cell>
          <cell r="AM1020">
            <v>1</v>
          </cell>
          <cell r="AN1020">
            <v>1</v>
          </cell>
        </row>
        <row r="1021">
          <cell r="A1021" t="str">
            <v>C002575</v>
          </cell>
          <cell r="B1021">
            <v>5310</v>
          </cell>
          <cell r="D1021" t="str">
            <v>SUTTON WASTE WATER TREATMENT</v>
          </cell>
          <cell r="E1021" t="str">
            <v>P_Electric Distribution Line MA</v>
          </cell>
          <cell r="G1021" t="str">
            <v>NONE</v>
          </cell>
          <cell r="H1021" t="str">
            <v>NONE</v>
          </cell>
          <cell r="I1021" t="str">
            <v>TIROCCHI, JOSEPH</v>
          </cell>
          <cell r="J1021" t="str">
            <v>Statutory/Regulatory</v>
          </cell>
          <cell r="L1021" t="str">
            <v>New Business - Commercial</v>
          </cell>
          <cell r="M1021" t="str">
            <v>Specific</v>
          </cell>
          <cell r="O1021" t="str">
            <v>Closed</v>
          </cell>
          <cell r="P1021">
            <v>8702</v>
          </cell>
          <cell r="Q1021" t="str">
            <v>C02575</v>
          </cell>
          <cell r="R1021">
            <v>38048</v>
          </cell>
          <cell r="S1021" t="str">
            <v>bernap</v>
          </cell>
          <cell r="U1021" t="str">
            <v>Install 2715' of 477 Spacer, 12,700' of 1/0 TW, 25 new poles, 300' of #2 AL, 1 500kva xfmr, 3-150kva xfmrs, and other misc. equipment to expand feeder (321W4) and service the new Sutton WWTP and 3 associated pumping stations.</v>
          </cell>
          <cell r="V1021" t="str">
            <v>This project was previously under Walker Project 19942-1000.  The feeder expansion from Northbridge and service to the new Sutton WWTP is being done by outside contractors and managed out of the Hopedale office.  MECO will install service to 3 pumping sta</v>
          </cell>
          <cell r="W1021" t="str">
            <v>Provide new 3 phase feeder extension to Sutton along Whitins and Hough Roads to feed new WWTP.  3 additional pump stations will also be installed later in the year.  The new 3 phase feeder expansion will also serve as a backup feed to the Sutton Industria</v>
          </cell>
          <cell r="X1021" t="str">
            <v>Div Ops-NE Electric</v>
          </cell>
          <cell r="Y1021" t="str">
            <v>75005310E</v>
          </cell>
          <cell r="Z1021" t="str">
            <v>MAE1000 - MA Electric Distribution PC</v>
          </cell>
          <cell r="AA1021" t="str">
            <v>NONE</v>
          </cell>
          <cell r="AB1021" t="str">
            <v xml:space="preserve">COMPANY 5310 LEVEL ELECT DIST </v>
          </cell>
          <cell r="AE1021">
            <v>2</v>
          </cell>
          <cell r="AF1021" t="str">
            <v>2</v>
          </cell>
          <cell r="AG1021">
            <v>38743</v>
          </cell>
          <cell r="AH1021">
            <v>304500</v>
          </cell>
          <cell r="AI1021">
            <v>0</v>
          </cell>
          <cell r="AJ1021">
            <v>0</v>
          </cell>
          <cell r="AK1021">
            <v>0</v>
          </cell>
          <cell r="AL1021">
            <v>0</v>
          </cell>
          <cell r="AM1021">
            <v>1</v>
          </cell>
          <cell r="AN1021">
            <v>1</v>
          </cell>
        </row>
        <row r="1022">
          <cell r="A1022" t="str">
            <v>C002576</v>
          </cell>
          <cell r="B1022">
            <v>5310</v>
          </cell>
          <cell r="D1022" t="str">
            <v>Z-1J2 SUMMER 2004 LOAD RELIEF</v>
          </cell>
          <cell r="E1022" t="str">
            <v>P_Electric Distribution Line MA</v>
          </cell>
          <cell r="G1022" t="str">
            <v>NONE</v>
          </cell>
          <cell r="H1022" t="str">
            <v>NONE</v>
          </cell>
          <cell r="I1022" t="str">
            <v>AFOLABI, AZEEZAT</v>
          </cell>
          <cell r="J1022" t="str">
            <v>System Capacity &amp; Performance</v>
          </cell>
          <cell r="L1022" t="str">
            <v>Load Relief</v>
          </cell>
          <cell r="M1022" t="str">
            <v>Specific</v>
          </cell>
          <cell r="N1022" t="str">
            <v>HUF/Feeder Health Review</v>
          </cell>
          <cell r="O1022" t="str">
            <v>Closed</v>
          </cell>
          <cell r="P1022">
            <v>8859</v>
          </cell>
          <cell r="Q1022" t="str">
            <v>C02576</v>
          </cell>
          <cell r="R1022">
            <v>38048</v>
          </cell>
          <cell r="S1022" t="str">
            <v>pwrbtch</v>
          </cell>
          <cell r="U1022" t="str">
            <v>See memo from Steve Pericola to Russell G. Wheeler titled   "Summer 2004 Load Relief for the Humphrey 1J2 Feeder" and dated 02/05/2004.</v>
          </cell>
          <cell r="V1022" t="str">
            <v xml:space="preserve">  </v>
          </cell>
          <cell r="W1022" t="str">
            <v xml:space="preserve">Humphrey #1 feeder 1J2 is anticipated to be loaded to 101% of its summer normal rating for summer 2004. This project converts 4kV load from 1J2 to a nearby 13.8kV feeder while maintaining a 4kV feeder tie. </v>
          </cell>
          <cell r="X1022" t="str">
            <v>Div Ops-NE Electric</v>
          </cell>
          <cell r="Y1022" t="str">
            <v>75005310E</v>
          </cell>
          <cell r="Z1022" t="str">
            <v>MAE1000 - MA Electric Distribution PC</v>
          </cell>
          <cell r="AA1022" t="str">
            <v>NONE</v>
          </cell>
          <cell r="AB1022" t="str">
            <v>MASS PLANT - MA 5310 - MAE1000</v>
          </cell>
          <cell r="AE1022">
            <v>2</v>
          </cell>
          <cell r="AF1022" t="str">
            <v>2</v>
          </cell>
          <cell r="AG1022">
            <v>38579</v>
          </cell>
          <cell r="AH1022">
            <v>243496</v>
          </cell>
          <cell r="AI1022">
            <v>0</v>
          </cell>
          <cell r="AJ1022">
            <v>0</v>
          </cell>
          <cell r="AK1022">
            <v>1</v>
          </cell>
          <cell r="AL1022">
            <v>0</v>
          </cell>
          <cell r="AM1022">
            <v>1</v>
          </cell>
          <cell r="AN1022">
            <v>1</v>
          </cell>
        </row>
        <row r="1023">
          <cell r="A1023" t="str">
            <v>C003002</v>
          </cell>
          <cell r="B1023">
            <v>5310</v>
          </cell>
          <cell r="D1023" t="str">
            <v>C3/C399 MODIFY XING</v>
          </cell>
          <cell r="E1023" t="str">
            <v>P_Electric Transmission Line MA</v>
          </cell>
          <cell r="G1023" t="str">
            <v>NONE</v>
          </cell>
          <cell r="H1023" t="str">
            <v>NONE</v>
          </cell>
          <cell r="I1023" t="str">
            <v>HARVEY, ROBERT</v>
          </cell>
          <cell r="O1023" t="str">
            <v>cancelled</v>
          </cell>
          <cell r="Q1023" t="str">
            <v>C03002</v>
          </cell>
          <cell r="R1023">
            <v>38078</v>
          </cell>
          <cell r="S1023" t="str">
            <v>pwrbtch</v>
          </cell>
          <cell r="U1023" t="str">
            <v>C3/C399 Modify Xing at Plymouth Street Tap</v>
          </cell>
          <cell r="V1023" t="str">
            <v xml:space="preserve">  </v>
          </cell>
          <cell r="W1023" t="str">
            <v xml:space="preserve">  </v>
          </cell>
          <cell r="X1023" t="str">
            <v>Div Ops-NE Electric</v>
          </cell>
          <cell r="Y1023" t="str">
            <v>75005310T</v>
          </cell>
          <cell r="Z1023" t="str">
            <v>FRT5000 - FR Transmission Profit Center</v>
          </cell>
          <cell r="AA1023" t="str">
            <v>NONE</v>
          </cell>
          <cell r="AB1023" t="str">
            <v xml:space="preserve">SUB #93 PLYMOUTH STREET, ABINGTON  </v>
          </cell>
          <cell r="AE1023">
            <v>1</v>
          </cell>
          <cell r="AK1023">
            <v>38422</v>
          </cell>
        </row>
        <row r="1024">
          <cell r="A1024" t="str">
            <v>C003003</v>
          </cell>
          <cell r="B1024">
            <v>5310</v>
          </cell>
          <cell r="D1024" t="str">
            <v>Z-22W2 &amp; 22W1 LOAD RELIEF</v>
          </cell>
          <cell r="E1024" t="str">
            <v>P_Electric Distribution Line MA</v>
          </cell>
          <cell r="G1024" t="str">
            <v>NONE</v>
          </cell>
          <cell r="H1024" t="str">
            <v>NONE</v>
          </cell>
          <cell r="I1024" t="str">
            <v>CORCORAN, JOHN</v>
          </cell>
          <cell r="J1024" t="str">
            <v>System Capacity &amp; Performance</v>
          </cell>
          <cell r="L1024" t="str">
            <v>Load Relief</v>
          </cell>
          <cell r="M1024" t="str">
            <v>Specific</v>
          </cell>
          <cell r="O1024" t="str">
            <v>Closed</v>
          </cell>
          <cell r="P1024">
            <v>8862</v>
          </cell>
          <cell r="Q1024" t="str">
            <v>C03003</v>
          </cell>
          <cell r="R1024">
            <v>38078</v>
          </cell>
          <cell r="S1024" t="str">
            <v>pwrbtch</v>
          </cell>
          <cell r="U1024" t="str">
            <v>Install 3200' of 3-477 spacer cable, 1800' of 3-477 al open wire, 760' 3-1000kcmil cu EPR underground cable.            Remove 3200' of 3-336 spacer cable, 1800' of 3-4/0 al open  wire, 760' 3-1000kcmil al XLP underground cable.</v>
          </cell>
          <cell r="V1024" t="str">
            <v xml:space="preserve">  </v>
          </cell>
          <cell r="W1024" t="str">
            <v>The 22W2 feeder is anticipated to reach 101% of its Summer (SN)Thermal rating. The work will result in the feeder being loaded to 84% of its new SN thermal rating. The higher rating on the 22W2  will result in the 22W1 feeder being de-rated and will requi</v>
          </cell>
          <cell r="X1024" t="str">
            <v>Div Ops-NE Electric</v>
          </cell>
          <cell r="Y1024" t="str">
            <v>75005310E</v>
          </cell>
          <cell r="Z1024" t="str">
            <v>MAE1000 - MA Electric Distribution PC</v>
          </cell>
          <cell r="AA1024" t="str">
            <v>NONE</v>
          </cell>
          <cell r="AB1024" t="str">
            <v>MASS PLANT - MA 5310 - MAE1000</v>
          </cell>
          <cell r="AE1024">
            <v>4</v>
          </cell>
          <cell r="AF1024" t="str">
            <v>4</v>
          </cell>
          <cell r="AG1024">
            <v>39169</v>
          </cell>
          <cell r="AH1024">
            <v>761051</v>
          </cell>
          <cell r="AI1024">
            <v>0</v>
          </cell>
          <cell r="AJ1024">
            <v>0</v>
          </cell>
          <cell r="AK1024">
            <v>0</v>
          </cell>
          <cell r="AL1024">
            <v>1</v>
          </cell>
          <cell r="AM1024">
            <v>0</v>
          </cell>
          <cell r="AN1024">
            <v>1</v>
          </cell>
        </row>
        <row r="1025">
          <cell r="A1025" t="str">
            <v>C003004</v>
          </cell>
          <cell r="B1025">
            <v>5310</v>
          </cell>
          <cell r="D1025" t="str">
            <v>93W43 -- LIGHTNING RELIABILITY</v>
          </cell>
          <cell r="E1025" t="str">
            <v>P_Electric Distribution Line MA</v>
          </cell>
          <cell r="G1025" t="str">
            <v>NONE</v>
          </cell>
          <cell r="H1025" t="str">
            <v>NONE</v>
          </cell>
          <cell r="I1025" t="str">
            <v>COX, ROGER</v>
          </cell>
          <cell r="J1025" t="str">
            <v>System Capacity &amp; Performance</v>
          </cell>
          <cell r="L1025" t="str">
            <v>Reliability - Dist</v>
          </cell>
          <cell r="M1025" t="str">
            <v>Specific</v>
          </cell>
          <cell r="O1025" t="str">
            <v>Closed</v>
          </cell>
          <cell r="P1025">
            <v>7722</v>
          </cell>
          <cell r="Q1025" t="str">
            <v>C03004</v>
          </cell>
          <cell r="R1025">
            <v>38078</v>
          </cell>
          <cell r="S1025" t="str">
            <v>pwrbtch</v>
          </cell>
          <cell r="U1025" t="str">
            <v>This project allows for lightning remediation of the 93W43  feeder.  This project is part of an ongoing initiative      started in 2002 to remediate certain designated fdrs every  year in response to regulatory pressure to perform the</v>
          </cell>
          <cell r="V1025" t="str">
            <v xml:space="preserve">  </v>
          </cell>
          <cell r="W1025" t="str">
            <v xml:space="preserve">  </v>
          </cell>
          <cell r="X1025" t="str">
            <v>Div Ops-NE Electric</v>
          </cell>
          <cell r="Y1025" t="str">
            <v>75005310E</v>
          </cell>
          <cell r="Z1025" t="str">
            <v>MAE1000 - MA Electric Distribution PC</v>
          </cell>
          <cell r="AA1025" t="str">
            <v>NONE</v>
          </cell>
          <cell r="AB1025" t="str">
            <v>MASS PLANT - MA 5310 - MAE1000</v>
          </cell>
          <cell r="AE1025">
            <v>1</v>
          </cell>
        </row>
        <row r="1026">
          <cell r="A1026" t="str">
            <v>C003005</v>
          </cell>
          <cell r="B1026">
            <v>5310</v>
          </cell>
          <cell r="D1026" t="str">
            <v>GLOUCESTER 4KV SHORTTERM REC'D</v>
          </cell>
          <cell r="E1026" t="str">
            <v>P_Electric Distribution Line MA</v>
          </cell>
          <cell r="G1026" t="str">
            <v>NONE</v>
          </cell>
          <cell r="H1026" t="str">
            <v>NONE</v>
          </cell>
          <cell r="I1026" t="str">
            <v>PATTERSON, JAMES</v>
          </cell>
          <cell r="M1026" t="str">
            <v>Specific</v>
          </cell>
          <cell r="O1026" t="str">
            <v>Closed</v>
          </cell>
          <cell r="Q1026" t="str">
            <v>C03005</v>
          </cell>
          <cell r="R1026">
            <v>38078</v>
          </cell>
          <cell r="S1026" t="str">
            <v>pwrbtch</v>
          </cell>
          <cell r="U1026" t="str">
            <v>Pre-eng work for gloucester 4kV recommendations</v>
          </cell>
          <cell r="V1026" t="str">
            <v xml:space="preserve">  </v>
          </cell>
          <cell r="W1026" t="str">
            <v xml:space="preserve">  </v>
          </cell>
          <cell r="X1026" t="str">
            <v>Div Ops-NE Electric</v>
          </cell>
          <cell r="Y1026" t="str">
            <v>75005310E</v>
          </cell>
          <cell r="Z1026" t="str">
            <v>MAE1000 - MA Electric Distribution PC</v>
          </cell>
          <cell r="AA1026" t="str">
            <v>NONE</v>
          </cell>
          <cell r="AB1026" t="str">
            <v>MASS PLANT - MA 5310 - MAE1000</v>
          </cell>
          <cell r="AE1026">
            <v>1</v>
          </cell>
        </row>
        <row r="1027">
          <cell r="A1027" t="str">
            <v>C003006</v>
          </cell>
          <cell r="B1027">
            <v>5310</v>
          </cell>
          <cell r="D1027" t="str">
            <v>19W73 -- LIGHTNING RELIABILITY</v>
          </cell>
          <cell r="E1027" t="str">
            <v>P_Electric Distribution Line MA</v>
          </cell>
          <cell r="G1027" t="str">
            <v>49</v>
          </cell>
          <cell r="H1027" t="str">
            <v>NONE</v>
          </cell>
          <cell r="I1027" t="str">
            <v>COX, ROGER</v>
          </cell>
          <cell r="J1027" t="str">
            <v>System Capacity &amp; Performance</v>
          </cell>
          <cell r="L1027" t="str">
            <v>Reliability - Dist</v>
          </cell>
          <cell r="M1027" t="str">
            <v>Specific</v>
          </cell>
          <cell r="O1027" t="str">
            <v>Closed</v>
          </cell>
          <cell r="P1027">
            <v>7652</v>
          </cell>
          <cell r="Q1027" t="str">
            <v>C03006</v>
          </cell>
          <cell r="R1027">
            <v>38078</v>
          </cell>
          <cell r="S1027" t="str">
            <v>pwrbtch</v>
          </cell>
          <cell r="U1027" t="str">
            <v>This project allows for lightning remediation of the 19W73  feeder.  This project is part of an ongoing initiative      started in 2002 to remediate certain designated fdrs every  year in response to regulatory pressure to perform the</v>
          </cell>
          <cell r="V1027" t="str">
            <v>Original estimate was not process through Power Plant.   The original project is attached as a document which is signed.</v>
          </cell>
          <cell r="W1027" t="str">
            <v xml:space="preserve">  </v>
          </cell>
          <cell r="X1027" t="str">
            <v>Div Ops-NE Electric</v>
          </cell>
          <cell r="Y1027" t="str">
            <v>75005310E</v>
          </cell>
          <cell r="Z1027" t="str">
            <v>MAE1000 - MA Electric Distribution PC</v>
          </cell>
          <cell r="AA1027" t="str">
            <v>NONE</v>
          </cell>
          <cell r="AB1027" t="str">
            <v>MASS PLANT - MA 5310 - MAE1000</v>
          </cell>
          <cell r="AE1027">
            <v>2</v>
          </cell>
          <cell r="AF1027" t="str">
            <v>2</v>
          </cell>
          <cell r="AG1027">
            <v>39071</v>
          </cell>
          <cell r="AH1027">
            <v>329782</v>
          </cell>
          <cell r="AI1027">
            <v>0</v>
          </cell>
          <cell r="AJ1027">
            <v>0</v>
          </cell>
          <cell r="AK1027">
            <v>0</v>
          </cell>
          <cell r="AL1027">
            <v>0</v>
          </cell>
          <cell r="AM1027">
            <v>1</v>
          </cell>
          <cell r="AN1027">
            <v>1</v>
          </cell>
        </row>
        <row r="1028">
          <cell r="A1028" t="str">
            <v>C003007</v>
          </cell>
          <cell r="B1028">
            <v>5310</v>
          </cell>
          <cell r="D1028" t="str">
            <v>610W3 AND 602W2 FEEDER TIE</v>
          </cell>
          <cell r="E1028" t="str">
            <v>P_Electric Distribution Line MA</v>
          </cell>
          <cell r="G1028" t="str">
            <v>NONE</v>
          </cell>
          <cell r="H1028" t="str">
            <v>NONE</v>
          </cell>
          <cell r="I1028" t="str">
            <v>MARCEAU, DANIEL</v>
          </cell>
          <cell r="J1028" t="str">
            <v>System Capacity &amp; Performance</v>
          </cell>
          <cell r="L1028" t="str">
            <v>Load Relief</v>
          </cell>
          <cell r="M1028" t="str">
            <v>Specific</v>
          </cell>
          <cell r="O1028" t="str">
            <v>Closed</v>
          </cell>
          <cell r="P1028">
            <v>7708</v>
          </cell>
          <cell r="Q1028" t="str">
            <v>C03007</v>
          </cell>
          <cell r="R1028">
            <v>38078</v>
          </cell>
          <cell r="S1028" t="str">
            <v>pwrbtch</v>
          </cell>
          <cell r="U1028" t="str">
            <v>INSTALL:2807' of 477 Spacer Cable, 233' of 3C-1/0,          1 Loadbreak, 1 radial line recloser, and miscellaneous OH   and UG equipment.</v>
          </cell>
          <cell r="V1028" t="str">
            <v xml:space="preserve">  </v>
          </cell>
          <cell r="W1028" t="str">
            <v xml:space="preserve">  </v>
          </cell>
          <cell r="X1028" t="str">
            <v>Div Ops-NE Electric</v>
          </cell>
          <cell r="Y1028" t="str">
            <v>75005310E</v>
          </cell>
          <cell r="Z1028" t="str">
            <v>MAE1000 - MA Electric Distribution PC</v>
          </cell>
          <cell r="AA1028" t="str">
            <v>NONE</v>
          </cell>
          <cell r="AB1028" t="str">
            <v>MASS PLANT - MA 5310 - MAE1000</v>
          </cell>
          <cell r="AE1028">
            <v>2</v>
          </cell>
        </row>
        <row r="1029">
          <cell r="A1029" t="str">
            <v>C003008</v>
          </cell>
          <cell r="B1029">
            <v>5310</v>
          </cell>
          <cell r="D1029" t="str">
            <v>Z-14L2 FEEDER - TEWKSBURY #14</v>
          </cell>
          <cell r="E1029" t="str">
            <v>P_Electric Distribution Line MA</v>
          </cell>
          <cell r="G1029" t="str">
            <v>49</v>
          </cell>
          <cell r="H1029" t="str">
            <v>NONE</v>
          </cell>
          <cell r="I1029" t="str">
            <v>PLENTZAS, JOSEPH C</v>
          </cell>
          <cell r="J1029" t="str">
            <v>System Capacity &amp; Performance</v>
          </cell>
          <cell r="L1029" t="str">
            <v>Load Relief</v>
          </cell>
          <cell r="M1029" t="str">
            <v>Specific</v>
          </cell>
          <cell r="O1029" t="str">
            <v>Closed</v>
          </cell>
          <cell r="P1029">
            <v>8856</v>
          </cell>
          <cell r="Q1029" t="str">
            <v>C03008</v>
          </cell>
          <cell r="R1029">
            <v>38078</v>
          </cell>
          <cell r="S1029" t="str">
            <v>pwrbtch</v>
          </cell>
          <cell r="U1029" t="str">
            <v>Reconductor approx. 1.5 mi of existing 14J3 feeder out of the Tewksbury #14 Sub and convert 14J3 to 14L2 along Main St, Tewksbury.</v>
          </cell>
          <cell r="V1029" t="str">
            <v xml:space="preserve">  </v>
          </cell>
          <cell r="W1029" t="str">
            <v>This construction is necessary to provide load relief of an existing 4 kV feeder.</v>
          </cell>
          <cell r="X1029" t="str">
            <v>Div Ops-NE Electric</v>
          </cell>
          <cell r="Y1029" t="str">
            <v>75005310E</v>
          </cell>
          <cell r="Z1029" t="str">
            <v>MAE1000 - MA Electric Distribution PC</v>
          </cell>
          <cell r="AA1029" t="str">
            <v>NONE</v>
          </cell>
          <cell r="AB1029" t="str">
            <v xml:space="preserve">COMPANY 5310 LEVEL ELECT DIST </v>
          </cell>
          <cell r="AE1029">
            <v>4</v>
          </cell>
          <cell r="AF1029" t="str">
            <v>4</v>
          </cell>
          <cell r="AG1029">
            <v>39170</v>
          </cell>
          <cell r="AH1029">
            <v>1072173</v>
          </cell>
          <cell r="AI1029">
            <v>0</v>
          </cell>
          <cell r="AJ1029">
            <v>0</v>
          </cell>
          <cell r="AK1029">
            <v>0</v>
          </cell>
          <cell r="AL1029">
            <v>1</v>
          </cell>
          <cell r="AM1029">
            <v>0</v>
          </cell>
          <cell r="AN1029">
            <v>1</v>
          </cell>
        </row>
        <row r="1030">
          <cell r="A1030" t="str">
            <v>C003009</v>
          </cell>
          <cell r="B1030">
            <v>5310</v>
          </cell>
          <cell r="D1030" t="str">
            <v>BERK. HILLS SCHOOLS/CONVERSION</v>
          </cell>
          <cell r="E1030" t="str">
            <v>P_Electric Distribution Line MA</v>
          </cell>
          <cell r="G1030" t="str">
            <v>NONE</v>
          </cell>
          <cell r="H1030" t="str">
            <v>NONE</v>
          </cell>
          <cell r="I1030" t="str">
            <v>CRUZ, ANTHONY</v>
          </cell>
          <cell r="M1030" t="str">
            <v>Specific</v>
          </cell>
          <cell r="O1030" t="str">
            <v>Closed</v>
          </cell>
          <cell r="Q1030" t="str">
            <v>C03009</v>
          </cell>
          <cell r="R1030">
            <v>38078</v>
          </cell>
          <cell r="S1030" t="str">
            <v>pwrbtch</v>
          </cell>
          <cell r="U1030" t="str">
            <v>Due to the construction of two new schools on Monument Valley Rd in Great Barrington, 6,741 circuit feet of 477 spacer cable will have to be installed and approximately one mile ofa stepdown area converted.</v>
          </cell>
          <cell r="V1030" t="str">
            <v xml:space="preserve">  </v>
          </cell>
          <cell r="W1030" t="str">
            <v xml:space="preserve">  </v>
          </cell>
          <cell r="X1030" t="str">
            <v>Div Ops-NE Electric</v>
          </cell>
          <cell r="Y1030" t="str">
            <v>75005310E</v>
          </cell>
          <cell r="Z1030" t="str">
            <v>MAE1000 - MA Electric Distribution PC</v>
          </cell>
          <cell r="AA1030" t="str">
            <v>NONE</v>
          </cell>
          <cell r="AB1030" t="str">
            <v>MASS PLANT - MA 5310 - MAE1000</v>
          </cell>
          <cell r="AE1030">
            <v>1</v>
          </cell>
        </row>
        <row r="1031">
          <cell r="A1031" t="str">
            <v>C003010</v>
          </cell>
          <cell r="B1031">
            <v>5310</v>
          </cell>
          <cell r="D1031" t="str">
            <v>ATTL AREA SLR 2004</v>
          </cell>
          <cell r="E1031" t="str">
            <v>P_Electric Distribution Line MA</v>
          </cell>
          <cell r="G1031" t="str">
            <v>NONE</v>
          </cell>
          <cell r="H1031" t="str">
            <v>NONE</v>
          </cell>
          <cell r="I1031" t="str">
            <v>KLISIEWICZ, STEPHEN</v>
          </cell>
          <cell r="M1031" t="str">
            <v>Specific</v>
          </cell>
          <cell r="O1031" t="str">
            <v>Closed</v>
          </cell>
          <cell r="Q1031" t="str">
            <v>C03010</v>
          </cell>
          <cell r="R1031">
            <v>38078</v>
          </cell>
          <cell r="S1031" t="str">
            <v>pwrbtch</v>
          </cell>
          <cell r="U1031" t="str">
            <v>Attleboro area SLR 2004 Attleboro, Norton, Seekonk</v>
          </cell>
          <cell r="V1031" t="str">
            <v xml:space="preserve">  </v>
          </cell>
          <cell r="W1031" t="str">
            <v xml:space="preserve">  </v>
          </cell>
          <cell r="X1031" t="str">
            <v>Div Ops-NE Electric</v>
          </cell>
          <cell r="Y1031" t="str">
            <v>75005310E</v>
          </cell>
          <cell r="Z1031" t="str">
            <v>MAE1000 - MA Electric Distribution PC</v>
          </cell>
          <cell r="AA1031" t="str">
            <v>NONE</v>
          </cell>
          <cell r="AB1031" t="str">
            <v>MASS PLANT - MA 5310 - MAE1000</v>
          </cell>
          <cell r="AE1031">
            <v>1</v>
          </cell>
        </row>
        <row r="1032">
          <cell r="A1032" t="str">
            <v>C003011</v>
          </cell>
          <cell r="B1032">
            <v>5310</v>
          </cell>
          <cell r="D1032" t="str">
            <v>URD RECOND COOLIDGE CIR NBORO</v>
          </cell>
          <cell r="E1032" t="str">
            <v>P_Electric Distribution Line MA</v>
          </cell>
          <cell r="G1032" t="str">
            <v>NONE</v>
          </cell>
          <cell r="H1032" t="str">
            <v>NONE</v>
          </cell>
          <cell r="I1032" t="str">
            <v>VELARDOCCHIA, DAVID</v>
          </cell>
          <cell r="J1032" t="str">
            <v>Asset Condition</v>
          </cell>
          <cell r="L1032" t="str">
            <v>Asset Replacement</v>
          </cell>
          <cell r="M1032" t="str">
            <v>Specific</v>
          </cell>
          <cell r="N1032" t="str">
            <v>UG Cable Replacements</v>
          </cell>
          <cell r="O1032" t="str">
            <v>Closed</v>
          </cell>
          <cell r="P1032">
            <v>8755</v>
          </cell>
          <cell r="Q1032" t="str">
            <v>C03011</v>
          </cell>
          <cell r="R1032">
            <v>38078</v>
          </cell>
          <cell r="S1032" t="str">
            <v>pwrbtch</v>
          </cell>
          <cell r="U1032" t="str">
            <v>reconductor Cooplidge Cir Northboro from Db to Conduit</v>
          </cell>
          <cell r="V1032" t="str">
            <v xml:space="preserve">  </v>
          </cell>
          <cell r="W1032" t="str">
            <v xml:space="preserve">  </v>
          </cell>
          <cell r="X1032" t="str">
            <v>Div Ops-NE Electric</v>
          </cell>
          <cell r="Y1032" t="str">
            <v>75005310E</v>
          </cell>
          <cell r="Z1032" t="str">
            <v>MAE1000 - MA Electric Distribution PC</v>
          </cell>
          <cell r="AA1032" t="str">
            <v>NONE</v>
          </cell>
          <cell r="AB1032" t="str">
            <v>MASS PLANT - MA 5310 - MAE1000</v>
          </cell>
          <cell r="AE1032">
            <v>1</v>
          </cell>
        </row>
        <row r="1033">
          <cell r="A1033" t="str">
            <v>C003012</v>
          </cell>
          <cell r="B1033">
            <v>5310</v>
          </cell>
          <cell r="D1033" t="str">
            <v>WOOD RECYCLING SOUTHBRIDGE</v>
          </cell>
          <cell r="E1033" t="str">
            <v>P_Electric Distribution Line MA</v>
          </cell>
          <cell r="G1033" t="str">
            <v>NONE</v>
          </cell>
          <cell r="H1033" t="str">
            <v>NONE</v>
          </cell>
          <cell r="I1033" t="str">
            <v>SPADAZZI, MICHAEL</v>
          </cell>
          <cell r="L1033" t="str">
            <v>New Business - Commercial</v>
          </cell>
          <cell r="M1033" t="str">
            <v>Specific</v>
          </cell>
          <cell r="O1033" t="str">
            <v>Closed</v>
          </cell>
          <cell r="Q1033" t="str">
            <v>C03012</v>
          </cell>
          <cell r="R1033">
            <v>38078</v>
          </cell>
          <cell r="S1033" t="str">
            <v>pwrbtch</v>
          </cell>
          <cell r="U1033" t="str">
            <v>Preliminary engineering for new service to Wood Recycling   off Rt169 in Southbridge. Customer to pay $10,000.00 up     front for engineering work.</v>
          </cell>
          <cell r="V1033" t="str">
            <v xml:space="preserve">  </v>
          </cell>
          <cell r="W1033" t="str">
            <v xml:space="preserve">  </v>
          </cell>
          <cell r="X1033" t="str">
            <v>Div Ops-NE Electric</v>
          </cell>
          <cell r="Y1033" t="str">
            <v>75005310E</v>
          </cell>
          <cell r="Z1033" t="str">
            <v>MAE1000 - MA Electric Distribution PC</v>
          </cell>
          <cell r="AA1033" t="str">
            <v>NONE</v>
          </cell>
          <cell r="AB1033" t="str">
            <v>MASS PLANT - MA 5310 - MAE1000</v>
          </cell>
          <cell r="AE1033">
            <v>1</v>
          </cell>
        </row>
        <row r="1034">
          <cell r="A1034" t="str">
            <v>C003013</v>
          </cell>
          <cell r="B1034">
            <v>5310</v>
          </cell>
          <cell r="D1034" t="str">
            <v>SQUANTUM GARDENS QUINCY</v>
          </cell>
          <cell r="E1034" t="str">
            <v>P_Electric Distribution Line MA</v>
          </cell>
          <cell r="G1034" t="str">
            <v>NONE</v>
          </cell>
          <cell r="H1034" t="str">
            <v>NONE</v>
          </cell>
          <cell r="I1034" t="str">
            <v>PEARSON, JAMES</v>
          </cell>
          <cell r="J1034" t="str">
            <v>Statutory/Regulatory</v>
          </cell>
          <cell r="L1034" t="str">
            <v>Public Requirements</v>
          </cell>
          <cell r="M1034" t="str">
            <v>Specific</v>
          </cell>
          <cell r="O1034" t="str">
            <v>Closed</v>
          </cell>
          <cell r="P1034">
            <v>8663</v>
          </cell>
          <cell r="Q1034" t="str">
            <v>C03013</v>
          </cell>
          <cell r="R1034">
            <v>38078</v>
          </cell>
          <cell r="S1034" t="str">
            <v>pwrbtch</v>
          </cell>
          <cell r="U1034" t="str">
            <v>Prelimary engineering</v>
          </cell>
          <cell r="V1034" t="str">
            <v xml:space="preserve">  </v>
          </cell>
          <cell r="W1034" t="str">
            <v xml:space="preserve">  </v>
          </cell>
          <cell r="X1034" t="str">
            <v>Div Ops-NE Electric</v>
          </cell>
          <cell r="Y1034" t="str">
            <v>75005310E</v>
          </cell>
          <cell r="Z1034" t="str">
            <v>MAE1000 - MA Electric Distribution PC</v>
          </cell>
          <cell r="AA1034" t="str">
            <v>NONE</v>
          </cell>
          <cell r="AB1034" t="str">
            <v>MASS PLANT - MA 5310 - MAE1000</v>
          </cell>
          <cell r="AE1034">
            <v>2</v>
          </cell>
          <cell r="AF1034" t="str">
            <v>2</v>
          </cell>
          <cell r="AG1034">
            <v>38959</v>
          </cell>
          <cell r="AH1034">
            <v>14000</v>
          </cell>
          <cell r="AI1034">
            <v>1</v>
          </cell>
          <cell r="AJ1034">
            <v>1</v>
          </cell>
          <cell r="AK1034">
            <v>1</v>
          </cell>
          <cell r="AL1034">
            <v>0</v>
          </cell>
          <cell r="AM1034">
            <v>1</v>
          </cell>
          <cell r="AN1034">
            <v>1</v>
          </cell>
        </row>
        <row r="1035">
          <cell r="A1035" t="str">
            <v>C003100</v>
          </cell>
          <cell r="B1035">
            <v>5320</v>
          </cell>
          <cell r="D1035" t="str">
            <v>DUMMY CONVERSION PROJ.-DISTRB.</v>
          </cell>
          <cell r="E1035" t="str">
            <v>P_Electric Distribution Line MA</v>
          </cell>
          <cell r="G1035" t="str">
            <v>NONE</v>
          </cell>
          <cell r="H1035" t="str">
            <v>NONE</v>
          </cell>
          <cell r="L1035" t="str">
            <v>Load Relief</v>
          </cell>
          <cell r="M1035" t="str">
            <v>Specific</v>
          </cell>
          <cell r="O1035" t="str">
            <v>Closed</v>
          </cell>
          <cell r="Q1035" t="str">
            <v>C03100</v>
          </cell>
          <cell r="R1035">
            <v>38079</v>
          </cell>
          <cell r="S1035" t="str">
            <v>pwrbtch</v>
          </cell>
          <cell r="U1035" t="str">
            <v>DUMMY CONVERSION PROJ.-DISTRB.</v>
          </cell>
          <cell r="V1035" t="str">
            <v xml:space="preserve">  </v>
          </cell>
          <cell r="W1035" t="str">
            <v xml:space="preserve">  </v>
          </cell>
          <cell r="X1035" t="str">
            <v>Div Ops-NE Electric</v>
          </cell>
          <cell r="Y1035" t="str">
            <v>75005320E</v>
          </cell>
          <cell r="Z1035" t="str">
            <v>MAE1000 - MA Electric Distribution PC</v>
          </cell>
          <cell r="AA1035" t="str">
            <v>NONE</v>
          </cell>
          <cell r="AB1035" t="str">
            <v>COMPANY 5320 LEVEL ELECT DIST</v>
          </cell>
          <cell r="AE1035">
            <v>1</v>
          </cell>
        </row>
        <row r="1036">
          <cell r="A1036" t="str">
            <v>C003101</v>
          </cell>
          <cell r="B1036">
            <v>5320</v>
          </cell>
          <cell r="D1036" t="str">
            <v>DUMMY CONVER.PROJ.-DISTRB. SUB</v>
          </cell>
          <cell r="E1036" t="str">
            <v>P_Electric Distribution Sub MA</v>
          </cell>
          <cell r="G1036" t="str">
            <v>NONE</v>
          </cell>
          <cell r="H1036" t="str">
            <v>NONE</v>
          </cell>
          <cell r="L1036" t="str">
            <v>Load Relief</v>
          </cell>
          <cell r="M1036" t="str">
            <v>Specific</v>
          </cell>
          <cell r="O1036" t="str">
            <v>Closed</v>
          </cell>
          <cell r="Q1036" t="str">
            <v>C03101</v>
          </cell>
          <cell r="R1036">
            <v>38079</v>
          </cell>
          <cell r="S1036" t="str">
            <v>pwrbtch</v>
          </cell>
          <cell r="U1036" t="str">
            <v>DUMMY CONVER.PROJ.-DISTRB. SUB</v>
          </cell>
          <cell r="V1036" t="str">
            <v xml:space="preserve">  </v>
          </cell>
          <cell r="W1036" t="str">
            <v xml:space="preserve">  </v>
          </cell>
          <cell r="X1036" t="str">
            <v>Div Ops-NE Electric</v>
          </cell>
          <cell r="Y1036" t="str">
            <v>75005320E</v>
          </cell>
          <cell r="Z1036" t="str">
            <v>MAE1000 - MA Electric Distribution PC</v>
          </cell>
          <cell r="AA1036" t="str">
            <v>NONE</v>
          </cell>
          <cell r="AB1036" t="str">
            <v>COMPANY 5320 LEVEL ELECT DIST</v>
          </cell>
          <cell r="AE1036">
            <v>1</v>
          </cell>
        </row>
        <row r="1037">
          <cell r="A1037" t="str">
            <v>C003102</v>
          </cell>
          <cell r="B1037">
            <v>5320</v>
          </cell>
          <cell r="D1037" t="str">
            <v>DUMMY CONVER.PROJ.-GEN'L PLANT</v>
          </cell>
          <cell r="E1037" t="str">
            <v>P_Electric GenPlant Fac IT Share MA</v>
          </cell>
          <cell r="G1037" t="str">
            <v>NONE</v>
          </cell>
          <cell r="H1037" t="str">
            <v>NONE</v>
          </cell>
          <cell r="L1037" t="str">
            <v>General Equipment - Dist</v>
          </cell>
          <cell r="M1037" t="str">
            <v>Specific</v>
          </cell>
          <cell r="O1037" t="str">
            <v>Closed</v>
          </cell>
          <cell r="Q1037" t="str">
            <v>C03102</v>
          </cell>
          <cell r="R1037">
            <v>38079</v>
          </cell>
          <cell r="S1037" t="str">
            <v>pwrbtch</v>
          </cell>
          <cell r="U1037" t="str">
            <v>DUMMY CONVER.PROJ.-GEN'L PLANT</v>
          </cell>
          <cell r="V1037" t="str">
            <v xml:space="preserve">  </v>
          </cell>
          <cell r="W1037" t="str">
            <v xml:space="preserve">  </v>
          </cell>
          <cell r="X1037" t="str">
            <v>Div Ops-NE Electric</v>
          </cell>
          <cell r="Y1037" t="str">
            <v>75005320E</v>
          </cell>
          <cell r="Z1037" t="str">
            <v>MAE1000 - MA Electric Distribution PC</v>
          </cell>
          <cell r="AA1037" t="str">
            <v>NONE</v>
          </cell>
          <cell r="AB1037" t="str">
            <v>COMPANY 5320 LEVEL ELECT DIST</v>
          </cell>
          <cell r="AE1037">
            <v>1</v>
          </cell>
        </row>
        <row r="1038">
          <cell r="A1038" t="str">
            <v>C003103</v>
          </cell>
          <cell r="B1038">
            <v>5310</v>
          </cell>
          <cell r="D1038" t="str">
            <v>TransLine Damage-Failure Budget Res</v>
          </cell>
          <cell r="E1038" t="str">
            <v>P_Electric Transmission Line MA</v>
          </cell>
          <cell r="F1038" t="str">
            <v>MEC FY14 Blanket</v>
          </cell>
          <cell r="G1038" t="str">
            <v>49</v>
          </cell>
          <cell r="H1038" t="str">
            <v>15</v>
          </cell>
          <cell r="I1038" t="str">
            <v>BROWNE, MARK</v>
          </cell>
          <cell r="J1038" t="str">
            <v>Damage/Failure</v>
          </cell>
          <cell r="K1038" t="str">
            <v>T_Other Damage/Failure</v>
          </cell>
          <cell r="L1038" t="str">
            <v>Asset Replacement</v>
          </cell>
          <cell r="M1038" t="str">
            <v>Blanket</v>
          </cell>
          <cell r="O1038" t="str">
            <v>open</v>
          </cell>
          <cell r="P1038">
            <v>11999</v>
          </cell>
          <cell r="Q1038" t="str">
            <v>C03103</v>
          </cell>
          <cell r="R1038">
            <v>38079</v>
          </cell>
          <cell r="S1038" t="str">
            <v>pwrbtch</v>
          </cell>
          <cell r="U1038" t="str">
            <v>Trans Line Damage- Failure Budgetary Reserve - Co. 05</v>
          </cell>
          <cell r="V1038" t="str">
            <v xml:space="preserve">MECO Line Blanket - walked in funds August 05 cancelled duplicate C03104_x000D_
description changed 6/20/2007 D Ricker; description adjusted 2/14/2008 A Peterson </v>
          </cell>
          <cell r="W1038" t="str">
            <v xml:space="preserve">  </v>
          </cell>
          <cell r="X1038" t="str">
            <v>Div Ops-NE Electric</v>
          </cell>
          <cell r="Y1038" t="str">
            <v>75005310T</v>
          </cell>
          <cell r="Z1038" t="str">
            <v>FRT5000 - FR Transmission Profit Center</v>
          </cell>
          <cell r="AA1038" t="str">
            <v>NONE</v>
          </cell>
          <cell r="AB1038" t="str">
            <v xml:space="preserve">COMPANY 5310 LEVEL ELECT DIST </v>
          </cell>
          <cell r="AC1038" t="str">
            <v>A6 C18 X7</v>
          </cell>
          <cell r="AE1038">
            <v>23</v>
          </cell>
          <cell r="AF1038" t="str">
            <v>23</v>
          </cell>
          <cell r="AG1038">
            <v>41330</v>
          </cell>
          <cell r="AH1038">
            <v>50000</v>
          </cell>
          <cell r="AI1038" t="str">
            <v>1.10</v>
          </cell>
        </row>
        <row r="1039">
          <cell r="A1039" t="str">
            <v>C003104</v>
          </cell>
          <cell r="B1039">
            <v>5310</v>
          </cell>
          <cell r="D1039" t="str">
            <v>Transmission Line Blanket - MECO</v>
          </cell>
          <cell r="E1039" t="str">
            <v>P_Electric Transmission Line MA</v>
          </cell>
          <cell r="G1039" t="str">
            <v>NONE</v>
          </cell>
          <cell r="H1039" t="str">
            <v>NONE</v>
          </cell>
          <cell r="I1039" t="str">
            <v>BROWNE, MARK</v>
          </cell>
          <cell r="L1039" t="str">
            <v>Asset Replacement</v>
          </cell>
          <cell r="M1039" t="str">
            <v>Blanket</v>
          </cell>
          <cell r="O1039" t="str">
            <v>cancelled</v>
          </cell>
          <cell r="Q1039" t="str">
            <v>C03104</v>
          </cell>
          <cell r="R1039">
            <v>38079</v>
          </cell>
          <cell r="S1039" t="str">
            <v>pwrbtch</v>
          </cell>
          <cell r="U1039" t="str">
            <v xml:space="preserve">Transmission Line Blanket - So. Shore District - changed title to "Transmission Line Blanket - MECO_x000D_
</v>
          </cell>
          <cell r="V1039" t="str">
            <v>8/24/05 - cancelled due to no spending - use C03103</v>
          </cell>
          <cell r="W1039" t="str">
            <v xml:space="preserve">  </v>
          </cell>
          <cell r="X1039" t="str">
            <v>Div Ops-NE Electric</v>
          </cell>
          <cell r="Y1039" t="str">
            <v>75005310T</v>
          </cell>
          <cell r="Z1039" t="str">
            <v>FRT5000 - FR Transmission Profit Center</v>
          </cell>
          <cell r="AA1039" t="str">
            <v>NONE</v>
          </cell>
          <cell r="AB1039" t="str">
            <v xml:space="preserve">COMPANY 5310 LEVEL ELECT DIST </v>
          </cell>
          <cell r="AE1039">
            <v>4</v>
          </cell>
          <cell r="AF1039" t="str">
            <v>4</v>
          </cell>
          <cell r="AG1039">
            <v>38595</v>
          </cell>
          <cell r="AH1039">
            <v>0</v>
          </cell>
          <cell r="AK1039">
            <v>38588</v>
          </cell>
        </row>
        <row r="1040">
          <cell r="A1040" t="str">
            <v>C003105</v>
          </cell>
          <cell r="B1040">
            <v>5310</v>
          </cell>
          <cell r="D1040" t="str">
            <v>Transmission Line Blanket - Western</v>
          </cell>
          <cell r="E1040" t="str">
            <v>P_Electric Transmission Line MA</v>
          </cell>
          <cell r="G1040" t="str">
            <v>NONE</v>
          </cell>
          <cell r="H1040" t="str">
            <v>NONE</v>
          </cell>
          <cell r="I1040" t="str">
            <v>BROWNE, MARK</v>
          </cell>
          <cell r="L1040" t="str">
            <v>Asset Replacement</v>
          </cell>
          <cell r="M1040" t="str">
            <v>Blanket</v>
          </cell>
          <cell r="O1040" t="str">
            <v>cancelled</v>
          </cell>
          <cell r="Q1040" t="str">
            <v>C03105</v>
          </cell>
          <cell r="R1040">
            <v>38079</v>
          </cell>
          <cell r="S1040" t="str">
            <v>pwrbtch</v>
          </cell>
          <cell r="U1040" t="str">
            <v>Transmission Line Blanket - Western District</v>
          </cell>
          <cell r="V1040" t="str">
            <v xml:space="preserve">  </v>
          </cell>
          <cell r="W1040" t="str">
            <v xml:space="preserve">  </v>
          </cell>
          <cell r="X1040" t="str">
            <v>Div Ops-NE Electric</v>
          </cell>
          <cell r="Y1040" t="str">
            <v>75005310T</v>
          </cell>
          <cell r="Z1040" t="str">
            <v>FRT5000 - FR Transmission Profit Center</v>
          </cell>
          <cell r="AA1040" t="str">
            <v>NONE</v>
          </cell>
          <cell r="AB1040" t="str">
            <v xml:space="preserve">COMPANY 5310 LEVEL ELECT DIST </v>
          </cell>
          <cell r="AE1040">
            <v>1</v>
          </cell>
          <cell r="AK1040">
            <v>38366</v>
          </cell>
        </row>
        <row r="1041">
          <cell r="A1041" t="str">
            <v>C003106</v>
          </cell>
          <cell r="B1041">
            <v>5310</v>
          </cell>
          <cell r="D1041" t="str">
            <v>DUMMY CONVER. PROJ. - DISTRIB.</v>
          </cell>
          <cell r="E1041" t="str">
            <v>P_Electric Distribution Line MA</v>
          </cell>
          <cell r="G1041" t="str">
            <v>NONE</v>
          </cell>
          <cell r="H1041" t="str">
            <v>NONE</v>
          </cell>
          <cell r="M1041" t="str">
            <v>Specific</v>
          </cell>
          <cell r="O1041" t="str">
            <v>Closed</v>
          </cell>
          <cell r="Q1041" t="str">
            <v>C03106</v>
          </cell>
          <cell r="R1041">
            <v>38079</v>
          </cell>
          <cell r="S1041" t="str">
            <v>pwrbtch</v>
          </cell>
          <cell r="U1041" t="str">
            <v>DUMMY CONVER. PROJ. - DISTRIB.</v>
          </cell>
          <cell r="V1041" t="str">
            <v xml:space="preserve">  </v>
          </cell>
          <cell r="W1041" t="str">
            <v xml:space="preserve">  </v>
          </cell>
          <cell r="X1041" t="str">
            <v>Div Ops-NE Electric</v>
          </cell>
          <cell r="Y1041" t="str">
            <v>75005310E</v>
          </cell>
          <cell r="Z1041" t="str">
            <v>MAE1000 - MA Electric Distribution PC</v>
          </cell>
          <cell r="AA1041" t="str">
            <v>NONE</v>
          </cell>
          <cell r="AB1041" t="str">
            <v xml:space="preserve">COMPANY 5310 LEVEL ELECT DIST </v>
          </cell>
          <cell r="AE1041">
            <v>1</v>
          </cell>
        </row>
        <row r="1042">
          <cell r="A1042" t="str">
            <v>C003107</v>
          </cell>
          <cell r="B1042">
            <v>5310</v>
          </cell>
          <cell r="D1042" t="str">
            <v>DUMMY CONVER.PROJ.-DIST.SUB</v>
          </cell>
          <cell r="E1042" t="str">
            <v>P_Electric Distribution Sub MA</v>
          </cell>
          <cell r="G1042" t="str">
            <v>NONE</v>
          </cell>
          <cell r="H1042" t="str">
            <v>NONE</v>
          </cell>
          <cell r="M1042" t="str">
            <v>Specific</v>
          </cell>
          <cell r="O1042" t="str">
            <v>Closed</v>
          </cell>
          <cell r="Q1042" t="str">
            <v>C03107</v>
          </cell>
          <cell r="R1042">
            <v>38079</v>
          </cell>
          <cell r="S1042" t="str">
            <v>pwrbtch</v>
          </cell>
          <cell r="U1042" t="str">
            <v>DUMMY CONVER.PROJ.-DIST.SUB</v>
          </cell>
          <cell r="V1042" t="str">
            <v xml:space="preserve">  </v>
          </cell>
          <cell r="W1042" t="str">
            <v xml:space="preserve">  </v>
          </cell>
          <cell r="X1042" t="str">
            <v>Div Ops-NE Electric</v>
          </cell>
          <cell r="Y1042" t="str">
            <v>75005310E</v>
          </cell>
          <cell r="Z1042" t="str">
            <v>MAE1000 - MA Electric Distribution PC</v>
          </cell>
          <cell r="AA1042" t="str">
            <v>NONE</v>
          </cell>
          <cell r="AB1042" t="str">
            <v xml:space="preserve">COMPANY 5310 LEVEL ELECT DIST </v>
          </cell>
          <cell r="AE1042">
            <v>1</v>
          </cell>
        </row>
        <row r="1043">
          <cell r="A1043" t="str">
            <v>C003108</v>
          </cell>
          <cell r="B1043">
            <v>5310</v>
          </cell>
          <cell r="D1043" t="str">
            <v>DUMMY CONVER.PROJ.-TRANS.LINE</v>
          </cell>
          <cell r="E1043" t="str">
            <v>P_Electric Transmission Line MA</v>
          </cell>
          <cell r="G1043" t="str">
            <v>NONE</v>
          </cell>
          <cell r="H1043" t="str">
            <v>NONE</v>
          </cell>
          <cell r="O1043" t="str">
            <v>Closed</v>
          </cell>
          <cell r="Q1043" t="str">
            <v>C03108</v>
          </cell>
          <cell r="R1043">
            <v>38079</v>
          </cell>
          <cell r="S1043" t="str">
            <v>pwrbtch</v>
          </cell>
          <cell r="U1043" t="str">
            <v>DUMMY CONVER.PROJ.-TRANS.LINE</v>
          </cell>
          <cell r="V1043" t="str">
            <v xml:space="preserve">  </v>
          </cell>
          <cell r="W1043" t="str">
            <v xml:space="preserve">  </v>
          </cell>
          <cell r="X1043" t="str">
            <v>Div Ops-NE Electric</v>
          </cell>
          <cell r="Y1043" t="str">
            <v>75005310T</v>
          </cell>
          <cell r="Z1043" t="str">
            <v>FRT5000 - FR Transmission Profit Center</v>
          </cell>
          <cell r="AA1043" t="str">
            <v>NONE</v>
          </cell>
          <cell r="AB1043" t="str">
            <v xml:space="preserve">COMPANY 5310 LEVEL ELECT DIST </v>
          </cell>
          <cell r="AE1043">
            <v>1</v>
          </cell>
        </row>
        <row r="1044">
          <cell r="A1044" t="str">
            <v>C003109</v>
          </cell>
          <cell r="B1044">
            <v>5310</v>
          </cell>
          <cell r="D1044" t="str">
            <v>DUMMY CONVER.PROJ.-TRANS.SUB</v>
          </cell>
          <cell r="E1044" t="str">
            <v>P_Electric Transmission Sub MA</v>
          </cell>
          <cell r="G1044" t="str">
            <v>NONE</v>
          </cell>
          <cell r="H1044" t="str">
            <v>NONE</v>
          </cell>
          <cell r="O1044" t="str">
            <v>Closed</v>
          </cell>
          <cell r="Q1044" t="str">
            <v>C03109</v>
          </cell>
          <cell r="R1044">
            <v>38079</v>
          </cell>
          <cell r="S1044" t="str">
            <v>pwrbtch</v>
          </cell>
          <cell r="U1044" t="str">
            <v>DUMMY CONVER.PROJ.-TRANS.SUB</v>
          </cell>
          <cell r="V1044" t="str">
            <v xml:space="preserve">  </v>
          </cell>
          <cell r="W1044" t="str">
            <v xml:space="preserve">  </v>
          </cell>
          <cell r="X1044" t="str">
            <v>Div Ops-NE Electric</v>
          </cell>
          <cell r="Y1044" t="str">
            <v>75005310T</v>
          </cell>
          <cell r="Z1044" t="str">
            <v>FRT5000 - FR Transmission Profit Center</v>
          </cell>
          <cell r="AA1044" t="str">
            <v>NONE</v>
          </cell>
          <cell r="AB1044" t="str">
            <v xml:space="preserve">COMPANY 5310 LEVEL ELECT DIST </v>
          </cell>
          <cell r="AE1044">
            <v>1</v>
          </cell>
        </row>
        <row r="1045">
          <cell r="A1045" t="str">
            <v>C003110</v>
          </cell>
          <cell r="B1045">
            <v>5310</v>
          </cell>
          <cell r="D1045" t="str">
            <v>DUMMY CONVER.PROJ.-TRANS.SUB</v>
          </cell>
          <cell r="E1045" t="str">
            <v>P_Electric GenPlant Fac IT Share MA</v>
          </cell>
          <cell r="G1045" t="str">
            <v>NONE</v>
          </cell>
          <cell r="H1045" t="str">
            <v>NONE</v>
          </cell>
          <cell r="M1045" t="str">
            <v>Specific</v>
          </cell>
          <cell r="O1045" t="str">
            <v>Closed</v>
          </cell>
          <cell r="Q1045" t="str">
            <v>C03110</v>
          </cell>
          <cell r="R1045">
            <v>38079</v>
          </cell>
          <cell r="S1045" t="str">
            <v>pwrbtch</v>
          </cell>
          <cell r="U1045" t="str">
            <v>DUMMY CONVER.PROJ.-TRANS.SUB</v>
          </cell>
          <cell r="V1045" t="str">
            <v xml:space="preserve">  </v>
          </cell>
          <cell r="W1045" t="str">
            <v xml:space="preserve">  </v>
          </cell>
          <cell r="X1045" t="str">
            <v>Div Ops-NE Electric</v>
          </cell>
          <cell r="Y1045" t="str">
            <v>75005310E</v>
          </cell>
          <cell r="Z1045" t="str">
            <v>MAE1000 - MA Electric Distribution PC</v>
          </cell>
          <cell r="AA1045" t="str">
            <v>NONE</v>
          </cell>
          <cell r="AB1045" t="str">
            <v xml:space="preserve">COMPANY 5310 LEVEL ELECT DIST </v>
          </cell>
          <cell r="AE1045">
            <v>1</v>
          </cell>
        </row>
        <row r="1046">
          <cell r="A1046" t="str">
            <v>C003111</v>
          </cell>
          <cell r="B1046">
            <v>5310</v>
          </cell>
          <cell r="D1046" t="str">
            <v>DUMMY CONVER.PROJ2 - DISTRIB.</v>
          </cell>
          <cell r="E1046" t="str">
            <v>P_Electric Distribution Line MA</v>
          </cell>
          <cell r="G1046" t="str">
            <v>NONE</v>
          </cell>
          <cell r="H1046" t="str">
            <v>NONE</v>
          </cell>
          <cell r="M1046" t="str">
            <v>Specific</v>
          </cell>
          <cell r="O1046" t="str">
            <v>Closed</v>
          </cell>
          <cell r="Q1046" t="str">
            <v>C03111</v>
          </cell>
          <cell r="R1046">
            <v>38079</v>
          </cell>
          <cell r="S1046" t="str">
            <v>pwrbtch</v>
          </cell>
          <cell r="U1046" t="str">
            <v>DUMMY CONVER.PROJ2 - DISTRIB.</v>
          </cell>
          <cell r="V1046" t="str">
            <v xml:space="preserve">  </v>
          </cell>
          <cell r="W1046" t="str">
            <v xml:space="preserve">  </v>
          </cell>
          <cell r="X1046" t="str">
            <v>Div Ops-NE Electric</v>
          </cell>
          <cell r="Y1046" t="str">
            <v>75005310E</v>
          </cell>
          <cell r="Z1046" t="str">
            <v>MAE1000 - MA Electric Distribution PC</v>
          </cell>
          <cell r="AA1046" t="str">
            <v>NONE</v>
          </cell>
          <cell r="AB1046" t="str">
            <v xml:space="preserve">COMPANY 5310 LEVEL ELECT DIST </v>
          </cell>
          <cell r="AE1046">
            <v>1</v>
          </cell>
        </row>
        <row r="1047">
          <cell r="A1047" t="str">
            <v>C003112</v>
          </cell>
          <cell r="B1047">
            <v>5310</v>
          </cell>
          <cell r="D1047" t="str">
            <v>TRANS CONTINGENCY PROJECT #1</v>
          </cell>
          <cell r="E1047" t="str">
            <v>P_Electric Transmission Line MA</v>
          </cell>
          <cell r="G1047" t="str">
            <v>NONE</v>
          </cell>
          <cell r="H1047" t="str">
            <v>NONE</v>
          </cell>
          <cell r="I1047" t="str">
            <v>BROWNE, MARK</v>
          </cell>
          <cell r="O1047" t="str">
            <v>cancelled</v>
          </cell>
          <cell r="Q1047" t="str">
            <v>C03112</v>
          </cell>
          <cell r="R1047">
            <v>38079</v>
          </cell>
          <cell r="S1047" t="str">
            <v>pwrbtch</v>
          </cell>
          <cell r="U1047" t="str">
            <v>TRANS CONTINGENCY PROJECT #1</v>
          </cell>
          <cell r="V1047" t="str">
            <v xml:space="preserve">  </v>
          </cell>
          <cell r="W1047" t="str">
            <v xml:space="preserve">  </v>
          </cell>
          <cell r="X1047" t="str">
            <v>Div Ops-NE Electric</v>
          </cell>
          <cell r="Y1047" t="str">
            <v>75005310T</v>
          </cell>
          <cell r="Z1047" t="str">
            <v>FRT5000 - FR Transmission Profit Center</v>
          </cell>
          <cell r="AA1047" t="str">
            <v>NONE</v>
          </cell>
          <cell r="AB1047" t="str">
            <v xml:space="preserve">COMPANY 5310 LEVEL ELECT DIST </v>
          </cell>
          <cell r="AE1047">
            <v>1</v>
          </cell>
          <cell r="AK1047">
            <v>39330</v>
          </cell>
        </row>
        <row r="1048">
          <cell r="A1048" t="str">
            <v>C003113</v>
          </cell>
          <cell r="B1048">
            <v>5310</v>
          </cell>
          <cell r="D1048" t="str">
            <v>TRANS CONTINGENCY PROJECT #2</v>
          </cell>
          <cell r="E1048" t="str">
            <v>P_Electric Transmission Line MA</v>
          </cell>
          <cell r="G1048" t="str">
            <v>NONE</v>
          </cell>
          <cell r="H1048" t="str">
            <v>NONE</v>
          </cell>
          <cell r="I1048" t="str">
            <v>BROWNE, MARK</v>
          </cell>
          <cell r="O1048" t="str">
            <v>cancelled</v>
          </cell>
          <cell r="Q1048" t="str">
            <v>C03113</v>
          </cell>
          <cell r="R1048">
            <v>38079</v>
          </cell>
          <cell r="S1048" t="str">
            <v>pwrbtch</v>
          </cell>
          <cell r="U1048" t="str">
            <v>TRANS CONTINGENCY PROJECT #2</v>
          </cell>
          <cell r="V1048" t="str">
            <v xml:space="preserve">  </v>
          </cell>
          <cell r="W1048" t="str">
            <v xml:space="preserve">  </v>
          </cell>
          <cell r="X1048" t="str">
            <v>Div Ops-NE Electric</v>
          </cell>
          <cell r="Y1048" t="str">
            <v>75005310T</v>
          </cell>
          <cell r="Z1048" t="str">
            <v>FRT5000 - FR Transmission Profit Center</v>
          </cell>
          <cell r="AA1048" t="str">
            <v>NONE</v>
          </cell>
          <cell r="AB1048" t="str">
            <v xml:space="preserve">COMPANY 5310 LEVEL ELECT DIST </v>
          </cell>
          <cell r="AE1048">
            <v>1</v>
          </cell>
          <cell r="AK1048">
            <v>39330</v>
          </cell>
        </row>
        <row r="1049">
          <cell r="A1049" t="str">
            <v>C003114</v>
          </cell>
          <cell r="B1049">
            <v>5310</v>
          </cell>
          <cell r="D1049" t="str">
            <v>TRANS CONTINGENCY PROJECT #3</v>
          </cell>
          <cell r="E1049" t="str">
            <v>P_Electric Transmission Line MA</v>
          </cell>
          <cell r="G1049" t="str">
            <v>NONE</v>
          </cell>
          <cell r="H1049" t="str">
            <v>NONE</v>
          </cell>
          <cell r="I1049" t="str">
            <v>BROWNE, MARK</v>
          </cell>
          <cell r="O1049" t="str">
            <v>cancelled</v>
          </cell>
          <cell r="Q1049" t="str">
            <v>C03114</v>
          </cell>
          <cell r="R1049">
            <v>38079</v>
          </cell>
          <cell r="S1049" t="str">
            <v>pwrbtch</v>
          </cell>
          <cell r="U1049" t="str">
            <v>TRANS CONTINGENCY PROJECT #3</v>
          </cell>
          <cell r="V1049" t="str">
            <v xml:space="preserve">  </v>
          </cell>
          <cell r="W1049" t="str">
            <v xml:space="preserve">  </v>
          </cell>
          <cell r="X1049" t="str">
            <v>Div Ops-NE Electric</v>
          </cell>
          <cell r="Y1049" t="str">
            <v>75005310T</v>
          </cell>
          <cell r="Z1049" t="str">
            <v>FRT5000 - FR Transmission Profit Center</v>
          </cell>
          <cell r="AA1049" t="str">
            <v>NONE</v>
          </cell>
          <cell r="AB1049" t="str">
            <v xml:space="preserve">COMPANY 5310 LEVEL ELECT DIST </v>
          </cell>
          <cell r="AE1049">
            <v>1</v>
          </cell>
          <cell r="AK1049">
            <v>39330</v>
          </cell>
        </row>
        <row r="1050">
          <cell r="A1050" t="str">
            <v>C003115</v>
          </cell>
          <cell r="B1050">
            <v>5310</v>
          </cell>
          <cell r="D1050" t="str">
            <v>TRANS CONTINGENCY PROJECT #4</v>
          </cell>
          <cell r="E1050" t="str">
            <v>P_Electric Transmission Line MA</v>
          </cell>
          <cell r="G1050" t="str">
            <v>NONE</v>
          </cell>
          <cell r="H1050" t="str">
            <v>NONE</v>
          </cell>
          <cell r="I1050" t="str">
            <v>BROWNE, MARK</v>
          </cell>
          <cell r="O1050" t="str">
            <v>cancelled</v>
          </cell>
          <cell r="Q1050" t="str">
            <v>C03115</v>
          </cell>
          <cell r="R1050">
            <v>38079</v>
          </cell>
          <cell r="S1050" t="str">
            <v>pwrbtch</v>
          </cell>
          <cell r="U1050" t="str">
            <v>TRANS CONTINGENCY PROJECT #4</v>
          </cell>
          <cell r="V1050" t="str">
            <v xml:space="preserve">  </v>
          </cell>
          <cell r="W1050" t="str">
            <v xml:space="preserve">  </v>
          </cell>
          <cell r="X1050" t="str">
            <v>Div Ops-NE Electric</v>
          </cell>
          <cell r="Y1050" t="str">
            <v>75005310T</v>
          </cell>
          <cell r="Z1050" t="str">
            <v>FRT5000 - FR Transmission Profit Center</v>
          </cell>
          <cell r="AA1050" t="str">
            <v>NONE</v>
          </cell>
          <cell r="AB1050" t="str">
            <v xml:space="preserve">COMPANY 5310 LEVEL ELECT DIST </v>
          </cell>
          <cell r="AE1050">
            <v>1</v>
          </cell>
          <cell r="AK1050">
            <v>39330</v>
          </cell>
        </row>
        <row r="1051">
          <cell r="A1051" t="str">
            <v>C003116</v>
          </cell>
          <cell r="B1051">
            <v>5310</v>
          </cell>
          <cell r="D1051" t="str">
            <v>TRANS CONTINGENCY PROJECT #5</v>
          </cell>
          <cell r="E1051" t="str">
            <v>P_Electric Transmission Line MA</v>
          </cell>
          <cell r="G1051" t="str">
            <v>NONE</v>
          </cell>
          <cell r="H1051" t="str">
            <v>NONE</v>
          </cell>
          <cell r="I1051" t="str">
            <v>BROWNE, MARK</v>
          </cell>
          <cell r="O1051" t="str">
            <v>cancelled</v>
          </cell>
          <cell r="Q1051" t="str">
            <v>C03116</v>
          </cell>
          <cell r="R1051">
            <v>38079</v>
          </cell>
          <cell r="S1051" t="str">
            <v>pwrbtch</v>
          </cell>
          <cell r="U1051" t="str">
            <v>TRANS CONTINGENCY PROJECT #5</v>
          </cell>
          <cell r="V1051" t="str">
            <v xml:space="preserve">  </v>
          </cell>
          <cell r="W1051" t="str">
            <v xml:space="preserve">  </v>
          </cell>
          <cell r="X1051" t="str">
            <v>Div Ops-NE Electric</v>
          </cell>
          <cell r="Y1051" t="str">
            <v>75005310T</v>
          </cell>
          <cell r="Z1051" t="str">
            <v>FRT5000 - FR Transmission Profit Center</v>
          </cell>
          <cell r="AA1051" t="str">
            <v>NONE</v>
          </cell>
          <cell r="AB1051" t="str">
            <v xml:space="preserve">COMPANY 5310 LEVEL ELECT DIST </v>
          </cell>
          <cell r="AE1051">
            <v>1</v>
          </cell>
          <cell r="AK1051">
            <v>39330</v>
          </cell>
        </row>
        <row r="1052">
          <cell r="A1052" t="str">
            <v>C003117</v>
          </cell>
          <cell r="B1052">
            <v>5310</v>
          </cell>
          <cell r="D1052" t="str">
            <v>TRANS CONTINGENCY PROJECT #6</v>
          </cell>
          <cell r="E1052" t="str">
            <v>P_Electric Transmission Line MA</v>
          </cell>
          <cell r="G1052" t="str">
            <v>NONE</v>
          </cell>
          <cell r="H1052" t="str">
            <v>NONE</v>
          </cell>
          <cell r="I1052" t="str">
            <v>BROWNE, MARK</v>
          </cell>
          <cell r="O1052" t="str">
            <v>cancelled</v>
          </cell>
          <cell r="Q1052" t="str">
            <v>C03117</v>
          </cell>
          <cell r="R1052">
            <v>38079</v>
          </cell>
          <cell r="S1052" t="str">
            <v>pwrbtch</v>
          </cell>
          <cell r="U1052" t="str">
            <v>TRANS CONTINGENCY PROJECT #6</v>
          </cell>
          <cell r="V1052" t="str">
            <v xml:space="preserve">  </v>
          </cell>
          <cell r="W1052" t="str">
            <v xml:space="preserve">  </v>
          </cell>
          <cell r="X1052" t="str">
            <v>Div Ops-NE Electric</v>
          </cell>
          <cell r="Y1052" t="str">
            <v>75005310T</v>
          </cell>
          <cell r="Z1052" t="str">
            <v>FRT5000 - FR Transmission Profit Center</v>
          </cell>
          <cell r="AA1052" t="str">
            <v>NONE</v>
          </cell>
          <cell r="AB1052" t="str">
            <v xml:space="preserve">COMPANY 5310 LEVEL ELECT DIST </v>
          </cell>
          <cell r="AE1052">
            <v>1</v>
          </cell>
          <cell r="AK1052">
            <v>39330</v>
          </cell>
        </row>
        <row r="1053">
          <cell r="A1053" t="str">
            <v>C003118</v>
          </cell>
          <cell r="B1053">
            <v>5310</v>
          </cell>
          <cell r="D1053" t="str">
            <v>TRANS CONTINGENCY PROJECT #7</v>
          </cell>
          <cell r="E1053" t="str">
            <v>P_Electric Transmission Line MA</v>
          </cell>
          <cell r="G1053" t="str">
            <v>NONE</v>
          </cell>
          <cell r="H1053" t="str">
            <v>NONE</v>
          </cell>
          <cell r="I1053" t="str">
            <v>BROWNE, MARK</v>
          </cell>
          <cell r="O1053" t="str">
            <v>cancelled</v>
          </cell>
          <cell r="Q1053" t="str">
            <v>C03118</v>
          </cell>
          <cell r="R1053">
            <v>38079</v>
          </cell>
          <cell r="S1053" t="str">
            <v>pwrbtch</v>
          </cell>
          <cell r="U1053" t="str">
            <v>TRANS CONTINGENCY PROJECT #7</v>
          </cell>
          <cell r="V1053" t="str">
            <v xml:space="preserve">  </v>
          </cell>
          <cell r="W1053" t="str">
            <v xml:space="preserve">  </v>
          </cell>
          <cell r="X1053" t="str">
            <v>Div Ops-NE Electric</v>
          </cell>
          <cell r="Y1053" t="str">
            <v>75005310T</v>
          </cell>
          <cell r="Z1053" t="str">
            <v>FRT5000 - FR Transmission Profit Center</v>
          </cell>
          <cell r="AA1053" t="str">
            <v>NONE</v>
          </cell>
          <cell r="AB1053" t="str">
            <v xml:space="preserve">COMPANY 5310 LEVEL ELECT DIST </v>
          </cell>
          <cell r="AE1053">
            <v>1</v>
          </cell>
          <cell r="AK1053">
            <v>39330</v>
          </cell>
        </row>
        <row r="1054">
          <cell r="A1054" t="str">
            <v>C003119</v>
          </cell>
          <cell r="B1054">
            <v>5310</v>
          </cell>
          <cell r="D1054" t="str">
            <v>TRANS CONTINGENCY PROJECT #8</v>
          </cell>
          <cell r="E1054" t="str">
            <v>P_Electric Transmission Sub MA</v>
          </cell>
          <cell r="G1054" t="str">
            <v>NONE</v>
          </cell>
          <cell r="H1054" t="str">
            <v>NONE</v>
          </cell>
          <cell r="I1054" t="str">
            <v>KELLY, CHRIS</v>
          </cell>
          <cell r="O1054" t="str">
            <v>cancelled</v>
          </cell>
          <cell r="Q1054" t="str">
            <v>C03119</v>
          </cell>
          <cell r="R1054">
            <v>38079</v>
          </cell>
          <cell r="S1054" t="str">
            <v>pwrbtch</v>
          </cell>
          <cell r="U1054" t="str">
            <v>TRANS CONTINGENCY PROJECT #8</v>
          </cell>
          <cell r="V1054" t="str">
            <v xml:space="preserve">  </v>
          </cell>
          <cell r="W1054" t="str">
            <v xml:space="preserve">  </v>
          </cell>
          <cell r="X1054" t="str">
            <v>Div Ops-NE Electric</v>
          </cell>
          <cell r="Y1054" t="str">
            <v>75005310T</v>
          </cell>
          <cell r="Z1054" t="str">
            <v>FRT5000 - FR Transmission Profit Center</v>
          </cell>
          <cell r="AA1054" t="str">
            <v>NONE</v>
          </cell>
          <cell r="AB1054" t="str">
            <v xml:space="preserve">COMPANY 5310 LEVEL ELECT DIST </v>
          </cell>
          <cell r="AE1054">
            <v>1</v>
          </cell>
          <cell r="AK1054">
            <v>39330</v>
          </cell>
        </row>
        <row r="1055">
          <cell r="A1055" t="str">
            <v>C003120</v>
          </cell>
          <cell r="B1055">
            <v>5310</v>
          </cell>
          <cell r="D1055" t="str">
            <v>TRANS CONTINGENCY PROJECT #9</v>
          </cell>
          <cell r="E1055" t="str">
            <v>P_Electric Transmission Sub MA</v>
          </cell>
          <cell r="G1055" t="str">
            <v>NONE</v>
          </cell>
          <cell r="H1055" t="str">
            <v>NONE</v>
          </cell>
          <cell r="I1055" t="str">
            <v>KELLY, CHRIS</v>
          </cell>
          <cell r="O1055" t="str">
            <v>cancelled</v>
          </cell>
          <cell r="Q1055" t="str">
            <v>C03120</v>
          </cell>
          <cell r="R1055">
            <v>38079</v>
          </cell>
          <cell r="S1055" t="str">
            <v>pwrbtch</v>
          </cell>
          <cell r="U1055" t="str">
            <v>TRANS CONTINGENCY PROJECT #9</v>
          </cell>
          <cell r="V1055" t="str">
            <v xml:space="preserve">  </v>
          </cell>
          <cell r="W1055" t="str">
            <v xml:space="preserve">  </v>
          </cell>
          <cell r="X1055" t="str">
            <v>Div Ops-NE Electric</v>
          </cell>
          <cell r="Y1055" t="str">
            <v>75005310T</v>
          </cell>
          <cell r="Z1055" t="str">
            <v>FRT5000 - FR Transmission Profit Center</v>
          </cell>
          <cell r="AA1055" t="str">
            <v>NONE</v>
          </cell>
          <cell r="AB1055" t="str">
            <v xml:space="preserve">COMPANY 5310 LEVEL ELECT DIST </v>
          </cell>
          <cell r="AE1055">
            <v>1</v>
          </cell>
          <cell r="AK1055">
            <v>39330</v>
          </cell>
        </row>
        <row r="1056">
          <cell r="A1056" t="str">
            <v>C003121</v>
          </cell>
          <cell r="B1056">
            <v>5310</v>
          </cell>
          <cell r="D1056" t="str">
            <v>TRANS CONTINGENCY PROJECT #10</v>
          </cell>
          <cell r="E1056" t="str">
            <v>P_Electric Transmission Sub MA</v>
          </cell>
          <cell r="G1056" t="str">
            <v>NONE</v>
          </cell>
          <cell r="H1056" t="str">
            <v>NONE</v>
          </cell>
          <cell r="I1056" t="str">
            <v>KELLY, CHRIS</v>
          </cell>
          <cell r="O1056" t="str">
            <v>cancelled</v>
          </cell>
          <cell r="Q1056" t="str">
            <v>C03121</v>
          </cell>
          <cell r="R1056">
            <v>38079</v>
          </cell>
          <cell r="S1056" t="str">
            <v>pwrbtch</v>
          </cell>
          <cell r="U1056" t="str">
            <v>TRANS CONTINGENCY PROJECT #10</v>
          </cell>
          <cell r="V1056" t="str">
            <v xml:space="preserve">  </v>
          </cell>
          <cell r="W1056" t="str">
            <v xml:space="preserve">  </v>
          </cell>
          <cell r="X1056" t="str">
            <v>Div Ops-NE Electric</v>
          </cell>
          <cell r="Y1056" t="str">
            <v>75005310T</v>
          </cell>
          <cell r="Z1056" t="str">
            <v>FRT5000 - FR Transmission Profit Center</v>
          </cell>
          <cell r="AA1056" t="str">
            <v>NONE</v>
          </cell>
          <cell r="AB1056" t="str">
            <v xml:space="preserve">COMPANY 5310 LEVEL ELECT DIST </v>
          </cell>
          <cell r="AE1056">
            <v>1</v>
          </cell>
          <cell r="AK1056">
            <v>39330</v>
          </cell>
        </row>
        <row r="1057">
          <cell r="A1057" t="str">
            <v>C003122</v>
          </cell>
          <cell r="B1057">
            <v>5310</v>
          </cell>
          <cell r="D1057" t="str">
            <v>FIELD ST #1 FDR 1W6</v>
          </cell>
          <cell r="E1057" t="str">
            <v>P_Electric Distribution Sub MA</v>
          </cell>
          <cell r="G1057" t="str">
            <v>NONE</v>
          </cell>
          <cell r="H1057" t="str">
            <v>NONE</v>
          </cell>
          <cell r="I1057" t="str">
            <v>COOPER, ROGER</v>
          </cell>
          <cell r="M1057" t="str">
            <v>Specific</v>
          </cell>
          <cell r="O1057" t="str">
            <v>Closed</v>
          </cell>
          <cell r="Q1057" t="str">
            <v>C03122</v>
          </cell>
          <cell r="R1057">
            <v>38079</v>
          </cell>
          <cell r="S1057" t="str">
            <v>pwrbtch</v>
          </cell>
          <cell r="U1057" t="str">
            <v>Install new 13.8 kV feeder No.1W6</v>
          </cell>
          <cell r="V1057" t="str">
            <v xml:space="preserve">  </v>
          </cell>
          <cell r="W1057" t="str">
            <v xml:space="preserve">  </v>
          </cell>
          <cell r="X1057" t="str">
            <v>Div Ops-NE Electric</v>
          </cell>
          <cell r="Y1057" t="str">
            <v>75005310E</v>
          </cell>
          <cell r="Z1057" t="str">
            <v>MAE1000 - MA Electric Distribution PC</v>
          </cell>
          <cell r="AA1057" t="str">
            <v>NONE</v>
          </cell>
          <cell r="AB1057" t="str">
            <v>SUB #1 FIELD STREET, QUINCY</v>
          </cell>
          <cell r="AE1057">
            <v>1</v>
          </cell>
        </row>
        <row r="1058">
          <cell r="A1058" t="str">
            <v>C003123</v>
          </cell>
          <cell r="B1058">
            <v>5310</v>
          </cell>
          <cell r="D1058" t="str">
            <v>WEST ANDOVER #8 35KV BREAKERS</v>
          </cell>
          <cell r="E1058" t="str">
            <v>P_Electric Distribution Sub MA</v>
          </cell>
          <cell r="G1058" t="str">
            <v>49</v>
          </cell>
          <cell r="H1058" t="str">
            <v>NONE</v>
          </cell>
          <cell r="I1058" t="str">
            <v>COOPER, ROGER</v>
          </cell>
          <cell r="J1058" t="str">
            <v>Asset Condition</v>
          </cell>
          <cell r="L1058" t="str">
            <v>Asset Replacement</v>
          </cell>
          <cell r="M1058" t="str">
            <v>Specific</v>
          </cell>
          <cell r="N1058" t="str">
            <v>Substation Asset Replacement</v>
          </cell>
          <cell r="O1058" t="str">
            <v>open</v>
          </cell>
          <cell r="P1058">
            <v>7591</v>
          </cell>
          <cell r="Q1058" t="str">
            <v>C03123</v>
          </cell>
          <cell r="R1058">
            <v>38079</v>
          </cell>
          <cell r="S1058" t="str">
            <v>pwrbtch</v>
          </cell>
          <cell r="U1058" t="str">
            <v>Replace 34.5 kV reclosers with circuit breakers</v>
          </cell>
          <cell r="V1058" t="str">
            <v xml:space="preserve">  </v>
          </cell>
          <cell r="W1058" t="str">
            <v xml:space="preserve">  </v>
          </cell>
          <cell r="X1058" t="str">
            <v>Div Ops-NE Electric</v>
          </cell>
          <cell r="Y1058" t="str">
            <v>75005310E</v>
          </cell>
          <cell r="Z1058" t="str">
            <v>MAE1000 - MA Electric Distribution PC</v>
          </cell>
          <cell r="AA1058" t="str">
            <v>NONE</v>
          </cell>
          <cell r="AB1058" t="str">
            <v xml:space="preserve">COMPANY 5310 LEVEL ELECT DIST </v>
          </cell>
          <cell r="AC1058" t="str">
            <v>A1 C0 X0</v>
          </cell>
          <cell r="AE1058">
            <v>2</v>
          </cell>
          <cell r="AF1058" t="str">
            <v>2</v>
          </cell>
          <cell r="AG1058">
            <v>39122</v>
          </cell>
          <cell r="AH1058">
            <v>225000</v>
          </cell>
        </row>
        <row r="1059">
          <cell r="A1059" t="str">
            <v>C003124</v>
          </cell>
          <cell r="B1059">
            <v>5310</v>
          </cell>
          <cell r="D1059" t="str">
            <v>DISTR SUB CONTINGENCY PROJ #1</v>
          </cell>
          <cell r="E1059" t="str">
            <v>P_Electric Distribution Sub MA</v>
          </cell>
          <cell r="G1059" t="str">
            <v>NONE</v>
          </cell>
          <cell r="H1059" t="str">
            <v>NONE</v>
          </cell>
          <cell r="I1059" t="str">
            <v>KELLY, CHRIS</v>
          </cell>
          <cell r="J1059" t="str">
            <v>System Capacity &amp; Performance</v>
          </cell>
          <cell r="L1059" t="str">
            <v>Reliability - Dist</v>
          </cell>
          <cell r="M1059" t="str">
            <v>Specific</v>
          </cell>
          <cell r="O1059" t="str">
            <v>Closed</v>
          </cell>
          <cell r="P1059">
            <v>7256</v>
          </cell>
          <cell r="Q1059" t="str">
            <v>C03124</v>
          </cell>
          <cell r="R1059">
            <v>38079</v>
          </cell>
          <cell r="S1059" t="str">
            <v>pwrbtch</v>
          </cell>
          <cell r="U1059" t="str">
            <v>DISTR SUB CONTINGENCY PROJ #1</v>
          </cell>
          <cell r="V1059" t="str">
            <v xml:space="preserve">  </v>
          </cell>
          <cell r="W1059" t="str">
            <v xml:space="preserve">  </v>
          </cell>
          <cell r="X1059" t="str">
            <v>Div Ops-NE Electric</v>
          </cell>
          <cell r="Y1059" t="str">
            <v>75005310E</v>
          </cell>
          <cell r="Z1059" t="str">
            <v>MAE1000 - MA Electric Distribution PC</v>
          </cell>
          <cell r="AA1059" t="str">
            <v>NONE</v>
          </cell>
          <cell r="AB1059" t="str">
            <v xml:space="preserve">COMPANY 5310 LEVEL ELECT DIST </v>
          </cell>
          <cell r="AE1059">
            <v>2</v>
          </cell>
          <cell r="AF1059" t="str">
            <v>2</v>
          </cell>
          <cell r="AG1059">
            <v>39156</v>
          </cell>
          <cell r="AH1059">
            <v>940.41</v>
          </cell>
          <cell r="AI1059">
            <v>1</v>
          </cell>
          <cell r="AJ1059">
            <v>1</v>
          </cell>
          <cell r="AK1059">
            <v>1</v>
          </cell>
          <cell r="AL1059">
            <v>0</v>
          </cell>
          <cell r="AM1059">
            <v>1</v>
          </cell>
          <cell r="AN1059">
            <v>1</v>
          </cell>
        </row>
        <row r="1060">
          <cell r="A1060" t="str">
            <v>C003125</v>
          </cell>
          <cell r="B1060">
            <v>5310</v>
          </cell>
          <cell r="D1060" t="str">
            <v>Maplewood #16 Feeders</v>
          </cell>
          <cell r="E1060" t="str">
            <v>P_Electric Distribution Sub MA</v>
          </cell>
          <cell r="G1060" t="str">
            <v>49</v>
          </cell>
          <cell r="H1060" t="str">
            <v>NONE</v>
          </cell>
          <cell r="I1060" t="str">
            <v>HANLON, WILLIAM</v>
          </cell>
          <cell r="J1060" t="str">
            <v>System Capacity &amp; Performance</v>
          </cell>
          <cell r="L1060" t="str">
            <v>Reliability - Dist</v>
          </cell>
          <cell r="M1060" t="str">
            <v>Specific</v>
          </cell>
          <cell r="O1060" t="str">
            <v>Closed</v>
          </cell>
          <cell r="P1060">
            <v>7372</v>
          </cell>
          <cell r="Q1060" t="str">
            <v>C03125</v>
          </cell>
          <cell r="R1060">
            <v>38079</v>
          </cell>
          <cell r="S1060" t="str">
            <v>pwrbtch</v>
          </cell>
          <cell r="U1060" t="str">
            <v>Maplewood #16 Feeders</v>
          </cell>
          <cell r="V1060" t="str">
            <v xml:space="preserve">  </v>
          </cell>
          <cell r="W1060" t="str">
            <v>Complete Bay C and add Day D breakers and feeders.</v>
          </cell>
          <cell r="X1060" t="str">
            <v>Div Ops-NE Electric</v>
          </cell>
          <cell r="Y1060" t="str">
            <v>75005310E</v>
          </cell>
          <cell r="Z1060" t="str">
            <v>MAE1000 - MA Electric Distribution PC</v>
          </cell>
          <cell r="AA1060" t="str">
            <v>NONE</v>
          </cell>
          <cell r="AB1060" t="str">
            <v xml:space="preserve">COMPANY 5310 LEVEL ELECT DIST </v>
          </cell>
          <cell r="AE1060">
            <v>2</v>
          </cell>
          <cell r="AF1060" t="str">
            <v>2</v>
          </cell>
          <cell r="AG1060">
            <v>39108</v>
          </cell>
          <cell r="AH1060">
            <v>675000</v>
          </cell>
          <cell r="AI1060">
            <v>0</v>
          </cell>
          <cell r="AJ1060">
            <v>0</v>
          </cell>
          <cell r="AK1060">
            <v>0</v>
          </cell>
          <cell r="AL1060">
            <v>1</v>
          </cell>
          <cell r="AM1060">
            <v>0</v>
          </cell>
          <cell r="AN1060">
            <v>1</v>
          </cell>
        </row>
        <row r="1061">
          <cell r="A1061" t="str">
            <v>C003126</v>
          </cell>
          <cell r="B1061">
            <v>5310</v>
          </cell>
          <cell r="D1061" t="str">
            <v>DISTR SUB CONTINGENCY PROJ #3</v>
          </cell>
          <cell r="E1061" t="str">
            <v>P_Electric Distribution Sub MA</v>
          </cell>
          <cell r="G1061" t="str">
            <v>NONE</v>
          </cell>
          <cell r="H1061" t="str">
            <v>NONE</v>
          </cell>
          <cell r="I1061" t="str">
            <v>KELLY, CHRIS</v>
          </cell>
          <cell r="M1061" t="str">
            <v>Specific</v>
          </cell>
          <cell r="O1061" t="str">
            <v>Closed</v>
          </cell>
          <cell r="Q1061" t="str">
            <v>C03126</v>
          </cell>
          <cell r="R1061">
            <v>38079</v>
          </cell>
          <cell r="S1061" t="str">
            <v>pwrbtch</v>
          </cell>
          <cell r="U1061" t="str">
            <v>DISTR SUB CONTINGENCY PROJ #3</v>
          </cell>
          <cell r="V1061" t="str">
            <v xml:space="preserve">  </v>
          </cell>
          <cell r="W1061" t="str">
            <v xml:space="preserve">  </v>
          </cell>
          <cell r="X1061" t="str">
            <v>Div Ops-NE Electric</v>
          </cell>
          <cell r="Y1061" t="str">
            <v>75005310E</v>
          </cell>
          <cell r="Z1061" t="str">
            <v>MAE1000 - MA Electric Distribution PC</v>
          </cell>
          <cell r="AA1061" t="str">
            <v>NONE</v>
          </cell>
          <cell r="AB1061" t="str">
            <v xml:space="preserve">COMPANY 5310 LEVEL ELECT DIST </v>
          </cell>
          <cell r="AE1061">
            <v>1</v>
          </cell>
        </row>
        <row r="1062">
          <cell r="A1062" t="str">
            <v>C003127</v>
          </cell>
          <cell r="B1062">
            <v>5310</v>
          </cell>
          <cell r="D1062" t="str">
            <v>DISTR SUB CONTINGENCY PROJ #4</v>
          </cell>
          <cell r="E1062" t="str">
            <v>P_Electric Distribution Sub MA</v>
          </cell>
          <cell r="G1062" t="str">
            <v>NONE</v>
          </cell>
          <cell r="H1062" t="str">
            <v>NONE</v>
          </cell>
          <cell r="I1062" t="str">
            <v>KELLY, CHRIS</v>
          </cell>
          <cell r="M1062" t="str">
            <v>Specific</v>
          </cell>
          <cell r="O1062" t="str">
            <v>Closed</v>
          </cell>
          <cell r="Q1062" t="str">
            <v>C03127</v>
          </cell>
          <cell r="R1062">
            <v>38079</v>
          </cell>
          <cell r="S1062" t="str">
            <v>pwrbtch</v>
          </cell>
          <cell r="U1062" t="str">
            <v>DISTR SUB CONTINGENCY PROJ #4</v>
          </cell>
          <cell r="V1062" t="str">
            <v xml:space="preserve">  </v>
          </cell>
          <cell r="W1062" t="str">
            <v xml:space="preserve">  </v>
          </cell>
          <cell r="X1062" t="str">
            <v>Div Ops-NE Electric</v>
          </cell>
          <cell r="Y1062" t="str">
            <v>75005310E</v>
          </cell>
          <cell r="Z1062" t="str">
            <v>MAE1000 - MA Electric Distribution PC</v>
          </cell>
          <cell r="AA1062" t="str">
            <v>NONE</v>
          </cell>
          <cell r="AB1062" t="str">
            <v xml:space="preserve">COMPANY 5310 LEVEL ELECT DIST </v>
          </cell>
          <cell r="AE1062">
            <v>1</v>
          </cell>
        </row>
        <row r="1063">
          <cell r="A1063" t="str">
            <v>C003128</v>
          </cell>
          <cell r="B1063">
            <v>5310</v>
          </cell>
          <cell r="D1063" t="str">
            <v>MID WEYMOUTH SUB EXPANSION</v>
          </cell>
          <cell r="E1063" t="str">
            <v>P_Electric Distribution Sub MA</v>
          </cell>
          <cell r="G1063" t="str">
            <v>49</v>
          </cell>
          <cell r="H1063" t="str">
            <v>NONE</v>
          </cell>
          <cell r="I1063" t="str">
            <v>ALLARD, ALBERT</v>
          </cell>
          <cell r="J1063" t="str">
            <v>System Capacity &amp; Performance</v>
          </cell>
          <cell r="L1063" t="str">
            <v>Load Relief</v>
          </cell>
          <cell r="M1063" t="str">
            <v>Specific</v>
          </cell>
          <cell r="O1063" t="str">
            <v>Closed</v>
          </cell>
          <cell r="P1063">
            <v>7388</v>
          </cell>
          <cell r="Q1063" t="str">
            <v>C03128</v>
          </cell>
          <cell r="R1063">
            <v>38079</v>
          </cell>
          <cell r="S1063" t="str">
            <v>pwrbtch</v>
          </cell>
          <cell r="U1063" t="str">
            <v>Add new 12W3 Feeder, add the third bay, and one - dual stage capacitor bank and replace two existing recolsers with breakers.     Provide full EMS integration.</v>
          </cell>
          <cell r="V1063" t="str">
            <v>C04894 covers the distribution work associated with the 12W3 feeder</v>
          </cell>
          <cell r="W1063" t="str">
            <v>Based on the recommendations of the South Shore District "North Central Study", Holbrook, Randolph &amp; Weymouth Distribution and Supply Study, by N. Reis May 2003, the completion of this Project is timed to prevent projected overloads on the 8W2, 12W1 and 1</v>
          </cell>
          <cell r="X1063" t="str">
            <v>Div Ops-NE Electric</v>
          </cell>
          <cell r="Y1063" t="str">
            <v>75005310E</v>
          </cell>
          <cell r="Z1063" t="str">
            <v>MAE1000 - MA Electric Distribution PC</v>
          </cell>
          <cell r="AA1063" t="str">
            <v>NONE</v>
          </cell>
          <cell r="AB1063" t="str">
            <v>SUB #12 MID-WEYMOUTH, WEYMOUTH</v>
          </cell>
          <cell r="AE1063">
            <v>6</v>
          </cell>
          <cell r="AF1063" t="str">
            <v>6</v>
          </cell>
          <cell r="AG1063">
            <v>39218</v>
          </cell>
          <cell r="AH1063">
            <v>2285233</v>
          </cell>
          <cell r="AI1063">
            <v>0</v>
          </cell>
          <cell r="AJ1063">
            <v>0</v>
          </cell>
          <cell r="AK1063">
            <v>0</v>
          </cell>
          <cell r="AL1063">
            <v>1</v>
          </cell>
          <cell r="AM1063">
            <v>0</v>
          </cell>
          <cell r="AN1063">
            <v>1</v>
          </cell>
        </row>
        <row r="1064">
          <cell r="A1064" t="str">
            <v>C003129</v>
          </cell>
          <cell r="B1064">
            <v>5310</v>
          </cell>
          <cell r="D1064" t="str">
            <v>RESERVED PROJECT - CO.05</v>
          </cell>
          <cell r="E1064" t="str">
            <v>P_Electric Distribution Sub MA</v>
          </cell>
          <cell r="G1064" t="str">
            <v>NONE</v>
          </cell>
          <cell r="H1064" t="str">
            <v>NONE</v>
          </cell>
          <cell r="I1064" t="str">
            <v>FOUGERE, ROBERT L</v>
          </cell>
          <cell r="M1064" t="str">
            <v>Specific</v>
          </cell>
          <cell r="O1064" t="str">
            <v>Closed</v>
          </cell>
          <cell r="Q1064" t="str">
            <v>C03129</v>
          </cell>
          <cell r="R1064">
            <v>38079</v>
          </cell>
          <cell r="S1064" t="str">
            <v>pwrbtch</v>
          </cell>
          <cell r="U1064" t="str">
            <v>Hold for ERP transition</v>
          </cell>
          <cell r="V1064" t="str">
            <v xml:space="preserve">  </v>
          </cell>
          <cell r="W1064" t="str">
            <v xml:space="preserve">  </v>
          </cell>
          <cell r="X1064" t="str">
            <v>Div Ops-NE Electric</v>
          </cell>
          <cell r="Y1064" t="str">
            <v>75005310E</v>
          </cell>
          <cell r="Z1064" t="str">
            <v>MAE1000 - MA Electric Distribution PC</v>
          </cell>
          <cell r="AA1064" t="str">
            <v>NONE</v>
          </cell>
          <cell r="AB1064" t="str">
            <v xml:space="preserve">COMPANY 5310 LEVEL ELECT DIST </v>
          </cell>
          <cell r="AE1064">
            <v>1</v>
          </cell>
        </row>
        <row r="1065">
          <cell r="A1065" t="str">
            <v>C003207</v>
          </cell>
          <cell r="B1065">
            <v>5310</v>
          </cell>
          <cell r="D1065" t="str">
            <v>Program - Retrofit Crossing Circuit</v>
          </cell>
          <cell r="E1065" t="str">
            <v>P_Electric Transmission Line MA</v>
          </cell>
          <cell r="G1065" t="str">
            <v>NONE</v>
          </cell>
          <cell r="H1065" t="str">
            <v>NONE</v>
          </cell>
          <cell r="I1065" t="str">
            <v>HARVEY, ROBERT</v>
          </cell>
          <cell r="L1065" t="str">
            <v>Asset Replacement</v>
          </cell>
          <cell r="O1065" t="str">
            <v>cancelled</v>
          </cell>
          <cell r="Q1065" t="str">
            <v>C03207</v>
          </cell>
          <cell r="R1065">
            <v>38079</v>
          </cell>
          <cell r="S1065" t="str">
            <v>pwrbtch</v>
          </cell>
          <cell r="U1065" t="str">
            <v>Program - Retrofit Crossing Circuits - MEC</v>
          </cell>
          <cell r="V1065" t="str">
            <v xml:space="preserve">  </v>
          </cell>
          <cell r="W1065" t="str">
            <v xml:space="preserve">  </v>
          </cell>
          <cell r="X1065" t="str">
            <v>Div Ops-NE Electric</v>
          </cell>
          <cell r="Y1065" t="str">
            <v>75005310T</v>
          </cell>
          <cell r="Z1065" t="str">
            <v>FRT5000 - FR Transmission Profit Center</v>
          </cell>
          <cell r="AA1065" t="str">
            <v>NONE</v>
          </cell>
          <cell r="AB1065" t="str">
            <v xml:space="preserve">COMPANY 5310 LEVEL ELECT DIST </v>
          </cell>
          <cell r="AE1065">
            <v>1</v>
          </cell>
          <cell r="AK1065">
            <v>39835</v>
          </cell>
        </row>
        <row r="1066">
          <cell r="A1066" t="str">
            <v>C003209</v>
          </cell>
          <cell r="B1066">
            <v>5310</v>
          </cell>
          <cell r="D1066" t="str">
            <v>Program - Polymer Insulators Replac</v>
          </cell>
          <cell r="E1066" t="str">
            <v>P_Electric Transmission Line MA</v>
          </cell>
          <cell r="G1066" t="str">
            <v>NONE</v>
          </cell>
          <cell r="H1066" t="str">
            <v>NONE</v>
          </cell>
          <cell r="I1066" t="str">
            <v>HARVEY, ROBERT</v>
          </cell>
          <cell r="L1066" t="str">
            <v>Asset Replacement</v>
          </cell>
          <cell r="M1066" t="str">
            <v>Program</v>
          </cell>
          <cell r="O1066" t="str">
            <v>Closed</v>
          </cell>
          <cell r="Q1066" t="str">
            <v>C03209</v>
          </cell>
          <cell r="R1066">
            <v>38079</v>
          </cell>
          <cell r="S1066" t="str">
            <v>pwrbtch</v>
          </cell>
          <cell r="U1066" t="str">
            <v>Program - Polymer Insulators Replacement - MEC</v>
          </cell>
          <cell r="V1066" t="str">
            <v xml:space="preserve">  </v>
          </cell>
          <cell r="W1066" t="str">
            <v xml:space="preserve">  </v>
          </cell>
          <cell r="X1066" t="str">
            <v>Div Ops-NE Electric</v>
          </cell>
          <cell r="Y1066" t="str">
            <v>75005310T</v>
          </cell>
          <cell r="Z1066" t="str">
            <v>FRT5000 - FR Transmission Profit Center</v>
          </cell>
          <cell r="AA1066" t="str">
            <v>NONE</v>
          </cell>
          <cell r="AB1066" t="str">
            <v xml:space="preserve">COMPANY 5310 LEVEL ELECT DIST </v>
          </cell>
          <cell r="AE1066">
            <v>3</v>
          </cell>
          <cell r="AF1066" t="str">
            <v>3</v>
          </cell>
          <cell r="AG1066">
            <v>38469</v>
          </cell>
          <cell r="AH1066">
            <v>0</v>
          </cell>
          <cell r="AI1066">
            <v>1</v>
          </cell>
          <cell r="AJ1066">
            <v>1</v>
          </cell>
          <cell r="AK1066">
            <v>1</v>
          </cell>
          <cell r="AL1066">
            <v>0</v>
          </cell>
          <cell r="AM1066">
            <v>1</v>
          </cell>
          <cell r="AN1066">
            <v>1</v>
          </cell>
        </row>
        <row r="1067">
          <cell r="A1067" t="str">
            <v>C003292</v>
          </cell>
          <cell r="B1067">
            <v>5310</v>
          </cell>
          <cell r="D1067" t="str">
            <v>D911 Davit Arm Replacement</v>
          </cell>
          <cell r="E1067" t="str">
            <v>P_Electric Transmission Line MA</v>
          </cell>
          <cell r="G1067" t="str">
            <v>NONE</v>
          </cell>
          <cell r="H1067" t="str">
            <v>&lt;Select a value&gt;</v>
          </cell>
          <cell r="I1067" t="str">
            <v>REYNOLDS, BRIAN</v>
          </cell>
          <cell r="L1067" t="str">
            <v>Asset Replacement</v>
          </cell>
          <cell r="M1067" t="str">
            <v>Specific</v>
          </cell>
          <cell r="O1067" t="str">
            <v>Closed</v>
          </cell>
          <cell r="Q1067" t="str">
            <v>C03292</v>
          </cell>
          <cell r="R1067">
            <v>38079</v>
          </cell>
          <cell r="S1067" t="str">
            <v>pwrbtch</v>
          </cell>
          <cell r="U1067" t="str">
            <v>Rotted Arms</v>
          </cell>
          <cell r="V1067" t="str">
            <v>11/15/05 - updated forecast - per business planning</v>
          </cell>
          <cell r="W1067" t="str">
            <v>Failure Risk</v>
          </cell>
          <cell r="X1067" t="str">
            <v>Div Ops-NE Electric</v>
          </cell>
          <cell r="Y1067" t="str">
            <v>75005310T</v>
          </cell>
          <cell r="Z1067" t="str">
            <v>FRT5000 - FR Transmission Profit Center</v>
          </cell>
          <cell r="AA1067" t="str">
            <v>NONE</v>
          </cell>
          <cell r="AB1067" t="str">
            <v>D911 DUPONT TO AMES 115KV</v>
          </cell>
          <cell r="AE1067">
            <v>9</v>
          </cell>
          <cell r="AF1067" t="str">
            <v>12</v>
          </cell>
          <cell r="AG1067">
            <v>39146</v>
          </cell>
          <cell r="AH1067">
            <v>311334.34000000003</v>
          </cell>
          <cell r="AI1067">
            <v>0</v>
          </cell>
          <cell r="AJ1067">
            <v>0</v>
          </cell>
          <cell r="AK1067">
            <v>0</v>
          </cell>
          <cell r="AL1067">
            <v>0</v>
          </cell>
          <cell r="AM1067">
            <v>1</v>
          </cell>
          <cell r="AN1067">
            <v>1</v>
          </cell>
        </row>
        <row r="1068">
          <cell r="A1068" t="str">
            <v>C003293</v>
          </cell>
          <cell r="B1068">
            <v>5310</v>
          </cell>
          <cell r="D1068" t="str">
            <v>U2 Davit Arm Replacement</v>
          </cell>
          <cell r="E1068" t="str">
            <v>P_Electric Transmission Line MA</v>
          </cell>
          <cell r="G1068" t="str">
            <v>NONE</v>
          </cell>
          <cell r="H1068" t="str">
            <v>&lt;Select a value&gt;</v>
          </cell>
          <cell r="I1068" t="str">
            <v>REYNOLDS, BRIAN</v>
          </cell>
          <cell r="L1068" t="str">
            <v>Asset Replacement</v>
          </cell>
          <cell r="M1068" t="str">
            <v>Specific</v>
          </cell>
          <cell r="O1068" t="str">
            <v>Closed</v>
          </cell>
          <cell r="Q1068" t="str">
            <v>C03293</v>
          </cell>
          <cell r="R1068">
            <v>38079</v>
          </cell>
          <cell r="S1068" t="str">
            <v>pwrbtch</v>
          </cell>
          <cell r="U1068" t="str">
            <v xml:space="preserve">U2 Davit Arm Replacement  Strategy to replace 2700 laminated wood davit arms in New England on 20 circuits._x000D_
</v>
          </cell>
          <cell r="V1068" t="str">
            <v xml:space="preserve">2/16/05 - entered 07 $ </v>
          </cell>
          <cell r="W1068" t="str">
            <v xml:space="preserve">Three spontaneous laminated wood davit arm failures in New England during 2003, resulting in 69,000 lost customer minutes._x000D_
</v>
          </cell>
          <cell r="X1068" t="str">
            <v>Div Ops-NE Electric</v>
          </cell>
          <cell r="Y1068" t="str">
            <v>75005310T</v>
          </cell>
          <cell r="Z1068" t="str">
            <v>FRT5000 - FR Transmission Profit Center</v>
          </cell>
          <cell r="AA1068" t="str">
            <v>NONE</v>
          </cell>
          <cell r="AB1068" t="str">
            <v xml:space="preserve">COMPANY 5310 LEVEL ELECT DIST </v>
          </cell>
          <cell r="AE1068">
            <v>15</v>
          </cell>
          <cell r="AF1068" t="str">
            <v>15</v>
          </cell>
          <cell r="AG1068">
            <v>41213</v>
          </cell>
          <cell r="AH1068">
            <v>1985000</v>
          </cell>
          <cell r="AI1068">
            <v>0</v>
          </cell>
          <cell r="AJ1068">
            <v>0</v>
          </cell>
          <cell r="AK1068">
            <v>0</v>
          </cell>
          <cell r="AL1068">
            <v>1</v>
          </cell>
          <cell r="AM1068">
            <v>0</v>
          </cell>
          <cell r="AN1068">
            <v>1</v>
          </cell>
        </row>
        <row r="1069">
          <cell r="A1069" t="str">
            <v>C003294</v>
          </cell>
          <cell r="B1069">
            <v>5310</v>
          </cell>
          <cell r="D1069" t="str">
            <v>Program - Crossarm/Davit Arm Replac</v>
          </cell>
          <cell r="E1069" t="str">
            <v>P_Electric Transmission Line MA</v>
          </cell>
          <cell r="G1069" t="str">
            <v>NONE</v>
          </cell>
          <cell r="H1069" t="str">
            <v>&lt;Select a value&gt;</v>
          </cell>
          <cell r="I1069" t="str">
            <v>BROWNE, MARK</v>
          </cell>
          <cell r="L1069" t="str">
            <v>Asset Replacement</v>
          </cell>
          <cell r="O1069" t="str">
            <v>cancelled</v>
          </cell>
          <cell r="Q1069" t="str">
            <v>C03294</v>
          </cell>
          <cell r="R1069">
            <v>38079</v>
          </cell>
          <cell r="S1069" t="str">
            <v>pwrbtch</v>
          </cell>
          <cell r="U1069" t="str">
            <v>Program - Crossarm/Davit Arm Replacement - MEC</v>
          </cell>
          <cell r="V1069" t="str">
            <v xml:space="preserve">  </v>
          </cell>
          <cell r="W1069" t="str">
            <v xml:space="preserve">  </v>
          </cell>
          <cell r="X1069" t="str">
            <v>Div Ops-NE Electric</v>
          </cell>
          <cell r="Y1069" t="str">
            <v>75005310T</v>
          </cell>
          <cell r="Z1069" t="str">
            <v>FRT5000 - FR Transmission Profit Center</v>
          </cell>
          <cell r="AA1069" t="str">
            <v>NONE</v>
          </cell>
          <cell r="AB1069" t="str">
            <v xml:space="preserve">COMPANY 5310 LEVEL ELECT DIST </v>
          </cell>
          <cell r="AE1069">
            <v>1</v>
          </cell>
          <cell r="AK1069">
            <v>39835</v>
          </cell>
        </row>
        <row r="1070">
          <cell r="A1070" t="str">
            <v>C003295</v>
          </cell>
          <cell r="B1070">
            <v>5310</v>
          </cell>
          <cell r="D1070" t="str">
            <v>Program - Guy Strain Insulator Repl</v>
          </cell>
          <cell r="E1070" t="str">
            <v>P_Electric Transmission Line MA</v>
          </cell>
          <cell r="G1070" t="str">
            <v>NONE</v>
          </cell>
          <cell r="H1070" t="str">
            <v>&lt;Select a value&gt;</v>
          </cell>
          <cell r="I1070" t="str">
            <v>BROWNE, MARK</v>
          </cell>
          <cell r="L1070" t="str">
            <v>Asset Replacement</v>
          </cell>
          <cell r="M1070" t="str">
            <v>Program</v>
          </cell>
          <cell r="O1070" t="str">
            <v>Closed</v>
          </cell>
          <cell r="Q1070" t="str">
            <v>C03295</v>
          </cell>
          <cell r="R1070">
            <v>38079</v>
          </cell>
          <cell r="S1070" t="str">
            <v>pwrbtch</v>
          </cell>
          <cell r="U1070" t="str">
            <v xml:space="preserve">Replacement of 5239 fibreglass guy strain insulatrors on 1144 structures across NEP/NECO_x000D_
</v>
          </cell>
          <cell r="V1070" t="str">
            <v xml:space="preserve">  </v>
          </cell>
          <cell r="W1070" t="str">
            <v xml:space="preserve">  </v>
          </cell>
          <cell r="X1070" t="str">
            <v>Div Ops-NE Electric</v>
          </cell>
          <cell r="Y1070" t="str">
            <v>75005310T</v>
          </cell>
          <cell r="Z1070" t="str">
            <v>FRT5000 - FR Transmission Profit Center</v>
          </cell>
          <cell r="AA1070" t="str">
            <v>NONE</v>
          </cell>
          <cell r="AB1070" t="str">
            <v xml:space="preserve">COMPANY 5310 LEVEL ELECT DIST </v>
          </cell>
          <cell r="AE1070">
            <v>3</v>
          </cell>
          <cell r="AF1070" t="str">
            <v>3</v>
          </cell>
          <cell r="AG1070">
            <v>38595</v>
          </cell>
          <cell r="AH1070">
            <v>0</v>
          </cell>
          <cell r="AI1070">
            <v>1</v>
          </cell>
          <cell r="AJ1070">
            <v>1</v>
          </cell>
          <cell r="AK1070">
            <v>1</v>
          </cell>
          <cell r="AL1070">
            <v>0</v>
          </cell>
          <cell r="AM1070">
            <v>1</v>
          </cell>
          <cell r="AN1070">
            <v>1</v>
          </cell>
        </row>
        <row r="1071">
          <cell r="A1071" t="str">
            <v>C003316</v>
          </cell>
          <cell r="B1071">
            <v>5310</v>
          </cell>
          <cell r="D1071" t="str">
            <v>1819 Davit Arm Replacement</v>
          </cell>
          <cell r="E1071" t="str">
            <v>P_Electric Transmission Line MA</v>
          </cell>
          <cell r="G1071" t="str">
            <v>NONE</v>
          </cell>
          <cell r="H1071" t="str">
            <v>NONE</v>
          </cell>
          <cell r="I1071" t="str">
            <v>REYNOLDS, BRIAN</v>
          </cell>
          <cell r="L1071" t="str">
            <v>Asset Replacement</v>
          </cell>
          <cell r="O1071" t="str">
            <v>cancelled</v>
          </cell>
          <cell r="Q1071" t="str">
            <v>C03316</v>
          </cell>
          <cell r="R1071">
            <v>38079</v>
          </cell>
          <cell r="S1071" t="str">
            <v>pwrbtch</v>
          </cell>
          <cell r="U1071" t="str">
            <v>1819 Davit Arm Replacement</v>
          </cell>
          <cell r="V1071" t="str">
            <v xml:space="preserve">  </v>
          </cell>
          <cell r="W1071" t="str">
            <v xml:space="preserve">  </v>
          </cell>
          <cell r="X1071" t="str">
            <v>Div Ops-NE Electric</v>
          </cell>
          <cell r="Y1071" t="str">
            <v>75005310T</v>
          </cell>
          <cell r="Z1071" t="str">
            <v>FRT5000 - FR Transmission Profit Center</v>
          </cell>
          <cell r="AA1071" t="str">
            <v>NONE</v>
          </cell>
          <cell r="AB1071" t="str">
            <v xml:space="preserve">COMPANY 5310 LEVEL ELECT DIST </v>
          </cell>
          <cell r="AE1071">
            <v>0</v>
          </cell>
          <cell r="AK1071">
            <v>38387</v>
          </cell>
        </row>
        <row r="1072">
          <cell r="A1072" t="str">
            <v>C003507</v>
          </cell>
          <cell r="B1072">
            <v>5310</v>
          </cell>
          <cell r="D1072" t="str">
            <v>Dupont Sub - Replace 115/13.8 kV Tr</v>
          </cell>
          <cell r="E1072" t="str">
            <v>P_Electric Transmission Sub MA</v>
          </cell>
          <cell r="G1072" t="str">
            <v>NONE</v>
          </cell>
          <cell r="H1072" t="str">
            <v>NONE</v>
          </cell>
          <cell r="I1072" t="str">
            <v>KELLY, CHRIS</v>
          </cell>
          <cell r="L1072" t="str">
            <v>Asset Replacement</v>
          </cell>
          <cell r="M1072" t="str">
            <v>Specific</v>
          </cell>
          <cell r="O1072" t="str">
            <v>cancelled</v>
          </cell>
          <cell r="Q1072" t="str">
            <v>C03507</v>
          </cell>
          <cell r="R1072">
            <v>38079</v>
          </cell>
          <cell r="S1072" t="str">
            <v>pwrbtch</v>
          </cell>
          <cell r="U1072" t="str">
            <v>Dupont Sub - Replace 115/13.8 kV Transformer</v>
          </cell>
          <cell r="V1072" t="str">
            <v xml:space="preserve">  </v>
          </cell>
          <cell r="W1072" t="str">
            <v>Failure Risk</v>
          </cell>
          <cell r="X1072" t="str">
            <v>Div Ops-NE Electric</v>
          </cell>
          <cell r="Y1072" t="str">
            <v>75005310T</v>
          </cell>
          <cell r="Z1072" t="str">
            <v>FRT5000 - FR Transmission Profit Center</v>
          </cell>
          <cell r="AA1072" t="str">
            <v>NONE</v>
          </cell>
          <cell r="AB1072" t="str">
            <v xml:space="preserve">COMPANY 5310 LEVEL ELECT DIST </v>
          </cell>
          <cell r="AE1072">
            <v>3</v>
          </cell>
          <cell r="AF1072" t="str">
            <v>3</v>
          </cell>
          <cell r="AG1072">
            <v>38469</v>
          </cell>
          <cell r="AH1072">
            <v>0</v>
          </cell>
          <cell r="AK1072">
            <v>41310</v>
          </cell>
        </row>
        <row r="1073">
          <cell r="A1073" t="str">
            <v>C004076</v>
          </cell>
          <cell r="B1073">
            <v>5310</v>
          </cell>
          <cell r="D1073" t="str">
            <v>Orchard Hill Industrial Park</v>
          </cell>
          <cell r="E1073" t="str">
            <v>P_Electric Distribution Line MA</v>
          </cell>
          <cell r="G1073" t="str">
            <v>NONE</v>
          </cell>
          <cell r="H1073" t="str">
            <v>NONE</v>
          </cell>
          <cell r="I1073" t="str">
            <v>GALAT, DAVID</v>
          </cell>
          <cell r="L1073" t="str">
            <v>New Business - Commercial</v>
          </cell>
          <cell r="M1073" t="str">
            <v>Specific</v>
          </cell>
          <cell r="O1073" t="str">
            <v>Closed</v>
          </cell>
          <cell r="Q1073" t="str">
            <v>C04076</v>
          </cell>
          <cell r="R1073">
            <v>38117</v>
          </cell>
          <cell r="S1073" t="str">
            <v>galatd</v>
          </cell>
          <cell r="U1073" t="str">
            <v>This project will provide for the installation of a 3 phase underground ditribution system at the new Orchard Hill Industrial Park located off Pole 31 Harvard St in Leominster.</v>
          </cell>
          <cell r="V1073" t="str">
            <v>The project will also provide for the first portion of an underground feeder tie to the Pioneer Industrial Park located at the end of the Orchard Hill Industrial Park.  The first portion of the industrial park will provide service to 10 commercial space t</v>
          </cell>
          <cell r="W1073" t="str">
            <v xml:space="preserve">This project is being initiated to provide service to the new Orchard Hills Industrial Park in Leominster.  It also is intended to address a future feeder tie to the Pioneer Industrial Park.  The Orchard Hills Park will have 10 initial commercial tenants </v>
          </cell>
          <cell r="X1073" t="str">
            <v>Div Ops-NE Electric</v>
          </cell>
          <cell r="Y1073" t="str">
            <v>75005310E</v>
          </cell>
          <cell r="Z1073" t="str">
            <v>MAE1000 - MA Electric Distribution PC</v>
          </cell>
          <cell r="AA1073" t="str">
            <v>NONE</v>
          </cell>
          <cell r="AB1073" t="str">
            <v>MASS PLANT - MA 5310 - MAE1000</v>
          </cell>
          <cell r="AE1073">
            <v>2</v>
          </cell>
          <cell r="AF1073" t="str">
            <v>2</v>
          </cell>
          <cell r="AG1073">
            <v>38121</v>
          </cell>
          <cell r="AH1073">
            <v>60098</v>
          </cell>
          <cell r="AI1073">
            <v>1</v>
          </cell>
          <cell r="AJ1073">
            <v>1</v>
          </cell>
          <cell r="AK1073">
            <v>1</v>
          </cell>
          <cell r="AL1073">
            <v>0</v>
          </cell>
          <cell r="AM1073">
            <v>1</v>
          </cell>
          <cell r="AN1073">
            <v>1</v>
          </cell>
        </row>
        <row r="1074">
          <cell r="A1074" t="str">
            <v>C004079</v>
          </cell>
          <cell r="B1074">
            <v>5310</v>
          </cell>
          <cell r="D1074" t="str">
            <v>Great Brook Valley St Lt Sys Upgrad</v>
          </cell>
          <cell r="E1074" t="str">
            <v>P_Electric Distribution Line MA</v>
          </cell>
          <cell r="G1074" t="str">
            <v>NONE</v>
          </cell>
          <cell r="H1074" t="str">
            <v>NONE</v>
          </cell>
          <cell r="I1074" t="str">
            <v>BODO, RICHARD J</v>
          </cell>
          <cell r="J1074" t="str">
            <v>Asset Condition</v>
          </cell>
          <cell r="L1074" t="str">
            <v>Asset Replacement</v>
          </cell>
          <cell r="M1074" t="str">
            <v>Specific</v>
          </cell>
          <cell r="O1074" t="str">
            <v>Closed</v>
          </cell>
          <cell r="P1074">
            <v>8149</v>
          </cell>
          <cell r="Q1074" t="str">
            <v>C04079</v>
          </cell>
          <cell r="R1074">
            <v>38117</v>
          </cell>
          <cell r="S1074" t="str">
            <v>bodorj</v>
          </cell>
          <cell r="U1074" t="str">
            <v xml:space="preserve">  </v>
          </cell>
          <cell r="V1074" t="str">
            <v xml:space="preserve">  </v>
          </cell>
          <cell r="W1074" t="str">
            <v>Great Brook Valley is a 1950's vintage housing development off Tacoma Street in the City of Worcester.  The primary and secondary electrical distribution systems are privately owned.  Massachusetts Electric owns and maintains a primary voltage series stre</v>
          </cell>
          <cell r="X1074" t="str">
            <v>Div Ops-NE Electric</v>
          </cell>
          <cell r="Y1074" t="str">
            <v>75005310E</v>
          </cell>
          <cell r="Z1074" t="str">
            <v>MAE1000 - MA Electric Distribution PC</v>
          </cell>
          <cell r="AA1074" t="str">
            <v>NONE</v>
          </cell>
          <cell r="AB1074" t="str">
            <v>MASS PLANT - MA 5310 - MAE1000</v>
          </cell>
          <cell r="AE1074">
            <v>1</v>
          </cell>
          <cell r="AF1074" t="str">
            <v>1</v>
          </cell>
          <cell r="AG1074">
            <v>38121</v>
          </cell>
          <cell r="AH1074">
            <v>291200</v>
          </cell>
          <cell r="AI1074">
            <v>0</v>
          </cell>
          <cell r="AJ1074">
            <v>0</v>
          </cell>
          <cell r="AK1074">
            <v>0</v>
          </cell>
          <cell r="AL1074">
            <v>0</v>
          </cell>
          <cell r="AM1074">
            <v>1</v>
          </cell>
          <cell r="AN1074">
            <v>1</v>
          </cell>
        </row>
        <row r="1075">
          <cell r="A1075" t="str">
            <v>C004094</v>
          </cell>
          <cell r="B1075">
            <v>5310</v>
          </cell>
          <cell r="D1075" t="str">
            <v>FY05 BSW Crew Removal Activities</v>
          </cell>
          <cell r="E1075" t="str">
            <v>P_Electric Distribution Line MA</v>
          </cell>
          <cell r="G1075" t="str">
            <v>NONE</v>
          </cell>
          <cell r="H1075" t="str">
            <v>NONE</v>
          </cell>
          <cell r="I1075" t="str">
            <v>BERNARD, PETER C</v>
          </cell>
          <cell r="L1075" t="str">
            <v>Asset Replacement</v>
          </cell>
          <cell r="M1075" t="str">
            <v>Specific</v>
          </cell>
          <cell r="O1075" t="str">
            <v>Closed</v>
          </cell>
          <cell r="Q1075" t="str">
            <v>C04094</v>
          </cell>
          <cell r="R1075">
            <v>38119</v>
          </cell>
          <cell r="S1075" t="str">
            <v>bernap</v>
          </cell>
          <cell r="U1075" t="str">
            <v>This funding project will track 2 WR's used to charge BSW Division crew time to removal activities used throughout the year (FY05).  WR's are needed to allow the crews to be scheduled in STORMS.</v>
          </cell>
          <cell r="V1075" t="str">
            <v xml:space="preserve">  </v>
          </cell>
          <cell r="W1075" t="str">
            <v>This funding project will track 2 WR's used to charge BSW Division crew time to removal activities used throughout the year (FY05).  WR's are needed to allow the crews to be scheduled in STORMS.</v>
          </cell>
          <cell r="X1075" t="str">
            <v>Div Ops-NE Electric</v>
          </cell>
          <cell r="Y1075" t="str">
            <v>75005310E</v>
          </cell>
          <cell r="Z1075" t="str">
            <v>MAE1000 - MA Electric Distribution PC</v>
          </cell>
          <cell r="AA1075" t="str">
            <v>NONE</v>
          </cell>
          <cell r="AB1075" t="str">
            <v>MASS PLANT - MA 5310 - MAE1000</v>
          </cell>
          <cell r="AE1075">
            <v>2</v>
          </cell>
          <cell r="AF1075" t="str">
            <v>2</v>
          </cell>
          <cell r="AG1075">
            <v>38568</v>
          </cell>
          <cell r="AH1075">
            <v>126500</v>
          </cell>
          <cell r="AI1075">
            <v>0</v>
          </cell>
          <cell r="AJ1075">
            <v>1</v>
          </cell>
          <cell r="AK1075">
            <v>1</v>
          </cell>
          <cell r="AL1075">
            <v>0</v>
          </cell>
          <cell r="AM1075">
            <v>1</v>
          </cell>
          <cell r="AN1075">
            <v>1</v>
          </cell>
        </row>
        <row r="1076">
          <cell r="A1076" t="str">
            <v>C004134</v>
          </cell>
          <cell r="B1076">
            <v>5310</v>
          </cell>
          <cell r="D1076" t="str">
            <v>Install 76L3 feeder position</v>
          </cell>
          <cell r="E1076" t="str">
            <v>P_Electric Distribution Sub MA</v>
          </cell>
          <cell r="G1076" t="str">
            <v>49</v>
          </cell>
          <cell r="H1076" t="str">
            <v>NONE</v>
          </cell>
          <cell r="I1076" t="str">
            <v>BUSBY, MICHAEL J</v>
          </cell>
          <cell r="J1076" t="str">
            <v>System Capacity &amp; Performance</v>
          </cell>
          <cell r="L1076" t="str">
            <v>Load Relief</v>
          </cell>
          <cell r="M1076" t="str">
            <v>Specific</v>
          </cell>
          <cell r="O1076" t="str">
            <v>Closed</v>
          </cell>
          <cell r="P1076">
            <v>7329</v>
          </cell>
          <cell r="Q1076" t="str">
            <v>C04134</v>
          </cell>
          <cell r="R1076">
            <v>38120</v>
          </cell>
          <cell r="S1076" t="str">
            <v>busby</v>
          </cell>
          <cell r="U1076" t="str">
            <v>Install one 13.2 kV breaker (custom fitted for metal clad substation installation) in the 76L3 feeder position. Add EMS integration to include control, status, and analog quantities for the 76L1, 76L3, and the #1 LTC transformer.</v>
          </cell>
          <cell r="V1076" t="str">
            <v xml:space="preserve">The substation portion of the 76L3 was installed in two weeks, under emergency conditions to supply 65L1 customers after the 65L1 cable failed in the Merrimack River.  The 76L3 was energized on 4/30/04.  Because happened during the transition to ERP, all </v>
          </cell>
          <cell r="W1076" t="str">
            <v>Based on the results of the Haverhill Area Study, it is recommended that the 76L3 feeder be installed at Whittier #76.  The installation of 76L3 feeder is common to all plans being considered in the Haverhill area study and will improve reliability and so</v>
          </cell>
          <cell r="X1076" t="str">
            <v>Div Ops-NE Electric</v>
          </cell>
          <cell r="Y1076" t="str">
            <v>75005310E</v>
          </cell>
          <cell r="Z1076" t="str">
            <v>MAE1000 - MA Electric Distribution PC</v>
          </cell>
          <cell r="AA1076" t="str">
            <v>NONE</v>
          </cell>
          <cell r="AB1076" t="str">
            <v>SUB #76 WHITTIER, HAVERHILL</v>
          </cell>
          <cell r="AE1076">
            <v>1</v>
          </cell>
        </row>
        <row r="1077">
          <cell r="A1077" t="str">
            <v>C004135</v>
          </cell>
          <cell r="B1077">
            <v>5310</v>
          </cell>
          <cell r="D1077" t="str">
            <v>Install 76L3 distribution</v>
          </cell>
          <cell r="E1077" t="str">
            <v>P_Electric Distribution Line MA</v>
          </cell>
          <cell r="F1077" t="str">
            <v>DCIG0108R6</v>
          </cell>
          <cell r="G1077" t="str">
            <v>49</v>
          </cell>
          <cell r="H1077" t="str">
            <v>NONE</v>
          </cell>
          <cell r="I1077" t="str">
            <v>PLENTZAS, JOSEPH C</v>
          </cell>
          <cell r="J1077" t="str">
            <v>System Capacity &amp; Performance</v>
          </cell>
          <cell r="L1077" t="str">
            <v>Load Relief</v>
          </cell>
          <cell r="M1077" t="str">
            <v>Specific</v>
          </cell>
          <cell r="O1077" t="str">
            <v>Closed</v>
          </cell>
          <cell r="P1077">
            <v>8243</v>
          </cell>
          <cell r="Q1077" t="str">
            <v>C04135</v>
          </cell>
          <cell r="R1077">
            <v>38120</v>
          </cell>
          <cell r="S1077" t="str">
            <v>busby</v>
          </cell>
          <cell r="U1077" t="str">
            <v>Install 3.4 mi of 477 spacer cable, approx. 109 Overhead Xfmrs, 8 padmount Xfmrs, and other assoc. poles and equipment._x000D_
Remove 8150' #3cu, 800' #4cu, 9950' 1/0Al, 3600' 1/0cu, 15,600 cir.ft.of 4kV aerial cble, 7500' 2/0cu, 7800' 4/0c</v>
          </cell>
          <cell r="V1077" t="str">
            <v>The substation portion of the 76L3 was installed in two weeks, under emergency conditions to supply 65L1 customers after the 65L1 cable failed in the Merrimack River.  The 76L3 was energized on 4/30/04.  This project is to install distribution for permane</v>
          </cell>
          <cell r="W1077" t="str">
            <v>Based on the results of the Haverhill Area Study, it is recommended that the 76L3 feeder be installed at Whittier #76.  The installation of 76L3 feeder is common to all plans being considered in the Haverhill area study and will provide load relief, impro</v>
          </cell>
          <cell r="X1077" t="str">
            <v>Div Ops-NE Electric</v>
          </cell>
          <cell r="Y1077" t="str">
            <v>75005310E</v>
          </cell>
          <cell r="Z1077" t="str">
            <v>MAE1000 - MA Electric Distribution PC</v>
          </cell>
          <cell r="AA1077" t="str">
            <v>NONE</v>
          </cell>
          <cell r="AB1077" t="str">
            <v>MASS PLANT - MA 5310 - MAE1000</v>
          </cell>
          <cell r="AE1077">
            <v>6</v>
          </cell>
          <cell r="AF1077" t="str">
            <v>6</v>
          </cell>
          <cell r="AG1077">
            <v>39470</v>
          </cell>
          <cell r="AH1077">
            <v>5323285</v>
          </cell>
          <cell r="AI1077">
            <v>0</v>
          </cell>
          <cell r="AJ1077">
            <v>0</v>
          </cell>
          <cell r="AK1077">
            <v>0</v>
          </cell>
          <cell r="AL1077">
            <v>1</v>
          </cell>
          <cell r="AM1077">
            <v>0</v>
          </cell>
          <cell r="AN1077">
            <v>1</v>
          </cell>
        </row>
        <row r="1078">
          <cell r="A1078" t="str">
            <v>C004137</v>
          </cell>
          <cell r="B1078">
            <v>5310</v>
          </cell>
          <cell r="D1078" t="str">
            <v>Z-Install 2 Reclosers on 2329&amp;2396</v>
          </cell>
          <cell r="E1078" t="str">
            <v>P_Electric Distribution Line MA</v>
          </cell>
          <cell r="G1078" t="str">
            <v>NONE</v>
          </cell>
          <cell r="H1078" t="str">
            <v>NONE</v>
          </cell>
          <cell r="I1078" t="str">
            <v>BUSBY, MICHAEL J</v>
          </cell>
          <cell r="J1078" t="str">
            <v>System Capacity &amp; Performance</v>
          </cell>
          <cell r="L1078" t="str">
            <v>Reliability - Dist</v>
          </cell>
          <cell r="M1078" t="str">
            <v>Specific</v>
          </cell>
          <cell r="N1078" t="str">
            <v>Recloser Installations</v>
          </cell>
          <cell r="O1078" t="str">
            <v>Closed</v>
          </cell>
          <cell r="P1078">
            <v>8910</v>
          </cell>
          <cell r="Q1078" t="str">
            <v>C04137</v>
          </cell>
          <cell r="R1078">
            <v>38120</v>
          </cell>
          <cell r="S1078" t="str">
            <v>busby</v>
          </cell>
          <cell r="U1078" t="str">
            <v>The Project will Install 2 PMR on the 2329 and 2396 lines to protect the supply cables to Whittier #76.  See Attached  Memo To: R. G. Wheeler, From M.J. Busby, SubJ: "Install 2 Pole Mounted Reclosers for 2329 and 2396 Cables to Whitti</v>
          </cell>
          <cell r="V1078" t="str">
            <v xml:space="preserve">  </v>
          </cell>
          <cell r="W1078" t="str">
            <v>The Project will Install 2 PMR on the 2329 and 2396 lines to protect the supply cables to Whittier #76.  See Attached  Memo To: R. G. Wheeler, From M.J. Busby, SubJ: "Install 2 Pole Mounted Reclosers for 2329 and 2396 Cables to Whittier #76", May 4, 2004</v>
          </cell>
          <cell r="X1078" t="str">
            <v>Div Ops-NE Electric</v>
          </cell>
          <cell r="Y1078" t="str">
            <v>75005310E</v>
          </cell>
          <cell r="Z1078" t="str">
            <v>MAE1000 - MA Electric Distribution PC</v>
          </cell>
          <cell r="AA1078" t="str">
            <v>NONE</v>
          </cell>
          <cell r="AB1078" t="str">
            <v>MASS PLANT - MA 5310 - MAE1000</v>
          </cell>
          <cell r="AE1078">
            <v>1</v>
          </cell>
          <cell r="AF1078" t="str">
            <v>1</v>
          </cell>
          <cell r="AG1078">
            <v>38120</v>
          </cell>
          <cell r="AH1078">
            <v>90000</v>
          </cell>
          <cell r="AI1078">
            <v>1</v>
          </cell>
          <cell r="AJ1078">
            <v>1</v>
          </cell>
          <cell r="AK1078">
            <v>1</v>
          </cell>
          <cell r="AL1078">
            <v>0</v>
          </cell>
          <cell r="AM1078">
            <v>1</v>
          </cell>
          <cell r="AN1078">
            <v>1</v>
          </cell>
        </row>
        <row r="1079">
          <cell r="A1079" t="str">
            <v>C004139</v>
          </cell>
          <cell r="B1079">
            <v>5310</v>
          </cell>
          <cell r="D1079" t="str">
            <v>Snow Street - Transformer Replace</v>
          </cell>
          <cell r="E1079" t="str">
            <v>P_Electric Transmission Sub MA</v>
          </cell>
          <cell r="G1079" t="str">
            <v>NONE</v>
          </cell>
          <cell r="H1079" t="str">
            <v>NONE</v>
          </cell>
          <cell r="O1079" t="str">
            <v>cancelled</v>
          </cell>
          <cell r="Q1079" t="str">
            <v>C04139</v>
          </cell>
          <cell r="R1079">
            <v>38120</v>
          </cell>
          <cell r="S1079" t="str">
            <v>kinsma</v>
          </cell>
          <cell r="U1079" t="str">
            <v xml:space="preserve">  </v>
          </cell>
          <cell r="V1079" t="str">
            <v xml:space="preserve">  </v>
          </cell>
          <cell r="W1079" t="str">
            <v xml:space="preserve">  </v>
          </cell>
          <cell r="X1079" t="str">
            <v>Conversion Only</v>
          </cell>
          <cell r="Y1079" t="str">
            <v>99995310T</v>
          </cell>
          <cell r="Z1079" t="str">
            <v>FRT5000 - FR Transmission Profit Center</v>
          </cell>
          <cell r="AA1079" t="str">
            <v>NONE</v>
          </cell>
          <cell r="AB1079" t="str">
            <v xml:space="preserve">COMPANY 5310 LEVEL ELECT DIST </v>
          </cell>
          <cell r="AE1079">
            <v>0</v>
          </cell>
          <cell r="AK1079">
            <v>39310</v>
          </cell>
        </row>
        <row r="1080">
          <cell r="A1080" t="str">
            <v>C004176</v>
          </cell>
          <cell r="B1080">
            <v>5310</v>
          </cell>
          <cell r="D1080" t="str">
            <v>BSW  Wind Storm 11/5/04- FY05</v>
          </cell>
          <cell r="E1080" t="str">
            <v>P_Electric Distribution Line MA</v>
          </cell>
          <cell r="G1080" t="str">
            <v>NONE</v>
          </cell>
          <cell r="H1080" t="str">
            <v>NONE</v>
          </cell>
          <cell r="I1080" t="str">
            <v>BERNARD, PETER C</v>
          </cell>
          <cell r="J1080" t="str">
            <v>Damage/Failure</v>
          </cell>
          <cell r="L1080" t="str">
            <v>Major Storms - Dist</v>
          </cell>
          <cell r="M1080" t="str">
            <v>Specific</v>
          </cell>
          <cell r="O1080" t="str">
            <v>Closed</v>
          </cell>
          <cell r="P1080">
            <v>7856</v>
          </cell>
          <cell r="Q1080" t="str">
            <v>C04176</v>
          </cell>
          <cell r="R1080">
            <v>38124</v>
          </cell>
          <cell r="S1080" t="str">
            <v>bernap</v>
          </cell>
          <cell r="U1080" t="str">
            <v>BSW  Wind Storm 11/5/04- FY05</v>
          </cell>
          <cell r="V1080" t="str">
            <v xml:space="preserve">  </v>
          </cell>
          <cell r="W1080" t="str">
            <v xml:space="preserve">This project will be used to accumulate the amount of time and material charged during the first storm for the BSW Division for FY05.  </v>
          </cell>
          <cell r="X1080" t="str">
            <v>Div Ops-NE Electric</v>
          </cell>
          <cell r="Y1080" t="str">
            <v>75005310E</v>
          </cell>
          <cell r="Z1080" t="str">
            <v>MAE1000 - MA Electric Distribution PC</v>
          </cell>
          <cell r="AA1080" t="str">
            <v>NONE</v>
          </cell>
          <cell r="AB1080" t="str">
            <v>MASS PLANT - MA 5310 - MAE1000</v>
          </cell>
          <cell r="AE1080">
            <v>4</v>
          </cell>
          <cell r="AF1080" t="str">
            <v>4</v>
          </cell>
          <cell r="AG1080">
            <v>38568</v>
          </cell>
          <cell r="AH1080">
            <v>199386</v>
          </cell>
          <cell r="AI1080">
            <v>0</v>
          </cell>
          <cell r="AJ1080">
            <v>1</v>
          </cell>
          <cell r="AK1080">
            <v>1</v>
          </cell>
          <cell r="AL1080">
            <v>0</v>
          </cell>
          <cell r="AM1080">
            <v>1</v>
          </cell>
          <cell r="AN1080">
            <v>1</v>
          </cell>
        </row>
        <row r="1081">
          <cell r="A1081" t="str">
            <v>C004234</v>
          </cell>
          <cell r="B1081">
            <v>5310</v>
          </cell>
          <cell r="D1081" t="str">
            <v>SFS 250 Locke Drive, Marlboro</v>
          </cell>
          <cell r="E1081" t="str">
            <v>P_Electric Distribution Line MA</v>
          </cell>
          <cell r="G1081" t="str">
            <v>NONE</v>
          </cell>
          <cell r="H1081" t="str">
            <v>NONE</v>
          </cell>
          <cell r="J1081" t="str">
            <v>Statutory/Regulatory</v>
          </cell>
          <cell r="L1081" t="str">
            <v>New Business - Commercial</v>
          </cell>
          <cell r="M1081" t="str">
            <v>Specific</v>
          </cell>
          <cell r="O1081" t="str">
            <v>cancelled</v>
          </cell>
          <cell r="P1081">
            <v>8642</v>
          </cell>
          <cell r="Q1081" t="str">
            <v>C04234</v>
          </cell>
          <cell r="R1081">
            <v>38126</v>
          </cell>
          <cell r="S1081" t="str">
            <v>evansd</v>
          </cell>
          <cell r="U1081" t="str">
            <v>Sungard requested Second Feeder Service to their new facility located at 250 Locke Drive in Marlboro.  One service will originate at P20 Locke Drive and the second service will originate off P15-4 located in the NEP ROW.</v>
          </cell>
          <cell r="V1081" t="str">
            <v xml:space="preserve">  </v>
          </cell>
          <cell r="W1081" t="str">
            <v>Sungard requested SFS at their new facility located at 250 Locke Drive in Marlboro.</v>
          </cell>
          <cell r="X1081" t="str">
            <v>Div Ops-NE Electric</v>
          </cell>
          <cell r="Y1081" t="str">
            <v>75005310E</v>
          </cell>
          <cell r="Z1081" t="str">
            <v>MAE1000 - MA Electric Distribution PC</v>
          </cell>
          <cell r="AA1081" t="str">
            <v>NONE</v>
          </cell>
          <cell r="AB1081" t="str">
            <v>MASS PLANT - MA 5310 - MAE1000</v>
          </cell>
          <cell r="AE1081">
            <v>0</v>
          </cell>
          <cell r="AK1081">
            <v>40619</v>
          </cell>
        </row>
        <row r="1082">
          <cell r="A1082" t="str">
            <v>C004312</v>
          </cell>
          <cell r="B1082">
            <v>5320</v>
          </cell>
          <cell r="D1082" t="str">
            <v>Replace 6 Line Recloser Controls</v>
          </cell>
          <cell r="E1082" t="str">
            <v>P_Electric Distribution Line MA</v>
          </cell>
          <cell r="G1082" t="str">
            <v>NONE</v>
          </cell>
          <cell r="H1082" t="str">
            <v>NONE</v>
          </cell>
          <cell r="L1082" t="str">
            <v>Reliability - Dist</v>
          </cell>
          <cell r="M1082" t="str">
            <v>Specific</v>
          </cell>
          <cell r="O1082" t="str">
            <v>cancelled</v>
          </cell>
          <cell r="Q1082" t="str">
            <v>C04312</v>
          </cell>
          <cell r="R1082">
            <v>38133</v>
          </cell>
          <cell r="S1082" t="str">
            <v>yepez</v>
          </cell>
          <cell r="U1082" t="str">
            <v>Replace 6 Form 5 Cooper Line Recloser Controls and 4 Control CPU Boards</v>
          </cell>
          <cell r="V1082" t="str">
            <v xml:space="preserve">  </v>
          </cell>
          <cell r="W1082" t="str">
            <v xml:space="preserve">This project allows the replacement of 6 line recloser controls in order to have proper operation of the reclosers and the new SCADA System being installed in Nantucket </v>
          </cell>
          <cell r="X1082" t="str">
            <v>Div Ops-NE Electric</v>
          </cell>
          <cell r="Y1082" t="str">
            <v>75005320E</v>
          </cell>
          <cell r="Z1082" t="str">
            <v>MAE1000 - MA Electric Distribution PC</v>
          </cell>
          <cell r="AA1082" t="str">
            <v>NONE</v>
          </cell>
          <cell r="AB1082" t="str">
            <v>COMPANY 5320 LEVEL ELECT DIST</v>
          </cell>
          <cell r="AE1082">
            <v>0</v>
          </cell>
          <cell r="AK1082">
            <v>38145</v>
          </cell>
        </row>
        <row r="1083">
          <cell r="A1083" t="str">
            <v>C004335</v>
          </cell>
          <cell r="B1083">
            <v>5310</v>
          </cell>
          <cell r="D1083" t="str">
            <v>Airbreak Switch Replacement Program</v>
          </cell>
          <cell r="E1083" t="str">
            <v>P_Electric Distribution Sub MA</v>
          </cell>
          <cell r="G1083" t="str">
            <v>NONE</v>
          </cell>
          <cell r="H1083" t="str">
            <v>NONE</v>
          </cell>
          <cell r="M1083" t="str">
            <v>Specific</v>
          </cell>
          <cell r="O1083" t="str">
            <v>cancelled</v>
          </cell>
          <cell r="Q1083" t="str">
            <v>C04335</v>
          </cell>
          <cell r="R1083">
            <v>38139</v>
          </cell>
          <cell r="S1083" t="str">
            <v>klabog</v>
          </cell>
          <cell r="U1083" t="str">
            <v xml:space="preserve">  </v>
          </cell>
          <cell r="V1083" t="str">
            <v xml:space="preserve">  </v>
          </cell>
          <cell r="W1083" t="str">
            <v xml:space="preserve">  </v>
          </cell>
          <cell r="X1083" t="str">
            <v>Div Ops-NE Electric</v>
          </cell>
          <cell r="Y1083" t="str">
            <v>75005310E</v>
          </cell>
          <cell r="Z1083" t="str">
            <v>MAE1000 - MA Electric Distribution PC</v>
          </cell>
          <cell r="AA1083" t="str">
            <v>NONE</v>
          </cell>
          <cell r="AB1083" t="str">
            <v>SUB #335 DEPOT ST, MILFORD</v>
          </cell>
          <cell r="AE1083">
            <v>0</v>
          </cell>
          <cell r="AK1083">
            <v>38139</v>
          </cell>
        </row>
        <row r="1084">
          <cell r="A1084" t="str">
            <v>C004481</v>
          </cell>
          <cell r="B1084">
            <v>5310</v>
          </cell>
          <cell r="D1084" t="str">
            <v xml:space="preserve">Install 76L3 Feeder Position </v>
          </cell>
          <cell r="E1084" t="str">
            <v>P_Electric Distribution Sub MA</v>
          </cell>
          <cell r="G1084" t="str">
            <v>NONE</v>
          </cell>
          <cell r="H1084" t="str">
            <v>NONE</v>
          </cell>
          <cell r="I1084" t="str">
            <v>JUNAID, ABDUL</v>
          </cell>
          <cell r="L1084" t="str">
            <v>Load Relief</v>
          </cell>
          <cell r="M1084" t="str">
            <v>Specific</v>
          </cell>
          <cell r="O1084" t="str">
            <v>Closed</v>
          </cell>
          <cell r="Q1084" t="str">
            <v>C04481</v>
          </cell>
          <cell r="R1084">
            <v>38147</v>
          </cell>
          <cell r="S1084" t="str">
            <v>junaid</v>
          </cell>
          <cell r="U1084" t="str">
            <v xml:space="preserve">Install one 13.2 kV breaker (custom fitted for metal clad substation) in the 76L3 feeder position. Add EMS integration to include control, status, and analog quantities for the 76L1, 76L3, and the #1 LTC transformer.	  </v>
          </cell>
          <cell r="V1084" t="str">
            <v xml:space="preserve">  </v>
          </cell>
          <cell r="W1084" t="str">
            <v xml:space="preserve">  </v>
          </cell>
          <cell r="X1084" t="str">
            <v>Div Ops-NE Electric</v>
          </cell>
          <cell r="Y1084" t="str">
            <v>75005310E</v>
          </cell>
          <cell r="Z1084" t="str">
            <v>MAE1000 - MA Electric Distribution PC</v>
          </cell>
          <cell r="AA1084" t="str">
            <v>NONE</v>
          </cell>
          <cell r="AB1084" t="str">
            <v>SUB #76 WHITTIER, HAVERHILL</v>
          </cell>
          <cell r="AE1084">
            <v>0</v>
          </cell>
        </row>
        <row r="1085">
          <cell r="A1085" t="str">
            <v>C004482</v>
          </cell>
          <cell r="B1085">
            <v>5310</v>
          </cell>
          <cell r="D1085" t="str">
            <v>Install 115-23 kV Substation</v>
          </cell>
          <cell r="E1085" t="str">
            <v>P_Electric Distribution Sub MA</v>
          </cell>
          <cell r="G1085" t="str">
            <v>NONE</v>
          </cell>
          <cell r="H1085" t="str">
            <v>NONE</v>
          </cell>
          <cell r="I1085" t="str">
            <v>JUNAID, ABDUL</v>
          </cell>
          <cell r="M1085" t="str">
            <v>Specific</v>
          </cell>
          <cell r="O1085" t="str">
            <v>cancelled</v>
          </cell>
          <cell r="Q1085" t="str">
            <v>C04482</v>
          </cell>
          <cell r="R1085">
            <v>38148</v>
          </cell>
          <cell r="S1085" t="str">
            <v>junaid</v>
          </cell>
          <cell r="U1085" t="str">
            <v>Install new 115-23 kV Substation with two bays and one two stage 2.7 MVAR capacitor bank.</v>
          </cell>
          <cell r="V1085" t="str">
            <v xml:space="preserve">  </v>
          </cell>
          <cell r="W1085" t="str">
            <v xml:space="preserve">  </v>
          </cell>
          <cell r="X1085" t="str">
            <v>Div Ops-NE Electric</v>
          </cell>
          <cell r="Y1085" t="str">
            <v>75005310E</v>
          </cell>
          <cell r="Z1085" t="str">
            <v>MAE1000 - MA Electric Distribution PC</v>
          </cell>
          <cell r="AA1085" t="str">
            <v>NONE</v>
          </cell>
          <cell r="AB1085" t="str">
            <v>SUB #45 WEST AMESBURY - POND STREET</v>
          </cell>
          <cell r="AE1085">
            <v>0</v>
          </cell>
          <cell r="AK1085">
            <v>38229</v>
          </cell>
        </row>
        <row r="1086">
          <cell r="A1086" t="str">
            <v>C004489</v>
          </cell>
          <cell r="B1086">
            <v>5310</v>
          </cell>
          <cell r="D1086" t="str">
            <v>BSS 2004 Cutout Replacements</v>
          </cell>
          <cell r="E1086" t="str">
            <v>P_Electric Distribution Line MA</v>
          </cell>
          <cell r="G1086" t="str">
            <v>NONE</v>
          </cell>
          <cell r="H1086" t="str">
            <v>NONE</v>
          </cell>
          <cell r="I1086" t="str">
            <v>LUNDAHL, GREGORY</v>
          </cell>
          <cell r="J1086" t="str">
            <v>Asset Condition</v>
          </cell>
          <cell r="L1086" t="str">
            <v>Asset Replacement</v>
          </cell>
          <cell r="M1086" t="str">
            <v>Specific</v>
          </cell>
          <cell r="N1086" t="str">
            <v>Cutout Replacements</v>
          </cell>
          <cell r="O1086" t="str">
            <v>Closed</v>
          </cell>
          <cell r="P1086">
            <v>7848</v>
          </cell>
          <cell r="Q1086" t="str">
            <v>C04489</v>
          </cell>
          <cell r="R1086">
            <v>38148</v>
          </cell>
          <cell r="S1086" t="str">
            <v>lundag</v>
          </cell>
          <cell r="U1086" t="str">
            <v>Project to replace 600 of 900 potted, AB Chance Cutouts in accordance with MECo 2004 Cutout Initiative (300 Cutouts were replace under Lightning Reliability).</v>
          </cell>
          <cell r="V1086" t="str">
            <v>Installation scope:  600 cutout fuse holders._x000D_
Removal scope:  600 cutout fuse holders.</v>
          </cell>
          <cell r="W1086" t="str">
            <v>FY05 Work Plan for O&amp;M Programs specified 900 AB Chance Cutout Replacements.  Speadsheet with company allocations to O&amp;M programs is attached under documents (FY05 O&amp;M Programs.xls).</v>
          </cell>
          <cell r="X1086" t="str">
            <v>Div Ops-NE Electric</v>
          </cell>
          <cell r="Y1086" t="str">
            <v>75005310E</v>
          </cell>
          <cell r="Z1086" t="str">
            <v>MAE1000 - MA Electric Distribution PC</v>
          </cell>
          <cell r="AA1086" t="str">
            <v>NONE</v>
          </cell>
          <cell r="AB1086" t="str">
            <v>MASS PLANT - MA 5310 - MAE1000</v>
          </cell>
          <cell r="AE1086">
            <v>1</v>
          </cell>
          <cell r="AF1086" t="str">
            <v>1</v>
          </cell>
          <cell r="AG1086">
            <v>38149</v>
          </cell>
          <cell r="AH1086">
            <v>182300</v>
          </cell>
          <cell r="AI1086">
            <v>0</v>
          </cell>
          <cell r="AJ1086">
            <v>1</v>
          </cell>
          <cell r="AK1086">
            <v>1</v>
          </cell>
          <cell r="AL1086">
            <v>0</v>
          </cell>
          <cell r="AM1086">
            <v>1</v>
          </cell>
          <cell r="AN1086">
            <v>1</v>
          </cell>
        </row>
        <row r="1087">
          <cell r="A1087" t="str">
            <v>C004491</v>
          </cell>
          <cell r="B1087">
            <v>5310</v>
          </cell>
          <cell r="D1087" t="str">
            <v>BSW Cutout Replace Initiative FY05</v>
          </cell>
          <cell r="E1087" t="str">
            <v>P_Electric Distribution Line MA</v>
          </cell>
          <cell r="G1087" t="str">
            <v>NONE</v>
          </cell>
          <cell r="H1087" t="str">
            <v>NONE</v>
          </cell>
          <cell r="I1087" t="str">
            <v>BERNARD, PETER C</v>
          </cell>
          <cell r="J1087" t="str">
            <v>System Capacity &amp; Performance</v>
          </cell>
          <cell r="L1087" t="str">
            <v>Reliability - Dist</v>
          </cell>
          <cell r="M1087" t="str">
            <v>Specific</v>
          </cell>
          <cell r="O1087" t="str">
            <v>Closed</v>
          </cell>
          <cell r="P1087">
            <v>7859</v>
          </cell>
          <cell r="Q1087" t="str">
            <v>C04491</v>
          </cell>
          <cell r="R1087">
            <v>38149</v>
          </cell>
          <cell r="S1087" t="str">
            <v>bernap</v>
          </cell>
          <cell r="U1087" t="str">
            <v>BSW Division has been tasked to replace main line AB Chance cutouts which were installed between 1991 through 1994.  A total of 900 main line cutouts will be replaced.</v>
          </cell>
          <cell r="V1087" t="str">
            <v>The number of cutouts to be removed per platform are as follows:  Worcester 190, Millbury 190, Leominster 200, Athol 150, and Monson 170._x000D_
The old "Wish List" number is 102027.</v>
          </cell>
          <cell r="W1087" t="str">
            <v>The T&amp;D Systems Engineering Group identified the locations of all AB Chance cutouts installed in the BSW division from 1991 through 1994.  From this analysis, a plan has been developed to replace 900 cutouts from 5 platforms.</v>
          </cell>
          <cell r="X1087" t="str">
            <v>Div Ops-NE Electric</v>
          </cell>
          <cell r="Y1087" t="str">
            <v>75005310E</v>
          </cell>
          <cell r="Z1087" t="str">
            <v>MAE1000 - MA Electric Distribution PC</v>
          </cell>
          <cell r="AA1087" t="str">
            <v>NONE</v>
          </cell>
          <cell r="AB1087" t="str">
            <v>MASS PLANT - MA 5310 - MAE1000</v>
          </cell>
          <cell r="AE1087">
            <v>4</v>
          </cell>
          <cell r="AF1087" t="str">
            <v>4</v>
          </cell>
          <cell r="AG1087">
            <v>38959</v>
          </cell>
          <cell r="AH1087">
            <v>323000</v>
          </cell>
          <cell r="AI1087">
            <v>0</v>
          </cell>
          <cell r="AJ1087">
            <v>0</v>
          </cell>
          <cell r="AK1087">
            <v>0</v>
          </cell>
          <cell r="AL1087">
            <v>0</v>
          </cell>
          <cell r="AM1087">
            <v>1</v>
          </cell>
          <cell r="AN1087">
            <v>1</v>
          </cell>
        </row>
        <row r="1088">
          <cell r="A1088" t="str">
            <v>C004494</v>
          </cell>
          <cell r="B1088">
            <v>5310</v>
          </cell>
          <cell r="D1088" t="str">
            <v>BSS FY05 Overloaded Transformers</v>
          </cell>
          <cell r="E1088" t="str">
            <v>P_Electric Distribution Line MA</v>
          </cell>
          <cell r="G1088" t="str">
            <v>49</v>
          </cell>
          <cell r="H1088" t="str">
            <v>15</v>
          </cell>
          <cell r="I1088" t="str">
            <v>SCHIFFMAN, PETER</v>
          </cell>
          <cell r="J1088" t="str">
            <v>System Capacity &amp; Performance</v>
          </cell>
          <cell r="K1088" t="str">
            <v>D_REP-Dist Transformer Replacement</v>
          </cell>
          <cell r="L1088" t="str">
            <v>Load Relief</v>
          </cell>
          <cell r="M1088" t="str">
            <v>Program</v>
          </cell>
          <cell r="N1088" t="str">
            <v>Dist Transformer Replacement</v>
          </cell>
          <cell r="O1088" t="str">
            <v>open</v>
          </cell>
          <cell r="P1088">
            <v>7850</v>
          </cell>
          <cell r="Q1088" t="str">
            <v>C04494</v>
          </cell>
          <cell r="R1088">
            <v>38149</v>
          </cell>
          <cell r="S1088" t="str">
            <v>lundag</v>
          </cell>
          <cell r="U1088" t="str">
            <v>BSS portion of FY05 MECo Iniative to replace overloaded transformers</v>
          </cell>
          <cell r="V1088" t="str">
            <v>Installation scope:  679 OH &amp; Padmounted Transformers_x000D_
Removal scope:  679 OH &amp; Padmounted Transformers_x000D_
suspended as per Flynn, Janice email on 2/6/12 - projects do not have DOA authorization and were not in the current year budget_x000D_
Un-suspended on 5/30/</v>
          </cell>
          <cell r="W1088" t="str">
            <v>Company FY05 Overloaded Transformer Iniative allocating funds for replacement of 679 tranformers in BSS.  Spreadsheet detailing FY05 MECo O&amp;M Programs is attached under documents.</v>
          </cell>
          <cell r="X1088" t="str">
            <v>Div Ops-NE Electric</v>
          </cell>
          <cell r="Y1088" t="str">
            <v>75005310E</v>
          </cell>
          <cell r="Z1088" t="str">
            <v>MAE1000 - MA Electric Distribution PC</v>
          </cell>
          <cell r="AA1088" t="str">
            <v>NONE</v>
          </cell>
          <cell r="AB1088" t="str">
            <v>MASS PLANT - MA 5310 - MAE1000</v>
          </cell>
          <cell r="AC1088" t="str">
            <v>A1 C943 X107</v>
          </cell>
          <cell r="AE1088">
            <v>2</v>
          </cell>
          <cell r="AF1088" t="str">
            <v>2</v>
          </cell>
          <cell r="AG1088">
            <v>39161</v>
          </cell>
          <cell r="AH1088">
            <v>1491000</v>
          </cell>
        </row>
        <row r="1089">
          <cell r="A1089" t="str">
            <v>C004499</v>
          </cell>
          <cell r="B1089">
            <v>5310</v>
          </cell>
          <cell r="D1089" t="str">
            <v>Replace 65L1 Merrimack RIVER Xing</v>
          </cell>
          <cell r="E1089" t="str">
            <v>P_Electric Distribution Line MA</v>
          </cell>
          <cell r="G1089" t="str">
            <v>NONE</v>
          </cell>
          <cell r="H1089" t="str">
            <v>NONE</v>
          </cell>
          <cell r="I1089" t="str">
            <v>WELLINGTON, CHRISTOPHER</v>
          </cell>
          <cell r="J1089" t="str">
            <v>Damage/Failure</v>
          </cell>
          <cell r="L1089" t="str">
            <v>Damage/Failure</v>
          </cell>
          <cell r="M1089" t="str">
            <v>Specific</v>
          </cell>
          <cell r="N1089" t="str">
            <v>UG Cable Replacements</v>
          </cell>
          <cell r="O1089" t="str">
            <v>Closed</v>
          </cell>
          <cell r="P1089">
            <v>8483</v>
          </cell>
          <cell r="Q1089" t="str">
            <v>C04499</v>
          </cell>
          <cell r="R1089">
            <v>38152</v>
          </cell>
          <cell r="S1089" t="str">
            <v>wellin</v>
          </cell>
          <cell r="U1089" t="str">
            <v>Install: 1750 feet of 2X3 HDPE 6" conduits across the Merrimack River; 2000 feet of 3-1/C-1000 Cu EPR 25kV cable (65L1 feeder); 4600 feet of 3-1/C-1000 Cu EPR 25kV cable (2329 &amp; 2396 circuits)_x000D_
Remove: 65L1, 2329, &amp; 2396 from failed d</v>
          </cell>
          <cell r="V1089" t="str">
            <v>Duct bank crosses from East Bradford Sub to Man Hole on Riverside Ave.</v>
          </cell>
          <cell r="W1089" t="str">
            <v>This project will replace the failed duct bank under the Merrimack River and all cables within.  Because of the extent of the duct bank damage, the recent  65L1 cable failure, and concerns about the condition of the remaining two 23kV subtransmission cabl</v>
          </cell>
          <cell r="X1089" t="str">
            <v>Div Ops-NE Electric</v>
          </cell>
          <cell r="Y1089" t="str">
            <v>75005310E</v>
          </cell>
          <cell r="Z1089" t="str">
            <v>MAE1000 - MA Electric Distribution PC</v>
          </cell>
          <cell r="AA1089" t="str">
            <v>NONE</v>
          </cell>
          <cell r="AB1089" t="str">
            <v>MASS PLANT - MA 5310 - MAE1000</v>
          </cell>
          <cell r="AE1089">
            <v>1</v>
          </cell>
        </row>
        <row r="1090">
          <cell r="A1090" t="str">
            <v>C004516</v>
          </cell>
          <cell r="B1090">
            <v>5310</v>
          </cell>
          <cell r="D1090" t="str">
            <v>FH - BSW Overload Xfmrs FY05 &amp; FY06</v>
          </cell>
          <cell r="E1090" t="str">
            <v>P_Electric Distribution Line MA</v>
          </cell>
          <cell r="G1090" t="str">
            <v>30</v>
          </cell>
          <cell r="H1090" t="str">
            <v>NONE</v>
          </cell>
          <cell r="I1090" t="str">
            <v>GELINEAU, GARY</v>
          </cell>
          <cell r="J1090" t="str">
            <v>System Capacity &amp; Performance</v>
          </cell>
          <cell r="L1090" t="str">
            <v>Reliability - Dist</v>
          </cell>
          <cell r="M1090" t="str">
            <v>Specific</v>
          </cell>
          <cell r="N1090" t="str">
            <v>Dist Transformer Replacement</v>
          </cell>
          <cell r="O1090" t="str">
            <v>Closed</v>
          </cell>
          <cell r="P1090">
            <v>8105</v>
          </cell>
          <cell r="Q1090" t="str">
            <v>C04516</v>
          </cell>
          <cell r="R1090">
            <v>38153</v>
          </cell>
          <cell r="S1090" t="str">
            <v>bernap</v>
          </cell>
          <cell r="U1090" t="str">
            <v>As part of the FY05 Annual Plan, the Bay State West Division has been tasked to replace 529 transformers under the Overloaded Transformer Initiative.  In addition, records will be corrected to more accurately display the number of ove</v>
          </cell>
          <cell r="V1090" t="str">
            <v>The "Wish List" project number for this initiative is 101999.</v>
          </cell>
          <cell r="W1090" t="str">
            <v>As part of the FY05 Annual Plan, the Bay State West Division has been tasked to replace 529 transformers under the Overloaded Transformer Initiative.  In addition, records will be corrected to more accurately display the number of overloaded transformers</v>
          </cell>
          <cell r="X1090" t="str">
            <v>Div Ops-NE Electric</v>
          </cell>
          <cell r="Y1090" t="str">
            <v>75005310E</v>
          </cell>
          <cell r="Z1090" t="str">
            <v>MAE1000 - MA Electric Distribution PC</v>
          </cell>
          <cell r="AA1090" t="str">
            <v>NONE</v>
          </cell>
          <cell r="AB1090" t="str">
            <v>MASS PLANT - MA 5310 - MAE1000</v>
          </cell>
          <cell r="AE1090">
            <v>3</v>
          </cell>
          <cell r="AF1090" t="str">
            <v>3</v>
          </cell>
          <cell r="AG1090">
            <v>38554</v>
          </cell>
          <cell r="AH1090">
            <v>746988</v>
          </cell>
          <cell r="AI1090">
            <v>0</v>
          </cell>
          <cell r="AJ1090">
            <v>0</v>
          </cell>
          <cell r="AK1090">
            <v>0</v>
          </cell>
          <cell r="AL1090">
            <v>1</v>
          </cell>
          <cell r="AM1090">
            <v>0</v>
          </cell>
          <cell r="AN1090">
            <v>1</v>
          </cell>
        </row>
        <row r="1091">
          <cell r="A1091" t="str">
            <v>C004538</v>
          </cell>
          <cell r="B1091">
            <v>5310</v>
          </cell>
          <cell r="D1091" t="str">
            <v>Worcester Courthouse</v>
          </cell>
          <cell r="E1091" t="str">
            <v>P_Electric Distribution Line MA</v>
          </cell>
          <cell r="G1091" t="str">
            <v>NONE</v>
          </cell>
          <cell r="H1091" t="str">
            <v>NONE</v>
          </cell>
          <cell r="M1091" t="str">
            <v>Specific</v>
          </cell>
          <cell r="O1091" t="str">
            <v>cancelled</v>
          </cell>
          <cell r="Q1091" t="str">
            <v>C04538</v>
          </cell>
          <cell r="R1091">
            <v>38154</v>
          </cell>
          <cell r="S1091" t="str">
            <v>skrzyj</v>
          </cell>
          <cell r="U1091" t="str">
            <v>This project is for the permanent service for the new Worcester Courthouse located on Main St.</v>
          </cell>
          <cell r="V1091" t="str">
            <v xml:space="preserve">  </v>
          </cell>
          <cell r="W1091" t="str">
            <v xml:space="preserve">  </v>
          </cell>
          <cell r="X1091" t="str">
            <v>Div Ops-NE Electric</v>
          </cell>
          <cell r="Y1091" t="str">
            <v>75005310E</v>
          </cell>
          <cell r="Z1091" t="str">
            <v>MAE1000 - MA Electric Distribution PC</v>
          </cell>
          <cell r="AA1091" t="str">
            <v>NONE</v>
          </cell>
          <cell r="AB1091" t="str">
            <v>MASS PLANT - MA 5310 - MAE1000</v>
          </cell>
          <cell r="AE1091">
            <v>0</v>
          </cell>
          <cell r="AK1091">
            <v>38219</v>
          </cell>
        </row>
        <row r="1092">
          <cell r="A1092" t="str">
            <v>C004556</v>
          </cell>
          <cell r="B1092">
            <v>5310</v>
          </cell>
          <cell r="D1092" t="str">
            <v>BSW Condemned Poles FY05</v>
          </cell>
          <cell r="E1092" t="str">
            <v>P_Electric Distribution Line MA</v>
          </cell>
          <cell r="G1092" t="str">
            <v>NONE</v>
          </cell>
          <cell r="H1092" t="str">
            <v>NONE</v>
          </cell>
          <cell r="I1092" t="str">
            <v>BERNARD, PETER C</v>
          </cell>
          <cell r="L1092" t="str">
            <v>Asset Replacement</v>
          </cell>
          <cell r="M1092" t="str">
            <v>Specific</v>
          </cell>
          <cell r="O1092" t="str">
            <v>cancelled</v>
          </cell>
          <cell r="Q1092" t="str">
            <v>C04556</v>
          </cell>
          <cell r="R1092">
            <v>38155</v>
          </cell>
          <cell r="S1092" t="str">
            <v>bernap</v>
          </cell>
          <cell r="U1092" t="str">
            <v>As part of the Feeder Management Initiative in FY05 Annual Plan, XXX condemned poles will be replaced throughout the division.</v>
          </cell>
          <cell r="V1092" t="str">
            <v>The "Wish List" project number for the Fdr Maintenance Intiative is 102021.</v>
          </cell>
          <cell r="W1092" t="str">
            <v>As part of the Feeder Management Initiative in FY05 Annual Plan, XXX condemned poles will be replaced throughout the division.</v>
          </cell>
          <cell r="X1092" t="str">
            <v>Div Ops-NE Electric</v>
          </cell>
          <cell r="Y1092" t="str">
            <v>75005310E</v>
          </cell>
          <cell r="Z1092" t="str">
            <v>MAE1000 - MA Electric Distribution PC</v>
          </cell>
          <cell r="AA1092" t="str">
            <v>NONE</v>
          </cell>
          <cell r="AB1092" t="str">
            <v>MASS PLANT - MA 5310 - MAE1000</v>
          </cell>
          <cell r="AE1092">
            <v>0</v>
          </cell>
          <cell r="AK1092">
            <v>38233</v>
          </cell>
        </row>
        <row r="1093">
          <cell r="A1093" t="str">
            <v>C004561</v>
          </cell>
          <cell r="B1093">
            <v>5310</v>
          </cell>
          <cell r="D1093" t="str">
            <v xml:space="preserve">Z-Upper County Bridge, Haverhill </v>
          </cell>
          <cell r="E1093" t="str">
            <v>P_Electric Distribution Line MA</v>
          </cell>
          <cell r="G1093" t="str">
            <v>NONE</v>
          </cell>
          <cell r="H1093" t="str">
            <v>NONE</v>
          </cell>
          <cell r="I1093" t="str">
            <v>SCARPONE, JAMES J.</v>
          </cell>
          <cell r="L1093" t="str">
            <v>Public Requirements</v>
          </cell>
          <cell r="M1093" t="str">
            <v>Specific</v>
          </cell>
          <cell r="O1093" t="str">
            <v>cancelled</v>
          </cell>
          <cell r="Q1093" t="str">
            <v>C04561</v>
          </cell>
          <cell r="R1093">
            <v>38156</v>
          </cell>
          <cell r="S1093" t="str">
            <v>scarpo</v>
          </cell>
          <cell r="U1093" t="str">
            <v xml:space="preserve">Remove cable from old bridge. Install and remove cable for new temp utility bridge. Provide conduit for bridge work installed by contractor. Provide condit , manholes ,etc for other than actual bridge work. </v>
          </cell>
          <cell r="V1093" t="str">
            <v>This work will include installation and removals on BOTH bridges.</v>
          </cell>
          <cell r="W1093" t="str">
            <v>To relocate MECO facilities made necessary by the construction of a replacement bridge. _x000D_
The scope includes: _x000D_
Furnish a conduit raceway for the proposed temporary and permanent bridges_x000D_
Furnish and install underground conductors, two pullboxes, two manh</v>
          </cell>
          <cell r="X1093" t="str">
            <v>Div Ops-NE Electric</v>
          </cell>
          <cell r="Y1093" t="str">
            <v>75005310E</v>
          </cell>
          <cell r="Z1093" t="str">
            <v>MAE1000 - MA Electric Distribution PC</v>
          </cell>
          <cell r="AA1093" t="str">
            <v>NONE</v>
          </cell>
          <cell r="AB1093" t="str">
            <v>MASS PLANT - MA 5310 - MAE1000</v>
          </cell>
          <cell r="AE1093">
            <v>0</v>
          </cell>
          <cell r="AK1093">
            <v>38229</v>
          </cell>
        </row>
        <row r="1094">
          <cell r="A1094" t="str">
            <v>C004596</v>
          </cell>
          <cell r="B1094">
            <v>5310</v>
          </cell>
          <cell r="D1094" t="str">
            <v>Florence Jct 2T115 Circuit Switcher</v>
          </cell>
          <cell r="E1094" t="str">
            <v>P_Dist by Transmission Sub MA</v>
          </cell>
          <cell r="G1094" t="str">
            <v>49</v>
          </cell>
          <cell r="H1094" t="str">
            <v>NONE</v>
          </cell>
          <cell r="I1094" t="str">
            <v>CORCORAN, JOHN</v>
          </cell>
          <cell r="J1094" t="str">
            <v>Asset Condition</v>
          </cell>
          <cell r="L1094" t="str">
            <v>Asset Replacement</v>
          </cell>
          <cell r="M1094" t="str">
            <v>Specific</v>
          </cell>
          <cell r="N1094" t="str">
            <v>Substation Asset Replacement</v>
          </cell>
          <cell r="O1094" t="str">
            <v>Closed</v>
          </cell>
          <cell r="P1094">
            <v>7298</v>
          </cell>
          <cell r="Q1094" t="str">
            <v>C04596</v>
          </cell>
          <cell r="R1094">
            <v>38160</v>
          </cell>
          <cell r="S1094" t="str">
            <v>klabog</v>
          </cell>
          <cell r="U1094" t="str">
            <v>Florence Jct 2T115 Circuit Switcher</v>
          </cell>
          <cell r="V1094" t="str">
            <v>2T-115 Switch_x000D_
_x000D_
1/15/07 - Added REP designation - JC</v>
          </cell>
          <cell r="W1094" t="str">
            <v>Replacement of the sacrificial airbreak switches is undertaken to mitigate financial, reliability, equipment damage, and safety risks associated with the extended fault clearing times of these switches. This action is in accordance with the accepted asset</v>
          </cell>
          <cell r="X1094" t="str">
            <v>Div Ops-NE Electric</v>
          </cell>
          <cell r="Y1094" t="str">
            <v>75005310E</v>
          </cell>
          <cell r="Z1094" t="str">
            <v>MAE1000 - MA Electric Distribution PC</v>
          </cell>
          <cell r="AA1094" t="str">
            <v>NONE</v>
          </cell>
          <cell r="AB1094" t="str">
            <v>SUB #9 FLORENCE JUNCTION, NORTHAMPT</v>
          </cell>
          <cell r="AE1094">
            <v>9</v>
          </cell>
          <cell r="AF1094" t="str">
            <v>11</v>
          </cell>
          <cell r="AG1094">
            <v>39688</v>
          </cell>
          <cell r="AH1094">
            <v>757916.8</v>
          </cell>
          <cell r="AI1094">
            <v>0</v>
          </cell>
          <cell r="AJ1094">
            <v>0</v>
          </cell>
          <cell r="AK1094">
            <v>0</v>
          </cell>
          <cell r="AL1094">
            <v>1</v>
          </cell>
          <cell r="AM1094">
            <v>0</v>
          </cell>
          <cell r="AN1094">
            <v>1</v>
          </cell>
        </row>
        <row r="1095">
          <cell r="A1095" t="str">
            <v>C004597</v>
          </cell>
          <cell r="B1095">
            <v>5320</v>
          </cell>
          <cell r="C1095" t="str">
            <v>Massachusetts - East</v>
          </cell>
          <cell r="D1095" t="str">
            <v>Nantucket Distribution Study</v>
          </cell>
          <cell r="E1095" t="str">
            <v>P_Electric Distribution Line MA</v>
          </cell>
          <cell r="G1095" t="str">
            <v>19</v>
          </cell>
          <cell r="H1095" t="str">
            <v>15</v>
          </cell>
          <cell r="I1095" t="str">
            <v>RAMBERAN, HEERAN</v>
          </cell>
          <cell r="J1095" t="str">
            <v>System Capacity &amp; Performance</v>
          </cell>
          <cell r="K1095" t="str">
            <v>D_Non-REP LINE OTHER</v>
          </cell>
          <cell r="L1095" t="str">
            <v>Load Relief</v>
          </cell>
          <cell r="M1095" t="str">
            <v>Specific</v>
          </cell>
          <cell r="O1095" t="str">
            <v>Closed</v>
          </cell>
          <cell r="P1095">
            <v>7083</v>
          </cell>
          <cell r="Q1095" t="str">
            <v>C04597</v>
          </cell>
          <cell r="R1095">
            <v>38160</v>
          </cell>
          <cell r="S1095" t="str">
            <v>careyj</v>
          </cell>
          <cell r="U1095" t="str">
            <v>This study will review distribution improvements including new feeder getaways, roll-on generation requirements and facility upgrades that would have synergies with the installation of the second Nantucket 46 kV cable.</v>
          </cell>
          <cell r="V1095" t="str">
            <v xml:space="preserve">  </v>
          </cell>
          <cell r="W1095" t="str">
            <v xml:space="preserve">  </v>
          </cell>
          <cell r="X1095" t="str">
            <v>Div Ops-NE Electric</v>
          </cell>
          <cell r="Y1095" t="str">
            <v>75005320E</v>
          </cell>
          <cell r="Z1095" t="str">
            <v>MAE1000 - MA Electric Distribution PC</v>
          </cell>
          <cell r="AA1095" t="str">
            <v>NONE</v>
          </cell>
          <cell r="AB1095" t="str">
            <v>SUB #101 CANDLE STREET</v>
          </cell>
          <cell r="AE1095">
            <v>0</v>
          </cell>
        </row>
        <row r="1096">
          <cell r="A1096" t="str">
            <v>C004616</v>
          </cell>
          <cell r="B1096">
            <v>5310</v>
          </cell>
          <cell r="D1096" t="str">
            <v>Jiminy Peak Sewage Backup into UG</v>
          </cell>
          <cell r="E1096" t="str">
            <v>P_Electric Distribution Line MA</v>
          </cell>
          <cell r="G1096" t="str">
            <v>NONE</v>
          </cell>
          <cell r="H1096" t="str">
            <v>NONE</v>
          </cell>
          <cell r="I1096" t="str">
            <v>THOMAS, DAVID</v>
          </cell>
          <cell r="L1096" t="str">
            <v>Damage/Failure</v>
          </cell>
          <cell r="M1096" t="str">
            <v>Specific</v>
          </cell>
          <cell r="O1096" t="str">
            <v>cancelled</v>
          </cell>
          <cell r="Q1096" t="str">
            <v>C04616</v>
          </cell>
          <cell r="R1096">
            <v>38161</v>
          </cell>
          <cell r="S1096" t="str">
            <v>thomad</v>
          </cell>
          <cell r="U1096" t="str">
            <v>Investigation, clean-up, &amp; repairs as a result of sewage backup into MECO owned UG electrical system at Jiminy Peak.</v>
          </cell>
          <cell r="V1096" t="str">
            <v xml:space="preserve">  </v>
          </cell>
          <cell r="W1096" t="str">
            <v xml:space="preserve">  </v>
          </cell>
          <cell r="X1096" t="str">
            <v>Div Ops-NE Electric</v>
          </cell>
          <cell r="Y1096" t="str">
            <v>75005310E</v>
          </cell>
          <cell r="Z1096" t="str">
            <v>MAE1000 - MA Electric Distribution PC</v>
          </cell>
          <cell r="AA1096" t="str">
            <v>NONE</v>
          </cell>
          <cell r="AB1096" t="str">
            <v>MASS PLANT - MA 5310 - MAE1000</v>
          </cell>
          <cell r="AE1096">
            <v>0</v>
          </cell>
          <cell r="AK1096">
            <v>38161</v>
          </cell>
        </row>
        <row r="1097">
          <cell r="A1097" t="str">
            <v>C004681</v>
          </cell>
          <cell r="B1097">
            <v>5320</v>
          </cell>
          <cell r="D1097" t="str">
            <v>Nantucket Load Relief Study</v>
          </cell>
          <cell r="E1097" t="str">
            <v>P_Electric Distribution Line MA</v>
          </cell>
          <cell r="G1097" t="str">
            <v>NONE</v>
          </cell>
          <cell r="H1097" t="str">
            <v>NONE</v>
          </cell>
          <cell r="I1097" t="str">
            <v>POISSON, JEAN</v>
          </cell>
          <cell r="L1097" t="str">
            <v>Load Relief</v>
          </cell>
          <cell r="M1097" t="str">
            <v>Specific</v>
          </cell>
          <cell r="O1097" t="str">
            <v>Closed</v>
          </cell>
          <cell r="Q1097" t="str">
            <v>C04681</v>
          </cell>
          <cell r="R1097">
            <v>38167</v>
          </cell>
          <cell r="S1097" t="str">
            <v>holdgs</v>
          </cell>
          <cell r="U1097" t="str">
            <v>Engineering Design Study to reduce load on the 101L2, 101L3 &amp; 101L4 Feeders.</v>
          </cell>
          <cell r="V1097" t="str">
            <v>Study by E-PRO Engineering Consulting Firm.</v>
          </cell>
          <cell r="W1097" t="str">
            <v>Design modifications to distribution feeders to better distribute loads to reduce current peak loads on the 101L2, 101L3, &amp; 101L4 feeders &amp; allow for emergency generation contingency for essential customers.</v>
          </cell>
          <cell r="X1097" t="str">
            <v>Div Ops-NE Electric</v>
          </cell>
          <cell r="Y1097" t="str">
            <v>75005320E</v>
          </cell>
          <cell r="Z1097" t="str">
            <v>MAE1000 - MA Electric Distribution PC</v>
          </cell>
          <cell r="AA1097" t="str">
            <v>NONE</v>
          </cell>
          <cell r="AB1097" t="str">
            <v>COMPANY 5320 LEVEL ELECT DIST</v>
          </cell>
          <cell r="AE1097">
            <v>1</v>
          </cell>
          <cell r="AF1097" t="str">
            <v>1</v>
          </cell>
          <cell r="AG1097">
            <v>38167</v>
          </cell>
          <cell r="AH1097">
            <v>29555</v>
          </cell>
          <cell r="AI1097">
            <v>1</v>
          </cell>
          <cell r="AJ1097">
            <v>1</v>
          </cell>
          <cell r="AK1097">
            <v>1</v>
          </cell>
          <cell r="AL1097">
            <v>0</v>
          </cell>
          <cell r="AM1097">
            <v>1</v>
          </cell>
          <cell r="AN1097">
            <v>1</v>
          </cell>
        </row>
        <row r="1098">
          <cell r="A1098" t="str">
            <v>C004682</v>
          </cell>
          <cell r="B1098">
            <v>5320</v>
          </cell>
          <cell r="C1098" t="str">
            <v>Massachusetts - East</v>
          </cell>
          <cell r="D1098" t="str">
            <v>Generation Contingency Study</v>
          </cell>
          <cell r="E1098" t="str">
            <v>P_Electric Distribution Line MA</v>
          </cell>
          <cell r="G1098" t="str">
            <v>NONE</v>
          </cell>
          <cell r="H1098" t="str">
            <v>NONE</v>
          </cell>
          <cell r="I1098" t="str">
            <v>POISSON, JEAN</v>
          </cell>
          <cell r="J1098" t="str">
            <v>System Capacity &amp; Performance</v>
          </cell>
          <cell r="L1098" t="str">
            <v>Reliability - Dist</v>
          </cell>
          <cell r="M1098" t="str">
            <v>Specific</v>
          </cell>
          <cell r="O1098" t="str">
            <v>Closed</v>
          </cell>
          <cell r="P1098">
            <v>7072</v>
          </cell>
          <cell r="Q1098" t="str">
            <v>C04682</v>
          </cell>
          <cell r="R1098">
            <v>38167</v>
          </cell>
          <cell r="S1098" t="str">
            <v>holdgs</v>
          </cell>
          <cell r="U1098" t="str">
            <v>Engineering Study by E-PRO Consultants for emergency roll-on generation contingency plan.</v>
          </cell>
          <cell r="V1098" t="str">
            <v xml:space="preserve">  </v>
          </cell>
          <cell r="W1098" t="str">
            <v>Design modifications to the distribution system to accept emergency roll-on generation as contingency plan for long term failure of Undersea Cable or substation transformer failure.</v>
          </cell>
          <cell r="X1098" t="str">
            <v>Div Ops-NE Electric</v>
          </cell>
          <cell r="Y1098" t="str">
            <v>75005320E</v>
          </cell>
          <cell r="Z1098" t="str">
            <v>MAE1000 - MA Electric Distribution PC</v>
          </cell>
          <cell r="AA1098" t="str">
            <v>NONE</v>
          </cell>
          <cell r="AB1098" t="str">
            <v>COMPANY 5320 LEVEL ELECT DIST</v>
          </cell>
          <cell r="AE1098">
            <v>2</v>
          </cell>
          <cell r="AF1098" t="str">
            <v>2</v>
          </cell>
          <cell r="AG1098">
            <v>38959</v>
          </cell>
          <cell r="AH1098">
            <v>58000</v>
          </cell>
          <cell r="AI1098">
            <v>1</v>
          </cell>
          <cell r="AJ1098">
            <v>1</v>
          </cell>
          <cell r="AK1098">
            <v>1</v>
          </cell>
          <cell r="AL1098">
            <v>0</v>
          </cell>
          <cell r="AM1098">
            <v>1</v>
          </cell>
          <cell r="AN1098">
            <v>1</v>
          </cell>
        </row>
        <row r="1099">
          <cell r="A1099" t="str">
            <v>C004683</v>
          </cell>
          <cell r="B1099">
            <v>5310</v>
          </cell>
          <cell r="D1099" t="str">
            <v>Z-N&amp;G FY05 Cutout Replacement</v>
          </cell>
          <cell r="E1099" t="str">
            <v>P_Electric Distribution Line MA</v>
          </cell>
          <cell r="G1099" t="str">
            <v>NONE</v>
          </cell>
          <cell r="H1099" t="str">
            <v>NONE</v>
          </cell>
          <cell r="I1099" t="str">
            <v>DOMEY, LAURA</v>
          </cell>
          <cell r="J1099" t="str">
            <v>Asset Condition</v>
          </cell>
          <cell r="L1099" t="str">
            <v>Asset Replacement</v>
          </cell>
          <cell r="M1099" t="str">
            <v>Specific</v>
          </cell>
          <cell r="O1099" t="str">
            <v>Closed</v>
          </cell>
          <cell r="P1099">
            <v>8921</v>
          </cell>
          <cell r="Q1099" t="str">
            <v>C04683</v>
          </cell>
          <cell r="R1099">
            <v>38167</v>
          </cell>
          <cell r="S1099" t="str">
            <v>henryj</v>
          </cell>
          <cell r="U1099" t="str">
            <v>Cutout Replacement program</v>
          </cell>
          <cell r="V1099" t="str">
            <v xml:space="preserve">  </v>
          </cell>
          <cell r="W1099" t="str">
            <v>This project is for the replacement of 900 cutouts in the North and Granite Division.  This is part of the annual work plan for fiscal year 2005.</v>
          </cell>
          <cell r="X1099" t="str">
            <v>Div Ops-NE Electric</v>
          </cell>
          <cell r="Y1099" t="str">
            <v>75005310E</v>
          </cell>
          <cell r="Z1099" t="str">
            <v>MAE1000 - MA Electric Distribution PC</v>
          </cell>
          <cell r="AA1099" t="str">
            <v>NONE</v>
          </cell>
          <cell r="AB1099" t="str">
            <v>MASS PLANT - MA 5310 - MAE1000</v>
          </cell>
          <cell r="AE1099">
            <v>1</v>
          </cell>
        </row>
        <row r="1100">
          <cell r="A1100" t="str">
            <v>C004684</v>
          </cell>
          <cell r="B1100">
            <v>5310</v>
          </cell>
          <cell r="D1100" t="str">
            <v>1W6 feeder installation</v>
          </cell>
          <cell r="E1100" t="str">
            <v>P_Electric Distribution Line MA</v>
          </cell>
          <cell r="G1100" t="str">
            <v>NONE</v>
          </cell>
          <cell r="H1100" t="str">
            <v>NONE</v>
          </cell>
          <cell r="M1100" t="str">
            <v>Specific</v>
          </cell>
          <cell r="O1100" t="str">
            <v>cancelled</v>
          </cell>
          <cell r="Q1100" t="str">
            <v>C04684</v>
          </cell>
          <cell r="R1100">
            <v>38167</v>
          </cell>
          <cell r="S1100" t="str">
            <v>reisnj</v>
          </cell>
          <cell r="U1100" t="str">
            <v>Install Regulators, bypass switch, 8000' of 15 kV 1000Cu cable and 2000' of 477 AAC conductor</v>
          </cell>
          <cell r="V1100" t="str">
            <v xml:space="preserve">  </v>
          </cell>
          <cell r="W1100" t="str">
            <v xml:space="preserve">  </v>
          </cell>
          <cell r="X1100" t="str">
            <v>Div Ops-NE Electric</v>
          </cell>
          <cell r="Y1100" t="str">
            <v>75005310E</v>
          </cell>
          <cell r="Z1100" t="str">
            <v>MAE1000 - MA Electric Distribution PC</v>
          </cell>
          <cell r="AA1100" t="str">
            <v>NONE</v>
          </cell>
          <cell r="AB1100" t="str">
            <v>SUB #1 FIELD STREET, QUINCY</v>
          </cell>
          <cell r="AE1100">
            <v>0</v>
          </cell>
          <cell r="AK1100">
            <v>38189</v>
          </cell>
        </row>
        <row r="1101">
          <cell r="A1101" t="str">
            <v>C004686</v>
          </cell>
          <cell r="B1101">
            <v>5310</v>
          </cell>
          <cell r="D1101" t="str">
            <v>Groton St. Sub- new modular feeder</v>
          </cell>
          <cell r="E1101" t="str">
            <v>P_Electric Distribution Sub MA</v>
          </cell>
          <cell r="G1101" t="str">
            <v>NONE</v>
          </cell>
          <cell r="H1101" t="str">
            <v>NONE</v>
          </cell>
          <cell r="M1101" t="str">
            <v>Specific</v>
          </cell>
          <cell r="O1101" t="str">
            <v>cancelled</v>
          </cell>
          <cell r="Q1101" t="str">
            <v>C04686</v>
          </cell>
          <cell r="R1101">
            <v>38167</v>
          </cell>
          <cell r="S1101" t="str">
            <v>walshn</v>
          </cell>
          <cell r="U1101" t="str">
            <v xml:space="preserve">Install new modular feeder.  Existing feeder will be retrofitted with a Form 6 control, bypass disconnects, and circuit switcher. Control house and RTU will be installed.  Station fence will be improved.  </v>
          </cell>
          <cell r="V1101" t="str">
            <v>Refer to PDS #255 - Groton St.- New Modular Feeder</v>
          </cell>
          <cell r="W1101" t="str">
            <v xml:space="preserve">  </v>
          </cell>
          <cell r="X1101" t="str">
            <v>Div Ops-NE Electric</v>
          </cell>
          <cell r="Y1101" t="str">
            <v>75005310E</v>
          </cell>
          <cell r="Z1101" t="str">
            <v>MAE1000 - MA Electric Distribution PC</v>
          </cell>
          <cell r="AA1101" t="str">
            <v>NONE</v>
          </cell>
          <cell r="AB1101" t="str">
            <v>SUB #226 GROTON STREET, PEPPERELL</v>
          </cell>
          <cell r="AE1101">
            <v>0</v>
          </cell>
          <cell r="AK1101">
            <v>38205</v>
          </cell>
        </row>
        <row r="1102">
          <cell r="A1102" t="str">
            <v>C004687</v>
          </cell>
          <cell r="B1102">
            <v>5310</v>
          </cell>
          <cell r="D1102" t="str">
            <v>Dunstable Sub- Automation/Telemetry</v>
          </cell>
          <cell r="E1102" t="str">
            <v>P_Electric Distribution Sub MA</v>
          </cell>
          <cell r="G1102" t="str">
            <v>NONE</v>
          </cell>
          <cell r="H1102" t="str">
            <v>NONE</v>
          </cell>
          <cell r="I1102" t="str">
            <v>EHRET, GRAHAM</v>
          </cell>
          <cell r="J1102" t="str">
            <v>System Capacity &amp; Performance</v>
          </cell>
          <cell r="L1102" t="str">
            <v>Reliability - Dist</v>
          </cell>
          <cell r="M1102" t="str">
            <v>Specific</v>
          </cell>
          <cell r="N1102" t="str">
            <v>EMS Expansion</v>
          </cell>
          <cell r="O1102" t="str">
            <v>Closed</v>
          </cell>
          <cell r="P1102">
            <v>7258</v>
          </cell>
          <cell r="Q1102" t="str">
            <v>C04687</v>
          </cell>
          <cell r="R1102">
            <v>38167</v>
          </cell>
          <cell r="S1102" t="str">
            <v>walshn</v>
          </cell>
          <cell r="U1102" t="str">
            <v>Dunstable Sub- Automation/Telemetry</v>
          </cell>
          <cell r="V1102" t="str">
            <v xml:space="preserve">Refer to the "Pepperell/Dunstable Distribution Study" 01/04 by Nathan Walsh and PDS #256 - Dunstable Retrofit Form 6 Control.  </v>
          </cell>
          <cell r="W1102" t="str">
            <v>Refer to PDS #256 - Dunstable- Retrofit Form 6 Control.  The 210L1 will be retrofitted with a Form 6 control for the purpose of automation and telemetry.  This falls in line with the company's EMS Substation Automation Initiative.  The bypass fuses will b</v>
          </cell>
          <cell r="X1102" t="str">
            <v>Div Ops-NE Electric</v>
          </cell>
          <cell r="Y1102" t="str">
            <v>75005310E</v>
          </cell>
          <cell r="Z1102" t="str">
            <v>MAE1000 - MA Electric Distribution PC</v>
          </cell>
          <cell r="AA1102" t="str">
            <v>NONE</v>
          </cell>
          <cell r="AB1102" t="str">
            <v>SUB #210 DUNSTABLE - PLEASANT ST, D</v>
          </cell>
          <cell r="AE1102">
            <v>5</v>
          </cell>
          <cell r="AF1102" t="str">
            <v>5</v>
          </cell>
          <cell r="AG1102">
            <v>39223</v>
          </cell>
          <cell r="AH1102">
            <v>261897</v>
          </cell>
          <cell r="AI1102">
            <v>0</v>
          </cell>
          <cell r="AJ1102">
            <v>0</v>
          </cell>
          <cell r="AK1102">
            <v>0</v>
          </cell>
          <cell r="AL1102">
            <v>0</v>
          </cell>
          <cell r="AM1102">
            <v>1</v>
          </cell>
          <cell r="AN1102">
            <v>1</v>
          </cell>
        </row>
        <row r="1103">
          <cell r="A1103" t="str">
            <v>C004690</v>
          </cell>
          <cell r="B1103">
            <v>5310</v>
          </cell>
          <cell r="D1103" t="str">
            <v>Fitch Rd. - 216W5 Regulator Upgrade</v>
          </cell>
          <cell r="E1103" t="str">
            <v>P_Electric Distribution Sub MA</v>
          </cell>
          <cell r="G1103" t="str">
            <v>NONE</v>
          </cell>
          <cell r="H1103" t="str">
            <v>NONE</v>
          </cell>
          <cell r="I1103" t="str">
            <v>NANGLE, FRANCIS</v>
          </cell>
          <cell r="J1103" t="str">
            <v>System Capacity &amp; Performance</v>
          </cell>
          <cell r="L1103" t="str">
            <v>Load Relief</v>
          </cell>
          <cell r="M1103" t="str">
            <v>Specific</v>
          </cell>
          <cell r="O1103" t="str">
            <v>Closed</v>
          </cell>
          <cell r="P1103">
            <v>7294</v>
          </cell>
          <cell r="Q1103" t="str">
            <v>C04690</v>
          </cell>
          <cell r="R1103">
            <v>38167</v>
          </cell>
          <cell r="S1103" t="str">
            <v>walshn</v>
          </cell>
          <cell r="U1103" t="str">
            <v>Replace the existing 216W5 regulators with 333 kva units.</v>
          </cell>
          <cell r="V1103" t="str">
            <v xml:space="preserve">  </v>
          </cell>
          <cell r="W1103" t="str">
            <v>Refer to memo "RSI - Nypro Corp." and PDS # 254 - Fitch Rd.- 216W5 Regulator Upgrade.  Nypro Corp has built a new manufacturing building and will be adding 2.3 MW of load.  This will overload the 216W1, which feeds Nypro.  Load will be swapped to the 216W</v>
          </cell>
          <cell r="X1103" t="str">
            <v>Div Ops-NE Electric</v>
          </cell>
          <cell r="Y1103" t="str">
            <v>75005310E</v>
          </cell>
          <cell r="Z1103" t="str">
            <v>MAE1000 - MA Electric Distribution PC</v>
          </cell>
          <cell r="AA1103" t="str">
            <v>NONE</v>
          </cell>
          <cell r="AB1103" t="str">
            <v>SUB #216 FITCH RD, CLINTON</v>
          </cell>
          <cell r="AE1103">
            <v>1</v>
          </cell>
          <cell r="AF1103" t="str">
            <v>1</v>
          </cell>
          <cell r="AG1103">
            <v>38176</v>
          </cell>
          <cell r="AH1103">
            <v>77000</v>
          </cell>
          <cell r="AI1103">
            <v>1</v>
          </cell>
          <cell r="AJ1103">
            <v>1</v>
          </cell>
          <cell r="AK1103">
            <v>1</v>
          </cell>
          <cell r="AL1103">
            <v>0</v>
          </cell>
          <cell r="AM1103">
            <v>1</v>
          </cell>
          <cell r="AN1103">
            <v>1</v>
          </cell>
        </row>
        <row r="1104">
          <cell r="A1104" t="str">
            <v>C004696</v>
          </cell>
          <cell r="B1104">
            <v>5310</v>
          </cell>
          <cell r="D1104" t="str">
            <v>FAC Malden Facility - Replace HVAC</v>
          </cell>
          <cell r="E1104" t="str">
            <v>P_Electric GenPlant Fac IT Share MA</v>
          </cell>
          <cell r="G1104" t="str">
            <v>NONE</v>
          </cell>
          <cell r="H1104" t="str">
            <v>NONE</v>
          </cell>
          <cell r="I1104" t="str">
            <v>BURNS, PATRICK</v>
          </cell>
          <cell r="L1104" t="str">
            <v>Facilities</v>
          </cell>
          <cell r="M1104" t="str">
            <v>Specific</v>
          </cell>
          <cell r="O1104" t="str">
            <v>Closed</v>
          </cell>
          <cell r="Q1104" t="str">
            <v>C04696</v>
          </cell>
          <cell r="R1104">
            <v>38167</v>
          </cell>
          <cell r="S1104" t="str">
            <v>zalesk</v>
          </cell>
          <cell r="U1104" t="str">
            <v>To accumulate capital, O&amp;M and removal costs associated with replacing HVAC at the Malden office.</v>
          </cell>
          <cell r="V1104" t="str">
            <v xml:space="preserve">  </v>
          </cell>
          <cell r="W1104" t="str">
            <v xml:space="preserve">  </v>
          </cell>
          <cell r="X1104" t="str">
            <v>Conversion Only</v>
          </cell>
          <cell r="Y1104" t="str">
            <v>99995310E</v>
          </cell>
          <cell r="Z1104" t="str">
            <v>MAE1000 - MA Electric Distribution PC</v>
          </cell>
          <cell r="AA1104" t="str">
            <v>NONE</v>
          </cell>
          <cell r="AB1104" t="str">
            <v>SERVICE BLDG-170 MEDFORD STREET, MA</v>
          </cell>
          <cell r="AE1104">
            <v>3</v>
          </cell>
          <cell r="AF1104" t="str">
            <v>3</v>
          </cell>
          <cell r="AG1104">
            <v>38450</v>
          </cell>
          <cell r="AH1104">
            <v>185000</v>
          </cell>
          <cell r="AI1104">
            <v>0</v>
          </cell>
          <cell r="AJ1104">
            <v>1</v>
          </cell>
          <cell r="AK1104">
            <v>1</v>
          </cell>
          <cell r="AL1104">
            <v>0</v>
          </cell>
          <cell r="AM1104">
            <v>1</v>
          </cell>
          <cell r="AN1104">
            <v>1</v>
          </cell>
        </row>
        <row r="1105">
          <cell r="A1105" t="str">
            <v>C004782</v>
          </cell>
          <cell r="B1105">
            <v>5310</v>
          </cell>
          <cell r="D1105" t="str">
            <v>Z-GLOUCESTER 24 HUF PROJECT</v>
          </cell>
          <cell r="E1105" t="str">
            <v>P_Electric Distribution Line MA</v>
          </cell>
          <cell r="G1105" t="str">
            <v>NONE</v>
          </cell>
          <cell r="H1105" t="str">
            <v>NONE</v>
          </cell>
          <cell r="I1105" t="str">
            <v>ARAVANTINOS, DENA</v>
          </cell>
          <cell r="J1105" t="str">
            <v>System Capacity &amp; Performance</v>
          </cell>
          <cell r="L1105" t="str">
            <v>Load Relief</v>
          </cell>
          <cell r="M1105" t="str">
            <v>Specific</v>
          </cell>
          <cell r="N1105" t="str">
            <v>HUF/Feeder Health Review</v>
          </cell>
          <cell r="O1105" t="str">
            <v>Closed</v>
          </cell>
          <cell r="P1105">
            <v>8904</v>
          </cell>
          <cell r="Q1105" t="str">
            <v>C04782</v>
          </cell>
          <cell r="R1105">
            <v>38174</v>
          </cell>
          <cell r="S1105" t="str">
            <v>aravad</v>
          </cell>
          <cell r="U1105" t="str">
            <v>INSTALL 5700 CKT FT 5kV 500kcmil CU EPR CABLE, 565 CKT FT 15kV 477 SPACER CABLE, 285 CKT FT 15kV XLP AERIAL CABLE, 12 COLDSHRINK CABLE TERMINATIONS, 1 450kVAR CAPACITOR, 2 LOADBREAK SWITCHES, 6 DISCONNECT SWITCHES, 5 40-3 JO POLES, 15</v>
          </cell>
          <cell r="V1105" t="str">
            <v>REMOVALS 5700 CKT FT 250-4C VARNISHED CAMBRIC CABLE, 480 FT 1C-4/0 CU PRIMARY WIRE, 18 DISCONNECT SWITCHES, 5 40-3 JO POLES</v>
          </cell>
          <cell r="W1105" t="str">
            <v xml:space="preserve">MEMORANDUM FROM JAMES H PATTERSON DATED 3/9/04 REQUESTS SYSTEM IMPROVEMENTS CONSISTING OF CABLE REPLACEMENT AND OR FEEDER REARRANGEMENT BE COMPLETED ON THE GLOUCESTER 24 FEEDERS; 24J6, 24J9, 24J10, 24J8, 24J5A, AND 24J5B. _x000D_
_x000D_
JAMES H PATTERSON MEMORANDUM </v>
          </cell>
          <cell r="X1105" t="str">
            <v>Div Ops-NE Electric</v>
          </cell>
          <cell r="Y1105" t="str">
            <v>75005310E</v>
          </cell>
          <cell r="Z1105" t="str">
            <v>MAE1000 - MA Electric Distribution PC</v>
          </cell>
          <cell r="AA1105" t="str">
            <v>NONE</v>
          </cell>
          <cell r="AB1105" t="str">
            <v>MASS PLANT - MA 5310 - MAE1000</v>
          </cell>
          <cell r="AE1105">
            <v>4</v>
          </cell>
          <cell r="AF1105" t="str">
            <v>4</v>
          </cell>
          <cell r="AG1105">
            <v>39169</v>
          </cell>
          <cell r="AH1105">
            <v>406009</v>
          </cell>
          <cell r="AI1105">
            <v>0</v>
          </cell>
          <cell r="AJ1105">
            <v>0</v>
          </cell>
          <cell r="AK1105">
            <v>0</v>
          </cell>
          <cell r="AL1105">
            <v>0</v>
          </cell>
          <cell r="AM1105">
            <v>1</v>
          </cell>
          <cell r="AN1105">
            <v>1</v>
          </cell>
        </row>
        <row r="1106">
          <cell r="A1106" t="str">
            <v>C004784</v>
          </cell>
          <cell r="B1106">
            <v>5310</v>
          </cell>
          <cell r="D1106" t="str">
            <v>FAC Worcester - Carpet Ins/Rem</v>
          </cell>
          <cell r="E1106" t="str">
            <v>P_Electric GenPlant Fac IT Share MA</v>
          </cell>
          <cell r="G1106" t="str">
            <v>NONE</v>
          </cell>
          <cell r="H1106" t="str">
            <v>NONE</v>
          </cell>
          <cell r="I1106" t="str">
            <v>BURNS, PATRICK</v>
          </cell>
          <cell r="L1106" t="str">
            <v>Facilities</v>
          </cell>
          <cell r="M1106" t="str">
            <v>Specific</v>
          </cell>
          <cell r="O1106" t="str">
            <v>Closed</v>
          </cell>
          <cell r="Q1106" t="str">
            <v>C04784</v>
          </cell>
          <cell r="R1106">
            <v>38175</v>
          </cell>
          <cell r="S1106" t="str">
            <v>zalesk</v>
          </cell>
          <cell r="U1106" t="str">
            <v>Furnish and Install Carpet in Worcester.  Existing carpet is frayed and presents a tripping hazard</v>
          </cell>
          <cell r="V1106" t="str">
            <v xml:space="preserve">  </v>
          </cell>
          <cell r="W1106" t="str">
            <v>Existing carpet is worn and beyond its useful life</v>
          </cell>
          <cell r="X1106" t="str">
            <v>Conversion Only</v>
          </cell>
          <cell r="Y1106" t="str">
            <v>99995310E</v>
          </cell>
          <cell r="Z1106" t="str">
            <v>MAE1000 - MA Electric Distribution PC</v>
          </cell>
          <cell r="AA1106" t="str">
            <v>NONE</v>
          </cell>
          <cell r="AB1106" t="str">
            <v>SERVICE BLDG-939 SOUTHBRIDGE STREET</v>
          </cell>
          <cell r="AE1106">
            <v>3</v>
          </cell>
          <cell r="AF1106" t="str">
            <v>3</v>
          </cell>
          <cell r="AG1106">
            <v>38790</v>
          </cell>
          <cell r="AH1106">
            <v>117500</v>
          </cell>
          <cell r="AI1106">
            <v>0</v>
          </cell>
          <cell r="AJ1106">
            <v>1</v>
          </cell>
          <cell r="AK1106">
            <v>1</v>
          </cell>
          <cell r="AL1106">
            <v>0</v>
          </cell>
          <cell r="AM1106">
            <v>1</v>
          </cell>
          <cell r="AN1106">
            <v>1</v>
          </cell>
        </row>
        <row r="1107">
          <cell r="A1107" t="str">
            <v>C004785</v>
          </cell>
          <cell r="B1107">
            <v>5310</v>
          </cell>
          <cell r="D1107" t="str">
            <v>FAC Worcester - Fire Alarm Upg</v>
          </cell>
          <cell r="E1107" t="str">
            <v>P_Electric GenPlant Fac IT Share MA</v>
          </cell>
          <cell r="G1107" t="str">
            <v>NONE</v>
          </cell>
          <cell r="H1107" t="str">
            <v>NONE</v>
          </cell>
          <cell r="I1107" t="str">
            <v>BURNS, PATRICK</v>
          </cell>
          <cell r="L1107" t="str">
            <v>Facilities</v>
          </cell>
          <cell r="M1107" t="str">
            <v>Specific</v>
          </cell>
          <cell r="O1107" t="str">
            <v>Closed</v>
          </cell>
          <cell r="Q1107" t="str">
            <v>C04785</v>
          </cell>
          <cell r="R1107">
            <v>38175</v>
          </cell>
          <cell r="S1107" t="str">
            <v>zalesk</v>
          </cell>
          <cell r="U1107" t="str">
            <v>To accumulate capital, O&amp;M and removal costs associated with fire alarm upgrades at the Worcester office.</v>
          </cell>
          <cell r="V1107" t="str">
            <v xml:space="preserve">  </v>
          </cell>
          <cell r="W1107" t="str">
            <v xml:space="preserve">  </v>
          </cell>
          <cell r="X1107" t="str">
            <v>Conversion Only</v>
          </cell>
          <cell r="Y1107" t="str">
            <v>99995310E</v>
          </cell>
          <cell r="Z1107" t="str">
            <v>MAE1000 - MA Electric Distribution PC</v>
          </cell>
          <cell r="AA1107" t="str">
            <v>NONE</v>
          </cell>
          <cell r="AB1107" t="str">
            <v>SERVICE BLDG-939 SOUTHBRIDGE STREET</v>
          </cell>
          <cell r="AE1107">
            <v>3</v>
          </cell>
          <cell r="AF1107" t="str">
            <v>3</v>
          </cell>
          <cell r="AG1107">
            <v>38790</v>
          </cell>
          <cell r="AH1107">
            <v>219000</v>
          </cell>
          <cell r="AI1107">
            <v>0</v>
          </cell>
          <cell r="AJ1107">
            <v>0</v>
          </cell>
          <cell r="AK1107">
            <v>1</v>
          </cell>
          <cell r="AL1107">
            <v>0</v>
          </cell>
          <cell r="AM1107">
            <v>1</v>
          </cell>
          <cell r="AN1107">
            <v>1</v>
          </cell>
        </row>
        <row r="1108">
          <cell r="A1108" t="str">
            <v>C004789</v>
          </cell>
          <cell r="B1108">
            <v>5310</v>
          </cell>
          <cell r="D1108" t="str">
            <v>FAC N. Adams Facility - Roof &amp;Brick</v>
          </cell>
          <cell r="E1108" t="str">
            <v>P_Electric GenPlant Fac IT Share MA</v>
          </cell>
          <cell r="G1108" t="str">
            <v>NONE</v>
          </cell>
          <cell r="H1108" t="str">
            <v>NONE</v>
          </cell>
          <cell r="I1108" t="str">
            <v>BURNS, PATRICK</v>
          </cell>
          <cell r="L1108" t="str">
            <v>Facilities</v>
          </cell>
          <cell r="M1108" t="str">
            <v>Specific</v>
          </cell>
          <cell r="O1108" t="str">
            <v>Closed</v>
          </cell>
          <cell r="Q1108" t="str">
            <v>C04789</v>
          </cell>
          <cell r="R1108">
            <v>38175</v>
          </cell>
          <cell r="S1108" t="str">
            <v>zalesk</v>
          </cell>
          <cell r="U1108" t="str">
            <v>Capital cost to remove and replace brick &amp; windows at the North Adams Warehouse</v>
          </cell>
          <cell r="V1108" t="str">
            <v xml:space="preserve">  </v>
          </cell>
          <cell r="W1108" t="str">
            <v xml:space="preserve">  </v>
          </cell>
          <cell r="X1108" t="str">
            <v>Conversion Only</v>
          </cell>
          <cell r="Y1108" t="str">
            <v>99995310E</v>
          </cell>
          <cell r="Z1108" t="str">
            <v>MAE1000 - MA Electric Distribution PC</v>
          </cell>
          <cell r="AA1108" t="str">
            <v>NONE</v>
          </cell>
          <cell r="AB1108" t="str">
            <v xml:space="preserve">SERVICE BLDG - BROWN STREET, NORTH </v>
          </cell>
          <cell r="AE1108">
            <v>3</v>
          </cell>
          <cell r="AF1108" t="str">
            <v>3</v>
          </cell>
          <cell r="AG1108">
            <v>38456</v>
          </cell>
          <cell r="AH1108">
            <v>140000</v>
          </cell>
          <cell r="AI1108">
            <v>0</v>
          </cell>
          <cell r="AJ1108">
            <v>1</v>
          </cell>
          <cell r="AK1108">
            <v>1</v>
          </cell>
          <cell r="AL1108">
            <v>0</v>
          </cell>
          <cell r="AM1108">
            <v>1</v>
          </cell>
          <cell r="AN1108">
            <v>1</v>
          </cell>
        </row>
        <row r="1109">
          <cell r="A1109" t="str">
            <v>C004796</v>
          </cell>
          <cell r="B1109">
            <v>5310</v>
          </cell>
          <cell r="D1109" t="str">
            <v>Z-FAC N Andover Facility  Chiller</v>
          </cell>
          <cell r="E1109" t="str">
            <v>P_Electric GenPlant Fac IT Share MA</v>
          </cell>
          <cell r="G1109" t="str">
            <v>NONE</v>
          </cell>
          <cell r="H1109" t="str">
            <v>NONE</v>
          </cell>
          <cell r="I1109" t="str">
            <v>BURNS, PATRICK</v>
          </cell>
          <cell r="L1109" t="str">
            <v>Facilities</v>
          </cell>
          <cell r="M1109" t="str">
            <v>Specific</v>
          </cell>
          <cell r="O1109" t="str">
            <v>Closed</v>
          </cell>
          <cell r="Q1109" t="str">
            <v>C04796</v>
          </cell>
          <cell r="R1109">
            <v>38175</v>
          </cell>
          <cell r="S1109" t="str">
            <v>zalesk</v>
          </cell>
          <cell r="U1109" t="str">
            <v>To accumulate capital, O&amp;M and removal costs associated with installing and removing chiller unit at the North Andover office.</v>
          </cell>
          <cell r="V1109" t="str">
            <v xml:space="preserve">  </v>
          </cell>
          <cell r="W1109" t="str">
            <v>The existing chiller at the North Andover office has failed and requires replacement.</v>
          </cell>
          <cell r="X1109" t="str">
            <v>Conversion Only</v>
          </cell>
          <cell r="Y1109" t="str">
            <v>99995310E</v>
          </cell>
          <cell r="Z1109" t="str">
            <v>MAE1000 - MA Electric Distribution PC</v>
          </cell>
          <cell r="AA1109" t="str">
            <v>NONE</v>
          </cell>
          <cell r="AB1109" t="str">
            <v>DISTRICT OFFICE</v>
          </cell>
          <cell r="AE1109">
            <v>1</v>
          </cell>
          <cell r="AF1109" t="str">
            <v>1</v>
          </cell>
          <cell r="AG1109">
            <v>38190</v>
          </cell>
          <cell r="AH1109">
            <v>170000</v>
          </cell>
          <cell r="AI1109">
            <v>0</v>
          </cell>
          <cell r="AJ1109">
            <v>1</v>
          </cell>
          <cell r="AK1109">
            <v>1</v>
          </cell>
          <cell r="AL1109">
            <v>0</v>
          </cell>
          <cell r="AM1109">
            <v>1</v>
          </cell>
          <cell r="AN1109">
            <v>1</v>
          </cell>
        </row>
        <row r="1110">
          <cell r="A1110" t="str">
            <v>C004817</v>
          </cell>
          <cell r="B1110">
            <v>5310</v>
          </cell>
          <cell r="D1110" t="str">
            <v>Environmental Waste Disposal FY05</v>
          </cell>
          <cell r="E1110" t="str">
            <v>P_Electric Distribution Line MA</v>
          </cell>
          <cell r="G1110" t="str">
            <v>NONE</v>
          </cell>
          <cell r="H1110" t="str">
            <v>NONE</v>
          </cell>
          <cell r="M1110" t="str">
            <v>Specific</v>
          </cell>
          <cell r="O1110" t="str">
            <v>cancelled</v>
          </cell>
          <cell r="Q1110" t="str">
            <v>C04817</v>
          </cell>
          <cell r="R1110">
            <v>38176</v>
          </cell>
          <cell r="S1110" t="str">
            <v>alvara</v>
          </cell>
          <cell r="U1110" t="str">
            <v>Accumulate charges for battery disposal, lighting waste, desposal of oily rags &amp; other oily waste, asbestos, etc. from all BSW Ops departments</v>
          </cell>
          <cell r="V1110" t="str">
            <v xml:space="preserve">  </v>
          </cell>
          <cell r="W1110" t="str">
            <v xml:space="preserve">  </v>
          </cell>
          <cell r="X1110" t="str">
            <v>Div Ops-NE Electric</v>
          </cell>
          <cell r="Y1110" t="str">
            <v>75005310E</v>
          </cell>
          <cell r="Z1110" t="str">
            <v>MAE1000 - MA Electric Distribution PC</v>
          </cell>
          <cell r="AA1110" t="str">
            <v>NONE</v>
          </cell>
          <cell r="AB1110" t="str">
            <v xml:space="preserve">COMPANY 5310 LEVEL ELECT DIST </v>
          </cell>
          <cell r="AE1110">
            <v>0</v>
          </cell>
          <cell r="AK1110">
            <v>38327</v>
          </cell>
        </row>
        <row r="1111">
          <cell r="A1111" t="str">
            <v>C004837</v>
          </cell>
          <cell r="B1111">
            <v>5310</v>
          </cell>
          <cell r="D1111" t="str">
            <v>Z-2333x Reconductoring</v>
          </cell>
          <cell r="E1111" t="str">
            <v>P_Electric Distribution Line MA</v>
          </cell>
          <cell r="G1111" t="str">
            <v>NONE</v>
          </cell>
          <cell r="H1111" t="str">
            <v>NONE</v>
          </cell>
          <cell r="I1111" t="str">
            <v>SOBOLEWSKI, SCOTT</v>
          </cell>
          <cell r="L1111" t="str">
            <v>Asset Replacement</v>
          </cell>
          <cell r="M1111" t="str">
            <v>Specific</v>
          </cell>
          <cell r="O1111" t="str">
            <v>cancelled</v>
          </cell>
          <cell r="Q1111" t="str">
            <v>C04837</v>
          </cell>
          <cell r="R1111">
            <v>38177</v>
          </cell>
          <cell r="S1111" t="str">
            <v>sobols</v>
          </cell>
          <cell r="U1111" t="str">
            <v>Install 8,200 cir.ft of 3 phase 25KV 4/0 Cu XLP_x000D_
Remove 15,000 circuit feet of 3 phase 25KV 4/0 Al XLP, includes removal of abandoned 2398c circuit</v>
          </cell>
          <cell r="V1111" t="str">
            <v xml:space="preserve">The 2333x is a targeted circuit for replacement, nearing the end of its expected life. </v>
          </cell>
          <cell r="W1111" t="str">
            <v>2333x is nearing the end of its expected life and is targeted to be replaced. While replacing the 2333x, abandoned sections of the old 2398c circuit will be removed.</v>
          </cell>
          <cell r="X1111" t="str">
            <v>Div Ops-NE Electric</v>
          </cell>
          <cell r="Y1111" t="str">
            <v>75005310E</v>
          </cell>
          <cell r="Z1111" t="str">
            <v>MAE1000 - MA Electric Distribution PC</v>
          </cell>
          <cell r="AA1111" t="str">
            <v>NONE</v>
          </cell>
          <cell r="AB1111" t="str">
            <v>MASS PLANT - MA 5310 - MAE1000</v>
          </cell>
          <cell r="AE1111">
            <v>0</v>
          </cell>
          <cell r="AK1111">
            <v>38229</v>
          </cell>
        </row>
        <row r="1112">
          <cell r="A1112" t="str">
            <v>C004878</v>
          </cell>
          <cell r="B1112">
            <v>5310</v>
          </cell>
          <cell r="D1112" t="str">
            <v>Sandy Pond 3521 CCVTS</v>
          </cell>
          <cell r="E1112" t="str">
            <v>P_Electric Transmission Sub MA</v>
          </cell>
          <cell r="G1112" t="str">
            <v>NONE</v>
          </cell>
          <cell r="H1112" t="str">
            <v>NONE</v>
          </cell>
          <cell r="O1112" t="str">
            <v>cancelled</v>
          </cell>
          <cell r="Q1112" t="str">
            <v>C04878</v>
          </cell>
          <cell r="R1112">
            <v>38187</v>
          </cell>
          <cell r="S1112" t="str">
            <v>alleto</v>
          </cell>
          <cell r="U1112" t="str">
            <v>Replace three 345KV CCVTS on the 3521 line at Sandy Pond substation #237._x000D_
SC# 660958</v>
          </cell>
          <cell r="V1112" t="str">
            <v xml:space="preserve">  </v>
          </cell>
          <cell r="W1112" t="str">
            <v>CCVTS failed diagnostics testing. These type have known issues.</v>
          </cell>
          <cell r="X1112" t="str">
            <v>Div Ops-NE Electric</v>
          </cell>
          <cell r="Y1112" t="str">
            <v>75005310T</v>
          </cell>
          <cell r="Z1112" t="str">
            <v>FRT5000 - FR Transmission Profit Center</v>
          </cell>
          <cell r="AA1112" t="str">
            <v>NONE</v>
          </cell>
          <cell r="AB1112" t="str">
            <v>SUB #237 SANDY POND, AYER</v>
          </cell>
          <cell r="AE1112">
            <v>0</v>
          </cell>
          <cell r="AK1112">
            <v>38187</v>
          </cell>
        </row>
        <row r="1113">
          <cell r="A1113" t="str">
            <v>C004882</v>
          </cell>
          <cell r="B1113">
            <v>5310</v>
          </cell>
          <cell r="D1113" t="str">
            <v xml:space="preserve">SLR Attl 9L3 -9L1 </v>
          </cell>
          <cell r="E1113" t="str">
            <v>P_Electric Distribution Line MA</v>
          </cell>
          <cell r="G1113" t="str">
            <v>NONE</v>
          </cell>
          <cell r="H1113" t="str">
            <v>NONE</v>
          </cell>
          <cell r="I1113" t="str">
            <v>POISSON, JEAN</v>
          </cell>
          <cell r="L1113" t="str">
            <v>Load Relief</v>
          </cell>
          <cell r="M1113" t="str">
            <v>Specific</v>
          </cell>
          <cell r="O1113" t="str">
            <v>cancelled</v>
          </cell>
          <cell r="Q1113" t="str">
            <v>C04882</v>
          </cell>
          <cell r="R1113">
            <v>38188</v>
          </cell>
          <cell r="S1113" t="str">
            <v>klisie</v>
          </cell>
          <cell r="U1113" t="str">
            <v xml:space="preserve">  </v>
          </cell>
          <cell r="V1113" t="str">
            <v>Cancelled duplicate project C01887</v>
          </cell>
          <cell r="W1113" t="str">
            <v xml:space="preserve">A portion of the load will be transferred from the 9L3 to the 9L1 along West St and Newport Ave in Attleboro. This work will require the installation of 12 new poles, 2- 15 kV 600 amp loadbreak switch and approximately 2500 feet of 3-1/c 477 spacer cable </v>
          </cell>
          <cell r="X1113" t="str">
            <v>Div Ops-NE Electric</v>
          </cell>
          <cell r="Y1113" t="str">
            <v>75005310E</v>
          </cell>
          <cell r="Z1113" t="str">
            <v>MAE1000 - MA Electric Distribution PC</v>
          </cell>
          <cell r="AA1113" t="str">
            <v>NONE</v>
          </cell>
          <cell r="AB1113" t="str">
            <v>MASS PLANT - MA 5310 - MAE1000</v>
          </cell>
          <cell r="AE1113">
            <v>1</v>
          </cell>
          <cell r="AF1113" t="str">
            <v>1</v>
          </cell>
          <cell r="AG1113">
            <v>38189</v>
          </cell>
          <cell r="AH1113">
            <v>85195.8</v>
          </cell>
          <cell r="AK1113">
            <v>38392</v>
          </cell>
        </row>
        <row r="1114">
          <cell r="A1114" t="str">
            <v>C004887</v>
          </cell>
          <cell r="B1114">
            <v>5310</v>
          </cell>
          <cell r="D1114" t="str">
            <v>Install Feeder 1W6 Distribution</v>
          </cell>
          <cell r="E1114" t="str">
            <v>P_Electric Distribution Line MA</v>
          </cell>
          <cell r="G1114" t="str">
            <v>NONE</v>
          </cell>
          <cell r="H1114" t="str">
            <v>NONE</v>
          </cell>
          <cell r="I1114" t="str">
            <v>REIS, NICHOLAS</v>
          </cell>
          <cell r="J1114" t="str">
            <v>System Capacity &amp; Performance</v>
          </cell>
          <cell r="L1114" t="str">
            <v>Load Relief</v>
          </cell>
          <cell r="M1114" t="str">
            <v>Specific</v>
          </cell>
          <cell r="O1114" t="str">
            <v>Closed</v>
          </cell>
          <cell r="P1114">
            <v>8245</v>
          </cell>
          <cell r="Q1114" t="str">
            <v>C04887</v>
          </cell>
          <cell r="R1114">
            <v>38189</v>
          </cell>
          <cell r="S1114" t="str">
            <v>reisnj</v>
          </cell>
          <cell r="U1114" t="str">
            <v>Original Distribution Project created for the construction of new feeder 1W6 out of Field St substation. A portion of the work was performed under this project number. The remainder of the work for the construction of the 1W6 feeder w</v>
          </cell>
          <cell r="V1114" t="str">
            <v>Original estimate: $1,145,500.00_x000D_
Actual charges: $491,263.01 (as of 1/22/07)_x000D_
This project entails the conversion of the 1J4 (4.16 KV feeder), UG survey work  and installation of 1W6 feeder getaway at Broad Street along the civil work to install conduits</v>
          </cell>
          <cell r="W1114" t="str">
            <v>The ongoing Quincy Supply and Distribution Study has identified the need to install the Field St, 1W6 feeder for the 2005 summer peak season.  The installation of the 1W6 feeder is considered a common item in the recommendations that will be proposed in t</v>
          </cell>
          <cell r="X1114" t="str">
            <v>Div Ops-NE Electric</v>
          </cell>
          <cell r="Y1114" t="str">
            <v>75005310E</v>
          </cell>
          <cell r="Z1114" t="str">
            <v>MAE1000 - MA Electric Distribution PC</v>
          </cell>
          <cell r="AA1114" t="str">
            <v>NONE</v>
          </cell>
          <cell r="AB1114" t="str">
            <v>MASS PLANT - MA 5310 - MAE1000</v>
          </cell>
          <cell r="AE1114">
            <v>1</v>
          </cell>
          <cell r="AF1114" t="str">
            <v>1</v>
          </cell>
          <cell r="AG1114">
            <v>38219</v>
          </cell>
          <cell r="AH1114">
            <v>1145500</v>
          </cell>
          <cell r="AI1114">
            <v>0</v>
          </cell>
          <cell r="AJ1114">
            <v>0</v>
          </cell>
          <cell r="AK1114">
            <v>0</v>
          </cell>
          <cell r="AL1114">
            <v>1</v>
          </cell>
          <cell r="AM1114">
            <v>0</v>
          </cell>
          <cell r="AN1114">
            <v>1</v>
          </cell>
        </row>
        <row r="1115">
          <cell r="A1115" t="str">
            <v>C004891</v>
          </cell>
          <cell r="B1115">
            <v>5310</v>
          </cell>
          <cell r="D1115" t="str">
            <v>1W6 Position installation Field St.</v>
          </cell>
          <cell r="E1115" t="str">
            <v>P_Electric Distribution Line MA</v>
          </cell>
          <cell r="G1115" t="str">
            <v>NONE</v>
          </cell>
          <cell r="H1115" t="str">
            <v>NONE</v>
          </cell>
          <cell r="I1115" t="str">
            <v>HANLON, WILLIAM</v>
          </cell>
          <cell r="J1115" t="str">
            <v>System Capacity &amp; Performance</v>
          </cell>
          <cell r="L1115" t="str">
            <v>Load Relief</v>
          </cell>
          <cell r="M1115" t="str">
            <v>Specific</v>
          </cell>
          <cell r="O1115" t="str">
            <v>Closed</v>
          </cell>
          <cell r="P1115">
            <v>7655</v>
          </cell>
          <cell r="Q1115" t="str">
            <v>C04891</v>
          </cell>
          <cell r="R1115">
            <v>38189</v>
          </cell>
          <cell r="S1115" t="str">
            <v>reisnj</v>
          </cell>
          <cell r="U1115" t="str">
            <v>Install a regulator bypass switch, 3 new 333 KVA regulators, and 300' of conduit to .  The 1W6 will be fully SCADA integrated.  300 ft of new conduit</v>
          </cell>
          <cell r="V1115" t="str">
            <v>Installation of the 1W6 feeder will involve utilizing the abandoned 1901 circuit position in the Field St #1, new 13.8 kV yard. Breakers and protection currently exist for this new feeder position.</v>
          </cell>
          <cell r="W1115"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1115" t="str">
            <v>Div Ops-NE Electric</v>
          </cell>
          <cell r="Y1115" t="str">
            <v>75005310E</v>
          </cell>
          <cell r="Z1115" t="str">
            <v>MAE1000 - MA Electric Distribution PC</v>
          </cell>
          <cell r="AA1115" t="str">
            <v>NONE</v>
          </cell>
          <cell r="AB1115" t="str">
            <v>SUB #1 FIELD STREET, QUINCY</v>
          </cell>
          <cell r="AE1115">
            <v>4</v>
          </cell>
          <cell r="AF1115" t="str">
            <v>4</v>
          </cell>
          <cell r="AG1115">
            <v>39170</v>
          </cell>
          <cell r="AH1115">
            <v>3167331</v>
          </cell>
          <cell r="AI1115">
            <v>0</v>
          </cell>
          <cell r="AJ1115">
            <v>0</v>
          </cell>
          <cell r="AK1115">
            <v>0</v>
          </cell>
          <cell r="AL1115">
            <v>1</v>
          </cell>
          <cell r="AM1115">
            <v>0</v>
          </cell>
          <cell r="AN1115">
            <v>1</v>
          </cell>
        </row>
        <row r="1116">
          <cell r="A1116" t="str">
            <v>C004894</v>
          </cell>
          <cell r="B1116">
            <v>5310</v>
          </cell>
          <cell r="D1116" t="str">
            <v>WEY Install 12W3 Fdr Distribution</v>
          </cell>
          <cell r="E1116" t="str">
            <v>P_Electric Distribution Line MA</v>
          </cell>
          <cell r="G1116" t="str">
            <v>NONE</v>
          </cell>
          <cell r="H1116" t="str">
            <v>NONE</v>
          </cell>
          <cell r="I1116" t="str">
            <v>YEPEZ, HERNAN R</v>
          </cell>
          <cell r="J1116" t="str">
            <v>System Capacity &amp; Performance</v>
          </cell>
          <cell r="L1116" t="str">
            <v>Load Relief</v>
          </cell>
          <cell r="M1116" t="str">
            <v>Specific</v>
          </cell>
          <cell r="O1116" t="str">
            <v>Closed</v>
          </cell>
          <cell r="P1116">
            <v>8803</v>
          </cell>
          <cell r="Q1116" t="str">
            <v>C04894</v>
          </cell>
          <cell r="R1116">
            <v>38189</v>
          </cell>
          <cell r="S1116" t="str">
            <v>reisnj</v>
          </cell>
          <cell r="U1116" t="str">
            <v>The new 12W3 distribution feeder will require approximately 10,000 circuit ft of new 477 AAC main line primary to be constructed.</v>
          </cell>
          <cell r="V1116" t="str">
            <v>Project C03128 will cover the related substation work._x000D_
8-17-05 New project revsion sent because of poor PET estimate.  It now reflects the Storms estimate.  Hernan Yepez is project engineer.</v>
          </cell>
          <cell r="W1116" t="str">
            <v>Based on the recommendedations of the BSS "North Central Study" By N. Reis, dated May 2003.  The 12W3 is recommended to be inservice before summer peak 2005 to prevent overloads at Pleasant St #8's, 8W2 and Mid Weymouth  #12's 12W1 and 12W2 feeders.</v>
          </cell>
          <cell r="X1116" t="str">
            <v>Div Ops-NE Electric</v>
          </cell>
          <cell r="Y1116" t="str">
            <v>75005310E</v>
          </cell>
          <cell r="Z1116" t="str">
            <v>MAE1000 - MA Electric Distribution PC</v>
          </cell>
          <cell r="AA1116" t="str">
            <v>NONE</v>
          </cell>
          <cell r="AB1116" t="str">
            <v>MASS PLANT - MA 5310 - MAE1000</v>
          </cell>
          <cell r="AE1116">
            <v>5</v>
          </cell>
          <cell r="AF1116" t="str">
            <v>5</v>
          </cell>
          <cell r="AG1116">
            <v>39336</v>
          </cell>
          <cell r="AH1116">
            <v>2125000</v>
          </cell>
          <cell r="AI1116">
            <v>0</v>
          </cell>
          <cell r="AJ1116">
            <v>0</v>
          </cell>
          <cell r="AK1116">
            <v>0</v>
          </cell>
          <cell r="AL1116">
            <v>1</v>
          </cell>
          <cell r="AM1116">
            <v>0</v>
          </cell>
          <cell r="AN1116">
            <v>1</v>
          </cell>
        </row>
        <row r="1117">
          <cell r="A1117" t="str">
            <v>C004902</v>
          </cell>
          <cell r="B1117">
            <v>5310</v>
          </cell>
          <cell r="D1117" t="str">
            <v>Z-King St, 2403 Line Getaway</v>
          </cell>
          <cell r="E1117" t="str">
            <v>P_Electric Distribution Line MA</v>
          </cell>
          <cell r="G1117" t="str">
            <v>NONE</v>
          </cell>
          <cell r="H1117" t="str">
            <v>NONE</v>
          </cell>
          <cell r="I1117" t="str">
            <v>DANEK, GEORGE</v>
          </cell>
          <cell r="J1117" t="str">
            <v>System Capacity &amp; Performance</v>
          </cell>
          <cell r="L1117" t="str">
            <v>Reliability - Dist</v>
          </cell>
          <cell r="M1117" t="str">
            <v>Specific</v>
          </cell>
          <cell r="O1117" t="str">
            <v>Closed</v>
          </cell>
          <cell r="P1117">
            <v>8914</v>
          </cell>
          <cell r="Q1117" t="str">
            <v>C04902</v>
          </cell>
          <cell r="R1117">
            <v>38191</v>
          </cell>
          <cell r="S1117" t="str">
            <v>henryj</v>
          </cell>
          <cell r="U1117" t="str">
            <v>Install: 2 poles, 6-1200 disc sw, 600ft of 4x4 concrete encased duct, 1 manhole, 2-700 circuit-feet of 1000kcmil copper EPR 25kV UG cable,12 sets of terminators._x000D_
Remove: 1 pole, 4 crossarms, 1-1200A 23kV Loadbreak Sw, and 1-1200A 23k</v>
          </cell>
          <cell r="V1117" t="str">
            <v xml:space="preserve">  </v>
          </cell>
          <cell r="W1117" t="str">
            <v>The #2403 line will improve reliability for customers of Haverhill, West Newbury and Amesbury by reducing the amount of exposure on the #2396 line to line faults. This will be accomplished by extending a new line #2403 from King St to the bifurcation poin</v>
          </cell>
          <cell r="X1117" t="str">
            <v>Div Ops-NE Electric</v>
          </cell>
          <cell r="Y1117" t="str">
            <v>75005310E</v>
          </cell>
          <cell r="Z1117" t="str">
            <v>MAE1000 - MA Electric Distribution PC</v>
          </cell>
          <cell r="AA1117" t="str">
            <v>NONE</v>
          </cell>
          <cell r="AB1117" t="str">
            <v>MASS PLANT - MA 5310 - MAE1000</v>
          </cell>
          <cell r="AE1117">
            <v>2</v>
          </cell>
          <cell r="AF1117" t="str">
            <v>2</v>
          </cell>
          <cell r="AG1117">
            <v>38959</v>
          </cell>
          <cell r="AH1117">
            <v>312000</v>
          </cell>
          <cell r="AI1117">
            <v>0</v>
          </cell>
          <cell r="AJ1117">
            <v>0</v>
          </cell>
          <cell r="AK1117">
            <v>0</v>
          </cell>
          <cell r="AL1117">
            <v>0</v>
          </cell>
          <cell r="AM1117">
            <v>1</v>
          </cell>
          <cell r="AN1117">
            <v>1</v>
          </cell>
        </row>
        <row r="1118">
          <cell r="A1118" t="str">
            <v>C004925</v>
          </cell>
          <cell r="B1118">
            <v>5310</v>
          </cell>
          <cell r="D1118" t="str">
            <v>Z-Rose Glen URD - Rehab</v>
          </cell>
          <cell r="E1118" t="str">
            <v>P_Electric Distribution Line MA</v>
          </cell>
          <cell r="G1118" t="str">
            <v>NONE</v>
          </cell>
          <cell r="H1118" t="str">
            <v>NONE</v>
          </cell>
          <cell r="I1118" t="str">
            <v>DWYER, JASON</v>
          </cell>
          <cell r="L1118" t="str">
            <v>Reliability - Dist</v>
          </cell>
          <cell r="M1118" t="str">
            <v>Specific</v>
          </cell>
          <cell r="O1118" t="str">
            <v>cancelled</v>
          </cell>
          <cell r="Q1118" t="str">
            <v>C04925</v>
          </cell>
          <cell r="R1118">
            <v>38195</v>
          </cell>
          <cell r="S1118" t="str">
            <v>dwyerj</v>
          </cell>
          <cell r="U1118" t="str">
            <v>Installation of conduit &amp; conductors (Approx. 2500') - replacement of 5 subsurface transformers</v>
          </cell>
          <cell r="V1118" t="str">
            <v xml:space="preserve">  </v>
          </cell>
          <cell r="W1118" t="str">
            <v>Multiple cable faults in URD - Old, direct burnied cable</v>
          </cell>
          <cell r="X1118" t="str">
            <v>Div Ops-NE Electric</v>
          </cell>
          <cell r="Y1118" t="str">
            <v>75005310E</v>
          </cell>
          <cell r="Z1118" t="str">
            <v>MAE1000 - MA Electric Distribution PC</v>
          </cell>
          <cell r="AA1118" t="str">
            <v>NONE</v>
          </cell>
          <cell r="AB1118" t="str">
            <v>MASS PLANT - MA 5310 - MAE1000</v>
          </cell>
          <cell r="AE1118">
            <v>0</v>
          </cell>
          <cell r="AK1118">
            <v>38229</v>
          </cell>
        </row>
        <row r="1119">
          <cell r="A1119" t="str">
            <v>C004964</v>
          </cell>
          <cell r="B1119">
            <v>5310</v>
          </cell>
          <cell r="D1119" t="str">
            <v>Install DG relays at N. Beverly #18</v>
          </cell>
          <cell r="E1119" t="str">
            <v>P_Electric Distribution Sub MA</v>
          </cell>
          <cell r="G1119" t="str">
            <v>49</v>
          </cell>
          <cell r="H1119" t="str">
            <v>NONE</v>
          </cell>
          <cell r="I1119" t="str">
            <v>COOPER, ROGER</v>
          </cell>
          <cell r="J1119" t="str">
            <v>System Capacity &amp; Performance</v>
          </cell>
          <cell r="L1119" t="str">
            <v>Reliability - Dist</v>
          </cell>
          <cell r="M1119" t="str">
            <v>Specific</v>
          </cell>
          <cell r="O1119" t="str">
            <v>Closed</v>
          </cell>
          <cell r="P1119">
            <v>7330</v>
          </cell>
          <cell r="Q1119" t="str">
            <v>C04964</v>
          </cell>
          <cell r="R1119">
            <v>38197</v>
          </cell>
          <cell r="S1119" t="str">
            <v>patter</v>
          </cell>
          <cell r="U1119" t="str">
            <v>Install 4 Basler Direction Ground Relays (BE1-67N) to replace existing ground relays on the 2318, 2362, 89-L1, and 89-L2</v>
          </cell>
          <cell r="V1119" t="str">
            <v>Nuisance tripping of the 18L1 xfmr during 23kV supply faults accounts for 81% and 77% of the 5-year avg f and Ds, repsectively, of the 18L1 circuit (1.15/1.34, 104/135).</v>
          </cell>
          <cell r="W1119" t="str">
            <v>This work will eliminate nuisance tripping of the 18L1 auto-xfmr at North Beverly #18 during 23kV supply faults.  The outages that occured account for 81% and 77% of the 5yr f and Ds of the 18L1 circuit.</v>
          </cell>
          <cell r="X1119" t="str">
            <v>Div Ops-NE Electric</v>
          </cell>
          <cell r="Y1119" t="str">
            <v>75005310E</v>
          </cell>
          <cell r="Z1119" t="str">
            <v>MAE1000 - MA Electric Distribution PC</v>
          </cell>
          <cell r="AA1119" t="str">
            <v>NONE</v>
          </cell>
          <cell r="AB1119" t="str">
            <v>MASS PLANT - MA 5310 - MAE1000</v>
          </cell>
          <cell r="AE1119">
            <v>2</v>
          </cell>
          <cell r="AF1119" t="str">
            <v>2</v>
          </cell>
          <cell r="AG1119">
            <v>39122</v>
          </cell>
          <cell r="AH1119">
            <v>90000</v>
          </cell>
          <cell r="AI1119">
            <v>1</v>
          </cell>
          <cell r="AJ1119">
            <v>1</v>
          </cell>
          <cell r="AK1119">
            <v>1</v>
          </cell>
          <cell r="AL1119">
            <v>0</v>
          </cell>
          <cell r="AM1119">
            <v>1</v>
          </cell>
          <cell r="AN1119">
            <v>1</v>
          </cell>
        </row>
        <row r="1120">
          <cell r="A1120" t="str">
            <v>C005005</v>
          </cell>
          <cell r="B1120">
            <v>5310</v>
          </cell>
          <cell r="D1120" t="str">
            <v>Replace 2363/64 cables to Riverdale</v>
          </cell>
          <cell r="E1120" t="str">
            <v>P_Electric Distribution Line MA</v>
          </cell>
          <cell r="G1120" t="str">
            <v>49</v>
          </cell>
          <cell r="H1120" t="str">
            <v>NONE</v>
          </cell>
          <cell r="I1120" t="str">
            <v>RADZIK, CHRISTOPHER</v>
          </cell>
          <cell r="J1120" t="str">
            <v>Asset Condition</v>
          </cell>
          <cell r="L1120" t="str">
            <v>Asset Replacement</v>
          </cell>
          <cell r="M1120" t="str">
            <v>Specific</v>
          </cell>
          <cell r="N1120" t="str">
            <v>UG Cable Replacements</v>
          </cell>
          <cell r="O1120" t="str">
            <v>Closed</v>
          </cell>
          <cell r="P1120">
            <v>8481</v>
          </cell>
          <cell r="Q1120" t="str">
            <v>C05005</v>
          </cell>
          <cell r="R1120">
            <v>38201</v>
          </cell>
          <cell r="S1120" t="str">
            <v>cormie</v>
          </cell>
          <cell r="U1120" t="str">
            <v>INSTALL 7,600 CKT FT OF 1000 AL 35kV EPR CABLE AND MISCELLANEOUS UG EQUIPMENT. REMOVE 7,600CKT FT OF 1000 AL 25kV XLP CABLE.</v>
          </cell>
          <cell r="V1120" t="str">
            <v>APPROVED VERSION 2 WAS BASED ON ENTIRE PROJECT TO REMAIN DIRECT BURIED. TEST PITS INDICATED WE COULD NOT MEET MINIMUM TRENCH DEPTHS OUTLINED IN STANDARDS BOOK. VERSION 3 WILL COVER ORIGINAL AMOUNTS IN ADDITION TO ANTICIPATED CHARGES ASSOCIATED WITH INSTAL</v>
          </cell>
          <cell r="W1120" t="str">
            <v xml:space="preserve">This project will replace 2-3,800 foot sections of direct buried 70's vintage XLP primary on the 2363 and 2364 circuits. </v>
          </cell>
          <cell r="X1120" t="str">
            <v>Div Ops-NE Electric</v>
          </cell>
          <cell r="Y1120" t="str">
            <v>75005310E</v>
          </cell>
          <cell r="Z1120" t="str">
            <v>MAE1000 - MA Electric Distribution PC</v>
          </cell>
          <cell r="AA1120" t="str">
            <v>NONE</v>
          </cell>
          <cell r="AB1120" t="str">
            <v>MASS PLANT - MA 5310 - MAE1000</v>
          </cell>
          <cell r="AE1120">
            <v>3</v>
          </cell>
          <cell r="AF1120" t="str">
            <v>3</v>
          </cell>
          <cell r="AG1120">
            <v>39223</v>
          </cell>
          <cell r="AH1120">
            <v>535600</v>
          </cell>
          <cell r="AI1120">
            <v>0</v>
          </cell>
          <cell r="AJ1120">
            <v>0</v>
          </cell>
          <cell r="AK1120">
            <v>0</v>
          </cell>
          <cell r="AL1120">
            <v>1</v>
          </cell>
          <cell r="AM1120">
            <v>0</v>
          </cell>
          <cell r="AN1120">
            <v>1</v>
          </cell>
        </row>
        <row r="1121">
          <cell r="A1121" t="str">
            <v>C005045</v>
          </cell>
          <cell r="B1121">
            <v>5310</v>
          </cell>
          <cell r="D1121" t="str">
            <v>1819 Davit Arm Replacement</v>
          </cell>
          <cell r="E1121" t="str">
            <v>P_Electric Transmission Line MA</v>
          </cell>
          <cell r="G1121" t="str">
            <v>NONE</v>
          </cell>
          <cell r="H1121" t="str">
            <v>NONE</v>
          </cell>
          <cell r="O1121" t="str">
            <v>Closed</v>
          </cell>
          <cell r="Q1121" t="str">
            <v>C05045</v>
          </cell>
          <cell r="R1121">
            <v>38204</v>
          </cell>
          <cell r="S1121" t="str">
            <v>reynob</v>
          </cell>
          <cell r="U1121" t="str">
            <v>Replace laminated wood davit arms on the 1819 115kV transmission line</v>
          </cell>
          <cell r="V1121" t="str">
            <v xml:space="preserve">  </v>
          </cell>
          <cell r="W1121" t="str">
            <v>Line maintenance endorsed by strategy paper entitled "Application by NEP, MEC, NEC, and NMPC to Implement a Strategy for the Replacement of Laminated Wood Davit Arms in the Northeast Transmission System," and noted January 12, 2004</v>
          </cell>
          <cell r="X1121" t="str">
            <v>Conversion Only</v>
          </cell>
          <cell r="Y1121" t="str">
            <v>99995310T</v>
          </cell>
          <cell r="Z1121" t="str">
            <v>FRT5000 - FR Transmission Profit Center</v>
          </cell>
          <cell r="AA1121" t="str">
            <v>NONE</v>
          </cell>
          <cell r="AB1121" t="str">
            <v>#1819 FDR 115KV MIDWAY SUB - FLOREN</v>
          </cell>
          <cell r="AE1121">
            <v>9</v>
          </cell>
          <cell r="AF1121" t="str">
            <v>12</v>
          </cell>
          <cell r="AG1121">
            <v>38813</v>
          </cell>
          <cell r="AH1121">
            <v>1588185</v>
          </cell>
          <cell r="AI1121">
            <v>0</v>
          </cell>
          <cell r="AJ1121">
            <v>0</v>
          </cell>
          <cell r="AK1121">
            <v>0</v>
          </cell>
          <cell r="AL1121">
            <v>1</v>
          </cell>
          <cell r="AM1121">
            <v>0</v>
          </cell>
          <cell r="AN1121">
            <v>1</v>
          </cell>
        </row>
        <row r="1122">
          <cell r="A1122" t="str">
            <v>C005046</v>
          </cell>
          <cell r="B1122">
            <v>5310</v>
          </cell>
          <cell r="D1122" t="str">
            <v>516L1 Loopscheme</v>
          </cell>
          <cell r="E1122" t="str">
            <v>P_Electric Distribution Line MA</v>
          </cell>
          <cell r="G1122" t="str">
            <v>NONE</v>
          </cell>
          <cell r="H1122" t="str">
            <v>NONE</v>
          </cell>
          <cell r="I1122" t="str">
            <v>WALSH, NATHAN</v>
          </cell>
          <cell r="L1122" t="str">
            <v>Reliability - Dist</v>
          </cell>
          <cell r="M1122" t="str">
            <v>Specific</v>
          </cell>
          <cell r="O1122" t="str">
            <v>cancelled</v>
          </cell>
          <cell r="Q1122" t="str">
            <v>C05046</v>
          </cell>
          <cell r="R1122">
            <v>38204</v>
          </cell>
          <cell r="S1122" t="str">
            <v>walshn</v>
          </cell>
          <cell r="U1122" t="str">
            <v xml:space="preserve">Install 2 LS reclosers at P2 Rt. 20 in Brimfield and P3 Rt. 20 in Sturbridge.  </v>
          </cell>
          <cell r="V1122" t="str">
            <v xml:space="preserve">  </v>
          </cell>
          <cell r="W1122" t="str">
            <v xml:space="preserve">516L1 has a 3 year avg - F=4, Ds=370.  Work was recommended and identified in the 2004 Southbridge Study by Dan Mungovan.  </v>
          </cell>
          <cell r="X1122" t="str">
            <v>Div Ops-NE Electric</v>
          </cell>
          <cell r="Y1122" t="str">
            <v>75005310E</v>
          </cell>
          <cell r="Z1122" t="str">
            <v>MAE1000 - MA Electric Distribution PC</v>
          </cell>
          <cell r="AA1122" t="str">
            <v>NONE</v>
          </cell>
          <cell r="AB1122" t="str">
            <v>SUB #408 FISKDALE, STURBRIDGE</v>
          </cell>
          <cell r="AE1122">
            <v>1</v>
          </cell>
          <cell r="AF1122" t="str">
            <v>1</v>
          </cell>
          <cell r="AG1122">
            <v>38217</v>
          </cell>
          <cell r="AH1122">
            <v>60000</v>
          </cell>
          <cell r="AK1122">
            <v>38391</v>
          </cell>
        </row>
        <row r="1123">
          <cell r="A1123" t="str">
            <v>C005089</v>
          </cell>
          <cell r="B1123">
            <v>5310</v>
          </cell>
          <cell r="D1123" t="str">
            <v>Rena St Sub - Cap Bank</v>
          </cell>
          <cell r="E1123" t="str">
            <v>P_Electric Distribution Sub MA</v>
          </cell>
          <cell r="G1123" t="str">
            <v>NONE</v>
          </cell>
          <cell r="H1123" t="str">
            <v>NONE</v>
          </cell>
          <cell r="I1123" t="str">
            <v>MACELHANEY, JAMES</v>
          </cell>
          <cell r="J1123" t="str">
            <v>System Capacity &amp; Performance</v>
          </cell>
          <cell r="L1123" t="str">
            <v>Load Relief</v>
          </cell>
          <cell r="M1123" t="str">
            <v>Specific</v>
          </cell>
          <cell r="O1123" t="str">
            <v>Closed</v>
          </cell>
          <cell r="P1123">
            <v>7461</v>
          </cell>
          <cell r="Q1123" t="str">
            <v>C05089</v>
          </cell>
          <cell r="R1123">
            <v>38208</v>
          </cell>
          <cell r="S1123" t="str">
            <v>sitkow</v>
          </cell>
          <cell r="U1123" t="str">
            <v>New station capacitor bank is needed due to low voltage at the 10J customers._x000D_
The work was approved but never finished while contruction of the new Rena St Sub with metal-clad design. The new capacitor bank will be 1200kvar.</v>
          </cell>
          <cell r="V1123" t="str">
            <v xml:space="preserve">  </v>
          </cell>
          <cell r="W1123" t="str">
            <v>New station capacitor bank is needed due to low voltage at the 10J customers.  The work was approved but never finished while contruction of the new Rena St Sub with metal-clad design.</v>
          </cell>
          <cell r="X1123" t="str">
            <v>Div Ops-NE Electric</v>
          </cell>
          <cell r="Y1123" t="str">
            <v>75005310E</v>
          </cell>
          <cell r="Z1123" t="str">
            <v>MAE1000 - MA Electric Distribution PC</v>
          </cell>
          <cell r="AA1123" t="str">
            <v>NONE</v>
          </cell>
          <cell r="AB1123" t="str">
            <v>SUB #10 RENA ST, WORCESTER</v>
          </cell>
          <cell r="AE1123">
            <v>2</v>
          </cell>
          <cell r="AF1123" t="str">
            <v>2</v>
          </cell>
          <cell r="AG1123">
            <v>39108</v>
          </cell>
          <cell r="AH1123">
            <v>132000</v>
          </cell>
          <cell r="AI1123">
            <v>0</v>
          </cell>
          <cell r="AJ1123">
            <v>1</v>
          </cell>
          <cell r="AK1123">
            <v>1</v>
          </cell>
          <cell r="AL1123">
            <v>0</v>
          </cell>
          <cell r="AM1123">
            <v>1</v>
          </cell>
          <cell r="AN1123">
            <v>1</v>
          </cell>
        </row>
        <row r="1124">
          <cell r="A1124" t="str">
            <v>C005105</v>
          </cell>
          <cell r="B1124">
            <v>5310</v>
          </cell>
          <cell r="D1124" t="str">
            <v>BSS 19W72  Spc Cable Repl - Dighton</v>
          </cell>
          <cell r="E1124" t="str">
            <v>P_Electric Distribution Line MA</v>
          </cell>
          <cell r="G1124" t="str">
            <v>NONE</v>
          </cell>
          <cell r="H1124" t="str">
            <v>NONE</v>
          </cell>
          <cell r="I1124" t="str">
            <v>ALEXANDER, DANIEL</v>
          </cell>
          <cell r="L1124" t="str">
            <v>Reliability - Dist</v>
          </cell>
          <cell r="M1124" t="str">
            <v>Specific</v>
          </cell>
          <cell r="O1124" t="str">
            <v>cancelled</v>
          </cell>
          <cell r="Q1124" t="str">
            <v>C05105</v>
          </cell>
          <cell r="R1124">
            <v>38209</v>
          </cell>
          <cell r="S1124" t="str">
            <v>lundag</v>
          </cell>
          <cell r="U1124" t="str">
            <v>BSS 19W72 Grey Spacer Cable Replacement - Dighton Side (Somerset Portion Complete)</v>
          </cell>
          <cell r="V1124" t="str">
            <v>Install:  10,000 ckt-ft of 477 AL SPC Cable._x000D_
Remove:  10,000 ck-ft 1970 vintage grey AL SPC Cable.</v>
          </cell>
          <cell r="W1124" t="str">
            <v>The 19W72 circuit feeds portions of Somerset; sources the Palmer Substation; and provides back-up for the Riverside substation.  Within the last 5 years this circuit has experiences several burn downs which has been traced back to the spacer cable by samp</v>
          </cell>
          <cell r="X1124" t="str">
            <v>Div Ops-NE Electric</v>
          </cell>
          <cell r="Y1124" t="str">
            <v>75005310E</v>
          </cell>
          <cell r="Z1124" t="str">
            <v>MAE1000 - MA Electric Distribution PC</v>
          </cell>
          <cell r="AA1124" t="str">
            <v>NONE</v>
          </cell>
          <cell r="AB1124" t="str">
            <v>MASS PLANT - MA 5310 - MAE1000</v>
          </cell>
          <cell r="AE1124">
            <v>1</v>
          </cell>
          <cell r="AF1124" t="str">
            <v>1</v>
          </cell>
          <cell r="AG1124">
            <v>38215</v>
          </cell>
          <cell r="AH1124">
            <v>10000</v>
          </cell>
          <cell r="AK1124">
            <v>38974</v>
          </cell>
        </row>
        <row r="1125">
          <cell r="A1125" t="str">
            <v>C005106</v>
          </cell>
          <cell r="B1125">
            <v>5310</v>
          </cell>
          <cell r="D1125" t="str">
            <v>BSS FY05 3424W3 Express</v>
          </cell>
          <cell r="E1125" t="str">
            <v>P_Electric Distribution Line MA</v>
          </cell>
          <cell r="G1125" t="str">
            <v>NONE</v>
          </cell>
          <cell r="H1125" t="str">
            <v>NONE</v>
          </cell>
          <cell r="I1125" t="str">
            <v>KUT, BRUCE</v>
          </cell>
          <cell r="J1125" t="str">
            <v>System Capacity &amp; Performance</v>
          </cell>
          <cell r="L1125" t="str">
            <v>Reliability - Dist</v>
          </cell>
          <cell r="M1125" t="str">
            <v>Specific</v>
          </cell>
          <cell r="O1125" t="str">
            <v>Closed</v>
          </cell>
          <cell r="P1125">
            <v>7849</v>
          </cell>
          <cell r="Q1125" t="str">
            <v>C05106</v>
          </cell>
          <cell r="R1125">
            <v>38209</v>
          </cell>
          <cell r="S1125" t="str">
            <v>lundag</v>
          </cell>
          <cell r="U1125" t="str">
            <v>Install:  50 sections of express 477 spcr (dbl ckt) to isolate existing segment feeding various distribution taps.</v>
          </cell>
          <cell r="V1125" t="str">
            <v>Install:  50 sections of express 477 spcr (dbl ckt) to isolate existing segment feeding various distribution taps.</v>
          </cell>
          <cell r="W1125" t="str">
            <v>Installing 50 sections of express 477 spcr (dbl ckt) to isolate existing segment feeding various distribution taps on the 3424W3. This change will first enable us to provide an express feed to the stadium during major events.  Secondly it will provide the</v>
          </cell>
          <cell r="X1125" t="str">
            <v>Div Ops-NE Electric</v>
          </cell>
          <cell r="Y1125" t="str">
            <v>75005310E</v>
          </cell>
          <cell r="Z1125" t="str">
            <v>MAE1000 - MA Electric Distribution PC</v>
          </cell>
          <cell r="AA1125" t="str">
            <v>NONE</v>
          </cell>
          <cell r="AB1125" t="str">
            <v>MASS PLANT - MA 5310 - MAE1000</v>
          </cell>
          <cell r="AE1125">
            <v>3</v>
          </cell>
          <cell r="AF1125" t="str">
            <v>3</v>
          </cell>
          <cell r="AG1125">
            <v>38959</v>
          </cell>
          <cell r="AH1125">
            <v>306000</v>
          </cell>
          <cell r="AI1125">
            <v>0</v>
          </cell>
          <cell r="AJ1125">
            <v>0</v>
          </cell>
          <cell r="AK1125">
            <v>0</v>
          </cell>
          <cell r="AL1125">
            <v>0</v>
          </cell>
          <cell r="AM1125">
            <v>1</v>
          </cell>
          <cell r="AN1125">
            <v>1</v>
          </cell>
        </row>
        <row r="1126">
          <cell r="A1126" t="str">
            <v>C005109</v>
          </cell>
          <cell r="B1126">
            <v>5310</v>
          </cell>
          <cell r="D1126" t="str">
            <v>Shaker Rd. Area Planning Study</v>
          </cell>
          <cell r="E1126" t="str">
            <v>P_Electric Distribution Sub MA</v>
          </cell>
          <cell r="G1126" t="str">
            <v>NONE</v>
          </cell>
          <cell r="H1126" t="str">
            <v>NONE</v>
          </cell>
          <cell r="I1126" t="str">
            <v>WALSH, NATHAN</v>
          </cell>
          <cell r="J1126" t="str">
            <v>System Capacity &amp; Performance</v>
          </cell>
          <cell r="L1126" t="str">
            <v>Load Relief</v>
          </cell>
          <cell r="M1126" t="str">
            <v>Specific</v>
          </cell>
          <cell r="O1126" t="str">
            <v>cancelled</v>
          </cell>
          <cell r="P1126">
            <v>7525</v>
          </cell>
          <cell r="Q1126" t="str">
            <v>C05109</v>
          </cell>
          <cell r="R1126">
            <v>38209</v>
          </cell>
          <cell r="S1126" t="str">
            <v>walshn</v>
          </cell>
          <cell r="U1126" t="str">
            <v>Shaker Rd. T2 is 100% loaded.  Reviewing options to relieve/replace the XFR.</v>
          </cell>
          <cell r="V1126" t="str">
            <v xml:space="preserve">  </v>
          </cell>
          <cell r="W1126" t="str">
            <v xml:space="preserve">Shaker Rd. T2 is 100% loaded.  Area review needs to be completed.  </v>
          </cell>
          <cell r="X1126" t="str">
            <v>Div Ops-NE Electric</v>
          </cell>
          <cell r="Y1126" t="str">
            <v>75005310E</v>
          </cell>
          <cell r="Z1126" t="str">
            <v>MAE1000 - MA Electric Distribution PC</v>
          </cell>
          <cell r="AA1126" t="str">
            <v>NONE</v>
          </cell>
          <cell r="AB1126" t="str">
            <v>SUB #522 SHAKER ROAD, EAST LONGMEAD</v>
          </cell>
          <cell r="AE1126">
            <v>1</v>
          </cell>
          <cell r="AF1126" t="str">
            <v>1</v>
          </cell>
          <cell r="AG1126">
            <v>38230</v>
          </cell>
          <cell r="AH1126">
            <v>50000</v>
          </cell>
          <cell r="AK1126">
            <v>39262</v>
          </cell>
        </row>
        <row r="1127">
          <cell r="A1127" t="str">
            <v>C005110</v>
          </cell>
          <cell r="B1127">
            <v>5310</v>
          </cell>
          <cell r="D1127" t="str">
            <v>Z-7J1 overhead reconductor</v>
          </cell>
          <cell r="E1127" t="str">
            <v>P_Electric Distribution Line MA</v>
          </cell>
          <cell r="G1127" t="str">
            <v>NONE</v>
          </cell>
          <cell r="H1127" t="str">
            <v>NONE</v>
          </cell>
          <cell r="I1127" t="str">
            <v>CORCORAN, JOHN</v>
          </cell>
          <cell r="J1127" t="str">
            <v>System Capacity &amp; Performance</v>
          </cell>
          <cell r="L1127" t="str">
            <v>Load Relief</v>
          </cell>
          <cell r="M1127" t="str">
            <v>Specific</v>
          </cell>
          <cell r="O1127" t="str">
            <v>Closed</v>
          </cell>
          <cell r="P1127">
            <v>8877</v>
          </cell>
          <cell r="Q1127" t="str">
            <v>C05110</v>
          </cell>
          <cell r="R1127">
            <v>38209</v>
          </cell>
          <cell r="S1127" t="str">
            <v>spinal</v>
          </cell>
          <cell r="U1127" t="str">
            <v>Install 4700 circuit feet of 477kcmil AL open wire, 3 utility poles, 15-600A 15kV disconnect switches, &amp; 1-15kV loadbreak switch._x000D_
Remove 4300 circuit feet of 2/0 CU open wire, 400 circuit feet of #1 CU open wire, 15-600A 5kV disconne</v>
          </cell>
          <cell r="V1127" t="str">
            <v>The projected 2004 summer peak load on the 7J1 feeder at Hudson #7 is 110% of its normal summer capacity. There is no relief available from adjacent feeders by way of switching or conversions. To relieve the 7J1 it has been identified that a The projected</v>
          </cell>
          <cell r="W1127" t="str">
            <v>The projected 2004 summer peak load on the 7J1 feeder at Hudson #7 is 110% of its normal summer capacity. There is no relief available from adjacent feeders by way of switching or conversions. To relieve the 7J1 it has been identified that a replacement o</v>
          </cell>
          <cell r="X1127" t="str">
            <v>Div Ops-NE Electric</v>
          </cell>
          <cell r="Y1127" t="str">
            <v>75005310E</v>
          </cell>
          <cell r="Z1127" t="str">
            <v>MAE1000 - MA Electric Distribution PC</v>
          </cell>
          <cell r="AA1127" t="str">
            <v>NONE</v>
          </cell>
          <cell r="AB1127" t="str">
            <v>MASS PLANT - MA 5310 - MAE1000</v>
          </cell>
          <cell r="AE1127">
            <v>4</v>
          </cell>
          <cell r="AF1127" t="str">
            <v>4</v>
          </cell>
          <cell r="AG1127">
            <v>38959</v>
          </cell>
          <cell r="AH1127">
            <v>399000</v>
          </cell>
          <cell r="AI1127">
            <v>0</v>
          </cell>
          <cell r="AJ1127">
            <v>0</v>
          </cell>
          <cell r="AK1127">
            <v>0</v>
          </cell>
          <cell r="AL1127">
            <v>0</v>
          </cell>
          <cell r="AM1127">
            <v>1</v>
          </cell>
          <cell r="AN1127">
            <v>1</v>
          </cell>
        </row>
        <row r="1128">
          <cell r="A1128" t="str">
            <v>C005166</v>
          </cell>
          <cell r="B1128">
            <v>5310</v>
          </cell>
          <cell r="D1128" t="str">
            <v>F19 North Reconductor a/c Brockton</v>
          </cell>
          <cell r="E1128" t="str">
            <v>P_Electric Transmission Line MA</v>
          </cell>
          <cell r="G1128" t="str">
            <v>NONE</v>
          </cell>
          <cell r="H1128" t="str">
            <v>NONE</v>
          </cell>
          <cell r="O1128" t="str">
            <v>cancelled</v>
          </cell>
          <cell r="Q1128" t="str">
            <v>C05166</v>
          </cell>
          <cell r="R1128">
            <v>38211</v>
          </cell>
          <cell r="S1128" t="str">
            <v>kinsma</v>
          </cell>
          <cell r="U1128" t="str">
            <v xml:space="preserve">  </v>
          </cell>
          <cell r="V1128" t="str">
            <v xml:space="preserve">  </v>
          </cell>
          <cell r="W1128" t="str">
            <v xml:space="preserve">  </v>
          </cell>
          <cell r="X1128" t="str">
            <v>Conversion Only</v>
          </cell>
          <cell r="Y1128" t="str">
            <v>99995310T</v>
          </cell>
          <cell r="Z1128" t="str">
            <v>FRT5000 - FR Transmission Profit Center</v>
          </cell>
          <cell r="AA1128" t="str">
            <v>NONE</v>
          </cell>
          <cell r="AB1128" t="str">
            <v xml:space="preserve">COMPANY 5310 LEVEL ELECT DIST </v>
          </cell>
          <cell r="AE1128">
            <v>0</v>
          </cell>
          <cell r="AK1128">
            <v>39836</v>
          </cell>
        </row>
        <row r="1129">
          <cell r="A1129" t="str">
            <v>C005167</v>
          </cell>
          <cell r="B1129">
            <v>5310</v>
          </cell>
          <cell r="D1129" t="str">
            <v>Program-Line Upgrade a/c Gen Int</v>
          </cell>
          <cell r="E1129" t="str">
            <v>P_Electric Transmission Line MA</v>
          </cell>
          <cell r="G1129" t="str">
            <v>NONE</v>
          </cell>
          <cell r="H1129" t="str">
            <v>NONE</v>
          </cell>
          <cell r="O1129" t="str">
            <v>cancelled</v>
          </cell>
          <cell r="Q1129" t="str">
            <v>C05167</v>
          </cell>
          <cell r="R1129">
            <v>38211</v>
          </cell>
          <cell r="S1129" t="str">
            <v>kinsma</v>
          </cell>
          <cell r="U1129" t="str">
            <v>Program-Line Upgrades a/c Generator Interconnections - MEC</v>
          </cell>
          <cell r="V1129" t="str">
            <v xml:space="preserve">  </v>
          </cell>
          <cell r="W1129" t="str">
            <v xml:space="preserve">  </v>
          </cell>
          <cell r="X1129" t="str">
            <v>Conversion Only</v>
          </cell>
          <cell r="Y1129" t="str">
            <v>99995310T</v>
          </cell>
          <cell r="Z1129" t="str">
            <v>FRT5000 - FR Transmission Profit Center</v>
          </cell>
          <cell r="AA1129" t="str">
            <v>NONE</v>
          </cell>
          <cell r="AB1129" t="str">
            <v xml:space="preserve">COMPANY 5310 LEVEL ELECT DIST </v>
          </cell>
          <cell r="AE1129">
            <v>0</v>
          </cell>
          <cell r="AK1129">
            <v>39836</v>
          </cell>
        </row>
        <row r="1130">
          <cell r="A1130" t="str">
            <v>C005168</v>
          </cell>
          <cell r="B1130">
            <v>5310</v>
          </cell>
          <cell r="D1130" t="str">
            <v>Program-Line Asset Replace Prj</v>
          </cell>
          <cell r="E1130" t="str">
            <v>P_Electric Transmission Line MA</v>
          </cell>
          <cell r="G1130" t="str">
            <v>NONE</v>
          </cell>
          <cell r="H1130" t="str">
            <v>NONE</v>
          </cell>
          <cell r="O1130" t="str">
            <v>cancelled</v>
          </cell>
          <cell r="Q1130" t="str">
            <v>C05168</v>
          </cell>
          <cell r="R1130">
            <v>38211</v>
          </cell>
          <cell r="S1130" t="str">
            <v>kinsma</v>
          </cell>
          <cell r="U1130" t="str">
            <v>Program-Line Asset Replacement projects - MEC</v>
          </cell>
          <cell r="V1130" t="str">
            <v xml:space="preserve">  </v>
          </cell>
          <cell r="W1130" t="str">
            <v xml:space="preserve">  </v>
          </cell>
          <cell r="X1130" t="str">
            <v>Conversion Only</v>
          </cell>
          <cell r="Y1130" t="str">
            <v>99995310T</v>
          </cell>
          <cell r="Z1130" t="str">
            <v>FRT5000 - FR Transmission Profit Center</v>
          </cell>
          <cell r="AA1130" t="str">
            <v>NONE</v>
          </cell>
          <cell r="AB1130" t="str">
            <v xml:space="preserve">COMPANY 5310 LEVEL ELECT DIST </v>
          </cell>
          <cell r="AE1130">
            <v>0</v>
          </cell>
          <cell r="AK1130">
            <v>39836</v>
          </cell>
        </row>
        <row r="1131">
          <cell r="A1131" t="str">
            <v>C005169</v>
          </cell>
          <cell r="B1131">
            <v>5310</v>
          </cell>
          <cell r="D1131" t="str">
            <v>New Tap to Taunton Muni Light</v>
          </cell>
          <cell r="E1131" t="str">
            <v>P_Electric Transmission Line MA</v>
          </cell>
          <cell r="G1131" t="str">
            <v>NONE</v>
          </cell>
          <cell r="H1131" t="str">
            <v>NONE</v>
          </cell>
          <cell r="O1131" t="str">
            <v>cancelled</v>
          </cell>
          <cell r="Q1131" t="str">
            <v>C05169</v>
          </cell>
          <cell r="R1131">
            <v>38211</v>
          </cell>
          <cell r="S1131" t="str">
            <v>kinsma</v>
          </cell>
          <cell r="U1131" t="str">
            <v>New Tap to Taunton Municipal Light</v>
          </cell>
          <cell r="V1131" t="str">
            <v xml:space="preserve">  </v>
          </cell>
          <cell r="W1131" t="str">
            <v xml:space="preserve">  </v>
          </cell>
          <cell r="X1131" t="str">
            <v>Conversion Only</v>
          </cell>
          <cell r="Y1131" t="str">
            <v>99995310T</v>
          </cell>
          <cell r="Z1131" t="str">
            <v>FRT5000 - FR Transmission Profit Center</v>
          </cell>
          <cell r="AA1131" t="str">
            <v>NONE</v>
          </cell>
          <cell r="AB1131" t="str">
            <v xml:space="preserve">COMPANY 5310 LEVEL ELECT DIST </v>
          </cell>
          <cell r="AE1131">
            <v>0</v>
          </cell>
          <cell r="AK1131">
            <v>38211</v>
          </cell>
        </row>
        <row r="1132">
          <cell r="A1132" t="str">
            <v>C005189</v>
          </cell>
          <cell r="B1132">
            <v>5310</v>
          </cell>
          <cell r="D1132" t="str">
            <v>SE Recon. 3422W4 Creek St. WREN</v>
          </cell>
          <cell r="E1132" t="str">
            <v>P_Electric Distribution Line MA</v>
          </cell>
          <cell r="G1132" t="str">
            <v>NONE</v>
          </cell>
          <cell r="H1132" t="str">
            <v>NONE</v>
          </cell>
          <cell r="I1132" t="str">
            <v>ROBERTS, MICHAEL</v>
          </cell>
          <cell r="J1132" t="str">
            <v>System Capacity &amp; Performance</v>
          </cell>
          <cell r="L1132" t="str">
            <v>Load Relief</v>
          </cell>
          <cell r="M1132" t="str">
            <v>Specific</v>
          </cell>
          <cell r="O1132" t="str">
            <v>Closed</v>
          </cell>
          <cell r="P1132">
            <v>8560</v>
          </cell>
          <cell r="Q1132" t="str">
            <v>C05189</v>
          </cell>
          <cell r="R1132">
            <v>38212</v>
          </cell>
          <cell r="S1132" t="str">
            <v>roberm</v>
          </cell>
          <cell r="U1132" t="str">
            <v>RECONDUCTOR CREEK ST WRENTHAM - SLR05 from 336 SpC to 477 SpC.</v>
          </cell>
          <cell r="V1132" t="str">
            <v>RECONDUCTOR APPROXIMATELY 3000 CIRCUIT FT OF 336 SPACER CABLE WITH 477.</v>
          </cell>
          <cell r="W1132" t="str">
            <v>Needed to upgrade feeder rating, otherwise 3422W4 &gt;100%.   PPF=23_x000D_
_x000D_
EXISTING FDR IS CHOKED BY 336 SPACER CABLE, IT IS RECOMMENDED UPGRADE TO 477 TO MAXIMIZE THE AMPACITY OF THIS NEW CIRCUIT. SLR 2005</v>
          </cell>
          <cell r="X1132" t="str">
            <v>Div Ops-NE Electric</v>
          </cell>
          <cell r="Y1132" t="str">
            <v>75005310E</v>
          </cell>
          <cell r="Z1132" t="str">
            <v>MAE1000 - MA Electric Distribution PC</v>
          </cell>
          <cell r="AA1132" t="str">
            <v>NONE</v>
          </cell>
          <cell r="AB1132" t="str">
            <v>MASS PLANT - MA 5310 - MAE1000</v>
          </cell>
          <cell r="AE1132">
            <v>4</v>
          </cell>
          <cell r="AF1132" t="str">
            <v>4</v>
          </cell>
          <cell r="AG1132">
            <v>38883</v>
          </cell>
          <cell r="AH1132">
            <v>279235</v>
          </cell>
          <cell r="AI1132">
            <v>0</v>
          </cell>
          <cell r="AJ1132">
            <v>0</v>
          </cell>
          <cell r="AK1132">
            <v>0</v>
          </cell>
          <cell r="AL1132">
            <v>0</v>
          </cell>
          <cell r="AM1132">
            <v>1</v>
          </cell>
          <cell r="AN1132">
            <v>1</v>
          </cell>
        </row>
        <row r="1133">
          <cell r="A1133" t="str">
            <v>C005190</v>
          </cell>
          <cell r="B1133">
            <v>5310</v>
          </cell>
          <cell r="D1133" t="str">
            <v>Reconductor 9L2 County St, Attle.</v>
          </cell>
          <cell r="E1133" t="str">
            <v>P_Electric Distribution Line MA</v>
          </cell>
          <cell r="G1133" t="str">
            <v>NONE</v>
          </cell>
          <cell r="H1133" t="str">
            <v>NONE</v>
          </cell>
          <cell r="I1133" t="str">
            <v>THOMAS, KATHY</v>
          </cell>
          <cell r="J1133" t="str">
            <v>System Capacity &amp; Performance</v>
          </cell>
          <cell r="L1133" t="str">
            <v>Load Relief</v>
          </cell>
          <cell r="M1133" t="str">
            <v>Specific</v>
          </cell>
          <cell r="O1133" t="str">
            <v>Closed</v>
          </cell>
          <cell r="P1133">
            <v>8461</v>
          </cell>
          <cell r="Q1133" t="str">
            <v>C05190</v>
          </cell>
          <cell r="R1133">
            <v>38212</v>
          </cell>
          <cell r="S1133" t="str">
            <v>thomak</v>
          </cell>
          <cell r="U1133" t="str">
            <v>Reconductoring 1200' CF of 336 Cable with 477 Aluminum Spacer Cable from P.1098 to P.1106 County St. Attleboro.</v>
          </cell>
          <cell r="V1133" t="str">
            <v xml:space="preserve">Reconductoring 1200' CF of 336 Cable with 477 Aluminum Spacer Cable from P.1098 to P.1106 County St. Attleboro.  </v>
          </cell>
          <cell r="W1133" t="str">
            <v>SLR 2005 - This raises the 9L2 feeder SNC from 453 to 515 Amps.  _x000D_
Justification Document dated August 18, 2004 entitled "County Street Reconductoring, Attleboro" from JRBauer to JEPoisson.</v>
          </cell>
          <cell r="X1133" t="str">
            <v>Div Ops-NE Electric</v>
          </cell>
          <cell r="Y1133" t="str">
            <v>75005310E</v>
          </cell>
          <cell r="Z1133" t="str">
            <v>MAE1000 - MA Electric Distribution PC</v>
          </cell>
          <cell r="AA1133" t="str">
            <v>NONE</v>
          </cell>
          <cell r="AB1133" t="str">
            <v>MASS PLANT - MA 5310 - MAE1000</v>
          </cell>
          <cell r="AE1133">
            <v>2</v>
          </cell>
          <cell r="AF1133" t="str">
            <v>2</v>
          </cell>
          <cell r="AG1133">
            <v>38791</v>
          </cell>
          <cell r="AH1133">
            <v>55800</v>
          </cell>
          <cell r="AI1133">
            <v>1</v>
          </cell>
          <cell r="AJ1133">
            <v>1</v>
          </cell>
          <cell r="AK1133">
            <v>1</v>
          </cell>
          <cell r="AL1133">
            <v>0</v>
          </cell>
          <cell r="AM1133">
            <v>1</v>
          </cell>
          <cell r="AN1133">
            <v>1</v>
          </cell>
        </row>
        <row r="1134">
          <cell r="A1134" t="str">
            <v>C005198</v>
          </cell>
          <cell r="B1134">
            <v>5310</v>
          </cell>
          <cell r="D1134" t="str">
            <v>Z-Malden Area OFC Initiative</v>
          </cell>
          <cell r="E1134" t="str">
            <v>P_Electric Distribution Line MA</v>
          </cell>
          <cell r="G1134" t="str">
            <v>49</v>
          </cell>
          <cell r="H1134" t="str">
            <v>NONE</v>
          </cell>
          <cell r="I1134" t="str">
            <v>BOURGETTE, JUSTIN</v>
          </cell>
          <cell r="J1134" t="str">
            <v>Asset Condition</v>
          </cell>
          <cell r="L1134" t="str">
            <v>Asset Replacement</v>
          </cell>
          <cell r="M1134" t="str">
            <v>Specific</v>
          </cell>
          <cell r="N1134" t="str">
            <v>OFC Replacements/Elimination</v>
          </cell>
          <cell r="O1134" t="str">
            <v>Closed</v>
          </cell>
          <cell r="P1134">
            <v>8916</v>
          </cell>
          <cell r="Q1134" t="str">
            <v>C05198</v>
          </cell>
          <cell r="R1134">
            <v>38212</v>
          </cell>
          <cell r="S1134" t="str">
            <v>bourgj</v>
          </cell>
          <cell r="U1134" t="str">
            <v>This project is to remove OFC's in the Malden area to address safety and reliability.</v>
          </cell>
          <cell r="V1134" t="str">
            <v xml:space="preserve">  </v>
          </cell>
          <cell r="W1134" t="str">
            <v>This work being done is to mitagate the safety concerns operating OFC's.</v>
          </cell>
          <cell r="X1134" t="str">
            <v>Div Ops-NE Electric</v>
          </cell>
          <cell r="Y1134" t="str">
            <v>75005310E</v>
          </cell>
          <cell r="Z1134" t="str">
            <v>MAE1000 - MA Electric Distribution PC</v>
          </cell>
          <cell r="AA1134" t="str">
            <v>NONE</v>
          </cell>
          <cell r="AB1134" t="str">
            <v>MASS PLANT - MA 5310 - MAE1000</v>
          </cell>
          <cell r="AE1134">
            <v>1</v>
          </cell>
          <cell r="AF1134" t="str">
            <v>1</v>
          </cell>
          <cell r="AG1134">
            <v>38399</v>
          </cell>
          <cell r="AH1134">
            <v>2200000</v>
          </cell>
          <cell r="AI1134">
            <v>0</v>
          </cell>
          <cell r="AJ1134">
            <v>0</v>
          </cell>
          <cell r="AK1134">
            <v>0</v>
          </cell>
          <cell r="AL1134">
            <v>1</v>
          </cell>
          <cell r="AM1134">
            <v>0</v>
          </cell>
          <cell r="AN1134">
            <v>1</v>
          </cell>
        </row>
        <row r="1135">
          <cell r="A1135" t="str">
            <v>C005205</v>
          </cell>
          <cell r="B1135">
            <v>5310</v>
          </cell>
          <cell r="D1135" t="str">
            <v>SS Quincy OFC Removal(Chestnut St)</v>
          </cell>
          <cell r="E1135" t="str">
            <v>P_Electric Distribution Line MA</v>
          </cell>
          <cell r="G1135" t="str">
            <v>NONE</v>
          </cell>
          <cell r="H1135" t="str">
            <v>NONE</v>
          </cell>
          <cell r="I1135" t="str">
            <v>CASTRO, JOHN</v>
          </cell>
          <cell r="J1135" t="str">
            <v>Asset Condition</v>
          </cell>
          <cell r="L1135" t="str">
            <v>Asset Replacement</v>
          </cell>
          <cell r="M1135" t="str">
            <v>Specific</v>
          </cell>
          <cell r="O1135" t="str">
            <v>Closed</v>
          </cell>
          <cell r="P1135">
            <v>8677</v>
          </cell>
          <cell r="Q1135" t="str">
            <v>C05205</v>
          </cell>
          <cell r="R1135">
            <v>38212</v>
          </cell>
          <cell r="S1135" t="str">
            <v>castro</v>
          </cell>
          <cell r="U1135" t="str">
            <v>The project is proposed as part of National Grid's initiative to remove all Oil Fused Cutouts from the system.</v>
          </cell>
          <cell r="V1135" t="str">
            <v>Install in the underground: 1- manhole, 3600 ckt feet of #2 - 3C Al 15kV xlpe cable, 1020 ckt ft of 4/0 -3C Cu 15kV cable, 175 ckt ft of 500 kcmil Cu 600V cable 925 ckt ft of 750 kcmil Cu 600V cable, 1- PMH 9 switchgear, 3- 500KVA padmount transformers 1-</v>
          </cell>
          <cell r="W1135" t="str">
            <v>Mass Electric FY05 Initiatives - OFC Replacements.</v>
          </cell>
          <cell r="X1135" t="str">
            <v>Div Ops-NE Electric</v>
          </cell>
          <cell r="Y1135" t="str">
            <v>75005310E</v>
          </cell>
          <cell r="Z1135" t="str">
            <v>MAE1000 - MA Electric Distribution PC</v>
          </cell>
          <cell r="AA1135" t="str">
            <v>NONE</v>
          </cell>
          <cell r="AB1135" t="str">
            <v>MASS PLANT - MA 5310 - MAE1000</v>
          </cell>
          <cell r="AE1135">
            <v>3</v>
          </cell>
          <cell r="AF1135" t="str">
            <v>3</v>
          </cell>
          <cell r="AG1135">
            <v>38743</v>
          </cell>
          <cell r="AH1135">
            <v>454000</v>
          </cell>
          <cell r="AI1135">
            <v>0</v>
          </cell>
          <cell r="AJ1135">
            <v>0</v>
          </cell>
          <cell r="AK1135">
            <v>0</v>
          </cell>
          <cell r="AL1135">
            <v>0</v>
          </cell>
          <cell r="AM1135">
            <v>1</v>
          </cell>
          <cell r="AN1135">
            <v>1</v>
          </cell>
        </row>
        <row r="1136">
          <cell r="A1136" t="str">
            <v>C005206</v>
          </cell>
          <cell r="B1136">
            <v>5310</v>
          </cell>
          <cell r="D1136" t="str">
            <v>SE 4L2 Newcomb St Upgrade</v>
          </cell>
          <cell r="E1136" t="str">
            <v>P_Electric Distribution Line MA</v>
          </cell>
          <cell r="G1136" t="str">
            <v>NONE</v>
          </cell>
          <cell r="H1136" t="str">
            <v>NONE</v>
          </cell>
          <cell r="I1136" t="str">
            <v>AGUSTIN, EMILIO</v>
          </cell>
          <cell r="J1136" t="str">
            <v>System Capacity &amp; Performance</v>
          </cell>
          <cell r="L1136" t="str">
            <v>Load Relief</v>
          </cell>
          <cell r="M1136" t="str">
            <v>Specific</v>
          </cell>
          <cell r="O1136" t="str">
            <v>Closed</v>
          </cell>
          <cell r="P1136">
            <v>8537</v>
          </cell>
          <cell r="Q1136" t="str">
            <v>C05206</v>
          </cell>
          <cell r="R1136">
            <v>38212</v>
          </cell>
          <cell r="S1136" t="str">
            <v>aguste</v>
          </cell>
          <cell r="U1136" t="str">
            <v>Instal 28 JO (Telco) poles, 2 SO poles, 6200 ckt. ft. of 477 AL Spacer cable, 770 ft. of 3C 500 KCM AL 15 kV XLP cable, &amp; misc. equip. Remove 28 JO (Telco) poles, 2 SO poles, 7800 ft. of 1-1/C 1/0 AL Bare/TW primary, 770 ft. of 1/C 1/</v>
          </cell>
          <cell r="V1136" t="str">
            <v xml:space="preserve">Estimate revised to reflect the actual costs charged vs the estimete from storms which was low because of labor relitives initially setup in storms being lower then actual overheads.  </v>
          </cell>
          <cell r="W1136" t="str">
            <v>This project is necessary to provide Load Relief to the Norton 4L1 feeder. The required construction is detailed in  J.R. Bauer's memorandum to J.E. Poisson, Summer 2004 Load Relief - Attleboro Area.</v>
          </cell>
          <cell r="X1136" t="str">
            <v>Div Ops-NE Electric</v>
          </cell>
          <cell r="Y1136" t="str">
            <v>75005310E</v>
          </cell>
          <cell r="Z1136" t="str">
            <v>MAE1000 - MA Electric Distribution PC</v>
          </cell>
          <cell r="AA1136" t="str">
            <v>NONE</v>
          </cell>
          <cell r="AB1136" t="str">
            <v xml:space="preserve">COMPANY 5310 LEVEL ELECT DIST </v>
          </cell>
          <cell r="AE1136">
            <v>2</v>
          </cell>
          <cell r="AF1136" t="str">
            <v>2</v>
          </cell>
          <cell r="AG1136">
            <v>38735</v>
          </cell>
          <cell r="AH1136">
            <v>268000</v>
          </cell>
          <cell r="AI1136">
            <v>0</v>
          </cell>
          <cell r="AJ1136">
            <v>0</v>
          </cell>
          <cell r="AK1136">
            <v>0</v>
          </cell>
          <cell r="AL1136">
            <v>0</v>
          </cell>
          <cell r="AM1136">
            <v>1</v>
          </cell>
          <cell r="AN1136">
            <v>1</v>
          </cell>
        </row>
        <row r="1137">
          <cell r="A1137" t="str">
            <v>C005226</v>
          </cell>
          <cell r="B1137">
            <v>5310</v>
          </cell>
          <cell r="D1137" t="str">
            <v>Z-Hoyt's Ln, Nbypt Spacer Cable</v>
          </cell>
          <cell r="E1137" t="str">
            <v>P_Electric Distribution Line MA</v>
          </cell>
          <cell r="G1137" t="str">
            <v>NONE</v>
          </cell>
          <cell r="H1137" t="str">
            <v>NONE</v>
          </cell>
          <cell r="I1137" t="str">
            <v>HALL, STEVEN</v>
          </cell>
          <cell r="J1137" t="str">
            <v>System Capacity &amp; Performance</v>
          </cell>
          <cell r="L1137" t="str">
            <v>Load Relief</v>
          </cell>
          <cell r="M1137" t="str">
            <v>Specific</v>
          </cell>
          <cell r="O1137" t="str">
            <v>Closed</v>
          </cell>
          <cell r="P1137">
            <v>8909</v>
          </cell>
          <cell r="Q1137" t="str">
            <v>C05226</v>
          </cell>
          <cell r="R1137">
            <v>38215</v>
          </cell>
          <cell r="S1137" t="str">
            <v>kernwi</v>
          </cell>
          <cell r="U1137" t="str">
            <v>Install 8,380 circuit ft of 1/0 spacer cable, 790 circuit ft 1/0 15kv tree wire, 708 circuit ft of 3C-1/0 secondary. Install 3 167kva Stepdowns._x000D_
Install/Remove 42 poles, 13 anchors, 6 OH transformer</v>
          </cell>
          <cell r="V1137" t="str">
            <v xml:space="preserve"> Remove 4,081 linear ft of 1/0 tree wire, 7,839 linear ft 1C-#31,386 circuit ft #3 sec, 550 Circuit ft 1/0 AL primary</v>
          </cell>
          <cell r="W1137" t="str">
            <v>Inaccordance with a distribution feeder analysis, 1.4 miles of overhead distribution shall be re-conductored.  A section of the 47L2 will be re-conductored and the portion of the 36L1 Stepdowns will be converted from 4kv to 13 kv.  This will relieve the o</v>
          </cell>
          <cell r="X1137" t="str">
            <v>Div Ops-NE Electric</v>
          </cell>
          <cell r="Y1137" t="str">
            <v>75005310E</v>
          </cell>
          <cell r="Z1137" t="str">
            <v>MAE1000 - MA Electric Distribution PC</v>
          </cell>
          <cell r="AA1137" t="str">
            <v>NONE</v>
          </cell>
          <cell r="AB1137" t="str">
            <v>MASS PLANT - MA 5310 - MAE1000</v>
          </cell>
          <cell r="AE1137">
            <v>2</v>
          </cell>
          <cell r="AF1137" t="str">
            <v>2</v>
          </cell>
          <cell r="AG1137">
            <v>38959</v>
          </cell>
          <cell r="AH1137">
            <v>267000</v>
          </cell>
          <cell r="AI1137">
            <v>0</v>
          </cell>
          <cell r="AJ1137">
            <v>0</v>
          </cell>
          <cell r="AK1137">
            <v>0</v>
          </cell>
          <cell r="AL1137">
            <v>0</v>
          </cell>
          <cell r="AM1137">
            <v>1</v>
          </cell>
          <cell r="AN1137">
            <v>1</v>
          </cell>
        </row>
        <row r="1138">
          <cell r="A1138" t="str">
            <v>C005249</v>
          </cell>
          <cell r="B1138">
            <v>5310</v>
          </cell>
          <cell r="D1138" t="str">
            <v>Z-Browns Vault Switchgear, Glou</v>
          </cell>
          <cell r="E1138" t="str">
            <v>P_Electric Distribution Line MA</v>
          </cell>
          <cell r="G1138" t="str">
            <v>NONE</v>
          </cell>
          <cell r="H1138" t="str">
            <v>NONE</v>
          </cell>
          <cell r="I1138" t="str">
            <v>RADZIK, CHRISTOPHER</v>
          </cell>
          <cell r="J1138" t="str">
            <v>Asset Condition</v>
          </cell>
          <cell r="L1138" t="str">
            <v>Asset Replacement</v>
          </cell>
          <cell r="M1138" t="str">
            <v>Specific</v>
          </cell>
          <cell r="N1138" t="str">
            <v>OFC Replacements/Elimination</v>
          </cell>
          <cell r="O1138" t="str">
            <v>Closed</v>
          </cell>
          <cell r="P1138">
            <v>8890</v>
          </cell>
          <cell r="Q1138" t="str">
            <v>C05249</v>
          </cell>
          <cell r="R1138">
            <v>38217</v>
          </cell>
          <cell r="S1138" t="str">
            <v>patter</v>
          </cell>
          <cell r="U1138" t="str">
            <v>This project will install a PM-9 S/G w/ manhole, 200' of 6-4" duct, 1050' of 4/0 or #2 3ph cable, 36 splices, one riser pole, and 75' of 3-1/0 open wire primary.  12 OFCs, 500' of PILC cable, and 3 subway transformers will be eliminat</v>
          </cell>
          <cell r="V1138" t="str">
            <v xml:space="preserve">  </v>
          </cell>
          <cell r="W1138" t="str">
            <v>This work is consistant with National Grid's philosophy regarding the elimination of OFCs.</v>
          </cell>
          <cell r="X1138" t="str">
            <v>Div Ops-NE Electric</v>
          </cell>
          <cell r="Y1138" t="str">
            <v>75005310E</v>
          </cell>
          <cell r="Z1138" t="str">
            <v>MAE1000 - MA Electric Distribution PC</v>
          </cell>
          <cell r="AA1138" t="str">
            <v>NONE</v>
          </cell>
          <cell r="AB1138" t="str">
            <v>MASS PLANT - MA 5310 - MAE1000</v>
          </cell>
          <cell r="AE1138">
            <v>2</v>
          </cell>
          <cell r="AF1138" t="str">
            <v>2</v>
          </cell>
          <cell r="AG1138">
            <v>39072</v>
          </cell>
          <cell r="AH1138">
            <v>257000</v>
          </cell>
          <cell r="AI1138">
            <v>0</v>
          </cell>
          <cell r="AJ1138">
            <v>0</v>
          </cell>
          <cell r="AK1138">
            <v>0</v>
          </cell>
          <cell r="AL1138">
            <v>0</v>
          </cell>
          <cell r="AM1138">
            <v>1</v>
          </cell>
          <cell r="AN1138">
            <v>1</v>
          </cell>
        </row>
        <row r="1139">
          <cell r="A1139" t="str">
            <v>C005251</v>
          </cell>
          <cell r="B1139">
            <v>5310</v>
          </cell>
          <cell r="D1139" t="str">
            <v>Z-Cherry Hill Cable Replacement</v>
          </cell>
          <cell r="E1139" t="str">
            <v>P_Electric Distribution Line MA</v>
          </cell>
          <cell r="G1139" t="str">
            <v>NONE</v>
          </cell>
          <cell r="H1139" t="str">
            <v>NONE</v>
          </cell>
          <cell r="I1139" t="str">
            <v>ARAVANTINOS, DENA</v>
          </cell>
          <cell r="J1139" t="str">
            <v>Asset Condition</v>
          </cell>
          <cell r="L1139" t="str">
            <v>Asset Replacement</v>
          </cell>
          <cell r="M1139" t="str">
            <v>Specific</v>
          </cell>
          <cell r="N1139" t="str">
            <v>UG Cable Replacements</v>
          </cell>
          <cell r="O1139" t="str">
            <v>Closed</v>
          </cell>
          <cell r="P1139">
            <v>8892</v>
          </cell>
          <cell r="Q1139" t="str">
            <v>C05251</v>
          </cell>
          <cell r="R1139">
            <v>38217</v>
          </cell>
          <cell r="S1139" t="str">
            <v>patter</v>
          </cell>
          <cell r="U1139" t="str">
            <v>INSTALL: 925' OF 6-5" DUCT, 2600 CKT FT OF 3-1C 1000kcmil AL 15kV EPR CABLE AND MISCELLANEOUS UG EQUIPMENT. REMOVE: 2600 CKT FT OF 3-1C 1000kcmil AL XLP CABLE.</v>
          </cell>
          <cell r="V1139" t="str">
            <v>VERSION #1 INVALID  Latest revision is to reflect the Haweye Invoices that came into project after revision of the overrun was processed for approval.   Accounting is woking on closing work orders.</v>
          </cell>
          <cell r="W1139" t="str">
            <v>This work is consistant with National Grid's philosophy regarding identifying and replacing 1970's vintage XLP with a history of failure and lab analysis' showing contamination in the insulation.</v>
          </cell>
          <cell r="X1139" t="str">
            <v>Div Ops-NE Electric</v>
          </cell>
          <cell r="Y1139" t="str">
            <v>75005310E</v>
          </cell>
          <cell r="Z1139" t="str">
            <v>MAE1000 - MA Electric Distribution PC</v>
          </cell>
          <cell r="AA1139" t="str">
            <v>NONE</v>
          </cell>
          <cell r="AB1139" t="str">
            <v>MASS PLANT - MA 5310 - MAE1000</v>
          </cell>
          <cell r="AE1139">
            <v>4</v>
          </cell>
          <cell r="AF1139" t="str">
            <v>4</v>
          </cell>
          <cell r="AG1139">
            <v>38938</v>
          </cell>
          <cell r="AH1139">
            <v>272000</v>
          </cell>
          <cell r="AI1139">
            <v>0</v>
          </cell>
          <cell r="AJ1139">
            <v>0</v>
          </cell>
          <cell r="AK1139">
            <v>0</v>
          </cell>
          <cell r="AL1139">
            <v>0</v>
          </cell>
          <cell r="AM1139">
            <v>1</v>
          </cell>
          <cell r="AN1139">
            <v>1</v>
          </cell>
        </row>
        <row r="1140">
          <cell r="A1140" t="str">
            <v>C005252</v>
          </cell>
          <cell r="B1140">
            <v>5310</v>
          </cell>
          <cell r="D1140" t="str">
            <v>Z-JASPER ST, SAUGUS, CONVERSION</v>
          </cell>
          <cell r="E1140" t="str">
            <v>P_Electric Distribution Line MA</v>
          </cell>
          <cell r="G1140" t="str">
            <v>NONE</v>
          </cell>
          <cell r="H1140" t="str">
            <v>NONE</v>
          </cell>
          <cell r="I1140" t="str">
            <v>ALEXANDER, MARK</v>
          </cell>
          <cell r="J1140" t="str">
            <v>System Capacity &amp; Performance</v>
          </cell>
          <cell r="L1140" t="str">
            <v>Load Relief</v>
          </cell>
          <cell r="M1140" t="str">
            <v>Specific</v>
          </cell>
          <cell r="N1140" t="str">
            <v>HUF/Feeder Health Review</v>
          </cell>
          <cell r="O1140" t="str">
            <v>Closed</v>
          </cell>
          <cell r="P1140">
            <v>8912</v>
          </cell>
          <cell r="Q1140" t="str">
            <v>C05252</v>
          </cell>
          <cell r="R1140">
            <v>38217</v>
          </cell>
          <cell r="S1140" t="str">
            <v>alexma</v>
          </cell>
          <cell r="U1140" t="str">
            <v>INSTALL: 1600 CKT FT OF 1/0 15KV SPACER CABLE, 1600 CKT FT OF 1/0 15KV TREE WIRE.  2-167KVA STEP DOWN XFMRS. 7 SO ANCHOR_x000D_
REPLACE: 17 JO POLES AND 1 SO POLE, REPLACE 3 OH XFMRS_x000D_
REMOVE:  3200 CKT FT #4 CU OPEN WIRE.  3 OH XFMRS, 3-100</v>
          </cell>
          <cell r="V1140" t="str">
            <v>THIS WORK HAS BEEN INITIATED BASED ON THE PLANNING MEMO FROM STEVEN PERICOLA DATED 2/26/2003 WHICH STATES THAT THE CURRENT STEPDOWNS ON POLE S15/3 (100KVA'S) AE LOADED TO 115% OF THE NAMEPLATE.  _x000D_
THIS PROJECT WILL CONVERT PART OF JASPER STREET TO 13.8 KV</v>
          </cell>
          <cell r="W1140" t="str">
            <v xml:space="preserve">MEMORANDUM FROM STEVEN J. PERICOLA DATED 2/26/2003 REQUESTS CONVERSION TO 13.8kV TO RELIEVE BANK ALONG WITH SYSTEM IMPROVEMENTS. THE WORK WILL BE ALONG JASPER STREET IN SAUGUS ON THE 23W2 CIRCUIT. </v>
          </cell>
          <cell r="X1140" t="str">
            <v>Div Ops-NE Electric</v>
          </cell>
          <cell r="Y1140" t="str">
            <v>75005310E</v>
          </cell>
          <cell r="Z1140" t="str">
            <v>MAE1000 - MA Electric Distribution PC</v>
          </cell>
          <cell r="AA1140" t="str">
            <v>NONE</v>
          </cell>
          <cell r="AB1140" t="str">
            <v>MASS PLANT - MA 5310 - MAE1000</v>
          </cell>
          <cell r="AE1140">
            <v>2</v>
          </cell>
          <cell r="AF1140" t="str">
            <v>2</v>
          </cell>
          <cell r="AG1140">
            <v>38778</v>
          </cell>
          <cell r="AH1140">
            <v>79450.100000000006</v>
          </cell>
          <cell r="AI1140">
            <v>1</v>
          </cell>
          <cell r="AJ1140">
            <v>1</v>
          </cell>
          <cell r="AK1140">
            <v>1</v>
          </cell>
          <cell r="AL1140">
            <v>0</v>
          </cell>
          <cell r="AM1140">
            <v>1</v>
          </cell>
          <cell r="AN1140">
            <v>1</v>
          </cell>
        </row>
        <row r="1141">
          <cell r="A1141" t="str">
            <v>C005291</v>
          </cell>
          <cell r="B1141">
            <v>5310</v>
          </cell>
          <cell r="D1141" t="str">
            <v>Ayer Area Future Sub Work (SP/Ayer)</v>
          </cell>
          <cell r="E1141" t="str">
            <v>P_Electric Distribution Sub MA</v>
          </cell>
          <cell r="G1141" t="str">
            <v>NONE</v>
          </cell>
          <cell r="H1141" t="str">
            <v>NONE</v>
          </cell>
          <cell r="I1141" t="str">
            <v>WALSH, NATHAN</v>
          </cell>
          <cell r="L1141" t="str">
            <v>Load Relief</v>
          </cell>
          <cell r="M1141" t="str">
            <v>Specific</v>
          </cell>
          <cell r="O1141" t="str">
            <v>cancelled</v>
          </cell>
          <cell r="Q1141" t="str">
            <v>C05291</v>
          </cell>
          <cell r="R1141">
            <v>38219</v>
          </cell>
          <cell r="S1141" t="str">
            <v>walshn</v>
          </cell>
          <cell r="U1141" t="str">
            <v xml:space="preserve">Clinton/Ayer Distribution Study still being performed.  Sub in the Ayer area (Ayer or Sandy Pond) needed in the future.  Building a 3 feeder metalclad sub at Sandy Pond appears to be the recommended plan. </v>
          </cell>
          <cell r="V1141" t="str">
            <v xml:space="preserve">  </v>
          </cell>
          <cell r="W1141" t="str">
            <v xml:space="preserve">Clinton/Ayer Study still being performed.  Ayer tertiarys will be overloaded on failure of T4 in year 2009, based on PSA growth.  New sub needed to off load the 13.8kV load.  </v>
          </cell>
          <cell r="X1141" t="str">
            <v>Div Ops-NE Electric</v>
          </cell>
          <cell r="Y1141" t="str">
            <v>75005310E</v>
          </cell>
          <cell r="Z1141" t="str">
            <v>MAE1000 - MA Electric Distribution PC</v>
          </cell>
          <cell r="AA1141" t="str">
            <v>NONE</v>
          </cell>
          <cell r="AB1141" t="str">
            <v>SUB #201 AYER - PARK ST, AYER</v>
          </cell>
          <cell r="AE1141">
            <v>0</v>
          </cell>
          <cell r="AK1141">
            <v>38894</v>
          </cell>
        </row>
        <row r="1142">
          <cell r="A1142" t="str">
            <v>C005293</v>
          </cell>
          <cell r="B1142">
            <v>5310</v>
          </cell>
          <cell r="D1142" t="str">
            <v>Thunder Storms - Merrimack Valley</v>
          </cell>
          <cell r="E1142" t="str">
            <v>P_Electric Distribution Line MA</v>
          </cell>
          <cell r="G1142" t="str">
            <v>NONE</v>
          </cell>
          <cell r="H1142" t="str">
            <v>NONE</v>
          </cell>
          <cell r="I1142" t="str">
            <v>HUNT, DARRIN J</v>
          </cell>
          <cell r="J1142" t="str">
            <v>Damage/Failure</v>
          </cell>
          <cell r="L1142" t="str">
            <v>Major Storms - Dist</v>
          </cell>
          <cell r="M1142" t="str">
            <v>Specific</v>
          </cell>
          <cell r="O1142" t="str">
            <v>Closed</v>
          </cell>
          <cell r="P1142">
            <v>8722</v>
          </cell>
          <cell r="Q1142" t="str">
            <v>C05293</v>
          </cell>
          <cell r="R1142">
            <v>38222</v>
          </cell>
          <cell r="S1142" t="str">
            <v>kernwi</v>
          </cell>
          <cell r="U1142" t="str">
            <v>Thunder Storms - Merrimack Valley</v>
          </cell>
          <cell r="V1142" t="str">
            <v>Fundign project for storm work</v>
          </cell>
          <cell r="W1142" t="str">
            <v>Thunder Storms</v>
          </cell>
          <cell r="X1142" t="str">
            <v>Div Ops-NE Electric</v>
          </cell>
          <cell r="Y1142" t="str">
            <v>75005310E</v>
          </cell>
          <cell r="Z1142" t="str">
            <v>MAE1000 - MA Electric Distribution PC</v>
          </cell>
          <cell r="AA1142" t="str">
            <v>NONE</v>
          </cell>
          <cell r="AB1142" t="str">
            <v>MASS PLANT - MA 5310 - MAE1000</v>
          </cell>
          <cell r="AE1142">
            <v>2</v>
          </cell>
          <cell r="AF1142" t="str">
            <v>2</v>
          </cell>
          <cell r="AG1142">
            <v>38938</v>
          </cell>
          <cell r="AH1142">
            <v>649100</v>
          </cell>
          <cell r="AI1142">
            <v>0</v>
          </cell>
          <cell r="AJ1142">
            <v>0</v>
          </cell>
          <cell r="AK1142">
            <v>0</v>
          </cell>
          <cell r="AL1142">
            <v>1</v>
          </cell>
          <cell r="AM1142">
            <v>0</v>
          </cell>
          <cell r="AN1142">
            <v>1</v>
          </cell>
        </row>
        <row r="1143">
          <cell r="A1143" t="str">
            <v>C005294</v>
          </cell>
          <cell r="B1143">
            <v>5310</v>
          </cell>
          <cell r="D1143" t="str">
            <v>BSS NE05 &amp; NE07 FY05 Storm Charges</v>
          </cell>
          <cell r="E1143" t="str">
            <v>P_Electric Distribution Line MA</v>
          </cell>
          <cell r="G1143" t="str">
            <v>NONE</v>
          </cell>
          <cell r="H1143" t="str">
            <v>NONE</v>
          </cell>
          <cell r="I1143" t="str">
            <v>EDWARDS, ART</v>
          </cell>
          <cell r="J1143" t="str">
            <v>Damage/Failure</v>
          </cell>
          <cell r="L1143" t="str">
            <v>Major Storms - Dist</v>
          </cell>
          <cell r="M1143" t="str">
            <v>Specific</v>
          </cell>
          <cell r="O1143" t="str">
            <v>Closed</v>
          </cell>
          <cell r="P1143">
            <v>7852</v>
          </cell>
          <cell r="Q1143" t="str">
            <v>C05294</v>
          </cell>
          <cell r="R1143">
            <v>38222</v>
          </cell>
          <cell r="S1143" t="str">
            <v>coxr</v>
          </cell>
          <cell r="U1143" t="str">
            <v>BSS NE05 &amp; NE07 FY05 Storm Charges (Does not include Natucket Elelctric)</v>
          </cell>
          <cell r="V1143" t="str">
            <v xml:space="preserve">  </v>
          </cell>
          <cell r="W1143" t="str">
            <v>To capture charges for FYO5 storm related work</v>
          </cell>
          <cell r="X1143" t="str">
            <v>Div Ops-NE Electric</v>
          </cell>
          <cell r="Y1143" t="str">
            <v>75005310E</v>
          </cell>
          <cell r="Z1143" t="str">
            <v>MAE1000 - MA Electric Distribution PC</v>
          </cell>
          <cell r="AA1143" t="str">
            <v>NONE</v>
          </cell>
          <cell r="AB1143" t="str">
            <v>MASS PLANT - MA 5310 - MAE1000</v>
          </cell>
          <cell r="AE1143">
            <v>4</v>
          </cell>
          <cell r="AF1143" t="str">
            <v>4</v>
          </cell>
          <cell r="AG1143">
            <v>38915</v>
          </cell>
          <cell r="AH1143">
            <v>1884000</v>
          </cell>
          <cell r="AI1143">
            <v>0</v>
          </cell>
          <cell r="AJ1143">
            <v>0</v>
          </cell>
          <cell r="AK1143">
            <v>0</v>
          </cell>
          <cell r="AL1143">
            <v>1</v>
          </cell>
          <cell r="AM1143">
            <v>0</v>
          </cell>
          <cell r="AN1143">
            <v>1</v>
          </cell>
        </row>
        <row r="1144">
          <cell r="A1144" t="str">
            <v>C005295</v>
          </cell>
          <cell r="B1144">
            <v>5320</v>
          </cell>
          <cell r="C1144" t="str">
            <v>Massachusetts - East</v>
          </cell>
          <cell r="D1144" t="str">
            <v>BSS NE04 FY05 Storm Charges</v>
          </cell>
          <cell r="E1144" t="str">
            <v>P_Electric Distribution Line MA</v>
          </cell>
          <cell r="G1144" t="str">
            <v>NONE</v>
          </cell>
          <cell r="H1144" t="str">
            <v>NONE</v>
          </cell>
          <cell r="I1144" t="str">
            <v>EDWARDS, ART</v>
          </cell>
          <cell r="J1144" t="str">
            <v>Damage/Failure</v>
          </cell>
          <cell r="L1144" t="str">
            <v>Major Storms - Dist</v>
          </cell>
          <cell r="M1144" t="str">
            <v>Specific</v>
          </cell>
          <cell r="O1144" t="str">
            <v>Closed</v>
          </cell>
          <cell r="P1144">
            <v>7069</v>
          </cell>
          <cell r="Q1144" t="str">
            <v>C05295</v>
          </cell>
          <cell r="R1144">
            <v>38222</v>
          </cell>
          <cell r="S1144" t="str">
            <v>coxr</v>
          </cell>
          <cell r="U1144" t="str">
            <v>BSS NE04 FY05 Storm Charges (actuals for emergency work)</v>
          </cell>
          <cell r="V1144" t="str">
            <v xml:space="preserve">  </v>
          </cell>
          <cell r="W1144" t="str">
            <v>Capture actual charges for Nantucket Storm Work to separate from Damage/Failure Blanket.</v>
          </cell>
          <cell r="X1144" t="str">
            <v>Div Ops-NE Electric</v>
          </cell>
          <cell r="Y1144" t="str">
            <v>75005320E</v>
          </cell>
          <cell r="Z1144" t="str">
            <v>MAE1000 - MA Electric Distribution PC</v>
          </cell>
          <cell r="AA1144" t="str">
            <v>NONE</v>
          </cell>
          <cell r="AB1144" t="str">
            <v>MASS PLANT - MA 5320 - MAE1000</v>
          </cell>
          <cell r="AE1144">
            <v>3</v>
          </cell>
          <cell r="AF1144" t="str">
            <v>3</v>
          </cell>
          <cell r="AG1144">
            <v>38736</v>
          </cell>
          <cell r="AH1144">
            <v>721000</v>
          </cell>
          <cell r="AI1144">
            <v>0</v>
          </cell>
          <cell r="AJ1144">
            <v>0</v>
          </cell>
          <cell r="AK1144">
            <v>0</v>
          </cell>
          <cell r="AL1144">
            <v>1</v>
          </cell>
          <cell r="AM1144">
            <v>0</v>
          </cell>
          <cell r="AN1144">
            <v>1</v>
          </cell>
        </row>
        <row r="1145">
          <cell r="A1145" t="str">
            <v>C005298</v>
          </cell>
          <cell r="B1145">
            <v>5310</v>
          </cell>
          <cell r="D1145" t="str">
            <v>Upgrade 2J349 cable</v>
          </cell>
          <cell r="E1145" t="str">
            <v>P_Electric Distribution Line MA</v>
          </cell>
          <cell r="G1145" t="str">
            <v>NONE</v>
          </cell>
          <cell r="H1145" t="str">
            <v>NONE</v>
          </cell>
          <cell r="I1145" t="str">
            <v>HAYDUK, BRIAN</v>
          </cell>
          <cell r="L1145" t="str">
            <v>Load Relief</v>
          </cell>
          <cell r="M1145" t="str">
            <v>Specific</v>
          </cell>
          <cell r="O1145" t="str">
            <v>cancelled</v>
          </cell>
          <cell r="Q1145" t="str">
            <v>C05298</v>
          </cell>
          <cell r="R1145">
            <v>38222</v>
          </cell>
          <cell r="S1145" t="str">
            <v>hayduk</v>
          </cell>
          <cell r="U1145" t="str">
            <v xml:space="preserve">Upgrade Chanlder St 2J349 express cable from 3-1/c-350 Cu PILC to 3-1/c-500 Cu EPR 5kV cable per the Chandler St/Bancroft St study.  Common item, need date summer 2008 </v>
          </cell>
          <cell r="V1145" t="str">
            <v xml:space="preserve">  </v>
          </cell>
          <cell r="W1145" t="str">
            <v xml:space="preserve">  </v>
          </cell>
          <cell r="X1145" t="str">
            <v>Div Ops-NE Electric</v>
          </cell>
          <cell r="Y1145" t="str">
            <v>75005310E</v>
          </cell>
          <cell r="Z1145" t="str">
            <v>MAE1000 - MA Electric Distribution PC</v>
          </cell>
          <cell r="AA1145" t="str">
            <v>NONE</v>
          </cell>
          <cell r="AB1145" t="str">
            <v>MASS PLANT - MA 5310 - MAE1000</v>
          </cell>
          <cell r="AE1145">
            <v>0</v>
          </cell>
          <cell r="AK1145">
            <v>39345</v>
          </cell>
        </row>
        <row r="1146">
          <cell r="A1146" t="str">
            <v>C005300</v>
          </cell>
          <cell r="B1146">
            <v>5310</v>
          </cell>
          <cell r="D1146" t="str">
            <v>Replace R-43 breaker Ayer sub</v>
          </cell>
          <cell r="E1146" t="str">
            <v>P_Electric Distribution Sub MA</v>
          </cell>
          <cell r="G1146" t="str">
            <v>NONE</v>
          </cell>
          <cell r="H1146" t="str">
            <v>NONE</v>
          </cell>
          <cell r="L1146" t="str">
            <v>Damage/Failure</v>
          </cell>
          <cell r="M1146" t="str">
            <v>Specific</v>
          </cell>
          <cell r="O1146" t="str">
            <v>cancelled</v>
          </cell>
          <cell r="Q1146" t="str">
            <v>C05300</v>
          </cell>
          <cell r="R1146">
            <v>38222</v>
          </cell>
          <cell r="S1146" t="str">
            <v>katina</v>
          </cell>
          <cell r="U1146" t="str">
            <v xml:space="preserve">Remove R-43 breaker at Ayer sub due to lighting strike on breaker . Replace breaker with new allston breaker from Pratts junction project._x000D_
</v>
          </cell>
          <cell r="V1146" t="str">
            <v xml:space="preserve">  </v>
          </cell>
          <cell r="W1146" t="str">
            <v xml:space="preserve">  </v>
          </cell>
          <cell r="X1146" t="str">
            <v>Div Ops-NE Electric</v>
          </cell>
          <cell r="Y1146" t="str">
            <v>75005310E</v>
          </cell>
          <cell r="Z1146" t="str">
            <v>MAE1000 - MA Electric Distribution PC</v>
          </cell>
          <cell r="AA1146" t="str">
            <v>NONE</v>
          </cell>
          <cell r="AB1146" t="str">
            <v>MASS PLANT - MA 5310 - MAE1000</v>
          </cell>
          <cell r="AE1146">
            <v>0</v>
          </cell>
          <cell r="AK1146">
            <v>38222</v>
          </cell>
        </row>
        <row r="1147">
          <cell r="A1147" t="str">
            <v>C005301</v>
          </cell>
          <cell r="B1147">
            <v>5310</v>
          </cell>
          <cell r="D1147" t="str">
            <v>Z-Boston Rd, Westford - Pole Reloc</v>
          </cell>
          <cell r="E1147" t="str">
            <v>P_Electric Distribution Line MA</v>
          </cell>
          <cell r="G1147" t="str">
            <v>NONE</v>
          </cell>
          <cell r="H1147" t="str">
            <v>NONE</v>
          </cell>
          <cell r="L1147" t="str">
            <v>Public Requirements</v>
          </cell>
          <cell r="M1147" t="str">
            <v>Specific</v>
          </cell>
          <cell r="O1147" t="str">
            <v>cancelled</v>
          </cell>
          <cell r="Q1147" t="str">
            <v>C05301</v>
          </cell>
          <cell r="R1147">
            <v>38222</v>
          </cell>
          <cell r="S1147" t="str">
            <v>henryj</v>
          </cell>
          <cell r="U1147" t="str">
            <v>Replace 20 poles and 4500' of primary and secondary wire for Mass Highway road widening.</v>
          </cell>
          <cell r="V1147" t="str">
            <v xml:space="preserve">  </v>
          </cell>
          <cell r="W1147" t="str">
            <v>Need to relocate poles and wire in order to accommodate Mass Highway's road widening of Boston Rd. in Westford.</v>
          </cell>
          <cell r="X1147" t="str">
            <v>Div Ops-NE Electric</v>
          </cell>
          <cell r="Y1147" t="str">
            <v>75005310E</v>
          </cell>
          <cell r="Z1147" t="str">
            <v>MAE1000 - MA Electric Distribution PC</v>
          </cell>
          <cell r="AA1147" t="str">
            <v>NONE</v>
          </cell>
          <cell r="AB1147" t="str">
            <v>MASS PLANT - MA 5310 - MAE1000</v>
          </cell>
          <cell r="AE1147">
            <v>0</v>
          </cell>
          <cell r="AK1147">
            <v>38225</v>
          </cell>
        </row>
        <row r="1148">
          <cell r="A1148" t="str">
            <v>C005314</v>
          </cell>
          <cell r="B1148">
            <v>5310</v>
          </cell>
          <cell r="D1148" t="str">
            <v>Purch &amp; Install new Comm shelter</v>
          </cell>
          <cell r="E1148" t="str">
            <v>P_Electric Distribution Line MA</v>
          </cell>
          <cell r="G1148" t="str">
            <v>NONE</v>
          </cell>
          <cell r="H1148" t="str">
            <v>NONE</v>
          </cell>
          <cell r="L1148" t="str">
            <v>Asset Replacement</v>
          </cell>
          <cell r="M1148" t="str">
            <v>Specific</v>
          </cell>
          <cell r="O1148" t="str">
            <v>cancelled</v>
          </cell>
          <cell r="Q1148" t="str">
            <v>C05314</v>
          </cell>
          <cell r="R1148">
            <v>38223</v>
          </cell>
          <cell r="S1148" t="str">
            <v>kowalsr</v>
          </cell>
          <cell r="U1148" t="str">
            <v>Purchase and install a 6'x9' communications shelter at the Athol, Pleasent Street station</v>
          </cell>
          <cell r="V1148" t="str">
            <v>Pleasant Street in Athol, MA.  This is not listed in Major Location.</v>
          </cell>
          <cell r="W1148" t="str">
            <v>Current shelter is in poor shape, leaks and allows water into the shelter endangering the equipment</v>
          </cell>
          <cell r="X1148" t="str">
            <v>Div Ops-NE Electric</v>
          </cell>
          <cell r="Y1148" t="str">
            <v>75005310E</v>
          </cell>
          <cell r="Z1148" t="str">
            <v>MAE1000 - MA Electric Distribution PC</v>
          </cell>
          <cell r="AA1148" t="str">
            <v>NONE</v>
          </cell>
          <cell r="AB1148" t="str">
            <v>SUB #702 CHESTNUT HILL, ATHOL</v>
          </cell>
          <cell r="AE1148">
            <v>0</v>
          </cell>
          <cell r="AK1148">
            <v>38224</v>
          </cell>
        </row>
        <row r="1149">
          <cell r="A1149" t="str">
            <v>C005333</v>
          </cell>
          <cell r="B1149">
            <v>5310</v>
          </cell>
          <cell r="D1149" t="str">
            <v>Maplewood #16 16W8 feeder-Sub</v>
          </cell>
          <cell r="E1149" t="str">
            <v>P_Electric Distribution Sub MA</v>
          </cell>
          <cell r="G1149" t="str">
            <v>NONE</v>
          </cell>
          <cell r="H1149" t="str">
            <v>NONE</v>
          </cell>
          <cell r="I1149" t="str">
            <v>KERZEL, KEITH</v>
          </cell>
          <cell r="J1149" t="str">
            <v>System Capacity &amp; Performance</v>
          </cell>
          <cell r="L1149" t="str">
            <v>Load Relief</v>
          </cell>
          <cell r="M1149" t="str">
            <v>Specific</v>
          </cell>
          <cell r="O1149" t="str">
            <v>Closed</v>
          </cell>
          <cell r="P1149">
            <v>7371</v>
          </cell>
          <cell r="Q1149" t="str">
            <v>C05333</v>
          </cell>
          <cell r="R1149">
            <v>38224</v>
          </cell>
          <cell r="S1149" t="str">
            <v>barys</v>
          </cell>
          <cell r="U1149" t="str">
            <v>Substation work associated with the Maplewood 16W8 feeder. New 15 kV circuit breaker.</v>
          </cell>
          <cell r="V1149" t="str">
            <v xml:space="preserve">  </v>
          </cell>
          <cell r="W1149" t="str">
            <v>Load relief for existing feeders and to reduce load on the Revere #7 115/23 kV transformers. Recommended in the Revere/Winthrop study issued by Frank Barys, dated March, 2004.</v>
          </cell>
          <cell r="X1149" t="str">
            <v>Div Ops-NE Electric</v>
          </cell>
          <cell r="Y1149" t="str">
            <v>75005310E</v>
          </cell>
          <cell r="Z1149" t="str">
            <v>MAE1000 - MA Electric Distribution PC</v>
          </cell>
          <cell r="AA1149" t="str">
            <v>NONE</v>
          </cell>
          <cell r="AB1149" t="str">
            <v>SUB #16 MAPLEWOOD - BROADWAY, MALDE</v>
          </cell>
          <cell r="AE1149">
            <v>2</v>
          </cell>
          <cell r="AF1149" t="str">
            <v>2</v>
          </cell>
          <cell r="AG1149">
            <v>39363</v>
          </cell>
          <cell r="AH1149">
            <v>553000</v>
          </cell>
          <cell r="AI1149">
            <v>0</v>
          </cell>
          <cell r="AJ1149">
            <v>0</v>
          </cell>
          <cell r="AK1149">
            <v>0</v>
          </cell>
          <cell r="AL1149">
            <v>1</v>
          </cell>
          <cell r="AM1149">
            <v>0</v>
          </cell>
          <cell r="AN1149">
            <v>1</v>
          </cell>
        </row>
        <row r="1150">
          <cell r="A1150" t="str">
            <v>C005335</v>
          </cell>
          <cell r="B1150">
            <v>5310</v>
          </cell>
          <cell r="D1150" t="str">
            <v>Maplewood #16 16W8 Line</v>
          </cell>
          <cell r="E1150" t="str">
            <v>P_Electric Distribution Line MA</v>
          </cell>
          <cell r="F1150" t="str">
            <v>DCIG0908P87</v>
          </cell>
          <cell r="G1150" t="str">
            <v>30</v>
          </cell>
          <cell r="H1150" t="str">
            <v>29</v>
          </cell>
          <cell r="I1150" t="str">
            <v>HASSETT, COLIN</v>
          </cell>
          <cell r="J1150" t="str">
            <v>System Capacity &amp; Performance</v>
          </cell>
          <cell r="K1150" t="str">
            <v>D_Non-REP LINE OTHER</v>
          </cell>
          <cell r="L1150" t="str">
            <v>Load Relief</v>
          </cell>
          <cell r="M1150" t="str">
            <v>Specific</v>
          </cell>
          <cell r="O1150" t="str">
            <v>Closed</v>
          </cell>
          <cell r="P1150">
            <v>8281</v>
          </cell>
          <cell r="Q1150" t="str">
            <v>C05335</v>
          </cell>
          <cell r="R1150">
            <v>38224</v>
          </cell>
          <cell r="S1150" t="str">
            <v>barys</v>
          </cell>
          <cell r="U1150" t="str">
            <v>Install distribution line facilities for the Maplewood 16W8 feeder.</v>
          </cell>
          <cell r="V1150" t="str">
            <v xml:space="preserve">  </v>
          </cell>
          <cell r="W1150" t="str">
            <v>Provide load relief of area feeders and the Revere 115/23 kV transformers. Recommended in the Revere/Winthrop study issued by Frank Barys in March, 2004.</v>
          </cell>
          <cell r="X1150" t="str">
            <v>Div Ops-NE Electric</v>
          </cell>
          <cell r="Y1150" t="str">
            <v>75005310E</v>
          </cell>
          <cell r="Z1150" t="str">
            <v>MAE1000 - MA Electric Distribution PC</v>
          </cell>
          <cell r="AA1150" t="str">
            <v>NONE</v>
          </cell>
          <cell r="AB1150" t="str">
            <v>MASS PLANT - MA 5310 - MAE1000</v>
          </cell>
          <cell r="AE1150">
            <v>4</v>
          </cell>
          <cell r="AF1150" t="str">
            <v>4</v>
          </cell>
          <cell r="AG1150">
            <v>39920</v>
          </cell>
          <cell r="AH1150">
            <v>2550000</v>
          </cell>
          <cell r="AI1150">
            <v>0</v>
          </cell>
          <cell r="AJ1150">
            <v>0</v>
          </cell>
          <cell r="AK1150">
            <v>0</v>
          </cell>
          <cell r="AL1150">
            <v>1</v>
          </cell>
          <cell r="AM1150">
            <v>0</v>
          </cell>
          <cell r="AN1150">
            <v>1</v>
          </cell>
        </row>
        <row r="1151">
          <cell r="A1151" t="str">
            <v>C005336</v>
          </cell>
          <cell r="B1151">
            <v>5310</v>
          </cell>
          <cell r="D1151" t="str">
            <v>Ashburnham Sub Install 2nd MECO fdr</v>
          </cell>
          <cell r="E1151" t="str">
            <v>P_Electric Distribution Sub MA</v>
          </cell>
          <cell r="G1151" t="str">
            <v>NONE</v>
          </cell>
          <cell r="H1151" t="str">
            <v>NONE</v>
          </cell>
          <cell r="I1151" t="str">
            <v>URBANOWSKI, STANLEY</v>
          </cell>
          <cell r="J1151" t="str">
            <v>System Capacity &amp; Performance</v>
          </cell>
          <cell r="L1151" t="str">
            <v>Reliability - Dist</v>
          </cell>
          <cell r="M1151" t="str">
            <v>Specific</v>
          </cell>
          <cell r="N1151" t="str">
            <v>Substation Firming</v>
          </cell>
          <cell r="O1151" t="str">
            <v>cancelled</v>
          </cell>
          <cell r="P1151">
            <v>7171</v>
          </cell>
          <cell r="Q1151" t="str">
            <v>C05336</v>
          </cell>
          <cell r="R1151">
            <v>38224</v>
          </cell>
          <cell r="S1151" t="str">
            <v>sitkow</v>
          </cell>
          <cell r="U1151" t="str">
            <v>Install 610W1 feeder position and two stage cap bank._x000D_
Associated with NEP project to Upgrade MECo T1 @ Ashburnham Sub</v>
          </cell>
          <cell r="V1151" t="str">
            <v xml:space="preserve">  </v>
          </cell>
          <cell r="W1151" t="str">
            <v>"A1-B2 Transmission Study - Distribution Impact" - study by Todd Goyette 01/27/2004</v>
          </cell>
          <cell r="X1151" t="str">
            <v>Div Ops-NE Electric</v>
          </cell>
          <cell r="Y1151" t="str">
            <v>75005310E</v>
          </cell>
          <cell r="Z1151" t="str">
            <v>MAE1000 - MA Electric Distribution PC</v>
          </cell>
          <cell r="AA1151" t="str">
            <v>NONE</v>
          </cell>
          <cell r="AB1151" t="str">
            <v>MASS PLANT - MA 5310 - MAE1000</v>
          </cell>
          <cell r="AE1151">
            <v>0</v>
          </cell>
          <cell r="AK1151">
            <v>39307</v>
          </cell>
        </row>
        <row r="1152">
          <cell r="A1152" t="str">
            <v>C005337</v>
          </cell>
          <cell r="B1152">
            <v>5310</v>
          </cell>
          <cell r="D1152" t="str">
            <v>Winthrop Sub New 22W1 Feeder</v>
          </cell>
          <cell r="E1152" t="str">
            <v>P_Electric Distribution Line MA</v>
          </cell>
          <cell r="F1152" t="str">
            <v>DCIG1107P6R1</v>
          </cell>
          <cell r="G1152" t="str">
            <v>48</v>
          </cell>
          <cell r="H1152" t="str">
            <v>29</v>
          </cell>
          <cell r="I1152" t="str">
            <v>KLABON, GREGORY</v>
          </cell>
          <cell r="J1152" t="str">
            <v>System Capacity &amp; Performance</v>
          </cell>
          <cell r="K1152" t="str">
            <v>D_Non-REP LINE OTHER</v>
          </cell>
          <cell r="L1152" t="str">
            <v>Reliability - Dist</v>
          </cell>
          <cell r="M1152" t="str">
            <v>Specific</v>
          </cell>
          <cell r="O1152" t="str">
            <v>Closed</v>
          </cell>
          <cell r="P1152">
            <v>8816</v>
          </cell>
          <cell r="Q1152" t="str">
            <v>C05337</v>
          </cell>
          <cell r="R1152">
            <v>38224</v>
          </cell>
          <cell r="S1152" t="str">
            <v>barys</v>
          </cell>
          <cell r="U1152" t="str">
            <v>Install distribution facilities for a new 13 kV feeder at the Winthrop #22 substation.</v>
          </cell>
          <cell r="V1152" t="str">
            <v xml:space="preserve">  </v>
          </cell>
          <cell r="W1152" t="str">
            <v>Install a 13 kV feeder to provide backup to the existing Metcalf Sq. 96W1 feeder. Recommended in the Revere/Winthrop feeder by Frank Barys issued in March, 2004.</v>
          </cell>
          <cell r="X1152" t="str">
            <v>Div Ops-NE Electric</v>
          </cell>
          <cell r="Y1152" t="str">
            <v>75005310E</v>
          </cell>
          <cell r="Z1152" t="str">
            <v>MAE1000 - MA Electric Distribution PC</v>
          </cell>
          <cell r="AA1152" t="str">
            <v>NONE</v>
          </cell>
          <cell r="AB1152" t="str">
            <v>MASS PLANT - MA 5310 - MAE1000</v>
          </cell>
          <cell r="AE1152">
            <v>5</v>
          </cell>
          <cell r="AF1152" t="str">
            <v>5</v>
          </cell>
          <cell r="AG1152">
            <v>41213</v>
          </cell>
          <cell r="AH1152">
            <v>2500000</v>
          </cell>
          <cell r="AI1152">
            <v>0</v>
          </cell>
          <cell r="AJ1152">
            <v>0</v>
          </cell>
          <cell r="AK1152">
            <v>0</v>
          </cell>
          <cell r="AL1152">
            <v>1</v>
          </cell>
          <cell r="AM1152">
            <v>0</v>
          </cell>
          <cell r="AN1152">
            <v>1</v>
          </cell>
        </row>
        <row r="1153">
          <cell r="A1153" t="str">
            <v>C005338</v>
          </cell>
          <cell r="B1153">
            <v>5310</v>
          </cell>
          <cell r="D1153" t="str">
            <v>Ashburnham 610W1 dist line work</v>
          </cell>
          <cell r="E1153" t="str">
            <v>P_Electric Distribution Line MA</v>
          </cell>
          <cell r="G1153" t="str">
            <v>NONE</v>
          </cell>
          <cell r="H1153" t="str">
            <v>NONE</v>
          </cell>
          <cell r="J1153" t="str">
            <v>System Capacity &amp; Performance</v>
          </cell>
          <cell r="L1153" t="str">
            <v>Load Relief</v>
          </cell>
          <cell r="M1153" t="str">
            <v>Specific</v>
          </cell>
          <cell r="O1153" t="str">
            <v>cancelled</v>
          </cell>
          <cell r="P1153">
            <v>7739</v>
          </cell>
          <cell r="Q1153" t="str">
            <v>C05338</v>
          </cell>
          <cell r="R1153">
            <v>38224</v>
          </cell>
          <cell r="S1153" t="str">
            <v>sitkow</v>
          </cell>
          <cell r="U1153" t="str">
            <v>Install distribution facilities at AMLP and MECo territories for the new 610W1 feeder</v>
          </cell>
          <cell r="V1153" t="str">
            <v xml:space="preserve">  </v>
          </cell>
          <cell r="W1153" t="str">
            <v>See "A1-B2 Transmission Study - Distribution Impact" by T.Goyette 01/27/2004</v>
          </cell>
          <cell r="X1153" t="str">
            <v>Div Ops-NE Electric</v>
          </cell>
          <cell r="Y1153" t="str">
            <v>75005310E</v>
          </cell>
          <cell r="Z1153" t="str">
            <v>MAE1000 - MA Electric Distribution PC</v>
          </cell>
          <cell r="AA1153" t="str">
            <v>NONE</v>
          </cell>
          <cell r="AB1153" t="str">
            <v>MASS PLANT - MA 5310 - MAE1000</v>
          </cell>
          <cell r="AE1153">
            <v>5</v>
          </cell>
          <cell r="AF1153" t="str">
            <v>5</v>
          </cell>
          <cell r="AG1153">
            <v>39223</v>
          </cell>
          <cell r="AH1153">
            <v>511500</v>
          </cell>
          <cell r="AK1153">
            <v>39307</v>
          </cell>
        </row>
        <row r="1154">
          <cell r="A1154" t="str">
            <v>C005339</v>
          </cell>
          <cell r="B1154">
            <v>5310</v>
          </cell>
          <cell r="D1154" t="str">
            <v>Winthrop #22 Substation Work</v>
          </cell>
          <cell r="E1154" t="str">
            <v>P_Electric Distribution Sub MA</v>
          </cell>
          <cell r="F1154" t="str">
            <v>DCIG1107P6R1</v>
          </cell>
          <cell r="G1154" t="str">
            <v>48</v>
          </cell>
          <cell r="H1154" t="str">
            <v>29</v>
          </cell>
          <cell r="I1154" t="str">
            <v>KLABON, GREGORY</v>
          </cell>
          <cell r="J1154" t="str">
            <v>Asset Condition</v>
          </cell>
          <cell r="K1154" t="str">
            <v>D_Non-REP SUB OTHER</v>
          </cell>
          <cell r="L1154" t="str">
            <v>Asset Replacement</v>
          </cell>
          <cell r="M1154" t="str">
            <v>Specific</v>
          </cell>
          <cell r="N1154" t="str">
            <v>Substation Asset Replacement</v>
          </cell>
          <cell r="O1154" t="str">
            <v>open</v>
          </cell>
          <cell r="P1154">
            <v>7602</v>
          </cell>
          <cell r="Q1154" t="str">
            <v>C05339</v>
          </cell>
          <cell r="R1154">
            <v>38224</v>
          </cell>
          <cell r="S1154" t="str">
            <v>barys</v>
          </cell>
          <cell r="U1154" t="str">
            <v>Winthrop #22 substation work to include a new 23 kV metal clad substation, 13 kV feeder position, EMS and the replacement of the 140 and 22J3 4 kV circuit breakers.</v>
          </cell>
          <cell r="V1154" t="str">
            <v xml:space="preserve">1/15/07 - Added REP designation - JC </v>
          </cell>
          <cell r="W1154" t="str">
            <v>Replace the existing 23 kV bus due to O&amp;M concerns, install EMS for improved monitoring and control, install a new 23/13 kV transformer and 13 kV feeder position for backup to existing Metcalf Sq. 96W1 feeder and replace 2-4 kV circuit breakers due to O&amp;M</v>
          </cell>
          <cell r="X1154" t="str">
            <v>Div Ops-NE Electric</v>
          </cell>
          <cell r="Y1154" t="str">
            <v>75005310E</v>
          </cell>
          <cell r="Z1154" t="str">
            <v>MAE1000 - MA Electric Distribution PC</v>
          </cell>
          <cell r="AA1154" t="str">
            <v>NONE</v>
          </cell>
          <cell r="AB1154" t="str">
            <v>SUB #22 WINTHROP - ARGYLE STREET, W</v>
          </cell>
          <cell r="AC1154" t="str">
            <v>A7 C2 X0</v>
          </cell>
          <cell r="AE1154">
            <v>6</v>
          </cell>
          <cell r="AF1154" t="str">
            <v>6</v>
          </cell>
          <cell r="AG1154">
            <v>41213</v>
          </cell>
          <cell r="AH1154">
            <v>9782000</v>
          </cell>
        </row>
        <row r="1155">
          <cell r="A1155" t="str">
            <v>C005341</v>
          </cell>
          <cell r="B1155">
            <v>5310</v>
          </cell>
          <cell r="D1155" t="str">
            <v>East Westminster Sub upgrades</v>
          </cell>
          <cell r="E1155" t="str">
            <v>P_Electric Distribution Sub MA</v>
          </cell>
          <cell r="G1155" t="str">
            <v>NONE</v>
          </cell>
          <cell r="H1155" t="str">
            <v>NONE</v>
          </cell>
          <cell r="L1155" t="str">
            <v>Load Relief</v>
          </cell>
          <cell r="M1155" t="str">
            <v>Specific</v>
          </cell>
          <cell r="O1155" t="str">
            <v>cancelled</v>
          </cell>
          <cell r="Q1155" t="str">
            <v>C05341</v>
          </cell>
          <cell r="R1155">
            <v>38224</v>
          </cell>
          <cell r="S1155" t="str">
            <v>sitkow</v>
          </cell>
          <cell r="U1155" t="str">
            <v>This is the project for the MECO work associated with the tranmission project to install the old Ashburnham 115/13 kV T1 at East Westminster with a circuit switcher.</v>
          </cell>
          <cell r="V1155" t="str">
            <v xml:space="preserve">  </v>
          </cell>
          <cell r="W1155" t="str">
            <v>See "A1-B2 Transmission Study - Distribution Impact" by T.Goyette 01-27-2004</v>
          </cell>
          <cell r="X1155" t="str">
            <v>Div Ops-NE Electric</v>
          </cell>
          <cell r="Y1155" t="str">
            <v>75005310E</v>
          </cell>
          <cell r="Z1155" t="str">
            <v>MAE1000 - MA Electric Distribution PC</v>
          </cell>
          <cell r="AA1155" t="str">
            <v>NONE</v>
          </cell>
          <cell r="AB1155" t="str">
            <v>SUB #609 EAST WESTMINSTER - DEPOT R</v>
          </cell>
          <cell r="AE1155">
            <v>0</v>
          </cell>
          <cell r="AK1155">
            <v>39307</v>
          </cell>
        </row>
        <row r="1156">
          <cell r="A1156" t="str">
            <v>C005342</v>
          </cell>
          <cell r="B1156">
            <v>5310</v>
          </cell>
          <cell r="D1156" t="str">
            <v>Cambridge St Sub-replace xfmrs</v>
          </cell>
          <cell r="E1156" t="str">
            <v>P_Electric Distribution Sub MA</v>
          </cell>
          <cell r="F1156" t="str">
            <v>DCIG0411P373</v>
          </cell>
          <cell r="G1156" t="str">
            <v>42</v>
          </cell>
          <cell r="H1156" t="str">
            <v>&lt;Select a value&gt;</v>
          </cell>
          <cell r="I1156" t="str">
            <v>MICHEL, MICHAEL</v>
          </cell>
          <cell r="J1156" t="str">
            <v>Asset Condition</v>
          </cell>
          <cell r="K1156" t="str">
            <v>D_Non-REP SUB OTHER</v>
          </cell>
          <cell r="L1156" t="str">
            <v>Asset Replacement</v>
          </cell>
          <cell r="M1156" t="str">
            <v>Specific</v>
          </cell>
          <cell r="O1156" t="str">
            <v>open</v>
          </cell>
          <cell r="P1156">
            <v>7232</v>
          </cell>
          <cell r="Q1156" t="str">
            <v>C05342</v>
          </cell>
          <cell r="R1156">
            <v>38224</v>
          </cell>
          <cell r="S1156" t="str">
            <v>hayduk</v>
          </cell>
          <cell r="U1156" t="str">
            <v>Place holder for spending to replace two transformers.  Estimate is based on new transformers being 7.5/9.375 MVA w/o LTC from Waukesha - slots in line available now.</v>
          </cell>
          <cell r="V1156" t="str">
            <v xml:space="preserve">  </v>
          </cell>
          <cell r="W1156" t="str">
            <v>Asset replacement of two transformers based on condition and urgency. The two transformers are both gassing, are of a vintage and design which is weak and are likely to cause extended outages if not replaced in a timely and coordinated manner.</v>
          </cell>
          <cell r="X1156" t="str">
            <v>Div Ops-NE Electric</v>
          </cell>
          <cell r="Y1156" t="str">
            <v>75005310E</v>
          </cell>
          <cell r="Z1156" t="str">
            <v>MAE1000 - MA Electric Distribution PC</v>
          </cell>
          <cell r="AA1156" t="str">
            <v>NONE</v>
          </cell>
          <cell r="AB1156" t="str">
            <v>SUB #4 CAMBRIDGE ST, WORCESTER</v>
          </cell>
          <cell r="AC1156" t="str">
            <v>A2 C4 X1</v>
          </cell>
          <cell r="AE1156">
            <v>3</v>
          </cell>
          <cell r="AF1156" t="str">
            <v>3</v>
          </cell>
          <cell r="AG1156">
            <v>41213</v>
          </cell>
          <cell r="AH1156">
            <v>4200000</v>
          </cell>
        </row>
        <row r="1157">
          <cell r="A1157" t="str">
            <v>C005343</v>
          </cell>
          <cell r="B1157">
            <v>5310</v>
          </cell>
          <cell r="D1157" t="str">
            <v>E Webster Sub 412L1 Upgrade Regs</v>
          </cell>
          <cell r="E1157" t="str">
            <v>P_Electric Distribution Sub MA</v>
          </cell>
          <cell r="G1157" t="str">
            <v>NONE</v>
          </cell>
          <cell r="H1157" t="str">
            <v>NONE</v>
          </cell>
          <cell r="I1157" t="str">
            <v>HAYDUK, BRIAN</v>
          </cell>
          <cell r="J1157" t="str">
            <v>System Capacity &amp; Performance</v>
          </cell>
          <cell r="L1157" t="str">
            <v>Load Relief</v>
          </cell>
          <cell r="M1157" t="str">
            <v>Specific</v>
          </cell>
          <cell r="O1157" t="str">
            <v>cancelled</v>
          </cell>
          <cell r="P1157">
            <v>7270</v>
          </cell>
          <cell r="Q1157" t="str">
            <v>C05343</v>
          </cell>
          <cell r="R1157">
            <v>38224</v>
          </cell>
          <cell r="S1157" t="str">
            <v>hayduk</v>
          </cell>
          <cell r="U1157" t="str">
            <v>Upgrade regulators on the 412L1 from 250 kVA to 333 kVA to relieve Summer Normal projected overload of 101% in 2006 and to provide capacity to backup to 412L3.</v>
          </cell>
          <cell r="V1157" t="str">
            <v xml:space="preserve">  </v>
          </cell>
          <cell r="W1157" t="str">
            <v xml:space="preserve">  </v>
          </cell>
          <cell r="X1157" t="str">
            <v>Div Ops-NE Electric</v>
          </cell>
          <cell r="Y1157" t="str">
            <v>75005310E</v>
          </cell>
          <cell r="Z1157" t="str">
            <v>MAE1000 - MA Electric Distribution PC</v>
          </cell>
          <cell r="AA1157" t="str">
            <v>NONE</v>
          </cell>
          <cell r="AB1157" t="str">
            <v>SUB #412 EAST WEBSTER, WEBSTER</v>
          </cell>
          <cell r="AE1157">
            <v>0</v>
          </cell>
          <cell r="AK1157">
            <v>38846</v>
          </cell>
        </row>
        <row r="1158">
          <cell r="A1158" t="str">
            <v>C005345</v>
          </cell>
          <cell r="B1158">
            <v>5310</v>
          </cell>
          <cell r="D1158" t="str">
            <v>Lynn #21 2340 Reactor Replacment</v>
          </cell>
          <cell r="E1158" t="str">
            <v>P_Electric Distribution Sub MA</v>
          </cell>
          <cell r="G1158" t="str">
            <v>49</v>
          </cell>
          <cell r="H1158" t="str">
            <v>15</v>
          </cell>
          <cell r="I1158" t="str">
            <v>JENNESS, RAYMOND</v>
          </cell>
          <cell r="J1158" t="str">
            <v>Asset Condition</v>
          </cell>
          <cell r="K1158" t="str">
            <v>D_Non-REP SUB OTHER</v>
          </cell>
          <cell r="L1158" t="str">
            <v>Asset Replacement</v>
          </cell>
          <cell r="M1158" t="str">
            <v>Specific</v>
          </cell>
          <cell r="O1158" t="str">
            <v>open</v>
          </cell>
          <cell r="P1158">
            <v>7346</v>
          </cell>
          <cell r="Q1158" t="str">
            <v>C05345</v>
          </cell>
          <cell r="R1158">
            <v>38224</v>
          </cell>
          <cell r="S1158" t="str">
            <v>barys</v>
          </cell>
          <cell r="U1158" t="str">
            <v>Replace the 2340 line reactors due to loading concerns.</v>
          </cell>
          <cell r="V1158" t="str">
            <v xml:space="preserve">Engineering costs submitted for approval. </v>
          </cell>
          <cell r="W1158" t="str">
            <v>Replace the 2340 line reactors due to emergency loading concerns. Recommended in the Revere/Winthrop study issued by Frank Barys in March, 2004.</v>
          </cell>
          <cell r="X1158" t="str">
            <v>Div Ops-NE Electric</v>
          </cell>
          <cell r="Y1158" t="str">
            <v>75005310E</v>
          </cell>
          <cell r="Z1158" t="str">
            <v>MAE1000 - MA Electric Distribution PC</v>
          </cell>
          <cell r="AA1158" t="str">
            <v>NONE</v>
          </cell>
          <cell r="AB1158" t="str">
            <v>SUB #21 LYNN - LYNNWAY, LYNN</v>
          </cell>
          <cell r="AC1158" t="str">
            <v>A1 C1 X0</v>
          </cell>
          <cell r="AE1158">
            <v>5</v>
          </cell>
          <cell r="AF1158" t="str">
            <v>5</v>
          </cell>
          <cell r="AG1158">
            <v>40262</v>
          </cell>
          <cell r="AH1158">
            <v>410000</v>
          </cell>
        </row>
        <row r="1159">
          <cell r="A1159" t="str">
            <v>C005346</v>
          </cell>
          <cell r="B1159">
            <v>5310</v>
          </cell>
          <cell r="D1159" t="str">
            <v>OX-Reconductor Charlton St 406L3</v>
          </cell>
          <cell r="E1159" t="str">
            <v>P_Electric Distribution Line MA</v>
          </cell>
          <cell r="G1159" t="str">
            <v>NONE</v>
          </cell>
          <cell r="H1159" t="str">
            <v>NONE</v>
          </cell>
          <cell r="I1159" t="str">
            <v>HAYDUK, BRIAN</v>
          </cell>
          <cell r="L1159" t="str">
            <v>Load Relief</v>
          </cell>
          <cell r="M1159" t="str">
            <v>Specific</v>
          </cell>
          <cell r="O1159" t="str">
            <v>cancelled</v>
          </cell>
          <cell r="Q1159" t="str">
            <v>C05346</v>
          </cell>
          <cell r="R1159">
            <v>38224</v>
          </cell>
          <cell r="S1159" t="str">
            <v>hayduk</v>
          </cell>
          <cell r="U1159" t="str">
            <v>Future project.  Reconductor ~2mi of 1/0 Al with 477 Al xarm const.  Existing wire is overloaded during contingency and causes voltage problems.</v>
          </cell>
          <cell r="V1159" t="str">
            <v xml:space="preserve">  </v>
          </cell>
          <cell r="W1159" t="str">
            <v xml:space="preserve">  </v>
          </cell>
          <cell r="X1159" t="str">
            <v>Div Ops-NE Electric</v>
          </cell>
          <cell r="Y1159" t="str">
            <v>75005310E</v>
          </cell>
          <cell r="Z1159" t="str">
            <v>MAE1000 - MA Electric Distribution PC</v>
          </cell>
          <cell r="AA1159" t="str">
            <v>NONE</v>
          </cell>
          <cell r="AB1159" t="str">
            <v>MASS PLANT - MA 5310 - MAE1000</v>
          </cell>
          <cell r="AE1159">
            <v>0</v>
          </cell>
          <cell r="AK1159">
            <v>39345</v>
          </cell>
        </row>
        <row r="1160">
          <cell r="A1160" t="str">
            <v>C005347</v>
          </cell>
          <cell r="B1160">
            <v>5310</v>
          </cell>
          <cell r="D1160" t="str">
            <v>Everett #37 37W9 Distribution Line</v>
          </cell>
          <cell r="E1160" t="str">
            <v>P_Electric Distribution Line MA</v>
          </cell>
          <cell r="F1160" t="str">
            <v>DCIG1208P108</v>
          </cell>
          <cell r="G1160" t="str">
            <v>49</v>
          </cell>
          <cell r="H1160" t="str">
            <v>29</v>
          </cell>
          <cell r="I1160" t="str">
            <v>RIVENBURGH, GARTH A.</v>
          </cell>
          <cell r="J1160" t="str">
            <v>System Capacity &amp; Performance</v>
          </cell>
          <cell r="L1160" t="str">
            <v>Load Relief</v>
          </cell>
          <cell r="M1160" t="str">
            <v>Specific</v>
          </cell>
          <cell r="O1160" t="str">
            <v>Closed</v>
          </cell>
          <cell r="P1160">
            <v>8080</v>
          </cell>
          <cell r="Q1160" t="str">
            <v>C05347</v>
          </cell>
          <cell r="R1160">
            <v>38224</v>
          </cell>
          <cell r="S1160" t="str">
            <v>barys</v>
          </cell>
          <cell r="U1160" t="str">
            <v>Install distribution facilities for the 37W9 feeder.</v>
          </cell>
          <cell r="V1160" t="str">
            <v xml:space="preserve">Project C02118 was increased by $1,754,000  and this project was reduced by the same amount to reflect NEDE approval dollars.  See document attached. </v>
          </cell>
          <cell r="W1160" t="str">
            <v>New Everett 37W9 feeder needed for load relief to area feeders and Everett area supply facilities. Recommended in the Everett, Malden, Medford study issued by Rico Federico on January 20, 2005.</v>
          </cell>
          <cell r="X1160" t="str">
            <v>Div Ops-NE Electric</v>
          </cell>
          <cell r="Y1160" t="str">
            <v>75005310E</v>
          </cell>
          <cell r="Z1160" t="str">
            <v>MAE1000 - MA Electric Distribution PC</v>
          </cell>
          <cell r="AA1160" t="str">
            <v>NONE</v>
          </cell>
          <cell r="AB1160" t="str">
            <v>MASS PLANT - MA 5310 - MAE1000</v>
          </cell>
          <cell r="AE1160">
            <v>8</v>
          </cell>
          <cell r="AF1160" t="str">
            <v>8</v>
          </cell>
          <cell r="AG1160">
            <v>39877</v>
          </cell>
          <cell r="AH1160">
            <v>2299000</v>
          </cell>
          <cell r="AI1160">
            <v>0</v>
          </cell>
          <cell r="AJ1160">
            <v>0</v>
          </cell>
          <cell r="AK1160">
            <v>0</v>
          </cell>
          <cell r="AL1160">
            <v>1</v>
          </cell>
          <cell r="AM1160">
            <v>0</v>
          </cell>
          <cell r="AN1160">
            <v>1</v>
          </cell>
        </row>
        <row r="1161">
          <cell r="A1161" t="str">
            <v>C005348</v>
          </cell>
          <cell r="B1161">
            <v>5310</v>
          </cell>
          <cell r="D1161" t="str">
            <v>WOR-Reconductor HT42 aerial cable</v>
          </cell>
          <cell r="E1161" t="str">
            <v>P_Electric Distribution Line MA</v>
          </cell>
          <cell r="F1161" t="str">
            <v>DCIG1110P329C</v>
          </cell>
          <cell r="G1161" t="str">
            <v>49</v>
          </cell>
          <cell r="H1161" t="str">
            <v>NONE</v>
          </cell>
          <cell r="I1161" t="str">
            <v>HAYDUK, BRIAN</v>
          </cell>
          <cell r="J1161" t="str">
            <v>Asset Condition</v>
          </cell>
          <cell r="K1161" t="str">
            <v>D_Non-REP LINE OTHER</v>
          </cell>
          <cell r="L1161" t="str">
            <v>Asset Replacement</v>
          </cell>
          <cell r="M1161" t="str">
            <v>Specific</v>
          </cell>
          <cell r="N1161" t="str">
            <v>UG Cable Replacements</v>
          </cell>
          <cell r="O1161" t="str">
            <v>Closed</v>
          </cell>
          <cell r="P1161">
            <v>8841</v>
          </cell>
          <cell r="Q1161" t="str">
            <v>C05348</v>
          </cell>
          <cell r="R1161">
            <v>38224</v>
          </cell>
          <cell r="S1161" t="str">
            <v>hayduk</v>
          </cell>
          <cell r="U1161" t="str">
            <v>INSTALL: 5300 ckt ft 477 15 kV spacer cable and associated equipment._x000D_
REMOVE: 5300 ckt ft 4/0 butyl rubber aerial cable</v>
          </cell>
          <cell r="V1161" t="str">
            <v xml:space="preserve">  </v>
          </cell>
          <cell r="W1161" t="str">
            <v>Replace remaining 1mi of aerial cable on the HT-42 to remedy poor reliability concerns outlined in D. Mungovan's 9/29/03 memo.  This circuit supplies two 4kV feeders at Sterns St sub and two C&amp;I customers.  This work will be done under the FY06 cable repl</v>
          </cell>
          <cell r="X1161" t="str">
            <v>Div Ops-NE Electric</v>
          </cell>
          <cell r="Y1161" t="str">
            <v>75005310E</v>
          </cell>
          <cell r="Z1161" t="str">
            <v>MAE1000 - MA Electric Distribution PC</v>
          </cell>
          <cell r="AA1161" t="str">
            <v>NONE</v>
          </cell>
          <cell r="AB1161" t="str">
            <v>MASS PLANT - MA 5310 - MAE1000</v>
          </cell>
          <cell r="AE1161">
            <v>5</v>
          </cell>
          <cell r="AF1161" t="str">
            <v>5</v>
          </cell>
          <cell r="AG1161">
            <v>41213</v>
          </cell>
          <cell r="AH1161">
            <v>1100000</v>
          </cell>
          <cell r="AI1161">
            <v>0</v>
          </cell>
          <cell r="AJ1161">
            <v>0</v>
          </cell>
          <cell r="AK1161">
            <v>0</v>
          </cell>
          <cell r="AL1161">
            <v>1</v>
          </cell>
          <cell r="AM1161">
            <v>0</v>
          </cell>
          <cell r="AN1161">
            <v>1</v>
          </cell>
        </row>
        <row r="1162">
          <cell r="A1162" t="str">
            <v>C005349</v>
          </cell>
          <cell r="B1162">
            <v>5310</v>
          </cell>
          <cell r="D1162" t="str">
            <v>Everett 37W10 Distribution Line</v>
          </cell>
          <cell r="E1162" t="str">
            <v>P_Electric Distribution Line MA</v>
          </cell>
          <cell r="F1162" t="str">
            <v>DCIG1208P108</v>
          </cell>
          <cell r="G1162" t="str">
            <v>49</v>
          </cell>
          <cell r="H1162" t="str">
            <v>29</v>
          </cell>
          <cell r="I1162" t="str">
            <v>RIVENBURGH, GARTH A.</v>
          </cell>
          <cell r="J1162" t="str">
            <v>System Capacity &amp; Performance</v>
          </cell>
          <cell r="L1162" t="str">
            <v>Load Relief</v>
          </cell>
          <cell r="M1162" t="str">
            <v>Specific</v>
          </cell>
          <cell r="O1162" t="str">
            <v>Closed</v>
          </cell>
          <cell r="P1162">
            <v>8082</v>
          </cell>
          <cell r="Q1162" t="str">
            <v>C05349</v>
          </cell>
          <cell r="R1162">
            <v>38224</v>
          </cell>
          <cell r="S1162" t="str">
            <v>barys</v>
          </cell>
          <cell r="U1162" t="str">
            <v>Install distribution facilities for the Everett 37W10 feeder.</v>
          </cell>
          <cell r="V1162" t="str">
            <v xml:space="preserve">  </v>
          </cell>
          <cell r="W1162" t="str">
            <v>Provide load relief for area distribution feeders and supply facilities. Recommended as part of the Everett, Malden, Medford study issued by Rico Federico on January 20, 2005.</v>
          </cell>
          <cell r="X1162" t="str">
            <v>Div Ops-NE Electric</v>
          </cell>
          <cell r="Y1162" t="str">
            <v>75005310E</v>
          </cell>
          <cell r="Z1162" t="str">
            <v>MAE1000 - MA Electric Distribution PC</v>
          </cell>
          <cell r="AA1162" t="str">
            <v>NONE</v>
          </cell>
          <cell r="AB1162" t="str">
            <v>MASS PLANT - MA 5310 - MAE1000</v>
          </cell>
          <cell r="AE1162">
            <v>7</v>
          </cell>
          <cell r="AF1162" t="str">
            <v>7</v>
          </cell>
          <cell r="AG1162">
            <v>39877</v>
          </cell>
          <cell r="AH1162">
            <v>3801000</v>
          </cell>
          <cell r="AI1162">
            <v>0</v>
          </cell>
          <cell r="AJ1162">
            <v>0</v>
          </cell>
          <cell r="AK1162">
            <v>0</v>
          </cell>
          <cell r="AL1162">
            <v>1</v>
          </cell>
          <cell r="AM1162">
            <v>0</v>
          </cell>
          <cell r="AN1162">
            <v>1</v>
          </cell>
        </row>
        <row r="1163">
          <cell r="A1163" t="str">
            <v>C005350</v>
          </cell>
          <cell r="B1163">
            <v>5310</v>
          </cell>
          <cell r="D1163" t="str">
            <v>Everett #37 Sub W9 &amp;W10 Fdrs</v>
          </cell>
          <cell r="E1163" t="str">
            <v>P_Electric Distribution Sub MA</v>
          </cell>
          <cell r="F1163" t="str">
            <v>DCIG1208P108</v>
          </cell>
          <cell r="G1163" t="str">
            <v>49</v>
          </cell>
          <cell r="H1163" t="str">
            <v>NONE</v>
          </cell>
          <cell r="I1163" t="str">
            <v>RIVENBURGH, GARTH A.</v>
          </cell>
          <cell r="J1163" t="str">
            <v>System Capacity &amp; Performance</v>
          </cell>
          <cell r="L1163" t="str">
            <v>Load Relief</v>
          </cell>
          <cell r="M1163" t="str">
            <v>Specific</v>
          </cell>
          <cell r="O1163" t="str">
            <v>Closed</v>
          </cell>
          <cell r="P1163">
            <v>7282</v>
          </cell>
          <cell r="Q1163" t="str">
            <v>C05350</v>
          </cell>
          <cell r="R1163">
            <v>38224</v>
          </cell>
          <cell r="S1163" t="str">
            <v>barys</v>
          </cell>
          <cell r="U1163" t="str">
            <v>Install the 37W9 and 37W10 feeder positions and 2-3.6 MVAR capacitor banks on each 13 kV bus (14.4 MVAR total).</v>
          </cell>
          <cell r="V1163" t="str">
            <v>per request by Wai-Man Lui, Raymond to re-open project # in order to re-open WO 9000029371 to apply payment on 10/9/09.</v>
          </cell>
          <cell r="W1163" t="str">
            <v>Additional feeder positions needed for area feeder and supply facility load relief. Capacitor banks needed for voltage support and transformer VAR losses. Recommended as part of the Everett, Malden, Medford study issued by Rico Federico on January 20, 200</v>
          </cell>
          <cell r="X1163" t="str">
            <v>Div Ops-NE Electric</v>
          </cell>
          <cell r="Y1163" t="str">
            <v>75005310E</v>
          </cell>
          <cell r="Z1163" t="str">
            <v>MAE1000 - MA Electric Distribution PC</v>
          </cell>
          <cell r="AA1163" t="str">
            <v>NONE</v>
          </cell>
          <cell r="AB1163" t="str">
            <v>SUB #37 EVERETT - WYLLIS AVENUE, EV</v>
          </cell>
          <cell r="AE1163">
            <v>7</v>
          </cell>
          <cell r="AF1163" t="str">
            <v>7</v>
          </cell>
          <cell r="AG1163">
            <v>39877</v>
          </cell>
          <cell r="AH1163">
            <v>2821000</v>
          </cell>
          <cell r="AI1163">
            <v>0</v>
          </cell>
          <cell r="AJ1163">
            <v>0</v>
          </cell>
          <cell r="AK1163">
            <v>0</v>
          </cell>
          <cell r="AL1163">
            <v>1</v>
          </cell>
          <cell r="AM1163">
            <v>0</v>
          </cell>
          <cell r="AN1163">
            <v>1</v>
          </cell>
        </row>
        <row r="1164">
          <cell r="A1164" t="str">
            <v>C005353</v>
          </cell>
          <cell r="B1164">
            <v>5310</v>
          </cell>
          <cell r="D1164" t="str">
            <v>2309 Reconductoring Everett x Normn</v>
          </cell>
          <cell r="E1164" t="str">
            <v>P_Electric Distribution Line MA</v>
          </cell>
          <cell r="G1164" t="str">
            <v>49</v>
          </cell>
          <cell r="H1164" t="str">
            <v>NONE</v>
          </cell>
          <cell r="I1164" t="str">
            <v>BARYS, FRANCIS R</v>
          </cell>
          <cell r="J1164" t="str">
            <v>Asset Condition</v>
          </cell>
          <cell r="L1164" t="str">
            <v>Asset Replacement</v>
          </cell>
          <cell r="M1164" t="str">
            <v>Specific</v>
          </cell>
          <cell r="N1164" t="str">
            <v>UG Cable Replacements</v>
          </cell>
          <cell r="O1164" t="str">
            <v>Closed</v>
          </cell>
          <cell r="P1164">
            <v>7666</v>
          </cell>
          <cell r="Q1164" t="str">
            <v>C05353</v>
          </cell>
          <cell r="R1164">
            <v>38224</v>
          </cell>
          <cell r="S1164" t="str">
            <v>barys</v>
          </cell>
          <cell r="U1164" t="str">
            <v>Reconductor the 2309 A and B circuit from Everett #37 to Norman St. #8 with 4/0 CU.</v>
          </cell>
          <cell r="V1164" t="str">
            <v xml:space="preserve">  </v>
          </cell>
          <cell r="W1164" t="str">
            <v>To keep line loading within emergency ratings during contingency operation. Recommended in the Everett, Malden, Medford study issued by Rico Federico on January 20, 2005.</v>
          </cell>
          <cell r="X1164" t="str">
            <v>Div Ops-NE Electric</v>
          </cell>
          <cell r="Y1164" t="str">
            <v>75005310E</v>
          </cell>
          <cell r="Z1164" t="str">
            <v>MAE1000 - MA Electric Distribution PC</v>
          </cell>
          <cell r="AA1164" t="str">
            <v>NONE</v>
          </cell>
          <cell r="AB1164" t="str">
            <v>MASS PLANT - MA 5310 - MAE1000</v>
          </cell>
          <cell r="AE1164">
            <v>4</v>
          </cell>
          <cell r="AF1164" t="str">
            <v>4</v>
          </cell>
          <cell r="AG1164">
            <v>38540</v>
          </cell>
          <cell r="AH1164">
            <v>896000</v>
          </cell>
          <cell r="AI1164">
            <v>0</v>
          </cell>
          <cell r="AJ1164">
            <v>0</v>
          </cell>
          <cell r="AK1164">
            <v>0</v>
          </cell>
          <cell r="AL1164">
            <v>1</v>
          </cell>
          <cell r="AM1164">
            <v>0</v>
          </cell>
          <cell r="AN1164">
            <v>1</v>
          </cell>
        </row>
        <row r="1165">
          <cell r="A1165" t="str">
            <v>C005354</v>
          </cell>
          <cell r="B1165">
            <v>5310</v>
          </cell>
          <cell r="D1165" t="str">
            <v>Codding Ave. 64J5 Relief</v>
          </cell>
          <cell r="E1165" t="str">
            <v>P_Electric Distribution Line MA</v>
          </cell>
          <cell r="G1165" t="str">
            <v>NONE</v>
          </cell>
          <cell r="H1165" t="str">
            <v>NONE</v>
          </cell>
          <cell r="I1165" t="str">
            <v>BARYS, FRANCIS R</v>
          </cell>
          <cell r="L1165" t="str">
            <v>Load Relief</v>
          </cell>
          <cell r="M1165" t="str">
            <v>Specific</v>
          </cell>
          <cell r="O1165" t="str">
            <v>Closed</v>
          </cell>
          <cell r="Q1165" t="str">
            <v>C05354</v>
          </cell>
          <cell r="R1165">
            <v>38224</v>
          </cell>
          <cell r="S1165" t="str">
            <v>barys</v>
          </cell>
          <cell r="U1165" t="str">
            <v>Install 2,000 feet of 477 Al open wire along Albion St. East in Medford to transfer part of the Codding Ave. 64J5 feeder to the 64J3 feeder.</v>
          </cell>
          <cell r="V1165" t="str">
            <v xml:space="preserve">  </v>
          </cell>
          <cell r="W1165" t="str">
            <v>Transfer a portion of the Codding Ave. 64J5 feeder to the 64J3 feeder to reduce loading. Recommended in the Everett, Malden, Medford study issued by Rico Federico dated January 20, 2005.</v>
          </cell>
          <cell r="X1165" t="str">
            <v>Div Ops-NE Electric</v>
          </cell>
          <cell r="Y1165" t="str">
            <v>75005310E</v>
          </cell>
          <cell r="Z1165" t="str">
            <v>MAE1000 - MA Electric Distribution PC</v>
          </cell>
          <cell r="AA1165" t="str">
            <v>NONE</v>
          </cell>
          <cell r="AB1165" t="str">
            <v>MASS PLANT - MA 5310 - MAE1000</v>
          </cell>
          <cell r="AE1165">
            <v>0</v>
          </cell>
        </row>
        <row r="1166">
          <cell r="A1166" t="str">
            <v>C005355</v>
          </cell>
          <cell r="B1166">
            <v>5310</v>
          </cell>
          <cell r="D1166" t="str">
            <v>Everett 37W5 Feeder Relief</v>
          </cell>
          <cell r="E1166" t="str">
            <v>P_Electric Distribution Line MA</v>
          </cell>
          <cell r="G1166" t="str">
            <v>NONE</v>
          </cell>
          <cell r="H1166" t="str">
            <v>NONE</v>
          </cell>
          <cell r="I1166" t="str">
            <v>BARYS, FRANCIS R</v>
          </cell>
          <cell r="L1166" t="str">
            <v>Load Relief</v>
          </cell>
          <cell r="M1166" t="str">
            <v>Specific</v>
          </cell>
          <cell r="O1166" t="str">
            <v>Closed</v>
          </cell>
          <cell r="Q1166" t="str">
            <v>C05355</v>
          </cell>
          <cell r="R1166">
            <v>38224</v>
          </cell>
          <cell r="S1166" t="str">
            <v>barys</v>
          </cell>
          <cell r="U1166" t="str">
            <v>Provide load relief to the Everett 37W5 feeder by extending the 37W1 feeder and transferring load to it.</v>
          </cell>
          <cell r="V1166" t="str">
            <v xml:space="preserve">  </v>
          </cell>
          <cell r="W1166" t="str">
            <v>Transfer load from Everett 37W5 to 37W1 in order to keep loading to within normal capabilities.</v>
          </cell>
          <cell r="X1166" t="str">
            <v>Div Ops-NE Electric</v>
          </cell>
          <cell r="Y1166" t="str">
            <v>75005310E</v>
          </cell>
          <cell r="Z1166" t="str">
            <v>MAE1000 - MA Electric Distribution PC</v>
          </cell>
          <cell r="AA1166" t="str">
            <v>NONE</v>
          </cell>
          <cell r="AB1166" t="str">
            <v>MASS PLANT - MA 5310 - MAE1000</v>
          </cell>
          <cell r="AE1166">
            <v>0</v>
          </cell>
        </row>
        <row r="1167">
          <cell r="A1167" t="str">
            <v>C005373</v>
          </cell>
          <cell r="B1167">
            <v>5310</v>
          </cell>
          <cell r="D1167" t="str">
            <v>American Optical Sub-Replace xfmrs</v>
          </cell>
          <cell r="E1167" t="str">
            <v>P_Electric Distribution Sub MA</v>
          </cell>
          <cell r="G1167" t="str">
            <v>49</v>
          </cell>
          <cell r="H1167" t="str">
            <v>NONE</v>
          </cell>
          <cell r="I1167" t="str">
            <v>TAYLOR-WILLIS, LAURI JEAN</v>
          </cell>
          <cell r="J1167" t="str">
            <v>System Capacity &amp; Performance</v>
          </cell>
          <cell r="L1167" t="str">
            <v>Load Relief</v>
          </cell>
          <cell r="M1167" t="str">
            <v>Specific</v>
          </cell>
          <cell r="O1167" t="str">
            <v>Closed</v>
          </cell>
          <cell r="P1167">
            <v>7167</v>
          </cell>
          <cell r="Q1167" t="str">
            <v>C05373</v>
          </cell>
          <cell r="R1167">
            <v>38225</v>
          </cell>
          <cell r="S1167" t="str">
            <v>hayduk</v>
          </cell>
          <cell r="U1167" t="str">
            <v>INST:  1-13.2/4.16 kV 5 MVA transformer and associated equipment._x000D_
REM:  2-23/4.16 kV transformers and associated equipment.</v>
          </cell>
          <cell r="V1167" t="str">
            <v xml:space="preserve">  </v>
          </cell>
          <cell r="W1167" t="str">
            <v>The 23 kV sub transmission system supplied from Snow Street #413 substation is being converted to 13.2 kV operation as recommended in the "Southbridge Area Distribution Study".  This project will provide for the replacement of two smaller 23/4.16 kV trans</v>
          </cell>
          <cell r="X1167" t="str">
            <v>Div Ops-NE Electric</v>
          </cell>
          <cell r="Y1167" t="str">
            <v>75005310E</v>
          </cell>
          <cell r="Z1167" t="str">
            <v>MAE1000 - MA Electric Distribution PC</v>
          </cell>
          <cell r="AA1167" t="str">
            <v>NONE</v>
          </cell>
          <cell r="AB1167" t="str">
            <v>AMERICAL OPTICAL CO - CIS, SOUTHBRI</v>
          </cell>
          <cell r="AE1167">
            <v>4</v>
          </cell>
          <cell r="AF1167" t="str">
            <v>4</v>
          </cell>
          <cell r="AG1167">
            <v>39169</v>
          </cell>
          <cell r="AH1167">
            <v>899800.93</v>
          </cell>
          <cell r="AI1167">
            <v>0</v>
          </cell>
          <cell r="AJ1167">
            <v>0</v>
          </cell>
          <cell r="AK1167">
            <v>0</v>
          </cell>
          <cell r="AL1167">
            <v>1</v>
          </cell>
          <cell r="AM1167">
            <v>0</v>
          </cell>
          <cell r="AN1167">
            <v>1</v>
          </cell>
        </row>
        <row r="1168">
          <cell r="A1168" t="str">
            <v>C005374</v>
          </cell>
          <cell r="B1168">
            <v>5310</v>
          </cell>
          <cell r="D1168" t="str">
            <v>Snow Street Area OH Line additions</v>
          </cell>
          <cell r="E1168" t="str">
            <v>P_Electric Distribution Line MA</v>
          </cell>
          <cell r="G1168" t="str">
            <v>49</v>
          </cell>
          <cell r="H1168" t="str">
            <v>NONE</v>
          </cell>
          <cell r="I1168" t="str">
            <v>CARELLA, MARK</v>
          </cell>
          <cell r="J1168" t="str">
            <v>System Capacity &amp; Performance</v>
          </cell>
          <cell r="L1168" t="str">
            <v>Reliability - Dist</v>
          </cell>
          <cell r="M1168" t="str">
            <v>Specific</v>
          </cell>
          <cell r="O1168" t="str">
            <v>Closed</v>
          </cell>
          <cell r="P1168">
            <v>8652</v>
          </cell>
          <cell r="Q1168" t="str">
            <v>C05374</v>
          </cell>
          <cell r="R1168">
            <v>38225</v>
          </cell>
          <cell r="S1168" t="str">
            <v>hayduk</v>
          </cell>
          <cell r="U1168" t="str">
            <v>FY07: Install 5-600A loadbreaks, Reconductor: 720 ckt feet 3-1/0 Cu Main St., 370 ckt feet 3-1/0 TW West St., 500 ckt feet 3-336 PE Crystal St., 200 ckt feet 3-366SP E. Main St._x000D_
FY08 Install 1 line recloser to sectionalize the conver</v>
          </cell>
          <cell r="V1168" t="str">
            <v>This is a place holder for remaining distribution work identified in the Southbridge study.  Scope will be refined as Distribution Design is engaged.</v>
          </cell>
          <cell r="W1168" t="str">
            <v>Southbridge Area Distribution Study by Daniel J. Mungovan, January 2004</v>
          </cell>
          <cell r="X1168" t="str">
            <v>Div Ops-NE Electric</v>
          </cell>
          <cell r="Y1168" t="str">
            <v>75005310E</v>
          </cell>
          <cell r="Z1168" t="str">
            <v>MAE1000 - MA Electric Distribution PC</v>
          </cell>
          <cell r="AA1168" t="str">
            <v>NONE</v>
          </cell>
          <cell r="AB1168" t="str">
            <v>MASS PLANT - MA 5310 - MAE1000</v>
          </cell>
          <cell r="AE1168">
            <v>4</v>
          </cell>
          <cell r="AF1168" t="str">
            <v>4</v>
          </cell>
          <cell r="AG1168">
            <v>39622</v>
          </cell>
          <cell r="AH1168">
            <v>455506</v>
          </cell>
          <cell r="AI1168">
            <v>0</v>
          </cell>
          <cell r="AJ1168">
            <v>0</v>
          </cell>
          <cell r="AK1168">
            <v>0</v>
          </cell>
          <cell r="AL1168">
            <v>0</v>
          </cell>
          <cell r="AM1168">
            <v>1</v>
          </cell>
          <cell r="AN1168">
            <v>1</v>
          </cell>
        </row>
        <row r="1169">
          <cell r="A1169" t="str">
            <v>C005393</v>
          </cell>
          <cell r="B1169">
            <v>5310</v>
          </cell>
          <cell r="D1169" t="str">
            <v>NEW PARKVIEW FEEDER BREAKER</v>
          </cell>
          <cell r="E1169" t="str">
            <v>P_Electric Distribution Sub MA</v>
          </cell>
          <cell r="G1169" t="str">
            <v>NONE</v>
          </cell>
          <cell r="H1169" t="str">
            <v>NONE</v>
          </cell>
          <cell r="I1169" t="str">
            <v>WRIGHT, MILTON</v>
          </cell>
          <cell r="J1169" t="str">
            <v>Statutory/Regulatory</v>
          </cell>
          <cell r="L1169" t="str">
            <v>New Business - Commercial</v>
          </cell>
          <cell r="M1169" t="str">
            <v>Specific</v>
          </cell>
          <cell r="O1169" t="str">
            <v>Closed</v>
          </cell>
          <cell r="P1169">
            <v>7414</v>
          </cell>
          <cell r="Q1169" t="str">
            <v>C05393</v>
          </cell>
          <cell r="R1169">
            <v>38226</v>
          </cell>
          <cell r="S1169" t="str">
            <v>fritsc</v>
          </cell>
          <cell r="U1169" t="str">
            <v>ADD AN ADDITIONAL BREAKER AT PARKVIEW SUBSTATION TO SUPPLY THE FEEDER FOR THE NEW C&amp;D RECYCLING FACILITY.  PROJECT TO INCLUDE ALL NECESSARY METERING, RELAYING AND CONTROLS FOR A NEW BREAKER POSITION.</v>
          </cell>
          <cell r="V1169" t="str">
            <v xml:space="preserve">  </v>
          </cell>
          <cell r="W1169" t="str">
            <v>THIS PROJECT IS NECESSARY TO PROVIDE A NEW, DEDICATED FEEDER TO THE C&amp;D CONSTRUCTION RECYCLING FACILITY OWNED BY THE TOWN OF STOUGHTON.  THIS FACILITY WILL HAVE A CONNECTED LOAD OF 3.5 MW OPERATING 6 DAYS/WEEK, 16 HRS/DAY. ESTIMATED ANNUAL REVENUE OF $100</v>
          </cell>
          <cell r="X1169" t="str">
            <v>Div Ops-NE Electric</v>
          </cell>
          <cell r="Y1169" t="str">
            <v>75005310E</v>
          </cell>
          <cell r="Z1169" t="str">
            <v>MAE1000 - MA Electric Distribution PC</v>
          </cell>
          <cell r="AA1169" t="str">
            <v>NONE</v>
          </cell>
          <cell r="AB1169" t="str">
            <v>PARKVIEW SUB 94BK 14KV  115KV  -- P</v>
          </cell>
          <cell r="AE1169">
            <v>1</v>
          </cell>
        </row>
        <row r="1170">
          <cell r="A1170" t="str">
            <v>C005416</v>
          </cell>
          <cell r="B1170">
            <v>5310</v>
          </cell>
          <cell r="D1170" t="str">
            <v>BSW lightning initiative FUTURE</v>
          </cell>
          <cell r="E1170" t="str">
            <v>P_Electric Distribution Line MA</v>
          </cell>
          <cell r="G1170" t="str">
            <v>NONE</v>
          </cell>
          <cell r="H1170" t="str">
            <v>NONE</v>
          </cell>
          <cell r="I1170" t="str">
            <v>HAYDUK, BRIAN</v>
          </cell>
          <cell r="L1170" t="str">
            <v>Reliability - Dist</v>
          </cell>
          <cell r="M1170" t="str">
            <v>Specific</v>
          </cell>
          <cell r="O1170" t="str">
            <v>cancelled</v>
          </cell>
          <cell r="Q1170" t="str">
            <v>C05416</v>
          </cell>
          <cell r="R1170">
            <v>38229</v>
          </cell>
          <cell r="S1170" t="str">
            <v>hayduk</v>
          </cell>
          <cell r="U1170" t="str">
            <v>Place holder for future year budget.</v>
          </cell>
          <cell r="V1170" t="str">
            <v xml:space="preserve">  </v>
          </cell>
          <cell r="W1170" t="str">
            <v xml:space="preserve">  </v>
          </cell>
          <cell r="X1170" t="str">
            <v>Div Ops-NE Electric</v>
          </cell>
          <cell r="Y1170" t="str">
            <v>75005310E</v>
          </cell>
          <cell r="Z1170" t="str">
            <v>MAE1000 - MA Electric Distribution PC</v>
          </cell>
          <cell r="AA1170" t="str">
            <v>NONE</v>
          </cell>
          <cell r="AB1170" t="str">
            <v>MASS PLANT - MA 5310 - MAE1000</v>
          </cell>
          <cell r="AE1170">
            <v>0</v>
          </cell>
          <cell r="AK1170">
            <v>38231</v>
          </cell>
        </row>
        <row r="1171">
          <cell r="A1171" t="str">
            <v>C005418</v>
          </cell>
          <cell r="B1171">
            <v>5310</v>
          </cell>
          <cell r="D1171" t="str">
            <v>NEW PARKVIEW FEEDER FOR C&amp;D RECYCL.</v>
          </cell>
          <cell r="E1171" t="str">
            <v>P_Electric Distribution Line MA</v>
          </cell>
          <cell r="G1171" t="str">
            <v>NONE</v>
          </cell>
          <cell r="H1171" t="str">
            <v>NONE</v>
          </cell>
          <cell r="I1171" t="str">
            <v>SANAIE, SHAHROKH</v>
          </cell>
          <cell r="J1171" t="str">
            <v>Statutory/Regulatory</v>
          </cell>
          <cell r="L1171" t="str">
            <v>New Business - Commercial</v>
          </cell>
          <cell r="M1171" t="str">
            <v>Specific</v>
          </cell>
          <cell r="O1171" t="str">
            <v>Closed</v>
          </cell>
          <cell r="P1171">
            <v>8365</v>
          </cell>
          <cell r="Q1171" t="str">
            <v>C05418</v>
          </cell>
          <cell r="R1171">
            <v>38229</v>
          </cell>
          <cell r="S1171" t="str">
            <v>fritsc</v>
          </cell>
          <cell r="U1171" t="str">
            <v>NEW PARKVIEW FEEDER TO SUPPLY THE C&amp;D RECYCLING FACILITY OWNED BY THE TOWN OF STOUGHTON.  PROJECT TO INCLUDE X POLE REPLACEMENTS, 4 MILES OF 477 AAC SPACER CABLE AND X FEET OF 1000 AL UG CONDUCTOR.  QUANTITIES TO BE DETERMINED BY PREL</v>
          </cell>
          <cell r="V1171" t="str">
            <v>THIS DEDICATED FEEDER WILL BE SUPPLIED FROM A NEW BREAKER POSITION AT PARKVIEW SUBSTATION._x000D_
Project CANCELLED...WILL BE REOPENED WHEN PROJECT BECOMES ACTIVE.</v>
          </cell>
          <cell r="W1171" t="str">
            <v>THIS PROJECT IS NECESSARY TO PROVIDE A NEW DEDICATED FEEDER TO THE C&amp;D CONSTRUCTION RECYCLING FACILITY OWNED BY THE TOWN OF STOUGHTON.  THIS FACILITY WILL HAVE A CONNECTED LOAD OF 3.5 MW OPERATING 6 DAYS/WEEK, 16 HRS/DAY.   ESTIMATED ANNUAL REVENUE WILL B</v>
          </cell>
          <cell r="X1171" t="str">
            <v>Div Ops-NE Electric</v>
          </cell>
          <cell r="Y1171" t="str">
            <v>75005310E</v>
          </cell>
          <cell r="Z1171" t="str">
            <v>MAE1000 - MA Electric Distribution PC</v>
          </cell>
          <cell r="AA1171" t="str">
            <v>NONE</v>
          </cell>
          <cell r="AB1171" t="str">
            <v>MASS PLANT - MA 5310 - MAE1000</v>
          </cell>
          <cell r="AE1171">
            <v>1</v>
          </cell>
        </row>
        <row r="1172">
          <cell r="A1172" t="str">
            <v>C005419</v>
          </cell>
          <cell r="B1172">
            <v>5310</v>
          </cell>
          <cell r="D1172" t="str">
            <v>Conceptual Worcester Study Cable</v>
          </cell>
          <cell r="E1172" t="str">
            <v>P_Electric Distribution Line MA</v>
          </cell>
          <cell r="G1172" t="str">
            <v>NONE</v>
          </cell>
          <cell r="H1172" t="str">
            <v>NONE</v>
          </cell>
          <cell r="L1172" t="str">
            <v>Load Relief</v>
          </cell>
          <cell r="M1172" t="str">
            <v>Specific</v>
          </cell>
          <cell r="O1172" t="str">
            <v>cancelled</v>
          </cell>
          <cell r="Q1172" t="str">
            <v>C05419</v>
          </cell>
          <cell r="R1172">
            <v>38229</v>
          </cell>
          <cell r="S1172" t="str">
            <v>mungov</v>
          </cell>
          <cell r="U1172" t="str">
            <v>Worcester Study in progress, Estimate based on new cable from Vernon Hill Substation to Grafton Street.</v>
          </cell>
          <cell r="V1172" t="str">
            <v xml:space="preserve">  </v>
          </cell>
          <cell r="W1172" t="str">
            <v xml:space="preserve">  </v>
          </cell>
          <cell r="X1172" t="str">
            <v>Div Ops-NE Electric</v>
          </cell>
          <cell r="Y1172" t="str">
            <v>75005310E</v>
          </cell>
          <cell r="Z1172" t="str">
            <v>MAE1000 - MA Electric Distribution PC</v>
          </cell>
          <cell r="AA1172" t="str">
            <v>NONE</v>
          </cell>
          <cell r="AB1172" t="str">
            <v>SUB #8 VERNON HILL, WORCESTER</v>
          </cell>
          <cell r="AE1172">
            <v>1</v>
          </cell>
          <cell r="AK1172">
            <v>38862</v>
          </cell>
        </row>
        <row r="1173">
          <cell r="A1173" t="str">
            <v>C005421</v>
          </cell>
          <cell r="B1173">
            <v>5310</v>
          </cell>
          <cell r="D1173" t="str">
            <v>Z-2384 Load Relief</v>
          </cell>
          <cell r="E1173" t="str">
            <v>P_Electric Distribution Line MA</v>
          </cell>
          <cell r="G1173" t="str">
            <v>NONE</v>
          </cell>
          <cell r="H1173" t="str">
            <v>NONE</v>
          </cell>
          <cell r="I1173" t="str">
            <v>DANEK, GEORGE</v>
          </cell>
          <cell r="J1173" t="str">
            <v>System Capacity &amp; Performance</v>
          </cell>
          <cell r="L1173" t="str">
            <v>Load Relief</v>
          </cell>
          <cell r="M1173" t="str">
            <v>Specific</v>
          </cell>
          <cell r="O1173" t="str">
            <v>Closed</v>
          </cell>
          <cell r="P1173">
            <v>8867</v>
          </cell>
          <cell r="Q1173" t="str">
            <v>C05421</v>
          </cell>
          <cell r="R1173">
            <v>38229</v>
          </cell>
          <cell r="S1173" t="str">
            <v>cerulj</v>
          </cell>
          <cell r="U1173" t="str">
            <v>2384 Contingency Load Relief, Chelmsford MA,</v>
          </cell>
          <cell r="V1173" t="str">
            <v xml:space="preserve">Second estimate - original estimate extended 2382 circuit.  This estimate transfers Concord Rd #24 onto 2383 and Westford Technology Park onto 2384.  </v>
          </cell>
          <cell r="W1173" t="str">
            <v>Lowell Area Study recommendation.  2384 projected to be overloaded to 105% for Summer 2006 on contingency of the 2384 breaker opening at Billerica #70 substation.</v>
          </cell>
          <cell r="X1173" t="str">
            <v>Div Ops-NE Electric</v>
          </cell>
          <cell r="Y1173" t="str">
            <v>75005310E</v>
          </cell>
          <cell r="Z1173" t="str">
            <v>MAE1000 - MA Electric Distribution PC</v>
          </cell>
          <cell r="AA1173" t="str">
            <v>NONE</v>
          </cell>
          <cell r="AB1173" t="str">
            <v>MASS PLANT - MA 5310 - MAE1000</v>
          </cell>
          <cell r="AE1173">
            <v>6</v>
          </cell>
          <cell r="AF1173" t="str">
            <v>6</v>
          </cell>
          <cell r="AG1173">
            <v>39023</v>
          </cell>
          <cell r="AH1173">
            <v>350000</v>
          </cell>
          <cell r="AI1173">
            <v>0</v>
          </cell>
          <cell r="AJ1173">
            <v>0</v>
          </cell>
          <cell r="AK1173">
            <v>0</v>
          </cell>
          <cell r="AL1173">
            <v>0</v>
          </cell>
          <cell r="AM1173">
            <v>1</v>
          </cell>
          <cell r="AN1173">
            <v>1</v>
          </cell>
        </row>
        <row r="1174">
          <cell r="A1174" t="str">
            <v>C005425</v>
          </cell>
          <cell r="B1174">
            <v>5310</v>
          </cell>
          <cell r="D1174" t="str">
            <v>73L1 Upgrade</v>
          </cell>
          <cell r="E1174" t="str">
            <v>P_Electric Distribution Line MA</v>
          </cell>
          <cell r="G1174" t="str">
            <v>NONE</v>
          </cell>
          <cell r="H1174" t="str">
            <v>NONE</v>
          </cell>
          <cell r="I1174" t="str">
            <v>CERULLI, JOHN</v>
          </cell>
          <cell r="J1174" t="str">
            <v>System Capacity &amp; Performance</v>
          </cell>
          <cell r="L1174" t="str">
            <v>Load Relief</v>
          </cell>
          <cell r="M1174" t="str">
            <v>Specific</v>
          </cell>
          <cell r="O1174" t="str">
            <v>cancelled</v>
          </cell>
          <cell r="P1174">
            <v>7714</v>
          </cell>
          <cell r="Q1174" t="str">
            <v>C05425</v>
          </cell>
          <cell r="R1174">
            <v>38230</v>
          </cell>
          <cell r="S1174" t="str">
            <v>cerulj</v>
          </cell>
          <cell r="U1174" t="str">
            <v>Upgrade 73L1 Feeder at W. Chelmsford #73 for Load Relief</v>
          </cell>
          <cell r="V1174" t="str">
            <v xml:space="preserve">Memo "Upgrade 73L1 Feeder at West Chelmsord #73 Substation" dated 10/12/04 recommends upgrading the West Chelmsford #73 substation 73L1 feeder in Chelmsford, MA by installing a new underground getaway and two new line reclosers before Summer 2005.  </v>
          </cell>
          <cell r="W1174" t="str">
            <v>The nearby 57L3 feeder (supplied from the Westford #57 substation) is projected to be overloaded by Summer 2005.  Multiple feeders in the Westford, Chelmsford and Tyngsboro area do not meet MWHr criteria.  The 73L1 getaway cable is 1970's vintage XLPE dir</v>
          </cell>
          <cell r="X1174" t="str">
            <v>Div Ops-NE Electric</v>
          </cell>
          <cell r="Y1174" t="str">
            <v>75005310E</v>
          </cell>
          <cell r="Z1174" t="str">
            <v>MAE1000 - MA Electric Distribution PC</v>
          </cell>
          <cell r="AA1174" t="str">
            <v>NONE</v>
          </cell>
          <cell r="AB1174" t="str">
            <v>MASS PLANT - MA 5310 - MAE1000</v>
          </cell>
          <cell r="AE1174">
            <v>3</v>
          </cell>
          <cell r="AF1174" t="str">
            <v>3</v>
          </cell>
          <cell r="AG1174">
            <v>38281</v>
          </cell>
          <cell r="AH1174">
            <v>100000</v>
          </cell>
          <cell r="AK1174">
            <v>38923</v>
          </cell>
        </row>
        <row r="1175">
          <cell r="A1175" t="str">
            <v>C005426</v>
          </cell>
          <cell r="B1175">
            <v>5310</v>
          </cell>
          <cell r="C1175" t="str">
            <v>Distribution - NE North</v>
          </cell>
          <cell r="D1175" t="str">
            <v>West Gloucester Conversion</v>
          </cell>
          <cell r="E1175" t="str">
            <v>P_Electric Distribution Line MA</v>
          </cell>
          <cell r="G1175" t="str">
            <v>49</v>
          </cell>
          <cell r="H1175" t="str">
            <v>25</v>
          </cell>
          <cell r="I1175" t="str">
            <v>SKRZYPCZAK, JOHN</v>
          </cell>
          <cell r="J1175" t="str">
            <v>Asset Condition</v>
          </cell>
          <cell r="K1175" t="str">
            <v>D_Non-REP LINE OTHER</v>
          </cell>
          <cell r="L1175" t="str">
            <v>Asset Replacement</v>
          </cell>
          <cell r="M1175" t="str">
            <v>Specific</v>
          </cell>
          <cell r="O1175" t="str">
            <v>open</v>
          </cell>
          <cell r="P1175">
            <v>8797</v>
          </cell>
          <cell r="Q1175" t="str">
            <v>C05426</v>
          </cell>
          <cell r="R1175">
            <v>38230</v>
          </cell>
          <cell r="S1175" t="str">
            <v>patter</v>
          </cell>
          <cell r="U1175" t="str">
            <v>This project will convert the West Gloucester 4kV distribution to 13.2kV.  Utilize exsiting 336 spacer cable.  Replace transformers with dual ratios, upgrade cutouts, replace #6 primary wire on side taps as necessary, install 4 stepdo</v>
          </cell>
          <cell r="V1175" t="str">
            <v xml:space="preserve">  </v>
          </cell>
          <cell r="W1175" t="str">
            <v xml:space="preserve">Retirement of the 23/4kV modular wooden-pole position is common to all plans in the draft West Gloucester #28 distribution study.  Substation components of Plans 1 and 2 are still under review, but conversion of the 4kV to 13.2 is commmon to both.  Since </v>
          </cell>
          <cell r="X1175" t="str">
            <v>Div Ops-NE Electric</v>
          </cell>
          <cell r="Y1175" t="str">
            <v>75005310E</v>
          </cell>
          <cell r="Z1175" t="str">
            <v>MAE1000 - MA Electric Distribution PC</v>
          </cell>
          <cell r="AA1175" t="str">
            <v>NONE</v>
          </cell>
          <cell r="AB1175" t="str">
            <v>MASS PLANT - MA 5310 - MAE1000</v>
          </cell>
          <cell r="AC1175" t="str">
            <v>A2 C1 X2</v>
          </cell>
          <cell r="AE1175">
            <v>2</v>
          </cell>
          <cell r="AF1175" t="str">
            <v>2</v>
          </cell>
          <cell r="AG1175">
            <v>39223</v>
          </cell>
          <cell r="AH1175">
            <v>401720</v>
          </cell>
          <cell r="AK1175">
            <v>39456</v>
          </cell>
        </row>
        <row r="1176">
          <cell r="A1176" t="str">
            <v>C005428</v>
          </cell>
          <cell r="B1176">
            <v>5310</v>
          </cell>
          <cell r="D1176" t="str">
            <v>Topsfield Conversion</v>
          </cell>
          <cell r="E1176" t="str">
            <v>P_Electric Distribution Line MA</v>
          </cell>
          <cell r="F1176" t="str">
            <v>DCIG0111P354C</v>
          </cell>
          <cell r="G1176" t="str">
            <v>41</v>
          </cell>
          <cell r="H1176" t="str">
            <v>NONE</v>
          </cell>
          <cell r="I1176" t="str">
            <v>SOBOLEWSKI, SCOTT</v>
          </cell>
          <cell r="J1176" t="str">
            <v>System Capacity &amp; Performance</v>
          </cell>
          <cell r="K1176" t="str">
            <v>D_Non-REP LINE OTHER</v>
          </cell>
          <cell r="L1176" t="str">
            <v>Load Relief</v>
          </cell>
          <cell r="M1176" t="str">
            <v>Specific</v>
          </cell>
          <cell r="O1176" t="str">
            <v>Closed</v>
          </cell>
          <cell r="P1176">
            <v>8724</v>
          </cell>
          <cell r="Q1176" t="str">
            <v>C05428</v>
          </cell>
          <cell r="R1176">
            <v>38230</v>
          </cell>
          <cell r="S1176" t="str">
            <v>patter</v>
          </cell>
          <cell r="U1176" t="str">
            <v>This project will convert portions of the Topsfield 4kV circuits to 13kV feeders in order to mitigate load and voltage concerns, as well as, address asset replacement concerns at the substation.</v>
          </cell>
          <cell r="V1176" t="str">
            <v xml:space="preserve">  </v>
          </cell>
          <cell r="W1176" t="str">
            <v>The Distribution System Planning Study for Topsfield, MA recommended improvements at Topsfield #26 substation as well as on the distribution feeders from the substation. The basic work called for transferring load from the Topsfield 26L1 feeder to the Eas</v>
          </cell>
          <cell r="X1176" t="str">
            <v>Div Ops-NE Electric</v>
          </cell>
          <cell r="Y1176" t="str">
            <v>75005310E</v>
          </cell>
          <cell r="Z1176" t="str">
            <v>MAE1000 - MA Electric Distribution PC</v>
          </cell>
          <cell r="AA1176" t="str">
            <v>NONE</v>
          </cell>
          <cell r="AB1176" t="str">
            <v>MASS PLANT - MA 5310 - MAE1000</v>
          </cell>
          <cell r="AE1176">
            <v>5</v>
          </cell>
          <cell r="AF1176" t="str">
            <v>5</v>
          </cell>
          <cell r="AG1176">
            <v>41213</v>
          </cell>
          <cell r="AH1176">
            <v>1501000</v>
          </cell>
          <cell r="AI1176">
            <v>0</v>
          </cell>
          <cell r="AJ1176">
            <v>0</v>
          </cell>
          <cell r="AK1176">
            <v>0</v>
          </cell>
          <cell r="AL1176">
            <v>1</v>
          </cell>
          <cell r="AM1176">
            <v>0</v>
          </cell>
          <cell r="AN1176">
            <v>1</v>
          </cell>
        </row>
        <row r="1177">
          <cell r="A1177" t="str">
            <v>C005429</v>
          </cell>
          <cell r="B1177">
            <v>5310</v>
          </cell>
          <cell r="D1177" t="str">
            <v>Whittier #76, Ins 23kV Auto Xfer</v>
          </cell>
          <cell r="E1177" t="str">
            <v>P_Electric Distribution Line MA</v>
          </cell>
          <cell r="G1177" t="str">
            <v>NONE</v>
          </cell>
          <cell r="H1177" t="str">
            <v>NONE</v>
          </cell>
          <cell r="I1177" t="str">
            <v>HENRY, JOSEPH</v>
          </cell>
          <cell r="J1177" t="str">
            <v>System Capacity &amp; Performance</v>
          </cell>
          <cell r="L1177" t="str">
            <v>Reliability - Dist</v>
          </cell>
          <cell r="M1177" t="str">
            <v>Specific</v>
          </cell>
          <cell r="N1177" t="str">
            <v>Substation Supply Reliability Risk</v>
          </cell>
          <cell r="O1177" t="str">
            <v>cancelled</v>
          </cell>
          <cell r="P1177">
            <v>8807</v>
          </cell>
          <cell r="Q1177" t="str">
            <v>C05429</v>
          </cell>
          <cell r="R1177">
            <v>38230</v>
          </cell>
          <cell r="S1177" t="str">
            <v>busby</v>
          </cell>
          <cell r="U1177" t="str">
            <v>Install 2-Pole Mounted Reclosers (PMRs) with Form 6 auto transfer scheme controls.  Controls to be connected to EMS via Whittier RTU or via Telemetrics.</v>
          </cell>
          <cell r="V1177" t="str">
            <v xml:space="preserve">This project is a common item recommended in the Haverhill Area Study.  Whittier #76 has historically had the worst reliability when compared to other feeders in the Haverhill Area.  Loss of its preferred 23kV supply has been a significant contributor to </v>
          </cell>
          <cell r="W1177" t="str">
            <v>This project is recommended in the Haverhill Area Study.  Whittier #76 has historically had the worst reliability when compared to other feeders in the Haverhill Area.  Loss of its preferred 23kV supply has been a significant contributor to its poor relia</v>
          </cell>
          <cell r="X1177" t="str">
            <v>Div Ops-NE Electric</v>
          </cell>
          <cell r="Y1177" t="str">
            <v>75005310E</v>
          </cell>
          <cell r="Z1177" t="str">
            <v>MAE1000 - MA Electric Distribution PC</v>
          </cell>
          <cell r="AA1177" t="str">
            <v>NONE</v>
          </cell>
          <cell r="AB1177" t="str">
            <v>MASS PLANT - MA 5310 - MAE1000</v>
          </cell>
          <cell r="AE1177">
            <v>1</v>
          </cell>
          <cell r="AF1177" t="str">
            <v>1</v>
          </cell>
          <cell r="AG1177">
            <v>38531</v>
          </cell>
          <cell r="AH1177">
            <v>110000</v>
          </cell>
          <cell r="AK1177">
            <v>39847</v>
          </cell>
        </row>
        <row r="1178">
          <cell r="A1178" t="str">
            <v>C005430</v>
          </cell>
          <cell r="B1178">
            <v>5310</v>
          </cell>
          <cell r="D1178" t="str">
            <v>2304/2335 Reconfiguration Melrose</v>
          </cell>
          <cell r="E1178" t="str">
            <v>P_Electric Distribution Line MA</v>
          </cell>
          <cell r="G1178" t="str">
            <v>NONE</v>
          </cell>
          <cell r="H1178" t="str">
            <v>NONE</v>
          </cell>
          <cell r="L1178" t="str">
            <v>Load Relief</v>
          </cell>
          <cell r="M1178" t="str">
            <v>Specific</v>
          </cell>
          <cell r="O1178" t="str">
            <v>cancelled</v>
          </cell>
          <cell r="Q1178" t="str">
            <v>C05430</v>
          </cell>
          <cell r="R1178">
            <v>38230</v>
          </cell>
          <cell r="S1178" t="str">
            <v>goyet1</v>
          </cell>
          <cell r="U1178" t="str">
            <v>This project is associated with the Merlose Supply Study.  This work will change the 23kV supplies to Maplewood #16 &amp; Melrose #4 substations to provide additional supply diversification and relieve overloaded circuit conditions</v>
          </cell>
          <cell r="V1178" t="str">
            <v xml:space="preserve">  </v>
          </cell>
          <cell r="W1178" t="str">
            <v xml:space="preserve">  </v>
          </cell>
          <cell r="X1178" t="str">
            <v>Div Ops-NE Electric</v>
          </cell>
          <cell r="Y1178" t="str">
            <v>75005310E</v>
          </cell>
          <cell r="Z1178" t="str">
            <v>MAE1000 - MA Electric Distribution PC</v>
          </cell>
          <cell r="AA1178" t="str">
            <v>NONE</v>
          </cell>
          <cell r="AB1178" t="str">
            <v>MASS PLANT - MA 5310 - MAE1000</v>
          </cell>
          <cell r="AE1178">
            <v>0</v>
          </cell>
          <cell r="AK1178">
            <v>39345</v>
          </cell>
        </row>
        <row r="1179">
          <cell r="A1179" t="str">
            <v>C005431</v>
          </cell>
          <cell r="B1179">
            <v>5310</v>
          </cell>
          <cell r="D1179" t="str">
            <v>Saugus 4kV Conversions</v>
          </cell>
          <cell r="E1179" t="str">
            <v>P_Electric Distribution Line MA</v>
          </cell>
          <cell r="G1179" t="str">
            <v>NONE</v>
          </cell>
          <cell r="H1179" t="str">
            <v>NONE</v>
          </cell>
          <cell r="L1179" t="str">
            <v>Load Relief</v>
          </cell>
          <cell r="M1179" t="str">
            <v>Specific</v>
          </cell>
          <cell r="O1179" t="str">
            <v>cancelled</v>
          </cell>
          <cell r="Q1179" t="str">
            <v>C05431</v>
          </cell>
          <cell r="R1179">
            <v>38230</v>
          </cell>
          <cell r="S1179" t="str">
            <v>goyet1</v>
          </cell>
          <cell r="U1179" t="str">
            <v>This project is associated with the Melrose Area Study.  This work will convert the remaining 4kV load at Walnut Street and Vine Street substations in Saugus to 13.8kV operation and will allow the elimination of the unit substations.</v>
          </cell>
          <cell r="V1179" t="str">
            <v xml:space="preserve">  </v>
          </cell>
          <cell r="W1179" t="str">
            <v xml:space="preserve">  </v>
          </cell>
          <cell r="X1179" t="str">
            <v>Div Ops-NE Electric</v>
          </cell>
          <cell r="Y1179" t="str">
            <v>75005310E</v>
          </cell>
          <cell r="Z1179" t="str">
            <v>MAE1000 - MA Electric Distribution PC</v>
          </cell>
          <cell r="AA1179" t="str">
            <v>NONE</v>
          </cell>
          <cell r="AB1179" t="str">
            <v>MASS PLANT - MA 5310 - MAE1000</v>
          </cell>
          <cell r="AE1179">
            <v>0</v>
          </cell>
          <cell r="AK1179">
            <v>39345</v>
          </cell>
        </row>
        <row r="1180">
          <cell r="A1180" t="str">
            <v>C005432</v>
          </cell>
          <cell r="B1180">
            <v>5320</v>
          </cell>
          <cell r="C1180" t="str">
            <v>Massachusetts - East</v>
          </cell>
          <cell r="D1180" t="str">
            <v>Targeted Pole Replacement Program</v>
          </cell>
          <cell r="E1180" t="str">
            <v>P_Electric Distribution Line MA</v>
          </cell>
          <cell r="G1180" t="str">
            <v>40</v>
          </cell>
          <cell r="H1180" t="str">
            <v>15</v>
          </cell>
          <cell r="I1180" t="str">
            <v>MOKEY, MICHAEL</v>
          </cell>
          <cell r="J1180" t="str">
            <v>Asset Condition</v>
          </cell>
          <cell r="L1180" t="str">
            <v>Asset Replacement</v>
          </cell>
          <cell r="M1180" t="str">
            <v>Program</v>
          </cell>
          <cell r="N1180" t="str">
            <v>Targeted Pole Replacements</v>
          </cell>
          <cell r="O1180" t="str">
            <v>suspended</v>
          </cell>
          <cell r="P1180">
            <v>7107</v>
          </cell>
          <cell r="Q1180" t="str">
            <v>C05432</v>
          </cell>
          <cell r="R1180">
            <v>38230</v>
          </cell>
          <cell r="S1180" t="str">
            <v>diconz</v>
          </cell>
          <cell r="U1180" t="str">
            <v>Targeted Pole Replacement Program</v>
          </cell>
          <cell r="V1180" t="str">
            <v xml:space="preserve">suspended as per Flynn, Janice email on 2/6/12 - projects do not have DOA authorization and were not in the current year budget </v>
          </cell>
          <cell r="W1180" t="str">
            <v xml:space="preserve">  </v>
          </cell>
          <cell r="X1180" t="str">
            <v>Div Ops-NE Electric</v>
          </cell>
          <cell r="Y1180" t="str">
            <v>75005320E</v>
          </cell>
          <cell r="Z1180" t="str">
            <v>MAE1000 - MA Electric Distribution PC</v>
          </cell>
          <cell r="AA1180" t="str">
            <v>NONE</v>
          </cell>
          <cell r="AB1180" t="str">
            <v>MASS PLANT - MA 5320 - MAE1000</v>
          </cell>
          <cell r="AC1180" t="str">
            <v>A3 C31 X1</v>
          </cell>
          <cell r="AE1180">
            <v>1</v>
          </cell>
          <cell r="AF1180" t="str">
            <v>1</v>
          </cell>
          <cell r="AG1180">
            <v>39476</v>
          </cell>
          <cell r="AH1180">
            <v>80000</v>
          </cell>
        </row>
        <row r="1181">
          <cell r="A1181" t="str">
            <v>C005433</v>
          </cell>
          <cell r="B1181">
            <v>5320</v>
          </cell>
          <cell r="C1181" t="str">
            <v>Massachusetts - East</v>
          </cell>
          <cell r="D1181" t="str">
            <v>O.H. Transformer Replacment Program</v>
          </cell>
          <cell r="E1181" t="str">
            <v>P_Electric Distribution Line MA</v>
          </cell>
          <cell r="G1181" t="str">
            <v>NONE</v>
          </cell>
          <cell r="H1181" t="str">
            <v>NONE</v>
          </cell>
          <cell r="I1181" t="str">
            <v>COX, ROGER</v>
          </cell>
          <cell r="J1181" t="str">
            <v>System Capacity &amp; Performance</v>
          </cell>
          <cell r="L1181" t="str">
            <v>Load Relief</v>
          </cell>
          <cell r="M1181" t="str">
            <v>Program</v>
          </cell>
          <cell r="N1181" t="str">
            <v>Dist Transformer Replacement</v>
          </cell>
          <cell r="O1181" t="str">
            <v>Closed</v>
          </cell>
          <cell r="P1181">
            <v>7102</v>
          </cell>
          <cell r="Q1181" t="str">
            <v>C05433</v>
          </cell>
          <cell r="R1181">
            <v>38230</v>
          </cell>
          <cell r="S1181" t="str">
            <v>diconz</v>
          </cell>
          <cell r="U1181" t="str">
            <v>O.H. Transformer Replacment Program</v>
          </cell>
          <cell r="V1181" t="str">
            <v xml:space="preserve">  </v>
          </cell>
          <cell r="W1181" t="str">
            <v xml:space="preserve">  </v>
          </cell>
          <cell r="X1181" t="str">
            <v>Div Ops-NE Electric</v>
          </cell>
          <cell r="Y1181" t="str">
            <v>75005320E</v>
          </cell>
          <cell r="Z1181" t="str">
            <v>MAE1000 - MA Electric Distribution PC</v>
          </cell>
          <cell r="AA1181" t="str">
            <v>NONE</v>
          </cell>
          <cell r="AB1181" t="str">
            <v>MASS PLANT - MA 5320 - MAE1000</v>
          </cell>
          <cell r="AE1181">
            <v>1</v>
          </cell>
          <cell r="AF1181" t="str">
            <v>1</v>
          </cell>
          <cell r="AG1181">
            <v>39476</v>
          </cell>
          <cell r="AH1181">
            <v>55000</v>
          </cell>
          <cell r="AI1181">
            <v>1</v>
          </cell>
          <cell r="AJ1181">
            <v>1</v>
          </cell>
          <cell r="AK1181">
            <v>1</v>
          </cell>
          <cell r="AL1181">
            <v>0</v>
          </cell>
          <cell r="AM1181">
            <v>1</v>
          </cell>
          <cell r="AN1181">
            <v>1</v>
          </cell>
        </row>
        <row r="1182">
          <cell r="A1182" t="str">
            <v>C005434</v>
          </cell>
          <cell r="B1182">
            <v>5310</v>
          </cell>
          <cell r="D1182" t="str">
            <v>Z-Forge Village Retirement</v>
          </cell>
          <cell r="E1182" t="str">
            <v>P_Electric Distribution Sub MA</v>
          </cell>
          <cell r="G1182" t="str">
            <v>49</v>
          </cell>
          <cell r="H1182" t="str">
            <v>NONE</v>
          </cell>
          <cell r="I1182" t="str">
            <v>COOPER, ROGER</v>
          </cell>
          <cell r="J1182" t="str">
            <v>Asset Condition</v>
          </cell>
          <cell r="L1182" t="str">
            <v>Asset Replacement</v>
          </cell>
          <cell r="M1182" t="str">
            <v>Specific</v>
          </cell>
          <cell r="O1182" t="str">
            <v>Closed</v>
          </cell>
          <cell r="P1182">
            <v>7621</v>
          </cell>
          <cell r="Q1182" t="str">
            <v>C05434</v>
          </cell>
          <cell r="R1182">
            <v>38230</v>
          </cell>
          <cell r="S1182" t="str">
            <v>cerulj</v>
          </cell>
          <cell r="U1182" t="str">
            <v>Retirement of the Forge Village #4 substation in Westford in two stages: Stage 1 new pole mounted equipment, Stage 2 substation equipment removal.</v>
          </cell>
          <cell r="V1182" t="str">
            <v>See Memo "Retirement of Forge Village #4 Substation, Westford, MA" dated October 13, 2004.</v>
          </cell>
          <cell r="W1182" t="str">
            <v>Most of the existing substation equipment is obsolete, broken or no longer required.  The 2T1 fuses and the L1-3 loadbreak were part of a temporary 13.2kV feeder that has since been removed and they are no longer required.  The T1 transformer originally s</v>
          </cell>
          <cell r="X1182" t="str">
            <v>Div Ops-NE Electric</v>
          </cell>
          <cell r="Y1182" t="str">
            <v>75005310E</v>
          </cell>
          <cell r="Z1182" t="str">
            <v>MAE1000 - MA Electric Distribution PC</v>
          </cell>
          <cell r="AA1182" t="str">
            <v>NONE</v>
          </cell>
          <cell r="AB1182" t="str">
            <v>SUB #4 FORGE VILLAGE - TOWN FARM RO</v>
          </cell>
          <cell r="AE1182">
            <v>2</v>
          </cell>
          <cell r="AF1182" t="str">
            <v>2</v>
          </cell>
          <cell r="AG1182">
            <v>39035</v>
          </cell>
          <cell r="AH1182">
            <v>413500</v>
          </cell>
          <cell r="AI1182">
            <v>0</v>
          </cell>
          <cell r="AJ1182">
            <v>0</v>
          </cell>
          <cell r="AK1182">
            <v>0</v>
          </cell>
          <cell r="AL1182">
            <v>0</v>
          </cell>
          <cell r="AM1182">
            <v>1</v>
          </cell>
          <cell r="AN1182">
            <v>1</v>
          </cell>
        </row>
        <row r="1183">
          <cell r="A1183" t="str">
            <v>C005435</v>
          </cell>
          <cell r="B1183">
            <v>5310</v>
          </cell>
          <cell r="D1183" t="str">
            <v>Saugus T1 Conversion to Air Bushing</v>
          </cell>
          <cell r="E1183" t="str">
            <v>P_Electric Distribution Line MA</v>
          </cell>
          <cell r="G1183" t="str">
            <v>NONE</v>
          </cell>
          <cell r="H1183" t="str">
            <v>NONE</v>
          </cell>
          <cell r="I1183" t="str">
            <v>RADZIK, CHRISTOPHER</v>
          </cell>
          <cell r="J1183" t="str">
            <v>System Capacity &amp; Performance</v>
          </cell>
          <cell r="L1183" t="str">
            <v>Reliability - Dist</v>
          </cell>
          <cell r="M1183" t="str">
            <v>Specific</v>
          </cell>
          <cell r="O1183" t="str">
            <v>Closed</v>
          </cell>
          <cell r="P1183">
            <v>8523</v>
          </cell>
          <cell r="Q1183" t="str">
            <v>C05435</v>
          </cell>
          <cell r="R1183">
            <v>38230</v>
          </cell>
          <cell r="S1183" t="str">
            <v>goyet1</v>
          </cell>
          <cell r="U1183" t="str">
            <v>This work is associated with the Melrose Area Study (installation of mobile transformer taps at Saugus #23 substation).  This project will allow for the installation of an 80 foot concrete encased duct (2 - 6" PVC) and 80 circuit feet</v>
          </cell>
          <cell r="V1183" t="str">
            <v xml:space="preserve">  </v>
          </cell>
          <cell r="W1183" t="str">
            <v xml:space="preserve">In support of the installation of mobile transformer taps at Saugus #23, this project allows for the replacement of 1970's vintage direct buried cable with newer cable installed in a duct way </v>
          </cell>
          <cell r="X1183" t="str">
            <v>Div Ops-NE Electric</v>
          </cell>
          <cell r="Y1183" t="str">
            <v>75005310E</v>
          </cell>
          <cell r="Z1183" t="str">
            <v>MAE1000 - MA Electric Distribution PC</v>
          </cell>
          <cell r="AA1183" t="str">
            <v>NONE</v>
          </cell>
          <cell r="AB1183" t="str">
            <v>MASS PLANT - MA 5310 - MAE1000</v>
          </cell>
          <cell r="AE1183">
            <v>6</v>
          </cell>
          <cell r="AF1183" t="str">
            <v>6</v>
          </cell>
          <cell r="AG1183">
            <v>39367</v>
          </cell>
          <cell r="AH1183">
            <v>86000</v>
          </cell>
          <cell r="AI1183">
            <v>1</v>
          </cell>
          <cell r="AJ1183">
            <v>1</v>
          </cell>
          <cell r="AK1183">
            <v>1</v>
          </cell>
          <cell r="AL1183">
            <v>0</v>
          </cell>
          <cell r="AM1183">
            <v>1</v>
          </cell>
          <cell r="AN1183">
            <v>1</v>
          </cell>
        </row>
        <row r="1184">
          <cell r="A1184" t="str">
            <v>C005436</v>
          </cell>
          <cell r="B1184">
            <v>5320</v>
          </cell>
          <cell r="D1184" t="str">
            <v>BN Lightning Hardening/Enhance 08</v>
          </cell>
          <cell r="E1184" t="str">
            <v>P_Electric Distribution Line MA</v>
          </cell>
          <cell r="G1184" t="str">
            <v>NONE</v>
          </cell>
          <cell r="H1184" t="str">
            <v>NONE</v>
          </cell>
          <cell r="L1184" t="str">
            <v>Reliability - Dist</v>
          </cell>
          <cell r="M1184" t="str">
            <v>Specific</v>
          </cell>
          <cell r="N1184" t="str">
            <v>Feeder Hardening</v>
          </cell>
          <cell r="O1184" t="str">
            <v>Closed</v>
          </cell>
          <cell r="Q1184" t="str">
            <v>C05436</v>
          </cell>
          <cell r="R1184">
            <v>38230</v>
          </cell>
          <cell r="S1184" t="str">
            <v>diconz</v>
          </cell>
          <cell r="U1184" t="str">
            <v>Lightning Hardening/Enhancement '08</v>
          </cell>
          <cell r="V1184" t="str">
            <v xml:space="preserve">  </v>
          </cell>
          <cell r="W1184" t="str">
            <v xml:space="preserve">  </v>
          </cell>
          <cell r="X1184" t="str">
            <v>Div Ops-NE Electric</v>
          </cell>
          <cell r="Y1184" t="str">
            <v>75005320E</v>
          </cell>
          <cell r="Z1184" t="str">
            <v>MAE1000 - MA Electric Distribution PC</v>
          </cell>
          <cell r="AA1184" t="str">
            <v>NONE</v>
          </cell>
          <cell r="AB1184" t="str">
            <v>MASS PLANT - MA 5320 - MAE1000</v>
          </cell>
          <cell r="AE1184">
            <v>0</v>
          </cell>
        </row>
        <row r="1185">
          <cell r="A1185" t="str">
            <v>C005437</v>
          </cell>
          <cell r="B1185">
            <v>5320</v>
          </cell>
          <cell r="D1185" t="str">
            <v>BN Lightning Hardening/Enhance 09</v>
          </cell>
          <cell r="E1185" t="str">
            <v>P_Electric Distribution Line MA</v>
          </cell>
          <cell r="G1185" t="str">
            <v>NONE</v>
          </cell>
          <cell r="H1185" t="str">
            <v>NONE</v>
          </cell>
          <cell r="L1185" t="str">
            <v>Reliability - Dist</v>
          </cell>
          <cell r="M1185" t="str">
            <v>Specific</v>
          </cell>
          <cell r="N1185" t="str">
            <v>Feeder Hardening</v>
          </cell>
          <cell r="O1185" t="str">
            <v>Closed</v>
          </cell>
          <cell r="Q1185" t="str">
            <v>C05437</v>
          </cell>
          <cell r="R1185">
            <v>38230</v>
          </cell>
          <cell r="S1185" t="str">
            <v>diconz</v>
          </cell>
          <cell r="U1185" t="str">
            <v>Lightning Hardening/Enhancement '09</v>
          </cell>
          <cell r="V1185" t="str">
            <v xml:space="preserve">  </v>
          </cell>
          <cell r="W1185" t="str">
            <v xml:space="preserve">  </v>
          </cell>
          <cell r="X1185" t="str">
            <v>Div Ops-NE Electric</v>
          </cell>
          <cell r="Y1185" t="str">
            <v>75005320E</v>
          </cell>
          <cell r="Z1185" t="str">
            <v>MAE1000 - MA Electric Distribution PC</v>
          </cell>
          <cell r="AA1185" t="str">
            <v>NONE</v>
          </cell>
          <cell r="AB1185" t="str">
            <v>MASS PLANT - MA 5320 - MAE1000</v>
          </cell>
          <cell r="AE1185">
            <v>0</v>
          </cell>
        </row>
        <row r="1186">
          <cell r="A1186" t="str">
            <v>C005438</v>
          </cell>
          <cell r="B1186">
            <v>5320</v>
          </cell>
          <cell r="D1186" t="str">
            <v>BN Lightning Hardening/Enhance 10</v>
          </cell>
          <cell r="E1186" t="str">
            <v>P_Electric Distribution Line MA</v>
          </cell>
          <cell r="G1186" t="str">
            <v>NONE</v>
          </cell>
          <cell r="H1186" t="str">
            <v>NONE</v>
          </cell>
          <cell r="L1186" t="str">
            <v>Reliability - Dist</v>
          </cell>
          <cell r="M1186" t="str">
            <v>Specific</v>
          </cell>
          <cell r="N1186" t="str">
            <v>Feeder Hardening</v>
          </cell>
          <cell r="O1186" t="str">
            <v>Closed</v>
          </cell>
          <cell r="Q1186" t="str">
            <v>C05438</v>
          </cell>
          <cell r="R1186">
            <v>38230</v>
          </cell>
          <cell r="S1186" t="str">
            <v>diconz</v>
          </cell>
          <cell r="U1186" t="str">
            <v>Lightning Hardening/Enhancement '10</v>
          </cell>
          <cell r="V1186" t="str">
            <v xml:space="preserve">  </v>
          </cell>
          <cell r="W1186" t="str">
            <v xml:space="preserve">  </v>
          </cell>
          <cell r="X1186" t="str">
            <v>Div Ops-NE Electric</v>
          </cell>
          <cell r="Y1186" t="str">
            <v>75005320E</v>
          </cell>
          <cell r="Z1186" t="str">
            <v>MAE1000 - MA Electric Distribution PC</v>
          </cell>
          <cell r="AA1186" t="str">
            <v>NONE</v>
          </cell>
          <cell r="AB1186" t="str">
            <v>MASS PLANT - MA 5320 - MAE1000</v>
          </cell>
          <cell r="AE1186">
            <v>0</v>
          </cell>
        </row>
        <row r="1187">
          <cell r="A1187" t="str">
            <v>C005439</v>
          </cell>
          <cell r="B1187">
            <v>5310</v>
          </cell>
          <cell r="D1187" t="str">
            <v>FH - BS Feeder Hardening</v>
          </cell>
          <cell r="E1187" t="str">
            <v>P_Electric Distribution Line MA</v>
          </cell>
          <cell r="F1187" t="str">
            <v>DCIG0311P378</v>
          </cell>
          <cell r="G1187" t="str">
            <v>40</v>
          </cell>
          <cell r="H1187" t="str">
            <v>15</v>
          </cell>
          <cell r="I1187" t="str">
            <v>MOKEY, MICHAEL</v>
          </cell>
          <cell r="J1187" t="str">
            <v>System Capacity &amp; Performance</v>
          </cell>
          <cell r="K1187" t="str">
            <v>D_REP-Feeder Hardening</v>
          </cell>
          <cell r="L1187" t="str">
            <v>Reliability - Dist</v>
          </cell>
          <cell r="M1187" t="str">
            <v>Program</v>
          </cell>
          <cell r="N1187" t="str">
            <v>Feeder Hardening</v>
          </cell>
          <cell r="O1187" t="str">
            <v>open</v>
          </cell>
          <cell r="P1187">
            <v>8100</v>
          </cell>
          <cell r="Q1187" t="str">
            <v>C05439</v>
          </cell>
          <cell r="R1187">
            <v>38230</v>
          </cell>
          <cell r="S1187" t="str">
            <v>diconz</v>
          </cell>
          <cell r="U1187" t="str">
            <v>FH - BS Feeder Hardening</v>
          </cell>
          <cell r="V1187" t="str">
            <v xml:space="preserve">1/29/07 - now all FH in BSS under this FP#.  Cutouts and poles and OH Insp and Equip replace under one FP number.      Feeder Hardening Blanket - was originally only for work on 2 feeders for the FY06 Lightning Hardening Program. </v>
          </cell>
          <cell r="W1187" t="str">
            <v>This project is the Bay State South portion of the FY 2006 Lightning Hardening Program.  Two feeders in BSS have been targeted for lightning hardening - 335W1 and 915W37</v>
          </cell>
          <cell r="X1187" t="str">
            <v>Div Ops-NE Electric</v>
          </cell>
          <cell r="Y1187" t="str">
            <v>75005310E</v>
          </cell>
          <cell r="Z1187" t="str">
            <v>MAE1000 - MA Electric Distribution PC</v>
          </cell>
          <cell r="AA1187" t="str">
            <v>NONE</v>
          </cell>
          <cell r="AB1187" t="str">
            <v>MASS PLANT - MA 5310 - MAE1000</v>
          </cell>
          <cell r="AC1187" t="str">
            <v>A5 C347 X238</v>
          </cell>
          <cell r="AE1187">
            <v>8</v>
          </cell>
          <cell r="AF1187" t="str">
            <v>8</v>
          </cell>
          <cell r="AG1187">
            <v>41213</v>
          </cell>
          <cell r="AH1187">
            <v>300000</v>
          </cell>
        </row>
        <row r="1188">
          <cell r="A1188" t="str">
            <v>C005440</v>
          </cell>
          <cell r="B1188">
            <v>5310</v>
          </cell>
          <cell r="D1188" t="str">
            <v>FH - BS Recloser Installation</v>
          </cell>
          <cell r="E1188" t="str">
            <v>P_Electric Distribution Line MA</v>
          </cell>
          <cell r="G1188" t="str">
            <v>NONE</v>
          </cell>
          <cell r="H1188" t="str">
            <v>15</v>
          </cell>
          <cell r="I1188" t="str">
            <v>SCHIFFMAN, PETER</v>
          </cell>
          <cell r="J1188" t="str">
            <v>System Capacity &amp; Performance</v>
          </cell>
          <cell r="L1188" t="str">
            <v>Reliability - Dist</v>
          </cell>
          <cell r="M1188" t="str">
            <v>Program</v>
          </cell>
          <cell r="N1188" t="str">
            <v>Recloser Installations</v>
          </cell>
          <cell r="O1188" t="str">
            <v>Closed</v>
          </cell>
          <cell r="P1188">
            <v>8102</v>
          </cell>
          <cell r="Q1188" t="str">
            <v>C05440</v>
          </cell>
          <cell r="R1188">
            <v>38230</v>
          </cell>
          <cell r="S1188" t="str">
            <v>diconz</v>
          </cell>
          <cell r="U1188" t="str">
            <v>FH - BS Recloser Installation</v>
          </cell>
          <cell r="V1188" t="str">
            <v>suspended as per Flynn, Janice email on 2/6/12 - projects do not have DOA authorization and were not in the current year budget</v>
          </cell>
          <cell r="W1188" t="str">
            <v xml:space="preserve">  </v>
          </cell>
          <cell r="X1188" t="str">
            <v>Div Ops-NE Electric</v>
          </cell>
          <cell r="Y1188" t="str">
            <v>75005310E</v>
          </cell>
          <cell r="Z1188" t="str">
            <v>MAE1000 - MA Electric Distribution PC</v>
          </cell>
          <cell r="AA1188" t="str">
            <v>NONE</v>
          </cell>
          <cell r="AB1188" t="str">
            <v>MASS PLANT - MA 5310 - MAE1000</v>
          </cell>
          <cell r="AE1188">
            <v>1</v>
          </cell>
          <cell r="AF1188" t="str">
            <v>1</v>
          </cell>
          <cell r="AG1188">
            <v>38820</v>
          </cell>
          <cell r="AH1188">
            <v>250000</v>
          </cell>
          <cell r="AI1188">
            <v>0</v>
          </cell>
          <cell r="AJ1188">
            <v>0</v>
          </cell>
          <cell r="AK1188">
            <v>1</v>
          </cell>
          <cell r="AL1188">
            <v>0</v>
          </cell>
          <cell r="AM1188">
            <v>1</v>
          </cell>
          <cell r="AN1188">
            <v>1</v>
          </cell>
        </row>
        <row r="1189">
          <cell r="A1189" t="str">
            <v>C005441</v>
          </cell>
          <cell r="B1189">
            <v>5310</v>
          </cell>
          <cell r="D1189" t="str">
            <v>FH - BS Targeted Pole Replacement</v>
          </cell>
          <cell r="E1189" t="str">
            <v>P_Electric Distribution Line MA</v>
          </cell>
          <cell r="G1189" t="str">
            <v>40</v>
          </cell>
          <cell r="H1189" t="str">
            <v>15</v>
          </cell>
          <cell r="I1189" t="str">
            <v>MOKEY, MICHAEL</v>
          </cell>
          <cell r="J1189" t="str">
            <v>System Capacity &amp; Performance</v>
          </cell>
          <cell r="L1189" t="str">
            <v>Reliability - Dist</v>
          </cell>
          <cell r="M1189" t="str">
            <v>Program</v>
          </cell>
          <cell r="N1189" t="str">
            <v>Targeted Pole Replacements</v>
          </cell>
          <cell r="O1189" t="str">
            <v>open</v>
          </cell>
          <cell r="P1189">
            <v>8103</v>
          </cell>
          <cell r="Q1189" t="str">
            <v>C05441</v>
          </cell>
          <cell r="R1189">
            <v>38230</v>
          </cell>
          <cell r="S1189" t="str">
            <v>diconz</v>
          </cell>
          <cell r="U1189" t="str">
            <v>FH - BS Targeted Pole Replacement</v>
          </cell>
          <cell r="V1189" t="str">
            <v xml:space="preserve">suspended as per Flynn, Janice email on 2/6/12 - projects do not have DOA authorization and were not in the current year budget </v>
          </cell>
          <cell r="W1189" t="str">
            <v xml:space="preserve">  </v>
          </cell>
          <cell r="X1189" t="str">
            <v>Div Ops-NE Electric</v>
          </cell>
          <cell r="Y1189" t="str">
            <v>75005310E</v>
          </cell>
          <cell r="Z1189" t="str">
            <v>MAE1000 - MA Electric Distribution PC</v>
          </cell>
          <cell r="AA1189" t="str">
            <v>NONE</v>
          </cell>
          <cell r="AB1189" t="str">
            <v>MASS PLANT - MA 5310 - MAE1000</v>
          </cell>
          <cell r="AC1189" t="str">
            <v>A1 C55 X69</v>
          </cell>
          <cell r="AE1189">
            <v>1</v>
          </cell>
          <cell r="AF1189" t="str">
            <v>1</v>
          </cell>
          <cell r="AG1189">
            <v>38799</v>
          </cell>
          <cell r="AH1189">
            <v>250000</v>
          </cell>
        </row>
        <row r="1190">
          <cell r="A1190" t="str">
            <v>C005442</v>
          </cell>
          <cell r="B1190">
            <v>5310</v>
          </cell>
          <cell r="D1190" t="str">
            <v>FH - BS Transformer Overloads</v>
          </cell>
          <cell r="E1190" t="str">
            <v>P_Electric Distribution Line MA</v>
          </cell>
          <cell r="G1190" t="str">
            <v>30</v>
          </cell>
          <cell r="H1190" t="str">
            <v>15</v>
          </cell>
          <cell r="I1190" t="str">
            <v>SCHIFFMAN, PETER</v>
          </cell>
          <cell r="J1190" t="str">
            <v>System Capacity &amp; Performance</v>
          </cell>
          <cell r="L1190" t="str">
            <v>Reliability - Dist</v>
          </cell>
          <cell r="M1190" t="str">
            <v>Program</v>
          </cell>
          <cell r="N1190" t="str">
            <v>Dist Transformer Replacement</v>
          </cell>
          <cell r="O1190" t="str">
            <v>Closed</v>
          </cell>
          <cell r="P1190">
            <v>8104</v>
          </cell>
          <cell r="Q1190" t="str">
            <v>C05442</v>
          </cell>
          <cell r="R1190">
            <v>38230</v>
          </cell>
          <cell r="S1190" t="str">
            <v>diconz</v>
          </cell>
          <cell r="U1190" t="str">
            <v>FH - BS Transformer Overloads</v>
          </cell>
          <cell r="V1190" t="str">
            <v>suspended as per Flynn, Janice email on 2/6/12 - projects do not have DOA authorization and were not in the current year budget</v>
          </cell>
          <cell r="W1190" t="str">
            <v xml:space="preserve">  </v>
          </cell>
          <cell r="X1190" t="str">
            <v>Div Ops-NE Electric</v>
          </cell>
          <cell r="Y1190" t="str">
            <v>75005310E</v>
          </cell>
          <cell r="Z1190" t="str">
            <v>MAE1000 - MA Electric Distribution PC</v>
          </cell>
          <cell r="AA1190" t="str">
            <v>NONE</v>
          </cell>
          <cell r="AB1190" t="str">
            <v>MASS PLANT - MA 5310 - MAE1000</v>
          </cell>
          <cell r="AE1190">
            <v>1</v>
          </cell>
          <cell r="AF1190" t="str">
            <v>1</v>
          </cell>
          <cell r="AG1190">
            <v>38799</v>
          </cell>
          <cell r="AH1190">
            <v>250000</v>
          </cell>
          <cell r="AI1190">
            <v>0</v>
          </cell>
          <cell r="AJ1190">
            <v>0</v>
          </cell>
          <cell r="AK1190">
            <v>1</v>
          </cell>
          <cell r="AL1190">
            <v>0</v>
          </cell>
          <cell r="AM1190">
            <v>1</v>
          </cell>
          <cell r="AN1190">
            <v>1</v>
          </cell>
        </row>
        <row r="1191">
          <cell r="A1191" t="str">
            <v>C005443</v>
          </cell>
          <cell r="B1191">
            <v>5310</v>
          </cell>
          <cell r="D1191" t="str">
            <v>FH - BS Cutout Replacement</v>
          </cell>
          <cell r="E1191" t="str">
            <v>P_Electric Distribution Line MA</v>
          </cell>
          <cell r="G1191" t="str">
            <v>NONE</v>
          </cell>
          <cell r="H1191" t="str">
            <v>NONE</v>
          </cell>
          <cell r="J1191" t="str">
            <v>System Capacity &amp; Performance</v>
          </cell>
          <cell r="L1191" t="str">
            <v>Reliability - Dist</v>
          </cell>
          <cell r="M1191" t="str">
            <v>Program</v>
          </cell>
          <cell r="N1191" t="str">
            <v>Cutout Replacements</v>
          </cell>
          <cell r="O1191" t="str">
            <v>Closed</v>
          </cell>
          <cell r="P1191">
            <v>8099</v>
          </cell>
          <cell r="Q1191" t="str">
            <v>C05443</v>
          </cell>
          <cell r="R1191">
            <v>38230</v>
          </cell>
          <cell r="S1191" t="str">
            <v>diconz</v>
          </cell>
          <cell r="U1191" t="str">
            <v>FH - BS Cutout Replacement</v>
          </cell>
          <cell r="V1191" t="str">
            <v xml:space="preserve">  </v>
          </cell>
          <cell r="W1191" t="str">
            <v xml:space="preserve">  </v>
          </cell>
          <cell r="X1191" t="str">
            <v>Div Ops-NE Electric</v>
          </cell>
          <cell r="Y1191" t="str">
            <v>75005310E</v>
          </cell>
          <cell r="Z1191" t="str">
            <v>MAE1000 - MA Electric Distribution PC</v>
          </cell>
          <cell r="AA1191" t="str">
            <v>NONE</v>
          </cell>
          <cell r="AB1191" t="str">
            <v>MASS PLANT - MA 5310 - MAE1000</v>
          </cell>
          <cell r="AE1191">
            <v>3</v>
          </cell>
          <cell r="AF1191" t="str">
            <v>3</v>
          </cell>
          <cell r="AG1191">
            <v>39248</v>
          </cell>
          <cell r="AH1191">
            <v>807636</v>
          </cell>
          <cell r="AI1191">
            <v>0</v>
          </cell>
          <cell r="AJ1191">
            <v>0</v>
          </cell>
          <cell r="AK1191">
            <v>0</v>
          </cell>
          <cell r="AL1191">
            <v>1</v>
          </cell>
          <cell r="AM1191">
            <v>0</v>
          </cell>
          <cell r="AN1191">
            <v>1</v>
          </cell>
        </row>
        <row r="1192">
          <cell r="A1192" t="str">
            <v>C005444</v>
          </cell>
          <cell r="B1192">
            <v>5310</v>
          </cell>
          <cell r="D1192" t="str">
            <v>FH - BW Feeder Hardening</v>
          </cell>
          <cell r="E1192" t="str">
            <v>P_Electric Distribution Line MA</v>
          </cell>
          <cell r="F1192" t="str">
            <v>DCIG0210P251</v>
          </cell>
          <cell r="G1192" t="str">
            <v>45</v>
          </cell>
          <cell r="H1192" t="str">
            <v>15</v>
          </cell>
          <cell r="I1192" t="str">
            <v>MOKEY, MICHAEL</v>
          </cell>
          <cell r="J1192" t="str">
            <v>System Capacity &amp; Performance</v>
          </cell>
          <cell r="K1192" t="str">
            <v>D_REP-Feeder Hardening</v>
          </cell>
          <cell r="L1192" t="str">
            <v>Reliability - Dist</v>
          </cell>
          <cell r="M1192" t="str">
            <v>Program</v>
          </cell>
          <cell r="N1192" t="str">
            <v>Feeder Hardening</v>
          </cell>
          <cell r="O1192" t="str">
            <v>open</v>
          </cell>
          <cell r="P1192">
            <v>8107</v>
          </cell>
          <cell r="Q1192" t="str">
            <v>C05444</v>
          </cell>
          <cell r="R1192">
            <v>38230</v>
          </cell>
          <cell r="S1192" t="str">
            <v>diconz</v>
          </cell>
          <cell r="U1192" t="str">
            <v>FH - BW Feeder Hardening</v>
          </cell>
          <cell r="V1192" t="str">
            <v xml:space="preserve">1/29/07 - changed title, est and description to reflect new Feeder Hardening program_x000D_
suspended as per Flynn, Janice email on 2/6/12 - projects do not have DOA authorization and were not in the current year budget </v>
          </cell>
          <cell r="W1192" t="str">
            <v>This project is the Bay State West portion of the FY 2006 Lightning Hardening Program.  Two feeders in BSW have been targeted for lightning hardening - 601W1 and 909W4</v>
          </cell>
          <cell r="X1192" t="str">
            <v>Div Ops-NE Electric</v>
          </cell>
          <cell r="Y1192" t="str">
            <v>75005310E</v>
          </cell>
          <cell r="Z1192" t="str">
            <v>MAE1000 - MA Electric Distribution PC</v>
          </cell>
          <cell r="AA1192" t="str">
            <v>NONE</v>
          </cell>
          <cell r="AB1192" t="str">
            <v>MASS PLANT - MA 5310 - MAE1000</v>
          </cell>
          <cell r="AC1192" t="str">
            <v>A9 C374 X238</v>
          </cell>
          <cell r="AE1192">
            <v>7</v>
          </cell>
          <cell r="AF1192" t="str">
            <v>7</v>
          </cell>
          <cell r="AG1192">
            <v>41213</v>
          </cell>
          <cell r="AH1192">
            <v>5792000</v>
          </cell>
        </row>
        <row r="1193">
          <cell r="A1193" t="str">
            <v>C005445</v>
          </cell>
          <cell r="B1193">
            <v>5310</v>
          </cell>
          <cell r="D1193" t="str">
            <v>FH - BW Recloser Installation</v>
          </cell>
          <cell r="E1193" t="str">
            <v>P_Electric Distribution Line MA</v>
          </cell>
          <cell r="G1193" t="str">
            <v>NONE</v>
          </cell>
          <cell r="H1193" t="str">
            <v>NONE</v>
          </cell>
          <cell r="L1193" t="str">
            <v>Reliability - Dist</v>
          </cell>
          <cell r="M1193" t="str">
            <v>Program</v>
          </cell>
          <cell r="N1193" t="str">
            <v>Recloser Installations</v>
          </cell>
          <cell r="O1193" t="str">
            <v>Closed</v>
          </cell>
          <cell r="Q1193" t="str">
            <v>C05445</v>
          </cell>
          <cell r="R1193">
            <v>38230</v>
          </cell>
          <cell r="S1193" t="str">
            <v>diconz</v>
          </cell>
          <cell r="U1193" t="str">
            <v>FH - BW Recloser Installation</v>
          </cell>
          <cell r="V1193" t="str">
            <v xml:space="preserve">  </v>
          </cell>
          <cell r="W1193" t="str">
            <v xml:space="preserve">  </v>
          </cell>
          <cell r="X1193" t="str">
            <v>Div Ops-NE Electric</v>
          </cell>
          <cell r="Y1193" t="str">
            <v>75005310E</v>
          </cell>
          <cell r="Z1193" t="str">
            <v>MAE1000 - MA Electric Distribution PC</v>
          </cell>
          <cell r="AA1193" t="str">
            <v>NONE</v>
          </cell>
          <cell r="AB1193" t="str">
            <v>MASS PLANT - MA 5310 - MAE1000</v>
          </cell>
          <cell r="AE1193">
            <v>1</v>
          </cell>
          <cell r="AF1193" t="str">
            <v>1</v>
          </cell>
          <cell r="AG1193">
            <v>38820</v>
          </cell>
          <cell r="AH1193">
            <v>250000</v>
          </cell>
          <cell r="AI1193">
            <v>0</v>
          </cell>
          <cell r="AJ1193">
            <v>0</v>
          </cell>
          <cell r="AK1193">
            <v>1</v>
          </cell>
          <cell r="AL1193">
            <v>0</v>
          </cell>
          <cell r="AM1193">
            <v>1</v>
          </cell>
          <cell r="AN1193">
            <v>1</v>
          </cell>
        </row>
        <row r="1194">
          <cell r="A1194" t="str">
            <v>C005446</v>
          </cell>
          <cell r="B1194">
            <v>5310</v>
          </cell>
          <cell r="D1194" t="str">
            <v>FH - BW Targeted Pole Replacement</v>
          </cell>
          <cell r="E1194" t="str">
            <v>P_Electric Distribution Line MA</v>
          </cell>
          <cell r="G1194" t="str">
            <v>40</v>
          </cell>
          <cell r="H1194" t="str">
            <v>15</v>
          </cell>
          <cell r="I1194" t="str">
            <v>PALUCH, EDWARD</v>
          </cell>
          <cell r="J1194" t="str">
            <v>System Capacity &amp; Performance</v>
          </cell>
          <cell r="L1194" t="str">
            <v>Reliability - Dist</v>
          </cell>
          <cell r="M1194" t="str">
            <v>Program</v>
          </cell>
          <cell r="N1194" t="str">
            <v>Targeted Pole Replacements</v>
          </cell>
          <cell r="O1194" t="str">
            <v>Closed</v>
          </cell>
          <cell r="P1194">
            <v>8109</v>
          </cell>
          <cell r="Q1194" t="str">
            <v>C05446</v>
          </cell>
          <cell r="R1194">
            <v>38230</v>
          </cell>
          <cell r="S1194" t="str">
            <v>diconz</v>
          </cell>
          <cell r="U1194" t="str">
            <v>FH - BW Targeted Pole Replacement</v>
          </cell>
          <cell r="V1194" t="str">
            <v>suspended as per Flynn, Janice email on 2/6/12 - projects do not have DOA authorization and were not in the current year budget</v>
          </cell>
          <cell r="W1194" t="str">
            <v xml:space="preserve">  </v>
          </cell>
          <cell r="X1194" t="str">
            <v>Div Ops-NE Electric</v>
          </cell>
          <cell r="Y1194" t="str">
            <v>75005310E</v>
          </cell>
          <cell r="Z1194" t="str">
            <v>MAE1000 - MA Electric Distribution PC</v>
          </cell>
          <cell r="AA1194" t="str">
            <v>NONE</v>
          </cell>
          <cell r="AB1194" t="str">
            <v>MASS PLANT - MA 5310 - MAE1000</v>
          </cell>
          <cell r="AE1194">
            <v>1</v>
          </cell>
          <cell r="AF1194" t="str">
            <v>1</v>
          </cell>
          <cell r="AG1194">
            <v>38799</v>
          </cell>
          <cell r="AH1194">
            <v>234000</v>
          </cell>
          <cell r="AI1194">
            <v>0</v>
          </cell>
          <cell r="AJ1194">
            <v>0</v>
          </cell>
          <cell r="AK1194">
            <v>1</v>
          </cell>
          <cell r="AL1194">
            <v>0</v>
          </cell>
          <cell r="AM1194">
            <v>1</v>
          </cell>
          <cell r="AN1194">
            <v>1</v>
          </cell>
        </row>
        <row r="1195">
          <cell r="A1195" t="str">
            <v>C005447</v>
          </cell>
          <cell r="B1195">
            <v>5310</v>
          </cell>
          <cell r="D1195" t="str">
            <v>FH - BW Transformer Overloads</v>
          </cell>
          <cell r="E1195" t="str">
            <v>P_Electric Distribution Line MA</v>
          </cell>
          <cell r="G1195" t="str">
            <v>30</v>
          </cell>
          <cell r="H1195" t="str">
            <v>15</v>
          </cell>
          <cell r="I1195" t="str">
            <v>PALUCH, EDWARD</v>
          </cell>
          <cell r="J1195" t="str">
            <v>System Capacity &amp; Performance</v>
          </cell>
          <cell r="L1195" t="str">
            <v>Reliability - Dist</v>
          </cell>
          <cell r="M1195" t="str">
            <v>Program</v>
          </cell>
          <cell r="N1195" t="str">
            <v>Dist Transformer Replacement</v>
          </cell>
          <cell r="O1195" t="str">
            <v>Closed</v>
          </cell>
          <cell r="P1195">
            <v>8110</v>
          </cell>
          <cell r="Q1195" t="str">
            <v>C05447</v>
          </cell>
          <cell r="R1195">
            <v>38230</v>
          </cell>
          <cell r="S1195" t="str">
            <v>diconz</v>
          </cell>
          <cell r="U1195" t="str">
            <v>FH - BW Transformer Overloads</v>
          </cell>
          <cell r="V1195" t="str">
            <v>suspended as per Flynn, Janice email on 2/6/12 - projects do not have DOA authorization and were not in the current year budget</v>
          </cell>
          <cell r="W1195" t="str">
            <v xml:space="preserve">  </v>
          </cell>
          <cell r="X1195" t="str">
            <v>Div Ops-NE Electric</v>
          </cell>
          <cell r="Y1195" t="str">
            <v>75005310E</v>
          </cell>
          <cell r="Z1195" t="str">
            <v>MAE1000 - MA Electric Distribution PC</v>
          </cell>
          <cell r="AA1195" t="str">
            <v>NONE</v>
          </cell>
          <cell r="AB1195" t="str">
            <v>MASS PLANT - MA 5310 - MAE1000</v>
          </cell>
          <cell r="AE1195">
            <v>1</v>
          </cell>
          <cell r="AF1195" t="str">
            <v>1</v>
          </cell>
          <cell r="AG1195">
            <v>38799</v>
          </cell>
          <cell r="AH1195">
            <v>250000</v>
          </cell>
          <cell r="AI1195">
            <v>0</v>
          </cell>
          <cell r="AJ1195">
            <v>0</v>
          </cell>
          <cell r="AK1195">
            <v>1</v>
          </cell>
          <cell r="AL1195">
            <v>0</v>
          </cell>
          <cell r="AM1195">
            <v>1</v>
          </cell>
          <cell r="AN1195">
            <v>1</v>
          </cell>
        </row>
        <row r="1196">
          <cell r="A1196" t="str">
            <v>C005448</v>
          </cell>
          <cell r="B1196">
            <v>5310</v>
          </cell>
          <cell r="D1196" t="str">
            <v>FH - BW Cutout Replacement</v>
          </cell>
          <cell r="E1196" t="str">
            <v>P_Electric Distribution Line MA</v>
          </cell>
          <cell r="G1196" t="str">
            <v>41</v>
          </cell>
          <cell r="H1196" t="str">
            <v>NONE</v>
          </cell>
          <cell r="J1196" t="str">
            <v>System Capacity &amp; Performance</v>
          </cell>
          <cell r="L1196" t="str">
            <v>Reliability - Dist</v>
          </cell>
          <cell r="M1196" t="str">
            <v>Program</v>
          </cell>
          <cell r="N1196" t="str">
            <v>Cutout Replacements</v>
          </cell>
          <cell r="O1196" t="str">
            <v>Closed</v>
          </cell>
          <cell r="P1196">
            <v>8106</v>
          </cell>
          <cell r="Q1196" t="str">
            <v>C05448</v>
          </cell>
          <cell r="R1196">
            <v>38230</v>
          </cell>
          <cell r="S1196" t="str">
            <v>diconz</v>
          </cell>
          <cell r="U1196" t="str">
            <v>FH - BW Cutout Replacement</v>
          </cell>
          <cell r="V1196" t="str">
            <v xml:space="preserve">  </v>
          </cell>
          <cell r="W1196" t="str">
            <v xml:space="preserve">  </v>
          </cell>
          <cell r="X1196" t="str">
            <v>Div Ops-NE Electric</v>
          </cell>
          <cell r="Y1196" t="str">
            <v>75005310E</v>
          </cell>
          <cell r="Z1196" t="str">
            <v>MAE1000 - MA Electric Distribution PC</v>
          </cell>
          <cell r="AA1196" t="str">
            <v>NONE</v>
          </cell>
          <cell r="AB1196" t="str">
            <v>MASS PLANT - MA 5310 - MAE1000</v>
          </cell>
          <cell r="AE1196">
            <v>1</v>
          </cell>
          <cell r="AF1196" t="str">
            <v>1</v>
          </cell>
          <cell r="AG1196">
            <v>38799</v>
          </cell>
          <cell r="AH1196">
            <v>233000</v>
          </cell>
          <cell r="AI1196">
            <v>0</v>
          </cell>
          <cell r="AJ1196">
            <v>0</v>
          </cell>
          <cell r="AK1196">
            <v>1</v>
          </cell>
          <cell r="AL1196">
            <v>0</v>
          </cell>
          <cell r="AM1196">
            <v>1</v>
          </cell>
          <cell r="AN1196">
            <v>1</v>
          </cell>
        </row>
        <row r="1197">
          <cell r="A1197" t="str">
            <v>C005449</v>
          </cell>
          <cell r="B1197">
            <v>5310</v>
          </cell>
          <cell r="D1197" t="str">
            <v>FH - NM Feeder Hardening</v>
          </cell>
          <cell r="E1197" t="str">
            <v>P_Electric Distribution Line MA</v>
          </cell>
          <cell r="F1197" t="str">
            <v>DCIG0311P378</v>
          </cell>
          <cell r="G1197" t="str">
            <v>40</v>
          </cell>
          <cell r="H1197" t="str">
            <v>15</v>
          </cell>
          <cell r="I1197" t="str">
            <v>MOKEY, MICHAEL</v>
          </cell>
          <cell r="J1197" t="str">
            <v>System Capacity &amp; Performance</v>
          </cell>
          <cell r="K1197" t="str">
            <v>D_REP-Feeder Hardening</v>
          </cell>
          <cell r="L1197" t="str">
            <v>Reliability - Dist</v>
          </cell>
          <cell r="M1197" t="str">
            <v>Program</v>
          </cell>
          <cell r="N1197" t="str">
            <v>Feeder Hardening</v>
          </cell>
          <cell r="O1197" t="str">
            <v>open</v>
          </cell>
          <cell r="P1197">
            <v>8112</v>
          </cell>
          <cell r="Q1197" t="str">
            <v>C05449</v>
          </cell>
          <cell r="R1197">
            <v>38230</v>
          </cell>
          <cell r="S1197" t="str">
            <v>diconz</v>
          </cell>
          <cell r="U1197" t="str">
            <v>FH - NM Feeder Hardening</v>
          </cell>
          <cell r="V1197" t="str">
            <v xml:space="preserve">1/29/07- changed title and description to reflect new FH program - also updated estimate for fy08 </v>
          </cell>
          <cell r="W1197" t="str">
            <v>This project is the Bay State North portion of the FY 2006 Lightning Hardening Program.  Two feeders in BSN have been targeted for lightning hardening - 16W4 and 76L1</v>
          </cell>
          <cell r="X1197" t="str">
            <v>Div Ops-NE Electric</v>
          </cell>
          <cell r="Y1197" t="str">
            <v>75005310E</v>
          </cell>
          <cell r="Z1197" t="str">
            <v>MAE1000 - MA Electric Distribution PC</v>
          </cell>
          <cell r="AA1197" t="str">
            <v>NONE</v>
          </cell>
          <cell r="AB1197" t="str">
            <v>MASS PLANT - MA 5310 - MAE1000</v>
          </cell>
          <cell r="AC1197" t="str">
            <v>A10 C414 X127</v>
          </cell>
          <cell r="AE1197">
            <v>7</v>
          </cell>
          <cell r="AF1197" t="str">
            <v>7</v>
          </cell>
          <cell r="AG1197">
            <v>41213</v>
          </cell>
          <cell r="AH1197">
            <v>360000</v>
          </cell>
        </row>
        <row r="1198">
          <cell r="A1198" t="str">
            <v>C005450</v>
          </cell>
          <cell r="B1198">
            <v>5310</v>
          </cell>
          <cell r="D1198" t="str">
            <v>Walnut Street Sub #11 Elimination</v>
          </cell>
          <cell r="E1198" t="str">
            <v>P_Electric Distribution Sub MA</v>
          </cell>
          <cell r="G1198" t="str">
            <v>NONE</v>
          </cell>
          <cell r="H1198" t="str">
            <v>NONE</v>
          </cell>
          <cell r="M1198" t="str">
            <v>Specific</v>
          </cell>
          <cell r="O1198" t="str">
            <v>cancelled</v>
          </cell>
          <cell r="Q1198" t="str">
            <v>C05450</v>
          </cell>
          <cell r="R1198">
            <v>38230</v>
          </cell>
          <cell r="S1198" t="str">
            <v>goyet1</v>
          </cell>
          <cell r="U1198" t="str">
            <v>This work is associated with the Melrose Area Study.  This project will provide for the elimination of the Walnut Street unit substation.</v>
          </cell>
          <cell r="V1198" t="str">
            <v xml:space="preserve">  </v>
          </cell>
          <cell r="W1198" t="str">
            <v xml:space="preserve">  </v>
          </cell>
          <cell r="X1198" t="str">
            <v>Div Ops-NE Electric</v>
          </cell>
          <cell r="Y1198" t="str">
            <v>75005310E</v>
          </cell>
          <cell r="Z1198" t="str">
            <v>MAE1000 - MA Electric Distribution PC</v>
          </cell>
          <cell r="AA1198" t="str">
            <v>NONE</v>
          </cell>
          <cell r="AB1198" t="str">
            <v xml:space="preserve">COMPANY 5310 LEVEL ELECT DIST </v>
          </cell>
          <cell r="AE1198">
            <v>0</v>
          </cell>
          <cell r="AK1198">
            <v>39262</v>
          </cell>
        </row>
        <row r="1199">
          <cell r="A1199" t="str">
            <v>C005451</v>
          </cell>
          <cell r="B1199">
            <v>5310</v>
          </cell>
          <cell r="D1199" t="str">
            <v>FH - NM Recloser Installation</v>
          </cell>
          <cell r="E1199" t="str">
            <v>P_Electric Distribution Line MA</v>
          </cell>
          <cell r="G1199" t="str">
            <v>41</v>
          </cell>
          <cell r="H1199" t="str">
            <v>15</v>
          </cell>
          <cell r="I1199" t="str">
            <v>SCHIFFMAN, PETER</v>
          </cell>
          <cell r="J1199" t="str">
            <v>System Capacity &amp; Performance</v>
          </cell>
          <cell r="L1199" t="str">
            <v>Reliability - Dist</v>
          </cell>
          <cell r="M1199" t="str">
            <v>Program</v>
          </cell>
          <cell r="N1199" t="str">
            <v>Recloser Installations</v>
          </cell>
          <cell r="O1199" t="str">
            <v>suspended</v>
          </cell>
          <cell r="P1199">
            <v>8114</v>
          </cell>
          <cell r="Q1199" t="str">
            <v>C05451</v>
          </cell>
          <cell r="R1199">
            <v>38230</v>
          </cell>
          <cell r="S1199" t="str">
            <v>diconz</v>
          </cell>
          <cell r="U1199" t="str">
            <v>FH - NM Recloser Installation</v>
          </cell>
          <cell r="V1199" t="str">
            <v xml:space="preserve">suspended as per Flynn, Janice email on 2/6/12 - projects do not have DOA authorization and were not in the current year budget </v>
          </cell>
          <cell r="W1199" t="str">
            <v xml:space="preserve">  </v>
          </cell>
          <cell r="X1199" t="str">
            <v>Div Ops-NE Electric</v>
          </cell>
          <cell r="Y1199" t="str">
            <v>75005310E</v>
          </cell>
          <cell r="Z1199" t="str">
            <v>MAE1000 - MA Electric Distribution PC</v>
          </cell>
          <cell r="AA1199" t="str">
            <v>NONE</v>
          </cell>
          <cell r="AB1199" t="str">
            <v>MASS PLANT - MA 5310 - MAE1000</v>
          </cell>
          <cell r="AC1199" t="str">
            <v>A1 C15 X2</v>
          </cell>
          <cell r="AE1199">
            <v>3</v>
          </cell>
          <cell r="AF1199" t="str">
            <v>3</v>
          </cell>
          <cell r="AG1199">
            <v>39223</v>
          </cell>
          <cell r="AH1199">
            <v>920944</v>
          </cell>
        </row>
        <row r="1200">
          <cell r="A1200" t="str">
            <v>C005452</v>
          </cell>
          <cell r="B1200">
            <v>5310</v>
          </cell>
          <cell r="D1200" t="str">
            <v>FH - NM Targeted Pole Replacement</v>
          </cell>
          <cell r="E1200" t="str">
            <v>P_Electric Distribution Line MA</v>
          </cell>
          <cell r="G1200" t="str">
            <v>40</v>
          </cell>
          <cell r="H1200" t="str">
            <v>15</v>
          </cell>
          <cell r="I1200" t="str">
            <v>MOKEY, MICHAEL</v>
          </cell>
          <cell r="J1200" t="str">
            <v>System Capacity &amp; Performance</v>
          </cell>
          <cell r="L1200" t="str">
            <v>Reliability - Dist</v>
          </cell>
          <cell r="M1200" t="str">
            <v>Program</v>
          </cell>
          <cell r="N1200" t="str">
            <v>Targeted Pole Replacements</v>
          </cell>
          <cell r="O1200" t="str">
            <v>open</v>
          </cell>
          <cell r="P1200">
            <v>8115</v>
          </cell>
          <cell r="Q1200" t="str">
            <v>C05452</v>
          </cell>
          <cell r="R1200">
            <v>38230</v>
          </cell>
          <cell r="S1200" t="str">
            <v>diconz</v>
          </cell>
          <cell r="U1200" t="str">
            <v>FH - NM Targeted Pole Replacement</v>
          </cell>
          <cell r="V1200" t="str">
            <v xml:space="preserve">suspended as per Flynn, Janice email on 2/6/12 - projects do not have DOA authorization and were not in the current year budget </v>
          </cell>
          <cell r="W1200" t="str">
            <v xml:space="preserve">  </v>
          </cell>
          <cell r="X1200" t="str">
            <v>Div Ops-NE Electric</v>
          </cell>
          <cell r="Y1200" t="str">
            <v>75005310E</v>
          </cell>
          <cell r="Z1200" t="str">
            <v>MAE1000 - MA Electric Distribution PC</v>
          </cell>
          <cell r="AA1200" t="str">
            <v>NONE</v>
          </cell>
          <cell r="AB1200" t="str">
            <v>MASS PLANT - MA 5310 - MAE1000</v>
          </cell>
          <cell r="AC1200" t="str">
            <v>A1 C34 X12</v>
          </cell>
          <cell r="AE1200">
            <v>1</v>
          </cell>
          <cell r="AF1200" t="str">
            <v>1</v>
          </cell>
          <cell r="AG1200">
            <v>38799</v>
          </cell>
          <cell r="AH1200">
            <v>250000</v>
          </cell>
        </row>
        <row r="1201">
          <cell r="A1201" t="str">
            <v>C005453</v>
          </cell>
          <cell r="B1201">
            <v>5310</v>
          </cell>
          <cell r="D1201" t="str">
            <v>FH - NM Transformer Overloads</v>
          </cell>
          <cell r="E1201" t="str">
            <v>P_Electric Distribution Line MA</v>
          </cell>
          <cell r="G1201" t="str">
            <v>30</v>
          </cell>
          <cell r="H1201" t="str">
            <v>15</v>
          </cell>
          <cell r="I1201" t="str">
            <v>SCHIFFMAN, PETER</v>
          </cell>
          <cell r="J1201" t="str">
            <v>System Capacity &amp; Performance</v>
          </cell>
          <cell r="K1201" t="str">
            <v>D_Non-REP LINE OTHER</v>
          </cell>
          <cell r="L1201" t="str">
            <v>Load Relief</v>
          </cell>
          <cell r="M1201" t="str">
            <v>Program</v>
          </cell>
          <cell r="N1201" t="str">
            <v>Feeder Hardening</v>
          </cell>
          <cell r="O1201" t="str">
            <v>open</v>
          </cell>
          <cell r="P1201">
            <v>8116</v>
          </cell>
          <cell r="Q1201" t="str">
            <v>C05453</v>
          </cell>
          <cell r="R1201">
            <v>38230</v>
          </cell>
          <cell r="S1201" t="str">
            <v>diconz</v>
          </cell>
          <cell r="U1201" t="str">
            <v>FH - NM Transformer Overloads</v>
          </cell>
          <cell r="V1201" t="str">
            <v xml:space="preserve">suspended as per Flynn, Janice email on 2/6/12 - projects do not have DOA authorization and were not in the current year budget. Un-suspended on 5/30/12 as per email from Lorna Salvatierra _x000D_
 </v>
          </cell>
          <cell r="W1201" t="str">
            <v xml:space="preserve">  </v>
          </cell>
          <cell r="X1201" t="str">
            <v>Div Ops-NE Electric</v>
          </cell>
          <cell r="Y1201" t="str">
            <v>75005310E</v>
          </cell>
          <cell r="Z1201" t="str">
            <v>MAE1000 - MA Electric Distribution PC</v>
          </cell>
          <cell r="AA1201" t="str">
            <v>NONE</v>
          </cell>
          <cell r="AB1201" t="str">
            <v>MASS PLANT - MA 5310 - MAE1000</v>
          </cell>
          <cell r="AC1201" t="str">
            <v>A0 C61 X389</v>
          </cell>
          <cell r="AE1201">
            <v>1</v>
          </cell>
          <cell r="AF1201" t="str">
            <v>1</v>
          </cell>
          <cell r="AG1201">
            <v>38799</v>
          </cell>
          <cell r="AH1201">
            <v>250000</v>
          </cell>
        </row>
        <row r="1202">
          <cell r="A1202" t="str">
            <v>C005454</v>
          </cell>
          <cell r="B1202">
            <v>5310</v>
          </cell>
          <cell r="D1202" t="str">
            <v>Vine Street Sub #8 Elimination</v>
          </cell>
          <cell r="E1202" t="str">
            <v>P_Electric Distribution Sub MA</v>
          </cell>
          <cell r="G1202" t="str">
            <v>NONE</v>
          </cell>
          <cell r="H1202" t="str">
            <v>NONE</v>
          </cell>
          <cell r="M1202" t="str">
            <v>Specific</v>
          </cell>
          <cell r="O1202" t="str">
            <v>cancelled</v>
          </cell>
          <cell r="Q1202" t="str">
            <v>C05454</v>
          </cell>
          <cell r="R1202">
            <v>38230</v>
          </cell>
          <cell r="S1202" t="str">
            <v>goyet1</v>
          </cell>
          <cell r="U1202" t="str">
            <v>This work is associated with the Melrose Study.  This project will provide for the elimination of the Vine Street unit substation in Saugus.</v>
          </cell>
          <cell r="V1202" t="str">
            <v xml:space="preserve">  </v>
          </cell>
          <cell r="W1202" t="str">
            <v xml:space="preserve">  </v>
          </cell>
          <cell r="X1202" t="str">
            <v>Div Ops-NE Electric</v>
          </cell>
          <cell r="Y1202" t="str">
            <v>75005310E</v>
          </cell>
          <cell r="Z1202" t="str">
            <v>MAE1000 - MA Electric Distribution PC</v>
          </cell>
          <cell r="AA1202" t="str">
            <v>NONE</v>
          </cell>
          <cell r="AB1202" t="str">
            <v xml:space="preserve">COMPANY 5310 LEVEL ELECT DIST </v>
          </cell>
          <cell r="AE1202">
            <v>0</v>
          </cell>
          <cell r="AK1202">
            <v>39262</v>
          </cell>
        </row>
        <row r="1203">
          <cell r="A1203" t="str">
            <v>C005455</v>
          </cell>
          <cell r="B1203">
            <v>5310</v>
          </cell>
          <cell r="D1203" t="str">
            <v>FH - NM Cutout Replacement</v>
          </cell>
          <cell r="E1203" t="str">
            <v>P_Electric Distribution Line MA</v>
          </cell>
          <cell r="G1203" t="str">
            <v>NONE</v>
          </cell>
          <cell r="H1203" t="str">
            <v>NONE</v>
          </cell>
          <cell r="J1203" t="str">
            <v>System Capacity &amp; Performance</v>
          </cell>
          <cell r="L1203" t="str">
            <v>Reliability - Dist</v>
          </cell>
          <cell r="M1203" t="str">
            <v>Program</v>
          </cell>
          <cell r="N1203" t="str">
            <v>Cutout Replacements</v>
          </cell>
          <cell r="O1203" t="str">
            <v>Closed</v>
          </cell>
          <cell r="P1203">
            <v>8111</v>
          </cell>
          <cell r="Q1203" t="str">
            <v>C05455</v>
          </cell>
          <cell r="R1203">
            <v>38230</v>
          </cell>
          <cell r="S1203" t="str">
            <v>diconz</v>
          </cell>
          <cell r="U1203" t="str">
            <v>FH - NM Cutout Replacement</v>
          </cell>
          <cell r="V1203" t="str">
            <v xml:space="preserve">  </v>
          </cell>
          <cell r="W1203" t="str">
            <v xml:space="preserve">  </v>
          </cell>
          <cell r="X1203" t="str">
            <v>Div Ops-NE Electric</v>
          </cell>
          <cell r="Y1203" t="str">
            <v>75005310E</v>
          </cell>
          <cell r="Z1203" t="str">
            <v>MAE1000 - MA Electric Distribution PC</v>
          </cell>
          <cell r="AA1203" t="str">
            <v>NONE</v>
          </cell>
          <cell r="AB1203" t="str">
            <v>MASS PLANT - MA 5310 - MAE1000</v>
          </cell>
          <cell r="AE1203">
            <v>1</v>
          </cell>
          <cell r="AF1203" t="str">
            <v>1</v>
          </cell>
          <cell r="AG1203">
            <v>38799</v>
          </cell>
          <cell r="AH1203">
            <v>250000</v>
          </cell>
          <cell r="AI1203">
            <v>0</v>
          </cell>
          <cell r="AJ1203">
            <v>0</v>
          </cell>
          <cell r="AK1203">
            <v>1</v>
          </cell>
          <cell r="AL1203">
            <v>0</v>
          </cell>
          <cell r="AM1203">
            <v>1</v>
          </cell>
          <cell r="AN1203">
            <v>1</v>
          </cell>
        </row>
        <row r="1204">
          <cell r="A1204" t="str">
            <v>C005467</v>
          </cell>
          <cell r="B1204">
            <v>5310</v>
          </cell>
          <cell r="D1204" t="str">
            <v>N. Haverhill #48, 23kV Auto Xfer</v>
          </cell>
          <cell r="E1204" t="str">
            <v>P_Electric Distribution Sub MA</v>
          </cell>
          <cell r="G1204" t="str">
            <v>34</v>
          </cell>
          <cell r="H1204" t="str">
            <v>NONE</v>
          </cell>
          <cell r="I1204" t="str">
            <v>JUNAID, ABDUL</v>
          </cell>
          <cell r="J1204" t="str">
            <v>System Capacity &amp; Performance</v>
          </cell>
          <cell r="L1204" t="str">
            <v>Reliability - Dist</v>
          </cell>
          <cell r="M1204" t="str">
            <v>Specific</v>
          </cell>
          <cell r="N1204" t="str">
            <v>Substation Supply Reliability Risk</v>
          </cell>
          <cell r="O1204" t="str">
            <v>Closed</v>
          </cell>
          <cell r="P1204">
            <v>7398</v>
          </cell>
          <cell r="Q1204" t="str">
            <v>C05467</v>
          </cell>
          <cell r="R1204">
            <v>38230</v>
          </cell>
          <cell r="S1204" t="str">
            <v>busby</v>
          </cell>
          <cell r="U1204" t="str">
            <v>Install 2-1200 amp motorized LBSs, 1-1200A motorized ABS, 2-1200A manually operated ABSs, the 4th modular bay structure and foundations for future 48L4 feeder, expansion of fence, and associated relays and equipment for typical 23kV a</v>
          </cell>
          <cell r="V1204" t="str">
            <v>This project is required to accomodate second 23kV line (2404) to N. Haverhill #48 (see project C02403 and PDS 559-05).</v>
          </cell>
          <cell r="W1204" t="str">
            <v>This project is required to accomodate the second 23kV line (2404) to N. Haverhill #48 (see project C02403 and attached PDS 559-05 ).</v>
          </cell>
          <cell r="X1204" t="str">
            <v>Div Ops-NE Electric</v>
          </cell>
          <cell r="Y1204" t="str">
            <v>75005310E</v>
          </cell>
          <cell r="Z1204" t="str">
            <v>MAE1000 - MA Electric Distribution PC</v>
          </cell>
          <cell r="AA1204" t="str">
            <v>NONE</v>
          </cell>
          <cell r="AB1204" t="str">
            <v>SUB #48 NORTH HAVERHILL - BENNINGTO</v>
          </cell>
          <cell r="AE1204">
            <v>3</v>
          </cell>
          <cell r="AF1204" t="str">
            <v>3</v>
          </cell>
          <cell r="AG1204">
            <v>38893</v>
          </cell>
          <cell r="AH1204">
            <v>620840</v>
          </cell>
          <cell r="AI1204">
            <v>0</v>
          </cell>
          <cell r="AJ1204">
            <v>0</v>
          </cell>
          <cell r="AK1204">
            <v>0</v>
          </cell>
          <cell r="AL1204">
            <v>1</v>
          </cell>
          <cell r="AM1204">
            <v>0</v>
          </cell>
          <cell r="AN1204">
            <v>1</v>
          </cell>
        </row>
        <row r="1205">
          <cell r="A1205" t="str">
            <v>C005468</v>
          </cell>
          <cell r="B1205">
            <v>5310</v>
          </cell>
          <cell r="D1205" t="str">
            <v>BS Recloser Program FY06</v>
          </cell>
          <cell r="E1205" t="str">
            <v>P_Electric Distribution Line MA</v>
          </cell>
          <cell r="G1205" t="str">
            <v>NONE</v>
          </cell>
          <cell r="H1205" t="str">
            <v>NONE</v>
          </cell>
          <cell r="I1205" t="str">
            <v>BROUILLARD, CHRIS</v>
          </cell>
          <cell r="J1205" t="str">
            <v>System Capacity &amp; Performance</v>
          </cell>
          <cell r="L1205" t="str">
            <v>Reliability - Dist</v>
          </cell>
          <cell r="M1205" t="str">
            <v>Program</v>
          </cell>
          <cell r="N1205" t="str">
            <v>Recloser Installations</v>
          </cell>
          <cell r="O1205" t="str">
            <v>Closed</v>
          </cell>
          <cell r="P1205">
            <v>7813</v>
          </cell>
          <cell r="Q1205" t="str">
            <v>C05468</v>
          </cell>
          <cell r="R1205">
            <v>38230</v>
          </cell>
          <cell r="S1205" t="str">
            <v>diconz</v>
          </cell>
          <cell r="U1205" t="str">
            <v>BS Recloser Program FY06</v>
          </cell>
          <cell r="V1205" t="str">
            <v xml:space="preserve">  </v>
          </cell>
          <cell r="W1205" t="str">
            <v>BSS Recloser Program is part of the FY06 Work Plan and is funded at $425,000.  Approval is need to order the long lead items.</v>
          </cell>
          <cell r="X1205" t="str">
            <v>Div Ops-NE Electric</v>
          </cell>
          <cell r="Y1205" t="str">
            <v>75005310E</v>
          </cell>
          <cell r="Z1205" t="str">
            <v>MAE1000 - MA Electric Distribution PC</v>
          </cell>
          <cell r="AA1205" t="str">
            <v>NONE</v>
          </cell>
          <cell r="AB1205" t="str">
            <v>MASS PLANT - MA 5310 - MAE1000</v>
          </cell>
          <cell r="AE1205">
            <v>1</v>
          </cell>
          <cell r="AF1205" t="str">
            <v>1</v>
          </cell>
          <cell r="AG1205">
            <v>38506</v>
          </cell>
          <cell r="AH1205">
            <v>425000</v>
          </cell>
          <cell r="AI1205">
            <v>0</v>
          </cell>
          <cell r="AJ1205">
            <v>0</v>
          </cell>
          <cell r="AK1205">
            <v>0</v>
          </cell>
          <cell r="AL1205">
            <v>0</v>
          </cell>
          <cell r="AM1205">
            <v>1</v>
          </cell>
          <cell r="AN1205">
            <v>1</v>
          </cell>
        </row>
        <row r="1206">
          <cell r="A1206" t="str">
            <v>C005469</v>
          </cell>
          <cell r="B1206">
            <v>5310</v>
          </cell>
          <cell r="C1206" t="str">
            <v>Massachusetts - East</v>
          </cell>
          <cell r="D1206" t="str">
            <v>IE - BS Recloser Installations</v>
          </cell>
          <cell r="E1206" t="str">
            <v>P_Electric Distribution Line MA</v>
          </cell>
          <cell r="F1206" t="str">
            <v>DCIG0311P378</v>
          </cell>
          <cell r="G1206" t="str">
            <v>40</v>
          </cell>
          <cell r="H1206" t="str">
            <v>15</v>
          </cell>
          <cell r="I1206" t="str">
            <v>SCHIFFMAN, PETER</v>
          </cell>
          <cell r="J1206" t="str">
            <v>System Capacity &amp; Performance</v>
          </cell>
          <cell r="K1206" t="str">
            <v>D_REP-Recloser Installations</v>
          </cell>
          <cell r="L1206" t="str">
            <v>Reliability - Dist</v>
          </cell>
          <cell r="M1206" t="str">
            <v>Program</v>
          </cell>
          <cell r="N1206" t="str">
            <v>Recloser Installations</v>
          </cell>
          <cell r="O1206" t="str">
            <v>open</v>
          </cell>
          <cell r="P1206">
            <v>8206</v>
          </cell>
          <cell r="Q1206" t="str">
            <v>C05469</v>
          </cell>
          <cell r="R1206">
            <v>38230</v>
          </cell>
          <cell r="S1206" t="str">
            <v>diconz</v>
          </cell>
          <cell r="U1206" t="str">
            <v>IE - BS Recloser Recloser Installations Program</v>
          </cell>
          <cell r="V1206" t="str">
            <v xml:space="preserve">1/9/07 - changed title from "EI - BS Recloser Program "_x000D_
 </v>
          </cell>
          <cell r="W1206" t="str">
            <v>MECO Infrastructure and Reliability Initiatives for FY06</v>
          </cell>
          <cell r="X1206" t="str">
            <v>Div Ops-NE Electric</v>
          </cell>
          <cell r="Y1206" t="str">
            <v>75005310E</v>
          </cell>
          <cell r="Z1206" t="str">
            <v>MAE1000 - MA Electric Distribution PC</v>
          </cell>
          <cell r="AA1206" t="str">
            <v>NONE</v>
          </cell>
          <cell r="AB1206" t="str">
            <v>MASS PLANT - MA 5310 - MAE1000</v>
          </cell>
          <cell r="AC1206" t="str">
            <v>A2 C123 X12</v>
          </cell>
          <cell r="AE1206">
            <v>9</v>
          </cell>
          <cell r="AF1206" t="str">
            <v>9</v>
          </cell>
          <cell r="AG1206">
            <v>41213</v>
          </cell>
          <cell r="AH1206">
            <v>300000</v>
          </cell>
        </row>
        <row r="1207">
          <cell r="A1207" t="str">
            <v>C005471</v>
          </cell>
          <cell r="B1207">
            <v>5310</v>
          </cell>
          <cell r="D1207" t="str">
            <v>BS Recloser Program FY08</v>
          </cell>
          <cell r="E1207" t="str">
            <v>P_Electric Distribution Line MA</v>
          </cell>
          <cell r="G1207" t="str">
            <v>NONE</v>
          </cell>
          <cell r="H1207" t="str">
            <v>NONE</v>
          </cell>
          <cell r="L1207" t="str">
            <v>Reliability - Dist</v>
          </cell>
          <cell r="M1207" t="str">
            <v>Specific</v>
          </cell>
          <cell r="N1207" t="str">
            <v>Recloser Installations</v>
          </cell>
          <cell r="O1207" t="str">
            <v>cancelled</v>
          </cell>
          <cell r="Q1207" t="str">
            <v>C05471</v>
          </cell>
          <cell r="R1207">
            <v>38230</v>
          </cell>
          <cell r="S1207" t="str">
            <v>diconz</v>
          </cell>
          <cell r="U1207" t="str">
            <v>Recloser Program FY08</v>
          </cell>
          <cell r="V1207" t="str">
            <v xml:space="preserve">  </v>
          </cell>
          <cell r="W1207" t="str">
            <v xml:space="preserve">  </v>
          </cell>
          <cell r="X1207" t="str">
            <v>Div Ops-NE Electric</v>
          </cell>
          <cell r="Y1207" t="str">
            <v>75005310E</v>
          </cell>
          <cell r="Z1207" t="str">
            <v>MAE1000 - MA Electric Distribution PC</v>
          </cell>
          <cell r="AA1207" t="str">
            <v>NONE</v>
          </cell>
          <cell r="AB1207" t="str">
            <v>MASS PLANT - MA 5310 - MAE1000</v>
          </cell>
          <cell r="AE1207">
            <v>0</v>
          </cell>
          <cell r="AK1207">
            <v>38799</v>
          </cell>
        </row>
        <row r="1208">
          <cell r="A1208" t="str">
            <v>C005472</v>
          </cell>
          <cell r="B1208">
            <v>5310</v>
          </cell>
          <cell r="D1208" t="str">
            <v>BS Recloser Program FY09</v>
          </cell>
          <cell r="E1208" t="str">
            <v>P_Electric Distribution Line MA</v>
          </cell>
          <cell r="G1208" t="str">
            <v>NONE</v>
          </cell>
          <cell r="H1208" t="str">
            <v>NONE</v>
          </cell>
          <cell r="L1208" t="str">
            <v>Reliability - Dist</v>
          </cell>
          <cell r="M1208" t="str">
            <v>Specific</v>
          </cell>
          <cell r="N1208" t="str">
            <v>Recloser Installations</v>
          </cell>
          <cell r="O1208" t="str">
            <v>cancelled</v>
          </cell>
          <cell r="Q1208" t="str">
            <v>C05472</v>
          </cell>
          <cell r="R1208">
            <v>38230</v>
          </cell>
          <cell r="S1208" t="str">
            <v>diconz</v>
          </cell>
          <cell r="U1208" t="str">
            <v>Recloser Program FY09</v>
          </cell>
          <cell r="V1208" t="str">
            <v xml:space="preserve">  </v>
          </cell>
          <cell r="W1208" t="str">
            <v xml:space="preserve">  </v>
          </cell>
          <cell r="X1208" t="str">
            <v>Div Ops-NE Electric</v>
          </cell>
          <cell r="Y1208" t="str">
            <v>75005310E</v>
          </cell>
          <cell r="Z1208" t="str">
            <v>MAE1000 - MA Electric Distribution PC</v>
          </cell>
          <cell r="AA1208" t="str">
            <v>NONE</v>
          </cell>
          <cell r="AB1208" t="str">
            <v>MASS PLANT - MA 5310 - MAE1000</v>
          </cell>
          <cell r="AE1208">
            <v>0</v>
          </cell>
          <cell r="AK1208">
            <v>38799</v>
          </cell>
        </row>
        <row r="1209">
          <cell r="A1209" t="str">
            <v>C005473</v>
          </cell>
          <cell r="B1209">
            <v>5310</v>
          </cell>
          <cell r="D1209" t="str">
            <v>Available BS DLine</v>
          </cell>
          <cell r="E1209" t="str">
            <v>P_Electric Distribution Line MA</v>
          </cell>
          <cell r="G1209" t="str">
            <v>NONE</v>
          </cell>
          <cell r="H1209" t="str">
            <v>NONE</v>
          </cell>
          <cell r="I1209" t="str">
            <v>BAUER, JAMES</v>
          </cell>
          <cell r="J1209" t="str">
            <v>System Capacity &amp; Performance</v>
          </cell>
          <cell r="L1209" t="str">
            <v>Reliability - Dist</v>
          </cell>
          <cell r="M1209" t="str">
            <v>Specific</v>
          </cell>
          <cell r="N1209" t="str">
            <v>Recloser Installations</v>
          </cell>
          <cell r="O1209" t="str">
            <v>Closed</v>
          </cell>
          <cell r="P1209">
            <v>7748</v>
          </cell>
          <cell r="Q1209" t="str">
            <v>C05473</v>
          </cell>
          <cell r="R1209">
            <v>38230</v>
          </cell>
          <cell r="S1209" t="str">
            <v>diconz</v>
          </cell>
          <cell r="U1209" t="str">
            <v xml:space="preserve">  </v>
          </cell>
          <cell r="V1209" t="str">
            <v xml:space="preserve">  </v>
          </cell>
          <cell r="W1209" t="str">
            <v xml:space="preserve">  </v>
          </cell>
          <cell r="X1209" t="str">
            <v>Div Ops-NE Electric</v>
          </cell>
          <cell r="Y1209" t="str">
            <v>75005310E</v>
          </cell>
          <cell r="Z1209" t="str">
            <v>MAE1000 - MA Electric Distribution PC</v>
          </cell>
          <cell r="AA1209" t="str">
            <v>NONE</v>
          </cell>
          <cell r="AB1209" t="str">
            <v>MASS PLANT - MA 5310 - MAE1000</v>
          </cell>
          <cell r="AE1209">
            <v>0</v>
          </cell>
        </row>
        <row r="1210">
          <cell r="A1210" t="str">
            <v>C005474</v>
          </cell>
          <cell r="B1210">
            <v>5310</v>
          </cell>
          <cell r="D1210" t="str">
            <v>BW Recloser Program FY06</v>
          </cell>
          <cell r="E1210" t="str">
            <v>P_Electric Distribution Line MA</v>
          </cell>
          <cell r="G1210" t="str">
            <v>NONE</v>
          </cell>
          <cell r="H1210" t="str">
            <v>NONE</v>
          </cell>
          <cell r="I1210" t="str">
            <v>BROUILLARD, CHRIS</v>
          </cell>
          <cell r="J1210" t="str">
            <v>System Capacity &amp; Performance</v>
          </cell>
          <cell r="L1210" t="str">
            <v>Reliability - Dist</v>
          </cell>
          <cell r="M1210" t="str">
            <v>Program</v>
          </cell>
          <cell r="N1210" t="str">
            <v>Recloser Installations</v>
          </cell>
          <cell r="O1210" t="str">
            <v>Closed</v>
          </cell>
          <cell r="P1210">
            <v>7881</v>
          </cell>
          <cell r="Q1210" t="str">
            <v>C05474</v>
          </cell>
          <cell r="R1210">
            <v>38230</v>
          </cell>
          <cell r="S1210" t="str">
            <v>diconz</v>
          </cell>
          <cell r="U1210" t="str">
            <v>Recloser Program FY06</v>
          </cell>
          <cell r="V1210" t="str">
            <v xml:space="preserve">  </v>
          </cell>
          <cell r="W1210" t="str">
            <v xml:space="preserve">  </v>
          </cell>
          <cell r="X1210" t="str">
            <v>Div Ops-NE Electric</v>
          </cell>
          <cell r="Y1210" t="str">
            <v>75005310E</v>
          </cell>
          <cell r="Z1210" t="str">
            <v>MAE1000 - MA Electric Distribution PC</v>
          </cell>
          <cell r="AA1210" t="str">
            <v>NONE</v>
          </cell>
          <cell r="AB1210" t="str">
            <v>MASS PLANT - MA 5310 - MAE1000</v>
          </cell>
          <cell r="AE1210">
            <v>1</v>
          </cell>
          <cell r="AF1210" t="str">
            <v>1</v>
          </cell>
          <cell r="AG1210">
            <v>38503</v>
          </cell>
          <cell r="AH1210">
            <v>250000</v>
          </cell>
          <cell r="AI1210">
            <v>0</v>
          </cell>
          <cell r="AJ1210">
            <v>0</v>
          </cell>
          <cell r="AK1210">
            <v>1</v>
          </cell>
          <cell r="AL1210">
            <v>0</v>
          </cell>
          <cell r="AM1210">
            <v>1</v>
          </cell>
          <cell r="AN1210">
            <v>1</v>
          </cell>
        </row>
        <row r="1211">
          <cell r="A1211" t="str">
            <v>C005475</v>
          </cell>
          <cell r="B1211">
            <v>5310</v>
          </cell>
          <cell r="C1211" t="str">
            <v>Massachusetts - West</v>
          </cell>
          <cell r="D1211" t="str">
            <v>IE - BW Recloser Installations</v>
          </cell>
          <cell r="E1211" t="str">
            <v>P_Electric Distribution Line MA</v>
          </cell>
          <cell r="F1211" t="str">
            <v>DCIG0311P378</v>
          </cell>
          <cell r="G1211" t="str">
            <v>40</v>
          </cell>
          <cell r="H1211" t="str">
            <v>15</v>
          </cell>
          <cell r="I1211" t="str">
            <v>SCHIFFMAN, PETER</v>
          </cell>
          <cell r="J1211" t="str">
            <v>System Capacity &amp; Performance</v>
          </cell>
          <cell r="K1211" t="str">
            <v>D_REP-Recloser Installations</v>
          </cell>
          <cell r="L1211" t="str">
            <v>Reliability - Dist</v>
          </cell>
          <cell r="M1211" t="str">
            <v>Program</v>
          </cell>
          <cell r="N1211" t="str">
            <v>Recloser Installations</v>
          </cell>
          <cell r="O1211" t="str">
            <v>open</v>
          </cell>
          <cell r="P1211">
            <v>8213</v>
          </cell>
          <cell r="Q1211" t="str">
            <v>C05475</v>
          </cell>
          <cell r="R1211">
            <v>38230</v>
          </cell>
          <cell r="S1211" t="str">
            <v>diconz</v>
          </cell>
          <cell r="U1211" t="str">
            <v>IE - BW Recloser Installations Program</v>
          </cell>
          <cell r="V1211" t="str">
            <v xml:space="preserve">1/9/07 - changed title from "EI - BW Recloser Program" </v>
          </cell>
          <cell r="W1211" t="str">
            <v>MECO Infrastructure and Reliability Initiatives for FY06</v>
          </cell>
          <cell r="X1211" t="str">
            <v>Div Ops-NE Electric</v>
          </cell>
          <cell r="Y1211" t="str">
            <v>75005310E</v>
          </cell>
          <cell r="Z1211" t="str">
            <v>MAE1000 - MA Electric Distribution PC</v>
          </cell>
          <cell r="AA1211" t="str">
            <v>NONE</v>
          </cell>
          <cell r="AB1211" t="str">
            <v>MASS PLANT - MA 5310 - MAE1000</v>
          </cell>
          <cell r="AC1211" t="str">
            <v>A1 C74 X8</v>
          </cell>
          <cell r="AE1211">
            <v>7</v>
          </cell>
          <cell r="AF1211" t="str">
            <v>7</v>
          </cell>
          <cell r="AG1211">
            <v>41213</v>
          </cell>
          <cell r="AH1211">
            <v>117416</v>
          </cell>
        </row>
        <row r="1212">
          <cell r="A1212" t="str">
            <v>C005476</v>
          </cell>
          <cell r="B1212">
            <v>5310</v>
          </cell>
          <cell r="D1212" t="str">
            <v>SubT Pole Placeholder</v>
          </cell>
          <cell r="E1212" t="str">
            <v>P_Electric Distribution Line MA</v>
          </cell>
          <cell r="G1212" t="str">
            <v>NONE</v>
          </cell>
          <cell r="H1212" t="str">
            <v>NONE</v>
          </cell>
          <cell r="J1212" t="str">
            <v>Asset Condition</v>
          </cell>
          <cell r="L1212" t="str">
            <v>Asset Replacement</v>
          </cell>
          <cell r="M1212" t="str">
            <v>Specific</v>
          </cell>
          <cell r="N1212" t="str">
            <v>New Eng - Sub-T Asset Replacement</v>
          </cell>
          <cell r="O1212" t="str">
            <v>cancelled</v>
          </cell>
          <cell r="P1212">
            <v>8699</v>
          </cell>
          <cell r="Q1212" t="str">
            <v>C05476</v>
          </cell>
          <cell r="R1212">
            <v>38230</v>
          </cell>
          <cell r="S1212" t="str">
            <v>diconz</v>
          </cell>
          <cell r="U1212" t="str">
            <v>Recloser Program FY08 - Per DRAC meeting (Russ Wheeler) cancelled project</v>
          </cell>
          <cell r="V1212" t="str">
            <v>January 15th - Changed Name, Budget Class and REP Deisgnation for use as SubT placeholder - JC</v>
          </cell>
          <cell r="W1212" t="str">
            <v xml:space="preserve">  </v>
          </cell>
          <cell r="X1212" t="str">
            <v>Div Ops-NE Electric</v>
          </cell>
          <cell r="Y1212" t="str">
            <v>75005310E</v>
          </cell>
          <cell r="Z1212" t="str">
            <v>MAE1000 - MA Electric Distribution PC</v>
          </cell>
          <cell r="AA1212" t="str">
            <v>NONE</v>
          </cell>
          <cell r="AB1212" t="str">
            <v>MASS PLANT - MA 5310 - MAE1000</v>
          </cell>
          <cell r="AE1212">
            <v>0</v>
          </cell>
          <cell r="AK1212">
            <v>39003</v>
          </cell>
        </row>
        <row r="1213">
          <cell r="A1213" t="str">
            <v>C005477</v>
          </cell>
          <cell r="B1213">
            <v>5310</v>
          </cell>
          <cell r="D1213" t="str">
            <v>BW Recloser Program FY09</v>
          </cell>
          <cell r="E1213" t="str">
            <v>P_Electric Distribution Line MA</v>
          </cell>
          <cell r="G1213" t="str">
            <v>NONE</v>
          </cell>
          <cell r="H1213" t="str">
            <v>NONE</v>
          </cell>
          <cell r="L1213" t="str">
            <v>Reliability - Dist</v>
          </cell>
          <cell r="M1213" t="str">
            <v>Specific</v>
          </cell>
          <cell r="N1213" t="str">
            <v>Recloser Installations</v>
          </cell>
          <cell r="O1213" t="str">
            <v>cancelled</v>
          </cell>
          <cell r="Q1213" t="str">
            <v>C05477</v>
          </cell>
          <cell r="R1213">
            <v>38230</v>
          </cell>
          <cell r="S1213" t="str">
            <v>diconz</v>
          </cell>
          <cell r="U1213" t="str">
            <v>Recloser Program FY09 - Per DRAC meeting (Russ Wheeler) cancelled project</v>
          </cell>
          <cell r="V1213" t="str">
            <v xml:space="preserve">  </v>
          </cell>
          <cell r="W1213" t="str">
            <v xml:space="preserve">  </v>
          </cell>
          <cell r="X1213" t="str">
            <v>Div Ops-NE Electric</v>
          </cell>
          <cell r="Y1213" t="str">
            <v>75005310E</v>
          </cell>
          <cell r="Z1213" t="str">
            <v>MAE1000 - MA Electric Distribution PC</v>
          </cell>
          <cell r="AA1213" t="str">
            <v>NONE</v>
          </cell>
          <cell r="AB1213" t="str">
            <v>MASS PLANT - MA 5310 - MAE1000</v>
          </cell>
          <cell r="AE1213">
            <v>0</v>
          </cell>
          <cell r="AK1213">
            <v>39003</v>
          </cell>
        </row>
        <row r="1214">
          <cell r="A1214" t="str">
            <v>C005478</v>
          </cell>
          <cell r="B1214">
            <v>5310</v>
          </cell>
          <cell r="D1214" t="str">
            <v>BW Recloser Program FY10</v>
          </cell>
          <cell r="E1214" t="str">
            <v>P_Electric Distribution Line MA</v>
          </cell>
          <cell r="G1214" t="str">
            <v>NONE</v>
          </cell>
          <cell r="H1214" t="str">
            <v>NONE</v>
          </cell>
          <cell r="L1214" t="str">
            <v>Reliability - Dist</v>
          </cell>
          <cell r="M1214" t="str">
            <v>Specific</v>
          </cell>
          <cell r="N1214" t="str">
            <v>Recloser Installations</v>
          </cell>
          <cell r="O1214" t="str">
            <v>cancelled</v>
          </cell>
          <cell r="Q1214" t="str">
            <v>C05478</v>
          </cell>
          <cell r="R1214">
            <v>38230</v>
          </cell>
          <cell r="S1214" t="str">
            <v>diconz</v>
          </cell>
          <cell r="U1214" t="str">
            <v>Recloser Program FY10 - - Per DRAC meeting (Russ Wheeler) cancelled project</v>
          </cell>
          <cell r="V1214" t="str">
            <v xml:space="preserve">  </v>
          </cell>
          <cell r="W1214" t="str">
            <v xml:space="preserve">  </v>
          </cell>
          <cell r="X1214" t="str">
            <v>Div Ops-NE Electric</v>
          </cell>
          <cell r="Y1214" t="str">
            <v>75005310E</v>
          </cell>
          <cell r="Z1214" t="str">
            <v>MAE1000 - MA Electric Distribution PC</v>
          </cell>
          <cell r="AA1214" t="str">
            <v>NONE</v>
          </cell>
          <cell r="AB1214" t="str">
            <v>MASS PLANT - MA 5310 - MAE1000</v>
          </cell>
          <cell r="AE1214">
            <v>0</v>
          </cell>
          <cell r="AK1214">
            <v>39003</v>
          </cell>
        </row>
        <row r="1215">
          <cell r="A1215" t="str">
            <v>C005479</v>
          </cell>
          <cell r="B1215">
            <v>5310</v>
          </cell>
          <cell r="D1215" t="str">
            <v>NM Recloser Program FY06</v>
          </cell>
          <cell r="E1215" t="str">
            <v>P_Electric Distribution Line MA</v>
          </cell>
          <cell r="G1215" t="str">
            <v>27</v>
          </cell>
          <cell r="H1215" t="str">
            <v>NONE</v>
          </cell>
          <cell r="I1215" t="str">
            <v>PATTERSON, JAMES</v>
          </cell>
          <cell r="J1215" t="str">
            <v>System Capacity &amp; Performance</v>
          </cell>
          <cell r="L1215" t="str">
            <v>Reliability - Dist</v>
          </cell>
          <cell r="M1215" t="str">
            <v>Program</v>
          </cell>
          <cell r="N1215" t="str">
            <v>Recloser Installations</v>
          </cell>
          <cell r="O1215" t="str">
            <v>Closed</v>
          </cell>
          <cell r="P1215">
            <v>8382</v>
          </cell>
          <cell r="Q1215" t="str">
            <v>C05479</v>
          </cell>
          <cell r="R1215">
            <v>38230</v>
          </cell>
          <cell r="S1215" t="str">
            <v>diconz</v>
          </cell>
          <cell r="U1215" t="str">
            <v>Recloser Program FY06</v>
          </cell>
          <cell r="V1215" t="str">
            <v xml:space="preserve">  </v>
          </cell>
          <cell r="W1215" t="str">
            <v>This project is the Bay State North portion of the FY 2006 Recloser Installation Program.  17 line reclosers will be installed in BSN to address reliability problems in the Division.</v>
          </cell>
          <cell r="X1215" t="str">
            <v>Div Ops-NE Electric</v>
          </cell>
          <cell r="Y1215" t="str">
            <v>75005310E</v>
          </cell>
          <cell r="Z1215" t="str">
            <v>MAE1000 - MA Electric Distribution PC</v>
          </cell>
          <cell r="AA1215" t="str">
            <v>NONE</v>
          </cell>
          <cell r="AB1215" t="str">
            <v>MASS PLANT - MA 5310 - MAE1000</v>
          </cell>
          <cell r="AE1215">
            <v>2</v>
          </cell>
          <cell r="AF1215" t="str">
            <v>2</v>
          </cell>
          <cell r="AG1215">
            <v>39148</v>
          </cell>
          <cell r="AH1215">
            <v>1626000</v>
          </cell>
          <cell r="AI1215">
            <v>0</v>
          </cell>
          <cell r="AJ1215">
            <v>0</v>
          </cell>
          <cell r="AK1215">
            <v>0</v>
          </cell>
          <cell r="AL1215">
            <v>1</v>
          </cell>
          <cell r="AM1215">
            <v>0</v>
          </cell>
          <cell r="AN1215">
            <v>1</v>
          </cell>
        </row>
        <row r="1216">
          <cell r="A1216" t="str">
            <v>C005480</v>
          </cell>
          <cell r="B1216">
            <v>5310</v>
          </cell>
          <cell r="C1216" t="str">
            <v>Massachusetts - East</v>
          </cell>
          <cell r="D1216" t="str">
            <v>IE - NM Recloser Installations</v>
          </cell>
          <cell r="E1216" t="str">
            <v>P_Electric Distribution Line MA</v>
          </cell>
          <cell r="F1216" t="str">
            <v>DCIG0311P378</v>
          </cell>
          <cell r="G1216" t="str">
            <v>40</v>
          </cell>
          <cell r="H1216" t="str">
            <v>15</v>
          </cell>
          <cell r="I1216" t="str">
            <v>SCHIFFMAN, PETER</v>
          </cell>
          <cell r="J1216" t="str">
            <v>System Capacity &amp; Performance</v>
          </cell>
          <cell r="K1216" t="str">
            <v>D_REP-Recloser Installations</v>
          </cell>
          <cell r="L1216" t="str">
            <v>Reliability - Dist</v>
          </cell>
          <cell r="M1216" t="str">
            <v>Program</v>
          </cell>
          <cell r="N1216" t="str">
            <v>Recloser Installations</v>
          </cell>
          <cell r="O1216" t="str">
            <v>open</v>
          </cell>
          <cell r="P1216">
            <v>8220</v>
          </cell>
          <cell r="Q1216" t="str">
            <v>C05480</v>
          </cell>
          <cell r="R1216">
            <v>38230</v>
          </cell>
          <cell r="S1216" t="str">
            <v>diconz</v>
          </cell>
          <cell r="U1216" t="str">
            <v>IE - NM Recloser Installation Program</v>
          </cell>
          <cell r="V1216" t="str">
            <v xml:space="preserve">1/9/07 - changed title from "EI - NM Recloser Program" </v>
          </cell>
          <cell r="W1216" t="str">
            <v>MECO Infrastructure and Reliability Initiatives for FY07</v>
          </cell>
          <cell r="X1216" t="str">
            <v>Div Ops-NE Electric</v>
          </cell>
          <cell r="Y1216" t="str">
            <v>75005310E</v>
          </cell>
          <cell r="Z1216" t="str">
            <v>MAE1000 - MA Electric Distribution PC</v>
          </cell>
          <cell r="AA1216" t="str">
            <v>NONE</v>
          </cell>
          <cell r="AB1216" t="str">
            <v>MASS PLANT - MA 5310 - MAE1000</v>
          </cell>
          <cell r="AC1216" t="str">
            <v>A1 C80 X4</v>
          </cell>
          <cell r="AE1216">
            <v>11</v>
          </cell>
          <cell r="AF1216" t="str">
            <v>11</v>
          </cell>
          <cell r="AG1216">
            <v>41213</v>
          </cell>
          <cell r="AH1216">
            <v>326154</v>
          </cell>
        </row>
        <row r="1217">
          <cell r="A1217" t="str">
            <v>C005481</v>
          </cell>
          <cell r="B1217">
            <v>5310</v>
          </cell>
          <cell r="D1217" t="str">
            <v>NM Recloser Program FY08</v>
          </cell>
          <cell r="E1217" t="str">
            <v>P_Electric Distribution Line MA</v>
          </cell>
          <cell r="G1217" t="str">
            <v>NONE</v>
          </cell>
          <cell r="H1217" t="str">
            <v>NONE</v>
          </cell>
          <cell r="L1217" t="str">
            <v>Reliability - Dist</v>
          </cell>
          <cell r="M1217" t="str">
            <v>Specific</v>
          </cell>
          <cell r="N1217" t="str">
            <v>Recloser Installations</v>
          </cell>
          <cell r="O1217" t="str">
            <v>cancelled</v>
          </cell>
          <cell r="Q1217" t="str">
            <v>C05481</v>
          </cell>
          <cell r="R1217">
            <v>38230</v>
          </cell>
          <cell r="S1217" t="str">
            <v>diconz</v>
          </cell>
          <cell r="U1217" t="str">
            <v>Recloser Program FY08</v>
          </cell>
          <cell r="V1217" t="str">
            <v xml:space="preserve">  </v>
          </cell>
          <cell r="W1217" t="str">
            <v xml:space="preserve">  </v>
          </cell>
          <cell r="X1217" t="str">
            <v>Div Ops-NE Electric</v>
          </cell>
          <cell r="Y1217" t="str">
            <v>75005310E</v>
          </cell>
          <cell r="Z1217" t="str">
            <v>MAE1000 - MA Electric Distribution PC</v>
          </cell>
          <cell r="AA1217" t="str">
            <v>NONE</v>
          </cell>
          <cell r="AB1217" t="str">
            <v>MASS PLANT - MA 5310 - MAE1000</v>
          </cell>
          <cell r="AE1217">
            <v>0</v>
          </cell>
          <cell r="AK1217">
            <v>39314</v>
          </cell>
        </row>
        <row r="1218">
          <cell r="A1218" t="str">
            <v>C005482</v>
          </cell>
          <cell r="B1218">
            <v>5310</v>
          </cell>
          <cell r="D1218" t="str">
            <v>NM Recloser Program FY09</v>
          </cell>
          <cell r="E1218" t="str">
            <v>P_Electric Distribution Line MA</v>
          </cell>
          <cell r="G1218" t="str">
            <v>NONE</v>
          </cell>
          <cell r="H1218" t="str">
            <v>NONE</v>
          </cell>
          <cell r="L1218" t="str">
            <v>Reliability - Dist</v>
          </cell>
          <cell r="M1218" t="str">
            <v>Specific</v>
          </cell>
          <cell r="N1218" t="str">
            <v>Recloser Installations</v>
          </cell>
          <cell r="O1218" t="str">
            <v>cancelled</v>
          </cell>
          <cell r="Q1218" t="str">
            <v>C05482</v>
          </cell>
          <cell r="R1218">
            <v>38230</v>
          </cell>
          <cell r="S1218" t="str">
            <v>diconz</v>
          </cell>
          <cell r="U1218" t="str">
            <v>Recloser Program FY09</v>
          </cell>
          <cell r="V1218" t="str">
            <v xml:space="preserve">  </v>
          </cell>
          <cell r="W1218" t="str">
            <v xml:space="preserve">  </v>
          </cell>
          <cell r="X1218" t="str">
            <v>Div Ops-NE Electric</v>
          </cell>
          <cell r="Y1218" t="str">
            <v>75005310E</v>
          </cell>
          <cell r="Z1218" t="str">
            <v>MAE1000 - MA Electric Distribution PC</v>
          </cell>
          <cell r="AA1218" t="str">
            <v>NONE</v>
          </cell>
          <cell r="AB1218" t="str">
            <v>MASS PLANT - MA 5310 - MAE1000</v>
          </cell>
          <cell r="AE1218">
            <v>0</v>
          </cell>
          <cell r="AK1218">
            <v>39314</v>
          </cell>
        </row>
        <row r="1219">
          <cell r="A1219" t="str">
            <v>C005483</v>
          </cell>
          <cell r="B1219">
            <v>5310</v>
          </cell>
          <cell r="D1219" t="str">
            <v>NM Recloser Program FY10</v>
          </cell>
          <cell r="E1219" t="str">
            <v>P_Electric Distribution Line MA</v>
          </cell>
          <cell r="G1219" t="str">
            <v>NONE</v>
          </cell>
          <cell r="H1219" t="str">
            <v>NONE</v>
          </cell>
          <cell r="L1219" t="str">
            <v>Reliability - Dist</v>
          </cell>
          <cell r="M1219" t="str">
            <v>Specific</v>
          </cell>
          <cell r="N1219" t="str">
            <v>Recloser Installations</v>
          </cell>
          <cell r="O1219" t="str">
            <v>cancelled</v>
          </cell>
          <cell r="Q1219" t="str">
            <v>C05483</v>
          </cell>
          <cell r="R1219">
            <v>38230</v>
          </cell>
          <cell r="S1219" t="str">
            <v>diconz</v>
          </cell>
          <cell r="U1219" t="str">
            <v>Recloser Program FY10</v>
          </cell>
          <cell r="V1219" t="str">
            <v xml:space="preserve">  </v>
          </cell>
          <cell r="W1219" t="str">
            <v xml:space="preserve">  </v>
          </cell>
          <cell r="X1219" t="str">
            <v>Div Ops-NE Electric</v>
          </cell>
          <cell r="Y1219" t="str">
            <v>75005310E</v>
          </cell>
          <cell r="Z1219" t="str">
            <v>MAE1000 - MA Electric Distribution PC</v>
          </cell>
          <cell r="AA1219" t="str">
            <v>NONE</v>
          </cell>
          <cell r="AB1219" t="str">
            <v>MASS PLANT - MA 5310 - MAE1000</v>
          </cell>
          <cell r="AE1219">
            <v>0</v>
          </cell>
          <cell r="AK1219">
            <v>39314</v>
          </cell>
        </row>
        <row r="1220">
          <cell r="A1220" t="str">
            <v>C005489</v>
          </cell>
          <cell r="B1220">
            <v>5310</v>
          </cell>
          <cell r="D1220" t="str">
            <v>Overloaded Transformers FY06</v>
          </cell>
          <cell r="E1220" t="str">
            <v>P_Electric Distribution Line MA</v>
          </cell>
          <cell r="F1220" t="str">
            <v>DCIG0108R6</v>
          </cell>
          <cell r="G1220" t="str">
            <v>49</v>
          </cell>
          <cell r="H1220" t="str">
            <v>15</v>
          </cell>
          <cell r="I1220" t="str">
            <v>POISSON, JEAN</v>
          </cell>
          <cell r="J1220" t="str">
            <v>System Capacity &amp; Performance</v>
          </cell>
          <cell r="L1220" t="str">
            <v>Load Relief</v>
          </cell>
          <cell r="M1220" t="str">
            <v>Program</v>
          </cell>
          <cell r="N1220" t="str">
            <v>Dist Transformer Replacement</v>
          </cell>
          <cell r="O1220" t="str">
            <v>Closed</v>
          </cell>
          <cell r="P1220">
            <v>8400</v>
          </cell>
          <cell r="Q1220" t="str">
            <v>C05489</v>
          </cell>
          <cell r="R1220">
            <v>38230</v>
          </cell>
          <cell r="S1220" t="str">
            <v>diconz</v>
          </cell>
          <cell r="U1220" t="str">
            <v>Overloaded Transformers FY06</v>
          </cell>
          <cell r="V1220" t="str">
            <v>suspended as per Flynn, Janice email on 2/6/12 - projects do not have DOA authorization and were not in the current year budget</v>
          </cell>
          <cell r="W1220" t="str">
            <v>This project is the Bay State South portion of the FY 2006 Overloaded Transformer Replacement Program.  Approximately 340 distribution transformers loaded in excess of 200% of nameplate will be replaced under this program in BSS.</v>
          </cell>
          <cell r="X1220" t="str">
            <v>Div Ops-NE Electric</v>
          </cell>
          <cell r="Y1220" t="str">
            <v>75005310E</v>
          </cell>
          <cell r="Z1220" t="str">
            <v>MAE1000 - MA Electric Distribution PC</v>
          </cell>
          <cell r="AA1220" t="str">
            <v>NONE</v>
          </cell>
          <cell r="AB1220" t="str">
            <v>MASS PLANT - MA 5310 - MAE1000</v>
          </cell>
          <cell r="AE1220">
            <v>4</v>
          </cell>
          <cell r="AF1220" t="str">
            <v>4</v>
          </cell>
          <cell r="AG1220">
            <v>39471</v>
          </cell>
          <cell r="AH1220">
            <v>750395</v>
          </cell>
          <cell r="AI1220">
            <v>0</v>
          </cell>
          <cell r="AJ1220">
            <v>0</v>
          </cell>
          <cell r="AK1220">
            <v>0</v>
          </cell>
          <cell r="AL1220">
            <v>1</v>
          </cell>
          <cell r="AM1220">
            <v>0</v>
          </cell>
          <cell r="AN1220">
            <v>1</v>
          </cell>
        </row>
        <row r="1221">
          <cell r="A1221" t="str">
            <v>C005490</v>
          </cell>
          <cell r="B1221">
            <v>5310</v>
          </cell>
          <cell r="C1221" t="str">
            <v>Massachusetts - East</v>
          </cell>
          <cell r="D1221" t="str">
            <v>IE - BS Dist Transformer Upgrades</v>
          </cell>
          <cell r="E1221" t="str">
            <v>P_Electric Distribution Line MA</v>
          </cell>
          <cell r="F1221" t="str">
            <v>USSC-13-066 FY14 P</v>
          </cell>
          <cell r="G1221" t="str">
            <v>30</v>
          </cell>
          <cell r="H1221" t="str">
            <v>15</v>
          </cell>
          <cell r="I1221" t="str">
            <v>SCHIFFMAN, PETER</v>
          </cell>
          <cell r="J1221" t="str">
            <v>System Capacity &amp; Performance</v>
          </cell>
          <cell r="K1221" t="str">
            <v>D_REP-Dist Transformer Replacement</v>
          </cell>
          <cell r="L1221" t="str">
            <v>Load Relief</v>
          </cell>
          <cell r="M1221" t="str">
            <v>Program</v>
          </cell>
          <cell r="N1221" t="str">
            <v>Dist Transformer Replacement</v>
          </cell>
          <cell r="O1221" t="str">
            <v>open</v>
          </cell>
          <cell r="P1221">
            <v>8202</v>
          </cell>
          <cell r="Q1221" t="str">
            <v>C05490</v>
          </cell>
          <cell r="R1221">
            <v>38230</v>
          </cell>
          <cell r="S1221" t="str">
            <v>diconz</v>
          </cell>
          <cell r="U1221" t="str">
            <v>IE - BS Dist Transformer Upgrades</v>
          </cell>
          <cell r="V1221" t="str">
            <v xml:space="preserve">1/9/06-changed title from "EI - BS Distrib Xformer Upgrades"_x000D_
 </v>
          </cell>
          <cell r="W1221" t="str">
            <v>Distribution Transformers in excess of maximum rated capacity.</v>
          </cell>
          <cell r="X1221" t="str">
            <v>Div Ops-NE Electric</v>
          </cell>
          <cell r="Y1221" t="str">
            <v>75005310E</v>
          </cell>
          <cell r="Z1221" t="str">
            <v>MAE1000 - MA Electric Distribution PC</v>
          </cell>
          <cell r="AA1221" t="str">
            <v>12-Jun-13</v>
          </cell>
          <cell r="AB1221" t="str">
            <v>MASS PLANT - MA 5310 - MAE1000</v>
          </cell>
          <cell r="AC1221" t="str">
            <v>A1111 C2886 X280</v>
          </cell>
          <cell r="AE1221">
            <v>11</v>
          </cell>
          <cell r="AF1221" t="str">
            <v>11</v>
          </cell>
          <cell r="AG1221">
            <v>41358</v>
          </cell>
          <cell r="AH1221">
            <v>2331000</v>
          </cell>
        </row>
        <row r="1222">
          <cell r="A1222" t="str">
            <v>C005491</v>
          </cell>
          <cell r="B1222">
            <v>5310</v>
          </cell>
          <cell r="D1222" t="str">
            <v>Overloaded Transformers FY08</v>
          </cell>
          <cell r="E1222" t="str">
            <v>P_Electric Distribution Line MA</v>
          </cell>
          <cell r="G1222" t="str">
            <v>NONE</v>
          </cell>
          <cell r="H1222" t="str">
            <v>NONE</v>
          </cell>
          <cell r="L1222" t="str">
            <v>Reliability - Dist</v>
          </cell>
          <cell r="M1222" t="str">
            <v>Specific</v>
          </cell>
          <cell r="N1222" t="str">
            <v>Dist Transformer Replacement</v>
          </cell>
          <cell r="O1222" t="str">
            <v>cancelled</v>
          </cell>
          <cell r="Q1222" t="str">
            <v>C05491</v>
          </cell>
          <cell r="R1222">
            <v>38230</v>
          </cell>
          <cell r="S1222" t="str">
            <v>diconz</v>
          </cell>
          <cell r="U1222" t="str">
            <v>Overloaded Transformers FY08</v>
          </cell>
          <cell r="V1222" t="str">
            <v xml:space="preserve">  </v>
          </cell>
          <cell r="W1222" t="str">
            <v xml:space="preserve">  </v>
          </cell>
          <cell r="X1222" t="str">
            <v>Div Ops-NE Electric</v>
          </cell>
          <cell r="Y1222" t="str">
            <v>75005310E</v>
          </cell>
          <cell r="Z1222" t="str">
            <v>MAE1000 - MA Electric Distribution PC</v>
          </cell>
          <cell r="AA1222" t="str">
            <v>NONE</v>
          </cell>
          <cell r="AB1222" t="str">
            <v>MASS PLANT - MA 5310 - MAE1000</v>
          </cell>
          <cell r="AE1222">
            <v>0</v>
          </cell>
          <cell r="AK1222">
            <v>38799</v>
          </cell>
        </row>
        <row r="1223">
          <cell r="A1223" t="str">
            <v>C005492</v>
          </cell>
          <cell r="B1223">
            <v>5310</v>
          </cell>
          <cell r="D1223" t="str">
            <v>Overloaded Transformers FY09</v>
          </cell>
          <cell r="E1223" t="str">
            <v>P_Electric Distribution Line MA</v>
          </cell>
          <cell r="G1223" t="str">
            <v>NONE</v>
          </cell>
          <cell r="H1223" t="str">
            <v>NONE</v>
          </cell>
          <cell r="L1223" t="str">
            <v>Reliability - Dist</v>
          </cell>
          <cell r="M1223" t="str">
            <v>Specific</v>
          </cell>
          <cell r="N1223" t="str">
            <v>Dist Transformer Replacement</v>
          </cell>
          <cell r="O1223" t="str">
            <v>cancelled</v>
          </cell>
          <cell r="Q1223" t="str">
            <v>C05492</v>
          </cell>
          <cell r="R1223">
            <v>38230</v>
          </cell>
          <cell r="S1223" t="str">
            <v>diconz</v>
          </cell>
          <cell r="U1223" t="str">
            <v>Overloaded Transformers FY09</v>
          </cell>
          <cell r="V1223" t="str">
            <v xml:space="preserve">  </v>
          </cell>
          <cell r="W1223" t="str">
            <v xml:space="preserve">  </v>
          </cell>
          <cell r="X1223" t="str">
            <v>Div Ops-NE Electric</v>
          </cell>
          <cell r="Y1223" t="str">
            <v>75005310E</v>
          </cell>
          <cell r="Z1223" t="str">
            <v>MAE1000 - MA Electric Distribution PC</v>
          </cell>
          <cell r="AA1223" t="str">
            <v>NONE</v>
          </cell>
          <cell r="AB1223" t="str">
            <v>MASS PLANT - MA 5310 - MAE1000</v>
          </cell>
          <cell r="AE1223">
            <v>0</v>
          </cell>
          <cell r="AK1223">
            <v>38799</v>
          </cell>
        </row>
        <row r="1224">
          <cell r="A1224" t="str">
            <v>C005493</v>
          </cell>
          <cell r="B1224">
            <v>5310</v>
          </cell>
          <cell r="D1224" t="str">
            <v>Overloaded Transformers FY10</v>
          </cell>
          <cell r="E1224" t="str">
            <v>P_Electric Distribution Line MA</v>
          </cell>
          <cell r="G1224" t="str">
            <v>NONE</v>
          </cell>
          <cell r="H1224" t="str">
            <v>NONE</v>
          </cell>
          <cell r="L1224" t="str">
            <v>Reliability - Dist</v>
          </cell>
          <cell r="M1224" t="str">
            <v>Specific</v>
          </cell>
          <cell r="N1224" t="str">
            <v>Dist Transformer Replacement</v>
          </cell>
          <cell r="O1224" t="str">
            <v>cancelled</v>
          </cell>
          <cell r="Q1224" t="str">
            <v>C05493</v>
          </cell>
          <cell r="R1224">
            <v>38230</v>
          </cell>
          <cell r="S1224" t="str">
            <v>diconz</v>
          </cell>
          <cell r="U1224" t="str">
            <v>Overloaded Transformers FY10</v>
          </cell>
          <cell r="V1224" t="str">
            <v xml:space="preserve">  </v>
          </cell>
          <cell r="W1224" t="str">
            <v xml:space="preserve">  </v>
          </cell>
          <cell r="X1224" t="str">
            <v>Div Ops-NE Electric</v>
          </cell>
          <cell r="Y1224" t="str">
            <v>75005310E</v>
          </cell>
          <cell r="Z1224" t="str">
            <v>MAE1000 - MA Electric Distribution PC</v>
          </cell>
          <cell r="AA1224" t="str">
            <v>NONE</v>
          </cell>
          <cell r="AB1224" t="str">
            <v>MASS PLANT - MA 5310 - MAE1000</v>
          </cell>
          <cell r="AE1224">
            <v>0</v>
          </cell>
          <cell r="AK1224">
            <v>38799</v>
          </cell>
        </row>
        <row r="1225">
          <cell r="A1225" t="str">
            <v>C005494</v>
          </cell>
          <cell r="B1225">
            <v>5310</v>
          </cell>
          <cell r="D1225" t="str">
            <v>Overloaded Transformers FY06</v>
          </cell>
          <cell r="E1225" t="str">
            <v>P_Electric Distribution Line MA</v>
          </cell>
          <cell r="G1225" t="str">
            <v>NONE</v>
          </cell>
          <cell r="H1225" t="str">
            <v>NONE</v>
          </cell>
          <cell r="I1225" t="str">
            <v>WHEELER, RUSSELL</v>
          </cell>
          <cell r="J1225" t="str">
            <v>System Capacity &amp; Performance</v>
          </cell>
          <cell r="L1225" t="str">
            <v>Reliability - Dist</v>
          </cell>
          <cell r="M1225" t="str">
            <v>Specific</v>
          </cell>
          <cell r="N1225" t="str">
            <v>Dist Transformer Replacement</v>
          </cell>
          <cell r="O1225" t="str">
            <v>cancelled</v>
          </cell>
          <cell r="P1225">
            <v>8401</v>
          </cell>
          <cell r="Q1225" t="str">
            <v>C05494</v>
          </cell>
          <cell r="R1225">
            <v>38230</v>
          </cell>
          <cell r="S1225" t="str">
            <v>diconz</v>
          </cell>
          <cell r="U1225" t="str">
            <v>Overloaded Transformers FY06</v>
          </cell>
          <cell r="V1225" t="str">
            <v xml:space="preserve">  </v>
          </cell>
          <cell r="W1225" t="str">
            <v>This project is the Bay State West portion of the FY 2006 Overloaded Transformer Replacement Program.  Approximately 265 distribution transformers loaded in excess of 200% of nameplate will be replaced under this program in BSW.</v>
          </cell>
          <cell r="X1225" t="str">
            <v>Div Ops-NE Electric</v>
          </cell>
          <cell r="Y1225" t="str">
            <v>75005310E</v>
          </cell>
          <cell r="Z1225" t="str">
            <v>MAE1000 - MA Electric Distribution PC</v>
          </cell>
          <cell r="AA1225" t="str">
            <v>NONE</v>
          </cell>
          <cell r="AB1225" t="str">
            <v>MASS PLANT - MA 5310 - MAE1000</v>
          </cell>
          <cell r="AE1225">
            <v>2</v>
          </cell>
          <cell r="AF1225" t="str">
            <v>2</v>
          </cell>
          <cell r="AG1225">
            <v>38371</v>
          </cell>
          <cell r="AH1225">
            <v>132500</v>
          </cell>
          <cell r="AK1225">
            <v>38504</v>
          </cell>
        </row>
        <row r="1226">
          <cell r="A1226" t="str">
            <v>C005495</v>
          </cell>
          <cell r="B1226">
            <v>5310</v>
          </cell>
          <cell r="C1226" t="str">
            <v>Massachusetts - West</v>
          </cell>
          <cell r="D1226" t="str">
            <v>IE - BW Dist Transformer Upgrades</v>
          </cell>
          <cell r="E1226" t="str">
            <v>P_Electric Distribution Line MA</v>
          </cell>
          <cell r="F1226" t="str">
            <v>USSC-13-066 FY14 P</v>
          </cell>
          <cell r="G1226" t="str">
            <v>40</v>
          </cell>
          <cell r="H1226" t="str">
            <v>15</v>
          </cell>
          <cell r="I1226" t="str">
            <v>CODY, PATRICK</v>
          </cell>
          <cell r="J1226" t="str">
            <v>System Capacity &amp; Performance</v>
          </cell>
          <cell r="K1226" t="str">
            <v>D_REP-Dist Transformer Replacement</v>
          </cell>
          <cell r="L1226" t="str">
            <v>Load Relief</v>
          </cell>
          <cell r="M1226" t="str">
            <v>Program</v>
          </cell>
          <cell r="N1226" t="str">
            <v>Dist Transformer Replacement</v>
          </cell>
          <cell r="O1226" t="str">
            <v>open</v>
          </cell>
          <cell r="P1226">
            <v>8210</v>
          </cell>
          <cell r="Q1226" t="str">
            <v>C05495</v>
          </cell>
          <cell r="R1226">
            <v>38230</v>
          </cell>
          <cell r="S1226" t="str">
            <v>diconz</v>
          </cell>
          <cell r="U1226" t="str">
            <v>IE - BW Dist Transformer Upgrades</v>
          </cell>
          <cell r="V1226" t="str">
            <v xml:space="preserve">1/9/07 - changed title from "EI - BW Distrib Xformer Upgrades" </v>
          </cell>
          <cell r="W1226" t="str">
            <v xml:space="preserve">  </v>
          </cell>
          <cell r="X1226" t="str">
            <v>Div Ops-NE Electric</v>
          </cell>
          <cell r="Y1226" t="str">
            <v>75005310E</v>
          </cell>
          <cell r="Z1226" t="str">
            <v>MAE1000 - MA Electric Distribution PC</v>
          </cell>
          <cell r="AA1226" t="str">
            <v>NONE</v>
          </cell>
          <cell r="AB1226" t="str">
            <v>MASS PLANT - MA 5310 - MAE1000</v>
          </cell>
          <cell r="AC1226" t="str">
            <v>A969 C1912 X252</v>
          </cell>
          <cell r="AE1226">
            <v>10</v>
          </cell>
          <cell r="AF1226" t="str">
            <v>10</v>
          </cell>
          <cell r="AG1226">
            <v>41358</v>
          </cell>
          <cell r="AH1226">
            <v>2331000</v>
          </cell>
        </row>
        <row r="1227">
          <cell r="A1227" t="str">
            <v>C005496</v>
          </cell>
          <cell r="B1227">
            <v>5310</v>
          </cell>
          <cell r="D1227" t="str">
            <v>Overloaded Transformers FY08</v>
          </cell>
          <cell r="E1227" t="str">
            <v>P_Electric Distribution Line MA</v>
          </cell>
          <cell r="G1227" t="str">
            <v>NONE</v>
          </cell>
          <cell r="H1227" t="str">
            <v>NONE</v>
          </cell>
          <cell r="L1227" t="str">
            <v>Reliability - Dist</v>
          </cell>
          <cell r="M1227" t="str">
            <v>Specific</v>
          </cell>
          <cell r="N1227" t="str">
            <v>Dist Transformer Replacement</v>
          </cell>
          <cell r="O1227" t="str">
            <v>cancelled</v>
          </cell>
          <cell r="Q1227" t="str">
            <v>C05496</v>
          </cell>
          <cell r="R1227">
            <v>38230</v>
          </cell>
          <cell r="S1227" t="str">
            <v>diconz</v>
          </cell>
          <cell r="U1227" t="str">
            <v>Overloaded Transformers FY08 - - Per DRAC meeting (Russ Wheeler) cancelled project</v>
          </cell>
          <cell r="V1227" t="str">
            <v xml:space="preserve">  </v>
          </cell>
          <cell r="W1227" t="str">
            <v xml:space="preserve">  </v>
          </cell>
          <cell r="X1227" t="str">
            <v>Div Ops-NE Electric</v>
          </cell>
          <cell r="Y1227" t="str">
            <v>75005310E</v>
          </cell>
          <cell r="Z1227" t="str">
            <v>MAE1000 - MA Electric Distribution PC</v>
          </cell>
          <cell r="AA1227" t="str">
            <v>NONE</v>
          </cell>
          <cell r="AB1227" t="str">
            <v>MASS PLANT - MA 5310 - MAE1000</v>
          </cell>
          <cell r="AE1227">
            <v>0</v>
          </cell>
          <cell r="AK1227">
            <v>39003</v>
          </cell>
        </row>
        <row r="1228">
          <cell r="A1228" t="str">
            <v>C005497</v>
          </cell>
          <cell r="B1228">
            <v>5310</v>
          </cell>
          <cell r="D1228" t="str">
            <v>Overloaded Transformers FY09</v>
          </cell>
          <cell r="E1228" t="str">
            <v>P_Electric Distribution Line MA</v>
          </cell>
          <cell r="G1228" t="str">
            <v>NONE</v>
          </cell>
          <cell r="H1228" t="str">
            <v>NONE</v>
          </cell>
          <cell r="L1228" t="str">
            <v>Reliability - Dist</v>
          </cell>
          <cell r="M1228" t="str">
            <v>Specific</v>
          </cell>
          <cell r="N1228" t="str">
            <v>Dist Transformer Replacement</v>
          </cell>
          <cell r="O1228" t="str">
            <v>cancelled</v>
          </cell>
          <cell r="Q1228" t="str">
            <v>C05497</v>
          </cell>
          <cell r="R1228">
            <v>38230</v>
          </cell>
          <cell r="S1228" t="str">
            <v>diconz</v>
          </cell>
          <cell r="U1228" t="str">
            <v>Overloaded Transformers FY09 - - Per DRAC meeting (Russ Wheeler) cancelled project</v>
          </cell>
          <cell r="V1228" t="str">
            <v xml:space="preserve">  </v>
          </cell>
          <cell r="W1228" t="str">
            <v xml:space="preserve">  </v>
          </cell>
          <cell r="X1228" t="str">
            <v>Div Ops-NE Electric</v>
          </cell>
          <cell r="Y1228" t="str">
            <v>75005310E</v>
          </cell>
          <cell r="Z1228" t="str">
            <v>MAE1000 - MA Electric Distribution PC</v>
          </cell>
          <cell r="AA1228" t="str">
            <v>NONE</v>
          </cell>
          <cell r="AB1228" t="str">
            <v>MASS PLANT - MA 5310 - MAE1000</v>
          </cell>
          <cell r="AE1228">
            <v>0</v>
          </cell>
          <cell r="AK1228">
            <v>39003</v>
          </cell>
        </row>
        <row r="1229">
          <cell r="A1229" t="str">
            <v>C005498</v>
          </cell>
          <cell r="B1229">
            <v>5310</v>
          </cell>
          <cell r="D1229" t="str">
            <v>Overloaded Transformers FY10</v>
          </cell>
          <cell r="E1229" t="str">
            <v>P_Electric Distribution Line MA</v>
          </cell>
          <cell r="G1229" t="str">
            <v>NONE</v>
          </cell>
          <cell r="H1229" t="str">
            <v>NONE</v>
          </cell>
          <cell r="L1229" t="str">
            <v>Reliability - Dist</v>
          </cell>
          <cell r="M1229" t="str">
            <v>Specific</v>
          </cell>
          <cell r="N1229" t="str">
            <v>Dist Transformer Replacement</v>
          </cell>
          <cell r="O1229" t="str">
            <v>cancelled</v>
          </cell>
          <cell r="Q1229" t="str">
            <v>C05498</v>
          </cell>
          <cell r="R1229">
            <v>38230</v>
          </cell>
          <cell r="S1229" t="str">
            <v>diconz</v>
          </cell>
          <cell r="U1229" t="str">
            <v>Overloaded Transformers FY10 - - Per DRAC meeting (Russ Wheeler) cancelled project</v>
          </cell>
          <cell r="V1229" t="str">
            <v xml:space="preserve">  </v>
          </cell>
          <cell r="W1229" t="str">
            <v xml:space="preserve">  </v>
          </cell>
          <cell r="X1229" t="str">
            <v>Div Ops-NE Electric</v>
          </cell>
          <cell r="Y1229" t="str">
            <v>75005310E</v>
          </cell>
          <cell r="Z1229" t="str">
            <v>MAE1000 - MA Electric Distribution PC</v>
          </cell>
          <cell r="AA1229" t="str">
            <v>NONE</v>
          </cell>
          <cell r="AB1229" t="str">
            <v>MASS PLANT - MA 5310 - MAE1000</v>
          </cell>
          <cell r="AE1229">
            <v>0</v>
          </cell>
          <cell r="AK1229">
            <v>39003</v>
          </cell>
        </row>
        <row r="1230">
          <cell r="A1230" t="str">
            <v>C005499</v>
          </cell>
          <cell r="B1230">
            <v>5310</v>
          </cell>
          <cell r="D1230" t="str">
            <v>Overloaded Transformers FY06</v>
          </cell>
          <cell r="E1230" t="str">
            <v>P_Electric Distribution Line MA</v>
          </cell>
          <cell r="G1230" t="str">
            <v>49</v>
          </cell>
          <cell r="H1230" t="str">
            <v>15</v>
          </cell>
          <cell r="I1230" t="str">
            <v>WHEELER, RUSSELL</v>
          </cell>
          <cell r="J1230" t="str">
            <v>System Capacity &amp; Performance</v>
          </cell>
          <cell r="L1230" t="str">
            <v>Load Relief</v>
          </cell>
          <cell r="M1230" t="str">
            <v>Program</v>
          </cell>
          <cell r="N1230" t="str">
            <v>Dist Transformer Replacement</v>
          </cell>
          <cell r="O1230" t="str">
            <v>suspended</v>
          </cell>
          <cell r="P1230">
            <v>8402</v>
          </cell>
          <cell r="Q1230" t="str">
            <v>C05499</v>
          </cell>
          <cell r="R1230">
            <v>38230</v>
          </cell>
          <cell r="S1230" t="str">
            <v>diconz</v>
          </cell>
          <cell r="U1230" t="str">
            <v>Overloaded Transformers FY06</v>
          </cell>
          <cell r="V1230" t="str">
            <v xml:space="preserve">suspended as per Flynn, Janice email on 2/6/12 - projects do not have DOA authorization and were not in the current year budget </v>
          </cell>
          <cell r="W1230" t="str">
            <v>This project is the Bay State North portion of the FY 2006 Overloaded Transformer Replacement Program.  Approximately 265 distribution transformers loaded in excess of 200% of nameplate will be replaced under this program in BSN.</v>
          </cell>
          <cell r="X1230" t="str">
            <v>Div Ops-NE Electric</v>
          </cell>
          <cell r="Y1230" t="str">
            <v>75005310E</v>
          </cell>
          <cell r="Z1230" t="str">
            <v>MAE1000 - MA Electric Distribution PC</v>
          </cell>
          <cell r="AA1230" t="str">
            <v>NONE</v>
          </cell>
          <cell r="AB1230" t="str">
            <v>MASS PLANT - MA 5310 - MAE1000</v>
          </cell>
          <cell r="AC1230" t="str">
            <v>A0 C74 X27</v>
          </cell>
          <cell r="AE1230">
            <v>3</v>
          </cell>
          <cell r="AF1230" t="str">
            <v>3</v>
          </cell>
          <cell r="AG1230">
            <v>39169</v>
          </cell>
          <cell r="AH1230">
            <v>484169</v>
          </cell>
        </row>
        <row r="1231">
          <cell r="A1231" t="str">
            <v>C005500</v>
          </cell>
          <cell r="B1231">
            <v>5310</v>
          </cell>
          <cell r="C1231" t="str">
            <v>Massachusetts - West</v>
          </cell>
          <cell r="D1231" t="str">
            <v>IE - NM Dist Transformer Upgrades</v>
          </cell>
          <cell r="E1231" t="str">
            <v>P_Electric Distribution Line MA</v>
          </cell>
          <cell r="F1231" t="str">
            <v>USSC-13-066 FY14 P</v>
          </cell>
          <cell r="G1231" t="str">
            <v>40</v>
          </cell>
          <cell r="H1231" t="str">
            <v>15</v>
          </cell>
          <cell r="I1231" t="str">
            <v>CODY, PATRICK</v>
          </cell>
          <cell r="J1231" t="str">
            <v>System Capacity &amp; Performance</v>
          </cell>
          <cell r="K1231" t="str">
            <v>D_REP-Dist Transformer Replacement</v>
          </cell>
          <cell r="L1231" t="str">
            <v>Load Relief</v>
          </cell>
          <cell r="M1231" t="str">
            <v>Program</v>
          </cell>
          <cell r="N1231" t="str">
            <v>Dist Transformer Replacement</v>
          </cell>
          <cell r="O1231" t="str">
            <v>open</v>
          </cell>
          <cell r="P1231">
            <v>8217</v>
          </cell>
          <cell r="Q1231" t="str">
            <v>C05500</v>
          </cell>
          <cell r="R1231">
            <v>38230</v>
          </cell>
          <cell r="S1231" t="str">
            <v>diconz</v>
          </cell>
          <cell r="U1231" t="str">
            <v>IE - NM Dist Transformer Upgrades</v>
          </cell>
          <cell r="V1231" t="str">
            <v xml:space="preserve">1/9/07 - changed title from "EI - NM Distrib Xformer Upgrades" </v>
          </cell>
          <cell r="W1231" t="str">
            <v xml:space="preserve">  </v>
          </cell>
          <cell r="X1231" t="str">
            <v>Div Ops-NE Electric</v>
          </cell>
          <cell r="Y1231" t="str">
            <v>75005310E</v>
          </cell>
          <cell r="Z1231" t="str">
            <v>MAE1000 - MA Electric Distribution PC</v>
          </cell>
          <cell r="AA1231" t="str">
            <v>NONE</v>
          </cell>
          <cell r="AB1231" t="str">
            <v>MASS PLANT - MA 5310 - MAE1000</v>
          </cell>
          <cell r="AC1231" t="str">
            <v>A1376 C1879 X178</v>
          </cell>
          <cell r="AE1231">
            <v>10</v>
          </cell>
          <cell r="AF1231" t="str">
            <v>10</v>
          </cell>
          <cell r="AG1231">
            <v>41358</v>
          </cell>
          <cell r="AH1231">
            <v>2079000</v>
          </cell>
        </row>
        <row r="1232">
          <cell r="A1232" t="str">
            <v>C005501</v>
          </cell>
          <cell r="B1232">
            <v>5310</v>
          </cell>
          <cell r="D1232" t="str">
            <v>Overloaded Transformers FY08</v>
          </cell>
          <cell r="E1232" t="str">
            <v>P_Electric Distribution Line MA</v>
          </cell>
          <cell r="G1232" t="str">
            <v>NONE</v>
          </cell>
          <cell r="H1232" t="str">
            <v>NONE</v>
          </cell>
          <cell r="L1232" t="str">
            <v>Reliability - Dist</v>
          </cell>
          <cell r="M1232" t="str">
            <v>Specific</v>
          </cell>
          <cell r="N1232" t="str">
            <v>Dist Transformer Replacement</v>
          </cell>
          <cell r="O1232" t="str">
            <v>cancelled</v>
          </cell>
          <cell r="Q1232" t="str">
            <v>C05501</v>
          </cell>
          <cell r="R1232">
            <v>38230</v>
          </cell>
          <cell r="S1232" t="str">
            <v>diconz</v>
          </cell>
          <cell r="U1232" t="str">
            <v>Overloaded Transformers FY08</v>
          </cell>
          <cell r="V1232" t="str">
            <v xml:space="preserve">  </v>
          </cell>
          <cell r="W1232" t="str">
            <v xml:space="preserve">  </v>
          </cell>
          <cell r="X1232" t="str">
            <v>Div Ops-NE Electric</v>
          </cell>
          <cell r="Y1232" t="str">
            <v>75005310E</v>
          </cell>
          <cell r="Z1232" t="str">
            <v>MAE1000 - MA Electric Distribution PC</v>
          </cell>
          <cell r="AA1232" t="str">
            <v>NONE</v>
          </cell>
          <cell r="AB1232" t="str">
            <v>MASS PLANT - MA 5310 - MAE1000</v>
          </cell>
          <cell r="AE1232">
            <v>0</v>
          </cell>
          <cell r="AK1232">
            <v>39314</v>
          </cell>
        </row>
        <row r="1233">
          <cell r="A1233" t="str">
            <v>C005502</v>
          </cell>
          <cell r="B1233">
            <v>5310</v>
          </cell>
          <cell r="D1233" t="str">
            <v>Overloaded Transformers FY09</v>
          </cell>
          <cell r="E1233" t="str">
            <v>P_Electric Distribution Line MA</v>
          </cell>
          <cell r="G1233" t="str">
            <v>NONE</v>
          </cell>
          <cell r="H1233" t="str">
            <v>NONE</v>
          </cell>
          <cell r="L1233" t="str">
            <v>Reliability - Dist</v>
          </cell>
          <cell r="M1233" t="str">
            <v>Specific</v>
          </cell>
          <cell r="N1233" t="str">
            <v>Dist Transformer Replacement</v>
          </cell>
          <cell r="O1233" t="str">
            <v>cancelled</v>
          </cell>
          <cell r="Q1233" t="str">
            <v>C05502</v>
          </cell>
          <cell r="R1233">
            <v>38230</v>
          </cell>
          <cell r="S1233" t="str">
            <v>diconz</v>
          </cell>
          <cell r="U1233" t="str">
            <v>Overloaded Transformers FY09</v>
          </cell>
          <cell r="V1233" t="str">
            <v xml:space="preserve">  </v>
          </cell>
          <cell r="W1233" t="str">
            <v xml:space="preserve">  </v>
          </cell>
          <cell r="X1233" t="str">
            <v>Div Ops-NE Electric</v>
          </cell>
          <cell r="Y1233" t="str">
            <v>75005310E</v>
          </cell>
          <cell r="Z1233" t="str">
            <v>MAE1000 - MA Electric Distribution PC</v>
          </cell>
          <cell r="AA1233" t="str">
            <v>NONE</v>
          </cell>
          <cell r="AB1233" t="str">
            <v>MASS PLANT - MA 5310 - MAE1000</v>
          </cell>
          <cell r="AE1233">
            <v>0</v>
          </cell>
          <cell r="AK1233">
            <v>39314</v>
          </cell>
        </row>
        <row r="1234">
          <cell r="A1234" t="str">
            <v>C005503</v>
          </cell>
          <cell r="B1234">
            <v>5310</v>
          </cell>
          <cell r="D1234" t="str">
            <v>Overloaded Transformers FY10</v>
          </cell>
          <cell r="E1234" t="str">
            <v>P_Electric Distribution Line MA</v>
          </cell>
          <cell r="G1234" t="str">
            <v>NONE</v>
          </cell>
          <cell r="H1234" t="str">
            <v>NONE</v>
          </cell>
          <cell r="L1234" t="str">
            <v>Reliability - Dist</v>
          </cell>
          <cell r="M1234" t="str">
            <v>Specific</v>
          </cell>
          <cell r="N1234" t="str">
            <v>Dist Transformer Replacement</v>
          </cell>
          <cell r="O1234" t="str">
            <v>cancelled</v>
          </cell>
          <cell r="Q1234" t="str">
            <v>C05503</v>
          </cell>
          <cell r="R1234">
            <v>38230</v>
          </cell>
          <cell r="S1234" t="str">
            <v>diconz</v>
          </cell>
          <cell r="U1234" t="str">
            <v>Overloaded Transformers FY10</v>
          </cell>
          <cell r="V1234" t="str">
            <v xml:space="preserve">  </v>
          </cell>
          <cell r="W1234" t="str">
            <v xml:space="preserve">  </v>
          </cell>
          <cell r="X1234" t="str">
            <v>Div Ops-NE Electric</v>
          </cell>
          <cell r="Y1234" t="str">
            <v>75005310E</v>
          </cell>
          <cell r="Z1234" t="str">
            <v>MAE1000 - MA Electric Distribution PC</v>
          </cell>
          <cell r="AA1234" t="str">
            <v>NONE</v>
          </cell>
          <cell r="AB1234" t="str">
            <v>MASS PLANT - MA 5310 - MAE1000</v>
          </cell>
          <cell r="AE1234">
            <v>0</v>
          </cell>
          <cell r="AK1234">
            <v>39314</v>
          </cell>
        </row>
        <row r="1235">
          <cell r="A1235" t="str">
            <v>C005509</v>
          </cell>
          <cell r="B1235">
            <v>5310</v>
          </cell>
          <cell r="C1235" t="str">
            <v>Massachusetts - East</v>
          </cell>
          <cell r="D1235" t="str">
            <v>IE - BS Cutout Replacements</v>
          </cell>
          <cell r="E1235" t="str">
            <v>P_Electric Distribution Line MA</v>
          </cell>
          <cell r="F1235" t="str">
            <v>USSC-12-140 FY13 Program</v>
          </cell>
          <cell r="G1235" t="str">
            <v>40</v>
          </cell>
          <cell r="H1235" t="str">
            <v>15</v>
          </cell>
          <cell r="I1235" t="str">
            <v>MOKEY, MICHAEL</v>
          </cell>
          <cell r="J1235" t="str">
            <v>Asset Condition</v>
          </cell>
          <cell r="K1235" t="str">
            <v>D_REP-Cutout Replacements</v>
          </cell>
          <cell r="L1235" t="str">
            <v>Asset Replacement</v>
          </cell>
          <cell r="M1235" t="str">
            <v>Program</v>
          </cell>
          <cell r="N1235" t="str">
            <v>Cutout Replacements</v>
          </cell>
          <cell r="O1235" t="str">
            <v>open</v>
          </cell>
          <cell r="P1235">
            <v>8201</v>
          </cell>
          <cell r="Q1235" t="str">
            <v>C05509</v>
          </cell>
          <cell r="R1235">
            <v>38230</v>
          </cell>
          <cell r="S1235" t="str">
            <v>diconz</v>
          </cell>
          <cell r="U1235" t="str">
            <v>EI - BS Cutout Replacements</v>
          </cell>
          <cell r="V1235" t="str">
            <v xml:space="preserve">1/9/07 - changed title from "EI - BS Cutout Replacements" </v>
          </cell>
          <cell r="W1235" t="str">
            <v>This project is the Bay State South portion of the FY 2006 Cutout Replacement Program.  Approximately 900 potted porcelin cutouts will be replaced in BSS.</v>
          </cell>
          <cell r="X1235" t="str">
            <v>Div Ops-NE Electric</v>
          </cell>
          <cell r="Y1235" t="str">
            <v>75005310E</v>
          </cell>
          <cell r="Z1235" t="str">
            <v>MAE1000 - MA Electric Distribution PC</v>
          </cell>
          <cell r="AA1235" t="str">
            <v>NONE</v>
          </cell>
          <cell r="AB1235" t="str">
            <v>MASS PLANT - MA 5310 - MAE1000</v>
          </cell>
          <cell r="AC1235" t="str">
            <v>A8 C2143 X315</v>
          </cell>
          <cell r="AE1235">
            <v>9</v>
          </cell>
          <cell r="AF1235" t="str">
            <v>9</v>
          </cell>
          <cell r="AG1235">
            <v>41213</v>
          </cell>
          <cell r="AH1235">
            <v>1250000</v>
          </cell>
        </row>
        <row r="1236">
          <cell r="A1236" t="str">
            <v>C005510</v>
          </cell>
          <cell r="B1236">
            <v>5310</v>
          </cell>
          <cell r="D1236" t="str">
            <v>Cutout Replacements FY07</v>
          </cell>
          <cell r="E1236" t="str">
            <v>P_Electric Distribution Line MA</v>
          </cell>
          <cell r="G1236" t="str">
            <v>NONE</v>
          </cell>
          <cell r="H1236" t="str">
            <v>NONE</v>
          </cell>
          <cell r="L1236" t="str">
            <v>Reliability - Dist</v>
          </cell>
          <cell r="M1236" t="str">
            <v>Specific</v>
          </cell>
          <cell r="N1236" t="str">
            <v>Cutout Replacements</v>
          </cell>
          <cell r="O1236" t="str">
            <v>cancelled</v>
          </cell>
          <cell r="Q1236" t="str">
            <v>C05510</v>
          </cell>
          <cell r="R1236">
            <v>38230</v>
          </cell>
          <cell r="S1236" t="str">
            <v>diconz</v>
          </cell>
          <cell r="U1236" t="str">
            <v>Cutout Replacements FY07</v>
          </cell>
          <cell r="V1236" t="str">
            <v xml:space="preserve">  </v>
          </cell>
          <cell r="W1236" t="str">
            <v xml:space="preserve">  </v>
          </cell>
          <cell r="X1236" t="str">
            <v>Div Ops-NE Electric</v>
          </cell>
          <cell r="Y1236" t="str">
            <v>75005310E</v>
          </cell>
          <cell r="Z1236" t="str">
            <v>MAE1000 - MA Electric Distribution PC</v>
          </cell>
          <cell r="AA1236" t="str">
            <v>NONE</v>
          </cell>
          <cell r="AB1236" t="str">
            <v>MASS PLANT - MA 5310 - MAE1000</v>
          </cell>
          <cell r="AE1236">
            <v>0</v>
          </cell>
          <cell r="AK1236">
            <v>38799</v>
          </cell>
        </row>
        <row r="1237">
          <cell r="A1237" t="str">
            <v>C005511</v>
          </cell>
          <cell r="B1237">
            <v>5310</v>
          </cell>
          <cell r="D1237" t="str">
            <v>Cutout Replacements FY08</v>
          </cell>
          <cell r="E1237" t="str">
            <v>P_Electric Distribution Line MA</v>
          </cell>
          <cell r="G1237" t="str">
            <v>NONE</v>
          </cell>
          <cell r="H1237" t="str">
            <v>NONE</v>
          </cell>
          <cell r="L1237" t="str">
            <v>Reliability - Dist</v>
          </cell>
          <cell r="M1237" t="str">
            <v>Specific</v>
          </cell>
          <cell r="N1237" t="str">
            <v>Cutout Replacements</v>
          </cell>
          <cell r="O1237" t="str">
            <v>cancelled</v>
          </cell>
          <cell r="Q1237" t="str">
            <v>C05511</v>
          </cell>
          <cell r="R1237">
            <v>38230</v>
          </cell>
          <cell r="S1237" t="str">
            <v>diconz</v>
          </cell>
          <cell r="U1237" t="str">
            <v>Cutout Replacements FY08</v>
          </cell>
          <cell r="V1237" t="str">
            <v xml:space="preserve">  </v>
          </cell>
          <cell r="W1237" t="str">
            <v xml:space="preserve">  </v>
          </cell>
          <cell r="X1237" t="str">
            <v>Div Ops-NE Electric</v>
          </cell>
          <cell r="Y1237" t="str">
            <v>75005310E</v>
          </cell>
          <cell r="Z1237" t="str">
            <v>MAE1000 - MA Electric Distribution PC</v>
          </cell>
          <cell r="AA1237" t="str">
            <v>NONE</v>
          </cell>
          <cell r="AB1237" t="str">
            <v>MASS PLANT - MA 5310 - MAE1000</v>
          </cell>
          <cell r="AE1237">
            <v>0</v>
          </cell>
          <cell r="AK1237">
            <v>38799</v>
          </cell>
        </row>
        <row r="1238">
          <cell r="A1238" t="str">
            <v>C005512</v>
          </cell>
          <cell r="B1238">
            <v>5310</v>
          </cell>
          <cell r="D1238" t="str">
            <v>Cutout Replacements FY09</v>
          </cell>
          <cell r="E1238" t="str">
            <v>P_Electric Distribution Line MA</v>
          </cell>
          <cell r="G1238" t="str">
            <v>NONE</v>
          </cell>
          <cell r="H1238" t="str">
            <v>NONE</v>
          </cell>
          <cell r="L1238" t="str">
            <v>Reliability - Dist</v>
          </cell>
          <cell r="M1238" t="str">
            <v>Specific</v>
          </cell>
          <cell r="N1238" t="str">
            <v>Cutout Replacements</v>
          </cell>
          <cell r="O1238" t="str">
            <v>cancelled</v>
          </cell>
          <cell r="Q1238" t="str">
            <v>C05512</v>
          </cell>
          <cell r="R1238">
            <v>38230</v>
          </cell>
          <cell r="S1238" t="str">
            <v>diconz</v>
          </cell>
          <cell r="U1238" t="str">
            <v>Cutout Replacements FY09</v>
          </cell>
          <cell r="V1238" t="str">
            <v xml:space="preserve">  </v>
          </cell>
          <cell r="W1238" t="str">
            <v xml:space="preserve">  </v>
          </cell>
          <cell r="X1238" t="str">
            <v>Div Ops-NE Electric</v>
          </cell>
          <cell r="Y1238" t="str">
            <v>75005310E</v>
          </cell>
          <cell r="Z1238" t="str">
            <v>MAE1000 - MA Electric Distribution PC</v>
          </cell>
          <cell r="AA1238" t="str">
            <v>NONE</v>
          </cell>
          <cell r="AB1238" t="str">
            <v>MASS PLANT - MA 5310 - MAE1000</v>
          </cell>
          <cell r="AE1238">
            <v>0</v>
          </cell>
          <cell r="AK1238">
            <v>38799</v>
          </cell>
        </row>
        <row r="1239">
          <cell r="A1239" t="str">
            <v>C005513</v>
          </cell>
          <cell r="B1239">
            <v>5310</v>
          </cell>
          <cell r="D1239" t="str">
            <v>Cutout Replacements FY10</v>
          </cell>
          <cell r="E1239" t="str">
            <v>P_Electric Distribution Line MA</v>
          </cell>
          <cell r="G1239" t="str">
            <v>NONE</v>
          </cell>
          <cell r="H1239" t="str">
            <v>NONE</v>
          </cell>
          <cell r="L1239" t="str">
            <v>Reliability - Dist</v>
          </cell>
          <cell r="M1239" t="str">
            <v>Specific</v>
          </cell>
          <cell r="N1239" t="str">
            <v>Cutout Replacements</v>
          </cell>
          <cell r="O1239" t="str">
            <v>cancelled</v>
          </cell>
          <cell r="Q1239" t="str">
            <v>C05513</v>
          </cell>
          <cell r="R1239">
            <v>38230</v>
          </cell>
          <cell r="S1239" t="str">
            <v>diconz</v>
          </cell>
          <cell r="U1239" t="str">
            <v>Cutout Replacements FY10</v>
          </cell>
          <cell r="V1239" t="str">
            <v xml:space="preserve">  </v>
          </cell>
          <cell r="W1239" t="str">
            <v xml:space="preserve">  </v>
          </cell>
          <cell r="X1239" t="str">
            <v>Div Ops-NE Electric</v>
          </cell>
          <cell r="Y1239" t="str">
            <v>75005310E</v>
          </cell>
          <cell r="Z1239" t="str">
            <v>MAE1000 - MA Electric Distribution PC</v>
          </cell>
          <cell r="AA1239" t="str">
            <v>NONE</v>
          </cell>
          <cell r="AB1239" t="str">
            <v>MASS PLANT - MA 5310 - MAE1000</v>
          </cell>
          <cell r="AE1239">
            <v>0</v>
          </cell>
          <cell r="AK1239">
            <v>38799</v>
          </cell>
        </row>
        <row r="1240">
          <cell r="A1240" t="str">
            <v>C005514</v>
          </cell>
          <cell r="B1240">
            <v>5310</v>
          </cell>
          <cell r="C1240" t="str">
            <v>Massachusetts - West</v>
          </cell>
          <cell r="D1240" t="str">
            <v>IE - BW Cutout Replacements</v>
          </cell>
          <cell r="E1240" t="str">
            <v>P_Electric Distribution Line MA</v>
          </cell>
          <cell r="F1240" t="str">
            <v>USSC-12-140 FY13 Program</v>
          </cell>
          <cell r="G1240" t="str">
            <v>40</v>
          </cell>
          <cell r="H1240" t="str">
            <v>15</v>
          </cell>
          <cell r="I1240" t="str">
            <v>MOKEY, MICHAEL</v>
          </cell>
          <cell r="J1240" t="str">
            <v>Asset Condition</v>
          </cell>
          <cell r="K1240" t="str">
            <v>D_REP-Cutout Replacements</v>
          </cell>
          <cell r="L1240" t="str">
            <v>Asset Replacement</v>
          </cell>
          <cell r="M1240" t="str">
            <v>Program</v>
          </cell>
          <cell r="N1240" t="str">
            <v>Cutout Replacements</v>
          </cell>
          <cell r="O1240" t="str">
            <v>open</v>
          </cell>
          <cell r="P1240">
            <v>8209</v>
          </cell>
          <cell r="Q1240" t="str">
            <v>C05514</v>
          </cell>
          <cell r="R1240">
            <v>38230</v>
          </cell>
          <cell r="S1240" t="str">
            <v>diconz</v>
          </cell>
          <cell r="U1240" t="str">
            <v>EI - BW Cutout Replacements</v>
          </cell>
          <cell r="V1240" t="str">
            <v xml:space="preserve">1/9/07 - changed title from "EI - BW Cutout Replacements" </v>
          </cell>
          <cell r="W1240" t="str">
            <v>This project is the Bay State West portion of the FY 2006 Cutout Replacement Program.  Approximately 900 potted porcelin cutouts will be replaced in BSW.</v>
          </cell>
          <cell r="X1240" t="str">
            <v>Div Ops-NE Electric</v>
          </cell>
          <cell r="Y1240" t="str">
            <v>75005310E</v>
          </cell>
          <cell r="Z1240" t="str">
            <v>MAE1000 - MA Electric Distribution PC</v>
          </cell>
          <cell r="AA1240" t="str">
            <v>NONE</v>
          </cell>
          <cell r="AB1240" t="str">
            <v>MASS PLANT - MA 5310 - MAE1000</v>
          </cell>
          <cell r="AC1240" t="str">
            <v>A12 C842 X87</v>
          </cell>
          <cell r="AE1240">
            <v>9</v>
          </cell>
          <cell r="AF1240" t="str">
            <v>9</v>
          </cell>
          <cell r="AG1240">
            <v>41213</v>
          </cell>
          <cell r="AH1240">
            <v>1250000</v>
          </cell>
        </row>
        <row r="1241">
          <cell r="A1241" t="str">
            <v>C005515</v>
          </cell>
          <cell r="B1241">
            <v>5310</v>
          </cell>
          <cell r="D1241" t="str">
            <v>Cutout Replacements FY07</v>
          </cell>
          <cell r="E1241" t="str">
            <v>P_Electric Distribution Line MA</v>
          </cell>
          <cell r="G1241" t="str">
            <v>NONE</v>
          </cell>
          <cell r="H1241" t="str">
            <v>NONE</v>
          </cell>
          <cell r="L1241" t="str">
            <v>Reliability - Dist</v>
          </cell>
          <cell r="M1241" t="str">
            <v>Specific</v>
          </cell>
          <cell r="N1241" t="str">
            <v>Cutout Replacements</v>
          </cell>
          <cell r="O1241" t="str">
            <v>cancelled</v>
          </cell>
          <cell r="Q1241" t="str">
            <v>C05515</v>
          </cell>
          <cell r="R1241">
            <v>38230</v>
          </cell>
          <cell r="S1241" t="str">
            <v>diconz</v>
          </cell>
          <cell r="U1241" t="str">
            <v>Cutout Replacements FY07 - - Per DRAC meeting (Russ Wheeler) cancelled project</v>
          </cell>
          <cell r="V1241" t="str">
            <v xml:space="preserve">  </v>
          </cell>
          <cell r="W1241" t="str">
            <v xml:space="preserve">  </v>
          </cell>
          <cell r="X1241" t="str">
            <v>Div Ops-NE Electric</v>
          </cell>
          <cell r="Y1241" t="str">
            <v>75005310E</v>
          </cell>
          <cell r="Z1241" t="str">
            <v>MAE1000 - MA Electric Distribution PC</v>
          </cell>
          <cell r="AA1241" t="str">
            <v>NONE</v>
          </cell>
          <cell r="AB1241" t="str">
            <v>MASS PLANT - MA 5310 - MAE1000</v>
          </cell>
          <cell r="AE1241">
            <v>0</v>
          </cell>
          <cell r="AK1241">
            <v>39003</v>
          </cell>
        </row>
        <row r="1242">
          <cell r="A1242" t="str">
            <v>C005516</v>
          </cell>
          <cell r="B1242">
            <v>5310</v>
          </cell>
          <cell r="D1242" t="str">
            <v>Cutout Replacements FY08</v>
          </cell>
          <cell r="E1242" t="str">
            <v>P_Electric Distribution Line MA</v>
          </cell>
          <cell r="G1242" t="str">
            <v>NONE</v>
          </cell>
          <cell r="H1242" t="str">
            <v>NONE</v>
          </cell>
          <cell r="L1242" t="str">
            <v>Reliability - Dist</v>
          </cell>
          <cell r="M1242" t="str">
            <v>Specific</v>
          </cell>
          <cell r="N1242" t="str">
            <v>Cutout Replacements</v>
          </cell>
          <cell r="O1242" t="str">
            <v>cancelled</v>
          </cell>
          <cell r="Q1242" t="str">
            <v>C05516</v>
          </cell>
          <cell r="R1242">
            <v>38230</v>
          </cell>
          <cell r="S1242" t="str">
            <v>diconz</v>
          </cell>
          <cell r="U1242" t="str">
            <v>Cutout Replacements FY08 - - Per DRAC meeting (Russ Wheeler) cancelled project</v>
          </cell>
          <cell r="V1242" t="str">
            <v xml:space="preserve">  </v>
          </cell>
          <cell r="W1242" t="str">
            <v xml:space="preserve">  </v>
          </cell>
          <cell r="X1242" t="str">
            <v>Div Ops-NE Electric</v>
          </cell>
          <cell r="Y1242" t="str">
            <v>75005310E</v>
          </cell>
          <cell r="Z1242" t="str">
            <v>MAE1000 - MA Electric Distribution PC</v>
          </cell>
          <cell r="AA1242" t="str">
            <v>NONE</v>
          </cell>
          <cell r="AB1242" t="str">
            <v>MASS PLANT - MA 5310 - MAE1000</v>
          </cell>
          <cell r="AE1242">
            <v>0</v>
          </cell>
          <cell r="AK1242">
            <v>39003</v>
          </cell>
        </row>
        <row r="1243">
          <cell r="A1243" t="str">
            <v>C005517</v>
          </cell>
          <cell r="B1243">
            <v>5310</v>
          </cell>
          <cell r="D1243" t="str">
            <v>Cutout Replacements FY09</v>
          </cell>
          <cell r="E1243" t="str">
            <v>P_Electric Distribution Line MA</v>
          </cell>
          <cell r="G1243" t="str">
            <v>NONE</v>
          </cell>
          <cell r="H1243" t="str">
            <v>NONE</v>
          </cell>
          <cell r="L1243" t="str">
            <v>Reliability - Dist</v>
          </cell>
          <cell r="M1243" t="str">
            <v>Specific</v>
          </cell>
          <cell r="N1243" t="str">
            <v>Cutout Replacements</v>
          </cell>
          <cell r="O1243" t="str">
            <v>cancelled</v>
          </cell>
          <cell r="Q1243" t="str">
            <v>C05517</v>
          </cell>
          <cell r="R1243">
            <v>38230</v>
          </cell>
          <cell r="S1243" t="str">
            <v>diconz</v>
          </cell>
          <cell r="U1243" t="str">
            <v>Cutout Replacements FY09 - - Per DRAC meeting (Russ Wheeler) cancelled project</v>
          </cell>
          <cell r="V1243" t="str">
            <v xml:space="preserve">  </v>
          </cell>
          <cell r="W1243" t="str">
            <v xml:space="preserve">  </v>
          </cell>
          <cell r="X1243" t="str">
            <v>Div Ops-NE Electric</v>
          </cell>
          <cell r="Y1243" t="str">
            <v>75005310E</v>
          </cell>
          <cell r="Z1243" t="str">
            <v>MAE1000 - MA Electric Distribution PC</v>
          </cell>
          <cell r="AA1243" t="str">
            <v>NONE</v>
          </cell>
          <cell r="AB1243" t="str">
            <v>MASS PLANT - MA 5310 - MAE1000</v>
          </cell>
          <cell r="AE1243">
            <v>0</v>
          </cell>
          <cell r="AK1243">
            <v>39003</v>
          </cell>
        </row>
        <row r="1244">
          <cell r="A1244" t="str">
            <v>C005518</v>
          </cell>
          <cell r="B1244">
            <v>5310</v>
          </cell>
          <cell r="D1244" t="str">
            <v>Cutout Replacements FY10</v>
          </cell>
          <cell r="E1244" t="str">
            <v>P_Electric Distribution Line MA</v>
          </cell>
          <cell r="G1244" t="str">
            <v>NONE</v>
          </cell>
          <cell r="H1244" t="str">
            <v>NONE</v>
          </cell>
          <cell r="L1244" t="str">
            <v>Reliability - Dist</v>
          </cell>
          <cell r="M1244" t="str">
            <v>Specific</v>
          </cell>
          <cell r="N1244" t="str">
            <v>Cutout Replacements</v>
          </cell>
          <cell r="O1244" t="str">
            <v>cancelled</v>
          </cell>
          <cell r="Q1244" t="str">
            <v>C05518</v>
          </cell>
          <cell r="R1244">
            <v>38230</v>
          </cell>
          <cell r="S1244" t="str">
            <v>diconz</v>
          </cell>
          <cell r="U1244" t="str">
            <v>Cutout Replacements FY10 - - Per DRAC meeting (Russ Wheeler) cancelled project</v>
          </cell>
          <cell r="V1244" t="str">
            <v xml:space="preserve">  </v>
          </cell>
          <cell r="W1244" t="str">
            <v xml:space="preserve">  </v>
          </cell>
          <cell r="X1244" t="str">
            <v>Div Ops-NE Electric</v>
          </cell>
          <cell r="Y1244" t="str">
            <v>75005310E</v>
          </cell>
          <cell r="Z1244" t="str">
            <v>MAE1000 - MA Electric Distribution PC</v>
          </cell>
          <cell r="AA1244" t="str">
            <v>NONE</v>
          </cell>
          <cell r="AB1244" t="str">
            <v>MASS PLANT - MA 5310 - MAE1000</v>
          </cell>
          <cell r="AE1244">
            <v>0</v>
          </cell>
          <cell r="AK1244">
            <v>39003</v>
          </cell>
        </row>
        <row r="1245">
          <cell r="A1245" t="str">
            <v>C005519</v>
          </cell>
          <cell r="B1245">
            <v>5310</v>
          </cell>
          <cell r="C1245" t="str">
            <v>Massachusetts - West</v>
          </cell>
          <cell r="D1245" t="str">
            <v>IE - NM Cutout Replacements</v>
          </cell>
          <cell r="E1245" t="str">
            <v>P_Electric Distribution Line MA</v>
          </cell>
          <cell r="F1245" t="str">
            <v>USSC-12-140 FY13 Program</v>
          </cell>
          <cell r="G1245" t="str">
            <v>40</v>
          </cell>
          <cell r="H1245" t="str">
            <v>15</v>
          </cell>
          <cell r="I1245" t="str">
            <v>MOKEY, MICHAEL</v>
          </cell>
          <cell r="J1245" t="str">
            <v>Asset Condition</v>
          </cell>
          <cell r="K1245" t="str">
            <v>D_REP-Cutout Replacements</v>
          </cell>
          <cell r="L1245" t="str">
            <v>Asset Replacement</v>
          </cell>
          <cell r="M1245" t="str">
            <v>Program</v>
          </cell>
          <cell r="N1245" t="str">
            <v>Cutout Replacements</v>
          </cell>
          <cell r="O1245" t="str">
            <v>open</v>
          </cell>
          <cell r="P1245">
            <v>8216</v>
          </cell>
          <cell r="Q1245" t="str">
            <v>C05519</v>
          </cell>
          <cell r="R1245">
            <v>38230</v>
          </cell>
          <cell r="S1245" t="str">
            <v>diconz</v>
          </cell>
          <cell r="U1245" t="str">
            <v>EI - NM Cutout Replacements</v>
          </cell>
          <cell r="V1245" t="str">
            <v xml:space="preserve">1/9/07 - changed title from "EI - NM Cutout Replacements" </v>
          </cell>
          <cell r="W1245" t="str">
            <v>This project is the Bay State North portion of the FY 2006 Cutout Replacement Program.  Approximately 900 potted porcelin cutouts will be replaced in BSN.</v>
          </cell>
          <cell r="X1245" t="str">
            <v>Div Ops-NE Electric</v>
          </cell>
          <cell r="Y1245" t="str">
            <v>75005310E</v>
          </cell>
          <cell r="Z1245" t="str">
            <v>MAE1000 - MA Electric Distribution PC</v>
          </cell>
          <cell r="AA1245" t="str">
            <v>NONE</v>
          </cell>
          <cell r="AB1245" t="str">
            <v>MASS PLANT - MA 5310 - MAE1000</v>
          </cell>
          <cell r="AC1245" t="str">
            <v>A30 C601 X36</v>
          </cell>
          <cell r="AE1245">
            <v>9</v>
          </cell>
          <cell r="AF1245" t="str">
            <v>9</v>
          </cell>
          <cell r="AG1245">
            <v>41213</v>
          </cell>
          <cell r="AH1245">
            <v>1250000</v>
          </cell>
        </row>
        <row r="1246">
          <cell r="A1246" t="str">
            <v>C005520</v>
          </cell>
          <cell r="B1246">
            <v>5310</v>
          </cell>
          <cell r="D1246" t="str">
            <v>Cutout Replacements FY07</v>
          </cell>
          <cell r="E1246" t="str">
            <v>P_Electric Distribution Line MA</v>
          </cell>
          <cell r="G1246" t="str">
            <v>NONE</v>
          </cell>
          <cell r="H1246" t="str">
            <v>NONE</v>
          </cell>
          <cell r="L1246" t="str">
            <v>Reliability - Dist</v>
          </cell>
          <cell r="M1246" t="str">
            <v>Specific</v>
          </cell>
          <cell r="N1246" t="str">
            <v>Cutout Replacements</v>
          </cell>
          <cell r="O1246" t="str">
            <v>cancelled</v>
          </cell>
          <cell r="Q1246" t="str">
            <v>C05520</v>
          </cell>
          <cell r="R1246">
            <v>38230</v>
          </cell>
          <cell r="S1246" t="str">
            <v>diconz</v>
          </cell>
          <cell r="U1246" t="str">
            <v>Cutout Replacements FY07</v>
          </cell>
          <cell r="V1246" t="str">
            <v xml:space="preserve">  </v>
          </cell>
          <cell r="W1246" t="str">
            <v xml:space="preserve">  </v>
          </cell>
          <cell r="X1246" t="str">
            <v>Div Ops-NE Electric</v>
          </cell>
          <cell r="Y1246" t="str">
            <v>75005310E</v>
          </cell>
          <cell r="Z1246" t="str">
            <v>MAE1000 - MA Electric Distribution PC</v>
          </cell>
          <cell r="AA1246" t="str">
            <v>NONE</v>
          </cell>
          <cell r="AB1246" t="str">
            <v>MASS PLANT - MA 5310 - MAE1000</v>
          </cell>
          <cell r="AE1246">
            <v>0</v>
          </cell>
          <cell r="AK1246">
            <v>39314</v>
          </cell>
        </row>
        <row r="1247">
          <cell r="A1247" t="str">
            <v>C005521</v>
          </cell>
          <cell r="B1247">
            <v>5310</v>
          </cell>
          <cell r="D1247" t="str">
            <v>Cutout Replacements FY08</v>
          </cell>
          <cell r="E1247" t="str">
            <v>P_Electric Distribution Line MA</v>
          </cell>
          <cell r="G1247" t="str">
            <v>NONE</v>
          </cell>
          <cell r="H1247" t="str">
            <v>NONE</v>
          </cell>
          <cell r="L1247" t="str">
            <v>Reliability - Dist</v>
          </cell>
          <cell r="M1247" t="str">
            <v>Specific</v>
          </cell>
          <cell r="N1247" t="str">
            <v>Cutout Replacements</v>
          </cell>
          <cell r="O1247" t="str">
            <v>cancelled</v>
          </cell>
          <cell r="Q1247" t="str">
            <v>C05521</v>
          </cell>
          <cell r="R1247">
            <v>38230</v>
          </cell>
          <cell r="S1247" t="str">
            <v>diconz</v>
          </cell>
          <cell r="U1247" t="str">
            <v>Cutout Replacements FY08</v>
          </cell>
          <cell r="V1247" t="str">
            <v xml:space="preserve">  </v>
          </cell>
          <cell r="W1247" t="str">
            <v xml:space="preserve">  </v>
          </cell>
          <cell r="X1247" t="str">
            <v>Div Ops-NE Electric</v>
          </cell>
          <cell r="Y1247" t="str">
            <v>75005310E</v>
          </cell>
          <cell r="Z1247" t="str">
            <v>MAE1000 - MA Electric Distribution PC</v>
          </cell>
          <cell r="AA1247" t="str">
            <v>NONE</v>
          </cell>
          <cell r="AB1247" t="str">
            <v>MASS PLANT - MA 5310 - MAE1000</v>
          </cell>
          <cell r="AE1247">
            <v>0</v>
          </cell>
          <cell r="AK1247">
            <v>39314</v>
          </cell>
        </row>
        <row r="1248">
          <cell r="A1248" t="str">
            <v>C005522</v>
          </cell>
          <cell r="B1248">
            <v>5310</v>
          </cell>
          <cell r="D1248" t="str">
            <v>Cutout Replacements FY09</v>
          </cell>
          <cell r="E1248" t="str">
            <v>P_Electric Distribution Line MA</v>
          </cell>
          <cell r="G1248" t="str">
            <v>NONE</v>
          </cell>
          <cell r="H1248" t="str">
            <v>NONE</v>
          </cell>
          <cell r="L1248" t="str">
            <v>Reliability - Dist</v>
          </cell>
          <cell r="M1248" t="str">
            <v>Specific</v>
          </cell>
          <cell r="N1248" t="str">
            <v>Cutout Replacements</v>
          </cell>
          <cell r="O1248" t="str">
            <v>cancelled</v>
          </cell>
          <cell r="Q1248" t="str">
            <v>C05522</v>
          </cell>
          <cell r="R1248">
            <v>38230</v>
          </cell>
          <cell r="S1248" t="str">
            <v>diconz</v>
          </cell>
          <cell r="U1248" t="str">
            <v>Cutout Replacements FY09</v>
          </cell>
          <cell r="V1248" t="str">
            <v xml:space="preserve">  </v>
          </cell>
          <cell r="W1248" t="str">
            <v xml:space="preserve">  </v>
          </cell>
          <cell r="X1248" t="str">
            <v>Div Ops-NE Electric</v>
          </cell>
          <cell r="Y1248" t="str">
            <v>75005310E</v>
          </cell>
          <cell r="Z1248" t="str">
            <v>MAE1000 - MA Electric Distribution PC</v>
          </cell>
          <cell r="AA1248" t="str">
            <v>NONE</v>
          </cell>
          <cell r="AB1248" t="str">
            <v>MASS PLANT - MA 5310 - MAE1000</v>
          </cell>
          <cell r="AE1248">
            <v>0</v>
          </cell>
          <cell r="AK1248">
            <v>39314</v>
          </cell>
        </row>
        <row r="1249">
          <cell r="A1249" t="str">
            <v>C005523</v>
          </cell>
          <cell r="B1249">
            <v>5310</v>
          </cell>
          <cell r="D1249" t="str">
            <v>Cutout Replacements FY10</v>
          </cell>
          <cell r="E1249" t="str">
            <v>P_Electric Distribution Line MA</v>
          </cell>
          <cell r="G1249" t="str">
            <v>NONE</v>
          </cell>
          <cell r="H1249" t="str">
            <v>NONE</v>
          </cell>
          <cell r="L1249" t="str">
            <v>Reliability - Dist</v>
          </cell>
          <cell r="M1249" t="str">
            <v>Specific</v>
          </cell>
          <cell r="N1249" t="str">
            <v>Cutout Replacements</v>
          </cell>
          <cell r="O1249" t="str">
            <v>cancelled</v>
          </cell>
          <cell r="Q1249" t="str">
            <v>C05523</v>
          </cell>
          <cell r="R1249">
            <v>38230</v>
          </cell>
          <cell r="S1249" t="str">
            <v>diconz</v>
          </cell>
          <cell r="U1249" t="str">
            <v>Cutout Replacements FY10</v>
          </cell>
          <cell r="V1249" t="str">
            <v xml:space="preserve">  </v>
          </cell>
          <cell r="W1249" t="str">
            <v xml:space="preserve">  </v>
          </cell>
          <cell r="X1249" t="str">
            <v>Div Ops-NE Electric</v>
          </cell>
          <cell r="Y1249" t="str">
            <v>75005310E</v>
          </cell>
          <cell r="Z1249" t="str">
            <v>MAE1000 - MA Electric Distribution PC</v>
          </cell>
          <cell r="AA1249" t="str">
            <v>NONE</v>
          </cell>
          <cell r="AB1249" t="str">
            <v>MASS PLANT - MA 5310 - MAE1000</v>
          </cell>
          <cell r="AE1249">
            <v>0</v>
          </cell>
          <cell r="AK1249">
            <v>39314</v>
          </cell>
        </row>
        <row r="1250">
          <cell r="A1250" t="str">
            <v>C005529</v>
          </cell>
          <cell r="B1250">
            <v>5310</v>
          </cell>
          <cell r="D1250" t="str">
            <v>Z-Walnut #32, Install new 2332 Cbl</v>
          </cell>
          <cell r="E1250" t="str">
            <v>P_Electric Distribution Line MA</v>
          </cell>
          <cell r="G1250" t="str">
            <v>NONE</v>
          </cell>
          <cell r="H1250" t="str">
            <v>NONE</v>
          </cell>
          <cell r="I1250" t="str">
            <v>HENRY, JOSEPH</v>
          </cell>
          <cell r="L1250" t="str">
            <v>Load Relief</v>
          </cell>
          <cell r="M1250" t="str">
            <v>Specific</v>
          </cell>
          <cell r="O1250" t="str">
            <v>cancelled</v>
          </cell>
          <cell r="Q1250" t="str">
            <v>C05529</v>
          </cell>
          <cell r="R1250">
            <v>38230</v>
          </cell>
          <cell r="S1250" t="str">
            <v>busby</v>
          </cell>
          <cell r="U1250" t="str">
            <v>Install X,XXX linear feet of 3X3 6" duct bank to include XX manholes at various locations between 2404 ROW and Walnut St. #32.  Install XXXX linear feet of 1000kcmil Al, 25kV cable (new 2332 line) and 1-25kv PMR w/ F6 cntrl and telemetrics.</v>
          </cell>
          <cell r="V1250" t="str">
            <v xml:space="preserve">The new UG cable will tap the new 2404 OH line to N. Haverhill and will become the 2332 supply to Walnut St #32.  The Existing 2331 and 2332 cables will be connected in parallel at Walnut St and Water St Substations to form the new 2331 line.  </v>
          </cell>
          <cell r="W1250" t="str">
            <v>This project is a common item recommended in the Haverhill Area Study.  Walnut Street #32 is supplied from Water Street #31 via the 2331 and 2332 underground 23kV cables.  Presently (2004), a single contingency loss of either cable will cause the remainin</v>
          </cell>
          <cell r="X1250" t="str">
            <v>Div Ops-NE Electric</v>
          </cell>
          <cell r="Y1250" t="str">
            <v>75005310E</v>
          </cell>
          <cell r="Z1250" t="str">
            <v>MAE1000 - MA Electric Distribution PC</v>
          </cell>
          <cell r="AA1250" t="str">
            <v>NONE</v>
          </cell>
          <cell r="AB1250" t="str">
            <v>MASS PLANT - MA 5310 - MAE1000</v>
          </cell>
          <cell r="AE1250">
            <v>0</v>
          </cell>
          <cell r="AK1250">
            <v>38840</v>
          </cell>
        </row>
        <row r="1251">
          <cell r="A1251" t="str">
            <v>C005530</v>
          </cell>
          <cell r="B1251">
            <v>5310</v>
          </cell>
          <cell r="D1251" t="str">
            <v>Reconductor Carlisle Rd., Westford</v>
          </cell>
          <cell r="E1251" t="str">
            <v>P_Electric Distribution Line MA</v>
          </cell>
          <cell r="G1251" t="str">
            <v>NONE</v>
          </cell>
          <cell r="H1251" t="str">
            <v>NONE</v>
          </cell>
          <cell r="I1251" t="str">
            <v>HENRY, JOSEPH</v>
          </cell>
          <cell r="L1251" t="str">
            <v>Reliability - Dist</v>
          </cell>
          <cell r="M1251" t="str">
            <v>Specific</v>
          </cell>
          <cell r="O1251" t="str">
            <v>cancelled</v>
          </cell>
          <cell r="Q1251" t="str">
            <v>C05530</v>
          </cell>
          <cell r="R1251">
            <v>38230</v>
          </cell>
          <cell r="S1251" t="str">
            <v>henryj</v>
          </cell>
          <cell r="U1251" t="str">
            <v>Reconductor 5,500 circuit feet of 3-1/0 AL with 477 AL spacer cable</v>
          </cell>
          <cell r="V1251" t="str">
            <v xml:space="preserve">  </v>
          </cell>
          <cell r="W1251" t="str">
            <v xml:space="preserve">This construction is necessary in order to improve the reliability of the S. Westford customers._x000D_
</v>
          </cell>
          <cell r="X1251" t="str">
            <v>Div Ops-NE Electric</v>
          </cell>
          <cell r="Y1251" t="str">
            <v>75005310E</v>
          </cell>
          <cell r="Z1251" t="str">
            <v>MAE1000 - MA Electric Distribution PC</v>
          </cell>
          <cell r="AA1251" t="str">
            <v>NONE</v>
          </cell>
          <cell r="AB1251" t="str">
            <v>MASS PLANT - MA 5310 - MAE1000</v>
          </cell>
          <cell r="AE1251">
            <v>0</v>
          </cell>
          <cell r="AK1251">
            <v>39346</v>
          </cell>
        </row>
        <row r="1252">
          <cell r="A1252" t="str">
            <v>C005531</v>
          </cell>
          <cell r="B1252">
            <v>5310</v>
          </cell>
          <cell r="D1252" t="str">
            <v>Z-Water St #31, Install 2331 Brkr</v>
          </cell>
          <cell r="E1252" t="str">
            <v>P_Electric Distribution Sub MA</v>
          </cell>
          <cell r="G1252" t="str">
            <v>NONE</v>
          </cell>
          <cell r="H1252" t="str">
            <v>NONE</v>
          </cell>
          <cell r="I1252" t="str">
            <v>HENRY, JOSEPH</v>
          </cell>
          <cell r="L1252" t="str">
            <v>Load Relief</v>
          </cell>
          <cell r="M1252" t="str">
            <v>Specific</v>
          </cell>
          <cell r="O1252" t="str">
            <v>cancelled</v>
          </cell>
          <cell r="Q1252" t="str">
            <v>C05531</v>
          </cell>
          <cell r="R1252">
            <v>38230</v>
          </cell>
          <cell r="S1252" t="str">
            <v>busby</v>
          </cell>
          <cell r="U1252" t="str">
            <v>Install 1-23kV breaker (2331) and associated relays and substation equipment to accommodate connecting the existing 2331 and 2332 UG cables in parallel to become single 2331 circuit.</v>
          </cell>
          <cell r="V1252" t="str">
            <v>See also associate project C05529 "Walnut St #32, Install new 2332 Cable"</v>
          </cell>
          <cell r="W1252" t="str">
            <v>This project is a common item recommended in the Haverhill Area Study.  Walnut Street #32 is supplied from Water Street #31 via the 2331 and 2332 underground 23kV cables.  Presently (2004), a single contingency loss of either cable will cause the remainin</v>
          </cell>
          <cell r="X1252" t="str">
            <v>Div Ops-NE Electric</v>
          </cell>
          <cell r="Y1252" t="str">
            <v>75005310E</v>
          </cell>
          <cell r="Z1252" t="str">
            <v>MAE1000 - MA Electric Distribution PC</v>
          </cell>
          <cell r="AA1252" t="str">
            <v>NONE</v>
          </cell>
          <cell r="AB1252" t="str">
            <v>SUB #31 WATER STREET, HAVERHILL</v>
          </cell>
          <cell r="AE1252">
            <v>0</v>
          </cell>
          <cell r="AK1252">
            <v>38840</v>
          </cell>
        </row>
        <row r="1253">
          <cell r="A1253" t="str">
            <v>C005533</v>
          </cell>
          <cell r="B1253">
            <v>5310</v>
          </cell>
          <cell r="D1253" t="str">
            <v>Z-Walnut St. #32, Inst #1 &amp; #2 LTC</v>
          </cell>
          <cell r="E1253" t="str">
            <v>P_Electric Distribution Sub MA</v>
          </cell>
          <cell r="G1253" t="str">
            <v>NONE</v>
          </cell>
          <cell r="H1253" t="str">
            <v>NONE</v>
          </cell>
          <cell r="I1253" t="str">
            <v>HENRY, JOSEPH</v>
          </cell>
          <cell r="L1253" t="str">
            <v>Asset Replacement</v>
          </cell>
          <cell r="M1253" t="str">
            <v>Specific</v>
          </cell>
          <cell r="N1253" t="str">
            <v>Substation Asset Replacement</v>
          </cell>
          <cell r="O1253" t="str">
            <v>cancelled</v>
          </cell>
          <cell r="Q1253" t="str">
            <v>C05533</v>
          </cell>
          <cell r="R1253">
            <v>38230</v>
          </cell>
          <cell r="S1253" t="str">
            <v>busby</v>
          </cell>
          <cell r="U1253" t="str">
            <v xml:space="preserve">Install 2- XX.X MVA, 23/4.16kV LTC Xfmrs.  Remove existing #1 and #2 Xfmrs, 21- indoor regulators, and associated equipment  </v>
          </cell>
          <cell r="V1253" t="str">
            <v>Actual size of LTC to be determined after Planning completes study of Haverhill area 4kv system.</v>
          </cell>
          <cell r="W1253"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3" t="str">
            <v>Div Ops-NE Electric</v>
          </cell>
          <cell r="Y1253" t="str">
            <v>75005310E</v>
          </cell>
          <cell r="Z1253" t="str">
            <v>MAE1000 - MA Electric Distribution PC</v>
          </cell>
          <cell r="AA1253" t="str">
            <v>NONE</v>
          </cell>
          <cell r="AB1253" t="str">
            <v>SUB #32 WALNUT STREET, ANDOVER</v>
          </cell>
          <cell r="AE1253">
            <v>0</v>
          </cell>
          <cell r="AK1253">
            <v>38840</v>
          </cell>
        </row>
        <row r="1254">
          <cell r="A1254" t="str">
            <v>C005534</v>
          </cell>
          <cell r="B1254">
            <v>5310</v>
          </cell>
          <cell r="D1254" t="str">
            <v>Z-Water St #31, Inst #1 &amp; #2 LTC</v>
          </cell>
          <cell r="E1254" t="str">
            <v>P_Electric Distribution Sub MA</v>
          </cell>
          <cell r="G1254" t="str">
            <v>NONE</v>
          </cell>
          <cell r="H1254" t="str">
            <v>NONE</v>
          </cell>
          <cell r="I1254" t="str">
            <v>HENRY, JOSEPH</v>
          </cell>
          <cell r="L1254" t="str">
            <v>Asset Replacement</v>
          </cell>
          <cell r="M1254" t="str">
            <v>Specific</v>
          </cell>
          <cell r="N1254" t="str">
            <v>Substation Asset Replacement</v>
          </cell>
          <cell r="O1254" t="str">
            <v>cancelled</v>
          </cell>
          <cell r="Q1254" t="str">
            <v>C05534</v>
          </cell>
          <cell r="R1254">
            <v>38230</v>
          </cell>
          <cell r="S1254" t="str">
            <v>busby</v>
          </cell>
          <cell r="U1254" t="str">
            <v xml:space="preserve">Install 2- XX.X MVA, 23/4.16kV LTC Xfmrs.  Remove existing #1 and #2 Xfmrs, 12- indoor regulators, and associated equipment  </v>
          </cell>
          <cell r="V1254" t="str">
            <v>Actual size of LTC to be determined after Planning completes study of Haverhill area 4kv system.</v>
          </cell>
          <cell r="W1254"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4" t="str">
            <v>Div Ops-NE Electric</v>
          </cell>
          <cell r="Y1254" t="str">
            <v>75005310E</v>
          </cell>
          <cell r="Z1254" t="str">
            <v>MAE1000 - MA Electric Distribution PC</v>
          </cell>
          <cell r="AA1254" t="str">
            <v>NONE</v>
          </cell>
          <cell r="AB1254" t="str">
            <v>SUB #31 WATER STREET, HAVERHILL</v>
          </cell>
          <cell r="AE1254">
            <v>0</v>
          </cell>
          <cell r="AK1254">
            <v>38840</v>
          </cell>
        </row>
        <row r="1255">
          <cell r="A1255" t="str">
            <v>C005535</v>
          </cell>
          <cell r="B1255">
            <v>5310</v>
          </cell>
          <cell r="D1255" t="str">
            <v>Perry St.13.8kV Outdoor Relocation</v>
          </cell>
          <cell r="E1255" t="str">
            <v>P_Electric Distribution Line MA</v>
          </cell>
          <cell r="F1255" t="str">
            <v>DCIG0108R6</v>
          </cell>
          <cell r="G1255" t="str">
            <v>49</v>
          </cell>
          <cell r="H1255" t="str">
            <v>NONE</v>
          </cell>
          <cell r="I1255" t="str">
            <v>PATTERSON, JAMES</v>
          </cell>
          <cell r="J1255" t="str">
            <v>Asset Condition</v>
          </cell>
          <cell r="L1255" t="str">
            <v>Asset Replacement</v>
          </cell>
          <cell r="M1255" t="str">
            <v>Specific</v>
          </cell>
          <cell r="N1255" t="str">
            <v>Substation Asset Replacement</v>
          </cell>
          <cell r="O1255" t="str">
            <v>Closed</v>
          </cell>
          <cell r="P1255">
            <v>8422</v>
          </cell>
          <cell r="Q1255" t="str">
            <v>C05535</v>
          </cell>
          <cell r="R1255">
            <v>38230</v>
          </cell>
          <cell r="S1255" t="str">
            <v>cerulj</v>
          </cell>
          <cell r="U1255" t="str">
            <v>Replace the 13.8kV indoor substation, at the Perry Street #3 substation in Lowell, with two padmounted switchgear.</v>
          </cell>
          <cell r="V1255" t="str">
            <v xml:space="preserve">See Memo "Perry Street #3 Substation, Relocate 13.8kV Substation Outdoors, Lowell, MA" dated October 12, 2004._x000D_
_x000D_
</v>
          </cell>
          <cell r="W1255" t="str">
            <v>The Perry Street #3 13.8kV and 4kV substations are indoor substations.  The substation building requires extensive renovation. The 13.8kV substation presents real potential for injury and require non-standard work practices to mitigate the risk of injury.</v>
          </cell>
          <cell r="X1255" t="str">
            <v>Div Ops-NE Electric</v>
          </cell>
          <cell r="Y1255" t="str">
            <v>75005310E</v>
          </cell>
          <cell r="Z1255" t="str">
            <v>MAE1000 - MA Electric Distribution PC</v>
          </cell>
          <cell r="AA1255" t="str">
            <v>NONE</v>
          </cell>
          <cell r="AB1255" t="str">
            <v>MASS PLANT - MA 5310 - MAE1000</v>
          </cell>
          <cell r="AE1255">
            <v>4</v>
          </cell>
          <cell r="AF1255" t="str">
            <v>4</v>
          </cell>
          <cell r="AG1255">
            <v>39470</v>
          </cell>
          <cell r="AH1255">
            <v>1669599</v>
          </cell>
          <cell r="AI1255">
            <v>0</v>
          </cell>
          <cell r="AJ1255">
            <v>0</v>
          </cell>
          <cell r="AK1255">
            <v>0</v>
          </cell>
          <cell r="AL1255">
            <v>1</v>
          </cell>
          <cell r="AM1255">
            <v>0</v>
          </cell>
          <cell r="AN1255">
            <v>1</v>
          </cell>
        </row>
        <row r="1256">
          <cell r="A1256" t="str">
            <v>C005536</v>
          </cell>
          <cell r="B1256">
            <v>5310</v>
          </cell>
          <cell r="D1256" t="str">
            <v>57L4 Feeder Substation Work</v>
          </cell>
          <cell r="E1256" t="str">
            <v>P_Electric Distribution Sub MA</v>
          </cell>
          <cell r="G1256" t="str">
            <v>49</v>
          </cell>
          <cell r="H1256" t="str">
            <v>NONE</v>
          </cell>
          <cell r="I1256" t="str">
            <v>COOPER, ROGER</v>
          </cell>
          <cell r="J1256" t="str">
            <v>System Capacity &amp; Performance</v>
          </cell>
          <cell r="L1256" t="str">
            <v>Load Relief</v>
          </cell>
          <cell r="M1256" t="str">
            <v>Specific</v>
          </cell>
          <cell r="O1256" t="str">
            <v>Closed</v>
          </cell>
          <cell r="P1256">
            <v>7158</v>
          </cell>
          <cell r="Q1256" t="str">
            <v>C05536</v>
          </cell>
          <cell r="R1256">
            <v>38230</v>
          </cell>
          <cell r="S1256" t="str">
            <v>cerulj</v>
          </cell>
          <cell r="U1256" t="str">
            <v xml:space="preserve">  </v>
          </cell>
          <cell r="V1256" t="str">
            <v>Related project C05537 - 57L4 Distribution Work</v>
          </cell>
          <cell r="W1256" t="str">
            <v>This memo recommends installing the 57L4 feeder at the Westford #57 substation in Westford prior to Summer 2006.  The installation of the 57L4 feeder is common to all plans in the on-going Lowell Area Study</v>
          </cell>
          <cell r="X1256" t="str">
            <v>Div Ops-NE Electric</v>
          </cell>
          <cell r="Y1256" t="str">
            <v>75005310E</v>
          </cell>
          <cell r="Z1256" t="str">
            <v>MAE1000 - MA Electric Distribution PC</v>
          </cell>
          <cell r="AA1256" t="str">
            <v>NONE</v>
          </cell>
          <cell r="AB1256" t="str">
            <v>SUB #57 WESTFORD - CONCORD ROAD, WE</v>
          </cell>
          <cell r="AE1256">
            <v>3</v>
          </cell>
          <cell r="AF1256" t="str">
            <v>3</v>
          </cell>
          <cell r="AG1256">
            <v>39169</v>
          </cell>
          <cell r="AH1256">
            <v>471507</v>
          </cell>
          <cell r="AI1256">
            <v>0</v>
          </cell>
          <cell r="AJ1256">
            <v>0</v>
          </cell>
          <cell r="AK1256">
            <v>0</v>
          </cell>
          <cell r="AL1256">
            <v>0</v>
          </cell>
          <cell r="AM1256">
            <v>1</v>
          </cell>
          <cell r="AN1256">
            <v>1</v>
          </cell>
        </row>
        <row r="1257">
          <cell r="A1257" t="str">
            <v>C005537</v>
          </cell>
          <cell r="B1257">
            <v>5310</v>
          </cell>
          <cell r="D1257" t="str">
            <v>Z-57L4 Distribution Work</v>
          </cell>
          <cell r="E1257" t="str">
            <v>P_Electric Distribution Line MA</v>
          </cell>
          <cell r="G1257" t="str">
            <v>NONE</v>
          </cell>
          <cell r="H1257" t="str">
            <v>NONE</v>
          </cell>
          <cell r="I1257" t="str">
            <v>PLENTZAS, JOSEPH C</v>
          </cell>
          <cell r="J1257" t="str">
            <v>System Capacity &amp; Performance</v>
          </cell>
          <cell r="L1257" t="str">
            <v>Load Relief</v>
          </cell>
          <cell r="M1257" t="str">
            <v>Specific</v>
          </cell>
          <cell r="O1257" t="str">
            <v>Closed</v>
          </cell>
          <cell r="P1257">
            <v>8873</v>
          </cell>
          <cell r="Q1257" t="str">
            <v>C05537</v>
          </cell>
          <cell r="R1257">
            <v>38230</v>
          </cell>
          <cell r="S1257" t="str">
            <v>cerulj</v>
          </cell>
          <cell r="U1257" t="str">
            <v xml:space="preserve">  </v>
          </cell>
          <cell r="V1257" t="str">
            <v>Related Project C05536 - 57L4 Substation Work</v>
          </cell>
          <cell r="W1257" t="str">
            <v>This project will install the 57L4 feeder at the Westford #57 substation prior to Summer 2006.  The installation of the 57L4 feeder is common to all plans in the on-going Lowell Area Study.</v>
          </cell>
          <cell r="X1257" t="str">
            <v>Div Ops-NE Electric</v>
          </cell>
          <cell r="Y1257" t="str">
            <v>75005310E</v>
          </cell>
          <cell r="Z1257" t="str">
            <v>MAE1000 - MA Electric Distribution PC</v>
          </cell>
          <cell r="AA1257" t="str">
            <v>NONE</v>
          </cell>
          <cell r="AB1257" t="str">
            <v>MASS PLANT - MA 5310 - MAE1000</v>
          </cell>
          <cell r="AE1257">
            <v>3</v>
          </cell>
          <cell r="AF1257" t="str">
            <v>3</v>
          </cell>
          <cell r="AG1257">
            <v>39170</v>
          </cell>
          <cell r="AH1257">
            <v>1042347</v>
          </cell>
          <cell r="AI1257">
            <v>0</v>
          </cell>
          <cell r="AJ1257">
            <v>0</v>
          </cell>
          <cell r="AK1257">
            <v>0</v>
          </cell>
          <cell r="AL1257">
            <v>1</v>
          </cell>
          <cell r="AM1257">
            <v>0</v>
          </cell>
          <cell r="AN1257">
            <v>1</v>
          </cell>
        </row>
        <row r="1258">
          <cell r="A1258" t="str">
            <v>C005539</v>
          </cell>
          <cell r="B1258">
            <v>5310</v>
          </cell>
          <cell r="D1258" t="str">
            <v>Z-Ward Hill #43, 43L5 &amp; 43L6 DistR</v>
          </cell>
          <cell r="E1258" t="str">
            <v>P_Electric Distribution Line MA</v>
          </cell>
          <cell r="G1258" t="str">
            <v>NONE</v>
          </cell>
          <cell r="H1258" t="str">
            <v>NONE</v>
          </cell>
          <cell r="I1258" t="str">
            <v>HENRY, JOSEPH</v>
          </cell>
          <cell r="L1258" t="str">
            <v>Reliability - Dist</v>
          </cell>
          <cell r="M1258" t="str">
            <v>Specific</v>
          </cell>
          <cell r="O1258" t="str">
            <v>cancelled</v>
          </cell>
          <cell r="Q1258" t="str">
            <v>C05539</v>
          </cell>
          <cell r="R1258">
            <v>38230</v>
          </cell>
          <cell r="S1258" t="str">
            <v>busby</v>
          </cell>
          <cell r="U1258" t="str">
            <v>Install miscellaneous distribution poles, wires, and equipment to accommodate 2 new 13.2 kV feeders, 43L5 and 43L6, as called for in the Haverhill area study.</v>
          </cell>
          <cell r="V1258" t="str">
            <v>This initial high level version of the project was created as a place holder for FY 06 and FY07 monies.  More details will be provided in later revisions.</v>
          </cell>
          <cell r="W1258" t="str">
            <v>This project was recommended based on the results of a 10 year Haverhill Area Study.  The new 115/13.2 kV substation will provide much needed 13 kV capacity in the Haverhill area.  It will also be used to relieve the 23 kV subtransmission system by off lo</v>
          </cell>
          <cell r="X1258" t="str">
            <v>Div Ops-NE Electric</v>
          </cell>
          <cell r="Y1258" t="str">
            <v>75005310E</v>
          </cell>
          <cell r="Z1258" t="str">
            <v>MAE1000 - MA Electric Distribution PC</v>
          </cell>
          <cell r="AA1258" t="str">
            <v>NONE</v>
          </cell>
          <cell r="AB1258" t="str">
            <v>MASS PLANT - MA 5310 - MAE1000</v>
          </cell>
          <cell r="AE1258">
            <v>0</v>
          </cell>
          <cell r="AK1258">
            <v>38840</v>
          </cell>
        </row>
        <row r="1259">
          <cell r="A1259" t="str">
            <v>C005540</v>
          </cell>
          <cell r="B1259">
            <v>5310</v>
          </cell>
          <cell r="D1259" t="str">
            <v>Ward Hill #43, Install Low Profile</v>
          </cell>
          <cell r="E1259" t="str">
            <v>P_Electric Distribution Sub MA</v>
          </cell>
          <cell r="G1259" t="str">
            <v>NONE</v>
          </cell>
          <cell r="H1259" t="str">
            <v>NONE</v>
          </cell>
          <cell r="I1259" t="str">
            <v>HORELIK, KATHY</v>
          </cell>
          <cell r="J1259" t="str">
            <v>System Capacity &amp; Performance</v>
          </cell>
          <cell r="L1259" t="str">
            <v>Load Relief</v>
          </cell>
          <cell r="M1259" t="str">
            <v>Specific</v>
          </cell>
          <cell r="O1259" t="str">
            <v>Closed</v>
          </cell>
          <cell r="P1259">
            <v>7576</v>
          </cell>
          <cell r="Q1259" t="str">
            <v>C05540</v>
          </cell>
          <cell r="R1259">
            <v>38230</v>
          </cell>
          <cell r="S1259" t="str">
            <v>busby</v>
          </cell>
          <cell r="U1259" t="str">
            <v>Install a 115/13.2kV low profile substation w/ 1-115/13.2kV Xfmr, control house, regulators, and other miscellaneous substation equipment to initially accommodate 3 feeders (43L2, 43L6, &amp; 43L8).  The ultimate build out will be 8 feede</v>
          </cell>
          <cell r="V1259" t="str">
            <v xml:space="preserve">  </v>
          </cell>
          <cell r="W1259" t="str">
            <v>This project was recommended based on the results of a 10 year Haverhill Area Study.  The new 115/13.2 kV substation will provide much needed 13 kV capacity in the Haverhill area.  It will also be used to relieve the 23 kV subtransmission system by off lo</v>
          </cell>
          <cell r="X1259" t="str">
            <v>Div Ops-NE Electric</v>
          </cell>
          <cell r="Y1259" t="str">
            <v>75005310E</v>
          </cell>
          <cell r="Z1259" t="str">
            <v>MAE1000 - MA Electric Distribution PC</v>
          </cell>
          <cell r="AA1259" t="str">
            <v>NONE</v>
          </cell>
          <cell r="AB1259" t="str">
            <v>SUB #43 WARD HILL - OFF CROSS ROAD,</v>
          </cell>
          <cell r="AE1259">
            <v>4</v>
          </cell>
          <cell r="AF1259" t="str">
            <v>4</v>
          </cell>
          <cell r="AG1259">
            <v>38911</v>
          </cell>
          <cell r="AH1259">
            <v>1560000</v>
          </cell>
          <cell r="AI1259">
            <v>0</v>
          </cell>
          <cell r="AJ1259">
            <v>0</v>
          </cell>
          <cell r="AK1259">
            <v>0</v>
          </cell>
          <cell r="AL1259">
            <v>1</v>
          </cell>
          <cell r="AM1259">
            <v>0</v>
          </cell>
          <cell r="AN1259">
            <v>1</v>
          </cell>
        </row>
        <row r="1260">
          <cell r="A1260" t="str">
            <v>C005542</v>
          </cell>
          <cell r="B1260">
            <v>5310</v>
          </cell>
          <cell r="D1260" t="str">
            <v>2333X Reconductoring</v>
          </cell>
          <cell r="E1260" t="str">
            <v>P_Electric Distribution Line MA</v>
          </cell>
          <cell r="G1260" t="str">
            <v>NONE</v>
          </cell>
          <cell r="H1260" t="str">
            <v>NONE</v>
          </cell>
          <cell r="I1260" t="str">
            <v>SOBOLEWSKI, SCOTT</v>
          </cell>
          <cell r="J1260" t="str">
            <v>Asset Condition</v>
          </cell>
          <cell r="L1260" t="str">
            <v>Asset Replacement</v>
          </cell>
          <cell r="M1260" t="str">
            <v>Specific</v>
          </cell>
          <cell r="N1260" t="str">
            <v>UG Cable Replacements</v>
          </cell>
          <cell r="O1260" t="str">
            <v>cancelled</v>
          </cell>
          <cell r="P1260">
            <v>7669</v>
          </cell>
          <cell r="Q1260" t="str">
            <v>C05542</v>
          </cell>
          <cell r="R1260">
            <v>38231</v>
          </cell>
          <cell r="S1260" t="str">
            <v>sobols</v>
          </cell>
          <cell r="U1260" t="str">
            <v>Install 8,200 circuit feet of 3 phase 25KV 4/0 Cu XLP_x000D_
Remove 19,000 circuit feet of 3 phase 25KV 4/0 AL XLP, includes removal of abandoned 2398C and 2333C circuit</v>
          </cell>
          <cell r="V1260" t="str">
            <v>The 2333x is a targeted circuit for replacement, nearing the end of its life expectancy.</v>
          </cell>
          <cell r="W1260"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1260" t="str">
            <v>Div Ops-NE Electric</v>
          </cell>
          <cell r="Y1260" t="str">
            <v>75005310E</v>
          </cell>
          <cell r="Z1260" t="str">
            <v>MAE1000 - MA Electric Distribution PC</v>
          </cell>
          <cell r="AA1260" t="str">
            <v>NONE</v>
          </cell>
          <cell r="AB1260" t="str">
            <v>MASS PLANT - MA 5310 - MAE1000</v>
          </cell>
          <cell r="AE1260">
            <v>1</v>
          </cell>
          <cell r="AF1260" t="str">
            <v>1</v>
          </cell>
          <cell r="AG1260">
            <v>38232</v>
          </cell>
          <cell r="AH1260">
            <v>312210</v>
          </cell>
          <cell r="AK1260">
            <v>39847</v>
          </cell>
        </row>
        <row r="1261">
          <cell r="A1261" t="str">
            <v>C005543</v>
          </cell>
          <cell r="B1261">
            <v>5310</v>
          </cell>
          <cell r="D1261" t="str">
            <v>IE - NM Targeted Pole Replace</v>
          </cell>
          <cell r="E1261" t="str">
            <v>P_Electric Distribution Line MA</v>
          </cell>
          <cell r="F1261" t="str">
            <v>DCIG0311P378</v>
          </cell>
          <cell r="G1261" t="str">
            <v>40</v>
          </cell>
          <cell r="H1261" t="str">
            <v>15</v>
          </cell>
          <cell r="I1261" t="str">
            <v>MOKEY, MICHAEL</v>
          </cell>
          <cell r="J1261" t="str">
            <v>Asset Condition</v>
          </cell>
          <cell r="K1261" t="str">
            <v>D_REP-Targeted Pole Replacements</v>
          </cell>
          <cell r="L1261" t="str">
            <v>Asset Replacement</v>
          </cell>
          <cell r="M1261" t="str">
            <v>Program</v>
          </cell>
          <cell r="N1261" t="str">
            <v>Targeted Pole Replacements</v>
          </cell>
          <cell r="O1261" t="str">
            <v>open</v>
          </cell>
          <cell r="P1261">
            <v>8222</v>
          </cell>
          <cell r="Q1261" t="str">
            <v>C05543</v>
          </cell>
          <cell r="R1261">
            <v>38231</v>
          </cell>
          <cell r="S1261" t="str">
            <v>schner</v>
          </cell>
          <cell r="U1261" t="str">
            <v>IE - NM Targeted Pole Replace</v>
          </cell>
          <cell r="V1261" t="str">
            <v xml:space="preserve">Total Project cost reduced to only FY2006 spending.  Other projects created for FY2007 - FY2010_x000D_
This project now becomes for all years for NM Condemned poles (sort of like a blanket)_x000D_
1/8/07 - changed title from "EI- NM Targeted Pole Replace " </v>
          </cell>
          <cell r="W1261" t="str">
            <v>This project will provide for the replacement of 350 condemned poles in BSN Division in FY06 as part of the programmed replacement of all condemned poles National Grid's New England service territory.</v>
          </cell>
          <cell r="X1261" t="str">
            <v>Div Ops-NE Electric</v>
          </cell>
          <cell r="Y1261" t="str">
            <v>75005310E</v>
          </cell>
          <cell r="Z1261" t="str">
            <v>MAE1000 - MA Electric Distribution PC</v>
          </cell>
          <cell r="AA1261" t="str">
            <v>NONE</v>
          </cell>
          <cell r="AB1261" t="str">
            <v>MASS PLANT - MA 5310 - MAE1000</v>
          </cell>
          <cell r="AC1261" t="str">
            <v>A15 C834 X169</v>
          </cell>
          <cell r="AE1261">
            <v>9</v>
          </cell>
          <cell r="AF1261" t="str">
            <v>9</v>
          </cell>
          <cell r="AG1261">
            <v>41213</v>
          </cell>
          <cell r="AH1261">
            <v>258000</v>
          </cell>
        </row>
        <row r="1262">
          <cell r="A1262" t="str">
            <v>C005544</v>
          </cell>
          <cell r="B1262">
            <v>5310</v>
          </cell>
          <cell r="D1262" t="str">
            <v>2405 Rehab - Mill St. to High St.</v>
          </cell>
          <cell r="E1262" t="str">
            <v>P_Electric Distribution Line MA</v>
          </cell>
          <cell r="G1262" t="str">
            <v>49</v>
          </cell>
          <cell r="H1262" t="str">
            <v>NONE</v>
          </cell>
          <cell r="I1262" t="str">
            <v>DANEK, GEORGE</v>
          </cell>
          <cell r="J1262" t="str">
            <v>Asset Condition</v>
          </cell>
          <cell r="L1262" t="str">
            <v>Asset Replacement</v>
          </cell>
          <cell r="M1262" t="str">
            <v>Specific</v>
          </cell>
          <cell r="O1262" t="str">
            <v>Closed</v>
          </cell>
          <cell r="P1262">
            <v>7681</v>
          </cell>
          <cell r="Q1262" t="str">
            <v>C05544</v>
          </cell>
          <cell r="R1262">
            <v>38231</v>
          </cell>
          <cell r="S1262" t="str">
            <v>dwyerj</v>
          </cell>
          <cell r="U1262" t="str">
            <v>Reconductor and Rehab #2405 line, Mill St. Georgetown, Ma. to High St. Newburyport, Ma._x000D_
_x000D_
INST:  6.4 mi. 1113kcm ASCR, 1.3 mi. 795kcm ACSR, 178 poles, 420 crossarms, 50 anchors/guys, 2-23 kV Loadbreak Switches and associated equipmen</v>
          </cell>
          <cell r="V1262" t="str">
            <v>George Danek reports 6 months to permit</v>
          </cell>
          <cell r="W1262" t="str">
            <v xml:space="preserve">Reconductoring and Rehabbing the #2373 (now #2405) line from Mill st. to High St, Newburyport (approx. 7.7 miles).  This portion of the 2405 line was orginally built in the 1930's as a double circuit 23kV line with 2x336 ACSR conductor on steel crossarms </v>
          </cell>
          <cell r="X1262" t="str">
            <v>Div Ops-NE Electric</v>
          </cell>
          <cell r="Y1262" t="str">
            <v>75005310E</v>
          </cell>
          <cell r="Z1262" t="str">
            <v>MAE1000 - MA Electric Distribution PC</v>
          </cell>
          <cell r="AA1262" t="str">
            <v>NONE</v>
          </cell>
          <cell r="AB1262" t="str">
            <v>MASS PLANT - MA 5310 - MAE1000</v>
          </cell>
          <cell r="AE1262">
            <v>4</v>
          </cell>
          <cell r="AF1262" t="str">
            <v>4</v>
          </cell>
          <cell r="AG1262">
            <v>39223</v>
          </cell>
          <cell r="AH1262">
            <v>3003337</v>
          </cell>
          <cell r="AI1262">
            <v>0</v>
          </cell>
          <cell r="AJ1262">
            <v>0</v>
          </cell>
          <cell r="AK1262">
            <v>0</v>
          </cell>
          <cell r="AL1262">
            <v>1</v>
          </cell>
          <cell r="AM1262">
            <v>0</v>
          </cell>
          <cell r="AN1262">
            <v>1</v>
          </cell>
        </row>
        <row r="1263">
          <cell r="A1263" t="str">
            <v>C005545</v>
          </cell>
          <cell r="B1263">
            <v>5310</v>
          </cell>
          <cell r="D1263" t="str">
            <v>Z-Install 30 Pole Top Reclosers N&amp;G</v>
          </cell>
          <cell r="E1263" t="str">
            <v>P_Electric Distribution Line MA</v>
          </cell>
          <cell r="G1263" t="str">
            <v>NONE</v>
          </cell>
          <cell r="H1263" t="str">
            <v>NONE</v>
          </cell>
          <cell r="I1263" t="str">
            <v>SCHIFFMAN, PETER</v>
          </cell>
          <cell r="J1263" t="str">
            <v>System Capacity &amp; Performance</v>
          </cell>
          <cell r="L1263" t="str">
            <v>Reliability - Dist</v>
          </cell>
          <cell r="M1263" t="str">
            <v>Specific</v>
          </cell>
          <cell r="N1263" t="str">
            <v>Recloser Installations</v>
          </cell>
          <cell r="O1263" t="str">
            <v>cancelled</v>
          </cell>
          <cell r="P1263">
            <v>8911</v>
          </cell>
          <cell r="Q1263" t="str">
            <v>C05545</v>
          </cell>
          <cell r="R1263">
            <v>38231</v>
          </cell>
          <cell r="S1263" t="str">
            <v>dwyerj</v>
          </cell>
          <cell r="U1263" t="str">
            <v>Install 30 Pole Top Reclosers N&amp;G</v>
          </cell>
          <cell r="V1263" t="str">
            <v xml:space="preserve">  </v>
          </cell>
          <cell r="W1263" t="str">
            <v xml:space="preserve">  </v>
          </cell>
          <cell r="X1263" t="str">
            <v>Div Ops-NE Electric</v>
          </cell>
          <cell r="Y1263" t="str">
            <v>75005310E</v>
          </cell>
          <cell r="Z1263" t="str">
            <v>MAE1000 - MA Electric Distribution PC</v>
          </cell>
          <cell r="AA1263" t="str">
            <v>NONE</v>
          </cell>
          <cell r="AB1263" t="str">
            <v>MASS PLANT - MA 5310 - MAE1000</v>
          </cell>
          <cell r="AE1263">
            <v>0</v>
          </cell>
          <cell r="AK1263">
            <v>41079</v>
          </cell>
        </row>
        <row r="1264">
          <cell r="A1264" t="str">
            <v>C005546</v>
          </cell>
          <cell r="B1264">
            <v>5310</v>
          </cell>
          <cell r="D1264" t="str">
            <v>Gloucester #24 Sub 23KV Rebuild</v>
          </cell>
          <cell r="E1264" t="str">
            <v>P_Electric Distribution Sub MA</v>
          </cell>
          <cell r="G1264" t="str">
            <v>37</v>
          </cell>
          <cell r="H1264" t="str">
            <v>24</v>
          </cell>
          <cell r="I1264" t="str">
            <v>PRIFTI, ELTON</v>
          </cell>
          <cell r="J1264" t="str">
            <v>Asset Condition</v>
          </cell>
          <cell r="L1264" t="str">
            <v>Asset Replacement</v>
          </cell>
          <cell r="M1264" t="str">
            <v>Specific</v>
          </cell>
          <cell r="O1264" t="str">
            <v>initiated</v>
          </cell>
          <cell r="P1264">
            <v>7305</v>
          </cell>
          <cell r="Q1264" t="str">
            <v>C05546</v>
          </cell>
          <cell r="R1264">
            <v>38231</v>
          </cell>
          <cell r="S1264" t="str">
            <v>dwyerj</v>
          </cell>
          <cell r="U1264" t="str">
            <v>Gloucester #24 Sub 23KV and 4.16kV Rebuild</v>
          </cell>
          <cell r="V1264" t="str">
            <v xml:space="preserve">  </v>
          </cell>
          <cell r="W1264" t="str">
            <v xml:space="preserve">  </v>
          </cell>
          <cell r="X1264" t="str">
            <v>Div Ops-NE Electric</v>
          </cell>
          <cell r="Y1264" t="str">
            <v>75005310E</v>
          </cell>
          <cell r="Z1264" t="str">
            <v>MAE1000 - MA Electric Distribution PC</v>
          </cell>
          <cell r="AA1264" t="str">
            <v>NONE</v>
          </cell>
          <cell r="AB1264" t="str">
            <v>MASS PLANT - MA 5310 - MAE1000</v>
          </cell>
          <cell r="AC1264" t="str">
            <v>A0 C0 X0</v>
          </cell>
          <cell r="AE1264">
            <v>0</v>
          </cell>
        </row>
        <row r="1265">
          <cell r="A1265" t="str">
            <v>C005547</v>
          </cell>
          <cell r="B1265">
            <v>5310</v>
          </cell>
          <cell r="D1265" t="str">
            <v>2329&amp;2396 Cable Repl. Hav. to Whitt</v>
          </cell>
          <cell r="E1265" t="str">
            <v>P_Electric Distribution Line MA</v>
          </cell>
          <cell r="G1265" t="str">
            <v>NONE</v>
          </cell>
          <cell r="H1265" t="str">
            <v>NONE</v>
          </cell>
          <cell r="I1265" t="str">
            <v>HENRY, JOSEPH</v>
          </cell>
          <cell r="L1265" t="str">
            <v>Asset Replacement</v>
          </cell>
          <cell r="M1265" t="str">
            <v>Specific</v>
          </cell>
          <cell r="N1265" t="str">
            <v>UG Cable Replacements</v>
          </cell>
          <cell r="O1265" t="str">
            <v>cancelled</v>
          </cell>
          <cell r="Q1265" t="str">
            <v>C05547</v>
          </cell>
          <cell r="R1265">
            <v>38231</v>
          </cell>
          <cell r="S1265" t="str">
            <v>dwyerj</v>
          </cell>
          <cell r="U1265" t="str">
            <v>2329 &amp; 96 Cable Replacement from Haverhill to Whittier</v>
          </cell>
          <cell r="V1265" t="str">
            <v xml:space="preserve">  </v>
          </cell>
          <cell r="W1265" t="str">
            <v xml:space="preserve">  </v>
          </cell>
          <cell r="X1265" t="str">
            <v>Div Ops-NE Electric</v>
          </cell>
          <cell r="Y1265" t="str">
            <v>75005310E</v>
          </cell>
          <cell r="Z1265" t="str">
            <v>MAE1000 - MA Electric Distribution PC</v>
          </cell>
          <cell r="AA1265" t="str">
            <v>NONE</v>
          </cell>
          <cell r="AB1265" t="str">
            <v>MASS PLANT - MA 5310 - MAE1000</v>
          </cell>
          <cell r="AE1265">
            <v>0</v>
          </cell>
          <cell r="AK1265">
            <v>39346</v>
          </cell>
        </row>
        <row r="1266">
          <cell r="A1266" t="str">
            <v>C005548</v>
          </cell>
          <cell r="B1266">
            <v>5310</v>
          </cell>
          <cell r="D1266" t="str">
            <v>Webster St sub-Replace T-3 xfmr</v>
          </cell>
          <cell r="E1266" t="str">
            <v>P_Electric Distribution Sub MA</v>
          </cell>
          <cell r="G1266" t="str">
            <v>49</v>
          </cell>
          <cell r="H1266" t="str">
            <v>NONE</v>
          </cell>
          <cell r="I1266" t="str">
            <v>DUNNELLS, MATTHEW</v>
          </cell>
          <cell r="J1266" t="str">
            <v>Asset Condition</v>
          </cell>
          <cell r="L1266" t="str">
            <v>Asset Replacement</v>
          </cell>
          <cell r="M1266" t="str">
            <v>Specific</v>
          </cell>
          <cell r="N1266" t="str">
            <v>Substation Asset Replacement</v>
          </cell>
          <cell r="O1266" t="str">
            <v>Closed</v>
          </cell>
          <cell r="P1266">
            <v>7581</v>
          </cell>
          <cell r="Q1266" t="str">
            <v>C05548</v>
          </cell>
          <cell r="R1266">
            <v>38231</v>
          </cell>
          <cell r="S1266" t="str">
            <v>hayduk</v>
          </cell>
          <cell r="U1266" t="str">
            <v>Replace the existing Webster Street transformer T-3 and install grounding bank.</v>
          </cell>
          <cell r="V1266" t="str">
            <v>1/15/07 - Added REP designation - JC</v>
          </cell>
          <cell r="W1266" t="str">
            <v xml:space="preserve">Asset condition assement via testing performed on T-3 in May, 1994 determined that the transformer was at the end of its usefull life.  Futher routine testing revealed that the unit had begun gassing significantly in September, 2004.  Routine testing has </v>
          </cell>
          <cell r="X1266" t="str">
            <v>Div Ops-NE Electric</v>
          </cell>
          <cell r="Y1266" t="str">
            <v>75005310E</v>
          </cell>
          <cell r="Z1266" t="str">
            <v>MAE1000 - MA Electric Distribution PC</v>
          </cell>
          <cell r="AA1266" t="str">
            <v>NONE</v>
          </cell>
          <cell r="AB1266" t="str">
            <v>SUB #6 WEBSTER ST, WORCESTER</v>
          </cell>
          <cell r="AE1266">
            <v>2</v>
          </cell>
          <cell r="AF1266" t="str">
            <v>2</v>
          </cell>
          <cell r="AG1266">
            <v>39223</v>
          </cell>
          <cell r="AH1266">
            <v>1085684</v>
          </cell>
          <cell r="AI1266">
            <v>0</v>
          </cell>
          <cell r="AJ1266">
            <v>0</v>
          </cell>
          <cell r="AK1266">
            <v>0</v>
          </cell>
          <cell r="AL1266">
            <v>1</v>
          </cell>
          <cell r="AM1266">
            <v>0</v>
          </cell>
          <cell r="AN1266">
            <v>1</v>
          </cell>
        </row>
        <row r="1267">
          <cell r="A1267" t="str">
            <v>C005549</v>
          </cell>
          <cell r="B1267">
            <v>5310</v>
          </cell>
          <cell r="D1267" t="str">
            <v>Z-E Tewks 59L2 &amp; L6 Sp. Cable Repl.</v>
          </cell>
          <cell r="E1267" t="str">
            <v>P_Electric Distribution Line MA</v>
          </cell>
          <cell r="G1267" t="str">
            <v>NONE</v>
          </cell>
          <cell r="H1267" t="str">
            <v>NONE</v>
          </cell>
          <cell r="I1267" t="str">
            <v>DWYER, JASON</v>
          </cell>
          <cell r="L1267" t="str">
            <v>Asset Replacement</v>
          </cell>
          <cell r="M1267" t="str">
            <v>Specific</v>
          </cell>
          <cell r="O1267" t="str">
            <v>cancelled</v>
          </cell>
          <cell r="Q1267" t="str">
            <v>C05549</v>
          </cell>
          <cell r="R1267">
            <v>38231</v>
          </cell>
          <cell r="S1267" t="str">
            <v>dwyerj</v>
          </cell>
          <cell r="U1267" t="str">
            <v>E. Tewksbury 59L2 &amp; 59L6 Spacer Cable Replacement</v>
          </cell>
          <cell r="V1267" t="str">
            <v xml:space="preserve">  </v>
          </cell>
          <cell r="W1267" t="str">
            <v xml:space="preserve">  </v>
          </cell>
          <cell r="X1267" t="str">
            <v>Div Ops-NE Electric</v>
          </cell>
          <cell r="Y1267" t="str">
            <v>75005310E</v>
          </cell>
          <cell r="Z1267" t="str">
            <v>MAE1000 - MA Electric Distribution PC</v>
          </cell>
          <cell r="AA1267" t="str">
            <v>NONE</v>
          </cell>
          <cell r="AB1267" t="str">
            <v>MASS PLANT - MA 5310 - MAE1000</v>
          </cell>
          <cell r="AE1267">
            <v>0</v>
          </cell>
          <cell r="AK1267">
            <v>39029</v>
          </cell>
        </row>
        <row r="1268">
          <cell r="A1268" t="str">
            <v>C005550</v>
          </cell>
          <cell r="B1268">
            <v>5310</v>
          </cell>
          <cell r="D1268" t="str">
            <v>3L5 Spacer Cable Replacement</v>
          </cell>
          <cell r="E1268" t="str">
            <v>P_Electric Distribution Line MA</v>
          </cell>
          <cell r="G1268" t="str">
            <v>NONE</v>
          </cell>
          <cell r="H1268" t="str">
            <v>NONE</v>
          </cell>
          <cell r="I1268" t="str">
            <v>HENRY, JOSEPH</v>
          </cell>
          <cell r="L1268" t="str">
            <v>Asset Replacement</v>
          </cell>
          <cell r="M1268" t="str">
            <v>Specific</v>
          </cell>
          <cell r="O1268" t="str">
            <v>cancelled</v>
          </cell>
          <cell r="Q1268" t="str">
            <v>C05550</v>
          </cell>
          <cell r="R1268">
            <v>38231</v>
          </cell>
          <cell r="S1268" t="str">
            <v>dwyerj</v>
          </cell>
          <cell r="U1268" t="str">
            <v>3L5 Spacer Cable Replacement - Lowell &amp; Tewksbury</v>
          </cell>
          <cell r="V1268" t="str">
            <v xml:space="preserve">  </v>
          </cell>
          <cell r="W1268" t="str">
            <v xml:space="preserve">  </v>
          </cell>
          <cell r="X1268" t="str">
            <v>Div Ops-NE Electric</v>
          </cell>
          <cell r="Y1268" t="str">
            <v>75005310E</v>
          </cell>
          <cell r="Z1268" t="str">
            <v>MAE1000 - MA Electric Distribution PC</v>
          </cell>
          <cell r="AA1268" t="str">
            <v>NONE</v>
          </cell>
          <cell r="AB1268" t="str">
            <v>MASS PLANT - MA 5310 - MAE1000</v>
          </cell>
          <cell r="AE1268">
            <v>0</v>
          </cell>
          <cell r="AK1268">
            <v>38701</v>
          </cell>
        </row>
        <row r="1269">
          <cell r="A1269" t="str">
            <v>C005551</v>
          </cell>
          <cell r="B1269">
            <v>5310</v>
          </cell>
          <cell r="D1269" t="str">
            <v>Z-URD Rehabs - MV</v>
          </cell>
          <cell r="E1269" t="str">
            <v>P_Electric Distribution Line MA</v>
          </cell>
          <cell r="G1269" t="str">
            <v>NONE</v>
          </cell>
          <cell r="H1269" t="str">
            <v>NONE</v>
          </cell>
          <cell r="I1269" t="str">
            <v>PATTERSON, JAMES</v>
          </cell>
          <cell r="J1269" t="str">
            <v>System Capacity &amp; Performance</v>
          </cell>
          <cell r="L1269" t="str">
            <v>Reliability - Dist</v>
          </cell>
          <cell r="M1269" t="str">
            <v>Specific</v>
          </cell>
          <cell r="N1269" t="str">
            <v>UG Cable Replacements</v>
          </cell>
          <cell r="O1269" t="str">
            <v>Closed</v>
          </cell>
          <cell r="P1269">
            <v>8977</v>
          </cell>
          <cell r="Q1269" t="str">
            <v>C05551</v>
          </cell>
          <cell r="R1269">
            <v>38231</v>
          </cell>
          <cell r="S1269" t="str">
            <v>dwyerj</v>
          </cell>
          <cell r="U1269" t="str">
            <v>Merrimack Valley URD Improvements - This is a asset replacement program to rehab URDs that have had a negative impact on reliability.  Work includes cable replacement, cablecure, &amp;/+ creating loop schemes</v>
          </cell>
          <cell r="V1269" t="str">
            <v xml:space="preserve">  </v>
          </cell>
          <cell r="W1269" t="str">
            <v>This project was initiated to create solutions for poor performing URDs.  A total of $250k capital dollars will be spent in FY06 for this purpose.</v>
          </cell>
          <cell r="X1269" t="str">
            <v>Div Ops-NE Electric</v>
          </cell>
          <cell r="Y1269" t="str">
            <v>75005310E</v>
          </cell>
          <cell r="Z1269" t="str">
            <v>MAE1000 - MA Electric Distribution PC</v>
          </cell>
          <cell r="AA1269" t="str">
            <v>NONE</v>
          </cell>
          <cell r="AB1269" t="str">
            <v>MASS PLANT - MA 5310 - MAE1000</v>
          </cell>
          <cell r="AE1269">
            <v>2</v>
          </cell>
          <cell r="AF1269" t="str">
            <v>2</v>
          </cell>
          <cell r="AG1269">
            <v>38581</v>
          </cell>
          <cell r="AH1269">
            <v>262500</v>
          </cell>
          <cell r="AI1269">
            <v>0</v>
          </cell>
          <cell r="AJ1269">
            <v>0</v>
          </cell>
          <cell r="AK1269">
            <v>0</v>
          </cell>
          <cell r="AL1269">
            <v>0</v>
          </cell>
          <cell r="AM1269">
            <v>1</v>
          </cell>
          <cell r="AN1269">
            <v>1</v>
          </cell>
        </row>
        <row r="1270">
          <cell r="A1270" t="str">
            <v>C005552</v>
          </cell>
          <cell r="B1270">
            <v>5310</v>
          </cell>
          <cell r="D1270" t="str">
            <v>2403 Rehab, King St. to E. Bradford</v>
          </cell>
          <cell r="E1270" t="str">
            <v>P_Electric Distribution Line MA</v>
          </cell>
          <cell r="F1270" t="str">
            <v>DCIG0108R6</v>
          </cell>
          <cell r="G1270" t="str">
            <v>49</v>
          </cell>
          <cell r="H1270" t="str">
            <v>NONE</v>
          </cell>
          <cell r="I1270" t="str">
            <v>DANEK, GEORGE</v>
          </cell>
          <cell r="J1270" t="str">
            <v>Asset Condition</v>
          </cell>
          <cell r="L1270" t="str">
            <v>Asset Replacement</v>
          </cell>
          <cell r="M1270" t="str">
            <v>Specific</v>
          </cell>
          <cell r="N1270" t="str">
            <v>New Eng - Sub-T Asset Replacement</v>
          </cell>
          <cell r="O1270" t="str">
            <v>Closed</v>
          </cell>
          <cell r="P1270">
            <v>7679</v>
          </cell>
          <cell r="Q1270" t="str">
            <v>C05552</v>
          </cell>
          <cell r="R1270">
            <v>38231</v>
          </cell>
          <cell r="S1270" t="str">
            <v>dwyerj</v>
          </cell>
          <cell r="U1270" t="str">
            <v>Reconductor and Rehab #2403 line from King St. #18 Substation, Groveland, Ma to E. Bradford #65 Substation, Haverhill, Ma_x000D_
_x000D_
Install: 2.85 mi of 795kcmil ACSR, 70 Poles,142 xarms 36 guys &amp; anchors 1-23kV LB SW_x000D_
Remove: 5.7 mi of 2-336</v>
          </cell>
          <cell r="V1270" t="str">
            <v>1/15/07 - Changed REP designation - JC_x000D_
2/23/07 Request for Prelim Eng - GWD</v>
          </cell>
          <cell r="W1270" t="str">
            <v xml:space="preserve">Reconductoring and rehabing 2396 (now 2403) line from King St #18 substation to East Bradford #65 Substation (approx 2.85 miles). This line is built with 2 x 336.4 ACSR conductor on steel crossarms (single structure). Poor asset condition (xarm/insulator </v>
          </cell>
          <cell r="X1270" t="str">
            <v>Div Ops-NE Electric</v>
          </cell>
          <cell r="Y1270" t="str">
            <v>75005310E</v>
          </cell>
          <cell r="Z1270" t="str">
            <v>MAE1000 - MA Electric Distribution PC</v>
          </cell>
          <cell r="AA1270" t="str">
            <v>NONE</v>
          </cell>
          <cell r="AB1270" t="str">
            <v>MASS PLANT - MA 5310 - MAE1000</v>
          </cell>
          <cell r="AE1270">
            <v>3</v>
          </cell>
          <cell r="AF1270" t="str">
            <v>3</v>
          </cell>
          <cell r="AG1270">
            <v>39470</v>
          </cell>
          <cell r="AH1270">
            <v>1622813</v>
          </cell>
          <cell r="AI1270">
            <v>0</v>
          </cell>
          <cell r="AJ1270">
            <v>0</v>
          </cell>
          <cell r="AK1270">
            <v>0</v>
          </cell>
          <cell r="AL1270">
            <v>1</v>
          </cell>
          <cell r="AM1270">
            <v>0</v>
          </cell>
          <cell r="AN1270">
            <v>1</v>
          </cell>
        </row>
        <row r="1271">
          <cell r="A1271" t="str">
            <v>C005553</v>
          </cell>
          <cell r="B1271">
            <v>5310</v>
          </cell>
          <cell r="D1271" t="str">
            <v>BW HUF Relief FY06</v>
          </cell>
          <cell r="E1271" t="str">
            <v>P_Electric Distribution Line MA</v>
          </cell>
          <cell r="G1271" t="str">
            <v>NONE</v>
          </cell>
          <cell r="H1271" t="str">
            <v>NONE</v>
          </cell>
          <cell r="I1271" t="str">
            <v>HAYDUK, BRIAN</v>
          </cell>
          <cell r="J1271" t="str">
            <v>System Capacity &amp; Performance</v>
          </cell>
          <cell r="L1271" t="str">
            <v>Load Relief</v>
          </cell>
          <cell r="M1271" t="str">
            <v>Specific</v>
          </cell>
          <cell r="N1271" t="str">
            <v>HUF/Feeder Health Review</v>
          </cell>
          <cell r="O1271" t="str">
            <v>cancelled</v>
          </cell>
          <cell r="P1271">
            <v>7872</v>
          </cell>
          <cell r="Q1271" t="str">
            <v>C05553</v>
          </cell>
          <cell r="R1271">
            <v>38231</v>
          </cell>
          <cell r="S1271" t="str">
            <v>hayduk</v>
          </cell>
          <cell r="U1271" t="str">
            <v>BW HUF Relief FY06_x000D_
HUF place holder</v>
          </cell>
          <cell r="V1271" t="str">
            <v xml:space="preserve">  </v>
          </cell>
          <cell r="W1271" t="str">
            <v xml:space="preserve">  </v>
          </cell>
          <cell r="X1271" t="str">
            <v>Div Ops-NE Electric</v>
          </cell>
          <cell r="Y1271" t="str">
            <v>75005310E</v>
          </cell>
          <cell r="Z1271" t="str">
            <v>MAE1000 - MA Electric Distribution PC</v>
          </cell>
          <cell r="AA1271" t="str">
            <v>NONE</v>
          </cell>
          <cell r="AB1271" t="str">
            <v>MASS PLANT - MA 5310 - MAE1000</v>
          </cell>
          <cell r="AE1271">
            <v>0</v>
          </cell>
          <cell r="AK1271">
            <v>41079</v>
          </cell>
        </row>
        <row r="1272">
          <cell r="A1272" t="str">
            <v>C005554</v>
          </cell>
          <cell r="B1272">
            <v>5310</v>
          </cell>
          <cell r="D1272" t="str">
            <v>BW HUF Relief FY07</v>
          </cell>
          <cell r="E1272" t="str">
            <v>P_Electric Distribution Line MA</v>
          </cell>
          <cell r="G1272" t="str">
            <v>NONE</v>
          </cell>
          <cell r="H1272" t="str">
            <v>NONE</v>
          </cell>
          <cell r="J1272" t="str">
            <v>System Capacity &amp; Performance</v>
          </cell>
          <cell r="L1272" t="str">
            <v>Load Relief</v>
          </cell>
          <cell r="M1272" t="str">
            <v>Specific</v>
          </cell>
          <cell r="N1272" t="str">
            <v>HUF/Feeder Health Review</v>
          </cell>
          <cell r="O1272" t="str">
            <v>cancelled</v>
          </cell>
          <cell r="P1272">
            <v>7873</v>
          </cell>
          <cell r="Q1272" t="str">
            <v>C05554</v>
          </cell>
          <cell r="R1272">
            <v>38231</v>
          </cell>
          <cell r="S1272" t="str">
            <v>diconz</v>
          </cell>
          <cell r="U1272" t="str">
            <v>BW HUF Relief FY07</v>
          </cell>
          <cell r="V1272" t="str">
            <v xml:space="preserve">  </v>
          </cell>
          <cell r="W1272" t="str">
            <v xml:space="preserve">  </v>
          </cell>
          <cell r="X1272" t="str">
            <v>Div Ops-NE Electric</v>
          </cell>
          <cell r="Y1272" t="str">
            <v>75005310E</v>
          </cell>
          <cell r="Z1272" t="str">
            <v>MAE1000 - MA Electric Distribution PC</v>
          </cell>
          <cell r="AA1272" t="str">
            <v>NONE</v>
          </cell>
          <cell r="AB1272" t="str">
            <v>MASS PLANT - MA 5310 - MAE1000</v>
          </cell>
          <cell r="AE1272">
            <v>0</v>
          </cell>
          <cell r="AK1272">
            <v>41079</v>
          </cell>
        </row>
        <row r="1273">
          <cell r="A1273" t="str">
            <v>C005555</v>
          </cell>
          <cell r="B1273">
            <v>5310</v>
          </cell>
          <cell r="D1273" t="str">
            <v>BW HUF Relief FY08</v>
          </cell>
          <cell r="E1273" t="str">
            <v>P_Electric Distribution Line MA</v>
          </cell>
          <cell r="G1273" t="str">
            <v>49</v>
          </cell>
          <cell r="H1273" t="str">
            <v>NONE</v>
          </cell>
          <cell r="I1273" t="str">
            <v>KERN, WILLIAM</v>
          </cell>
          <cell r="J1273" t="str">
            <v>System Capacity &amp; Performance</v>
          </cell>
          <cell r="L1273" t="str">
            <v>Load Relief</v>
          </cell>
          <cell r="M1273" t="str">
            <v>Program</v>
          </cell>
          <cell r="N1273" t="str">
            <v>HUF/Feeder Health Review</v>
          </cell>
          <cell r="O1273" t="str">
            <v>Closed</v>
          </cell>
          <cell r="P1273">
            <v>7874</v>
          </cell>
          <cell r="Q1273" t="str">
            <v>C05555</v>
          </cell>
          <cell r="R1273">
            <v>38231</v>
          </cell>
          <cell r="S1273" t="str">
            <v>diconz</v>
          </cell>
          <cell r="U1273" t="str">
            <v>BSW HUF Relief FY08</v>
          </cell>
          <cell r="V1273" t="str">
            <v xml:space="preserve">  </v>
          </cell>
          <cell r="W1273" t="str">
            <v xml:space="preserve">  </v>
          </cell>
          <cell r="X1273" t="str">
            <v>Div Ops-NE Electric</v>
          </cell>
          <cell r="Y1273" t="str">
            <v>75005310E</v>
          </cell>
          <cell r="Z1273" t="str">
            <v>MAE1000 - MA Electric Distribution PC</v>
          </cell>
          <cell r="AA1273" t="str">
            <v>NONE</v>
          </cell>
          <cell r="AB1273" t="str">
            <v>MASS PLANT - MA 5310 - MAE1000</v>
          </cell>
          <cell r="AE1273">
            <v>1</v>
          </cell>
          <cell r="AF1273" t="str">
            <v>1</v>
          </cell>
          <cell r="AG1273">
            <v>39113</v>
          </cell>
          <cell r="AH1273">
            <v>585000</v>
          </cell>
          <cell r="AI1273">
            <v>0</v>
          </cell>
          <cell r="AJ1273">
            <v>0</v>
          </cell>
          <cell r="AK1273">
            <v>0</v>
          </cell>
          <cell r="AL1273">
            <v>1</v>
          </cell>
          <cell r="AM1273">
            <v>0</v>
          </cell>
          <cell r="AN1273">
            <v>1</v>
          </cell>
        </row>
        <row r="1274">
          <cell r="A1274" t="str">
            <v>C005556</v>
          </cell>
          <cell r="B1274">
            <v>5310</v>
          </cell>
          <cell r="D1274" t="str">
            <v>BW HUF Relief FY09</v>
          </cell>
          <cell r="E1274" t="str">
            <v>P_Electric Distribution Line MA</v>
          </cell>
          <cell r="G1274" t="str">
            <v>36</v>
          </cell>
          <cell r="H1274" t="str">
            <v>NONE</v>
          </cell>
          <cell r="J1274" t="str">
            <v>System Capacity &amp; Performance</v>
          </cell>
          <cell r="L1274" t="str">
            <v>Load Relief</v>
          </cell>
          <cell r="M1274" t="str">
            <v>Program</v>
          </cell>
          <cell r="N1274" t="str">
            <v>HUF/Feeder Health Review</v>
          </cell>
          <cell r="O1274" t="str">
            <v>cancelled</v>
          </cell>
          <cell r="P1274">
            <v>7875</v>
          </cell>
          <cell r="Q1274" t="str">
            <v>C05556</v>
          </cell>
          <cell r="R1274">
            <v>38231</v>
          </cell>
          <cell r="S1274" t="str">
            <v>diconz</v>
          </cell>
          <cell r="U1274" t="str">
            <v>BSW HUF Relief FY09</v>
          </cell>
          <cell r="V1274" t="str">
            <v xml:space="preserve">  </v>
          </cell>
          <cell r="W1274" t="str">
            <v xml:space="preserve">  </v>
          </cell>
          <cell r="X1274" t="str">
            <v>Div Ops-NE Electric</v>
          </cell>
          <cell r="Y1274" t="str">
            <v>75005310E</v>
          </cell>
          <cell r="Z1274" t="str">
            <v>MAE1000 - MA Electric Distribution PC</v>
          </cell>
          <cell r="AA1274" t="str">
            <v>NONE</v>
          </cell>
          <cell r="AB1274" t="str">
            <v>MASS PLANT - MA 5310 - MAE1000</v>
          </cell>
          <cell r="AE1274">
            <v>0</v>
          </cell>
          <cell r="AK1274">
            <v>40263</v>
          </cell>
        </row>
        <row r="1275">
          <cell r="A1275" t="str">
            <v>C005557</v>
          </cell>
          <cell r="B1275">
            <v>5310</v>
          </cell>
          <cell r="D1275" t="str">
            <v>BW HUF Relief FY10</v>
          </cell>
          <cell r="E1275" t="str">
            <v>P_Electric Distribution Line MA</v>
          </cell>
          <cell r="G1275" t="str">
            <v>NONE</v>
          </cell>
          <cell r="H1275" t="str">
            <v>NONE</v>
          </cell>
          <cell r="L1275" t="str">
            <v>Load Relief</v>
          </cell>
          <cell r="M1275" t="str">
            <v>Specific</v>
          </cell>
          <cell r="N1275" t="str">
            <v>HUF/Feeder Health Review</v>
          </cell>
          <cell r="O1275" t="str">
            <v>cancelled</v>
          </cell>
          <cell r="Q1275" t="str">
            <v>C05557</v>
          </cell>
          <cell r="R1275">
            <v>38231</v>
          </cell>
          <cell r="S1275" t="str">
            <v>diconz</v>
          </cell>
          <cell r="U1275" t="str">
            <v>BW HUF Relief FY10</v>
          </cell>
          <cell r="V1275" t="str">
            <v xml:space="preserve">  </v>
          </cell>
          <cell r="W1275" t="str">
            <v xml:space="preserve">  </v>
          </cell>
          <cell r="X1275" t="str">
            <v>Div Ops-NE Electric</v>
          </cell>
          <cell r="Y1275" t="str">
            <v>75005310E</v>
          </cell>
          <cell r="Z1275" t="str">
            <v>MAE1000 - MA Electric Distribution PC</v>
          </cell>
          <cell r="AA1275" t="str">
            <v>NONE</v>
          </cell>
          <cell r="AB1275" t="str">
            <v>MASS PLANT - MA 5310 - MAE1000</v>
          </cell>
          <cell r="AE1275">
            <v>0</v>
          </cell>
          <cell r="AK1275">
            <v>40263</v>
          </cell>
        </row>
        <row r="1276">
          <cell r="A1276" t="str">
            <v>C005558</v>
          </cell>
          <cell r="B1276">
            <v>5310</v>
          </cell>
          <cell r="C1276" t="str">
            <v>Massachusetts - West</v>
          </cell>
          <cell r="D1276" t="str">
            <v>IE - BW OFC Initiative</v>
          </cell>
          <cell r="E1276" t="str">
            <v>P_Electric Distribution Line MA</v>
          </cell>
          <cell r="F1276" t="str">
            <v>USSC-13-070</v>
          </cell>
          <cell r="G1276" t="str">
            <v>41</v>
          </cell>
          <cell r="H1276" t="str">
            <v>15</v>
          </cell>
          <cell r="I1276" t="str">
            <v>PATTERSON, JAMES</v>
          </cell>
          <cell r="J1276" t="str">
            <v>Asset Condition</v>
          </cell>
          <cell r="K1276" t="str">
            <v>D_REP-OFC Replacement/Elimination</v>
          </cell>
          <cell r="L1276" t="str">
            <v>Asset Replacement</v>
          </cell>
          <cell r="M1276" t="str">
            <v>Program</v>
          </cell>
          <cell r="N1276" t="str">
            <v>OFC Replacements/Elimination</v>
          </cell>
          <cell r="O1276" t="str">
            <v>open</v>
          </cell>
          <cell r="P1276">
            <v>8211</v>
          </cell>
          <cell r="Q1276" t="str">
            <v>C05558</v>
          </cell>
          <cell r="R1276">
            <v>38231</v>
          </cell>
          <cell r="S1276" t="str">
            <v>diconz</v>
          </cell>
          <cell r="U1276" t="str">
            <v>Remove all oil  fuse cutouts in the Bay State West region.</v>
          </cell>
          <cell r="V1276" t="str">
            <v xml:space="preserve">1/9/07 - changed title from "EI - BW OFC Initiative" </v>
          </cell>
          <cell r="W1276" t="str">
            <v>This project will provide for the replacement of 140 OFC's in BSW Division in FY06 as part of the programmed replacement of all OFC's in National Grid's service territory.</v>
          </cell>
          <cell r="X1276" t="str">
            <v>Div Ops-NE Electric</v>
          </cell>
          <cell r="Y1276" t="str">
            <v>75005310E</v>
          </cell>
          <cell r="Z1276" t="str">
            <v>MAE1000 - MA Electric Distribution PC</v>
          </cell>
          <cell r="AA1276" t="str">
            <v>NONE</v>
          </cell>
          <cell r="AB1276" t="str">
            <v>MASS PLANT - MA 5310 - MAE1000</v>
          </cell>
          <cell r="AC1276" t="str">
            <v>A58 C82 X37</v>
          </cell>
          <cell r="AE1276">
            <v>12</v>
          </cell>
          <cell r="AF1276" t="str">
            <v>12</v>
          </cell>
          <cell r="AG1276">
            <v>41383</v>
          </cell>
          <cell r="AH1276">
            <v>3355000</v>
          </cell>
          <cell r="AI1276" t="str">
            <v>1.10</v>
          </cell>
          <cell r="AJ1276" t="str">
            <v>1.10</v>
          </cell>
        </row>
        <row r="1277">
          <cell r="A1277" t="str">
            <v>C005559</v>
          </cell>
          <cell r="B1277">
            <v>5310</v>
          </cell>
          <cell r="D1277" t="str">
            <v>BW OFC Initiative FY07</v>
          </cell>
          <cell r="E1277" t="str">
            <v>P_Electric Distribution Line MA</v>
          </cell>
          <cell r="G1277" t="str">
            <v>NONE</v>
          </cell>
          <cell r="H1277" t="str">
            <v>NONE</v>
          </cell>
          <cell r="L1277" t="str">
            <v>Asset Replacement</v>
          </cell>
          <cell r="M1277" t="str">
            <v>Specific</v>
          </cell>
          <cell r="N1277" t="str">
            <v>OFC Replacements/Elimination</v>
          </cell>
          <cell r="O1277" t="str">
            <v>cancelled</v>
          </cell>
          <cell r="Q1277" t="str">
            <v>C05559</v>
          </cell>
          <cell r="R1277">
            <v>38231</v>
          </cell>
          <cell r="S1277" t="str">
            <v>diconz</v>
          </cell>
          <cell r="U1277" t="str">
            <v>BSW OFC Initiative FY07 - - Per DRAC meeting (Russ Wheeler) cancelled project</v>
          </cell>
          <cell r="V1277" t="str">
            <v xml:space="preserve">  </v>
          </cell>
          <cell r="W1277" t="str">
            <v xml:space="preserve">  </v>
          </cell>
          <cell r="X1277" t="str">
            <v>Div Ops-NE Electric</v>
          </cell>
          <cell r="Y1277" t="str">
            <v>75005310E</v>
          </cell>
          <cell r="Z1277" t="str">
            <v>MAE1000 - MA Electric Distribution PC</v>
          </cell>
          <cell r="AA1277" t="str">
            <v>NONE</v>
          </cell>
          <cell r="AB1277" t="str">
            <v>MASS PLANT - MA 5310 - MAE1000</v>
          </cell>
          <cell r="AE1277">
            <v>0</v>
          </cell>
          <cell r="AK1277">
            <v>39003</v>
          </cell>
        </row>
        <row r="1278">
          <cell r="A1278" t="str">
            <v>C005560</v>
          </cell>
          <cell r="B1278">
            <v>5310</v>
          </cell>
          <cell r="D1278" t="str">
            <v>BW OFC Initiative FY08</v>
          </cell>
          <cell r="E1278" t="str">
            <v>P_Electric Distribution Line MA</v>
          </cell>
          <cell r="G1278" t="str">
            <v>NONE</v>
          </cell>
          <cell r="H1278" t="str">
            <v>NONE</v>
          </cell>
          <cell r="L1278" t="str">
            <v>Asset Replacement</v>
          </cell>
          <cell r="M1278" t="str">
            <v>Specific</v>
          </cell>
          <cell r="N1278" t="str">
            <v>OFC Replacements/Elimination</v>
          </cell>
          <cell r="O1278" t="str">
            <v>cancelled</v>
          </cell>
          <cell r="Q1278" t="str">
            <v>C05560</v>
          </cell>
          <cell r="R1278">
            <v>38231</v>
          </cell>
          <cell r="S1278" t="str">
            <v>diconz</v>
          </cell>
          <cell r="U1278" t="str">
            <v>BSW OFC Initiative FY08 - - Per DRAC meeting (Russ Wheeler) cancelled project</v>
          </cell>
          <cell r="V1278" t="str">
            <v xml:space="preserve">  </v>
          </cell>
          <cell r="W1278" t="str">
            <v xml:space="preserve">  </v>
          </cell>
          <cell r="X1278" t="str">
            <v>Div Ops-NE Electric</v>
          </cell>
          <cell r="Y1278" t="str">
            <v>75005310E</v>
          </cell>
          <cell r="Z1278" t="str">
            <v>MAE1000 - MA Electric Distribution PC</v>
          </cell>
          <cell r="AA1278" t="str">
            <v>NONE</v>
          </cell>
          <cell r="AB1278" t="str">
            <v>MASS PLANT - MA 5310 - MAE1000</v>
          </cell>
          <cell r="AE1278">
            <v>0</v>
          </cell>
          <cell r="AK1278">
            <v>39003</v>
          </cell>
        </row>
        <row r="1279">
          <cell r="A1279" t="str">
            <v>C005561</v>
          </cell>
          <cell r="B1279">
            <v>5310</v>
          </cell>
          <cell r="D1279" t="str">
            <v>BW OFC Initiative FY09</v>
          </cell>
          <cell r="E1279" t="str">
            <v>P_Electric Distribution Line MA</v>
          </cell>
          <cell r="G1279" t="str">
            <v>NONE</v>
          </cell>
          <cell r="H1279" t="str">
            <v>NONE</v>
          </cell>
          <cell r="L1279" t="str">
            <v>Asset Replacement</v>
          </cell>
          <cell r="M1279" t="str">
            <v>Specific</v>
          </cell>
          <cell r="N1279" t="str">
            <v>OFC Replacements/Elimination</v>
          </cell>
          <cell r="O1279" t="str">
            <v>cancelled</v>
          </cell>
          <cell r="Q1279" t="str">
            <v>C05561</v>
          </cell>
          <cell r="R1279">
            <v>38231</v>
          </cell>
          <cell r="S1279" t="str">
            <v>diconz</v>
          </cell>
          <cell r="U1279" t="str">
            <v>BSW OFC Initiative FY09 - - Per DRAC meeting (Russ Wheeler) cancelled project</v>
          </cell>
          <cell r="V1279" t="str">
            <v xml:space="preserve">  </v>
          </cell>
          <cell r="W1279" t="str">
            <v xml:space="preserve">  </v>
          </cell>
          <cell r="X1279" t="str">
            <v>Div Ops-NE Electric</v>
          </cell>
          <cell r="Y1279" t="str">
            <v>75005310E</v>
          </cell>
          <cell r="Z1279" t="str">
            <v>MAE1000 - MA Electric Distribution PC</v>
          </cell>
          <cell r="AA1279" t="str">
            <v>NONE</v>
          </cell>
          <cell r="AB1279" t="str">
            <v>MASS PLANT - MA 5310 - MAE1000</v>
          </cell>
          <cell r="AE1279">
            <v>0</v>
          </cell>
          <cell r="AK1279">
            <v>39003</v>
          </cell>
        </row>
        <row r="1280">
          <cell r="A1280" t="str">
            <v>C005562</v>
          </cell>
          <cell r="B1280">
            <v>5310</v>
          </cell>
          <cell r="D1280" t="str">
            <v>BW OFC Initiative FY10</v>
          </cell>
          <cell r="E1280" t="str">
            <v>P_Electric Distribution Line MA</v>
          </cell>
          <cell r="G1280" t="str">
            <v>NONE</v>
          </cell>
          <cell r="H1280" t="str">
            <v>NONE</v>
          </cell>
          <cell r="L1280" t="str">
            <v>Asset Replacement</v>
          </cell>
          <cell r="M1280" t="str">
            <v>Specific</v>
          </cell>
          <cell r="N1280" t="str">
            <v>OFC Replacements/Elimination</v>
          </cell>
          <cell r="O1280" t="str">
            <v>cancelled</v>
          </cell>
          <cell r="Q1280" t="str">
            <v>C05562</v>
          </cell>
          <cell r="R1280">
            <v>38231</v>
          </cell>
          <cell r="S1280" t="str">
            <v>diconz</v>
          </cell>
          <cell r="U1280" t="str">
            <v>BSW OFC Initiative FY10 - - Per DRAC meeting (Russ Wheeler) cancelled project</v>
          </cell>
          <cell r="V1280" t="str">
            <v xml:space="preserve">  </v>
          </cell>
          <cell r="W1280" t="str">
            <v xml:space="preserve">  </v>
          </cell>
          <cell r="X1280" t="str">
            <v>Div Ops-NE Electric</v>
          </cell>
          <cell r="Y1280" t="str">
            <v>75005310E</v>
          </cell>
          <cell r="Z1280" t="str">
            <v>MAE1000 - MA Electric Distribution PC</v>
          </cell>
          <cell r="AA1280" t="str">
            <v>NONE</v>
          </cell>
          <cell r="AB1280" t="str">
            <v>MASS PLANT - MA 5310 - MAE1000</v>
          </cell>
          <cell r="AE1280">
            <v>0</v>
          </cell>
          <cell r="AK1280">
            <v>39003</v>
          </cell>
        </row>
        <row r="1281">
          <cell r="A1281" t="str">
            <v>C005563</v>
          </cell>
          <cell r="B1281">
            <v>5310</v>
          </cell>
          <cell r="D1281" t="str">
            <v>IE - BW Targeted Pole Replace</v>
          </cell>
          <cell r="E1281" t="str">
            <v>P_Electric Distribution Line MA</v>
          </cell>
          <cell r="F1281" t="str">
            <v>DCIG0311P378</v>
          </cell>
          <cell r="G1281" t="str">
            <v>40</v>
          </cell>
          <cell r="H1281" t="str">
            <v>15</v>
          </cell>
          <cell r="I1281" t="str">
            <v>MOKEY, MICHAEL</v>
          </cell>
          <cell r="J1281" t="str">
            <v>Asset Condition</v>
          </cell>
          <cell r="K1281" t="str">
            <v>D_REP-Targeted Pole Replacements</v>
          </cell>
          <cell r="L1281" t="str">
            <v>Asset Replacement</v>
          </cell>
          <cell r="M1281" t="str">
            <v>Program</v>
          </cell>
          <cell r="N1281" t="str">
            <v>Targeted Pole Replacements</v>
          </cell>
          <cell r="O1281" t="str">
            <v>open</v>
          </cell>
          <cell r="P1281">
            <v>8215</v>
          </cell>
          <cell r="Q1281" t="str">
            <v>C05563</v>
          </cell>
          <cell r="R1281">
            <v>38231</v>
          </cell>
          <cell r="S1281" t="str">
            <v>diconz</v>
          </cell>
          <cell r="U1281" t="str">
            <v>IE - BW Targeted Pole Replace</v>
          </cell>
          <cell r="V1281" t="str">
            <v xml:space="preserve">1/8/07-changed title from "EI - BW Targeted Pole Replace"_x000D_
 </v>
          </cell>
          <cell r="W1281" t="str">
            <v>This project will provide for the replacement of 250 condemned poles in BSW Division in FY06 as part of the programmed replacement of all condemned poles National Grid's New Englnad service territory.</v>
          </cell>
          <cell r="X1281" t="str">
            <v>Div Ops-NE Electric</v>
          </cell>
          <cell r="Y1281" t="str">
            <v>75005310E</v>
          </cell>
          <cell r="Z1281" t="str">
            <v>MAE1000 - MA Electric Distribution PC</v>
          </cell>
          <cell r="AA1281" t="str">
            <v>NONE</v>
          </cell>
          <cell r="AB1281" t="str">
            <v>MASS PLANT - MA 5310 - MAE1000</v>
          </cell>
          <cell r="AC1281" t="str">
            <v>A2 C433 X119</v>
          </cell>
          <cell r="AE1281">
            <v>7</v>
          </cell>
          <cell r="AF1281" t="str">
            <v>7</v>
          </cell>
          <cell r="AG1281">
            <v>41213</v>
          </cell>
          <cell r="AH1281">
            <v>258000</v>
          </cell>
        </row>
        <row r="1282">
          <cell r="A1282" t="str">
            <v>C005564</v>
          </cell>
          <cell r="B1282">
            <v>5310</v>
          </cell>
          <cell r="D1282" t="str">
            <v>BW Targeted Pole Replacements FY07</v>
          </cell>
          <cell r="E1282" t="str">
            <v>P_Electric Distribution Line MA</v>
          </cell>
          <cell r="G1282" t="str">
            <v>NONE</v>
          </cell>
          <cell r="H1282" t="str">
            <v>NONE</v>
          </cell>
          <cell r="L1282" t="str">
            <v>Asset Replacement</v>
          </cell>
          <cell r="M1282" t="str">
            <v>Specific</v>
          </cell>
          <cell r="N1282" t="str">
            <v>Targeted Pole Replacements</v>
          </cell>
          <cell r="O1282" t="str">
            <v>cancelled</v>
          </cell>
          <cell r="Q1282" t="str">
            <v>C05564</v>
          </cell>
          <cell r="R1282">
            <v>38231</v>
          </cell>
          <cell r="S1282" t="str">
            <v>diconz</v>
          </cell>
          <cell r="U1282" t="str">
            <v>BW Condemned Pole Replace FY07- - Per DRAC meeting (Russ Wheeler) cancelled project</v>
          </cell>
          <cell r="V1282" t="str">
            <v xml:space="preserve">1/8/07- changed title from "BW Condemned Pole Replace FY07"_x000D_
</v>
          </cell>
          <cell r="W1282" t="str">
            <v xml:space="preserve">  </v>
          </cell>
          <cell r="X1282" t="str">
            <v>Div Ops-NE Electric</v>
          </cell>
          <cell r="Y1282" t="str">
            <v>75005310E</v>
          </cell>
          <cell r="Z1282" t="str">
            <v>MAE1000 - MA Electric Distribution PC</v>
          </cell>
          <cell r="AA1282" t="str">
            <v>NONE</v>
          </cell>
          <cell r="AB1282" t="str">
            <v>MASS PLANT - MA 5310 - MAE1000</v>
          </cell>
          <cell r="AE1282">
            <v>0</v>
          </cell>
          <cell r="AK1282">
            <v>39003</v>
          </cell>
        </row>
        <row r="1283">
          <cell r="A1283" t="str">
            <v>C005565</v>
          </cell>
          <cell r="B1283">
            <v>5310</v>
          </cell>
          <cell r="D1283" t="str">
            <v>BW Targeted Pole Replacements FY08</v>
          </cell>
          <cell r="E1283" t="str">
            <v>P_Electric Distribution Line MA</v>
          </cell>
          <cell r="G1283" t="str">
            <v>NONE</v>
          </cell>
          <cell r="H1283" t="str">
            <v>NONE</v>
          </cell>
          <cell r="L1283" t="str">
            <v>Asset Replacement</v>
          </cell>
          <cell r="M1283" t="str">
            <v>Specific</v>
          </cell>
          <cell r="N1283" t="str">
            <v>Targeted Pole Replacements</v>
          </cell>
          <cell r="O1283" t="str">
            <v>cancelled</v>
          </cell>
          <cell r="Q1283" t="str">
            <v>C05565</v>
          </cell>
          <cell r="R1283">
            <v>38231</v>
          </cell>
          <cell r="S1283" t="str">
            <v>diconz</v>
          </cell>
          <cell r="U1283" t="str">
            <v>BW Condemned Pole Replace FY08 - - Per DRAC meeting (Russ Wheeler) cancelled project</v>
          </cell>
          <cell r="V1283" t="str">
            <v xml:space="preserve">1/8/07- changed title from "BW Condemned Pole Replace FY08"_x000D_
</v>
          </cell>
          <cell r="W1283" t="str">
            <v xml:space="preserve">  </v>
          </cell>
          <cell r="X1283" t="str">
            <v>Div Ops-NE Electric</v>
          </cell>
          <cell r="Y1283" t="str">
            <v>75005310E</v>
          </cell>
          <cell r="Z1283" t="str">
            <v>MAE1000 - MA Electric Distribution PC</v>
          </cell>
          <cell r="AA1283" t="str">
            <v>NONE</v>
          </cell>
          <cell r="AB1283" t="str">
            <v>MASS PLANT - MA 5310 - MAE1000</v>
          </cell>
          <cell r="AE1283">
            <v>0</v>
          </cell>
          <cell r="AK1283">
            <v>39003</v>
          </cell>
        </row>
        <row r="1284">
          <cell r="A1284" t="str">
            <v>C005566</v>
          </cell>
          <cell r="B1284">
            <v>5310</v>
          </cell>
          <cell r="D1284" t="str">
            <v>BW Targeted Pole Replacements FY09</v>
          </cell>
          <cell r="E1284" t="str">
            <v>P_Electric Distribution Line MA</v>
          </cell>
          <cell r="G1284" t="str">
            <v>NONE</v>
          </cell>
          <cell r="H1284" t="str">
            <v>NONE</v>
          </cell>
          <cell r="L1284" t="str">
            <v>Asset Replacement</v>
          </cell>
          <cell r="M1284" t="str">
            <v>Specific</v>
          </cell>
          <cell r="N1284" t="str">
            <v>Targeted Pole Replacements</v>
          </cell>
          <cell r="O1284" t="str">
            <v>cancelled</v>
          </cell>
          <cell r="Q1284" t="str">
            <v>C05566</v>
          </cell>
          <cell r="R1284">
            <v>38231</v>
          </cell>
          <cell r="S1284" t="str">
            <v>diconz</v>
          </cell>
          <cell r="U1284" t="str">
            <v>BW Condemned Pole Replace FY09 - - Per DRAC meeting (Russ Wheeler) cancelled project</v>
          </cell>
          <cell r="V1284" t="str">
            <v>1/8/07 - changed title from "BW Condemned Pole Replace FY09"</v>
          </cell>
          <cell r="W1284" t="str">
            <v xml:space="preserve">  </v>
          </cell>
          <cell r="X1284" t="str">
            <v>Div Ops-NE Electric</v>
          </cell>
          <cell r="Y1284" t="str">
            <v>75005310E</v>
          </cell>
          <cell r="Z1284" t="str">
            <v>MAE1000 - MA Electric Distribution PC</v>
          </cell>
          <cell r="AA1284" t="str">
            <v>NONE</v>
          </cell>
          <cell r="AB1284" t="str">
            <v>MASS PLANT - MA 5310 - MAE1000</v>
          </cell>
          <cell r="AE1284">
            <v>0</v>
          </cell>
          <cell r="AK1284">
            <v>39003</v>
          </cell>
        </row>
        <row r="1285">
          <cell r="A1285" t="str">
            <v>C005567</v>
          </cell>
          <cell r="B1285">
            <v>5310</v>
          </cell>
          <cell r="D1285" t="str">
            <v>BW Targeted Pole Replacement FY10</v>
          </cell>
          <cell r="E1285" t="str">
            <v>P_Electric Distribution Line MA</v>
          </cell>
          <cell r="G1285" t="str">
            <v>NONE</v>
          </cell>
          <cell r="H1285" t="str">
            <v>NONE</v>
          </cell>
          <cell r="L1285" t="str">
            <v>Asset Replacement</v>
          </cell>
          <cell r="M1285" t="str">
            <v>Specific</v>
          </cell>
          <cell r="N1285" t="str">
            <v>Targeted Pole Replacements</v>
          </cell>
          <cell r="O1285" t="str">
            <v>cancelled</v>
          </cell>
          <cell r="Q1285" t="str">
            <v>C05567</v>
          </cell>
          <cell r="R1285">
            <v>38231</v>
          </cell>
          <cell r="S1285" t="str">
            <v>diconz</v>
          </cell>
          <cell r="U1285" t="str">
            <v>C - - Per DRAC meeting (Russ Wheeler) cancelled project</v>
          </cell>
          <cell r="V1285" t="str">
            <v>1/8/07 - changed title from "BW Condemned Pole Replace FY10"</v>
          </cell>
          <cell r="W1285" t="str">
            <v xml:space="preserve">  </v>
          </cell>
          <cell r="X1285" t="str">
            <v>Div Ops-NE Electric</v>
          </cell>
          <cell r="Y1285" t="str">
            <v>75005310E</v>
          </cell>
          <cell r="Z1285" t="str">
            <v>MAE1000 - MA Electric Distribution PC</v>
          </cell>
          <cell r="AA1285" t="str">
            <v>NONE</v>
          </cell>
          <cell r="AB1285" t="str">
            <v>MASS PLANT - MA 5310 - MAE1000</v>
          </cell>
          <cell r="AE1285">
            <v>0</v>
          </cell>
          <cell r="AK1285">
            <v>39003</v>
          </cell>
        </row>
        <row r="1286">
          <cell r="A1286" t="str">
            <v>C005597</v>
          </cell>
          <cell r="B1286">
            <v>5310</v>
          </cell>
          <cell r="D1286" t="str">
            <v>SE-BEL Extnd Expr 335W1 to Bell ctr</v>
          </cell>
          <cell r="E1286" t="str">
            <v>P_Electric Distribution Line MA</v>
          </cell>
          <cell r="G1286" t="str">
            <v>NONE</v>
          </cell>
          <cell r="H1286" t="str">
            <v>NONE</v>
          </cell>
          <cell r="M1286" t="str">
            <v>Specific</v>
          </cell>
          <cell r="O1286" t="str">
            <v>cancelled</v>
          </cell>
          <cell r="Q1286" t="str">
            <v>C05597</v>
          </cell>
          <cell r="R1286">
            <v>38233</v>
          </cell>
          <cell r="S1286" t="str">
            <v>thomak</v>
          </cell>
          <cell r="U1286" t="str">
            <v>This job involves extending express 335W1 2 miles from P.25 S. Main St., Hopedale to P.47 Mendon St., Bellingham.</v>
          </cell>
          <cell r="V1286" t="str">
            <v>Transfering former 335W1 load on Rt. 140 between P.25 S. Main St, Hopedale and the Recloser on P.2 Cape Rd., Mendon to the 335W9.</v>
          </cell>
          <cell r="W1286" t="str">
            <v xml:space="preserve">  </v>
          </cell>
          <cell r="X1286" t="str">
            <v>Div Ops-NE Electric</v>
          </cell>
          <cell r="Y1286" t="str">
            <v>75005310E</v>
          </cell>
          <cell r="Z1286" t="str">
            <v>MAE1000 - MA Electric Distribution PC</v>
          </cell>
          <cell r="AA1286" t="str">
            <v>NONE</v>
          </cell>
          <cell r="AB1286" t="str">
            <v>MASS PLANT - MA 5310 - MAE1000</v>
          </cell>
          <cell r="AE1286">
            <v>0</v>
          </cell>
          <cell r="AK1286">
            <v>38239</v>
          </cell>
        </row>
        <row r="1287">
          <cell r="A1287" t="str">
            <v>C005602</v>
          </cell>
          <cell r="B1287">
            <v>5310</v>
          </cell>
          <cell r="D1287" t="str">
            <v>8L1/8L3 Feeder Tie, Attleboro</v>
          </cell>
          <cell r="E1287" t="str">
            <v>P_Electric Distribution Line MA</v>
          </cell>
          <cell r="G1287" t="str">
            <v>NONE</v>
          </cell>
          <cell r="H1287" t="str">
            <v>NONE</v>
          </cell>
          <cell r="I1287" t="str">
            <v>BREDIN, MICHAEL C</v>
          </cell>
          <cell r="J1287" t="str">
            <v>System Capacity &amp; Performance</v>
          </cell>
          <cell r="L1287" t="str">
            <v>Load Relief</v>
          </cell>
          <cell r="M1287" t="str">
            <v>Specific</v>
          </cell>
          <cell r="O1287" t="str">
            <v>Closed</v>
          </cell>
          <cell r="P1287">
            <v>7719</v>
          </cell>
          <cell r="Q1287" t="str">
            <v>C05602</v>
          </cell>
          <cell r="R1287">
            <v>38237</v>
          </cell>
          <cell r="S1287" t="str">
            <v>bauer</v>
          </cell>
          <cell r="U1287" t="str">
            <v>Install 2400 ft of 477 spacer cable from p4285 Park St to p5653 Forest St.  Install loadbreak switches on pole 4291 Park St and pole 5647 Forest St. Install 200 feet 2-duct bank and 500mcm AL UG cable from P5641 to P5643 Forest St.</v>
          </cell>
          <cell r="V1287" t="str">
            <v>Install 2400 feet of 477 spacer cable to make a feeder tie between the Chartley Pond Substation 8L1 and 8L3 circuits.</v>
          </cell>
          <cell r="W1287" t="str">
            <v>This feeder tie has been identified as a common item in the soon to be released Attleboro PSA Study.  This work will enable the 8L1 to provide relief to four feeders (8L3, 9L1, 9L2 &amp; 9L4) projected to be loaded over 90% of their SNC.</v>
          </cell>
          <cell r="X1287" t="str">
            <v>Div Ops-NE Electric</v>
          </cell>
          <cell r="Y1287" t="str">
            <v>75005310E</v>
          </cell>
          <cell r="Z1287" t="str">
            <v>MAE1000 - MA Electric Distribution PC</v>
          </cell>
          <cell r="AA1287" t="str">
            <v>NONE</v>
          </cell>
          <cell r="AB1287" t="str">
            <v>SUB #8 CHARTLEY POND, ATTLEBORO</v>
          </cell>
          <cell r="AE1287">
            <v>3</v>
          </cell>
          <cell r="AF1287" t="str">
            <v>3</v>
          </cell>
          <cell r="AG1287">
            <v>38965</v>
          </cell>
          <cell r="AH1287">
            <v>221000</v>
          </cell>
          <cell r="AI1287">
            <v>0</v>
          </cell>
          <cell r="AJ1287">
            <v>0</v>
          </cell>
          <cell r="AK1287">
            <v>1</v>
          </cell>
          <cell r="AL1287">
            <v>0</v>
          </cell>
          <cell r="AM1287">
            <v>1</v>
          </cell>
          <cell r="AN1287">
            <v>1</v>
          </cell>
        </row>
        <row r="1288">
          <cell r="A1288" t="str">
            <v>C005603</v>
          </cell>
          <cell r="B1288">
            <v>5310</v>
          </cell>
          <cell r="D1288" t="str">
            <v>SE 3422W2 Inst. 477 Common St WREN</v>
          </cell>
          <cell r="E1288" t="str">
            <v>P_Electric Distribution Line MA</v>
          </cell>
          <cell r="G1288" t="str">
            <v>NONE</v>
          </cell>
          <cell r="H1288" t="str">
            <v>NONE</v>
          </cell>
          <cell r="I1288" t="str">
            <v>BREDIN, MICHAEL C</v>
          </cell>
          <cell r="J1288" t="str">
            <v>System Capacity &amp; Performance</v>
          </cell>
          <cell r="L1288" t="str">
            <v>Load Relief</v>
          </cell>
          <cell r="M1288" t="str">
            <v>Specific</v>
          </cell>
          <cell r="O1288" t="str">
            <v>Closed</v>
          </cell>
          <cell r="P1288">
            <v>8533</v>
          </cell>
          <cell r="Q1288" t="str">
            <v>C05603</v>
          </cell>
          <cell r="R1288">
            <v>38237</v>
          </cell>
          <cell r="S1288" t="str">
            <v>duffjo</v>
          </cell>
          <cell r="U1288" t="str">
            <v>Install 1000 circuit feet of #477 15KV spacer cable, 1 15KV line recloser and miscelaneous overhead equipment on East St in Wrentham to connect the 3422W2 feeder with 3424W1. Needed for SLR2005</v>
          </cell>
          <cell r="V1288" t="str">
            <v>Provides tie between So.Wrentham 3422W2 and Crocker 3424W1.  Will allow load to be transferred from 3424W1 to 3422W2.</v>
          </cell>
          <cell r="W1288" t="str">
            <v>Needed to relieve the Crocker 3424W1 feeder &gt;100.  This section will provide a tie between So.Wrentham 3422W2 and Crocker 3424W1 and allow load transfer. Also, to maintain existing reliability, a recloser is required at P3 East Street Wrentham, Per J. Duf</v>
          </cell>
          <cell r="X1288" t="str">
            <v>Div Ops-NE Electric</v>
          </cell>
          <cell r="Y1288" t="str">
            <v>75005310E</v>
          </cell>
          <cell r="Z1288" t="str">
            <v>MAE1000 - MA Electric Distribution PC</v>
          </cell>
          <cell r="AA1288" t="str">
            <v>NONE</v>
          </cell>
          <cell r="AB1288" t="str">
            <v>MASS PLANT - MA 5310 - MAE1000</v>
          </cell>
          <cell r="AE1288">
            <v>2</v>
          </cell>
          <cell r="AF1288" t="str">
            <v>2</v>
          </cell>
          <cell r="AG1288">
            <v>38447</v>
          </cell>
          <cell r="AH1288">
            <v>58670</v>
          </cell>
          <cell r="AI1288">
            <v>1</v>
          </cell>
          <cell r="AJ1288">
            <v>1</v>
          </cell>
          <cell r="AK1288">
            <v>1</v>
          </cell>
          <cell r="AL1288">
            <v>0</v>
          </cell>
          <cell r="AM1288">
            <v>1</v>
          </cell>
          <cell r="AN1288">
            <v>1</v>
          </cell>
        </row>
        <row r="1289">
          <cell r="A1289" t="str">
            <v>C005604</v>
          </cell>
          <cell r="B1289">
            <v>5310</v>
          </cell>
          <cell r="D1289" t="str">
            <v>Prolerized-Everett, MA</v>
          </cell>
          <cell r="E1289" t="str">
            <v>P_Electric Distribution Line MA</v>
          </cell>
          <cell r="G1289" t="str">
            <v>NONE</v>
          </cell>
          <cell r="H1289" t="str">
            <v>NONE</v>
          </cell>
          <cell r="M1289" t="str">
            <v>Specific</v>
          </cell>
          <cell r="O1289" t="str">
            <v>Closed</v>
          </cell>
          <cell r="Q1289" t="str">
            <v>C05604</v>
          </cell>
          <cell r="R1289">
            <v>38237</v>
          </cell>
          <cell r="S1289" t="str">
            <v>jankow</v>
          </cell>
          <cell r="U1289" t="str">
            <v>Install 5 MH's, 2,100' ft of 6" EB-20 9 way duct bank and other misc underground equipment.</v>
          </cell>
          <cell r="V1289" t="str">
            <v>Prolerized is metal crushing business.The company has purchased a new 9,000 h.p. and will run at 1.5 times the capacity of the nameplate ratings.MECo will install a MH and duct sytem on Robin and Rover St.</v>
          </cell>
          <cell r="W1289" t="str">
            <v xml:space="preserve">  </v>
          </cell>
          <cell r="X1289" t="str">
            <v>Div Ops-NE Electric</v>
          </cell>
          <cell r="Y1289" t="str">
            <v>75005310E</v>
          </cell>
          <cell r="Z1289" t="str">
            <v>MAE1000 - MA Electric Distribution PC</v>
          </cell>
          <cell r="AA1289" t="str">
            <v>NONE</v>
          </cell>
          <cell r="AB1289" t="str">
            <v>MASS PLANT - MA 5310 - MAE1000</v>
          </cell>
          <cell r="AE1289">
            <v>0</v>
          </cell>
        </row>
        <row r="1290">
          <cell r="A1290" t="str">
            <v>C005605</v>
          </cell>
          <cell r="B1290">
            <v>5310</v>
          </cell>
          <cell r="D1290" t="str">
            <v>SE Install 477 Union St Franklin</v>
          </cell>
          <cell r="E1290" t="str">
            <v>P_Electric Distribution Line MA</v>
          </cell>
          <cell r="G1290" t="str">
            <v>NONE</v>
          </cell>
          <cell r="H1290" t="str">
            <v>NONE</v>
          </cell>
          <cell r="I1290" t="str">
            <v>CASTRO, JOHN</v>
          </cell>
          <cell r="J1290" t="str">
            <v>System Capacity &amp; Performance</v>
          </cell>
          <cell r="L1290" t="str">
            <v>Load Relief</v>
          </cell>
          <cell r="M1290" t="str">
            <v>Specific</v>
          </cell>
          <cell r="O1290" t="str">
            <v>Closed</v>
          </cell>
          <cell r="P1290">
            <v>8551</v>
          </cell>
          <cell r="Q1290" t="str">
            <v>C05605</v>
          </cell>
          <cell r="R1290">
            <v>38238</v>
          </cell>
          <cell r="S1290" t="str">
            <v>duffjo</v>
          </cell>
          <cell r="U1290" t="str">
            <v>Reconductor 3000 CF of 477 mainline on Union St Franklin between King St and Arlington and install and convert 2800 CF 477 mainline on Union St between Arlingon and West Central St. in Franklin  (341J1).</v>
          </cell>
          <cell r="V1290" t="str">
            <v>Part of new Union St 348W5 feeder.  Section between Arlington and West Central will be converted from Franklin 341J1.</v>
          </cell>
          <cell r="W1290" t="str">
            <v>Union St will become part of mainline for new 348W5 feeder and the section between Arlington and W.Central in Franklin will begin the conversion of Franklin 4kV load on the 341J1 feeder._x000D_
PPF=36 (based on association with C01930)</v>
          </cell>
          <cell r="X1290" t="str">
            <v>Div Ops-NE Electric</v>
          </cell>
          <cell r="Y1290" t="str">
            <v>75005310E</v>
          </cell>
          <cell r="Z1290" t="str">
            <v>MAE1000 - MA Electric Distribution PC</v>
          </cell>
          <cell r="AA1290" t="str">
            <v>NONE</v>
          </cell>
          <cell r="AB1290" t="str">
            <v>MASS PLANT - MA 5310 - MAE1000</v>
          </cell>
          <cell r="AE1290">
            <v>4</v>
          </cell>
          <cell r="AF1290" t="str">
            <v>4</v>
          </cell>
          <cell r="AG1290">
            <v>39233</v>
          </cell>
          <cell r="AH1290">
            <v>681650</v>
          </cell>
          <cell r="AI1290">
            <v>0</v>
          </cell>
          <cell r="AJ1290">
            <v>0</v>
          </cell>
          <cell r="AK1290">
            <v>0</v>
          </cell>
          <cell r="AL1290">
            <v>1</v>
          </cell>
          <cell r="AM1290">
            <v>0</v>
          </cell>
          <cell r="AN1290">
            <v>1</v>
          </cell>
        </row>
        <row r="1291">
          <cell r="A1291" t="str">
            <v>C005606</v>
          </cell>
          <cell r="B1291">
            <v>5310</v>
          </cell>
          <cell r="D1291" t="str">
            <v>SE Recon 7L4, Prov. St, Seekonk</v>
          </cell>
          <cell r="E1291" t="str">
            <v>P_Electric Distribution Line MA</v>
          </cell>
          <cell r="G1291" t="str">
            <v>NONE</v>
          </cell>
          <cell r="H1291" t="str">
            <v>NONE</v>
          </cell>
          <cell r="I1291" t="str">
            <v>BAUER, JAMES</v>
          </cell>
          <cell r="J1291" t="str">
            <v>System Capacity &amp; Performance</v>
          </cell>
          <cell r="L1291" t="str">
            <v>Load Relief</v>
          </cell>
          <cell r="M1291" t="str">
            <v>Specific</v>
          </cell>
          <cell r="O1291" t="str">
            <v>Closed</v>
          </cell>
          <cell r="P1291">
            <v>8559</v>
          </cell>
          <cell r="Q1291" t="str">
            <v>C05606</v>
          </cell>
          <cell r="R1291">
            <v>38238</v>
          </cell>
          <cell r="S1291" t="str">
            <v>bauer</v>
          </cell>
          <cell r="U1291" t="str">
            <v>Reconductor 800 feet of 4/0 Al with 477 Al spacer cable from pole 2018 to pole 2023 Providence St in Seekonk.</v>
          </cell>
          <cell r="V1291" t="str">
            <v>This work will increase the 7L4 feeder SNC from 423 to 445 amps.  This will relieve the 7L4 feeder that is projected to be loaded above 90% in 2006.  The CPP # is 13.2.</v>
          </cell>
          <cell r="W1291" t="str">
            <v>This work has been identified as a common item in the soon to be released Attleboro Area PSA Study.  This work will relieve one feeder (7L4) that is projected to be loaded above 90% of its SNC in 2006.</v>
          </cell>
          <cell r="X1291" t="str">
            <v>Div Ops-NE Electric</v>
          </cell>
          <cell r="Y1291" t="str">
            <v>75005310E</v>
          </cell>
          <cell r="Z1291" t="str">
            <v>MAE1000 - MA Electric Distribution PC</v>
          </cell>
          <cell r="AA1291" t="str">
            <v>NONE</v>
          </cell>
          <cell r="AB1291" t="str">
            <v>SUB #7 MINK STREET, SEEKONK</v>
          </cell>
          <cell r="AE1291">
            <v>2</v>
          </cell>
          <cell r="AF1291" t="str">
            <v>2</v>
          </cell>
          <cell r="AG1291">
            <v>38734</v>
          </cell>
          <cell r="AH1291">
            <v>45000</v>
          </cell>
          <cell r="AI1291">
            <v>1</v>
          </cell>
          <cell r="AJ1291">
            <v>1</v>
          </cell>
          <cell r="AK1291">
            <v>1</v>
          </cell>
          <cell r="AL1291">
            <v>0</v>
          </cell>
          <cell r="AM1291">
            <v>1</v>
          </cell>
          <cell r="AN1291">
            <v>1</v>
          </cell>
        </row>
        <row r="1292">
          <cell r="A1292" t="str">
            <v>C005607</v>
          </cell>
          <cell r="B1292">
            <v>5310</v>
          </cell>
          <cell r="D1292" t="str">
            <v>SE Repl T4 cables at Read St Sub</v>
          </cell>
          <cell r="E1292" t="str">
            <v>P_Electric Distribution Sub MA</v>
          </cell>
          <cell r="G1292" t="str">
            <v>NONE</v>
          </cell>
          <cell r="H1292" t="str">
            <v>NONE</v>
          </cell>
          <cell r="L1292" t="str">
            <v>Load Relief</v>
          </cell>
          <cell r="M1292" t="str">
            <v>Specific</v>
          </cell>
          <cell r="O1292" t="str">
            <v>cancelled</v>
          </cell>
          <cell r="Q1292" t="str">
            <v>C05607</v>
          </cell>
          <cell r="R1292">
            <v>38238</v>
          </cell>
          <cell r="S1292" t="str">
            <v>bauer</v>
          </cell>
          <cell r="U1292" t="str">
            <v>Replace 13.2 kv cables from T4 to the 13.2 kv bus at Read St Sub.</v>
          </cell>
          <cell r="V1292" t="str">
            <v>This work along with the replacement of the existing 20 MVA T4 will alleviate a 480 MWhr violation for the loss of the T5 at Read St Sub.</v>
          </cell>
          <cell r="W1292" t="str">
            <v>This work is necessary in order to avoid a 480 MWhr violation at the Read St Sub for the loss of T5.  This will also avoid 10,000 unserved customers in the event of the loss of T5.</v>
          </cell>
          <cell r="X1292" t="str">
            <v>Div Ops-NE Electric</v>
          </cell>
          <cell r="Y1292" t="str">
            <v>75005310E</v>
          </cell>
          <cell r="Z1292" t="str">
            <v>MAE1000 - MA Electric Distribution PC</v>
          </cell>
          <cell r="AA1292" t="str">
            <v>NONE</v>
          </cell>
          <cell r="AB1292" t="str">
            <v>SUB #9 READ STREET, ATTLEBORO</v>
          </cell>
          <cell r="AE1292">
            <v>0</v>
          </cell>
          <cell r="AK1292">
            <v>39262</v>
          </cell>
        </row>
        <row r="1293">
          <cell r="A1293" t="str">
            <v>C005608</v>
          </cell>
          <cell r="B1293">
            <v>5310</v>
          </cell>
          <cell r="D1293" t="str">
            <v>SE-MARL Ext 310W3 on Farm Rd</v>
          </cell>
          <cell r="E1293" t="str">
            <v>P_Electric Distribution Line MA</v>
          </cell>
          <cell r="G1293" t="str">
            <v>NONE</v>
          </cell>
          <cell r="H1293" t="str">
            <v>NONE</v>
          </cell>
          <cell r="I1293" t="str">
            <v>THOMPSON, JOHN</v>
          </cell>
          <cell r="J1293" t="str">
            <v>System Capacity &amp; Performance</v>
          </cell>
          <cell r="L1293" t="str">
            <v>Reliability - Dist</v>
          </cell>
          <cell r="M1293" t="str">
            <v>Specific</v>
          </cell>
          <cell r="O1293" t="str">
            <v>cancelled</v>
          </cell>
          <cell r="P1293">
            <v>8588</v>
          </cell>
          <cell r="Q1293" t="str">
            <v>C05608</v>
          </cell>
          <cell r="R1293">
            <v>38238</v>
          </cell>
          <cell r="S1293" t="str">
            <v>thomp</v>
          </cell>
          <cell r="U1293" t="str">
            <v>Extend 310W3 along Farm Rd., Marlboro transfer Broadmeadow load to 310W3</v>
          </cell>
          <cell r="V1293" t="str">
            <v>Add 6000' 477 Sp Cbl, double circuit along Farm Rd.</v>
          </cell>
          <cell r="W1293" t="str">
            <v>Eliminate Feeder Design Criteria Violations for 310W5 and 311W5_x000D_
_x000D_
                                                  PPF Score 30</v>
          </cell>
          <cell r="X1293" t="str">
            <v>Div Ops-NE Electric</v>
          </cell>
          <cell r="Y1293" t="str">
            <v>75005310E</v>
          </cell>
          <cell r="Z1293" t="str">
            <v>MAE1000 - MA Electric Distribution PC</v>
          </cell>
          <cell r="AA1293" t="str">
            <v>NONE</v>
          </cell>
          <cell r="AB1293" t="str">
            <v>MASS PLANT - MA 5310 - MAE1000</v>
          </cell>
          <cell r="AE1293">
            <v>0</v>
          </cell>
          <cell r="AK1293">
            <v>41051</v>
          </cell>
        </row>
        <row r="1294">
          <cell r="A1294" t="str">
            <v>C005609</v>
          </cell>
          <cell r="B1294">
            <v>5310</v>
          </cell>
          <cell r="D1294" t="str">
            <v>SE-WBO Repl 312W5 Regs</v>
          </cell>
          <cell r="E1294" t="str">
            <v>P_Electric Distribution Sub MA</v>
          </cell>
          <cell r="G1294" t="str">
            <v>NONE</v>
          </cell>
          <cell r="H1294" t="str">
            <v>NONE</v>
          </cell>
          <cell r="I1294" t="str">
            <v>THOMPSON, JOHN</v>
          </cell>
          <cell r="J1294" t="str">
            <v>System Capacity &amp; Performance</v>
          </cell>
          <cell r="L1294" t="str">
            <v>Load Relief</v>
          </cell>
          <cell r="M1294" t="str">
            <v>Specific</v>
          </cell>
          <cell r="O1294" t="str">
            <v>Closed</v>
          </cell>
          <cell r="P1294">
            <v>7521</v>
          </cell>
          <cell r="Q1294" t="str">
            <v>C05609</v>
          </cell>
          <cell r="R1294">
            <v>38238</v>
          </cell>
          <cell r="S1294" t="str">
            <v>thomp</v>
          </cell>
          <cell r="U1294" t="str">
            <v>Upgrade 250 kva retgs to 333 kva</v>
          </cell>
          <cell r="V1294" t="str">
            <v>Install new 333 kva regs</v>
          </cell>
          <cell r="W1294" t="str">
            <v>Relief for 2 feeders over 90% SN, 312W5, 317W3_x000D_
_x000D_
                                              PPF Score 20</v>
          </cell>
          <cell r="X1294" t="str">
            <v>Div Ops-NE Electric</v>
          </cell>
          <cell r="Y1294" t="str">
            <v>75005310E</v>
          </cell>
          <cell r="Z1294" t="str">
            <v>MAE1000 - MA Electric Distribution PC</v>
          </cell>
          <cell r="AA1294" t="str">
            <v>NONE</v>
          </cell>
          <cell r="AB1294" t="str">
            <v>SUB #312 WESTBORO - WATER ST, WESTB</v>
          </cell>
          <cell r="AE1294">
            <v>3</v>
          </cell>
          <cell r="AF1294" t="str">
            <v>3</v>
          </cell>
          <cell r="AG1294">
            <v>39169</v>
          </cell>
          <cell r="AH1294">
            <v>75380</v>
          </cell>
          <cell r="AI1294">
            <v>1</v>
          </cell>
          <cell r="AJ1294">
            <v>1</v>
          </cell>
          <cell r="AK1294">
            <v>1</v>
          </cell>
          <cell r="AL1294">
            <v>0</v>
          </cell>
          <cell r="AM1294">
            <v>1</v>
          </cell>
          <cell r="AN1294">
            <v>1</v>
          </cell>
        </row>
        <row r="1295">
          <cell r="A1295" t="str">
            <v>C005610</v>
          </cell>
          <cell r="B1295">
            <v>5310</v>
          </cell>
          <cell r="D1295" t="str">
            <v>SE-MARL Reconductor Elm St</v>
          </cell>
          <cell r="E1295" t="str">
            <v>P_Electric Distribution Line MA</v>
          </cell>
          <cell r="G1295" t="str">
            <v>NONE</v>
          </cell>
          <cell r="H1295" t="str">
            <v>NONE</v>
          </cell>
          <cell r="I1295" t="str">
            <v>THOMPSON, JOHN</v>
          </cell>
          <cell r="J1295" t="str">
            <v>System Capacity &amp; Performance</v>
          </cell>
          <cell r="L1295" t="str">
            <v>Load Relief</v>
          </cell>
          <cell r="M1295" t="str">
            <v>Specific</v>
          </cell>
          <cell r="O1295" t="str">
            <v>Closed</v>
          </cell>
          <cell r="P1295">
            <v>8590</v>
          </cell>
          <cell r="Q1295" t="str">
            <v>C05610</v>
          </cell>
          <cell r="R1295">
            <v>38238</v>
          </cell>
          <cell r="S1295" t="str">
            <v>thomp</v>
          </cell>
          <cell r="U1295" t="str">
            <v>Reconductor Elm St Marlboro from 4/0  to 477 Al on 311W4 fdr</v>
          </cell>
          <cell r="V1295" t="str">
            <v>Reconductor 2000' 4/0 to 477 Al</v>
          </cell>
          <cell r="W1295" t="str">
            <v>Summer load relief for 311W4 and 311W1 exceeding 90% SN rating_x000D_
_x000D_
                                              PPF Score 13</v>
          </cell>
          <cell r="X1295" t="str">
            <v>Div Ops-NE Electric</v>
          </cell>
          <cell r="Y1295" t="str">
            <v>75005310E</v>
          </cell>
          <cell r="Z1295" t="str">
            <v>MAE1000 - MA Electric Distribution PC</v>
          </cell>
          <cell r="AA1295" t="str">
            <v>NONE</v>
          </cell>
          <cell r="AB1295" t="str">
            <v>MASS PLANT - MA 5310 - MAE1000</v>
          </cell>
          <cell r="AE1295">
            <v>3</v>
          </cell>
          <cell r="AF1295" t="str">
            <v>3</v>
          </cell>
          <cell r="AG1295">
            <v>38959</v>
          </cell>
          <cell r="AH1295">
            <v>433000</v>
          </cell>
          <cell r="AI1295">
            <v>0</v>
          </cell>
          <cell r="AJ1295">
            <v>0</v>
          </cell>
          <cell r="AK1295">
            <v>0</v>
          </cell>
          <cell r="AL1295">
            <v>0</v>
          </cell>
          <cell r="AM1295">
            <v>1</v>
          </cell>
          <cell r="AN1295">
            <v>1</v>
          </cell>
        </row>
        <row r="1296">
          <cell r="A1296" t="str">
            <v>C005611</v>
          </cell>
          <cell r="B1296">
            <v>5310</v>
          </cell>
          <cell r="D1296" t="str">
            <v>SE-S MARL SUB Repl 3 VIR Recls</v>
          </cell>
          <cell r="E1296" t="str">
            <v>P_Electric Distribution Sub MA</v>
          </cell>
          <cell r="G1296" t="str">
            <v>NONE</v>
          </cell>
          <cell r="H1296" t="str">
            <v>NONE</v>
          </cell>
          <cell r="J1296" t="str">
            <v>Asset Condition</v>
          </cell>
          <cell r="L1296" t="str">
            <v>Asset Replacement</v>
          </cell>
          <cell r="M1296" t="str">
            <v>Specific</v>
          </cell>
          <cell r="N1296" t="str">
            <v>Substation Asset Replacement</v>
          </cell>
          <cell r="O1296" t="str">
            <v>cancelled</v>
          </cell>
          <cell r="P1296">
            <v>7518</v>
          </cell>
          <cell r="Q1296" t="str">
            <v>C05611</v>
          </cell>
          <cell r="R1296">
            <v>38238</v>
          </cell>
          <cell r="S1296" t="str">
            <v>thomp</v>
          </cell>
          <cell r="U1296" t="str">
            <v>Replace VIR reclosers on 310W3, 310W6 and 310W5 to increase circuit rating</v>
          </cell>
          <cell r="V1296" t="str">
            <v>Install 2 VIR eclosers per Marlboro Study</v>
          </cell>
          <cell r="W1296" t="str">
            <v>Upgrade VIR reclosers to increase feeder ratings for summer load relief_x000D_
_x000D_
                                              PPF Score 20</v>
          </cell>
          <cell r="X1296" t="str">
            <v>Div Ops-NE Electric</v>
          </cell>
          <cell r="Y1296" t="str">
            <v>75005310E</v>
          </cell>
          <cell r="Z1296" t="str">
            <v>MAE1000 - MA Electric Distribution PC</v>
          </cell>
          <cell r="AA1296" t="str">
            <v>NONE</v>
          </cell>
          <cell r="AB1296" t="str">
            <v xml:space="preserve">SUB #310 SOUTH MARLBOROUGH - SOUTH </v>
          </cell>
          <cell r="AE1296">
            <v>0</v>
          </cell>
          <cell r="AK1296">
            <v>38377</v>
          </cell>
        </row>
        <row r="1297">
          <cell r="A1297" t="str">
            <v>C005612</v>
          </cell>
          <cell r="B1297">
            <v>5310</v>
          </cell>
          <cell r="D1297" t="str">
            <v>SE-UXBR SUB Automate 8 breakers</v>
          </cell>
          <cell r="E1297" t="str">
            <v>P_Electric Distribution Sub MA</v>
          </cell>
          <cell r="G1297" t="str">
            <v>NONE</v>
          </cell>
          <cell r="H1297" t="str">
            <v>NONE</v>
          </cell>
          <cell r="I1297" t="str">
            <v>COOPER, ROGER</v>
          </cell>
          <cell r="J1297" t="str">
            <v>System Capacity &amp; Performance</v>
          </cell>
          <cell r="L1297" t="str">
            <v>Reliability - Dist</v>
          </cell>
          <cell r="M1297" t="str">
            <v>Specific</v>
          </cell>
          <cell r="N1297" t="str">
            <v>EMS Expansion</v>
          </cell>
          <cell r="O1297" t="str">
            <v>cancelled</v>
          </cell>
          <cell r="P1297">
            <v>7520</v>
          </cell>
          <cell r="Q1297" t="str">
            <v>C05612</v>
          </cell>
          <cell r="R1297">
            <v>38238</v>
          </cell>
          <cell r="S1297" t="str">
            <v>thomp</v>
          </cell>
          <cell r="U1297" t="str">
            <v>Add EMS feeder monitoring and control to 8 breakers</v>
          </cell>
          <cell r="V1297" t="str">
            <v>install EMS RTU and remote control &amp; monitoring for 8 breakers</v>
          </cell>
          <cell r="W1297" t="str">
            <v>Automate restorations to reduce Supply Design Critera MWHrs to zero from 70_x000D_
_x000D_
                                                  PPF Score 1</v>
          </cell>
          <cell r="X1297" t="str">
            <v>Div Ops-NE Electric</v>
          </cell>
          <cell r="Y1297" t="str">
            <v>75005310E</v>
          </cell>
          <cell r="Z1297" t="str">
            <v>MAE1000 - MA Electric Distribution PC</v>
          </cell>
          <cell r="AA1297" t="str">
            <v>NONE</v>
          </cell>
          <cell r="AB1297" t="str">
            <v>SUB #321 UXBRIDGE, UXBRIDGE</v>
          </cell>
          <cell r="AE1297">
            <v>0</v>
          </cell>
          <cell r="AK1297">
            <v>39262</v>
          </cell>
        </row>
        <row r="1298">
          <cell r="A1298" t="str">
            <v>C005613</v>
          </cell>
          <cell r="B1298">
            <v>5310</v>
          </cell>
          <cell r="D1298" t="str">
            <v>SE-DEPOT ST SUB Automate 11 breaker</v>
          </cell>
          <cell r="E1298" t="str">
            <v>P_Electric Distribution Sub MA</v>
          </cell>
          <cell r="G1298" t="str">
            <v>NONE</v>
          </cell>
          <cell r="H1298" t="str">
            <v>NONE</v>
          </cell>
          <cell r="L1298" t="str">
            <v>Reliability - Dist</v>
          </cell>
          <cell r="M1298" t="str">
            <v>Specific</v>
          </cell>
          <cell r="N1298" t="str">
            <v>EMS Expansion</v>
          </cell>
          <cell r="O1298" t="str">
            <v>cancelled</v>
          </cell>
          <cell r="Q1298" t="str">
            <v>C05613</v>
          </cell>
          <cell r="R1298">
            <v>38238</v>
          </cell>
          <cell r="S1298" t="str">
            <v>thomp</v>
          </cell>
          <cell r="U1298" t="str">
            <v>Add EMS feeder monitoring and control to 11 breakers</v>
          </cell>
          <cell r="V1298" t="str">
            <v>Add remote control &amp; monitoring of 11 breakers to decrease restoration time to zero from 50 MWHrs</v>
          </cell>
          <cell r="W1298" t="str">
            <v>Automate restorations to reduce Supply Design Criteria MWHrs to zero from 50_x000D_
_x000D_
                                            PPF Score 1</v>
          </cell>
          <cell r="X1298" t="str">
            <v>Div Ops-NE Electric</v>
          </cell>
          <cell r="Y1298" t="str">
            <v>75005310E</v>
          </cell>
          <cell r="Z1298" t="str">
            <v>MAE1000 - MA Electric Distribution PC</v>
          </cell>
          <cell r="AA1298" t="str">
            <v>NONE</v>
          </cell>
          <cell r="AB1298" t="str">
            <v>SUB #335 DEPOT ST, MILFORD</v>
          </cell>
          <cell r="AE1298">
            <v>0</v>
          </cell>
          <cell r="AK1298">
            <v>39262</v>
          </cell>
        </row>
        <row r="1299">
          <cell r="A1299" t="str">
            <v>C005614</v>
          </cell>
          <cell r="B1299">
            <v>5310</v>
          </cell>
          <cell r="D1299" t="str">
            <v>SE Inst 477 Prospect St Franklin</v>
          </cell>
          <cell r="E1299" t="str">
            <v>P_Electric Distribution Line MA</v>
          </cell>
          <cell r="G1299" t="str">
            <v>49</v>
          </cell>
          <cell r="H1299" t="str">
            <v>NONE</v>
          </cell>
          <cell r="I1299" t="str">
            <v>EVANS, DAVID</v>
          </cell>
          <cell r="J1299" t="str">
            <v>System Capacity &amp; Performance</v>
          </cell>
          <cell r="L1299" t="str">
            <v>Load Relief</v>
          </cell>
          <cell r="M1299" t="str">
            <v>Specific</v>
          </cell>
          <cell r="O1299" t="str">
            <v>Closed</v>
          </cell>
          <cell r="P1299">
            <v>8550</v>
          </cell>
          <cell r="Q1299" t="str">
            <v>C05614</v>
          </cell>
          <cell r="R1299">
            <v>38238</v>
          </cell>
          <cell r="S1299" t="str">
            <v>duffjo</v>
          </cell>
          <cell r="U1299" t="str">
            <v>Install 9000 CF of 477 mainline on Prospect St. Franklin and double circuit 2000 CF on Washington St in Franklin.  Will become mainline for the Beaver Pond 344W4 feeder.</v>
          </cell>
          <cell r="V1299" t="str">
            <v>The Beaver Pond 344W4 feeder will need to be redirected into Bellingham once the new Union 348W5 feeder is in service. It will relieve the Depot 335W1 in 2006.</v>
          </cell>
          <cell r="W1299" t="str">
            <v>Needed to provide new path for the Beaver Pond 344W4 feeder into Bellingham. Existing 344W4 will be replaced with new Union 348W5. This new mainline will eventually provide relief for the Depot 335W1 feeder &gt;100% (when Maple St is reconductored) and impro</v>
          </cell>
          <cell r="X1299" t="str">
            <v>Div Ops-NE Electric</v>
          </cell>
          <cell r="Y1299" t="str">
            <v>75005310E</v>
          </cell>
          <cell r="Z1299" t="str">
            <v>MAE1000 - MA Electric Distribution PC</v>
          </cell>
          <cell r="AA1299" t="str">
            <v>NONE</v>
          </cell>
          <cell r="AB1299" t="str">
            <v>MASS PLANT - MA 5310 - MAE1000</v>
          </cell>
          <cell r="AE1299">
            <v>3</v>
          </cell>
          <cell r="AF1299" t="str">
            <v>3</v>
          </cell>
          <cell r="AG1299">
            <v>39148</v>
          </cell>
          <cell r="AH1299">
            <v>1071000</v>
          </cell>
          <cell r="AI1299">
            <v>0</v>
          </cell>
          <cell r="AJ1299">
            <v>0</v>
          </cell>
          <cell r="AK1299">
            <v>0</v>
          </cell>
          <cell r="AL1299">
            <v>1</v>
          </cell>
          <cell r="AM1299">
            <v>0</v>
          </cell>
          <cell r="AN1299">
            <v>1</v>
          </cell>
        </row>
        <row r="1300">
          <cell r="A1300" t="str">
            <v>C005615</v>
          </cell>
          <cell r="B1300">
            <v>5310</v>
          </cell>
          <cell r="D1300" t="str">
            <v>Dist Line Work for 9L6 - Attl</v>
          </cell>
          <cell r="E1300" t="str">
            <v>P_Electric Distribution Line MA</v>
          </cell>
          <cell r="G1300" t="str">
            <v>NONE</v>
          </cell>
          <cell r="H1300" t="str">
            <v>NONE</v>
          </cell>
          <cell r="I1300" t="str">
            <v>BAUER, JAMES</v>
          </cell>
          <cell r="J1300" t="str">
            <v>System Capacity &amp; Performance</v>
          </cell>
          <cell r="L1300" t="str">
            <v>Load Relief</v>
          </cell>
          <cell r="M1300" t="str">
            <v>Specific</v>
          </cell>
          <cell r="O1300" t="str">
            <v>Closed</v>
          </cell>
          <cell r="P1300">
            <v>7929</v>
          </cell>
          <cell r="Q1300" t="str">
            <v>C05615</v>
          </cell>
          <cell r="R1300">
            <v>38238</v>
          </cell>
          <cell r="S1300" t="str">
            <v>bauer</v>
          </cell>
          <cell r="U1300" t="str">
            <v>Install 19000 circuit feet of overhead mainline for the 9L6 feeder.</v>
          </cell>
          <cell r="V1300" t="str">
            <v xml:space="preserve">Install 5000 feet of 477 SP from Read St Sub to P1529 Newport Ave.  Also install 10000 feet of 477SP from P1457 West St to P4589 Thacher St.  Install 2000 feet of 477 SP from P1483 Newport Ave to P1499 Newport Ave.  Install 2000 feet of 477 SP from P4564 </v>
          </cell>
          <cell r="W1300" t="str">
            <v xml:space="preserve">This work is identified in the soon to be released Attleboro Area PSA Study.  This is the distribution work necessary for this new feeder to provide load relief to the area. </v>
          </cell>
          <cell r="X1300" t="str">
            <v>Div Ops-NE Electric</v>
          </cell>
          <cell r="Y1300" t="str">
            <v>75005310E</v>
          </cell>
          <cell r="Z1300" t="str">
            <v>MAE1000 - MA Electric Distribution PC</v>
          </cell>
          <cell r="AA1300" t="str">
            <v>NONE</v>
          </cell>
          <cell r="AB1300" t="str">
            <v>MASS PLANT - MA 5310 - MAE1000</v>
          </cell>
          <cell r="AE1300">
            <v>0</v>
          </cell>
        </row>
        <row r="1301">
          <cell r="A1301" t="str">
            <v>C005616</v>
          </cell>
          <cell r="B1301">
            <v>5310</v>
          </cell>
          <cell r="D1301" t="str">
            <v>EMS - Beach Rd Sub</v>
          </cell>
          <cell r="E1301" t="str">
            <v>P_Electric Distribution Sub MA</v>
          </cell>
          <cell r="G1301" t="str">
            <v>NONE</v>
          </cell>
          <cell r="H1301" t="str">
            <v>NONE</v>
          </cell>
          <cell r="L1301" t="str">
            <v>Reliability - Dist</v>
          </cell>
          <cell r="M1301" t="str">
            <v>Specific</v>
          </cell>
          <cell r="N1301" t="str">
            <v>EMS Expansion</v>
          </cell>
          <cell r="O1301" t="str">
            <v>cancelled</v>
          </cell>
          <cell r="Q1301" t="str">
            <v>C05616</v>
          </cell>
          <cell r="R1301">
            <v>38238</v>
          </cell>
          <cell r="S1301" t="str">
            <v>diconz</v>
          </cell>
          <cell r="U1301" t="str">
            <v>EMS - Beach Rd Sub</v>
          </cell>
          <cell r="V1301" t="str">
            <v xml:space="preserve">  </v>
          </cell>
          <cell r="W1301" t="str">
            <v xml:space="preserve">  </v>
          </cell>
          <cell r="X1301" t="str">
            <v>Div Ops-NE Electric</v>
          </cell>
          <cell r="Y1301" t="str">
            <v>75005310E</v>
          </cell>
          <cell r="Z1301" t="str">
            <v>MAE1000 - MA Electric Distribution PC</v>
          </cell>
          <cell r="AA1301" t="str">
            <v>NONE</v>
          </cell>
          <cell r="AB1301" t="str">
            <v xml:space="preserve">COMPANY 5310 LEVEL ELECT DIST </v>
          </cell>
          <cell r="AE1301">
            <v>0</v>
          </cell>
          <cell r="AK1301">
            <v>39262</v>
          </cell>
        </row>
        <row r="1302">
          <cell r="A1302" t="str">
            <v>C005617</v>
          </cell>
          <cell r="B1302">
            <v>5310</v>
          </cell>
          <cell r="D1302" t="str">
            <v>Cancelled - EMS - Cooks Pond, Worc</v>
          </cell>
          <cell r="E1302" t="str">
            <v>P_Electric Distribution Sub MA</v>
          </cell>
          <cell r="G1302" t="str">
            <v>NONE</v>
          </cell>
          <cell r="H1302" t="str">
            <v>NONE</v>
          </cell>
          <cell r="L1302" t="str">
            <v>Reliability - Dist</v>
          </cell>
          <cell r="M1302" t="str">
            <v>Specific</v>
          </cell>
          <cell r="N1302" t="str">
            <v>EMS Expansion</v>
          </cell>
          <cell r="O1302" t="str">
            <v>cancelled</v>
          </cell>
          <cell r="Q1302" t="str">
            <v>C05617</v>
          </cell>
          <cell r="R1302">
            <v>38238</v>
          </cell>
          <cell r="S1302" t="str">
            <v>diconz</v>
          </cell>
          <cell r="U1302" t="str">
            <v>EMS - Cooks Pond, Worcester</v>
          </cell>
          <cell r="V1302" t="str">
            <v>Cancel work doen elsewhere per Dan Mungovan, J. cerulli 4/12/2006</v>
          </cell>
          <cell r="W1302" t="str">
            <v xml:space="preserve">  </v>
          </cell>
          <cell r="X1302" t="str">
            <v>Div Ops-NE Electric</v>
          </cell>
          <cell r="Y1302" t="str">
            <v>75005310E</v>
          </cell>
          <cell r="Z1302" t="str">
            <v>MAE1000 - MA Electric Distribution PC</v>
          </cell>
          <cell r="AA1302" t="str">
            <v>NONE</v>
          </cell>
          <cell r="AB1302" t="str">
            <v xml:space="preserve">COMPANY 5310 LEVEL ELECT DIST </v>
          </cell>
          <cell r="AE1302">
            <v>0</v>
          </cell>
          <cell r="AK1302">
            <v>38819</v>
          </cell>
        </row>
        <row r="1303">
          <cell r="A1303" t="str">
            <v>C005618</v>
          </cell>
          <cell r="B1303">
            <v>5310</v>
          </cell>
          <cell r="D1303" t="str">
            <v>Cancelled - EMS - Everett #37</v>
          </cell>
          <cell r="E1303" t="str">
            <v>P_Electric Distribution Sub MA</v>
          </cell>
          <cell r="G1303" t="str">
            <v>NONE</v>
          </cell>
          <cell r="H1303" t="str">
            <v>NONE</v>
          </cell>
          <cell r="L1303" t="str">
            <v>Reliability - Dist</v>
          </cell>
          <cell r="M1303" t="str">
            <v>Specific</v>
          </cell>
          <cell r="N1303" t="str">
            <v>EMS Expansion</v>
          </cell>
          <cell r="O1303" t="str">
            <v>cancelled</v>
          </cell>
          <cell r="Q1303" t="str">
            <v>C05618</v>
          </cell>
          <cell r="R1303">
            <v>38238</v>
          </cell>
          <cell r="S1303" t="str">
            <v>diconz</v>
          </cell>
          <cell r="U1303" t="str">
            <v>EMS - Everett #37</v>
          </cell>
          <cell r="V1303" t="str">
            <v>cancelled per Russ Wheeler work done elsewhere J. Cerulli 4/12/2006</v>
          </cell>
          <cell r="W1303" t="str">
            <v xml:space="preserve">  </v>
          </cell>
          <cell r="X1303" t="str">
            <v>Div Ops-NE Electric</v>
          </cell>
          <cell r="Y1303" t="str">
            <v>75005310E</v>
          </cell>
          <cell r="Z1303" t="str">
            <v>MAE1000 - MA Electric Distribution PC</v>
          </cell>
          <cell r="AA1303" t="str">
            <v>NONE</v>
          </cell>
          <cell r="AB1303" t="str">
            <v xml:space="preserve">COMPANY 5310 LEVEL ELECT DIST </v>
          </cell>
          <cell r="AE1303">
            <v>0</v>
          </cell>
          <cell r="AK1303">
            <v>38819</v>
          </cell>
        </row>
        <row r="1304">
          <cell r="A1304" t="str">
            <v>C005620</v>
          </cell>
          <cell r="B1304">
            <v>5310</v>
          </cell>
          <cell r="D1304" t="str">
            <v>EMS - Pondville, Auburn</v>
          </cell>
          <cell r="E1304" t="str">
            <v>P_Electric Distribution Sub MA</v>
          </cell>
          <cell r="G1304" t="str">
            <v>NONE</v>
          </cell>
          <cell r="H1304" t="str">
            <v>NONE</v>
          </cell>
          <cell r="L1304" t="str">
            <v>Reliability - Dist</v>
          </cell>
          <cell r="M1304" t="str">
            <v>Specific</v>
          </cell>
          <cell r="N1304" t="str">
            <v>EMS Expansion</v>
          </cell>
          <cell r="O1304" t="str">
            <v>cancelled</v>
          </cell>
          <cell r="Q1304" t="str">
            <v>C05620</v>
          </cell>
          <cell r="R1304">
            <v>38238</v>
          </cell>
          <cell r="S1304" t="str">
            <v>diconz</v>
          </cell>
          <cell r="U1304" t="str">
            <v>EMS - Pondville, Auburn</v>
          </cell>
          <cell r="V1304" t="str">
            <v xml:space="preserve">cancel fp per email from Kelly, Patrick N. (SYR) 7/13/09. Kabir Salaam </v>
          </cell>
          <cell r="W1304" t="str">
            <v xml:space="preserve">  </v>
          </cell>
          <cell r="X1304" t="str">
            <v>Div Ops-NE Electric</v>
          </cell>
          <cell r="Y1304" t="str">
            <v>75005310E</v>
          </cell>
          <cell r="Z1304" t="str">
            <v>MAE1000 - MA Electric Distribution PC</v>
          </cell>
          <cell r="AA1304" t="str">
            <v>NONE</v>
          </cell>
          <cell r="AB1304" t="str">
            <v xml:space="preserve">COMPANY 5310 LEVEL ELECT DIST </v>
          </cell>
          <cell r="AE1304">
            <v>0</v>
          </cell>
          <cell r="AK1304">
            <v>40007</v>
          </cell>
        </row>
        <row r="1305">
          <cell r="A1305" t="str">
            <v>C005621</v>
          </cell>
          <cell r="B1305">
            <v>5310</v>
          </cell>
          <cell r="D1305" t="str">
            <v>EMS-Hillside Sub</v>
          </cell>
          <cell r="E1305" t="str">
            <v>P_Electric Distribution Sub MA</v>
          </cell>
          <cell r="G1305" t="str">
            <v>NONE</v>
          </cell>
          <cell r="H1305" t="str">
            <v>NONE</v>
          </cell>
          <cell r="L1305" t="str">
            <v>Reliability - Dist</v>
          </cell>
          <cell r="M1305" t="str">
            <v>Specific</v>
          </cell>
          <cell r="N1305" t="str">
            <v>EMS Expansion</v>
          </cell>
          <cell r="O1305" t="str">
            <v>cancelled</v>
          </cell>
          <cell r="Q1305" t="str">
            <v>C05621</v>
          </cell>
          <cell r="R1305">
            <v>38238</v>
          </cell>
          <cell r="S1305" t="str">
            <v>diconz</v>
          </cell>
          <cell r="U1305" t="str">
            <v>EMS-Hillside Sub</v>
          </cell>
          <cell r="V1305" t="str">
            <v xml:space="preserve">  </v>
          </cell>
          <cell r="W1305" t="str">
            <v xml:space="preserve">  </v>
          </cell>
          <cell r="X1305" t="str">
            <v>Div Ops-NE Electric</v>
          </cell>
          <cell r="Y1305" t="str">
            <v>75005310E</v>
          </cell>
          <cell r="Z1305" t="str">
            <v>MAE1000 - MA Electric Distribution PC</v>
          </cell>
          <cell r="AA1305" t="str">
            <v>NONE</v>
          </cell>
          <cell r="AB1305" t="str">
            <v xml:space="preserve">COMPANY 5310 LEVEL ELECT DIST </v>
          </cell>
          <cell r="AE1305">
            <v>0</v>
          </cell>
          <cell r="AK1305">
            <v>39262</v>
          </cell>
        </row>
        <row r="1306">
          <cell r="A1306" t="str">
            <v>C005622</v>
          </cell>
          <cell r="B1306">
            <v>5310</v>
          </cell>
          <cell r="D1306" t="str">
            <v>EMS - Randolph Sub</v>
          </cell>
          <cell r="E1306" t="str">
            <v>P_Electric Distribution Sub MA</v>
          </cell>
          <cell r="G1306" t="str">
            <v>NONE</v>
          </cell>
          <cell r="H1306" t="str">
            <v>NONE</v>
          </cell>
          <cell r="L1306" t="str">
            <v>Reliability - Dist</v>
          </cell>
          <cell r="M1306" t="str">
            <v>Specific</v>
          </cell>
          <cell r="N1306" t="str">
            <v>EMS Expansion</v>
          </cell>
          <cell r="O1306" t="str">
            <v>cancelled</v>
          </cell>
          <cell r="Q1306" t="str">
            <v>C05622</v>
          </cell>
          <cell r="R1306">
            <v>38238</v>
          </cell>
          <cell r="S1306" t="str">
            <v>diconz</v>
          </cell>
          <cell r="U1306" t="str">
            <v>EMS - Randolph Sub</v>
          </cell>
          <cell r="V1306" t="str">
            <v xml:space="preserve">  </v>
          </cell>
          <cell r="W1306" t="str">
            <v xml:space="preserve">  </v>
          </cell>
          <cell r="X1306" t="str">
            <v>Div Ops-NE Electric</v>
          </cell>
          <cell r="Y1306" t="str">
            <v>75005310E</v>
          </cell>
          <cell r="Z1306" t="str">
            <v>MAE1000 - MA Electric Distribution PC</v>
          </cell>
          <cell r="AA1306" t="str">
            <v>NONE</v>
          </cell>
          <cell r="AB1306" t="str">
            <v xml:space="preserve">COMPANY 5310 LEVEL ELECT DIST </v>
          </cell>
          <cell r="AE1306">
            <v>0</v>
          </cell>
          <cell r="AK1306">
            <v>39262</v>
          </cell>
        </row>
        <row r="1307">
          <cell r="A1307" t="str">
            <v>C005623</v>
          </cell>
          <cell r="B1307">
            <v>5310</v>
          </cell>
          <cell r="D1307" t="str">
            <v>Z-EMS - Lynn #21</v>
          </cell>
          <cell r="E1307" t="str">
            <v>P_Electric Distribution Sub MA</v>
          </cell>
          <cell r="G1307" t="str">
            <v>NONE</v>
          </cell>
          <cell r="H1307" t="str">
            <v>NONE</v>
          </cell>
          <cell r="L1307" t="str">
            <v>Reliability - Dist</v>
          </cell>
          <cell r="M1307" t="str">
            <v>Specific</v>
          </cell>
          <cell r="N1307" t="str">
            <v>EMS Expansion</v>
          </cell>
          <cell r="O1307" t="str">
            <v>cancelled</v>
          </cell>
          <cell r="Q1307" t="str">
            <v>C05623</v>
          </cell>
          <cell r="R1307">
            <v>38238</v>
          </cell>
          <cell r="S1307" t="str">
            <v>diconz</v>
          </cell>
          <cell r="U1307" t="str">
            <v>EMS - Lynn #21</v>
          </cell>
          <cell r="V1307" t="str">
            <v>cancel per Russ Wheeler work done elsewhere, J. Cerulli 4/12/06</v>
          </cell>
          <cell r="W1307" t="str">
            <v xml:space="preserve">  </v>
          </cell>
          <cell r="X1307" t="str">
            <v>Div Ops-NE Electric</v>
          </cell>
          <cell r="Y1307" t="str">
            <v>75005310E</v>
          </cell>
          <cell r="Z1307" t="str">
            <v>MAE1000 - MA Electric Distribution PC</v>
          </cell>
          <cell r="AA1307" t="str">
            <v>NONE</v>
          </cell>
          <cell r="AB1307" t="str">
            <v xml:space="preserve">COMPANY 5310 LEVEL ELECT DIST </v>
          </cell>
          <cell r="AE1307">
            <v>0</v>
          </cell>
          <cell r="AK1307">
            <v>38819</v>
          </cell>
        </row>
        <row r="1308">
          <cell r="A1308" t="str">
            <v>C005625</v>
          </cell>
          <cell r="B1308">
            <v>5310</v>
          </cell>
          <cell r="D1308" t="str">
            <v>SE-UXB Add 321W3 feeder to Bkstn</v>
          </cell>
          <cell r="E1308" t="str">
            <v>P_Electric Distribution Line MA</v>
          </cell>
          <cell r="G1308" t="str">
            <v>NONE</v>
          </cell>
          <cell r="H1308" t="str">
            <v>NONE</v>
          </cell>
          <cell r="L1308" t="str">
            <v>Asset Replacement</v>
          </cell>
          <cell r="M1308" t="str">
            <v>Specific</v>
          </cell>
          <cell r="O1308" t="str">
            <v>cancelled</v>
          </cell>
          <cell r="Q1308" t="str">
            <v>C05625</v>
          </cell>
          <cell r="R1308">
            <v>38238</v>
          </cell>
          <cell r="S1308" t="str">
            <v>thomp</v>
          </cell>
          <cell r="U1308" t="str">
            <v>Add new 321W3 feeder to Blackstone Sub to relieve 321W9, 321W6, and 321W2</v>
          </cell>
          <cell r="V1308" t="str">
            <v>Add 6 mi of new 477 conductor</v>
          </cell>
          <cell r="W1308" t="str">
            <v>Load relief for 321W9, 321w2, 321w6  EACH EXCEED 90% sn RATING_x000D_
_x000D_
                                        PPF Score 37</v>
          </cell>
          <cell r="X1308" t="str">
            <v>Div Ops-NE Electric</v>
          </cell>
          <cell r="Y1308" t="str">
            <v>75005310E</v>
          </cell>
          <cell r="Z1308" t="str">
            <v>MAE1000 - MA Electric Distribution PC</v>
          </cell>
          <cell r="AA1308" t="str">
            <v>NONE</v>
          </cell>
          <cell r="AB1308" t="str">
            <v>MASS PLANT - MA 5310 - MAE1000</v>
          </cell>
          <cell r="AE1308">
            <v>0</v>
          </cell>
          <cell r="AK1308">
            <v>38666</v>
          </cell>
        </row>
        <row r="1309">
          <cell r="A1309" t="str">
            <v>C005626</v>
          </cell>
          <cell r="B1309">
            <v>5310</v>
          </cell>
          <cell r="D1309" t="str">
            <v>SE Install 9L4/9L5 Feeder Tie, Seek</v>
          </cell>
          <cell r="E1309" t="str">
            <v>P_Electric Distribution Line MA</v>
          </cell>
          <cell r="G1309" t="str">
            <v>NONE</v>
          </cell>
          <cell r="H1309" t="str">
            <v>NONE</v>
          </cell>
          <cell r="L1309" t="str">
            <v>Load Relief</v>
          </cell>
          <cell r="M1309" t="str">
            <v>Specific</v>
          </cell>
          <cell r="O1309" t="str">
            <v>cancelled</v>
          </cell>
          <cell r="Q1309" t="str">
            <v>C05626</v>
          </cell>
          <cell r="R1309">
            <v>38238</v>
          </cell>
          <cell r="S1309" t="str">
            <v>bauer</v>
          </cell>
          <cell r="U1309" t="str">
            <v>Install 6400 feet of 477 SP from P3519 South Main St to P2173 Central Ave (overbuilding the 4kv).  Install load break switches at P3516 South Main St and P2177 Central Ave.</v>
          </cell>
          <cell r="V1309" t="str">
            <v xml:space="preserve">This work will relieve one feeder (9L5) loaded above 90% of its SNC.  </v>
          </cell>
          <cell r="W1309" t="str">
            <v>This work is identified in the soon to be released Attleboro Area PSA Study.  This feeder tie will allow the 9L4 to provide load relief to the 9L5.</v>
          </cell>
          <cell r="X1309" t="str">
            <v>Div Ops-NE Electric</v>
          </cell>
          <cell r="Y1309" t="str">
            <v>75005310E</v>
          </cell>
          <cell r="Z1309" t="str">
            <v>MAE1000 - MA Electric Distribution PC</v>
          </cell>
          <cell r="AA1309" t="str">
            <v>NONE</v>
          </cell>
          <cell r="AB1309" t="str">
            <v>MASS PLANT - MA 5310 - MAE1000</v>
          </cell>
          <cell r="AE1309">
            <v>0</v>
          </cell>
          <cell r="AK1309">
            <v>39303</v>
          </cell>
        </row>
        <row r="1310">
          <cell r="A1310" t="str">
            <v>C005628</v>
          </cell>
          <cell r="B1310">
            <v>5310</v>
          </cell>
          <cell r="D1310" t="str">
            <v>SE 1st Half of Frkln 4kV Conversion</v>
          </cell>
          <cell r="E1310" t="str">
            <v>P_Electric Distribution Line MA</v>
          </cell>
          <cell r="G1310" t="str">
            <v>NONE</v>
          </cell>
          <cell r="H1310" t="str">
            <v>NONE</v>
          </cell>
          <cell r="I1310" t="str">
            <v>CASTRO, JOHN</v>
          </cell>
          <cell r="J1310" t="str">
            <v>Asset Condition</v>
          </cell>
          <cell r="L1310" t="str">
            <v>Asset Replacement</v>
          </cell>
          <cell r="M1310" t="str">
            <v>Specific</v>
          </cell>
          <cell r="O1310" t="str">
            <v>Closed</v>
          </cell>
          <cell r="P1310">
            <v>8529</v>
          </cell>
          <cell r="Q1310" t="str">
            <v>C05628</v>
          </cell>
          <cell r="R1310">
            <v>38238</v>
          </cell>
          <cell r="S1310" t="str">
            <v>duffjo</v>
          </cell>
          <cell r="U1310" t="str">
            <v>SE 1st Half of Frkln 4kV Conversion</v>
          </cell>
          <cell r="V1310" t="str">
            <v>First half of 4kV load conversion at Franklin Sub.</v>
          </cell>
          <cell r="W1310" t="str">
            <v>Needed to allow the retirement of the 4kV breakers and equipment at Franklin Sub.   PPF=24   (based on a combination of operability problems with two existing failed breakers, obsolescence, and safety concern with breakers unsuitable)</v>
          </cell>
          <cell r="X1310" t="str">
            <v>Div Ops-NE Electric</v>
          </cell>
          <cell r="Y1310" t="str">
            <v>75005310E</v>
          </cell>
          <cell r="Z1310" t="str">
            <v>MAE1000 - MA Electric Distribution PC</v>
          </cell>
          <cell r="AA1310" t="str">
            <v>NONE</v>
          </cell>
          <cell r="AB1310" t="str">
            <v>MASS PLANT - MA 5310 - MAE1000</v>
          </cell>
          <cell r="AE1310">
            <v>4</v>
          </cell>
          <cell r="AF1310" t="str">
            <v>4</v>
          </cell>
          <cell r="AG1310">
            <v>39223</v>
          </cell>
          <cell r="AH1310">
            <v>455422</v>
          </cell>
          <cell r="AI1310">
            <v>0</v>
          </cell>
          <cell r="AJ1310">
            <v>0</v>
          </cell>
          <cell r="AK1310">
            <v>0</v>
          </cell>
          <cell r="AL1310">
            <v>0</v>
          </cell>
          <cell r="AM1310">
            <v>1</v>
          </cell>
          <cell r="AN1310">
            <v>1</v>
          </cell>
        </row>
        <row r="1311">
          <cell r="A1311" t="str">
            <v>C005629</v>
          </cell>
          <cell r="B1311">
            <v>5310</v>
          </cell>
          <cell r="D1311" t="str">
            <v>SE 2nd Half of Frkl 4kV Conversion</v>
          </cell>
          <cell r="E1311" t="str">
            <v>P_Electric Distribution Line MA</v>
          </cell>
          <cell r="G1311" t="str">
            <v>NONE</v>
          </cell>
          <cell r="H1311" t="str">
            <v>NONE</v>
          </cell>
          <cell r="I1311" t="str">
            <v>CASTRO, JOHN</v>
          </cell>
          <cell r="J1311" t="str">
            <v>Asset Condition</v>
          </cell>
          <cell r="L1311" t="str">
            <v>Asset Replacement</v>
          </cell>
          <cell r="M1311" t="str">
            <v>Specific</v>
          </cell>
          <cell r="O1311" t="str">
            <v>Closed</v>
          </cell>
          <cell r="P1311">
            <v>8531</v>
          </cell>
          <cell r="Q1311" t="str">
            <v>C05629</v>
          </cell>
          <cell r="R1311">
            <v>38238</v>
          </cell>
          <cell r="S1311" t="str">
            <v>duffjo</v>
          </cell>
          <cell r="U1311" t="str">
            <v>Convert the second half of the 4kV load at Franklin sub. This will include the load on the 341J2 and 341J4 feeders. Combination of reconductoring/conv. and some step downs will be utilized on Peck St, Wachesetts St, Arlington , and Wa</v>
          </cell>
          <cell r="V1311" t="str">
            <v>Allows retirement of 4kV breakers that are not suitable for use at Franklin sub.</v>
          </cell>
          <cell r="W1311" t="str">
            <v>Needed for the retirement of the Franklin 4kV breakers, transformeres ,and associated equipment.  The 4kV breakers at this location are unsuitable. PPF=24   (based on a combination of operability problems with two existing failed breakers, obsolescence, a</v>
          </cell>
          <cell r="X1311" t="str">
            <v>Div Ops-NE Electric</v>
          </cell>
          <cell r="Y1311" t="str">
            <v>75005310E</v>
          </cell>
          <cell r="Z1311" t="str">
            <v>MAE1000 - MA Electric Distribution PC</v>
          </cell>
          <cell r="AA1311" t="str">
            <v>NONE</v>
          </cell>
          <cell r="AB1311" t="str">
            <v>MASS PLANT - MA 5310 - MAE1000</v>
          </cell>
          <cell r="AE1311">
            <v>3</v>
          </cell>
          <cell r="AF1311" t="str">
            <v>3</v>
          </cell>
          <cell r="AG1311">
            <v>39223</v>
          </cell>
          <cell r="AH1311">
            <v>401051</v>
          </cell>
          <cell r="AI1311">
            <v>0</v>
          </cell>
          <cell r="AJ1311">
            <v>0</v>
          </cell>
          <cell r="AK1311">
            <v>0</v>
          </cell>
          <cell r="AL1311">
            <v>0</v>
          </cell>
          <cell r="AM1311">
            <v>1</v>
          </cell>
          <cell r="AN1311">
            <v>1</v>
          </cell>
        </row>
        <row r="1312">
          <cell r="A1312" t="str">
            <v>C005630</v>
          </cell>
          <cell r="B1312">
            <v>5310</v>
          </cell>
          <cell r="D1312" t="str">
            <v>Cancelled - EMS - Melrose #2 &amp; 25W3</v>
          </cell>
          <cell r="E1312" t="str">
            <v>P_Electric Distribution Sub MA</v>
          </cell>
          <cell r="G1312" t="str">
            <v>NONE</v>
          </cell>
          <cell r="H1312" t="str">
            <v>NONE</v>
          </cell>
          <cell r="L1312" t="str">
            <v>Reliability - Dist</v>
          </cell>
          <cell r="M1312" t="str">
            <v>Specific</v>
          </cell>
          <cell r="N1312" t="str">
            <v>EMS Expansion</v>
          </cell>
          <cell r="O1312" t="str">
            <v>cancelled</v>
          </cell>
          <cell r="Q1312" t="str">
            <v>C05630</v>
          </cell>
          <cell r="R1312">
            <v>38238</v>
          </cell>
          <cell r="S1312" t="str">
            <v>diconz</v>
          </cell>
          <cell r="U1312" t="str">
            <v>EMS - Melrose #2 &amp; 25W3</v>
          </cell>
          <cell r="V1312" t="str">
            <v>cancel project work done elsewhere per Russ Wheeler, J. Cerulli 4/12/2006</v>
          </cell>
          <cell r="W1312" t="str">
            <v xml:space="preserve">  </v>
          </cell>
          <cell r="X1312" t="str">
            <v>Div Ops-NE Electric</v>
          </cell>
          <cell r="Y1312" t="str">
            <v>75005310E</v>
          </cell>
          <cell r="Z1312" t="str">
            <v>MAE1000 - MA Electric Distribution PC</v>
          </cell>
          <cell r="AA1312" t="str">
            <v>NONE</v>
          </cell>
          <cell r="AB1312" t="str">
            <v xml:space="preserve">COMPANY 5310 LEVEL ELECT DIST </v>
          </cell>
          <cell r="AE1312">
            <v>0</v>
          </cell>
          <cell r="AK1312">
            <v>38819</v>
          </cell>
        </row>
        <row r="1313">
          <cell r="A1313" t="str">
            <v>C005631</v>
          </cell>
          <cell r="B1313">
            <v>5310</v>
          </cell>
          <cell r="D1313" t="str">
            <v>EMS - E. Holbrook</v>
          </cell>
          <cell r="E1313" t="str">
            <v>P_Electric Distribution Sub MA</v>
          </cell>
          <cell r="G1313" t="str">
            <v>NONE</v>
          </cell>
          <cell r="H1313" t="str">
            <v>NONE</v>
          </cell>
          <cell r="L1313" t="str">
            <v>Reliability - Dist</v>
          </cell>
          <cell r="M1313" t="str">
            <v>Specific</v>
          </cell>
          <cell r="N1313" t="str">
            <v>EMS Expansion</v>
          </cell>
          <cell r="O1313" t="str">
            <v>cancelled</v>
          </cell>
          <cell r="Q1313" t="str">
            <v>C05631</v>
          </cell>
          <cell r="R1313">
            <v>38238</v>
          </cell>
          <cell r="S1313" t="str">
            <v>diconz</v>
          </cell>
          <cell r="U1313" t="str">
            <v>EMS - E. Holbrook</v>
          </cell>
          <cell r="V1313" t="str">
            <v xml:space="preserve">  </v>
          </cell>
          <cell r="W1313" t="str">
            <v xml:space="preserve">  </v>
          </cell>
          <cell r="X1313" t="str">
            <v>Div Ops-NE Electric</v>
          </cell>
          <cell r="Y1313" t="str">
            <v>75005310E</v>
          </cell>
          <cell r="Z1313" t="str">
            <v>MAE1000 - MA Electric Distribution PC</v>
          </cell>
          <cell r="AA1313" t="str">
            <v>NONE</v>
          </cell>
          <cell r="AB1313" t="str">
            <v xml:space="preserve">COMPANY 5310 LEVEL ELECT DIST </v>
          </cell>
          <cell r="AE1313">
            <v>0</v>
          </cell>
          <cell r="AK1313">
            <v>39262</v>
          </cell>
        </row>
        <row r="1314">
          <cell r="A1314" t="str">
            <v>C005632</v>
          </cell>
          <cell r="B1314">
            <v>5310</v>
          </cell>
          <cell r="D1314" t="str">
            <v>EMS - Ayer Sub</v>
          </cell>
          <cell r="E1314" t="str">
            <v>P_Electric Distribution Sub MA</v>
          </cell>
          <cell r="G1314" t="str">
            <v>NONE</v>
          </cell>
          <cell r="H1314" t="str">
            <v>NONE</v>
          </cell>
          <cell r="L1314" t="str">
            <v>Reliability - Dist</v>
          </cell>
          <cell r="M1314" t="str">
            <v>Specific</v>
          </cell>
          <cell r="N1314" t="str">
            <v>EMS Expansion</v>
          </cell>
          <cell r="O1314" t="str">
            <v>cancelled</v>
          </cell>
          <cell r="Q1314" t="str">
            <v>C05632</v>
          </cell>
          <cell r="R1314">
            <v>38238</v>
          </cell>
          <cell r="S1314" t="str">
            <v>diconz</v>
          </cell>
          <cell r="U1314" t="str">
            <v>EMS - Ayer Sub</v>
          </cell>
          <cell r="V1314" t="str">
            <v xml:space="preserve">  </v>
          </cell>
          <cell r="W1314" t="str">
            <v xml:space="preserve">  </v>
          </cell>
          <cell r="X1314" t="str">
            <v>Div Ops-NE Electric</v>
          </cell>
          <cell r="Y1314" t="str">
            <v>75005310E</v>
          </cell>
          <cell r="Z1314" t="str">
            <v>MAE1000 - MA Electric Distribution PC</v>
          </cell>
          <cell r="AA1314" t="str">
            <v>NONE</v>
          </cell>
          <cell r="AB1314" t="str">
            <v xml:space="preserve">COMPANY 5310 LEVEL ELECT DIST </v>
          </cell>
          <cell r="AE1314">
            <v>0</v>
          </cell>
          <cell r="AK1314">
            <v>39262</v>
          </cell>
        </row>
        <row r="1315">
          <cell r="A1315" t="str">
            <v>C005633</v>
          </cell>
          <cell r="B1315">
            <v>5310</v>
          </cell>
          <cell r="D1315" t="str">
            <v>EMS - Lawrence #1</v>
          </cell>
          <cell r="E1315" t="str">
            <v>P_Electric Distribution Sub MA</v>
          </cell>
          <cell r="G1315" t="str">
            <v>NONE</v>
          </cell>
          <cell r="H1315" t="str">
            <v>NONE</v>
          </cell>
          <cell r="L1315" t="str">
            <v>Reliability - Dist</v>
          </cell>
          <cell r="M1315" t="str">
            <v>Specific</v>
          </cell>
          <cell r="N1315" t="str">
            <v>EMS Expansion</v>
          </cell>
          <cell r="O1315" t="str">
            <v>cancelled</v>
          </cell>
          <cell r="Q1315" t="str">
            <v>C05633</v>
          </cell>
          <cell r="R1315">
            <v>38238</v>
          </cell>
          <cell r="S1315" t="str">
            <v>diconz</v>
          </cell>
          <cell r="U1315" t="str">
            <v>EMS - Lawrence #1</v>
          </cell>
          <cell r="V1315" t="str">
            <v xml:space="preserve">  </v>
          </cell>
          <cell r="W1315" t="str">
            <v xml:space="preserve">  </v>
          </cell>
          <cell r="X1315" t="str">
            <v>Div Ops-NE Electric</v>
          </cell>
          <cell r="Y1315" t="str">
            <v>75005310E</v>
          </cell>
          <cell r="Z1315" t="str">
            <v>MAE1000 - MA Electric Distribution PC</v>
          </cell>
          <cell r="AA1315" t="str">
            <v>NONE</v>
          </cell>
          <cell r="AB1315" t="str">
            <v xml:space="preserve">COMPANY 5310 LEVEL ELECT DIST </v>
          </cell>
          <cell r="AE1315">
            <v>0</v>
          </cell>
          <cell r="AK1315">
            <v>39262</v>
          </cell>
        </row>
        <row r="1316">
          <cell r="A1316" t="str">
            <v>C005635</v>
          </cell>
          <cell r="B1316">
            <v>5310</v>
          </cell>
          <cell r="D1316" t="str">
            <v>Cancelled - EMS - Revere #7</v>
          </cell>
          <cell r="E1316" t="str">
            <v>P_Electric Distribution Sub MA</v>
          </cell>
          <cell r="G1316" t="str">
            <v>NONE</v>
          </cell>
          <cell r="H1316" t="str">
            <v>NONE</v>
          </cell>
          <cell r="L1316" t="str">
            <v>Reliability - Dist</v>
          </cell>
          <cell r="M1316" t="str">
            <v>Specific</v>
          </cell>
          <cell r="N1316" t="str">
            <v>EMS Expansion</v>
          </cell>
          <cell r="O1316" t="str">
            <v>cancelled</v>
          </cell>
          <cell r="Q1316" t="str">
            <v>C05635</v>
          </cell>
          <cell r="R1316">
            <v>38238</v>
          </cell>
          <cell r="S1316" t="str">
            <v>diconz</v>
          </cell>
          <cell r="U1316" t="str">
            <v>EMS - Revere #7</v>
          </cell>
          <cell r="V1316" t="str">
            <v>cancelled per Russ Wheeler work done elsewhere J. Cerulli 4/12/2006</v>
          </cell>
          <cell r="W1316" t="str">
            <v xml:space="preserve">  </v>
          </cell>
          <cell r="X1316" t="str">
            <v>Div Ops-NE Electric</v>
          </cell>
          <cell r="Y1316" t="str">
            <v>75005310E</v>
          </cell>
          <cell r="Z1316" t="str">
            <v>MAE1000 - MA Electric Distribution PC</v>
          </cell>
          <cell r="AA1316" t="str">
            <v>NONE</v>
          </cell>
          <cell r="AB1316" t="str">
            <v xml:space="preserve">COMPANY 5310 LEVEL ELECT DIST </v>
          </cell>
          <cell r="AE1316">
            <v>0</v>
          </cell>
          <cell r="AK1316">
            <v>38819</v>
          </cell>
        </row>
        <row r="1317">
          <cell r="A1317" t="str">
            <v>C005638</v>
          </cell>
          <cell r="B1317">
            <v>5310</v>
          </cell>
          <cell r="D1317" t="str">
            <v>Cancelled - EMS - Snow St, Southb</v>
          </cell>
          <cell r="E1317" t="str">
            <v>P_Electric Distribution Sub MA</v>
          </cell>
          <cell r="G1317" t="str">
            <v>NONE</v>
          </cell>
          <cell r="H1317" t="str">
            <v>NONE</v>
          </cell>
          <cell r="L1317" t="str">
            <v>Reliability - Dist</v>
          </cell>
          <cell r="M1317" t="str">
            <v>Specific</v>
          </cell>
          <cell r="N1317" t="str">
            <v>EMS Expansion</v>
          </cell>
          <cell r="O1317" t="str">
            <v>cancelled</v>
          </cell>
          <cell r="Q1317" t="str">
            <v>C05638</v>
          </cell>
          <cell r="R1317">
            <v>38238</v>
          </cell>
          <cell r="S1317" t="str">
            <v>diconz</v>
          </cell>
          <cell r="U1317" t="str">
            <v>EMS - Snow St, Southbridge</v>
          </cell>
          <cell r="V1317" t="str">
            <v>cancelled per Russ Wheeler work done elsewhere, J. Cerulli 4/12/2006</v>
          </cell>
          <cell r="W1317" t="str">
            <v xml:space="preserve">  </v>
          </cell>
          <cell r="X1317" t="str">
            <v>Div Ops-NE Electric</v>
          </cell>
          <cell r="Y1317" t="str">
            <v>75005310E</v>
          </cell>
          <cell r="Z1317" t="str">
            <v>MAE1000 - MA Electric Distribution PC</v>
          </cell>
          <cell r="AA1317" t="str">
            <v>NONE</v>
          </cell>
          <cell r="AB1317" t="str">
            <v xml:space="preserve">COMPANY 5310 LEVEL ELECT DIST </v>
          </cell>
          <cell r="AE1317">
            <v>0</v>
          </cell>
          <cell r="AK1317">
            <v>38819</v>
          </cell>
        </row>
        <row r="1318">
          <cell r="A1318" t="str">
            <v>C005639</v>
          </cell>
          <cell r="B1318">
            <v>5310</v>
          </cell>
          <cell r="D1318" t="str">
            <v>SE Retire Franklin 4kV sub</v>
          </cell>
          <cell r="E1318" t="str">
            <v>P_Electric Distribution Sub MA</v>
          </cell>
          <cell r="G1318" t="str">
            <v>NONE</v>
          </cell>
          <cell r="H1318" t="str">
            <v>NONE</v>
          </cell>
          <cell r="I1318" t="str">
            <v>DUFFY JR., JOHN</v>
          </cell>
          <cell r="L1318" t="str">
            <v>Asset Replacement</v>
          </cell>
          <cell r="M1318" t="str">
            <v>Specific</v>
          </cell>
          <cell r="O1318" t="str">
            <v>cancelled</v>
          </cell>
          <cell r="Q1318" t="str">
            <v>C05639</v>
          </cell>
          <cell r="R1318">
            <v>38238</v>
          </cell>
          <cell r="S1318" t="str">
            <v>duffjo</v>
          </cell>
          <cell r="U1318" t="str">
            <v>AFTER conversion of the 4kV load at Franklin; 341J1, 341J2, 341J4,  retire the transformer and breakers and structures associated with the 4kV at Franklin sub.</v>
          </cell>
          <cell r="V1318" t="str">
            <v xml:space="preserve">cancel fp per email from Kelly, Patrick N. (SYR) 7/13/09. Kabir Salaam </v>
          </cell>
          <cell r="W1318" t="str">
            <v>Once the 4kV load is converted at Franklin Sub, the structures , breakers , transformers will be removed and retired.  PPF=12 based on the adverse environmental impact of oil spill from retired equipment.</v>
          </cell>
          <cell r="X1318" t="str">
            <v>Div Ops-NE Electric</v>
          </cell>
          <cell r="Y1318" t="str">
            <v>75005310E</v>
          </cell>
          <cell r="Z1318" t="str">
            <v>MAE1000 - MA Electric Distribution PC</v>
          </cell>
          <cell r="AA1318" t="str">
            <v>NONE</v>
          </cell>
          <cell r="AB1318" t="str">
            <v>SUB #341 FRANKLIN - PECK STREET, FR</v>
          </cell>
          <cell r="AE1318">
            <v>0</v>
          </cell>
          <cell r="AK1318">
            <v>40007</v>
          </cell>
        </row>
        <row r="1319">
          <cell r="A1319" t="str">
            <v>C005640</v>
          </cell>
          <cell r="B1319">
            <v>5310</v>
          </cell>
          <cell r="D1319" t="str">
            <v>Cancelled - EMS- N. Chelmsford</v>
          </cell>
          <cell r="E1319" t="str">
            <v>P_Electric Distribution Sub MA</v>
          </cell>
          <cell r="G1319" t="str">
            <v>NONE</v>
          </cell>
          <cell r="H1319" t="str">
            <v>NONE</v>
          </cell>
          <cell r="L1319" t="str">
            <v>Reliability - Dist</v>
          </cell>
          <cell r="M1319" t="str">
            <v>Specific</v>
          </cell>
          <cell r="N1319" t="str">
            <v>EMS Expansion</v>
          </cell>
          <cell r="O1319" t="str">
            <v>cancelled</v>
          </cell>
          <cell r="Q1319" t="str">
            <v>C05640</v>
          </cell>
          <cell r="R1319">
            <v>38238</v>
          </cell>
          <cell r="S1319" t="str">
            <v>diconz</v>
          </cell>
          <cell r="U1319" t="str">
            <v>EMS- N. Chelmsford</v>
          </cell>
          <cell r="V1319" t="str">
            <v>Work done elsewhere per Russ Wheeler - JCerulli 4/12/06</v>
          </cell>
          <cell r="W1319" t="str">
            <v xml:space="preserve">  </v>
          </cell>
          <cell r="X1319" t="str">
            <v>Div Ops-NE Electric</v>
          </cell>
          <cell r="Y1319" t="str">
            <v>75005310E</v>
          </cell>
          <cell r="Z1319" t="str">
            <v>MAE1000 - MA Electric Distribution PC</v>
          </cell>
          <cell r="AA1319" t="str">
            <v>NONE</v>
          </cell>
          <cell r="AB1319" t="str">
            <v xml:space="preserve">COMPANY 5310 LEVEL ELECT DIST </v>
          </cell>
          <cell r="AE1319">
            <v>0</v>
          </cell>
          <cell r="AK1319">
            <v>38819</v>
          </cell>
        </row>
        <row r="1320">
          <cell r="A1320" t="str">
            <v>C005641</v>
          </cell>
          <cell r="B1320">
            <v>5310</v>
          </cell>
          <cell r="D1320" t="str">
            <v>EMS - Rockland St</v>
          </cell>
          <cell r="E1320" t="str">
            <v>P_Electric Distribution Sub MA</v>
          </cell>
          <cell r="G1320" t="str">
            <v>NONE</v>
          </cell>
          <cell r="H1320" t="str">
            <v>NONE</v>
          </cell>
          <cell r="L1320" t="str">
            <v>Reliability - Dist</v>
          </cell>
          <cell r="M1320" t="str">
            <v>Specific</v>
          </cell>
          <cell r="N1320" t="str">
            <v>EMS Expansion</v>
          </cell>
          <cell r="O1320" t="str">
            <v>cancelled</v>
          </cell>
          <cell r="Q1320" t="str">
            <v>C05641</v>
          </cell>
          <cell r="R1320">
            <v>38238</v>
          </cell>
          <cell r="S1320" t="str">
            <v>diconz</v>
          </cell>
          <cell r="U1320" t="str">
            <v>EMS - Rockland St</v>
          </cell>
          <cell r="V1320" t="str">
            <v xml:space="preserve">  </v>
          </cell>
          <cell r="W1320" t="str">
            <v xml:space="preserve">  </v>
          </cell>
          <cell r="X1320" t="str">
            <v>Div Ops-NE Electric</v>
          </cell>
          <cell r="Y1320" t="str">
            <v>75005310E</v>
          </cell>
          <cell r="Z1320" t="str">
            <v>MAE1000 - MA Electric Distribution PC</v>
          </cell>
          <cell r="AA1320" t="str">
            <v>NONE</v>
          </cell>
          <cell r="AB1320" t="str">
            <v xml:space="preserve">COMPANY 5310 LEVEL ELECT DIST </v>
          </cell>
          <cell r="AE1320">
            <v>0</v>
          </cell>
          <cell r="AK1320">
            <v>39262</v>
          </cell>
        </row>
        <row r="1321">
          <cell r="A1321" t="str">
            <v>C005642</v>
          </cell>
          <cell r="B1321">
            <v>5310</v>
          </cell>
          <cell r="D1321" t="str">
            <v>Z-EMS - Revere #7</v>
          </cell>
          <cell r="E1321" t="str">
            <v>P_Electric Distribution Sub MA</v>
          </cell>
          <cell r="G1321" t="str">
            <v>NONE</v>
          </cell>
          <cell r="H1321" t="str">
            <v>NONE</v>
          </cell>
          <cell r="L1321" t="str">
            <v>Reliability - Dist</v>
          </cell>
          <cell r="M1321" t="str">
            <v>Specific</v>
          </cell>
          <cell r="N1321" t="str">
            <v>EMS Expansion</v>
          </cell>
          <cell r="O1321" t="str">
            <v>cancelled</v>
          </cell>
          <cell r="Q1321" t="str">
            <v>C05642</v>
          </cell>
          <cell r="R1321">
            <v>38238</v>
          </cell>
          <cell r="S1321" t="str">
            <v>diconz</v>
          </cell>
          <cell r="U1321" t="str">
            <v>EMS - Revere #7</v>
          </cell>
          <cell r="V1321" t="str">
            <v xml:space="preserve">  </v>
          </cell>
          <cell r="W1321" t="str">
            <v xml:space="preserve">  </v>
          </cell>
          <cell r="X1321" t="str">
            <v>Div Ops-NE Electric</v>
          </cell>
          <cell r="Y1321" t="str">
            <v>75005310E</v>
          </cell>
          <cell r="Z1321" t="str">
            <v>MAE1000 - MA Electric Distribution PC</v>
          </cell>
          <cell r="AA1321" t="str">
            <v>NONE</v>
          </cell>
          <cell r="AB1321" t="str">
            <v xml:space="preserve">COMPANY 5310 LEVEL ELECT DIST </v>
          </cell>
          <cell r="AE1321">
            <v>0</v>
          </cell>
          <cell r="AK1321">
            <v>39262</v>
          </cell>
        </row>
        <row r="1322">
          <cell r="A1322" t="str">
            <v>C005643</v>
          </cell>
          <cell r="B1322">
            <v>5310</v>
          </cell>
          <cell r="D1322" t="str">
            <v>EMS - Whitens Pond</v>
          </cell>
          <cell r="E1322" t="str">
            <v>P_Electric Distribution Sub MA</v>
          </cell>
          <cell r="G1322" t="str">
            <v>NONE</v>
          </cell>
          <cell r="H1322" t="str">
            <v>NONE</v>
          </cell>
          <cell r="L1322" t="str">
            <v>Reliability - Dist</v>
          </cell>
          <cell r="M1322" t="str">
            <v>Specific</v>
          </cell>
          <cell r="N1322" t="str">
            <v>EMS Expansion</v>
          </cell>
          <cell r="O1322" t="str">
            <v>cancelled</v>
          </cell>
          <cell r="Q1322" t="str">
            <v>C05643</v>
          </cell>
          <cell r="R1322">
            <v>38238</v>
          </cell>
          <cell r="S1322" t="str">
            <v>diconz</v>
          </cell>
          <cell r="U1322" t="str">
            <v>EMS - Whitens Pond</v>
          </cell>
          <cell r="V1322" t="str">
            <v xml:space="preserve">cancel fp per email from Kelly, Patrick N. (SYR) 7/13/09. Kabir Salaam </v>
          </cell>
          <cell r="W1322" t="str">
            <v xml:space="preserve">  </v>
          </cell>
          <cell r="X1322" t="str">
            <v>Div Ops-NE Electric</v>
          </cell>
          <cell r="Y1322" t="str">
            <v>75005310E</v>
          </cell>
          <cell r="Z1322" t="str">
            <v>MAE1000 - MA Electric Distribution PC</v>
          </cell>
          <cell r="AA1322" t="str">
            <v>NONE</v>
          </cell>
          <cell r="AB1322" t="str">
            <v xml:space="preserve">COMPANY 5310 LEVEL ELECT DIST </v>
          </cell>
          <cell r="AE1322">
            <v>0</v>
          </cell>
          <cell r="AK1322">
            <v>40007</v>
          </cell>
        </row>
        <row r="1323">
          <cell r="A1323" t="str">
            <v>C005644</v>
          </cell>
          <cell r="B1323">
            <v>5310</v>
          </cell>
          <cell r="D1323" t="str">
            <v>Cancelled - EMS - Sandy Pond Recl</v>
          </cell>
          <cell r="E1323" t="str">
            <v>P_Electric Distribution Sub MA</v>
          </cell>
          <cell r="G1323" t="str">
            <v>NONE</v>
          </cell>
          <cell r="H1323" t="str">
            <v>NONE</v>
          </cell>
          <cell r="L1323" t="str">
            <v>Reliability - Dist</v>
          </cell>
          <cell r="M1323" t="str">
            <v>Specific</v>
          </cell>
          <cell r="N1323" t="str">
            <v>EMS Expansion</v>
          </cell>
          <cell r="O1323" t="str">
            <v>cancelled</v>
          </cell>
          <cell r="Q1323" t="str">
            <v>C05644</v>
          </cell>
          <cell r="R1323">
            <v>38238</v>
          </cell>
          <cell r="S1323" t="str">
            <v>diconz</v>
          </cell>
          <cell r="U1323" t="str">
            <v>EMS - Sandy Pond Reclosing</v>
          </cell>
          <cell r="V1323" t="str">
            <v>cancel per Russ Wheeler - not a distribution project J. Cerulli 4/12/2006</v>
          </cell>
          <cell r="W1323" t="str">
            <v xml:space="preserve">  </v>
          </cell>
          <cell r="X1323" t="str">
            <v>Div Ops-NE Electric</v>
          </cell>
          <cell r="Y1323" t="str">
            <v>75005310E</v>
          </cell>
          <cell r="Z1323" t="str">
            <v>MAE1000 - MA Electric Distribution PC</v>
          </cell>
          <cell r="AA1323" t="str">
            <v>NONE</v>
          </cell>
          <cell r="AB1323" t="str">
            <v xml:space="preserve">COMPANY 5310 LEVEL ELECT DIST </v>
          </cell>
          <cell r="AE1323">
            <v>0</v>
          </cell>
          <cell r="AK1323">
            <v>38819</v>
          </cell>
        </row>
        <row r="1324">
          <cell r="A1324" t="str">
            <v>C005646</v>
          </cell>
          <cell r="B1324">
            <v>5310</v>
          </cell>
          <cell r="D1324" t="str">
            <v>Cancelled EMS - Gloucester #24</v>
          </cell>
          <cell r="E1324" t="str">
            <v>P_Electric Distribution Sub MA</v>
          </cell>
          <cell r="G1324" t="str">
            <v>NONE</v>
          </cell>
          <cell r="H1324" t="str">
            <v>NONE</v>
          </cell>
          <cell r="L1324" t="str">
            <v>Reliability - Dist</v>
          </cell>
          <cell r="M1324" t="str">
            <v>Specific</v>
          </cell>
          <cell r="N1324" t="str">
            <v>EMS Expansion</v>
          </cell>
          <cell r="O1324" t="str">
            <v>cancelled</v>
          </cell>
          <cell r="Q1324" t="str">
            <v>C05646</v>
          </cell>
          <cell r="R1324">
            <v>38238</v>
          </cell>
          <cell r="S1324" t="str">
            <v>diconz</v>
          </cell>
          <cell r="U1324" t="str">
            <v>EMS - Gloucester #24</v>
          </cell>
          <cell r="V1324" t="str">
            <v>cancelled project due to work done elsewhere per Russ</v>
          </cell>
          <cell r="W1324" t="str">
            <v xml:space="preserve">  </v>
          </cell>
          <cell r="X1324" t="str">
            <v>Div Ops-NE Electric</v>
          </cell>
          <cell r="Y1324" t="str">
            <v>75005310E</v>
          </cell>
          <cell r="Z1324" t="str">
            <v>MAE1000 - MA Electric Distribution PC</v>
          </cell>
          <cell r="AA1324" t="str">
            <v>NONE</v>
          </cell>
          <cell r="AB1324" t="str">
            <v xml:space="preserve">COMPANY 5310 LEVEL ELECT DIST </v>
          </cell>
          <cell r="AE1324">
            <v>0</v>
          </cell>
          <cell r="AK1324">
            <v>38819</v>
          </cell>
        </row>
        <row r="1325">
          <cell r="A1325" t="str">
            <v>C005648</v>
          </cell>
          <cell r="B1325">
            <v>5310</v>
          </cell>
          <cell r="D1325" t="str">
            <v>EMS - Perry St</v>
          </cell>
          <cell r="E1325" t="str">
            <v>P_Electric Distribution Sub MA</v>
          </cell>
          <cell r="G1325" t="str">
            <v>NONE</v>
          </cell>
          <cell r="H1325" t="str">
            <v>NONE</v>
          </cell>
          <cell r="L1325" t="str">
            <v>Reliability - Dist</v>
          </cell>
          <cell r="M1325" t="str">
            <v>Specific</v>
          </cell>
          <cell r="N1325" t="str">
            <v>EMS Expansion</v>
          </cell>
          <cell r="O1325" t="str">
            <v>cancelled</v>
          </cell>
          <cell r="Q1325" t="str">
            <v>C05648</v>
          </cell>
          <cell r="R1325">
            <v>38238</v>
          </cell>
          <cell r="S1325" t="str">
            <v>diconz</v>
          </cell>
          <cell r="U1325" t="str">
            <v>EMS - Perry St</v>
          </cell>
          <cell r="V1325" t="str">
            <v xml:space="preserve">cancel fp per email from Kelly, Patrick N. (SYR) 7/13/09. Kabir Salaam </v>
          </cell>
          <cell r="W1325" t="str">
            <v xml:space="preserve">  </v>
          </cell>
          <cell r="X1325" t="str">
            <v>Div Ops-NE Electric</v>
          </cell>
          <cell r="Y1325" t="str">
            <v>75005310E</v>
          </cell>
          <cell r="Z1325" t="str">
            <v>MAE1000 - MA Electric Distribution PC</v>
          </cell>
          <cell r="AA1325" t="str">
            <v>NONE</v>
          </cell>
          <cell r="AB1325" t="str">
            <v xml:space="preserve">COMPANY 5310 LEVEL ELECT DIST </v>
          </cell>
          <cell r="AE1325">
            <v>0</v>
          </cell>
          <cell r="AK1325">
            <v>40007</v>
          </cell>
        </row>
        <row r="1326">
          <cell r="A1326" t="str">
            <v>C005649</v>
          </cell>
          <cell r="B1326">
            <v>5310</v>
          </cell>
          <cell r="D1326" t="str">
            <v>EMS - Thorndike #10</v>
          </cell>
          <cell r="E1326" t="str">
            <v>P_Electric Distribution Sub MA</v>
          </cell>
          <cell r="G1326" t="str">
            <v>NONE</v>
          </cell>
          <cell r="H1326" t="str">
            <v>NONE</v>
          </cell>
          <cell r="L1326" t="str">
            <v>Reliability - Dist</v>
          </cell>
          <cell r="M1326" t="str">
            <v>Specific</v>
          </cell>
          <cell r="N1326" t="str">
            <v>EMS Expansion</v>
          </cell>
          <cell r="O1326" t="str">
            <v>cancelled</v>
          </cell>
          <cell r="Q1326" t="str">
            <v>C05649</v>
          </cell>
          <cell r="R1326">
            <v>38238</v>
          </cell>
          <cell r="S1326" t="str">
            <v>diconz</v>
          </cell>
          <cell r="U1326" t="str">
            <v>EMS - Thorndike #10</v>
          </cell>
          <cell r="V1326" t="str">
            <v xml:space="preserve">  </v>
          </cell>
          <cell r="W1326" t="str">
            <v xml:space="preserve">  </v>
          </cell>
          <cell r="X1326" t="str">
            <v>Div Ops-NE Electric</v>
          </cell>
          <cell r="Y1326" t="str">
            <v>75005310E</v>
          </cell>
          <cell r="Z1326" t="str">
            <v>MAE1000 - MA Electric Distribution PC</v>
          </cell>
          <cell r="AA1326" t="str">
            <v>NONE</v>
          </cell>
          <cell r="AB1326" t="str">
            <v xml:space="preserve">COMPANY 5310 LEVEL ELECT DIST </v>
          </cell>
          <cell r="AE1326">
            <v>0</v>
          </cell>
          <cell r="AK1326">
            <v>39262</v>
          </cell>
        </row>
        <row r="1327">
          <cell r="A1327" t="str">
            <v>C005650</v>
          </cell>
          <cell r="B1327">
            <v>5310</v>
          </cell>
          <cell r="D1327" t="str">
            <v>EMS - Mt Support</v>
          </cell>
          <cell r="E1327" t="str">
            <v>P_Electric Distribution Sub MA</v>
          </cell>
          <cell r="G1327" t="str">
            <v>NONE</v>
          </cell>
          <cell r="H1327" t="str">
            <v>NONE</v>
          </cell>
          <cell r="L1327" t="str">
            <v>Reliability - Dist</v>
          </cell>
          <cell r="M1327" t="str">
            <v>Specific</v>
          </cell>
          <cell r="N1327" t="str">
            <v>EMS Expansion</v>
          </cell>
          <cell r="O1327" t="str">
            <v>cancelled</v>
          </cell>
          <cell r="Q1327" t="str">
            <v>C05650</v>
          </cell>
          <cell r="R1327">
            <v>38238</v>
          </cell>
          <cell r="S1327" t="str">
            <v>diconz</v>
          </cell>
          <cell r="U1327" t="str">
            <v>EMS - Mt Support</v>
          </cell>
          <cell r="V1327" t="str">
            <v xml:space="preserve">  </v>
          </cell>
          <cell r="W1327" t="str">
            <v xml:space="preserve">  </v>
          </cell>
          <cell r="X1327" t="str">
            <v>Div Ops-NE Electric</v>
          </cell>
          <cell r="Y1327" t="str">
            <v>75005310E</v>
          </cell>
          <cell r="Z1327" t="str">
            <v>MAE1000 - MA Electric Distribution PC</v>
          </cell>
          <cell r="AA1327" t="str">
            <v>NONE</v>
          </cell>
          <cell r="AB1327" t="str">
            <v xml:space="preserve">COMPANY 5310 LEVEL ELECT DIST </v>
          </cell>
          <cell r="AE1327">
            <v>0</v>
          </cell>
          <cell r="AK1327">
            <v>39262</v>
          </cell>
        </row>
        <row r="1328">
          <cell r="A1328" t="str">
            <v>C005652</v>
          </cell>
          <cell r="B1328">
            <v>5310</v>
          </cell>
          <cell r="D1328" t="str">
            <v>Cancelled - EMS - Vernon Hill, Worc</v>
          </cell>
          <cell r="E1328" t="str">
            <v>P_Electric Distribution Sub MA</v>
          </cell>
          <cell r="G1328" t="str">
            <v>NONE</v>
          </cell>
          <cell r="H1328" t="str">
            <v>NONE</v>
          </cell>
          <cell r="L1328" t="str">
            <v>Reliability - Dist</v>
          </cell>
          <cell r="M1328" t="str">
            <v>Specific</v>
          </cell>
          <cell r="N1328" t="str">
            <v>EMS Expansion</v>
          </cell>
          <cell r="O1328" t="str">
            <v>cancelled</v>
          </cell>
          <cell r="Q1328" t="str">
            <v>C05652</v>
          </cell>
          <cell r="R1328">
            <v>38238</v>
          </cell>
          <cell r="S1328" t="str">
            <v>diconz</v>
          </cell>
          <cell r="U1328" t="str">
            <v>EMS - Vernon Hill, Worcester</v>
          </cell>
          <cell r="V1328" t="str">
            <v>Cancelled per Dan Mungovan work done elsewhere, J. Cerulli 4/12/2006</v>
          </cell>
          <cell r="W1328" t="str">
            <v xml:space="preserve">  </v>
          </cell>
          <cell r="X1328" t="str">
            <v>Div Ops-NE Electric</v>
          </cell>
          <cell r="Y1328" t="str">
            <v>75005310E</v>
          </cell>
          <cell r="Z1328" t="str">
            <v>MAE1000 - MA Electric Distribution PC</v>
          </cell>
          <cell r="AA1328" t="str">
            <v>NONE</v>
          </cell>
          <cell r="AB1328" t="str">
            <v xml:space="preserve">COMPANY 5310 LEVEL ELECT DIST </v>
          </cell>
          <cell r="AE1328">
            <v>0</v>
          </cell>
          <cell r="AK1328">
            <v>38819</v>
          </cell>
        </row>
        <row r="1329">
          <cell r="A1329" t="str">
            <v>C005653</v>
          </cell>
          <cell r="B1329">
            <v>5310</v>
          </cell>
          <cell r="D1329" t="str">
            <v>Cancelled - EMS - Depot St</v>
          </cell>
          <cell r="E1329" t="str">
            <v>P_Electric Distribution Sub MA</v>
          </cell>
          <cell r="G1329" t="str">
            <v>NONE</v>
          </cell>
          <cell r="H1329" t="str">
            <v>NONE</v>
          </cell>
          <cell r="L1329" t="str">
            <v>Reliability - Dist</v>
          </cell>
          <cell r="M1329" t="str">
            <v>Specific</v>
          </cell>
          <cell r="N1329" t="str">
            <v>EMS Expansion</v>
          </cell>
          <cell r="O1329" t="str">
            <v>cancelled</v>
          </cell>
          <cell r="Q1329" t="str">
            <v>C05653</v>
          </cell>
          <cell r="R1329">
            <v>38238</v>
          </cell>
          <cell r="S1329" t="str">
            <v>diconz</v>
          </cell>
          <cell r="U1329" t="str">
            <v>EMS - Depot St</v>
          </cell>
          <cell r="V1329" t="str">
            <v xml:space="preserve">  </v>
          </cell>
          <cell r="W1329" t="str">
            <v xml:space="preserve">  </v>
          </cell>
          <cell r="X1329" t="str">
            <v>Div Ops-NE Electric</v>
          </cell>
          <cell r="Y1329" t="str">
            <v>75005310E</v>
          </cell>
          <cell r="Z1329" t="str">
            <v>MAE1000 - MA Electric Distribution PC</v>
          </cell>
          <cell r="AA1329" t="str">
            <v>NONE</v>
          </cell>
          <cell r="AB1329" t="str">
            <v xml:space="preserve">COMPANY 5310 LEVEL ELECT DIST </v>
          </cell>
          <cell r="AE1329">
            <v>0</v>
          </cell>
          <cell r="AK1329">
            <v>38799</v>
          </cell>
        </row>
        <row r="1330">
          <cell r="A1330" t="str">
            <v>C005654</v>
          </cell>
          <cell r="B1330">
            <v>5310</v>
          </cell>
          <cell r="D1330" t="str">
            <v>EMS - W. Newbury</v>
          </cell>
          <cell r="E1330" t="str">
            <v>P_Electric Distribution Sub MA</v>
          </cell>
          <cell r="G1330" t="str">
            <v>NONE</v>
          </cell>
          <cell r="H1330" t="str">
            <v>NONE</v>
          </cell>
          <cell r="L1330" t="str">
            <v>Reliability - Dist</v>
          </cell>
          <cell r="M1330" t="str">
            <v>Specific</v>
          </cell>
          <cell r="N1330" t="str">
            <v>EMS Expansion</v>
          </cell>
          <cell r="O1330" t="str">
            <v>cancelled</v>
          </cell>
          <cell r="Q1330" t="str">
            <v>C05654</v>
          </cell>
          <cell r="R1330">
            <v>38238</v>
          </cell>
          <cell r="S1330" t="str">
            <v>diconz</v>
          </cell>
          <cell r="U1330" t="str">
            <v>EMS - W. Newbury</v>
          </cell>
          <cell r="V1330" t="str">
            <v xml:space="preserve">  </v>
          </cell>
          <cell r="W1330" t="str">
            <v xml:space="preserve">  </v>
          </cell>
          <cell r="X1330" t="str">
            <v>Div Ops-NE Electric</v>
          </cell>
          <cell r="Y1330" t="str">
            <v>75005310E</v>
          </cell>
          <cell r="Z1330" t="str">
            <v>MAE1000 - MA Electric Distribution PC</v>
          </cell>
          <cell r="AA1330" t="str">
            <v>NONE</v>
          </cell>
          <cell r="AB1330" t="str">
            <v xml:space="preserve">COMPANY 5310 LEVEL ELECT DIST </v>
          </cell>
          <cell r="AE1330">
            <v>0</v>
          </cell>
          <cell r="AK1330">
            <v>39262</v>
          </cell>
        </row>
        <row r="1331">
          <cell r="A1331" t="str">
            <v>C005656</v>
          </cell>
          <cell r="B1331">
            <v>5310</v>
          </cell>
          <cell r="D1331" t="str">
            <v>EMS - Malden #5</v>
          </cell>
          <cell r="E1331" t="str">
            <v>P_Electric Distribution Sub MA</v>
          </cell>
          <cell r="G1331" t="str">
            <v>NONE</v>
          </cell>
          <cell r="H1331" t="str">
            <v>NONE</v>
          </cell>
          <cell r="L1331" t="str">
            <v>Reliability - Dist</v>
          </cell>
          <cell r="M1331" t="str">
            <v>Specific</v>
          </cell>
          <cell r="N1331" t="str">
            <v>EMS Expansion</v>
          </cell>
          <cell r="O1331" t="str">
            <v>cancelled</v>
          </cell>
          <cell r="Q1331" t="str">
            <v>C05656</v>
          </cell>
          <cell r="R1331">
            <v>38238</v>
          </cell>
          <cell r="S1331" t="str">
            <v>diconz</v>
          </cell>
          <cell r="U1331" t="str">
            <v>EMS - Malden #5</v>
          </cell>
          <cell r="V1331" t="str">
            <v xml:space="preserve">  </v>
          </cell>
          <cell r="W1331" t="str">
            <v xml:space="preserve">  </v>
          </cell>
          <cell r="X1331" t="str">
            <v>Div Ops-NE Electric</v>
          </cell>
          <cell r="Y1331" t="str">
            <v>75005310E</v>
          </cell>
          <cell r="Z1331" t="str">
            <v>MAE1000 - MA Electric Distribution PC</v>
          </cell>
          <cell r="AA1331" t="str">
            <v>NONE</v>
          </cell>
          <cell r="AB1331" t="str">
            <v xml:space="preserve">COMPANY 5310 LEVEL ELECT DIST </v>
          </cell>
          <cell r="AE1331">
            <v>0</v>
          </cell>
          <cell r="AK1331">
            <v>39262</v>
          </cell>
        </row>
        <row r="1332">
          <cell r="A1332" t="str">
            <v>C005657</v>
          </cell>
          <cell r="B1332">
            <v>5310</v>
          </cell>
          <cell r="D1332" t="str">
            <v>SE Recond Maple St Bellingham</v>
          </cell>
          <cell r="E1332" t="str">
            <v>P_Electric Distribution Line MA</v>
          </cell>
          <cell r="G1332" t="str">
            <v>NONE</v>
          </cell>
          <cell r="H1332" t="str">
            <v>NONE</v>
          </cell>
          <cell r="I1332" t="str">
            <v>ROBERTS, MICHAEL</v>
          </cell>
          <cell r="J1332" t="str">
            <v>System Capacity &amp; Performance</v>
          </cell>
          <cell r="L1332" t="str">
            <v>Load Relief</v>
          </cell>
          <cell r="M1332" t="str">
            <v>Specific</v>
          </cell>
          <cell r="O1332" t="str">
            <v>Closed</v>
          </cell>
          <cell r="P1332">
            <v>8561</v>
          </cell>
          <cell r="Q1332" t="str">
            <v>C05657</v>
          </cell>
          <cell r="R1332">
            <v>38238</v>
          </cell>
          <cell r="S1332" t="str">
            <v>duffjo</v>
          </cell>
          <cell r="U1332" t="str">
            <v>Reconductor 3800 CF of 1/0 with 477 mainline on Maple St. in Bellingham (and part of Prospect st in Franklin) to extend the 344W4 feeder and provide load relief to the Depot 335W1.</v>
          </cell>
          <cell r="V1332" t="str">
            <v>The completion of C05614  Prospect St mainline is a prerequisite for this job.</v>
          </cell>
          <cell r="W1332" t="str">
            <v>Needed to provide load relief to Depot 335W1 &gt;100% from Bellingham. Also to extend and tie the 344W4 with the 344W6 feeder for future load transfers.  PPF=23</v>
          </cell>
          <cell r="X1332" t="str">
            <v>Div Ops-NE Electric</v>
          </cell>
          <cell r="Y1332" t="str">
            <v>75005310E</v>
          </cell>
          <cell r="Z1332" t="str">
            <v>MAE1000 - MA Electric Distribution PC</v>
          </cell>
          <cell r="AA1332" t="str">
            <v>NONE</v>
          </cell>
          <cell r="AB1332" t="str">
            <v>MASS PLANT - MA 5310 - MAE1000</v>
          </cell>
          <cell r="AE1332">
            <v>3</v>
          </cell>
          <cell r="AF1332" t="str">
            <v>3</v>
          </cell>
          <cell r="AG1332">
            <v>39223</v>
          </cell>
          <cell r="AH1332">
            <v>330970</v>
          </cell>
          <cell r="AI1332">
            <v>0</v>
          </cell>
          <cell r="AJ1332">
            <v>0</v>
          </cell>
          <cell r="AK1332">
            <v>0</v>
          </cell>
          <cell r="AL1332">
            <v>0</v>
          </cell>
          <cell r="AM1332">
            <v>1</v>
          </cell>
          <cell r="AN1332">
            <v>1</v>
          </cell>
        </row>
        <row r="1333">
          <cell r="A1333" t="str">
            <v>C005658</v>
          </cell>
          <cell r="B1333">
            <v>5310</v>
          </cell>
          <cell r="D1333" t="str">
            <v>EMS - E. Weymouth</v>
          </cell>
          <cell r="E1333" t="str">
            <v>P_Electric Distribution Sub MA</v>
          </cell>
          <cell r="G1333" t="str">
            <v>NONE</v>
          </cell>
          <cell r="H1333" t="str">
            <v>NONE</v>
          </cell>
          <cell r="L1333" t="str">
            <v>Reliability - Dist</v>
          </cell>
          <cell r="M1333" t="str">
            <v>Specific</v>
          </cell>
          <cell r="N1333" t="str">
            <v>EMS Expansion</v>
          </cell>
          <cell r="O1333" t="str">
            <v>cancelled</v>
          </cell>
          <cell r="Q1333" t="str">
            <v>C05658</v>
          </cell>
          <cell r="R1333">
            <v>38238</v>
          </cell>
          <cell r="S1333" t="str">
            <v>diconz</v>
          </cell>
          <cell r="U1333" t="str">
            <v>EMS - E. Weymouth</v>
          </cell>
          <cell r="V1333" t="str">
            <v xml:space="preserve">  </v>
          </cell>
          <cell r="W1333" t="str">
            <v xml:space="preserve">  </v>
          </cell>
          <cell r="X1333" t="str">
            <v>Div Ops-NE Electric</v>
          </cell>
          <cell r="Y1333" t="str">
            <v>75005310E</v>
          </cell>
          <cell r="Z1333" t="str">
            <v>MAE1000 - MA Electric Distribution PC</v>
          </cell>
          <cell r="AA1333" t="str">
            <v>NONE</v>
          </cell>
          <cell r="AB1333" t="str">
            <v xml:space="preserve">COMPANY 5310 LEVEL ELECT DIST </v>
          </cell>
          <cell r="AE1333">
            <v>0</v>
          </cell>
          <cell r="AK1333">
            <v>39262</v>
          </cell>
        </row>
        <row r="1334">
          <cell r="A1334" t="str">
            <v>C005659</v>
          </cell>
          <cell r="B1334">
            <v>5310</v>
          </cell>
          <cell r="D1334" t="str">
            <v>AMES ST. 4KV SUB - CONVERSION</v>
          </cell>
          <cell r="E1334" t="str">
            <v>P_Electric Distribution Line MA</v>
          </cell>
          <cell r="G1334" t="str">
            <v>NONE</v>
          </cell>
          <cell r="H1334" t="str">
            <v>NONE</v>
          </cell>
          <cell r="I1334" t="str">
            <v>BREWER, PAUL</v>
          </cell>
          <cell r="J1334" t="str">
            <v>Asset Condition</v>
          </cell>
          <cell r="L1334" t="str">
            <v>Asset Replacement</v>
          </cell>
          <cell r="M1334" t="str">
            <v>Specific</v>
          </cell>
          <cell r="N1334" t="str">
            <v>Substation Asset Replacement</v>
          </cell>
          <cell r="O1334" t="str">
            <v>Closed</v>
          </cell>
          <cell r="P1334">
            <v>7735</v>
          </cell>
          <cell r="Q1334" t="str">
            <v>C05659</v>
          </cell>
          <cell r="R1334">
            <v>38238</v>
          </cell>
          <cell r="S1334" t="str">
            <v>fritsc</v>
          </cell>
          <cell r="U1334" t="str">
            <v>AS A RESULT OF THE INDOOR SUB INITIATIVE, THE AMES ST. 4KV SUBSTATION LOAD WILL BE CONVERTED TO 13.8KV RATHER THAN MAKE IMPROVEMENTS TO THE STATION.  CONSTRUCTION INCLUDES 280 POLES,  8000 CKT FT 1/O AL PRIMARY AND 2000 CKT FT 477 AL</v>
          </cell>
          <cell r="V1334" t="str">
            <v>Project is being submitted for revision.  Primary reason(s) for increase are noted in attached document.</v>
          </cell>
          <cell r="W1334" t="str">
            <v xml:space="preserve">AS A RESULT OF THE INDOOR SUB INITIATIVE, THE AMES ST. 4KV SUBSTATION LOAD WILL BE CONVERTED TO 13.8KV RATHER THAN MAKE IMPROVEMENTS TO THE STATION.  </v>
          </cell>
          <cell r="X1334" t="str">
            <v>Div Ops-NE Electric</v>
          </cell>
          <cell r="Y1334" t="str">
            <v>75005310E</v>
          </cell>
          <cell r="Z1334" t="str">
            <v>MAE1000 - MA Electric Distribution PC</v>
          </cell>
          <cell r="AA1334" t="str">
            <v>NONE</v>
          </cell>
          <cell r="AB1334" t="str">
            <v>MASS PLANT - MA 5310 - MAE1000</v>
          </cell>
          <cell r="AE1334">
            <v>3</v>
          </cell>
          <cell r="AF1334" t="str">
            <v>3</v>
          </cell>
          <cell r="AG1334">
            <v>39171</v>
          </cell>
          <cell r="AH1334">
            <v>1403781</v>
          </cell>
          <cell r="AI1334">
            <v>0</v>
          </cell>
          <cell r="AJ1334">
            <v>0</v>
          </cell>
          <cell r="AK1334">
            <v>0</v>
          </cell>
          <cell r="AL1334">
            <v>1</v>
          </cell>
          <cell r="AM1334">
            <v>0</v>
          </cell>
          <cell r="AN1334">
            <v>1</v>
          </cell>
        </row>
        <row r="1335">
          <cell r="A1335" t="str">
            <v>C005661</v>
          </cell>
          <cell r="B1335">
            <v>5310</v>
          </cell>
          <cell r="D1335" t="str">
            <v>Cancelled - EMS - Park St Gardner</v>
          </cell>
          <cell r="E1335" t="str">
            <v>P_Electric Distribution Sub MA</v>
          </cell>
          <cell r="G1335" t="str">
            <v>NONE</v>
          </cell>
          <cell r="H1335" t="str">
            <v>NONE</v>
          </cell>
          <cell r="L1335" t="str">
            <v>Reliability - Dist</v>
          </cell>
          <cell r="M1335" t="str">
            <v>Specific</v>
          </cell>
          <cell r="N1335" t="str">
            <v>EMS Expansion</v>
          </cell>
          <cell r="O1335" t="str">
            <v>cancelled</v>
          </cell>
          <cell r="Q1335" t="str">
            <v>C05661</v>
          </cell>
          <cell r="R1335">
            <v>38238</v>
          </cell>
          <cell r="S1335" t="str">
            <v>diconz</v>
          </cell>
          <cell r="U1335" t="str">
            <v>EMS - Park St Gardner</v>
          </cell>
          <cell r="V1335" t="str">
            <v>cancelled per Dan Mungovan work done elsewhere, J. Cerulli 4/12/2006</v>
          </cell>
          <cell r="W1335" t="str">
            <v xml:space="preserve">  </v>
          </cell>
          <cell r="X1335" t="str">
            <v>Div Ops-NE Electric</v>
          </cell>
          <cell r="Y1335" t="str">
            <v>75005310E</v>
          </cell>
          <cell r="Z1335" t="str">
            <v>MAE1000 - MA Electric Distribution PC</v>
          </cell>
          <cell r="AA1335" t="str">
            <v>NONE</v>
          </cell>
          <cell r="AB1335" t="str">
            <v xml:space="preserve">COMPANY 5310 LEVEL ELECT DIST </v>
          </cell>
          <cell r="AE1335">
            <v>0</v>
          </cell>
          <cell r="AK1335">
            <v>38819</v>
          </cell>
        </row>
        <row r="1336">
          <cell r="A1336" t="str">
            <v>C005662</v>
          </cell>
          <cell r="B1336">
            <v>5310</v>
          </cell>
          <cell r="D1336" t="str">
            <v>EMS - Maplewood #16-23kv</v>
          </cell>
          <cell r="E1336" t="str">
            <v>P_Electric Distribution Sub MA</v>
          </cell>
          <cell r="G1336" t="str">
            <v>NONE</v>
          </cell>
          <cell r="H1336" t="str">
            <v>NONE</v>
          </cell>
          <cell r="L1336" t="str">
            <v>Reliability - Dist</v>
          </cell>
          <cell r="M1336" t="str">
            <v>Specific</v>
          </cell>
          <cell r="N1336" t="str">
            <v>EMS Expansion</v>
          </cell>
          <cell r="O1336" t="str">
            <v>cancelled</v>
          </cell>
          <cell r="Q1336" t="str">
            <v>C05662</v>
          </cell>
          <cell r="R1336">
            <v>38238</v>
          </cell>
          <cell r="S1336" t="str">
            <v>diconz</v>
          </cell>
          <cell r="U1336" t="str">
            <v>EMS - Maplewood #16-23kv</v>
          </cell>
          <cell r="V1336" t="str">
            <v xml:space="preserve">  </v>
          </cell>
          <cell r="W1336" t="str">
            <v xml:space="preserve">  </v>
          </cell>
          <cell r="X1336" t="str">
            <v>Div Ops-NE Electric</v>
          </cell>
          <cell r="Y1336" t="str">
            <v>75005310E</v>
          </cell>
          <cell r="Z1336" t="str">
            <v>MAE1000 - MA Electric Distribution PC</v>
          </cell>
          <cell r="AA1336" t="str">
            <v>NONE</v>
          </cell>
          <cell r="AB1336" t="str">
            <v xml:space="preserve">COMPANY 5310 LEVEL ELECT DIST </v>
          </cell>
          <cell r="AE1336">
            <v>0</v>
          </cell>
          <cell r="AK1336">
            <v>39262</v>
          </cell>
        </row>
        <row r="1337">
          <cell r="A1337" t="str">
            <v>C005663</v>
          </cell>
          <cell r="B1337">
            <v>5310</v>
          </cell>
          <cell r="D1337" t="str">
            <v>SE-Install 4L2/8L3 Tie, Norton</v>
          </cell>
          <cell r="E1337" t="str">
            <v>P_Electric Distribution Line MA</v>
          </cell>
          <cell r="G1337" t="str">
            <v>NONE</v>
          </cell>
          <cell r="H1337" t="str">
            <v>NONE</v>
          </cell>
          <cell r="L1337" t="str">
            <v>Load Relief</v>
          </cell>
          <cell r="M1337" t="str">
            <v>Specific</v>
          </cell>
          <cell r="O1337" t="str">
            <v>cancelled</v>
          </cell>
          <cell r="Q1337" t="str">
            <v>C05663</v>
          </cell>
          <cell r="R1337">
            <v>38238</v>
          </cell>
          <cell r="S1337" t="str">
            <v>bauer</v>
          </cell>
          <cell r="U1337" t="str">
            <v>Install 9000 feet of 477 SP from P136 to P215 West Main St, Norton. Convert the 4 kv between P142 and P146 West Main St and over build the 4 kv between P146 and P215 West Main St.  Install load break switches at P142 and P162 West Main St.</v>
          </cell>
          <cell r="V1337" t="str">
            <v>This work will relieve two feeders (4L2 and 8L2) projected to be loaded above 90% of SNC in 2007.</v>
          </cell>
          <cell r="W1337" t="str">
            <v>This work is identified in the soon to be released Attleboro Area PSA Study.  This feeder tie will allow the 8L3 to provide load relief to the 4L2 and the 8L2.</v>
          </cell>
          <cell r="X1337" t="str">
            <v>Div Ops-NE Electric</v>
          </cell>
          <cell r="Y1337" t="str">
            <v>75005310E</v>
          </cell>
          <cell r="Z1337" t="str">
            <v>MAE1000 - MA Electric Distribution PC</v>
          </cell>
          <cell r="AA1337" t="str">
            <v>NONE</v>
          </cell>
          <cell r="AB1337" t="str">
            <v>MASS PLANT - MA 5310 - MAE1000</v>
          </cell>
          <cell r="AE1337">
            <v>0</v>
          </cell>
          <cell r="AK1337">
            <v>39303</v>
          </cell>
        </row>
        <row r="1338">
          <cell r="A1338" t="str">
            <v>C005665</v>
          </cell>
          <cell r="B1338">
            <v>5310</v>
          </cell>
          <cell r="D1338" t="str">
            <v>EMS - S. Broadway</v>
          </cell>
          <cell r="E1338" t="str">
            <v>P_Electric Distribution Sub MA</v>
          </cell>
          <cell r="G1338" t="str">
            <v>NONE</v>
          </cell>
          <cell r="H1338" t="str">
            <v>NONE</v>
          </cell>
          <cell r="L1338" t="str">
            <v>Reliability - Dist</v>
          </cell>
          <cell r="M1338" t="str">
            <v>Specific</v>
          </cell>
          <cell r="N1338" t="str">
            <v>EMS Expansion</v>
          </cell>
          <cell r="O1338" t="str">
            <v>cancelled</v>
          </cell>
          <cell r="Q1338" t="str">
            <v>C05665</v>
          </cell>
          <cell r="R1338">
            <v>38238</v>
          </cell>
          <cell r="S1338" t="str">
            <v>diconz</v>
          </cell>
          <cell r="U1338" t="str">
            <v>EMS - S. Broadway</v>
          </cell>
          <cell r="V1338" t="str">
            <v xml:space="preserve">  </v>
          </cell>
          <cell r="W1338" t="str">
            <v xml:space="preserve">  </v>
          </cell>
          <cell r="X1338" t="str">
            <v>Div Ops-NE Electric</v>
          </cell>
          <cell r="Y1338" t="str">
            <v>75005310E</v>
          </cell>
          <cell r="Z1338" t="str">
            <v>MAE1000 - MA Electric Distribution PC</v>
          </cell>
          <cell r="AA1338" t="str">
            <v>NONE</v>
          </cell>
          <cell r="AB1338" t="str">
            <v xml:space="preserve">COMPANY 5310 LEVEL ELECT DIST </v>
          </cell>
          <cell r="AE1338">
            <v>0</v>
          </cell>
          <cell r="AK1338">
            <v>39262</v>
          </cell>
        </row>
        <row r="1339">
          <cell r="A1339" t="str">
            <v>C005666</v>
          </cell>
          <cell r="B1339">
            <v>5310</v>
          </cell>
          <cell r="D1339" t="str">
            <v>EMS - Woodside</v>
          </cell>
          <cell r="E1339" t="str">
            <v>P_Electric Distribution Sub MA</v>
          </cell>
          <cell r="G1339" t="str">
            <v>NONE</v>
          </cell>
          <cell r="H1339" t="str">
            <v>NONE</v>
          </cell>
          <cell r="L1339" t="str">
            <v>Reliability - Dist</v>
          </cell>
          <cell r="M1339" t="str">
            <v>Specific</v>
          </cell>
          <cell r="N1339" t="str">
            <v>EMS Expansion</v>
          </cell>
          <cell r="O1339" t="str">
            <v>cancelled</v>
          </cell>
          <cell r="Q1339" t="str">
            <v>C05666</v>
          </cell>
          <cell r="R1339">
            <v>38238</v>
          </cell>
          <cell r="S1339" t="str">
            <v>diconz</v>
          </cell>
          <cell r="U1339" t="str">
            <v>EMS - Woodside</v>
          </cell>
          <cell r="V1339" t="str">
            <v xml:space="preserve">  </v>
          </cell>
          <cell r="W1339" t="str">
            <v xml:space="preserve">  </v>
          </cell>
          <cell r="X1339" t="str">
            <v>Div Ops-NE Electric</v>
          </cell>
          <cell r="Y1339" t="str">
            <v>75005310E</v>
          </cell>
          <cell r="Z1339" t="str">
            <v>MAE1000 - MA Electric Distribution PC</v>
          </cell>
          <cell r="AA1339" t="str">
            <v>NONE</v>
          </cell>
          <cell r="AB1339" t="str">
            <v xml:space="preserve">COMPANY 5310 LEVEL ELECT DIST </v>
          </cell>
          <cell r="AE1339">
            <v>0</v>
          </cell>
          <cell r="AK1339">
            <v>39262</v>
          </cell>
        </row>
        <row r="1340">
          <cell r="A1340" t="str">
            <v>C005668</v>
          </cell>
          <cell r="B1340">
            <v>5310</v>
          </cell>
          <cell r="D1340" t="str">
            <v>EMS - Mink St</v>
          </cell>
          <cell r="E1340" t="str">
            <v>P_Electric Distribution Sub MA</v>
          </cell>
          <cell r="G1340" t="str">
            <v>NONE</v>
          </cell>
          <cell r="H1340" t="str">
            <v>NONE</v>
          </cell>
          <cell r="L1340" t="str">
            <v>Reliability - Dist</v>
          </cell>
          <cell r="M1340" t="str">
            <v>Specific</v>
          </cell>
          <cell r="N1340" t="str">
            <v>EMS Expansion</v>
          </cell>
          <cell r="O1340" t="str">
            <v>cancelled</v>
          </cell>
          <cell r="Q1340" t="str">
            <v>C05668</v>
          </cell>
          <cell r="R1340">
            <v>38238</v>
          </cell>
          <cell r="S1340" t="str">
            <v>diconz</v>
          </cell>
          <cell r="U1340" t="str">
            <v>EMS - Mink St</v>
          </cell>
          <cell r="V1340" t="str">
            <v xml:space="preserve">  </v>
          </cell>
          <cell r="W1340" t="str">
            <v xml:space="preserve">  </v>
          </cell>
          <cell r="X1340" t="str">
            <v>Div Ops-NE Electric</v>
          </cell>
          <cell r="Y1340" t="str">
            <v>75005310E</v>
          </cell>
          <cell r="Z1340" t="str">
            <v>MAE1000 - MA Electric Distribution PC</v>
          </cell>
          <cell r="AA1340" t="str">
            <v>NONE</v>
          </cell>
          <cell r="AB1340" t="str">
            <v xml:space="preserve">COMPANY 5310 LEVEL ELECT DIST </v>
          </cell>
          <cell r="AE1340">
            <v>0</v>
          </cell>
          <cell r="AK1340">
            <v>39262</v>
          </cell>
        </row>
        <row r="1341">
          <cell r="A1341" t="str">
            <v>C005669</v>
          </cell>
          <cell r="B1341">
            <v>5310</v>
          </cell>
          <cell r="D1341" t="str">
            <v>SE Wrentham 3421W1 Modular sub</v>
          </cell>
          <cell r="E1341" t="str">
            <v>P_Electric Distribution Sub MA</v>
          </cell>
          <cell r="G1341" t="str">
            <v>NONE</v>
          </cell>
          <cell r="H1341" t="str">
            <v>NONE</v>
          </cell>
          <cell r="I1341" t="str">
            <v>EHRET, GRAHAM</v>
          </cell>
          <cell r="J1341" t="str">
            <v>System Capacity &amp; Performance</v>
          </cell>
          <cell r="L1341" t="str">
            <v>Load Relief</v>
          </cell>
          <cell r="M1341" t="str">
            <v>Specific</v>
          </cell>
          <cell r="O1341" t="str">
            <v>cancelled</v>
          </cell>
          <cell r="P1341">
            <v>7507</v>
          </cell>
          <cell r="Q1341" t="str">
            <v>C05669</v>
          </cell>
          <cell r="R1341">
            <v>38238</v>
          </cell>
          <cell r="S1341" t="str">
            <v>duffjo</v>
          </cell>
          <cell r="U1341" t="str">
            <v>Install new modular 23/13.8 kV feeder position at Wrentham substation after 2400 volt conversion.  DELAYED to summer 2009 due to installation of planned Crocker Pond 3424W5 in 2007  and pending ULN Study.  4/6/06  JFD</v>
          </cell>
          <cell r="V1341" t="str">
            <v>Will require removal of the 23/2.4 kV sub equipment prior to installation.</v>
          </cell>
          <cell r="W1341" t="str">
            <v>New feeder in this area is needed by 2007 to relieve 4 feeders&gt;90% SNC.  PPF=26.</v>
          </cell>
          <cell r="X1341" t="str">
            <v>Div Ops-NE Electric</v>
          </cell>
          <cell r="Y1341" t="str">
            <v>75005310E</v>
          </cell>
          <cell r="Z1341" t="str">
            <v>MAE1000 - MA Electric Distribution PC</v>
          </cell>
          <cell r="AA1341" t="str">
            <v>NONE</v>
          </cell>
          <cell r="AB1341" t="str">
            <v>SUB #3421 WRENTHAM, WRENTHAM</v>
          </cell>
          <cell r="AE1341">
            <v>0</v>
          </cell>
          <cell r="AK1341">
            <v>39260</v>
          </cell>
        </row>
        <row r="1342">
          <cell r="A1342" t="str">
            <v>C005671</v>
          </cell>
          <cell r="B1342">
            <v>5310</v>
          </cell>
          <cell r="D1342" t="str">
            <v>SE Inst 4L1/4L2 Feeder Tie - Nort</v>
          </cell>
          <cell r="E1342" t="str">
            <v>P_Electric Distribution Line MA</v>
          </cell>
          <cell r="G1342" t="str">
            <v>NONE</v>
          </cell>
          <cell r="H1342" t="str">
            <v>NONE</v>
          </cell>
          <cell r="L1342" t="str">
            <v>Load Relief</v>
          </cell>
          <cell r="M1342" t="str">
            <v>Specific</v>
          </cell>
          <cell r="O1342" t="str">
            <v>cancelled</v>
          </cell>
          <cell r="Q1342" t="str">
            <v>C05671</v>
          </cell>
          <cell r="R1342">
            <v>38238</v>
          </cell>
          <cell r="S1342" t="str">
            <v>bauer</v>
          </cell>
          <cell r="U1342" t="str">
            <v>Reconductor 10,000 feet of mainline with 477 SP to make a feeder tie between the 4L1 and the 4L2.</v>
          </cell>
          <cell r="V1342" t="str">
            <v>Reconductor 4000 feet of 1/0 Al with 477 SP from P1328 Elm St to P2610 Reservoir St.  Reconductor 6000 of # 3 Cu with 477 SP from P1913 Newland St to P345 East Main St.  Remove the line fuses at P1435 Newland St and install loadbreak switches at P1747 New</v>
          </cell>
          <cell r="W1342" t="str">
            <v>This feeder tie is identified in the soon to be released Attleboro Area PSA Study.  This work will relieve the 4L1 and the 4L2 feeders.</v>
          </cell>
          <cell r="X1342" t="str">
            <v>Div Ops-NE Electric</v>
          </cell>
          <cell r="Y1342" t="str">
            <v>75005310E</v>
          </cell>
          <cell r="Z1342" t="str">
            <v>MAE1000 - MA Electric Distribution PC</v>
          </cell>
          <cell r="AA1342" t="str">
            <v>NONE</v>
          </cell>
          <cell r="AB1342" t="str">
            <v>MASS PLANT - MA 5310 - MAE1000</v>
          </cell>
          <cell r="AE1342">
            <v>0</v>
          </cell>
          <cell r="AK1342">
            <v>39303</v>
          </cell>
        </row>
        <row r="1343">
          <cell r="A1343" t="str">
            <v>C005672</v>
          </cell>
          <cell r="B1343">
            <v>5310</v>
          </cell>
          <cell r="D1343" t="str">
            <v>SE-Sykes Rd Sub new 28W44 fdr pos</v>
          </cell>
          <cell r="E1343" t="str">
            <v>P_Electric Distribution Sub MA</v>
          </cell>
          <cell r="G1343" t="str">
            <v>NONE</v>
          </cell>
          <cell r="H1343" t="str">
            <v>NONE</v>
          </cell>
          <cell r="L1343" t="str">
            <v>Load Relief</v>
          </cell>
          <cell r="M1343" t="str">
            <v>Specific</v>
          </cell>
          <cell r="O1343" t="str">
            <v>cancelled</v>
          </cell>
          <cell r="Q1343" t="str">
            <v>C05672</v>
          </cell>
          <cell r="R1343">
            <v>38238</v>
          </cell>
          <cell r="S1343" t="str">
            <v>thomp</v>
          </cell>
          <cell r="U1343" t="str">
            <v>Add new 28W44 fdr pos for summer load relief of 28W43 in 2009</v>
          </cell>
          <cell r="V1343" t="str">
            <v>fdr releives W40 to cascade capacity to 28W43_x000D_
PDS 338-6 Sykes Rd. #28 Substation - Add second Switchgear</v>
          </cell>
          <cell r="W1343" t="str">
            <v>Relief of feeders in the Airport Industrial Park_x000D_
_x000D_
                                                  PPF Score 23</v>
          </cell>
          <cell r="X1343" t="str">
            <v>Div Ops-NE Electric</v>
          </cell>
          <cell r="Y1343" t="str">
            <v>75005310E</v>
          </cell>
          <cell r="Z1343" t="str">
            <v>MAE1000 - MA Electric Distribution PC</v>
          </cell>
          <cell r="AA1343" t="str">
            <v>NONE</v>
          </cell>
          <cell r="AB1343" t="str">
            <v>SUB #28 SYKES - SYKES RD, FALL RIVE</v>
          </cell>
          <cell r="AE1343">
            <v>2</v>
          </cell>
          <cell r="AF1343" t="str">
            <v>2</v>
          </cell>
          <cell r="AG1343">
            <v>38617</v>
          </cell>
          <cell r="AH1343">
            <v>75000</v>
          </cell>
          <cell r="AK1343">
            <v>39262</v>
          </cell>
        </row>
        <row r="1344">
          <cell r="A1344" t="str">
            <v>C005673</v>
          </cell>
          <cell r="B1344">
            <v>5310</v>
          </cell>
          <cell r="D1344" t="str">
            <v>SE-FLRV Add 28W44 Fdr Highland St</v>
          </cell>
          <cell r="E1344" t="str">
            <v>P_Electric Distribution Line MA</v>
          </cell>
          <cell r="G1344" t="str">
            <v>NONE</v>
          </cell>
          <cell r="H1344" t="str">
            <v>NONE</v>
          </cell>
          <cell r="L1344" t="str">
            <v>Load Relief</v>
          </cell>
          <cell r="M1344" t="str">
            <v>Specific</v>
          </cell>
          <cell r="O1344" t="str">
            <v>cancelled</v>
          </cell>
          <cell r="Q1344" t="str">
            <v>C05673</v>
          </cell>
          <cell r="R1344">
            <v>38238</v>
          </cell>
          <cell r="S1344" t="str">
            <v>thomp</v>
          </cell>
          <cell r="U1344" t="str">
            <v>Add new 28W44 feeder on Highland &amp; N Main Sts, Fall River to releive feeders at Airport Indus Pk, esp 28W43</v>
          </cell>
          <cell r="V1344" t="str">
            <v xml:space="preserve">  </v>
          </cell>
          <cell r="W1344" t="str">
            <v>Add new feeder for summer load releif for feeders in the Airport Ind Pk, esp 28W43</v>
          </cell>
          <cell r="X1344" t="str">
            <v>Div Ops-NE Electric</v>
          </cell>
          <cell r="Y1344" t="str">
            <v>75005310E</v>
          </cell>
          <cell r="Z1344" t="str">
            <v>MAE1000 - MA Electric Distribution PC</v>
          </cell>
          <cell r="AA1344" t="str">
            <v>NONE</v>
          </cell>
          <cell r="AB1344" t="str">
            <v>MASS PLANT - MA 5310 - MAE1000</v>
          </cell>
          <cell r="AE1344">
            <v>0</v>
          </cell>
          <cell r="AK1344">
            <v>39346</v>
          </cell>
        </row>
        <row r="1345">
          <cell r="A1345" t="str">
            <v>C005674</v>
          </cell>
          <cell r="B1345">
            <v>5310</v>
          </cell>
          <cell r="D1345" t="str">
            <v>SE Convert H3 Kendrick St Wrentham</v>
          </cell>
          <cell r="E1345" t="str">
            <v>P_Electric Distribution Line MA</v>
          </cell>
          <cell r="G1345" t="str">
            <v>NONE</v>
          </cell>
          <cell r="H1345" t="str">
            <v>NONE</v>
          </cell>
          <cell r="I1345" t="str">
            <v>AGUSTIN, EMILIO</v>
          </cell>
          <cell r="J1345" t="str">
            <v>Asset Condition</v>
          </cell>
          <cell r="L1345" t="str">
            <v>Asset Replacement</v>
          </cell>
          <cell r="M1345" t="str">
            <v>Specific</v>
          </cell>
          <cell r="O1345" t="str">
            <v>Closed</v>
          </cell>
          <cell r="P1345">
            <v>8542</v>
          </cell>
          <cell r="Q1345" t="str">
            <v>C05674</v>
          </cell>
          <cell r="R1345">
            <v>38238</v>
          </cell>
          <cell r="S1345" t="str">
            <v>duffjo</v>
          </cell>
          <cell r="U1345" t="str">
            <v>Convert 2400 volt load on Kendrick St Wrentham (3421H2 and H3) onto the So.Wrentham 3422W2 feeder. This is the first phase of the 2400 volt conversion in Wrentham.</v>
          </cell>
          <cell r="V1345" t="str">
            <v>There may be new business coming at the end of Kendrick St that would require a 13.8 kv extension sooner.</v>
          </cell>
          <cell r="W1345" t="str">
            <v>Conversion of the 2400 volt feeders and equipment at Wrentham sub is needed to provide room for a new 13.8 modular feeder. This first phase will convert load on Kendrick St which is the 3421H3 and part of 3421H2.   PPF=26 (Based on same priority as C05669</v>
          </cell>
          <cell r="X1345" t="str">
            <v>Div Ops-NE Electric</v>
          </cell>
          <cell r="Y1345" t="str">
            <v>75005310E</v>
          </cell>
          <cell r="Z1345" t="str">
            <v>MAE1000 - MA Electric Distribution PC</v>
          </cell>
          <cell r="AA1345" t="str">
            <v>NONE</v>
          </cell>
          <cell r="AB1345" t="str">
            <v>MASS PLANT - MA 5310 - MAE1000</v>
          </cell>
          <cell r="AE1345">
            <v>3</v>
          </cell>
          <cell r="AF1345" t="str">
            <v>3</v>
          </cell>
          <cell r="AG1345">
            <v>39170</v>
          </cell>
          <cell r="AH1345">
            <v>102000</v>
          </cell>
          <cell r="AI1345">
            <v>0</v>
          </cell>
          <cell r="AJ1345">
            <v>1</v>
          </cell>
          <cell r="AK1345">
            <v>1</v>
          </cell>
          <cell r="AL1345">
            <v>0</v>
          </cell>
          <cell r="AM1345">
            <v>1</v>
          </cell>
          <cell r="AN1345">
            <v>1</v>
          </cell>
        </row>
        <row r="1346">
          <cell r="A1346" t="str">
            <v>C005675</v>
          </cell>
          <cell r="B1346">
            <v>5310</v>
          </cell>
          <cell r="D1346" t="str">
            <v>EMS - Wellington #11</v>
          </cell>
          <cell r="E1346" t="str">
            <v>P_Electric Distribution Sub MA</v>
          </cell>
          <cell r="G1346" t="str">
            <v>NONE</v>
          </cell>
          <cell r="H1346" t="str">
            <v>NONE</v>
          </cell>
          <cell r="L1346" t="str">
            <v>Reliability - Dist</v>
          </cell>
          <cell r="M1346" t="str">
            <v>Specific</v>
          </cell>
          <cell r="N1346" t="str">
            <v>EMS Expansion</v>
          </cell>
          <cell r="O1346" t="str">
            <v>cancelled</v>
          </cell>
          <cell r="Q1346" t="str">
            <v>C05675</v>
          </cell>
          <cell r="R1346">
            <v>38238</v>
          </cell>
          <cell r="S1346" t="str">
            <v>diconz</v>
          </cell>
          <cell r="U1346" t="str">
            <v>EMS - Wellington #11</v>
          </cell>
          <cell r="V1346" t="str">
            <v xml:space="preserve">  </v>
          </cell>
          <cell r="W1346" t="str">
            <v xml:space="preserve">  </v>
          </cell>
          <cell r="X1346" t="str">
            <v>Div Ops-NE Electric</v>
          </cell>
          <cell r="Y1346" t="str">
            <v>75005310E</v>
          </cell>
          <cell r="Z1346" t="str">
            <v>MAE1000 - MA Electric Distribution PC</v>
          </cell>
          <cell r="AA1346" t="str">
            <v>NONE</v>
          </cell>
          <cell r="AB1346" t="str">
            <v xml:space="preserve">COMPANY 5310 LEVEL ELECT DIST </v>
          </cell>
          <cell r="AE1346">
            <v>0</v>
          </cell>
          <cell r="AK1346">
            <v>39262</v>
          </cell>
        </row>
        <row r="1347">
          <cell r="A1347" t="str">
            <v>C005676</v>
          </cell>
          <cell r="B1347">
            <v>5310</v>
          </cell>
          <cell r="D1347" t="str">
            <v>EMS - W. Methuen</v>
          </cell>
          <cell r="E1347" t="str">
            <v>P_Electric Distribution Sub MA</v>
          </cell>
          <cell r="G1347" t="str">
            <v>NONE</v>
          </cell>
          <cell r="H1347" t="str">
            <v>NONE</v>
          </cell>
          <cell r="L1347" t="str">
            <v>Reliability - Dist</v>
          </cell>
          <cell r="M1347" t="str">
            <v>Specific</v>
          </cell>
          <cell r="N1347" t="str">
            <v>EMS Expansion</v>
          </cell>
          <cell r="O1347" t="str">
            <v>cancelled</v>
          </cell>
          <cell r="Q1347" t="str">
            <v>C05676</v>
          </cell>
          <cell r="R1347">
            <v>38238</v>
          </cell>
          <cell r="S1347" t="str">
            <v>diconz</v>
          </cell>
          <cell r="U1347" t="str">
            <v>EMS - W. Methuen</v>
          </cell>
          <cell r="V1347" t="str">
            <v xml:space="preserve">cancel fp per email from Kelly, Patrick N. (SYR) 7/13/09. Kabir Salaam </v>
          </cell>
          <cell r="W1347" t="str">
            <v xml:space="preserve">  </v>
          </cell>
          <cell r="X1347" t="str">
            <v>Div Ops-NE Electric</v>
          </cell>
          <cell r="Y1347" t="str">
            <v>75005310E</v>
          </cell>
          <cell r="Z1347" t="str">
            <v>MAE1000 - MA Electric Distribution PC</v>
          </cell>
          <cell r="AA1347" t="str">
            <v>NONE</v>
          </cell>
          <cell r="AB1347" t="str">
            <v xml:space="preserve">COMPANY 5310 LEVEL ELECT DIST </v>
          </cell>
          <cell r="AE1347">
            <v>0</v>
          </cell>
          <cell r="AK1347">
            <v>40007</v>
          </cell>
        </row>
        <row r="1348">
          <cell r="A1348" t="str">
            <v>C005677</v>
          </cell>
          <cell r="B1348">
            <v>5310</v>
          </cell>
          <cell r="D1348" t="str">
            <v>EMS - W. Andover</v>
          </cell>
          <cell r="E1348" t="str">
            <v>P_Electric Distribution Sub MA</v>
          </cell>
          <cell r="G1348" t="str">
            <v>NONE</v>
          </cell>
          <cell r="H1348" t="str">
            <v>NONE</v>
          </cell>
          <cell r="L1348" t="str">
            <v>Reliability - Dist</v>
          </cell>
          <cell r="M1348" t="str">
            <v>Specific</v>
          </cell>
          <cell r="N1348" t="str">
            <v>EMS Expansion</v>
          </cell>
          <cell r="O1348" t="str">
            <v>cancelled</v>
          </cell>
          <cell r="Q1348" t="str">
            <v>C05677</v>
          </cell>
          <cell r="R1348">
            <v>38238</v>
          </cell>
          <cell r="S1348" t="str">
            <v>diconz</v>
          </cell>
          <cell r="U1348" t="str">
            <v>EMS - W. Andover</v>
          </cell>
          <cell r="V1348" t="str">
            <v xml:space="preserve">  </v>
          </cell>
          <cell r="W1348" t="str">
            <v xml:space="preserve">  </v>
          </cell>
          <cell r="X1348" t="str">
            <v>Div Ops-NE Electric</v>
          </cell>
          <cell r="Y1348" t="str">
            <v>75005310E</v>
          </cell>
          <cell r="Z1348" t="str">
            <v>MAE1000 - MA Electric Distribution PC</v>
          </cell>
          <cell r="AA1348" t="str">
            <v>NONE</v>
          </cell>
          <cell r="AB1348" t="str">
            <v xml:space="preserve">COMPANY 5310 LEVEL ELECT DIST </v>
          </cell>
          <cell r="AE1348">
            <v>0</v>
          </cell>
          <cell r="AK1348">
            <v>39262</v>
          </cell>
        </row>
        <row r="1349">
          <cell r="A1349" t="str">
            <v>C005678</v>
          </cell>
          <cell r="B1349">
            <v>5310</v>
          </cell>
          <cell r="D1349" t="str">
            <v>EMS - Beaver Pd</v>
          </cell>
          <cell r="E1349" t="str">
            <v>P_Electric Distribution Sub MA</v>
          </cell>
          <cell r="G1349" t="str">
            <v>NONE</v>
          </cell>
          <cell r="H1349" t="str">
            <v>NONE</v>
          </cell>
          <cell r="L1349" t="str">
            <v>Reliability - Dist</v>
          </cell>
          <cell r="M1349" t="str">
            <v>Specific</v>
          </cell>
          <cell r="N1349" t="str">
            <v>EMS Expansion</v>
          </cell>
          <cell r="O1349" t="str">
            <v>cancelled</v>
          </cell>
          <cell r="Q1349" t="str">
            <v>C05678</v>
          </cell>
          <cell r="R1349">
            <v>38238</v>
          </cell>
          <cell r="S1349" t="str">
            <v>diconz</v>
          </cell>
          <cell r="U1349" t="str">
            <v>EMS - Beaver Pd</v>
          </cell>
          <cell r="V1349" t="str">
            <v xml:space="preserve">  </v>
          </cell>
          <cell r="W1349" t="str">
            <v xml:space="preserve">  </v>
          </cell>
          <cell r="X1349" t="str">
            <v>Div Ops-NE Electric</v>
          </cell>
          <cell r="Y1349" t="str">
            <v>75005310E</v>
          </cell>
          <cell r="Z1349" t="str">
            <v>MAE1000 - MA Electric Distribution PC</v>
          </cell>
          <cell r="AA1349" t="str">
            <v>NONE</v>
          </cell>
          <cell r="AB1349" t="str">
            <v xml:space="preserve">COMPANY 5310 LEVEL ELECT DIST </v>
          </cell>
          <cell r="AE1349">
            <v>0</v>
          </cell>
          <cell r="AK1349">
            <v>39262</v>
          </cell>
        </row>
        <row r="1350">
          <cell r="A1350" t="str">
            <v>C005679</v>
          </cell>
          <cell r="B1350">
            <v>5310</v>
          </cell>
          <cell r="D1350" t="str">
            <v>SE-UXBR Express 321W9 to Rivr Rd</v>
          </cell>
          <cell r="E1350" t="str">
            <v>P_Electric Distribution Line MA</v>
          </cell>
          <cell r="G1350" t="str">
            <v>NONE</v>
          </cell>
          <cell r="H1350" t="str">
            <v>NONE</v>
          </cell>
          <cell r="I1350" t="str">
            <v>THOMPSON, JOHN</v>
          </cell>
          <cell r="J1350" t="str">
            <v>System Capacity &amp; Performance</v>
          </cell>
          <cell r="L1350" t="str">
            <v>Load Relief</v>
          </cell>
          <cell r="M1350" t="str">
            <v>Specific</v>
          </cell>
          <cell r="O1350" t="str">
            <v>Closed</v>
          </cell>
          <cell r="P1350">
            <v>8626</v>
          </cell>
          <cell r="Q1350" t="str">
            <v>C05679</v>
          </cell>
          <cell r="R1350">
            <v>38238</v>
          </cell>
          <cell r="S1350" t="str">
            <v>thomp</v>
          </cell>
          <cell r="U1350" t="str">
            <v>Double circuit along 321W2 and transfer River Rd to 321W9</v>
          </cell>
          <cell r="V1350" t="str">
            <v>add 0.2 mi 477 sp cbl</v>
          </cell>
          <cell r="W1350" t="str">
            <v>Extend 321W9 to relieve 321W2 loaded to 90% SN rating_x000D_
_x000D_
                                                    PPF Score 23</v>
          </cell>
          <cell r="X1350" t="str">
            <v>Div Ops-NE Electric</v>
          </cell>
          <cell r="Y1350" t="str">
            <v>75005310E</v>
          </cell>
          <cell r="Z1350" t="str">
            <v>MAE1000 - MA Electric Distribution PC</v>
          </cell>
          <cell r="AA1350" t="str">
            <v>NONE</v>
          </cell>
          <cell r="AB1350" t="str">
            <v>MASS PLANT - MA 5310 - MAE1000</v>
          </cell>
          <cell r="AE1350">
            <v>2</v>
          </cell>
          <cell r="AF1350" t="str">
            <v>2</v>
          </cell>
          <cell r="AG1350">
            <v>38959</v>
          </cell>
          <cell r="AH1350">
            <v>150000</v>
          </cell>
          <cell r="AI1350">
            <v>0</v>
          </cell>
          <cell r="AJ1350">
            <v>1</v>
          </cell>
          <cell r="AK1350">
            <v>1</v>
          </cell>
          <cell r="AL1350">
            <v>0</v>
          </cell>
          <cell r="AM1350">
            <v>1</v>
          </cell>
          <cell r="AN1350">
            <v>1</v>
          </cell>
        </row>
        <row r="1351">
          <cell r="A1351" t="str">
            <v>C005683</v>
          </cell>
          <cell r="B1351">
            <v>5310</v>
          </cell>
          <cell r="D1351" t="str">
            <v>SE-Steere Rd Mainline, Attleboro</v>
          </cell>
          <cell r="E1351" t="str">
            <v>P_Electric Distribution Line MA</v>
          </cell>
          <cell r="G1351" t="str">
            <v>NONE</v>
          </cell>
          <cell r="H1351" t="str">
            <v>NONE</v>
          </cell>
          <cell r="L1351" t="str">
            <v>Load Relief</v>
          </cell>
          <cell r="M1351" t="str">
            <v>Specific</v>
          </cell>
          <cell r="O1351" t="str">
            <v>cancelled</v>
          </cell>
          <cell r="Q1351" t="str">
            <v>C05683</v>
          </cell>
          <cell r="R1351">
            <v>38239</v>
          </cell>
          <cell r="S1351" t="str">
            <v>bauer</v>
          </cell>
          <cell r="U1351" t="str">
            <v>Install 5000 feet of 477 SP from P7774 Steere Rd to P4197 Park St.  Install load break switches at P7779 Steere Rd, P1504 Tremont St and P 3939 Fairview Ave.</v>
          </cell>
          <cell r="V1351" t="str">
            <v>This work allows the load relief of the 8L1, 8L3, 8L4, 7L4 and the 9L4 feeders that are projected to be over 90% of SNC in 2007.  PP Score is 33.</v>
          </cell>
          <cell r="W1351" t="str">
            <v>This work is identified in the soon to be released Attleboro Area PSA Study.  This work (along with two other projects) will provide load relief to the 8L1, 8L3, 8L4, 7L4 and the 9L4 feeders.</v>
          </cell>
          <cell r="X1351" t="str">
            <v>Div Ops-NE Electric</v>
          </cell>
          <cell r="Y1351" t="str">
            <v>75005310E</v>
          </cell>
          <cell r="Z1351" t="str">
            <v>MAE1000 - MA Electric Distribution PC</v>
          </cell>
          <cell r="AA1351" t="str">
            <v>NONE</v>
          </cell>
          <cell r="AB1351" t="str">
            <v>MASS PLANT - MA 5310 - MAE1000</v>
          </cell>
          <cell r="AE1351">
            <v>0</v>
          </cell>
          <cell r="AK1351">
            <v>39133</v>
          </cell>
        </row>
        <row r="1352">
          <cell r="A1352" t="str">
            <v>C005687</v>
          </cell>
          <cell r="B1352">
            <v>5310</v>
          </cell>
          <cell r="D1352" t="str">
            <v>SE-Water St Mainline, Attleboro</v>
          </cell>
          <cell r="E1352" t="str">
            <v>P_Electric Distribution Line MA</v>
          </cell>
          <cell r="G1352" t="str">
            <v>NONE</v>
          </cell>
          <cell r="H1352" t="str">
            <v>NONE</v>
          </cell>
          <cell r="L1352" t="str">
            <v>Load Relief</v>
          </cell>
          <cell r="M1352" t="str">
            <v>Specific</v>
          </cell>
          <cell r="O1352" t="str">
            <v>cancelled</v>
          </cell>
          <cell r="Q1352" t="str">
            <v>C05687</v>
          </cell>
          <cell r="R1352">
            <v>38239</v>
          </cell>
          <cell r="S1352" t="str">
            <v>bauer</v>
          </cell>
          <cell r="U1352" t="str">
            <v xml:space="preserve">Install 1600 feet of 477 SP from P7392 to P7405 Water St.  Conver the 4 kv in section to 13.2 kv.  Also replace the 3-167 kva stepdown at P6786 Lincoln St with 3-250 kva units.  </v>
          </cell>
          <cell r="V1352" t="str">
            <v>This work will provide load relief to the 1J2 and 1J4 which are both projected to be loaded above 90% of SNC in 2007.  PPF score is 7.</v>
          </cell>
          <cell r="W1352" t="str">
            <v>This work is identified in the soon to be released Attleboro Area PSA Study.  This work will provide load relief to the 1J2 and 1J4.</v>
          </cell>
          <cell r="X1352" t="str">
            <v>Div Ops-NE Electric</v>
          </cell>
          <cell r="Y1352" t="str">
            <v>75005310E</v>
          </cell>
          <cell r="Z1352" t="str">
            <v>MAE1000 - MA Electric Distribution PC</v>
          </cell>
          <cell r="AA1352" t="str">
            <v>NONE</v>
          </cell>
          <cell r="AB1352" t="str">
            <v>MASS PLANT - MA 5310 - MAE1000</v>
          </cell>
          <cell r="AE1352">
            <v>0</v>
          </cell>
          <cell r="AK1352">
            <v>39303</v>
          </cell>
        </row>
        <row r="1353">
          <cell r="A1353" t="str">
            <v>C005697</v>
          </cell>
          <cell r="B1353">
            <v>5310</v>
          </cell>
          <cell r="D1353" t="str">
            <v>SE Convert H2 Archer/Lake WREN</v>
          </cell>
          <cell r="E1353" t="str">
            <v>P_Electric Distribution Line MA</v>
          </cell>
          <cell r="G1353" t="str">
            <v>NONE</v>
          </cell>
          <cell r="H1353" t="str">
            <v>NONE</v>
          </cell>
          <cell r="I1353" t="str">
            <v>AGUSTIN, EMILIO</v>
          </cell>
          <cell r="J1353" t="str">
            <v>Asset Condition</v>
          </cell>
          <cell r="L1353" t="str">
            <v>Asset Replacement</v>
          </cell>
          <cell r="M1353" t="str">
            <v>Specific</v>
          </cell>
          <cell r="O1353" t="str">
            <v>Closed</v>
          </cell>
          <cell r="P1353">
            <v>8541</v>
          </cell>
          <cell r="Q1353" t="str">
            <v>C05697</v>
          </cell>
          <cell r="R1353">
            <v>38239</v>
          </cell>
          <cell r="S1353" t="str">
            <v>duffjo</v>
          </cell>
          <cell r="U1353" t="str">
            <v>Convert 2400 volt load on Franklin, Archer , and Lake st in Wrentham on the 3421H2 feeder. This is the final phase of 2400 volt conversion in Wrentham.</v>
          </cell>
          <cell r="V1353" t="str">
            <v>This job was moved into FY06 budget.</v>
          </cell>
          <cell r="W1353" t="str">
            <v xml:space="preserve">Need to convert all 2400 volt load to allow room at Wrentham sub to install a new modular 23/13.8 kV feeder. This is the final phase of 2400 v conversion. PPF=26  (Based on C05669)_x000D_
_x000D_
_x000D_
</v>
          </cell>
          <cell r="X1353" t="str">
            <v>Div Ops-NE Electric</v>
          </cell>
          <cell r="Y1353" t="str">
            <v>75005310E</v>
          </cell>
          <cell r="Z1353" t="str">
            <v>MAE1000 - MA Electric Distribution PC</v>
          </cell>
          <cell r="AA1353" t="str">
            <v>NONE</v>
          </cell>
          <cell r="AB1353" t="str">
            <v>MASS PLANT - MA 5310 - MAE1000</v>
          </cell>
          <cell r="AE1353">
            <v>2</v>
          </cell>
          <cell r="AF1353" t="str">
            <v>2</v>
          </cell>
          <cell r="AG1353">
            <v>39223</v>
          </cell>
          <cell r="AH1353">
            <v>136690</v>
          </cell>
          <cell r="AI1353">
            <v>0</v>
          </cell>
          <cell r="AJ1353">
            <v>1</v>
          </cell>
          <cell r="AK1353">
            <v>1</v>
          </cell>
          <cell r="AL1353">
            <v>0</v>
          </cell>
          <cell r="AM1353">
            <v>1</v>
          </cell>
          <cell r="AN1353">
            <v>1</v>
          </cell>
        </row>
        <row r="1354">
          <cell r="A1354" t="str">
            <v>C005700</v>
          </cell>
          <cell r="B1354">
            <v>5310</v>
          </cell>
          <cell r="D1354" t="str">
            <v>Northboro Office Heat Loop Improvt.</v>
          </cell>
          <cell r="E1354" t="str">
            <v>P_Electric GenPlant Fac IT Share MA</v>
          </cell>
          <cell r="G1354" t="str">
            <v>NONE</v>
          </cell>
          <cell r="H1354" t="str">
            <v>NONE</v>
          </cell>
          <cell r="I1354" t="str">
            <v>BURNS, PATRICK</v>
          </cell>
          <cell r="L1354" t="str">
            <v>Facilities</v>
          </cell>
          <cell r="M1354" t="str">
            <v>Specific</v>
          </cell>
          <cell r="O1354" t="str">
            <v>Closed</v>
          </cell>
          <cell r="Q1354" t="str">
            <v>C05700</v>
          </cell>
          <cell r="R1354">
            <v>38239</v>
          </cell>
          <cell r="S1354" t="str">
            <v>nanglf</v>
          </cell>
          <cell r="U1354" t="str">
            <v xml:space="preserve">Northboro Office Heat Loop improvements </v>
          </cell>
          <cell r="V1354" t="str">
            <v xml:space="preserve">  </v>
          </cell>
          <cell r="W1354" t="str">
            <v xml:space="preserve">  </v>
          </cell>
          <cell r="X1354" t="str">
            <v>Conversion Only</v>
          </cell>
          <cell r="Y1354" t="str">
            <v>99995310E</v>
          </cell>
          <cell r="Z1354" t="str">
            <v>MAE1000 - MA Electric Distribution PC</v>
          </cell>
          <cell r="AA1354" t="str">
            <v>NONE</v>
          </cell>
          <cell r="AB1354" t="str">
            <v>CUSTOMER SERVICE CENTER-NORTHBORO</v>
          </cell>
          <cell r="AE1354">
            <v>3</v>
          </cell>
          <cell r="AF1354" t="str">
            <v>3</v>
          </cell>
          <cell r="AG1354">
            <v>38505</v>
          </cell>
          <cell r="AH1354">
            <v>65000</v>
          </cell>
          <cell r="AI1354">
            <v>1</v>
          </cell>
          <cell r="AJ1354">
            <v>1</v>
          </cell>
          <cell r="AK1354">
            <v>1</v>
          </cell>
          <cell r="AL1354">
            <v>0</v>
          </cell>
          <cell r="AM1354">
            <v>1</v>
          </cell>
          <cell r="AN1354">
            <v>1</v>
          </cell>
        </row>
        <row r="1355">
          <cell r="A1355" t="str">
            <v>C005702</v>
          </cell>
          <cell r="B1355">
            <v>5310</v>
          </cell>
          <cell r="D1355" t="str">
            <v>Northboro Cust Service Center HVAC</v>
          </cell>
          <cell r="E1355" t="str">
            <v>P_Electric GenPlant Fac IT Share MA</v>
          </cell>
          <cell r="G1355" t="str">
            <v>NONE</v>
          </cell>
          <cell r="H1355" t="str">
            <v>NONE</v>
          </cell>
          <cell r="I1355" t="str">
            <v>BURNS, PATRICK</v>
          </cell>
          <cell r="L1355" t="str">
            <v>Facilities</v>
          </cell>
          <cell r="M1355" t="str">
            <v>Specific</v>
          </cell>
          <cell r="O1355" t="str">
            <v>Closed</v>
          </cell>
          <cell r="Q1355" t="str">
            <v>C05702</v>
          </cell>
          <cell r="R1355">
            <v>38239</v>
          </cell>
          <cell r="S1355" t="str">
            <v>nanglf</v>
          </cell>
          <cell r="U1355" t="str">
            <v xml:space="preserve">Northboro Customer Service Center add new rooftop HVAC unit </v>
          </cell>
          <cell r="V1355" t="str">
            <v xml:space="preserve">  </v>
          </cell>
          <cell r="W1355" t="str">
            <v xml:space="preserve">  </v>
          </cell>
          <cell r="X1355" t="str">
            <v>Conversion Only</v>
          </cell>
          <cell r="Y1355" t="str">
            <v>99995310E</v>
          </cell>
          <cell r="Z1355" t="str">
            <v>MAE1000 - MA Electric Distribution PC</v>
          </cell>
          <cell r="AA1355" t="str">
            <v>NONE</v>
          </cell>
          <cell r="AB1355" t="str">
            <v>CUSTOMER SERVICE CENTER-NORTHBORO</v>
          </cell>
          <cell r="AE1355">
            <v>2</v>
          </cell>
          <cell r="AF1355" t="str">
            <v>2</v>
          </cell>
          <cell r="AG1355">
            <v>38456</v>
          </cell>
          <cell r="AH1355">
            <v>235000</v>
          </cell>
          <cell r="AI1355">
            <v>0</v>
          </cell>
          <cell r="AJ1355">
            <v>0</v>
          </cell>
          <cell r="AK1355">
            <v>1</v>
          </cell>
          <cell r="AL1355">
            <v>0</v>
          </cell>
          <cell r="AM1355">
            <v>1</v>
          </cell>
          <cell r="AN1355">
            <v>1</v>
          </cell>
        </row>
        <row r="1356">
          <cell r="A1356" t="str">
            <v>C005703</v>
          </cell>
          <cell r="B1356">
            <v>5310</v>
          </cell>
          <cell r="D1356" t="str">
            <v>SE-WEST Add new 314W2 Fdr to Southb</v>
          </cell>
          <cell r="E1356" t="str">
            <v>P_Electric Distribution Line MA</v>
          </cell>
          <cell r="G1356" t="str">
            <v>NONE</v>
          </cell>
          <cell r="H1356" t="str">
            <v>NONE</v>
          </cell>
          <cell r="J1356" t="str">
            <v>System Capacity &amp; Performance</v>
          </cell>
          <cell r="L1356" t="str">
            <v>Reliability - Dist</v>
          </cell>
          <cell r="M1356" t="str">
            <v>Specific</v>
          </cell>
          <cell r="O1356" t="str">
            <v>cancelled</v>
          </cell>
          <cell r="P1356">
            <v>8631</v>
          </cell>
          <cell r="Q1356" t="str">
            <v>C05703</v>
          </cell>
          <cell r="R1356">
            <v>38239</v>
          </cell>
          <cell r="S1356" t="str">
            <v>thomp</v>
          </cell>
          <cell r="U1356" t="str">
            <v>Add new 314W2 feedr for load relief.  Relieving 317W1, 317W3, 310W3, 312W5, and 312W4.  Three feeders to exceed 100 % SN in Summer 2007.  Also will correct Feeder Design Criteria violations of 317W1 and 317W3.  Capacity also used to c</v>
          </cell>
          <cell r="V1356" t="str">
            <v>requesting approval for $ 30 K Preliminary engineering to begin final engineering project estimate</v>
          </cell>
          <cell r="W1356" t="str">
            <v xml:space="preserve">Corrects Feeder Design Criteria violations of 317W1 and 317W3.  Capacity also used to corect violations of 310W5 and 311W5_x000D_
_x000D_
                                                 </v>
          </cell>
          <cell r="X1356" t="str">
            <v>Div Ops-NE Electric</v>
          </cell>
          <cell r="Y1356" t="str">
            <v>75005310E</v>
          </cell>
          <cell r="Z1356" t="str">
            <v>MAE1000 - MA Electric Distribution PC</v>
          </cell>
          <cell r="AA1356" t="str">
            <v>NONE</v>
          </cell>
          <cell r="AB1356" t="str">
            <v>MASS PLANT - MA 5310 - MAE1000</v>
          </cell>
          <cell r="AE1356">
            <v>0</v>
          </cell>
          <cell r="AK1356">
            <v>38849</v>
          </cell>
        </row>
        <row r="1357">
          <cell r="A1357" t="str">
            <v>C005704</v>
          </cell>
          <cell r="B1357">
            <v>5310</v>
          </cell>
          <cell r="D1357" t="str">
            <v>Northboro Customer Service Ctr</v>
          </cell>
          <cell r="E1357" t="str">
            <v>P_Electric GenPlant Fac IT Share MA</v>
          </cell>
          <cell r="G1357" t="str">
            <v>NONE</v>
          </cell>
          <cell r="H1357" t="str">
            <v>NONE</v>
          </cell>
          <cell r="L1357" t="str">
            <v>Facilities</v>
          </cell>
          <cell r="M1357" t="str">
            <v>Specific</v>
          </cell>
          <cell r="O1357" t="str">
            <v>cancelled</v>
          </cell>
          <cell r="Q1357" t="str">
            <v>C05704</v>
          </cell>
          <cell r="R1357">
            <v>38239</v>
          </cell>
          <cell r="S1357" t="str">
            <v>nanglf</v>
          </cell>
          <cell r="U1357" t="str">
            <v>Reseal parking lot at the Northboro Customer Service Center in Northboro</v>
          </cell>
          <cell r="V1357" t="str">
            <v xml:space="preserve">  </v>
          </cell>
          <cell r="W1357" t="str">
            <v xml:space="preserve">  </v>
          </cell>
          <cell r="X1357" t="str">
            <v>Conversion Only</v>
          </cell>
          <cell r="Y1357" t="str">
            <v>99995310E</v>
          </cell>
          <cell r="Z1357" t="str">
            <v>MAE1000 - MA Electric Distribution PC</v>
          </cell>
          <cell r="AA1357" t="str">
            <v>NONE</v>
          </cell>
          <cell r="AB1357" t="str">
            <v>CUSTOMER SERVICE CENTER-NORTHBORO</v>
          </cell>
          <cell r="AE1357">
            <v>0</v>
          </cell>
          <cell r="AK1357">
            <v>38436</v>
          </cell>
        </row>
        <row r="1358">
          <cell r="A1358" t="str">
            <v>C005705</v>
          </cell>
          <cell r="B1358">
            <v>5310</v>
          </cell>
          <cell r="D1358" t="str">
            <v>Quincy11W3 rcndr Hancock MH154 -1</v>
          </cell>
          <cell r="E1358" t="str">
            <v>P_Electric Distribution Line MA</v>
          </cell>
          <cell r="G1358" t="str">
            <v>NONE</v>
          </cell>
          <cell r="H1358" t="str">
            <v>NONE</v>
          </cell>
          <cell r="I1358" t="str">
            <v>REIS, NICHOLAS</v>
          </cell>
          <cell r="J1358" t="str">
            <v>System Capacity &amp; Performance</v>
          </cell>
          <cell r="L1358" t="str">
            <v>Load Relief</v>
          </cell>
          <cell r="M1358" t="str">
            <v>Specific</v>
          </cell>
          <cell r="N1358" t="str">
            <v>UG Cable Replacements</v>
          </cell>
          <cell r="O1358" t="str">
            <v>Closed</v>
          </cell>
          <cell r="P1358">
            <v>8442</v>
          </cell>
          <cell r="Q1358" t="str">
            <v>C05705</v>
          </cell>
          <cell r="R1358">
            <v>38239</v>
          </cell>
          <cell r="S1358" t="str">
            <v>reisnj</v>
          </cell>
          <cell r="U1358" t="str">
            <v>Reconducture Approx 850' of 11W3 feeder along Hancock St, between MH 141 and 154,  in Quincy MA</v>
          </cell>
          <cell r="V1358" t="str">
            <v>Undersized conductor section limiting feeder capacity</v>
          </cell>
          <cell r="W1358" t="str">
            <v>Present Section of 350 CU P&amp;L is limiting capacity of feeder</v>
          </cell>
          <cell r="X1358" t="str">
            <v>Div Ops-NE Electric</v>
          </cell>
          <cell r="Y1358" t="str">
            <v>75005310E</v>
          </cell>
          <cell r="Z1358" t="str">
            <v>MAE1000 - MA Electric Distribution PC</v>
          </cell>
          <cell r="AA1358" t="str">
            <v>NONE</v>
          </cell>
          <cell r="AB1358" t="str">
            <v>MASS PLANT - MA 5310 - MAE1000</v>
          </cell>
          <cell r="AE1358">
            <v>4</v>
          </cell>
          <cell r="AF1358" t="str">
            <v>4</v>
          </cell>
          <cell r="AG1358">
            <v>38959</v>
          </cell>
          <cell r="AH1358">
            <v>116000</v>
          </cell>
          <cell r="AI1358">
            <v>0</v>
          </cell>
          <cell r="AJ1358">
            <v>1</v>
          </cell>
          <cell r="AK1358">
            <v>1</v>
          </cell>
          <cell r="AL1358">
            <v>0</v>
          </cell>
          <cell r="AM1358">
            <v>1</v>
          </cell>
          <cell r="AN1358">
            <v>1</v>
          </cell>
        </row>
        <row r="1359">
          <cell r="A1359" t="str">
            <v>C005706</v>
          </cell>
          <cell r="B1359">
            <v>5310</v>
          </cell>
          <cell r="D1359" t="str">
            <v xml:space="preserve">Northboro Customer Service -Roof </v>
          </cell>
          <cell r="E1359" t="str">
            <v>P_Electric GenPlant Fac IT Share MA</v>
          </cell>
          <cell r="G1359" t="str">
            <v>NONE</v>
          </cell>
          <cell r="H1359" t="str">
            <v>NONE</v>
          </cell>
          <cell r="L1359" t="str">
            <v>Facilities</v>
          </cell>
          <cell r="M1359" t="str">
            <v>Specific</v>
          </cell>
          <cell r="O1359" t="str">
            <v>cancelled</v>
          </cell>
          <cell r="Q1359" t="str">
            <v>C05706</v>
          </cell>
          <cell r="R1359">
            <v>38239</v>
          </cell>
          <cell r="S1359" t="str">
            <v>nanglf</v>
          </cell>
          <cell r="U1359" t="str">
            <v>Phase I  Northboro Customer Service Center</v>
          </cell>
          <cell r="V1359" t="str">
            <v xml:space="preserve">  </v>
          </cell>
          <cell r="W1359" t="str">
            <v xml:space="preserve">  </v>
          </cell>
          <cell r="X1359" t="str">
            <v>Conversion Only</v>
          </cell>
          <cell r="Y1359" t="str">
            <v>99995310E</v>
          </cell>
          <cell r="Z1359" t="str">
            <v>MAE1000 - MA Electric Distribution PC</v>
          </cell>
          <cell r="AA1359" t="str">
            <v>NONE</v>
          </cell>
          <cell r="AB1359" t="str">
            <v>CUSTOMER SERVICE CENTER-NORTHBORO</v>
          </cell>
          <cell r="AE1359">
            <v>0</v>
          </cell>
          <cell r="AK1359">
            <v>38429</v>
          </cell>
        </row>
        <row r="1360">
          <cell r="A1360" t="str">
            <v>C005707</v>
          </cell>
          <cell r="B1360">
            <v>5310</v>
          </cell>
          <cell r="D1360" t="str">
            <v xml:space="preserve">Northboro Customer Service -Roof </v>
          </cell>
          <cell r="E1360" t="str">
            <v>P_Electric GenPlant Fac IT Share MA</v>
          </cell>
          <cell r="G1360" t="str">
            <v>NONE</v>
          </cell>
          <cell r="H1360" t="str">
            <v>NONE</v>
          </cell>
          <cell r="L1360" t="str">
            <v>Facilities</v>
          </cell>
          <cell r="M1360" t="str">
            <v>Specific</v>
          </cell>
          <cell r="O1360" t="str">
            <v>cancelled</v>
          </cell>
          <cell r="Q1360" t="str">
            <v>C05707</v>
          </cell>
          <cell r="R1360">
            <v>38239</v>
          </cell>
          <cell r="S1360" t="str">
            <v>nanglf</v>
          </cell>
          <cell r="U1360" t="str">
            <v>Northboro Customer Service -Roof  Phase II</v>
          </cell>
          <cell r="V1360" t="str">
            <v xml:space="preserve">  </v>
          </cell>
          <cell r="W1360" t="str">
            <v xml:space="preserve">  </v>
          </cell>
          <cell r="X1360" t="str">
            <v>Conversion Only</v>
          </cell>
          <cell r="Y1360" t="str">
            <v>99995310E</v>
          </cell>
          <cell r="Z1360" t="str">
            <v>MAE1000 - MA Electric Distribution PC</v>
          </cell>
          <cell r="AA1360" t="str">
            <v>NONE</v>
          </cell>
          <cell r="AB1360" t="str">
            <v>CUSTOMER SERVICE CENTER-NORTHBORO</v>
          </cell>
          <cell r="AE1360">
            <v>0</v>
          </cell>
          <cell r="AK1360">
            <v>38429</v>
          </cell>
        </row>
        <row r="1361">
          <cell r="A1361" t="str">
            <v>C005708</v>
          </cell>
          <cell r="B1361">
            <v>5310</v>
          </cell>
          <cell r="D1361" t="str">
            <v>SE-Replace T6 at Chartley Pond Sub</v>
          </cell>
          <cell r="E1361" t="str">
            <v>P_Electric Distribution Sub MA</v>
          </cell>
          <cell r="G1361" t="str">
            <v>NONE</v>
          </cell>
          <cell r="H1361" t="str">
            <v>NONE</v>
          </cell>
          <cell r="L1361" t="str">
            <v>Load Relief</v>
          </cell>
          <cell r="M1361" t="str">
            <v>Specific</v>
          </cell>
          <cell r="O1361" t="str">
            <v>cancelled</v>
          </cell>
          <cell r="Q1361" t="str">
            <v>C05708</v>
          </cell>
          <cell r="R1361">
            <v>38239</v>
          </cell>
          <cell r="S1361" t="str">
            <v>bauer</v>
          </cell>
          <cell r="U1361" t="str">
            <v>Replace T6 at Charley Pond Sub with a 7.5/9.375 MVA transformer.</v>
          </cell>
          <cell r="V1361" t="str">
            <v>This work along with associated distribution line work and switching will enable 8L4 to relieve the 8L1, 8L3, 8L4, 7L4 and 9L4 which are projected to loaded over 90% of SNC in 2007.  PPF score is 33.</v>
          </cell>
          <cell r="W1361" t="str">
            <v>The replacement of T6 at Chartley Pond Sub has been identified in the soon to be released Attleboro Area PSA Study.  The replacement along with the associated distribution line work will relieve five feeders projected to be loaded above 90% of their SNC.</v>
          </cell>
          <cell r="X1361" t="str">
            <v>Div Ops-NE Electric</v>
          </cell>
          <cell r="Y1361" t="str">
            <v>75005310E</v>
          </cell>
          <cell r="Z1361" t="str">
            <v>MAE1000 - MA Electric Distribution PC</v>
          </cell>
          <cell r="AA1361" t="str">
            <v>NONE</v>
          </cell>
          <cell r="AB1361" t="str">
            <v>SUB #8 CHARTLEY POND, ATTLEBORO</v>
          </cell>
          <cell r="AE1361">
            <v>0</v>
          </cell>
          <cell r="AK1361">
            <v>39133</v>
          </cell>
        </row>
        <row r="1362">
          <cell r="A1362" t="str">
            <v>C005709</v>
          </cell>
          <cell r="B1362">
            <v>5310</v>
          </cell>
          <cell r="D1362" t="str">
            <v xml:space="preserve">Northboro Customer Service -Roof </v>
          </cell>
          <cell r="E1362" t="str">
            <v>P_Electric GenPlant Fac IT Share MA</v>
          </cell>
          <cell r="G1362" t="str">
            <v>NONE</v>
          </cell>
          <cell r="H1362" t="str">
            <v>NONE</v>
          </cell>
          <cell r="L1362" t="str">
            <v>Facilities</v>
          </cell>
          <cell r="M1362" t="str">
            <v>Specific</v>
          </cell>
          <cell r="O1362" t="str">
            <v>cancelled</v>
          </cell>
          <cell r="Q1362" t="str">
            <v>C05709</v>
          </cell>
          <cell r="R1362">
            <v>38239</v>
          </cell>
          <cell r="S1362" t="str">
            <v>nanglf</v>
          </cell>
          <cell r="U1362" t="str">
            <v>Northboro Customer Service -Roof Phase III</v>
          </cell>
          <cell r="V1362" t="str">
            <v xml:space="preserve">  </v>
          </cell>
          <cell r="W1362" t="str">
            <v xml:space="preserve">  </v>
          </cell>
          <cell r="X1362" t="str">
            <v>Conversion Only</v>
          </cell>
          <cell r="Y1362" t="str">
            <v>99995310E</v>
          </cell>
          <cell r="Z1362" t="str">
            <v>MAE1000 - MA Electric Distribution PC</v>
          </cell>
          <cell r="AA1362" t="str">
            <v>NONE</v>
          </cell>
          <cell r="AB1362" t="str">
            <v>CUSTOMER SERVICE CENTER-NORTHBORO</v>
          </cell>
          <cell r="AE1362">
            <v>0</v>
          </cell>
          <cell r="AK1362">
            <v>38429</v>
          </cell>
        </row>
        <row r="1363">
          <cell r="A1363" t="str">
            <v>C005710</v>
          </cell>
          <cell r="B1363">
            <v>5310</v>
          </cell>
          <cell r="D1363" t="str">
            <v>SE-FLRV Add Braytn Av W1 Fdr Westpt</v>
          </cell>
          <cell r="E1363" t="str">
            <v>P_Electric Distribution Line MA</v>
          </cell>
          <cell r="G1363" t="str">
            <v>NONE</v>
          </cell>
          <cell r="H1363" t="str">
            <v>NONE</v>
          </cell>
          <cell r="J1363" t="str">
            <v>System Capacity &amp; Performance</v>
          </cell>
          <cell r="L1363" t="str">
            <v>Load Relief</v>
          </cell>
          <cell r="M1363" t="str">
            <v>Specific</v>
          </cell>
          <cell r="O1363" t="str">
            <v>cancelled</v>
          </cell>
          <cell r="P1363">
            <v>8575</v>
          </cell>
          <cell r="Q1363" t="str">
            <v>C05710</v>
          </cell>
          <cell r="R1363">
            <v>38239</v>
          </cell>
          <cell r="S1363" t="str">
            <v>thomp</v>
          </cell>
          <cell r="U1363" t="str">
            <v>Add new Brayton Ave Sub Feeder to Westport to releive 115W52</v>
          </cell>
          <cell r="V1363" t="str">
            <v>add sub getaway and new Riser  to split off end of 115W52</v>
          </cell>
          <cell r="W1363" t="str">
            <v>Summer Load releif for 115W52 feeder to Westport_x000D_
_x000D_
                                                PPF Score 30</v>
          </cell>
          <cell r="X1363" t="str">
            <v>Div Ops-NE Electric</v>
          </cell>
          <cell r="Y1363" t="str">
            <v>75005310E</v>
          </cell>
          <cell r="Z1363" t="str">
            <v>MAE1000 - MA Electric Distribution PC</v>
          </cell>
          <cell r="AA1363" t="str">
            <v>NONE</v>
          </cell>
          <cell r="AB1363" t="str">
            <v>MASS PLANT - MA 5310 - MAE1000</v>
          </cell>
          <cell r="AE1363">
            <v>0</v>
          </cell>
          <cell r="AK1363">
            <v>40619</v>
          </cell>
        </row>
        <row r="1364">
          <cell r="A1364" t="str">
            <v>C005711</v>
          </cell>
          <cell r="B1364">
            <v>5310</v>
          </cell>
          <cell r="D1364" t="str">
            <v xml:space="preserve">New Fire Alarm System Worcester </v>
          </cell>
          <cell r="E1364" t="str">
            <v>P_Electric GenPlant Fac IT Share MA</v>
          </cell>
          <cell r="G1364" t="str">
            <v>NONE</v>
          </cell>
          <cell r="H1364" t="str">
            <v>NONE</v>
          </cell>
          <cell r="L1364" t="str">
            <v>Facilities</v>
          </cell>
          <cell r="M1364" t="str">
            <v>Specific</v>
          </cell>
          <cell r="O1364" t="str">
            <v>cancelled</v>
          </cell>
          <cell r="Q1364" t="str">
            <v>C05711</v>
          </cell>
          <cell r="R1364">
            <v>38239</v>
          </cell>
          <cell r="S1364" t="str">
            <v>nanglf</v>
          </cell>
          <cell r="U1364" t="str">
            <v>New Fire Alarm System Worcester Office</v>
          </cell>
          <cell r="V1364" t="str">
            <v xml:space="preserve">  </v>
          </cell>
          <cell r="W1364" t="str">
            <v xml:space="preserve">  </v>
          </cell>
          <cell r="X1364" t="str">
            <v>Conversion Only</v>
          </cell>
          <cell r="Y1364" t="str">
            <v>99995310E</v>
          </cell>
          <cell r="Z1364" t="str">
            <v>MAE1000 - MA Electric Distribution PC</v>
          </cell>
          <cell r="AA1364" t="str">
            <v>NONE</v>
          </cell>
          <cell r="AB1364" t="str">
            <v>SERVICE BLDG-939 SOUTHBRIDGE STREET</v>
          </cell>
          <cell r="AE1364">
            <v>0</v>
          </cell>
          <cell r="AK1364">
            <v>38280</v>
          </cell>
        </row>
        <row r="1365">
          <cell r="A1365" t="str">
            <v>C005712</v>
          </cell>
          <cell r="B1365">
            <v>5310</v>
          </cell>
          <cell r="D1365" t="str">
            <v>SE-FLRV Add Braytn Av W2 Fdr Brytn</v>
          </cell>
          <cell r="E1365" t="str">
            <v>P_Electric Distribution Line MA</v>
          </cell>
          <cell r="G1365" t="str">
            <v>NONE</v>
          </cell>
          <cell r="H1365" t="str">
            <v>NONE</v>
          </cell>
          <cell r="J1365" t="str">
            <v>System Capacity &amp; Performance</v>
          </cell>
          <cell r="L1365" t="str">
            <v>Load Relief</v>
          </cell>
          <cell r="M1365" t="str">
            <v>Specific</v>
          </cell>
          <cell r="O1365" t="str">
            <v>cancelled</v>
          </cell>
          <cell r="P1365">
            <v>8576</v>
          </cell>
          <cell r="Q1365" t="str">
            <v>C05712</v>
          </cell>
          <cell r="R1365">
            <v>38239</v>
          </cell>
          <cell r="S1365" t="str">
            <v>thomp</v>
          </cell>
          <cell r="U1365" t="str">
            <v>Add new Brayton Av Sub feeder W2 to Braytn Av &amp; Mill loads</v>
          </cell>
          <cell r="V1365" t="str">
            <v>add fdr gtwy and conductor &amp; related material</v>
          </cell>
          <cell r="W1365" t="str">
            <v>Load relief for 115W52, 115W45, 115W43 feeders exceeding 95% SN rating_x000D_
_x000D_
                                                 PPF Score 30</v>
          </cell>
          <cell r="X1365" t="str">
            <v>Div Ops-NE Electric</v>
          </cell>
          <cell r="Y1365" t="str">
            <v>75005310E</v>
          </cell>
          <cell r="Z1365" t="str">
            <v>MAE1000 - MA Electric Distribution PC</v>
          </cell>
          <cell r="AA1365" t="str">
            <v>NONE</v>
          </cell>
          <cell r="AB1365" t="str">
            <v>MASS PLANT - MA 5310 - MAE1000</v>
          </cell>
          <cell r="AE1365">
            <v>0</v>
          </cell>
          <cell r="AK1365">
            <v>40619</v>
          </cell>
        </row>
        <row r="1366">
          <cell r="A1366" t="str">
            <v>C005713</v>
          </cell>
          <cell r="B1366">
            <v>5310</v>
          </cell>
          <cell r="D1366" t="str">
            <v>SE-FLRV Add Bratn Av Fdr W3 to Estn</v>
          </cell>
          <cell r="E1366" t="str">
            <v>P_Electric Distribution Line MA</v>
          </cell>
          <cell r="G1366" t="str">
            <v>NONE</v>
          </cell>
          <cell r="H1366" t="str">
            <v>NONE</v>
          </cell>
          <cell r="J1366" t="str">
            <v>System Capacity &amp; Performance</v>
          </cell>
          <cell r="L1366" t="str">
            <v>Load Relief</v>
          </cell>
          <cell r="M1366" t="str">
            <v>Specific</v>
          </cell>
          <cell r="O1366" t="str">
            <v>cancelled</v>
          </cell>
          <cell r="P1366">
            <v>8574</v>
          </cell>
          <cell r="Q1366" t="str">
            <v>C05713</v>
          </cell>
          <cell r="R1366">
            <v>38239</v>
          </cell>
          <cell r="S1366" t="str">
            <v>thomp</v>
          </cell>
          <cell r="U1366" t="str">
            <v>add new feeder for relief of 106W44 and 115W43</v>
          </cell>
          <cell r="V1366" t="str">
            <v>add getaway and dbl ckt 477 sp cbl</v>
          </cell>
          <cell r="W1366" t="str">
            <v>summer load relief for 106W44 and 115W43 of Eastern Av_x000D_
_x000D_
                                                PPF Score 30</v>
          </cell>
          <cell r="X1366" t="str">
            <v>Div Ops-NE Electric</v>
          </cell>
          <cell r="Y1366" t="str">
            <v>75005310E</v>
          </cell>
          <cell r="Z1366" t="str">
            <v>MAE1000 - MA Electric Distribution PC</v>
          </cell>
          <cell r="AA1366" t="str">
            <v>NONE</v>
          </cell>
          <cell r="AB1366" t="str">
            <v>MASS PLANT - MA 5310 - MAE1000</v>
          </cell>
          <cell r="AE1366">
            <v>0</v>
          </cell>
          <cell r="AK1366">
            <v>40619</v>
          </cell>
        </row>
        <row r="1367">
          <cell r="A1367" t="str">
            <v>C005714</v>
          </cell>
          <cell r="B1367">
            <v>5310</v>
          </cell>
          <cell r="D1367" t="str">
            <v>Pave Worcester Parking Lot--Phase 1</v>
          </cell>
          <cell r="E1367" t="str">
            <v>P_Electric GenPlant Fac IT Share MA</v>
          </cell>
          <cell r="G1367" t="str">
            <v>NONE</v>
          </cell>
          <cell r="H1367" t="str">
            <v>NONE</v>
          </cell>
          <cell r="L1367" t="str">
            <v>Facilities</v>
          </cell>
          <cell r="M1367" t="str">
            <v>Specific</v>
          </cell>
          <cell r="O1367" t="str">
            <v>Closed</v>
          </cell>
          <cell r="Q1367" t="str">
            <v>C05714</v>
          </cell>
          <cell r="R1367">
            <v>38239</v>
          </cell>
          <cell r="S1367" t="str">
            <v>nanglf</v>
          </cell>
          <cell r="U1367" t="str">
            <v>Pave Worcester Parking Lot--Phase 1</v>
          </cell>
          <cell r="V1367" t="str">
            <v xml:space="preserve">  </v>
          </cell>
          <cell r="W1367" t="str">
            <v xml:space="preserve">  </v>
          </cell>
          <cell r="X1367" t="str">
            <v>Conversion Only</v>
          </cell>
          <cell r="Y1367" t="str">
            <v>99995310E</v>
          </cell>
          <cell r="Z1367" t="str">
            <v>MAE1000 - MA Electric Distribution PC</v>
          </cell>
          <cell r="AA1367" t="str">
            <v>NONE</v>
          </cell>
          <cell r="AB1367" t="str">
            <v>SERVICE BLDG-939 SOUTHBRIDGE STREET</v>
          </cell>
          <cell r="AE1367">
            <v>2</v>
          </cell>
          <cell r="AF1367" t="str">
            <v>2</v>
          </cell>
          <cell r="AG1367">
            <v>39336</v>
          </cell>
          <cell r="AH1367">
            <v>200000</v>
          </cell>
          <cell r="AI1367">
            <v>0</v>
          </cell>
          <cell r="AJ1367">
            <v>1</v>
          </cell>
          <cell r="AK1367">
            <v>1</v>
          </cell>
          <cell r="AL1367">
            <v>0</v>
          </cell>
          <cell r="AM1367">
            <v>1</v>
          </cell>
          <cell r="AN1367">
            <v>1</v>
          </cell>
        </row>
        <row r="1368">
          <cell r="A1368" t="str">
            <v>C005715</v>
          </cell>
          <cell r="B1368">
            <v>5310</v>
          </cell>
          <cell r="D1368" t="str">
            <v>SE-Repl T4 and 8L2 regs at Chartley</v>
          </cell>
          <cell r="E1368" t="str">
            <v>P_Electric Distribution Sub MA</v>
          </cell>
          <cell r="G1368" t="str">
            <v>NONE</v>
          </cell>
          <cell r="H1368" t="str">
            <v>NONE</v>
          </cell>
          <cell r="L1368" t="str">
            <v>Load Relief</v>
          </cell>
          <cell r="M1368" t="str">
            <v>Specific</v>
          </cell>
          <cell r="O1368" t="str">
            <v>cancelled</v>
          </cell>
          <cell r="Q1368" t="str">
            <v>C05715</v>
          </cell>
          <cell r="R1368">
            <v>38239</v>
          </cell>
          <cell r="S1368" t="str">
            <v>bauer</v>
          </cell>
          <cell r="U1368" t="str">
            <v>Replace T4 at Chartley Pond Sub with a 7.5/9.375 MVA unit.  Also replace the 8L2 regulators with 333 kva units.</v>
          </cell>
          <cell r="V1368" t="str">
            <v>This work along with associated distribution line work and swithcing will enable the 8L2 to relieve the 4L1 and 4L2 which are both projected to exceed 100% of their SNC in 2007.  CPPBP score is 30.</v>
          </cell>
          <cell r="W1368" t="str">
            <v>The replacement of T4 at Chartley Pond Substation has been identified in the soon to be released Attleboro Area PSA Study.  The replacement of T4 and the 8L2 regulators along with the associated distribution line work will relieve 2 feeders expected to ex</v>
          </cell>
          <cell r="X1368" t="str">
            <v>Div Ops-NE Electric</v>
          </cell>
          <cell r="Y1368" t="str">
            <v>75005310E</v>
          </cell>
          <cell r="Z1368" t="str">
            <v>MAE1000 - MA Electric Distribution PC</v>
          </cell>
          <cell r="AA1368" t="str">
            <v>NONE</v>
          </cell>
          <cell r="AB1368" t="str">
            <v>SUB #8 CHARTLEY POND, ATTLEBORO</v>
          </cell>
          <cell r="AE1368">
            <v>0</v>
          </cell>
          <cell r="AK1368">
            <v>39346</v>
          </cell>
        </row>
        <row r="1369">
          <cell r="A1369" t="str">
            <v>C005716</v>
          </cell>
          <cell r="B1369">
            <v>5310</v>
          </cell>
          <cell r="D1369" t="str">
            <v>Quincy,1101Y rcndr to Wollaston</v>
          </cell>
          <cell r="E1369" t="str">
            <v>P_Electric Distribution Line MA</v>
          </cell>
          <cell r="G1369" t="str">
            <v>NONE</v>
          </cell>
          <cell r="H1369" t="str">
            <v>NONE</v>
          </cell>
          <cell r="I1369" t="str">
            <v>SCHUSTER, BRIAN</v>
          </cell>
          <cell r="J1369" t="str">
            <v>Asset Condition</v>
          </cell>
          <cell r="L1369" t="str">
            <v>Asset Replacement</v>
          </cell>
          <cell r="M1369" t="str">
            <v>Specific</v>
          </cell>
          <cell r="N1369" t="str">
            <v>UG Cable Replacements</v>
          </cell>
          <cell r="O1369" t="str">
            <v>Closed</v>
          </cell>
          <cell r="P1369">
            <v>8440</v>
          </cell>
          <cell r="Q1369" t="str">
            <v>C05716</v>
          </cell>
          <cell r="R1369">
            <v>38239</v>
          </cell>
          <cell r="S1369" t="str">
            <v>reisnj</v>
          </cell>
          <cell r="U1369" t="str">
            <v>Reconductor approx. 5000 ft of 300 CU PL cable from N. Quincy to Wollaston substation</v>
          </cell>
          <cell r="V1369" t="str">
            <v>Cable is prone to failures</v>
          </cell>
          <cell r="W1369" t="str">
            <v>This vintage 80 yr old cable has been prone to failures</v>
          </cell>
          <cell r="X1369" t="str">
            <v>Div Ops-NE Electric</v>
          </cell>
          <cell r="Y1369" t="str">
            <v>75005310E</v>
          </cell>
          <cell r="Z1369" t="str">
            <v>MAE1000 - MA Electric Distribution PC</v>
          </cell>
          <cell r="AA1369" t="str">
            <v>NONE</v>
          </cell>
          <cell r="AB1369" t="str">
            <v>MASS PLANT - MA 5310 - MAE1000</v>
          </cell>
          <cell r="AE1369">
            <v>3</v>
          </cell>
          <cell r="AF1369" t="str">
            <v>3</v>
          </cell>
          <cell r="AG1369">
            <v>38959</v>
          </cell>
          <cell r="AH1369">
            <v>433000</v>
          </cell>
          <cell r="AI1369">
            <v>0</v>
          </cell>
          <cell r="AJ1369">
            <v>0</v>
          </cell>
          <cell r="AK1369">
            <v>0</v>
          </cell>
          <cell r="AL1369">
            <v>0</v>
          </cell>
          <cell r="AM1369">
            <v>1</v>
          </cell>
          <cell r="AN1369">
            <v>1</v>
          </cell>
        </row>
        <row r="1370">
          <cell r="A1370" t="str">
            <v>C005717</v>
          </cell>
          <cell r="B1370">
            <v>5310</v>
          </cell>
          <cell r="D1370" t="str">
            <v xml:space="preserve">New Roof &amp; Brick Work N. Adams </v>
          </cell>
          <cell r="E1370" t="str">
            <v>P_Electric GenPlant Fac IT Share MA</v>
          </cell>
          <cell r="G1370" t="str">
            <v>NONE</v>
          </cell>
          <cell r="H1370" t="str">
            <v>NONE</v>
          </cell>
          <cell r="L1370" t="str">
            <v>Facilities</v>
          </cell>
          <cell r="M1370" t="str">
            <v>Specific</v>
          </cell>
          <cell r="O1370" t="str">
            <v>cancelled</v>
          </cell>
          <cell r="Q1370" t="str">
            <v>C05717</v>
          </cell>
          <cell r="R1370">
            <v>38239</v>
          </cell>
          <cell r="S1370" t="str">
            <v>nanglf</v>
          </cell>
          <cell r="U1370" t="str">
            <v xml:space="preserve">  </v>
          </cell>
          <cell r="V1370" t="str">
            <v xml:space="preserve">  </v>
          </cell>
          <cell r="W1370" t="str">
            <v xml:space="preserve">  </v>
          </cell>
          <cell r="X1370" t="str">
            <v>Conversion Only</v>
          </cell>
          <cell r="Y1370" t="str">
            <v>99995310E</v>
          </cell>
          <cell r="Z1370" t="str">
            <v>MAE1000 - MA Electric Distribution PC</v>
          </cell>
          <cell r="AA1370" t="str">
            <v>NONE</v>
          </cell>
          <cell r="AB1370" t="str">
            <v xml:space="preserve">SERVICE BLDG - BROWN STREET, NORTH </v>
          </cell>
          <cell r="AE1370">
            <v>0</v>
          </cell>
          <cell r="AK1370">
            <v>38280</v>
          </cell>
        </row>
        <row r="1371">
          <cell r="A1371" t="str">
            <v>C005718</v>
          </cell>
          <cell r="B1371">
            <v>5310</v>
          </cell>
          <cell r="D1371" t="str">
            <v>Paving Northampton Office</v>
          </cell>
          <cell r="E1371" t="str">
            <v>P_Electric GenPlant Fac IT Share MA</v>
          </cell>
          <cell r="G1371" t="str">
            <v>NONE</v>
          </cell>
          <cell r="H1371" t="str">
            <v>NONE</v>
          </cell>
          <cell r="L1371" t="str">
            <v>Facilities</v>
          </cell>
          <cell r="M1371" t="str">
            <v>Specific</v>
          </cell>
          <cell r="O1371" t="str">
            <v>Closed</v>
          </cell>
          <cell r="Q1371" t="str">
            <v>C05718</v>
          </cell>
          <cell r="R1371">
            <v>38239</v>
          </cell>
          <cell r="S1371" t="str">
            <v>nanglf</v>
          </cell>
          <cell r="U1371" t="str">
            <v>Paving Northampton Office Parking lot</v>
          </cell>
          <cell r="V1371" t="str">
            <v xml:space="preserve">  </v>
          </cell>
          <cell r="W1371" t="str">
            <v xml:space="preserve">  </v>
          </cell>
          <cell r="X1371" t="str">
            <v>Conversion Only</v>
          </cell>
          <cell r="Y1371" t="str">
            <v>99995310E</v>
          </cell>
          <cell r="Z1371" t="str">
            <v>MAE1000 - MA Electric Distribution PC</v>
          </cell>
          <cell r="AA1371" t="str">
            <v>NONE</v>
          </cell>
          <cell r="AB1371" t="str">
            <v xml:space="preserve">SERVICE BLDG - 548 HAYDENVILLE RD, </v>
          </cell>
          <cell r="AE1371">
            <v>1</v>
          </cell>
          <cell r="AF1371" t="str">
            <v>1</v>
          </cell>
          <cell r="AG1371">
            <v>39336</v>
          </cell>
          <cell r="AH1371">
            <v>16666.66</v>
          </cell>
          <cell r="AI1371">
            <v>1</v>
          </cell>
          <cell r="AJ1371">
            <v>1</v>
          </cell>
          <cell r="AK1371">
            <v>1</v>
          </cell>
          <cell r="AL1371">
            <v>0</v>
          </cell>
          <cell r="AM1371">
            <v>1</v>
          </cell>
          <cell r="AN1371">
            <v>1</v>
          </cell>
        </row>
        <row r="1372">
          <cell r="A1372" t="str">
            <v>C005719</v>
          </cell>
          <cell r="B1372">
            <v>5310</v>
          </cell>
          <cell r="D1372" t="str">
            <v>Quincy1104 Rcndr to Wollaston</v>
          </cell>
          <cell r="E1372" t="str">
            <v>P_Electric Distribution Line MA</v>
          </cell>
          <cell r="G1372" t="str">
            <v>NONE</v>
          </cell>
          <cell r="H1372" t="str">
            <v>NONE</v>
          </cell>
          <cell r="I1372" t="str">
            <v>SCHUSTER, BRIAN</v>
          </cell>
          <cell r="J1372" t="str">
            <v>Asset Condition</v>
          </cell>
          <cell r="L1372" t="str">
            <v>Asset Replacement</v>
          </cell>
          <cell r="M1372" t="str">
            <v>Specific</v>
          </cell>
          <cell r="N1372" t="str">
            <v>UG Cable Replacements</v>
          </cell>
          <cell r="O1372" t="str">
            <v>Closed</v>
          </cell>
          <cell r="P1372">
            <v>8441</v>
          </cell>
          <cell r="Q1372" t="str">
            <v>C05719</v>
          </cell>
          <cell r="R1372">
            <v>38239</v>
          </cell>
          <cell r="S1372" t="str">
            <v>reisnj</v>
          </cell>
          <cell r="U1372" t="str">
            <v>Reconductor App. 5000 Ft of 300 CU PL cable from N. Quincy to Wollaston</v>
          </cell>
          <cell r="V1372" t="str">
            <v>Cable prone to Failures part of SS bank Supply.  _x000D_
5-11-05: Cable Failure on 29 April 05 allowed division to take advantage of replacing cable.  Job engineered to show more cost than original PET.  Construction already in progress.</v>
          </cell>
          <cell r="W1372" t="str">
            <v xml:space="preserve">This vinatage cable has been prone to failures and is part of the SS bank supply.  </v>
          </cell>
          <cell r="X1372" t="str">
            <v>Div Ops-NE Electric</v>
          </cell>
          <cell r="Y1372" t="str">
            <v>75005310E</v>
          </cell>
          <cell r="Z1372" t="str">
            <v>MAE1000 - MA Electric Distribution PC</v>
          </cell>
          <cell r="AA1372" t="str">
            <v>NONE</v>
          </cell>
          <cell r="AB1372" t="str">
            <v>MASS PLANT - MA 5310 - MAE1000</v>
          </cell>
          <cell r="AE1372">
            <v>3</v>
          </cell>
          <cell r="AF1372" t="str">
            <v>3</v>
          </cell>
          <cell r="AG1372">
            <v>38491</v>
          </cell>
          <cell r="AH1372">
            <v>350000</v>
          </cell>
          <cell r="AI1372">
            <v>0</v>
          </cell>
          <cell r="AJ1372">
            <v>0</v>
          </cell>
          <cell r="AK1372">
            <v>0</v>
          </cell>
          <cell r="AL1372">
            <v>0</v>
          </cell>
          <cell r="AM1372">
            <v>1</v>
          </cell>
          <cell r="AN1372">
            <v>1</v>
          </cell>
        </row>
        <row r="1373">
          <cell r="A1373" t="str">
            <v>C005720</v>
          </cell>
          <cell r="B1373">
            <v>5310</v>
          </cell>
          <cell r="D1373" t="str">
            <v>SE-Reconductor 8L4 to Steere Rd</v>
          </cell>
          <cell r="E1373" t="str">
            <v>P_Electric Distribution Line MA</v>
          </cell>
          <cell r="G1373" t="str">
            <v>NONE</v>
          </cell>
          <cell r="H1373" t="str">
            <v>NONE</v>
          </cell>
          <cell r="L1373" t="str">
            <v>Load Relief</v>
          </cell>
          <cell r="M1373" t="str">
            <v>Specific</v>
          </cell>
          <cell r="O1373" t="str">
            <v>cancelled</v>
          </cell>
          <cell r="Q1373" t="str">
            <v>C05720</v>
          </cell>
          <cell r="R1373">
            <v>38239</v>
          </cell>
          <cell r="S1373" t="str">
            <v>bauer</v>
          </cell>
          <cell r="U1373" t="str">
            <v xml:space="preserve">Reconductor 8000 feet of 336 SP with 477 SP from the Chartley Pond Sub to P7774 Steere Rd.  </v>
          </cell>
          <cell r="V1373" t="str">
            <v>This job along with the replacement of T6 at Chartley Pond Sub and other distribution line work will relieve five distribution feeders (8L1, 8L3, 8L4, 7L4 &amp; 9L4) that are projected to be loaded above 90% of their SNC in 2007.   PP# is 33.</v>
          </cell>
          <cell r="W1373" t="str">
            <v>This work along has been identified by the soon to be released Attleboro Area PSA Study.  This work along with the replacement of T6 at Chartley Pond Sub and other distribution line work will relieve five distribution feeders that are projected to be load</v>
          </cell>
          <cell r="X1373" t="str">
            <v>Div Ops-NE Electric</v>
          </cell>
          <cell r="Y1373" t="str">
            <v>75005310E</v>
          </cell>
          <cell r="Z1373" t="str">
            <v>MAE1000 - MA Electric Distribution PC</v>
          </cell>
          <cell r="AA1373" t="str">
            <v>NONE</v>
          </cell>
          <cell r="AB1373" t="str">
            <v>MASS PLANT - MA 5310 - MAE1000</v>
          </cell>
          <cell r="AE1373">
            <v>0</v>
          </cell>
          <cell r="AK1373">
            <v>39133</v>
          </cell>
        </row>
        <row r="1374">
          <cell r="A1374" t="str">
            <v>C005721</v>
          </cell>
          <cell r="B1374">
            <v>5310</v>
          </cell>
          <cell r="D1374" t="str">
            <v>Worcester Office Replc Ext. Lightg</v>
          </cell>
          <cell r="E1374" t="str">
            <v>P_Electric GenPlant Fac IT Share MA</v>
          </cell>
          <cell r="G1374" t="str">
            <v>NONE</v>
          </cell>
          <cell r="H1374" t="str">
            <v>NONE</v>
          </cell>
          <cell r="L1374" t="str">
            <v>Facilities</v>
          </cell>
          <cell r="M1374" t="str">
            <v>Specific</v>
          </cell>
          <cell r="O1374" t="str">
            <v>Closed</v>
          </cell>
          <cell r="Q1374" t="str">
            <v>C05721</v>
          </cell>
          <cell r="R1374">
            <v>38239</v>
          </cell>
          <cell r="S1374" t="str">
            <v>nanglf</v>
          </cell>
          <cell r="U1374" t="str">
            <v>Replace exterior lighting at the Worcester service Center</v>
          </cell>
          <cell r="V1374" t="str">
            <v xml:space="preserve">  </v>
          </cell>
          <cell r="W1374" t="str">
            <v xml:space="preserve">  </v>
          </cell>
          <cell r="X1374" t="str">
            <v>Conversion Only</v>
          </cell>
          <cell r="Y1374" t="str">
            <v>99995310E</v>
          </cell>
          <cell r="Z1374" t="str">
            <v>MAE1000 - MA Electric Distribution PC</v>
          </cell>
          <cell r="AA1374" t="str">
            <v>NONE</v>
          </cell>
          <cell r="AB1374" t="str">
            <v>SERVICE BLDG-939 SOUTHBRIDGE STREET</v>
          </cell>
          <cell r="AE1374">
            <v>0</v>
          </cell>
        </row>
        <row r="1375">
          <cell r="A1375" t="str">
            <v>C005722</v>
          </cell>
          <cell r="B1375">
            <v>5310</v>
          </cell>
          <cell r="D1375" t="str">
            <v xml:space="preserve">Worcester Office Exterior Building </v>
          </cell>
          <cell r="E1375" t="str">
            <v>P_Electric GenPlant Fac IT Share MA</v>
          </cell>
          <cell r="G1375" t="str">
            <v>NONE</v>
          </cell>
          <cell r="H1375" t="str">
            <v>NONE</v>
          </cell>
          <cell r="L1375" t="str">
            <v>Facilities</v>
          </cell>
          <cell r="M1375" t="str">
            <v>Specific</v>
          </cell>
          <cell r="O1375" t="str">
            <v>cancelled</v>
          </cell>
          <cell r="Q1375" t="str">
            <v>C05722</v>
          </cell>
          <cell r="R1375">
            <v>38239</v>
          </cell>
          <cell r="S1375" t="str">
            <v>nanglf</v>
          </cell>
          <cell r="U1375" t="str">
            <v>Worcester office repair exteior of the building</v>
          </cell>
          <cell r="V1375" t="str">
            <v xml:space="preserve">  </v>
          </cell>
          <cell r="W1375" t="str">
            <v xml:space="preserve">  </v>
          </cell>
          <cell r="X1375" t="str">
            <v>Conversion Only</v>
          </cell>
          <cell r="Y1375" t="str">
            <v>99995310E</v>
          </cell>
          <cell r="Z1375" t="str">
            <v>MAE1000 - MA Electric Distribution PC</v>
          </cell>
          <cell r="AA1375" t="str">
            <v>NONE</v>
          </cell>
          <cell r="AB1375" t="str">
            <v>SERVICE BLDG-939 SOUTHBRIDGE STREET</v>
          </cell>
          <cell r="AE1375">
            <v>0</v>
          </cell>
          <cell r="AK1375">
            <v>38280</v>
          </cell>
        </row>
        <row r="1376">
          <cell r="A1376" t="str">
            <v>C005723</v>
          </cell>
          <cell r="B1376">
            <v>5310</v>
          </cell>
          <cell r="D1376" t="str">
            <v>FDR 911W59 - REPLACE UG CABLE</v>
          </cell>
          <cell r="E1376" t="str">
            <v>P_Electric Distribution Line MA</v>
          </cell>
          <cell r="G1376" t="str">
            <v>NONE</v>
          </cell>
          <cell r="H1376" t="str">
            <v>NONE</v>
          </cell>
          <cell r="I1376" t="str">
            <v>CICHOCKI, THOMAS</v>
          </cell>
          <cell r="J1376" t="str">
            <v>Asset Condition</v>
          </cell>
          <cell r="L1376" t="str">
            <v>Asset Replacement</v>
          </cell>
          <cell r="M1376" t="str">
            <v>Specific</v>
          </cell>
          <cell r="N1376" t="str">
            <v>UG Cable Replacements</v>
          </cell>
          <cell r="O1376" t="str">
            <v>Closed</v>
          </cell>
          <cell r="P1376">
            <v>8094</v>
          </cell>
          <cell r="Q1376" t="str">
            <v>C05723</v>
          </cell>
          <cell r="R1376">
            <v>38239</v>
          </cell>
          <cell r="S1376" t="str">
            <v>fritsc</v>
          </cell>
          <cell r="U1376" t="str">
            <v>FEEDER 911W59 HAS 5300 CIRCUIT FT OF VINTAGE 4/0 CU PAPER &amp; LEAD CABLE.  THIS PROJECT WILL REPLACE THIS CABLE WITH 500KCMIL COPPER EPR CABLE.</v>
          </cell>
          <cell r="V1376" t="str">
            <v xml:space="preserve">  </v>
          </cell>
          <cell r="W1376" t="str">
            <v>THE FIRST 6300 FT OF THE 911W59 FEEDER IS COMPOSED OF UNDERGROUND CABLE, 5300 FEET OF WHICH IS VINTAGE 4/0 CU PAPER &amp; LEAD CABLE THAT HAS EXPERIENCED AN INCREASING NUMBER OF FAILURES IN RECENT YEARS (3 SINCE 2001).  IT ALSO HAS SIGNIFICANT NEUTRAL CORROSI</v>
          </cell>
          <cell r="X1376" t="str">
            <v>Div Ops-NE Electric</v>
          </cell>
          <cell r="Y1376" t="str">
            <v>75005310E</v>
          </cell>
          <cell r="Z1376" t="str">
            <v>MAE1000 - MA Electric Distribution PC</v>
          </cell>
          <cell r="AA1376" t="str">
            <v>NONE</v>
          </cell>
          <cell r="AB1376" t="str">
            <v>MASS PLANT - MA 5310 - MAE1000</v>
          </cell>
          <cell r="AE1376">
            <v>2</v>
          </cell>
          <cell r="AF1376" t="str">
            <v>2</v>
          </cell>
          <cell r="AG1376">
            <v>38812</v>
          </cell>
          <cell r="AH1376">
            <v>321900</v>
          </cell>
          <cell r="AI1376">
            <v>0</v>
          </cell>
          <cell r="AJ1376">
            <v>0</v>
          </cell>
          <cell r="AK1376">
            <v>0</v>
          </cell>
          <cell r="AL1376">
            <v>0</v>
          </cell>
          <cell r="AM1376">
            <v>1</v>
          </cell>
          <cell r="AN1376">
            <v>1</v>
          </cell>
        </row>
        <row r="1377">
          <cell r="A1377" t="str">
            <v>C005724</v>
          </cell>
          <cell r="B1377">
            <v>5310</v>
          </cell>
          <cell r="D1377" t="str">
            <v>Quincy305 line Reconductor</v>
          </cell>
          <cell r="E1377" t="str">
            <v>P_Electric Distribution Line MA</v>
          </cell>
          <cell r="G1377" t="str">
            <v>NONE</v>
          </cell>
          <cell r="H1377" t="str">
            <v>NONE</v>
          </cell>
          <cell r="I1377" t="str">
            <v>ADAMS, JON W</v>
          </cell>
          <cell r="J1377" t="str">
            <v>Asset Condition</v>
          </cell>
          <cell r="L1377" t="str">
            <v>Asset Replacement</v>
          </cell>
          <cell r="M1377" t="str">
            <v>Specific</v>
          </cell>
          <cell r="N1377" t="str">
            <v>UG Cable Replacements</v>
          </cell>
          <cell r="O1377" t="str">
            <v>Closed</v>
          </cell>
          <cell r="P1377">
            <v>8443</v>
          </cell>
          <cell r="Q1377" t="str">
            <v>C05724</v>
          </cell>
          <cell r="R1377">
            <v>38239</v>
          </cell>
          <cell r="S1377" t="str">
            <v>reisnj</v>
          </cell>
          <cell r="U1377" t="str">
            <v>Reconcudtor the 305 line from Field St. to Wollaston</v>
          </cell>
          <cell r="V1377" t="str">
            <v>Poor reliability</v>
          </cell>
          <cell r="W1377" t="str">
            <v>The 305 Cable has a history of repeated cable failures_x000D_
Refer to the attached documentation</v>
          </cell>
          <cell r="X1377" t="str">
            <v>Div Ops-NE Electric</v>
          </cell>
          <cell r="Y1377" t="str">
            <v>75005310E</v>
          </cell>
          <cell r="Z1377" t="str">
            <v>MAE1000 - MA Electric Distribution PC</v>
          </cell>
          <cell r="AA1377" t="str">
            <v>NONE</v>
          </cell>
          <cell r="AB1377" t="str">
            <v>MASS PLANT - MA 5310 - MAE1000</v>
          </cell>
          <cell r="AE1377">
            <v>3</v>
          </cell>
          <cell r="AF1377" t="str">
            <v>3</v>
          </cell>
          <cell r="AG1377">
            <v>39171</v>
          </cell>
          <cell r="AH1377">
            <v>1487008</v>
          </cell>
          <cell r="AI1377">
            <v>0</v>
          </cell>
          <cell r="AJ1377">
            <v>0</v>
          </cell>
          <cell r="AK1377">
            <v>0</v>
          </cell>
          <cell r="AL1377">
            <v>1</v>
          </cell>
          <cell r="AM1377">
            <v>0</v>
          </cell>
          <cell r="AN1377">
            <v>1</v>
          </cell>
        </row>
        <row r="1378">
          <cell r="A1378" t="str">
            <v>C005725</v>
          </cell>
          <cell r="B1378">
            <v>5310</v>
          </cell>
          <cell r="D1378" t="str">
            <v>Overhead Doors Hopedale Service Ctr</v>
          </cell>
          <cell r="E1378" t="str">
            <v>P_Electric GenPlant Fac IT Share MA</v>
          </cell>
          <cell r="G1378" t="str">
            <v>NONE</v>
          </cell>
          <cell r="H1378" t="str">
            <v>NONE</v>
          </cell>
          <cell r="I1378" t="str">
            <v>BURNS, PATRICK</v>
          </cell>
          <cell r="L1378" t="str">
            <v>Facilities</v>
          </cell>
          <cell r="M1378" t="str">
            <v>Specific</v>
          </cell>
          <cell r="O1378" t="str">
            <v>Closed</v>
          </cell>
          <cell r="Q1378" t="str">
            <v>C05725</v>
          </cell>
          <cell r="R1378">
            <v>38239</v>
          </cell>
          <cell r="S1378" t="str">
            <v>nanglf</v>
          </cell>
          <cell r="U1378" t="str">
            <v xml:space="preserve">Replace overhead doors at the Hopedale office </v>
          </cell>
          <cell r="V1378" t="str">
            <v xml:space="preserve">  </v>
          </cell>
          <cell r="W1378" t="str">
            <v>Existing Overghead doors are beyong their useful life</v>
          </cell>
          <cell r="X1378" t="str">
            <v>Conversion Only</v>
          </cell>
          <cell r="Y1378" t="str">
            <v>99995310E</v>
          </cell>
          <cell r="Z1378" t="str">
            <v>MAE1000 - MA Electric Distribution PC</v>
          </cell>
          <cell r="AA1378" t="str">
            <v>NONE</v>
          </cell>
          <cell r="AB1378" t="str">
            <v>SERVICE BLDG-245 SO MAIN STREET, HO</v>
          </cell>
          <cell r="AE1378">
            <v>3</v>
          </cell>
          <cell r="AF1378" t="str">
            <v>3</v>
          </cell>
          <cell r="AG1378">
            <v>38497</v>
          </cell>
          <cell r="AH1378">
            <v>45000</v>
          </cell>
          <cell r="AI1378">
            <v>1</v>
          </cell>
          <cell r="AJ1378">
            <v>1</v>
          </cell>
          <cell r="AK1378">
            <v>1</v>
          </cell>
          <cell r="AL1378">
            <v>0</v>
          </cell>
          <cell r="AM1378">
            <v>1</v>
          </cell>
          <cell r="AN1378">
            <v>1</v>
          </cell>
        </row>
        <row r="1379">
          <cell r="A1379" t="str">
            <v>C005726</v>
          </cell>
          <cell r="B1379">
            <v>5310</v>
          </cell>
          <cell r="D1379" t="str">
            <v>SS Quincy 304 Line Recconductor</v>
          </cell>
          <cell r="E1379" t="str">
            <v>P_Electric Distribution Line MA</v>
          </cell>
          <cell r="G1379" t="str">
            <v>NONE</v>
          </cell>
          <cell r="H1379" t="str">
            <v>NONE</v>
          </cell>
          <cell r="I1379" t="str">
            <v>SCHUSTER, BRIAN</v>
          </cell>
          <cell r="J1379" t="str">
            <v>Asset Condition</v>
          </cell>
          <cell r="L1379" t="str">
            <v>Asset Replacement</v>
          </cell>
          <cell r="M1379" t="str">
            <v>Specific</v>
          </cell>
          <cell r="N1379" t="str">
            <v>UG Cable Replacements</v>
          </cell>
          <cell r="O1379" t="str">
            <v>Closed</v>
          </cell>
          <cell r="P1379">
            <v>8676</v>
          </cell>
          <cell r="Q1379" t="str">
            <v>C05726</v>
          </cell>
          <cell r="R1379">
            <v>38239</v>
          </cell>
          <cell r="S1379" t="str">
            <v>reisnj</v>
          </cell>
          <cell r="U1379" t="str">
            <v>Reconductor the 304 Line from Field St. to Quincy Hospital on Whitmore St in Quincy. Replace 9500" of existing 80 yr old 500 kcmil Cu P&amp;L cable with 1/3C 500 Cu solid dielectric</v>
          </cell>
          <cell r="V1379" t="str">
            <v>poor reliability</v>
          </cell>
          <cell r="W1379" t="str">
            <v>The 305 cable has a history of poor reliability</v>
          </cell>
          <cell r="X1379" t="str">
            <v>Div Ops-NE Electric</v>
          </cell>
          <cell r="Y1379" t="str">
            <v>75005310E</v>
          </cell>
          <cell r="Z1379" t="str">
            <v>MAE1000 - MA Electric Distribution PC</v>
          </cell>
          <cell r="AA1379" t="str">
            <v>NONE</v>
          </cell>
          <cell r="AB1379" t="str">
            <v>MASS PLANT - MA 5310 - MAE1000</v>
          </cell>
          <cell r="AE1379">
            <v>4</v>
          </cell>
          <cell r="AF1379" t="str">
            <v>4</v>
          </cell>
          <cell r="AG1379">
            <v>39171</v>
          </cell>
          <cell r="AH1379">
            <v>953844</v>
          </cell>
          <cell r="AI1379">
            <v>0</v>
          </cell>
          <cell r="AJ1379">
            <v>0</v>
          </cell>
          <cell r="AK1379">
            <v>0</v>
          </cell>
          <cell r="AL1379">
            <v>1</v>
          </cell>
          <cell r="AM1379">
            <v>0</v>
          </cell>
          <cell r="AN1379">
            <v>1</v>
          </cell>
        </row>
        <row r="1380">
          <cell r="A1380" t="str">
            <v>C005727</v>
          </cell>
          <cell r="B1380">
            <v>5310</v>
          </cell>
          <cell r="D1380" t="str">
            <v>FAC Retire Fall River 118 - 4th St</v>
          </cell>
          <cell r="E1380" t="str">
            <v>P_Electric GenPlant Fac IT Share MA</v>
          </cell>
          <cell r="G1380" t="str">
            <v>NONE</v>
          </cell>
          <cell r="H1380" t="str">
            <v>NONE</v>
          </cell>
          <cell r="I1380" t="str">
            <v>KOGLER, ROBERT</v>
          </cell>
          <cell r="L1380" t="str">
            <v>Facilities</v>
          </cell>
          <cell r="M1380" t="str">
            <v>Specific</v>
          </cell>
          <cell r="O1380" t="str">
            <v>Closed</v>
          </cell>
          <cell r="Q1380" t="str">
            <v>C05727</v>
          </cell>
          <cell r="R1380">
            <v>38239</v>
          </cell>
          <cell r="S1380" t="str">
            <v>nanglf</v>
          </cell>
          <cell r="U1380" t="str">
            <v>FP to capture costs asociated with Demo of the structure at 118-4th St in Fall River.  FP to initially capture Engineer costs.</v>
          </cell>
          <cell r="V1380" t="str">
            <v xml:space="preserve">  </v>
          </cell>
          <cell r="W1380" t="str">
            <v xml:space="preserve">  </v>
          </cell>
          <cell r="X1380" t="str">
            <v>Conversion Only</v>
          </cell>
          <cell r="Y1380" t="str">
            <v>99995310E</v>
          </cell>
          <cell r="Z1380" t="str">
            <v>MAE1000 - MA Electric Distribution PC</v>
          </cell>
          <cell r="AA1380" t="str">
            <v>NONE</v>
          </cell>
          <cell r="AB1380" t="str">
            <v>60 HARTWELL ST - TO ACCOUNT N121</v>
          </cell>
          <cell r="AE1380">
            <v>1</v>
          </cell>
          <cell r="AF1380" t="str">
            <v>1</v>
          </cell>
          <cell r="AG1380">
            <v>38615</v>
          </cell>
          <cell r="AH1380">
            <v>40000</v>
          </cell>
          <cell r="AI1380">
            <v>1</v>
          </cell>
          <cell r="AJ1380">
            <v>1</v>
          </cell>
          <cell r="AK1380">
            <v>1</v>
          </cell>
          <cell r="AL1380">
            <v>0</v>
          </cell>
          <cell r="AM1380">
            <v>1</v>
          </cell>
          <cell r="AN1380">
            <v>1</v>
          </cell>
        </row>
        <row r="1381">
          <cell r="A1381" t="str">
            <v>C005728</v>
          </cell>
          <cell r="B1381">
            <v>5310</v>
          </cell>
          <cell r="D1381" t="str">
            <v>FAC Retire Fall River 60 Hartwell</v>
          </cell>
          <cell r="E1381" t="str">
            <v>P_Electric GenPlant Fac IT Share MA</v>
          </cell>
          <cell r="G1381" t="str">
            <v>NONE</v>
          </cell>
          <cell r="H1381" t="str">
            <v>NONE</v>
          </cell>
          <cell r="I1381" t="str">
            <v>KOGLER, ROBERT</v>
          </cell>
          <cell r="L1381" t="str">
            <v>Facilities</v>
          </cell>
          <cell r="M1381" t="str">
            <v>Specific</v>
          </cell>
          <cell r="O1381" t="str">
            <v>Closed</v>
          </cell>
          <cell r="Q1381" t="str">
            <v>C05728</v>
          </cell>
          <cell r="R1381">
            <v>38239</v>
          </cell>
          <cell r="S1381" t="str">
            <v>nanglf</v>
          </cell>
          <cell r="U1381" t="str">
            <v>FP to capture costs associated with Demo of the structure at 60 Hartwell Ave in Fall River.  FP to initially capture Engineering costs.</v>
          </cell>
          <cell r="V1381" t="str">
            <v xml:space="preserve">  </v>
          </cell>
          <cell r="W1381" t="str">
            <v xml:space="preserve">  </v>
          </cell>
          <cell r="X1381" t="str">
            <v>Conversion Only</v>
          </cell>
          <cell r="Y1381" t="str">
            <v>99995310E</v>
          </cell>
          <cell r="Z1381" t="str">
            <v>MAE1000 - MA Electric Distribution PC</v>
          </cell>
          <cell r="AA1381" t="str">
            <v>NONE</v>
          </cell>
          <cell r="AB1381" t="str">
            <v>60 HARTWELL ST - TO ACCOUNT N121</v>
          </cell>
          <cell r="AE1381">
            <v>4</v>
          </cell>
          <cell r="AF1381" t="str">
            <v>4</v>
          </cell>
          <cell r="AG1381">
            <v>39160</v>
          </cell>
          <cell r="AH1381">
            <v>135500</v>
          </cell>
          <cell r="AI1381">
            <v>0</v>
          </cell>
          <cell r="AJ1381">
            <v>1</v>
          </cell>
          <cell r="AK1381">
            <v>1</v>
          </cell>
          <cell r="AL1381">
            <v>0</v>
          </cell>
          <cell r="AM1381">
            <v>1</v>
          </cell>
          <cell r="AN1381">
            <v>1</v>
          </cell>
        </row>
        <row r="1382">
          <cell r="A1382" t="str">
            <v>C005729</v>
          </cell>
          <cell r="B1382">
            <v>5320</v>
          </cell>
          <cell r="D1382" t="str">
            <v>New Engineering Facility Nantucket</v>
          </cell>
          <cell r="E1382" t="str">
            <v>P_Electric GenPlant Fac IT Share MA</v>
          </cell>
          <cell r="G1382" t="str">
            <v>NONE</v>
          </cell>
          <cell r="H1382" t="str">
            <v>NONE</v>
          </cell>
          <cell r="L1382" t="str">
            <v>Facilities</v>
          </cell>
          <cell r="M1382" t="str">
            <v>Specific</v>
          </cell>
          <cell r="O1382" t="str">
            <v>cancelled</v>
          </cell>
          <cell r="Q1382" t="str">
            <v>C05729</v>
          </cell>
          <cell r="R1382">
            <v>38239</v>
          </cell>
          <cell r="S1382" t="str">
            <v>nanglf</v>
          </cell>
          <cell r="U1382" t="str">
            <v xml:space="preserve">  </v>
          </cell>
          <cell r="V1382" t="str">
            <v xml:space="preserve">  </v>
          </cell>
          <cell r="W1382" t="str">
            <v xml:space="preserve">  </v>
          </cell>
          <cell r="X1382" t="str">
            <v>Conversion Only</v>
          </cell>
          <cell r="Y1382" t="str">
            <v>99995320E</v>
          </cell>
          <cell r="Z1382" t="str">
            <v>MAE1000 - MA Electric Distribution PC</v>
          </cell>
          <cell r="AA1382" t="str">
            <v>NONE</v>
          </cell>
          <cell r="AB1382" t="str">
            <v>NANTUCKET SERVICE BUILDING</v>
          </cell>
          <cell r="AE1382">
            <v>0</v>
          </cell>
          <cell r="AK1382">
            <v>38278</v>
          </cell>
        </row>
        <row r="1383">
          <cell r="A1383" t="str">
            <v>C005730</v>
          </cell>
          <cell r="B1383">
            <v>5310</v>
          </cell>
          <cell r="D1383" t="str">
            <v>Quincy 301 line Reconductor</v>
          </cell>
          <cell r="E1383" t="str">
            <v>P_Electric Distribution Line MA</v>
          </cell>
          <cell r="G1383" t="str">
            <v>NONE</v>
          </cell>
          <cell r="H1383" t="str">
            <v>NONE</v>
          </cell>
          <cell r="I1383" t="str">
            <v>REIS, NICHOLAS</v>
          </cell>
          <cell r="L1383" t="str">
            <v>Asset Replacement</v>
          </cell>
          <cell r="M1383" t="str">
            <v>Specific</v>
          </cell>
          <cell r="N1383" t="str">
            <v>UG Cable Replacements</v>
          </cell>
          <cell r="O1383" t="str">
            <v>cancelled</v>
          </cell>
          <cell r="Q1383" t="str">
            <v>C05730</v>
          </cell>
          <cell r="R1383">
            <v>38239</v>
          </cell>
          <cell r="S1383" t="str">
            <v>reisnj</v>
          </cell>
          <cell r="U1383" t="str">
            <v>Reconductoer 301 Cable from Field St. to Woll./ MBTA/Whitmore</v>
          </cell>
          <cell r="V1383" t="str">
            <v>Poor Reliability</v>
          </cell>
          <cell r="W1383" t="str">
            <v>The 301 cable historically has bad reliability</v>
          </cell>
          <cell r="X1383" t="str">
            <v>Div Ops-NE Electric</v>
          </cell>
          <cell r="Y1383" t="str">
            <v>75005310E</v>
          </cell>
          <cell r="Z1383" t="str">
            <v>MAE1000 - MA Electric Distribution PC</v>
          </cell>
          <cell r="AA1383" t="str">
            <v>NONE</v>
          </cell>
          <cell r="AB1383" t="str">
            <v>MASS PLANT - MA 5310 - MAE1000</v>
          </cell>
          <cell r="AE1383">
            <v>0</v>
          </cell>
          <cell r="AK1383">
            <v>38698</v>
          </cell>
        </row>
        <row r="1384">
          <cell r="A1384" t="str">
            <v>C005731</v>
          </cell>
          <cell r="B1384">
            <v>5320</v>
          </cell>
          <cell r="D1384" t="str">
            <v xml:space="preserve">New Facility Nantucket </v>
          </cell>
          <cell r="E1384" t="str">
            <v>P_Electric GenPlant Fac IT Share MA</v>
          </cell>
          <cell r="G1384" t="str">
            <v>NONE</v>
          </cell>
          <cell r="H1384" t="str">
            <v>NONE</v>
          </cell>
          <cell r="L1384" t="str">
            <v>Facilities</v>
          </cell>
          <cell r="M1384" t="str">
            <v>Specific</v>
          </cell>
          <cell r="O1384" t="str">
            <v>Closed</v>
          </cell>
          <cell r="Q1384" t="str">
            <v>C05731</v>
          </cell>
          <cell r="R1384">
            <v>38239</v>
          </cell>
          <cell r="S1384" t="str">
            <v>nanglf</v>
          </cell>
          <cell r="U1384" t="str">
            <v xml:space="preserve">  </v>
          </cell>
          <cell r="V1384" t="str">
            <v xml:space="preserve">  </v>
          </cell>
          <cell r="W1384" t="str">
            <v xml:space="preserve">  </v>
          </cell>
          <cell r="X1384" t="str">
            <v>Conversion Only</v>
          </cell>
          <cell r="Y1384" t="str">
            <v>99995320E</v>
          </cell>
          <cell r="Z1384" t="str">
            <v>MAE1000 - MA Electric Distribution PC</v>
          </cell>
          <cell r="AA1384" t="str">
            <v>NONE</v>
          </cell>
          <cell r="AB1384" t="str">
            <v>NANTUCKET SERVICE BUILDING</v>
          </cell>
          <cell r="AE1384">
            <v>3</v>
          </cell>
          <cell r="AF1384" t="str">
            <v>3</v>
          </cell>
          <cell r="AG1384">
            <v>38656</v>
          </cell>
          <cell r="AH1384">
            <v>2147000</v>
          </cell>
          <cell r="AI1384">
            <v>0</v>
          </cell>
          <cell r="AJ1384">
            <v>0</v>
          </cell>
          <cell r="AK1384">
            <v>0</v>
          </cell>
          <cell r="AL1384">
            <v>1</v>
          </cell>
          <cell r="AM1384">
            <v>0</v>
          </cell>
          <cell r="AN1384">
            <v>1</v>
          </cell>
        </row>
        <row r="1385">
          <cell r="A1385" t="str">
            <v>C005732</v>
          </cell>
          <cell r="B1385">
            <v>5310</v>
          </cell>
          <cell r="D1385" t="str">
            <v xml:space="preserve">Security Upgrade At Attleboro Serv </v>
          </cell>
          <cell r="E1385" t="str">
            <v>P_Electric GenPlant Fac IT Share MA</v>
          </cell>
          <cell r="G1385" t="str">
            <v>NONE</v>
          </cell>
          <cell r="H1385" t="str">
            <v>NONE</v>
          </cell>
          <cell r="L1385" t="str">
            <v>Facilities</v>
          </cell>
          <cell r="M1385" t="str">
            <v>Specific</v>
          </cell>
          <cell r="O1385" t="str">
            <v>Closed</v>
          </cell>
          <cell r="Q1385" t="str">
            <v>C05732</v>
          </cell>
          <cell r="R1385">
            <v>38239</v>
          </cell>
          <cell r="S1385" t="str">
            <v>nanglf</v>
          </cell>
          <cell r="U1385" t="str">
            <v xml:space="preserve">Security Upgrade At Attleboro Service Center  </v>
          </cell>
          <cell r="V1385" t="str">
            <v xml:space="preserve">  </v>
          </cell>
          <cell r="W1385" t="str">
            <v xml:space="preserve">  </v>
          </cell>
          <cell r="X1385" t="str">
            <v>Conversion Only</v>
          </cell>
          <cell r="Y1385" t="str">
            <v>99995310E</v>
          </cell>
          <cell r="Z1385" t="str">
            <v>MAE1000 - MA Electric Distribution PC</v>
          </cell>
          <cell r="AA1385" t="str">
            <v>NONE</v>
          </cell>
          <cell r="AB1385" t="str">
            <v>SERVICE BLDG - 87 WEST STREET, ATTL</v>
          </cell>
          <cell r="AE1385">
            <v>2</v>
          </cell>
          <cell r="AF1385" t="str">
            <v>2</v>
          </cell>
          <cell r="AG1385">
            <v>38684</v>
          </cell>
          <cell r="AH1385">
            <v>71500</v>
          </cell>
          <cell r="AI1385">
            <v>1</v>
          </cell>
          <cell r="AJ1385">
            <v>1</v>
          </cell>
          <cell r="AK1385">
            <v>1</v>
          </cell>
          <cell r="AL1385">
            <v>0</v>
          </cell>
          <cell r="AM1385">
            <v>1</v>
          </cell>
          <cell r="AN1385">
            <v>1</v>
          </cell>
        </row>
        <row r="1386">
          <cell r="A1386" t="str">
            <v>C005733</v>
          </cell>
          <cell r="B1386">
            <v>5310</v>
          </cell>
          <cell r="D1386" t="str">
            <v xml:space="preserve">New Air Handling Equip Brockton </v>
          </cell>
          <cell r="E1386" t="str">
            <v>P_Electric GenPlant Fac IT Share MA</v>
          </cell>
          <cell r="G1386" t="str">
            <v>NONE</v>
          </cell>
          <cell r="H1386" t="str">
            <v>NONE</v>
          </cell>
          <cell r="L1386" t="str">
            <v>Facilities</v>
          </cell>
          <cell r="M1386" t="str">
            <v>Specific</v>
          </cell>
          <cell r="O1386" t="str">
            <v>cancelled</v>
          </cell>
          <cell r="Q1386" t="str">
            <v>C05733</v>
          </cell>
          <cell r="R1386">
            <v>38239</v>
          </cell>
          <cell r="S1386" t="str">
            <v>nanglf</v>
          </cell>
          <cell r="U1386" t="str">
            <v xml:space="preserve">  </v>
          </cell>
          <cell r="V1386" t="str">
            <v xml:space="preserve">  </v>
          </cell>
          <cell r="W1386" t="str">
            <v xml:space="preserve">  </v>
          </cell>
          <cell r="X1386" t="str">
            <v>Conversion Only</v>
          </cell>
          <cell r="Y1386" t="str">
            <v>99995310E</v>
          </cell>
          <cell r="Z1386" t="str">
            <v>MAE1000 - MA Electric Distribution PC</v>
          </cell>
          <cell r="AA1386" t="str">
            <v>NONE</v>
          </cell>
          <cell r="AB1386" t="str">
            <v>SERVICE BLDG - 87 WEST STREET, ATTL</v>
          </cell>
          <cell r="AE1386">
            <v>0</v>
          </cell>
          <cell r="AK1386">
            <v>38413</v>
          </cell>
        </row>
        <row r="1387">
          <cell r="A1387" t="str">
            <v>C005734</v>
          </cell>
          <cell r="B1387">
            <v>5310</v>
          </cell>
          <cell r="D1387" t="str">
            <v>SS Quincy 303 Cable Reconductor</v>
          </cell>
          <cell r="E1387" t="str">
            <v>P_Electric Distribution Line MA</v>
          </cell>
          <cell r="G1387" t="str">
            <v>NONE</v>
          </cell>
          <cell r="H1387" t="str">
            <v>NONE</v>
          </cell>
          <cell r="I1387" t="str">
            <v>SCHUSTER, BRIAN</v>
          </cell>
          <cell r="J1387" t="str">
            <v>Asset Condition</v>
          </cell>
          <cell r="L1387" t="str">
            <v>Asset Replacement</v>
          </cell>
          <cell r="M1387" t="str">
            <v>Specific</v>
          </cell>
          <cell r="N1387" t="str">
            <v>UG Cable Replacements</v>
          </cell>
          <cell r="O1387" t="str">
            <v>Closed</v>
          </cell>
          <cell r="P1387">
            <v>8675</v>
          </cell>
          <cell r="Q1387" t="str">
            <v>C05734</v>
          </cell>
          <cell r="R1387">
            <v>38239</v>
          </cell>
          <cell r="S1387" t="str">
            <v>reisnj</v>
          </cell>
          <cell r="U1387" t="str">
            <v>Replace the 303 cable from Field St. to Adams Ct Complex</v>
          </cell>
          <cell r="V1387" t="str">
            <v>Poor Reliability</v>
          </cell>
          <cell r="W1387" t="str">
            <v>Poor reliability of 303 line</v>
          </cell>
          <cell r="X1387" t="str">
            <v>Div Ops-NE Electric</v>
          </cell>
          <cell r="Y1387" t="str">
            <v>75005310E</v>
          </cell>
          <cell r="Z1387" t="str">
            <v>MAE1000 - MA Electric Distribution PC</v>
          </cell>
          <cell r="AA1387" t="str">
            <v>NONE</v>
          </cell>
          <cell r="AB1387" t="str">
            <v>MASS PLANT - MA 5310 - MAE1000</v>
          </cell>
          <cell r="AE1387">
            <v>6</v>
          </cell>
          <cell r="AF1387" t="str">
            <v>6</v>
          </cell>
          <cell r="AG1387">
            <v>39470</v>
          </cell>
          <cell r="AH1387">
            <v>1078705</v>
          </cell>
          <cell r="AI1387">
            <v>0</v>
          </cell>
          <cell r="AJ1387">
            <v>0</v>
          </cell>
          <cell r="AK1387">
            <v>0</v>
          </cell>
          <cell r="AL1387">
            <v>1</v>
          </cell>
          <cell r="AM1387">
            <v>0</v>
          </cell>
          <cell r="AN1387">
            <v>1</v>
          </cell>
        </row>
        <row r="1388">
          <cell r="A1388" t="str">
            <v>C005735</v>
          </cell>
          <cell r="B1388">
            <v>5310</v>
          </cell>
          <cell r="D1388" t="str">
            <v>New roof hopedale Office</v>
          </cell>
          <cell r="E1388" t="str">
            <v>P_Electric GenPlant Fac IT Share MA</v>
          </cell>
          <cell r="G1388" t="str">
            <v>NONE</v>
          </cell>
          <cell r="H1388" t="str">
            <v>NONE</v>
          </cell>
          <cell r="L1388" t="str">
            <v>Facilities</v>
          </cell>
          <cell r="M1388" t="str">
            <v>Specific</v>
          </cell>
          <cell r="O1388" t="str">
            <v>cancelled</v>
          </cell>
          <cell r="Q1388" t="str">
            <v>C05735</v>
          </cell>
          <cell r="R1388">
            <v>38239</v>
          </cell>
          <cell r="S1388" t="str">
            <v>nanglf</v>
          </cell>
          <cell r="U1388" t="str">
            <v xml:space="preserve">  </v>
          </cell>
          <cell r="V1388" t="str">
            <v xml:space="preserve">  </v>
          </cell>
          <cell r="W1388" t="str">
            <v xml:space="preserve">  </v>
          </cell>
          <cell r="X1388" t="str">
            <v>Conversion Only</v>
          </cell>
          <cell r="Y1388" t="str">
            <v>99995310E</v>
          </cell>
          <cell r="Z1388" t="str">
            <v>MAE1000 - MA Electric Distribution PC</v>
          </cell>
          <cell r="AA1388" t="str">
            <v>NONE</v>
          </cell>
          <cell r="AB1388" t="str">
            <v>SERVICE BLDG-245 SO MAIN STREET, HO</v>
          </cell>
          <cell r="AE1388">
            <v>0</v>
          </cell>
          <cell r="AK1388">
            <v>38429</v>
          </cell>
        </row>
        <row r="1389">
          <cell r="A1389" t="str">
            <v>C005736</v>
          </cell>
          <cell r="B1389">
            <v>5310</v>
          </cell>
          <cell r="D1389" t="str">
            <v>SE-9L1/9L3 Tie, West St, Attleboro</v>
          </cell>
          <cell r="E1389" t="str">
            <v>P_Electric Distribution Line MA</v>
          </cell>
          <cell r="G1389" t="str">
            <v>NONE</v>
          </cell>
          <cell r="H1389" t="str">
            <v>NONE</v>
          </cell>
          <cell r="L1389" t="str">
            <v>Load Relief</v>
          </cell>
          <cell r="M1389" t="str">
            <v>Specific</v>
          </cell>
          <cell r="O1389" t="str">
            <v>cancelled</v>
          </cell>
          <cell r="Q1389" t="str">
            <v>C05736</v>
          </cell>
          <cell r="R1389">
            <v>38239</v>
          </cell>
          <cell r="S1389" t="str">
            <v>bauer</v>
          </cell>
          <cell r="U1389" t="str">
            <v>Install 7000 feet of 477 SP from P3357 West St to P7646 Deanville Rd.</v>
          </cell>
          <cell r="V1389" t="str">
            <v>This work along with the replacement T6 at Chartley Pond Sub and other associated distribution line work will relieve 3 feeders (9L1, 9L5 &amp; 9L6) that are projected to be loaded above 90% of their SNC in 2010.</v>
          </cell>
          <cell r="W1389" t="str">
            <v>This work has been identified in the soon to be released Attleboro Area PSA Study.  This job will help relieve 3 feeder positions projected to exceed 90% of their SNC.</v>
          </cell>
          <cell r="X1389" t="str">
            <v>Div Ops-NE Electric</v>
          </cell>
          <cell r="Y1389" t="str">
            <v>75005310E</v>
          </cell>
          <cell r="Z1389" t="str">
            <v>MAE1000 - MA Electric Distribution PC</v>
          </cell>
          <cell r="AA1389" t="str">
            <v>NONE</v>
          </cell>
          <cell r="AB1389" t="str">
            <v>MASS PLANT - MA 5310 - MAE1000</v>
          </cell>
          <cell r="AE1389">
            <v>0</v>
          </cell>
          <cell r="AK1389">
            <v>39303</v>
          </cell>
        </row>
        <row r="1390">
          <cell r="A1390" t="str">
            <v>C005737</v>
          </cell>
          <cell r="B1390">
            <v>5310</v>
          </cell>
          <cell r="D1390" t="str">
            <v>New Roof Attleboro Office</v>
          </cell>
          <cell r="E1390" t="str">
            <v>P_Electric GenPlant Fac IT Share MA</v>
          </cell>
          <cell r="G1390" t="str">
            <v>NONE</v>
          </cell>
          <cell r="H1390" t="str">
            <v>NONE</v>
          </cell>
          <cell r="L1390" t="str">
            <v>Facilities</v>
          </cell>
          <cell r="M1390" t="str">
            <v>Specific</v>
          </cell>
          <cell r="O1390" t="str">
            <v>cancelled</v>
          </cell>
          <cell r="Q1390" t="str">
            <v>C05737</v>
          </cell>
          <cell r="R1390">
            <v>38239</v>
          </cell>
          <cell r="S1390" t="str">
            <v>nanglf</v>
          </cell>
          <cell r="U1390" t="str">
            <v xml:space="preserve">  </v>
          </cell>
          <cell r="V1390" t="str">
            <v xml:space="preserve">  </v>
          </cell>
          <cell r="W1390" t="str">
            <v xml:space="preserve">  </v>
          </cell>
          <cell r="X1390" t="str">
            <v>Conversion Only</v>
          </cell>
          <cell r="Y1390" t="str">
            <v>99995310E</v>
          </cell>
          <cell r="Z1390" t="str">
            <v>MAE1000 - MA Electric Distribution PC</v>
          </cell>
          <cell r="AA1390" t="str">
            <v>NONE</v>
          </cell>
          <cell r="AB1390" t="str">
            <v>SERVICE BLDG - 87 WEST STREET, ATTL</v>
          </cell>
          <cell r="AE1390">
            <v>0</v>
          </cell>
          <cell r="AK1390">
            <v>38429</v>
          </cell>
        </row>
        <row r="1391">
          <cell r="A1391" t="str">
            <v>C005739</v>
          </cell>
          <cell r="B1391">
            <v>5310</v>
          </cell>
          <cell r="D1391" t="str">
            <v xml:space="preserve">Newburyport-Remove &amp; Replace </v>
          </cell>
          <cell r="E1391" t="str">
            <v>P_Electric GenPlant Fac IT Share MA</v>
          </cell>
          <cell r="G1391" t="str">
            <v>NONE</v>
          </cell>
          <cell r="H1391" t="str">
            <v>NONE</v>
          </cell>
          <cell r="L1391" t="str">
            <v>Facilities</v>
          </cell>
          <cell r="M1391" t="str">
            <v>Specific</v>
          </cell>
          <cell r="O1391" t="str">
            <v>Closed</v>
          </cell>
          <cell r="Q1391" t="str">
            <v>C05739</v>
          </cell>
          <cell r="R1391">
            <v>38239</v>
          </cell>
          <cell r="S1391" t="str">
            <v>nanglf</v>
          </cell>
          <cell r="U1391" t="str">
            <v xml:space="preserve">  </v>
          </cell>
          <cell r="V1391" t="str">
            <v xml:space="preserve">  </v>
          </cell>
          <cell r="W1391" t="str">
            <v xml:space="preserve">  </v>
          </cell>
          <cell r="X1391" t="str">
            <v>Conversion Only</v>
          </cell>
          <cell r="Y1391" t="str">
            <v>99995310E</v>
          </cell>
          <cell r="Z1391" t="str">
            <v>MAE1000 - MA Electric Distribution PC</v>
          </cell>
          <cell r="AA1391" t="str">
            <v>NONE</v>
          </cell>
          <cell r="AB1391" t="str">
            <v>GARAGE #15 - VINCENT STREET, GLOUCE</v>
          </cell>
          <cell r="AE1391">
            <v>1</v>
          </cell>
        </row>
        <row r="1392">
          <cell r="A1392" t="str">
            <v>C005740</v>
          </cell>
          <cell r="B1392">
            <v>5310</v>
          </cell>
          <cell r="D1392" t="str">
            <v xml:space="preserve">Newburyport Garage </v>
          </cell>
          <cell r="E1392" t="str">
            <v>P_Electric GenPlant Fac IT Share MA</v>
          </cell>
          <cell r="G1392" t="str">
            <v>NONE</v>
          </cell>
          <cell r="H1392" t="str">
            <v>NONE</v>
          </cell>
          <cell r="L1392" t="str">
            <v>Facilities</v>
          </cell>
          <cell r="M1392" t="str">
            <v>Specific</v>
          </cell>
          <cell r="O1392" t="str">
            <v>Closed</v>
          </cell>
          <cell r="Q1392" t="str">
            <v>C05740</v>
          </cell>
          <cell r="R1392">
            <v>38239</v>
          </cell>
          <cell r="S1392" t="str">
            <v>nanglf</v>
          </cell>
          <cell r="U1392" t="str">
            <v xml:space="preserve">Replace windows in the Newburyport Garage </v>
          </cell>
          <cell r="V1392" t="str">
            <v xml:space="preserve">  </v>
          </cell>
          <cell r="W1392" t="str">
            <v xml:space="preserve">  </v>
          </cell>
          <cell r="X1392" t="str">
            <v>Conversion Only</v>
          </cell>
          <cell r="Y1392" t="str">
            <v>99995310E</v>
          </cell>
          <cell r="Z1392" t="str">
            <v>MAE1000 - MA Electric Distribution PC</v>
          </cell>
          <cell r="AA1392" t="str">
            <v>NONE</v>
          </cell>
          <cell r="AB1392" t="str">
            <v>GARAGE #12 - WATER STREET, NEWBURYP</v>
          </cell>
          <cell r="AE1392">
            <v>1</v>
          </cell>
        </row>
        <row r="1393">
          <cell r="A1393" t="str">
            <v>C005741</v>
          </cell>
          <cell r="B1393">
            <v>5310</v>
          </cell>
          <cell r="D1393" t="str">
            <v>Z-New Engineering Tewksbury</v>
          </cell>
          <cell r="E1393" t="str">
            <v>P_Electric GenPlant Fac IT Share MA</v>
          </cell>
          <cell r="G1393" t="str">
            <v>NONE</v>
          </cell>
          <cell r="H1393" t="str">
            <v>NONE</v>
          </cell>
          <cell r="L1393" t="str">
            <v>Facilities</v>
          </cell>
          <cell r="M1393" t="str">
            <v>Specific</v>
          </cell>
          <cell r="O1393" t="str">
            <v>cancelled</v>
          </cell>
          <cell r="Q1393" t="str">
            <v>C05741</v>
          </cell>
          <cell r="R1393">
            <v>38239</v>
          </cell>
          <cell r="S1393" t="str">
            <v>nanglf</v>
          </cell>
          <cell r="U1393" t="str">
            <v xml:space="preserve">  </v>
          </cell>
          <cell r="V1393" t="str">
            <v xml:space="preserve">  </v>
          </cell>
          <cell r="W1393" t="str">
            <v xml:space="preserve">  </v>
          </cell>
          <cell r="X1393" t="str">
            <v>Conversion Only</v>
          </cell>
          <cell r="Y1393" t="str">
            <v>99995310E</v>
          </cell>
          <cell r="Z1393" t="str">
            <v>MAE1000 - MA Electric Distribution PC</v>
          </cell>
          <cell r="AA1393" t="str">
            <v>NONE</v>
          </cell>
          <cell r="AB1393" t="str">
            <v>SERVICE BLDG - 185 WATER STREET, HA</v>
          </cell>
          <cell r="AE1393">
            <v>0</v>
          </cell>
          <cell r="AK1393">
            <v>38280</v>
          </cell>
        </row>
        <row r="1394">
          <cell r="A1394" t="str">
            <v>C005742</v>
          </cell>
          <cell r="B1394">
            <v>5310</v>
          </cell>
          <cell r="D1394" t="str">
            <v>SS Install 1W8 Position At Field St</v>
          </cell>
          <cell r="E1394" t="str">
            <v>P_Electric Distribution Sub MA</v>
          </cell>
          <cell r="F1394" t="str">
            <v>DCIG0108R6</v>
          </cell>
          <cell r="G1394" t="str">
            <v>49</v>
          </cell>
          <cell r="H1394" t="str">
            <v>NONE</v>
          </cell>
          <cell r="I1394" t="str">
            <v>MAXIMOVICH, GEORGE</v>
          </cell>
          <cell r="J1394" t="str">
            <v>Asset Condition</v>
          </cell>
          <cell r="L1394" t="str">
            <v>Asset Replacement</v>
          </cell>
          <cell r="M1394" t="str">
            <v>Specific</v>
          </cell>
          <cell r="O1394" t="str">
            <v>Closed</v>
          </cell>
          <cell r="P1394">
            <v>7539</v>
          </cell>
          <cell r="Q1394" t="str">
            <v>C05742</v>
          </cell>
          <cell r="R1394">
            <v>38239</v>
          </cell>
          <cell r="S1394" t="str">
            <v>reisnj</v>
          </cell>
          <cell r="U1394" t="str">
            <v>Add breaker, 333 KVA regulators, regulator bypass switch and condiut at Field St. new yard for 1W8 feeder position</v>
          </cell>
          <cell r="V1394" t="str">
            <v>C01898 1W8 Distribution &amp; Wollaston Conversion</v>
          </cell>
          <cell r="W1394" t="str">
            <v xml:space="preserve">Refer to attached document C05742 -1W8.doc "1W8 Construction Wollaston Conversion" from N. Reis to R. Sheridan dated 8/4/05_x000D_
</v>
          </cell>
          <cell r="X1394" t="str">
            <v>Div Ops-NE Electric</v>
          </cell>
          <cell r="Y1394" t="str">
            <v>75005310E</v>
          </cell>
          <cell r="Z1394" t="str">
            <v>MAE1000 - MA Electric Distribution PC</v>
          </cell>
          <cell r="AA1394" t="str">
            <v>NONE</v>
          </cell>
          <cell r="AB1394" t="str">
            <v>SUB #1 FIELD STREET, QUINCY</v>
          </cell>
          <cell r="AE1394">
            <v>2</v>
          </cell>
          <cell r="AF1394" t="str">
            <v>2</v>
          </cell>
          <cell r="AG1394">
            <v>39471</v>
          </cell>
          <cell r="AH1394">
            <v>975000</v>
          </cell>
          <cell r="AI1394">
            <v>0</v>
          </cell>
          <cell r="AJ1394">
            <v>0</v>
          </cell>
          <cell r="AK1394">
            <v>0</v>
          </cell>
          <cell r="AL1394">
            <v>1</v>
          </cell>
          <cell r="AM1394">
            <v>0</v>
          </cell>
          <cell r="AN1394">
            <v>1</v>
          </cell>
        </row>
        <row r="1395">
          <cell r="A1395" t="str">
            <v>C005743</v>
          </cell>
          <cell r="B1395">
            <v>5310</v>
          </cell>
          <cell r="D1395" t="str">
            <v>SE-Reconductor 4/0 on 8L2, S Worc</v>
          </cell>
          <cell r="E1395" t="str">
            <v>P_Electric Distribution Line MA</v>
          </cell>
          <cell r="G1395" t="str">
            <v>NONE</v>
          </cell>
          <cell r="H1395" t="str">
            <v>NONE</v>
          </cell>
          <cell r="L1395" t="str">
            <v>Load Relief</v>
          </cell>
          <cell r="M1395" t="str">
            <v>Specific</v>
          </cell>
          <cell r="O1395" t="str">
            <v>cancelled</v>
          </cell>
          <cell r="Q1395" t="str">
            <v>C05743</v>
          </cell>
          <cell r="R1395">
            <v>38239</v>
          </cell>
          <cell r="S1395" t="str">
            <v>bauer</v>
          </cell>
          <cell r="U1395" t="str">
            <v>Reconductor 5000 feet of 4/0 Al with 477 SP from P620 to P665 South Worcester St.</v>
          </cell>
          <cell r="V1395" t="str">
            <v>This job along with the replacement of T4 and 8L2 regulators at Chartley Pond Sub and other distribution line work will relieve the 4L1 and 4L2 feeders which are are projected to be loaded above their SNC in 2007.  CPPBP score is 30.</v>
          </cell>
          <cell r="W1395" t="str">
            <v>This work has been identified in the soon to be released Attleboro Area PSA Study.  This job will help relieve two feeders projected to exceed 100% of the SNC in 2007.</v>
          </cell>
          <cell r="X1395" t="str">
            <v>Div Ops-NE Electric</v>
          </cell>
          <cell r="Y1395" t="str">
            <v>75005310E</v>
          </cell>
          <cell r="Z1395" t="str">
            <v>MAE1000 - MA Electric Distribution PC</v>
          </cell>
          <cell r="AA1395" t="str">
            <v>NONE</v>
          </cell>
          <cell r="AB1395" t="str">
            <v>MASS PLANT - MA 5310 - MAE1000</v>
          </cell>
          <cell r="AE1395">
            <v>0</v>
          </cell>
          <cell r="AK1395">
            <v>39303</v>
          </cell>
        </row>
        <row r="1396">
          <cell r="A1396" t="str">
            <v>C005744</v>
          </cell>
          <cell r="B1396">
            <v>5310</v>
          </cell>
          <cell r="D1396" t="str">
            <v xml:space="preserve">New Office Bldg - Tewksbury </v>
          </cell>
          <cell r="E1396" t="str">
            <v>P_Electric GenPlant Fac IT Share MA</v>
          </cell>
          <cell r="G1396" t="str">
            <v>NONE</v>
          </cell>
          <cell r="H1396" t="str">
            <v>NONE</v>
          </cell>
          <cell r="L1396" t="str">
            <v>Facilities</v>
          </cell>
          <cell r="M1396" t="str">
            <v>Specific</v>
          </cell>
          <cell r="O1396" t="str">
            <v>cancelled</v>
          </cell>
          <cell r="Q1396" t="str">
            <v>C05744</v>
          </cell>
          <cell r="R1396">
            <v>38239</v>
          </cell>
          <cell r="S1396" t="str">
            <v>nanglf</v>
          </cell>
          <cell r="U1396" t="str">
            <v xml:space="preserve">  </v>
          </cell>
          <cell r="V1396" t="str">
            <v xml:space="preserve">  </v>
          </cell>
          <cell r="W1396" t="str">
            <v xml:space="preserve">  </v>
          </cell>
          <cell r="X1396" t="str">
            <v>Conversion Only</v>
          </cell>
          <cell r="Y1396" t="str">
            <v>99995310E</v>
          </cell>
          <cell r="Z1396" t="str">
            <v>MAE1000 - MA Electric Distribution PC</v>
          </cell>
          <cell r="AA1396" t="str">
            <v>NONE</v>
          </cell>
          <cell r="AB1396" t="str">
            <v>SERVICE BLDG-WEST STREET, LAWRENCE</v>
          </cell>
          <cell r="AE1396">
            <v>0</v>
          </cell>
          <cell r="AK1396">
            <v>38415</v>
          </cell>
        </row>
        <row r="1397">
          <cell r="A1397" t="str">
            <v>C005745</v>
          </cell>
          <cell r="B1397">
            <v>5310</v>
          </cell>
          <cell r="D1397" t="str">
            <v>Z-New Fleet Garage - Tewksbury</v>
          </cell>
          <cell r="E1397" t="str">
            <v>P_Electric GenPlant Fac IT Share MA</v>
          </cell>
          <cell r="G1397" t="str">
            <v>NONE</v>
          </cell>
          <cell r="H1397" t="str">
            <v>NONE</v>
          </cell>
          <cell r="L1397" t="str">
            <v>Facilities</v>
          </cell>
          <cell r="M1397" t="str">
            <v>Specific</v>
          </cell>
          <cell r="O1397" t="str">
            <v>cancelled</v>
          </cell>
          <cell r="Q1397" t="str">
            <v>C05745</v>
          </cell>
          <cell r="R1397">
            <v>38239</v>
          </cell>
          <cell r="S1397" t="str">
            <v>nanglf</v>
          </cell>
          <cell r="U1397" t="str">
            <v xml:space="preserve">  </v>
          </cell>
          <cell r="V1397" t="str">
            <v xml:space="preserve">  </v>
          </cell>
          <cell r="W1397" t="str">
            <v xml:space="preserve">  </v>
          </cell>
          <cell r="X1397" t="str">
            <v>Conversion Only</v>
          </cell>
          <cell r="Y1397" t="str">
            <v>99995310E</v>
          </cell>
          <cell r="Z1397" t="str">
            <v>MAE1000 - MA Electric Distribution PC</v>
          </cell>
          <cell r="AA1397" t="str">
            <v>NONE</v>
          </cell>
          <cell r="AB1397" t="str">
            <v>GARAGE - RIVER STREET, BEVERLY</v>
          </cell>
          <cell r="AE1397">
            <v>0</v>
          </cell>
          <cell r="AK1397">
            <v>38280</v>
          </cell>
        </row>
        <row r="1398">
          <cell r="A1398" t="str">
            <v>C005746</v>
          </cell>
          <cell r="B1398">
            <v>5310</v>
          </cell>
          <cell r="D1398" t="str">
            <v>Z-Building Renovations - Tewksbury</v>
          </cell>
          <cell r="E1398" t="str">
            <v>P_Electric GenPlant Fac IT Share MA</v>
          </cell>
          <cell r="G1398" t="str">
            <v>NONE</v>
          </cell>
          <cell r="H1398" t="str">
            <v>NONE</v>
          </cell>
          <cell r="L1398" t="str">
            <v>Facilities</v>
          </cell>
          <cell r="M1398" t="str">
            <v>Specific</v>
          </cell>
          <cell r="O1398" t="str">
            <v>cancelled</v>
          </cell>
          <cell r="Q1398" t="str">
            <v>C05746</v>
          </cell>
          <cell r="R1398">
            <v>38239</v>
          </cell>
          <cell r="S1398" t="str">
            <v>nanglf</v>
          </cell>
          <cell r="U1398" t="str">
            <v xml:space="preserve">  </v>
          </cell>
          <cell r="V1398" t="str">
            <v xml:space="preserve">  </v>
          </cell>
          <cell r="W1398" t="str">
            <v xml:space="preserve">  </v>
          </cell>
          <cell r="X1398" t="str">
            <v>Conversion Only</v>
          </cell>
          <cell r="Y1398" t="str">
            <v>99995310E</v>
          </cell>
          <cell r="Z1398" t="str">
            <v>MAE1000 - MA Electric Distribution PC</v>
          </cell>
          <cell r="AA1398" t="str">
            <v>NONE</v>
          </cell>
          <cell r="AB1398" t="str">
            <v>GARAGE #15 - VINCENT STREET, GLOUCE</v>
          </cell>
          <cell r="AE1398">
            <v>0</v>
          </cell>
          <cell r="AK1398">
            <v>38280</v>
          </cell>
        </row>
        <row r="1399">
          <cell r="A1399" t="str">
            <v>C005747</v>
          </cell>
          <cell r="B1399">
            <v>5310</v>
          </cell>
          <cell r="D1399" t="str">
            <v>COMMERCE ROAD ROCKLAND DOUBLE CKT</v>
          </cell>
          <cell r="E1399" t="str">
            <v>P_Electric Distribution Line MA</v>
          </cell>
          <cell r="G1399" t="str">
            <v>NONE</v>
          </cell>
          <cell r="H1399" t="str">
            <v>NONE</v>
          </cell>
          <cell r="I1399" t="str">
            <v>FRITSCH, ROBERT</v>
          </cell>
          <cell r="J1399" t="str">
            <v>System Capacity &amp; Performance</v>
          </cell>
          <cell r="L1399" t="str">
            <v>Load Relief</v>
          </cell>
          <cell r="M1399" t="str">
            <v>Specific</v>
          </cell>
          <cell r="N1399" t="str">
            <v>HUF/Feeder Health Review</v>
          </cell>
          <cell r="O1399" t="str">
            <v>cancelled</v>
          </cell>
          <cell r="P1399">
            <v>7907</v>
          </cell>
          <cell r="Q1399" t="str">
            <v>C05747</v>
          </cell>
          <cell r="R1399">
            <v>38239</v>
          </cell>
          <cell r="S1399" t="str">
            <v>fritsc</v>
          </cell>
          <cell r="U1399" t="str">
            <v>ADD AN ADDITIONAL CIRCUIT ON COMMERCE RD IN ROCKLAND.  CONSTRUCTION CONSISTS OF APPROX 1100 CKT FT OF 477 MAINLINE AND ONE LOADBREAK SWITCH.</v>
          </cell>
          <cell r="V1399" t="str">
            <v xml:space="preserve">This job was written under the Load Relief Blanket.  4/15/05  B. Schuster_x000D_
</v>
          </cell>
          <cell r="W1399" t="str">
            <v>COMMERCE ROAD INDUSTRIAL PARK CURRENTLY HAS 5 MW OF HIGHTECH COMMERCIAL LOAD AND IS SITUATED AT THE END OF THE 95W4 FDR.  A NEW 1.5MW LOAD IS UNDER CONSTRUCTION AND WILL MAKE SERVING THIS LUMPED LOAD DIFFICULT AND ITS BACKUP IMPOSSIBLE.  THIS SHORT FEEDER</v>
          </cell>
          <cell r="X1399" t="str">
            <v>Div Ops-NE Electric</v>
          </cell>
          <cell r="Y1399" t="str">
            <v>75005310E</v>
          </cell>
          <cell r="Z1399" t="str">
            <v>MAE1000 - MA Electric Distribution PC</v>
          </cell>
          <cell r="AA1399" t="str">
            <v>NONE</v>
          </cell>
          <cell r="AB1399" t="str">
            <v>MASS PLANT - MA 5310 - MAE1000</v>
          </cell>
          <cell r="AE1399">
            <v>0</v>
          </cell>
          <cell r="AK1399">
            <v>38596</v>
          </cell>
        </row>
        <row r="1400">
          <cell r="A1400" t="str">
            <v>C005748</v>
          </cell>
          <cell r="B1400">
            <v>5310</v>
          </cell>
          <cell r="D1400" t="str">
            <v>SE-Reconductor 1/0 Al on 8L2, S Wor</v>
          </cell>
          <cell r="E1400" t="str">
            <v>P_Electric Distribution Line MA</v>
          </cell>
          <cell r="G1400" t="str">
            <v>NONE</v>
          </cell>
          <cell r="H1400" t="str">
            <v>NONE</v>
          </cell>
          <cell r="L1400" t="str">
            <v>Load Relief</v>
          </cell>
          <cell r="M1400" t="str">
            <v>Specific</v>
          </cell>
          <cell r="O1400" t="str">
            <v>cancelled</v>
          </cell>
          <cell r="Q1400" t="str">
            <v>C05748</v>
          </cell>
          <cell r="R1400">
            <v>38239</v>
          </cell>
          <cell r="S1400" t="str">
            <v>bauer</v>
          </cell>
          <cell r="U1400" t="str">
            <v>Reconductor 4000 feet of 1/0 Al with 477 SP from P1016 South Worcester St to P726 South Worcester St.</v>
          </cell>
          <cell r="V1400" t="str">
            <v>This job along with the replacement of T4 and the 8L2 regulators at Chartley Pond Sub and other associated distribution line work will relieve two feeders (4L1 &amp; 4L2) that are projected to exceed their SNC in 2007.  CPPBP score is 30.</v>
          </cell>
          <cell r="W1400" t="str">
            <v>This work has been identified in the soon to be released Attleboro Area PSA Study.  This job will help relieve two feeders (4L1 &amp; 4L2) that are projected to exceed 100% of their SNC in 2007.</v>
          </cell>
          <cell r="X1400" t="str">
            <v>Div Ops-NE Electric</v>
          </cell>
          <cell r="Y1400" t="str">
            <v>75005310E</v>
          </cell>
          <cell r="Z1400" t="str">
            <v>MAE1000 - MA Electric Distribution PC</v>
          </cell>
          <cell r="AA1400" t="str">
            <v>NONE</v>
          </cell>
          <cell r="AB1400" t="str">
            <v>MASS PLANT - MA 5310 - MAE1000</v>
          </cell>
          <cell r="AE1400">
            <v>0</v>
          </cell>
          <cell r="AK1400">
            <v>39303</v>
          </cell>
        </row>
        <row r="1401">
          <cell r="A1401" t="str">
            <v>C005750</v>
          </cell>
          <cell r="B1401">
            <v>5310</v>
          </cell>
          <cell r="D1401" t="str">
            <v>Building Renovation Haverhill</v>
          </cell>
          <cell r="E1401" t="str">
            <v>P_Electric GenPlant Fac IT Share MA</v>
          </cell>
          <cell r="G1401" t="str">
            <v>NONE</v>
          </cell>
          <cell r="H1401" t="str">
            <v>NONE</v>
          </cell>
          <cell r="L1401" t="str">
            <v>Facilities</v>
          </cell>
          <cell r="M1401" t="str">
            <v>Specific</v>
          </cell>
          <cell r="O1401" t="str">
            <v>cancelled</v>
          </cell>
          <cell r="Q1401" t="str">
            <v>C05750</v>
          </cell>
          <cell r="R1401">
            <v>38239</v>
          </cell>
          <cell r="S1401" t="str">
            <v>nanglf</v>
          </cell>
          <cell r="U1401" t="str">
            <v xml:space="preserve">  </v>
          </cell>
          <cell r="V1401" t="str">
            <v xml:space="preserve">  </v>
          </cell>
          <cell r="W1401" t="str">
            <v xml:space="preserve">  </v>
          </cell>
          <cell r="X1401" t="str">
            <v>Conversion Only</v>
          </cell>
          <cell r="Y1401" t="str">
            <v>99995310E</v>
          </cell>
          <cell r="Z1401" t="str">
            <v>MAE1000 - MA Electric Distribution PC</v>
          </cell>
          <cell r="AA1401" t="str">
            <v>NONE</v>
          </cell>
          <cell r="AB1401" t="str">
            <v>GARAGE - RIVER STREET, BEVERLY</v>
          </cell>
          <cell r="AE1401">
            <v>0</v>
          </cell>
          <cell r="AK1401">
            <v>38415</v>
          </cell>
        </row>
        <row r="1402">
          <cell r="A1402" t="str">
            <v>C005751</v>
          </cell>
          <cell r="B1402">
            <v>5310</v>
          </cell>
          <cell r="D1402" t="str">
            <v>Field St Move&amp;Consolidate Old Fdrs</v>
          </cell>
          <cell r="E1402" t="str">
            <v>P_Electric Distribution Sub MA</v>
          </cell>
          <cell r="G1402" t="str">
            <v>NONE</v>
          </cell>
          <cell r="H1402" t="str">
            <v>NONE</v>
          </cell>
          <cell r="I1402" t="str">
            <v>REIS, NICHOLAS</v>
          </cell>
          <cell r="L1402" t="str">
            <v>Asset Replacement</v>
          </cell>
          <cell r="M1402" t="str">
            <v>Specific</v>
          </cell>
          <cell r="O1402" t="str">
            <v>cancelled</v>
          </cell>
          <cell r="Q1402" t="str">
            <v>C05751</v>
          </cell>
          <cell r="R1402">
            <v>38239</v>
          </cell>
          <cell r="S1402" t="str">
            <v>reisnj</v>
          </cell>
          <cell r="U1402" t="str">
            <v>Move and consolidate Filed St. 13.8 kV old yard circuits to expanded new 13.8 kV yard</v>
          </cell>
          <cell r="V1402" t="str">
            <v xml:space="preserve">  </v>
          </cell>
          <cell r="W1402" t="str">
            <v>OLD 13.8 kv YARD IS 80 PLUS YRS OLD AND EQUIPMENT CANNOT BE MAINTAINED</v>
          </cell>
          <cell r="X1402" t="str">
            <v>Div Ops-NE Electric</v>
          </cell>
          <cell r="Y1402" t="str">
            <v>75005310E</v>
          </cell>
          <cell r="Z1402" t="str">
            <v>MAE1000 - MA Electric Distribution PC</v>
          </cell>
          <cell r="AA1402" t="str">
            <v>NONE</v>
          </cell>
          <cell r="AB1402" t="str">
            <v>SUB #1 FIELD STREET, QUINCY</v>
          </cell>
          <cell r="AE1402">
            <v>0</v>
          </cell>
          <cell r="AK1402">
            <v>38587</v>
          </cell>
        </row>
        <row r="1403">
          <cell r="A1403" t="str">
            <v>C005752</v>
          </cell>
          <cell r="B1403">
            <v>5310</v>
          </cell>
          <cell r="D1403" t="str">
            <v>Repave Parking Lot Newburyport</v>
          </cell>
          <cell r="E1403" t="str">
            <v>P_Electric GenPlant Fac IT Share MA</v>
          </cell>
          <cell r="G1403" t="str">
            <v>NONE</v>
          </cell>
          <cell r="H1403" t="str">
            <v>NONE</v>
          </cell>
          <cell r="L1403" t="str">
            <v>Facilities</v>
          </cell>
          <cell r="M1403" t="str">
            <v>Specific</v>
          </cell>
          <cell r="O1403" t="str">
            <v>Closed</v>
          </cell>
          <cell r="Q1403" t="str">
            <v>C05752</v>
          </cell>
          <cell r="R1403">
            <v>38239</v>
          </cell>
          <cell r="S1403" t="str">
            <v>nanglf</v>
          </cell>
          <cell r="U1403" t="str">
            <v xml:space="preserve">  </v>
          </cell>
          <cell r="V1403" t="str">
            <v xml:space="preserve">  </v>
          </cell>
          <cell r="W1403" t="str">
            <v xml:space="preserve">  </v>
          </cell>
          <cell r="X1403" t="str">
            <v>Conversion Only</v>
          </cell>
          <cell r="Y1403" t="str">
            <v>99995310E</v>
          </cell>
          <cell r="Z1403" t="str">
            <v>MAE1000 - MA Electric Distribution PC</v>
          </cell>
          <cell r="AA1403" t="str">
            <v>NONE</v>
          </cell>
          <cell r="AB1403" t="str">
            <v>DISTRIBUTION BLDG - WATER STREET, N</v>
          </cell>
          <cell r="AE1403">
            <v>2</v>
          </cell>
          <cell r="AF1403" t="str">
            <v>2</v>
          </cell>
          <cell r="AG1403">
            <v>39223</v>
          </cell>
          <cell r="AH1403">
            <v>114400</v>
          </cell>
          <cell r="AI1403">
            <v>0</v>
          </cell>
          <cell r="AJ1403">
            <v>1</v>
          </cell>
          <cell r="AK1403">
            <v>1</v>
          </cell>
          <cell r="AL1403">
            <v>0</v>
          </cell>
          <cell r="AM1403">
            <v>1</v>
          </cell>
          <cell r="AN1403">
            <v>1</v>
          </cell>
        </row>
        <row r="1404">
          <cell r="A1404" t="str">
            <v>C005753</v>
          </cell>
          <cell r="B1404">
            <v>5310</v>
          </cell>
          <cell r="D1404" t="str">
            <v>Replace HVAC Beverly</v>
          </cell>
          <cell r="E1404" t="str">
            <v>P_Electric GenPlant Fac IT Share MA</v>
          </cell>
          <cell r="G1404" t="str">
            <v>NONE</v>
          </cell>
          <cell r="H1404" t="str">
            <v>NONE</v>
          </cell>
          <cell r="L1404" t="str">
            <v>Facilities</v>
          </cell>
          <cell r="M1404" t="str">
            <v>Specific</v>
          </cell>
          <cell r="O1404" t="str">
            <v>Closed</v>
          </cell>
          <cell r="Q1404" t="str">
            <v>C05753</v>
          </cell>
          <cell r="R1404">
            <v>38239</v>
          </cell>
          <cell r="S1404" t="str">
            <v>nanglf</v>
          </cell>
          <cell r="U1404" t="str">
            <v xml:space="preserve">  </v>
          </cell>
          <cell r="V1404" t="str">
            <v xml:space="preserve">  </v>
          </cell>
          <cell r="W1404" t="str">
            <v xml:space="preserve">  </v>
          </cell>
          <cell r="X1404" t="str">
            <v>Conversion Only</v>
          </cell>
          <cell r="Y1404" t="str">
            <v>99995310E</v>
          </cell>
          <cell r="Z1404" t="str">
            <v>MAE1000 - MA Electric Distribution PC</v>
          </cell>
          <cell r="AA1404" t="str">
            <v>NONE</v>
          </cell>
          <cell r="AB1404" t="str">
            <v>SERVICE BLDG - 185 WATER STREET, HA</v>
          </cell>
          <cell r="AE1404">
            <v>1</v>
          </cell>
          <cell r="AF1404" t="str">
            <v>1</v>
          </cell>
          <cell r="AG1404">
            <v>38755</v>
          </cell>
          <cell r="AH1404">
            <v>67000</v>
          </cell>
          <cell r="AI1404">
            <v>1</v>
          </cell>
          <cell r="AJ1404">
            <v>1</v>
          </cell>
          <cell r="AK1404">
            <v>1</v>
          </cell>
          <cell r="AL1404">
            <v>0</v>
          </cell>
          <cell r="AM1404">
            <v>1</v>
          </cell>
          <cell r="AN1404">
            <v>1</v>
          </cell>
        </row>
        <row r="1405">
          <cell r="A1405" t="str">
            <v>C005754</v>
          </cell>
          <cell r="B1405">
            <v>5310</v>
          </cell>
          <cell r="D1405" t="str">
            <v>Noth Andover - Install Holding Tank</v>
          </cell>
          <cell r="E1405" t="str">
            <v>P_Electric GenPlant Fac IT Share MA</v>
          </cell>
          <cell r="G1405" t="str">
            <v>NONE</v>
          </cell>
          <cell r="H1405" t="str">
            <v>NONE</v>
          </cell>
          <cell r="I1405" t="str">
            <v>BURNS, PATRICK</v>
          </cell>
          <cell r="L1405" t="str">
            <v>Facilities</v>
          </cell>
          <cell r="M1405" t="str">
            <v>Specific</v>
          </cell>
          <cell r="O1405" t="str">
            <v>Closed</v>
          </cell>
          <cell r="Q1405" t="str">
            <v>C05754</v>
          </cell>
          <cell r="R1405">
            <v>38239</v>
          </cell>
          <cell r="S1405" t="str">
            <v>nanglf</v>
          </cell>
          <cell r="U1405" t="str">
            <v xml:space="preserve">  </v>
          </cell>
          <cell r="V1405" t="str">
            <v xml:space="preserve">  </v>
          </cell>
          <cell r="W1405" t="str">
            <v xml:space="preserve">  </v>
          </cell>
          <cell r="X1405" t="str">
            <v>Conversion Only</v>
          </cell>
          <cell r="Y1405" t="str">
            <v>99995310E</v>
          </cell>
          <cell r="Z1405" t="str">
            <v>MAE1000 - MA Electric Distribution PC</v>
          </cell>
          <cell r="AA1405" t="str">
            <v>NONE</v>
          </cell>
          <cell r="AB1405" t="str">
            <v>GARAGE - TURNPIKE ROAD, NORTH ANDOV</v>
          </cell>
          <cell r="AE1405">
            <v>2</v>
          </cell>
          <cell r="AF1405" t="str">
            <v>2</v>
          </cell>
          <cell r="AG1405">
            <v>38450</v>
          </cell>
          <cell r="AH1405">
            <v>81000</v>
          </cell>
          <cell r="AI1405">
            <v>1</v>
          </cell>
          <cell r="AJ1405">
            <v>1</v>
          </cell>
          <cell r="AK1405">
            <v>1</v>
          </cell>
          <cell r="AL1405">
            <v>0</v>
          </cell>
          <cell r="AM1405">
            <v>1</v>
          </cell>
          <cell r="AN1405">
            <v>1</v>
          </cell>
        </row>
        <row r="1406">
          <cell r="A1406" t="str">
            <v>C005755</v>
          </cell>
          <cell r="B1406">
            <v>5310</v>
          </cell>
          <cell r="D1406" t="str">
            <v>New Roof Malden Phase I</v>
          </cell>
          <cell r="E1406" t="str">
            <v>P_Electric GenPlant Fac IT Share MA</v>
          </cell>
          <cell r="G1406" t="str">
            <v>NONE</v>
          </cell>
          <cell r="H1406" t="str">
            <v>NONE</v>
          </cell>
          <cell r="L1406" t="str">
            <v>Facilities</v>
          </cell>
          <cell r="M1406" t="str">
            <v>Specific</v>
          </cell>
          <cell r="O1406" t="str">
            <v>cancelled</v>
          </cell>
          <cell r="Q1406" t="str">
            <v>C05755</v>
          </cell>
          <cell r="R1406">
            <v>38239</v>
          </cell>
          <cell r="S1406" t="str">
            <v>nanglf</v>
          </cell>
          <cell r="U1406" t="str">
            <v xml:space="preserve">  </v>
          </cell>
          <cell r="V1406" t="str">
            <v xml:space="preserve">  </v>
          </cell>
          <cell r="W1406" t="str">
            <v xml:space="preserve">  </v>
          </cell>
          <cell r="X1406" t="str">
            <v>Conversion Only</v>
          </cell>
          <cell r="Y1406" t="str">
            <v>99995310E</v>
          </cell>
          <cell r="Z1406" t="str">
            <v>MAE1000 - MA Electric Distribution PC</v>
          </cell>
          <cell r="AA1406" t="str">
            <v>NONE</v>
          </cell>
          <cell r="AB1406" t="str">
            <v>SERVICE BLDG-170 MEDFORD STREET, MA</v>
          </cell>
          <cell r="AE1406">
            <v>0</v>
          </cell>
          <cell r="AK1406">
            <v>38429</v>
          </cell>
        </row>
        <row r="1407">
          <cell r="A1407" t="str">
            <v>C005756</v>
          </cell>
          <cell r="B1407">
            <v>5310</v>
          </cell>
          <cell r="D1407" t="str">
            <v>Conceptual Rebuild Hull 23 kV line</v>
          </cell>
          <cell r="E1407" t="str">
            <v>P_Electric Distribution Line MA</v>
          </cell>
          <cell r="G1407" t="str">
            <v>NONE</v>
          </cell>
          <cell r="H1407" t="str">
            <v>NONE</v>
          </cell>
          <cell r="I1407" t="str">
            <v>BURKS, EMILY</v>
          </cell>
          <cell r="J1407" t="str">
            <v>System Capacity &amp; Performance</v>
          </cell>
          <cell r="L1407" t="str">
            <v>Load Relief</v>
          </cell>
          <cell r="M1407" t="str">
            <v>Specific</v>
          </cell>
          <cell r="O1407" t="str">
            <v>Closed</v>
          </cell>
          <cell r="P1407">
            <v>7909</v>
          </cell>
          <cell r="Q1407" t="str">
            <v>C05756</v>
          </cell>
          <cell r="R1407">
            <v>38239</v>
          </cell>
          <cell r="S1407" t="str">
            <v>fritz</v>
          </cell>
          <cell r="U1407" t="str">
            <v>Rebuild 23 kV supply lines from East Weymouth Sub to Rockland Sub (Hull Muni) Replace Poles and reconductor both circuits #1 and #2</v>
          </cell>
          <cell r="V1407" t="str">
            <v xml:space="preserve">  </v>
          </cell>
          <cell r="W1407" t="str">
            <v>Hull Municipal load exceeds emergency capcity of a single 1/O CU conductor 23 kV circuit.</v>
          </cell>
          <cell r="X1407" t="str">
            <v>Div Ops-NE Electric</v>
          </cell>
          <cell r="Y1407" t="str">
            <v>75005310E</v>
          </cell>
          <cell r="Z1407" t="str">
            <v>MAE1000 - MA Electric Distribution PC</v>
          </cell>
          <cell r="AA1407" t="str">
            <v>NONE</v>
          </cell>
          <cell r="AB1407" t="str">
            <v>MASS PLANT - MA 5310 - MAE1000</v>
          </cell>
          <cell r="AE1407">
            <v>0</v>
          </cell>
        </row>
        <row r="1408">
          <cell r="A1408" t="str">
            <v>C005757</v>
          </cell>
          <cell r="B1408">
            <v>5310</v>
          </cell>
          <cell r="D1408" t="str">
            <v>New Roof Malden Phase II</v>
          </cell>
          <cell r="E1408" t="str">
            <v>P_Electric GenPlant Fac IT Share MA</v>
          </cell>
          <cell r="G1408" t="str">
            <v>NONE</v>
          </cell>
          <cell r="H1408" t="str">
            <v>NONE</v>
          </cell>
          <cell r="L1408" t="str">
            <v>Facilities</v>
          </cell>
          <cell r="M1408" t="str">
            <v>Specific</v>
          </cell>
          <cell r="O1408" t="str">
            <v>cancelled</v>
          </cell>
          <cell r="Q1408" t="str">
            <v>C05757</v>
          </cell>
          <cell r="R1408">
            <v>38239</v>
          </cell>
          <cell r="S1408" t="str">
            <v>nanglf</v>
          </cell>
          <cell r="U1408" t="str">
            <v xml:space="preserve">  </v>
          </cell>
          <cell r="V1408" t="str">
            <v xml:space="preserve">  </v>
          </cell>
          <cell r="W1408" t="str">
            <v xml:space="preserve">  </v>
          </cell>
          <cell r="X1408" t="str">
            <v>Conversion Only</v>
          </cell>
          <cell r="Y1408" t="str">
            <v>99995310E</v>
          </cell>
          <cell r="Z1408" t="str">
            <v>MAE1000 - MA Electric Distribution PC</v>
          </cell>
          <cell r="AA1408" t="str">
            <v>NONE</v>
          </cell>
          <cell r="AB1408" t="str">
            <v>SERVICE BLDG-170 MEDFORD STREET, MA</v>
          </cell>
          <cell r="AE1408">
            <v>0</v>
          </cell>
          <cell r="AK1408">
            <v>38429</v>
          </cell>
        </row>
        <row r="1409">
          <cell r="A1409" t="str">
            <v>C005758</v>
          </cell>
          <cell r="B1409">
            <v>5310</v>
          </cell>
          <cell r="D1409" t="str">
            <v>New Roof Malden Office Phase III</v>
          </cell>
          <cell r="E1409" t="str">
            <v>P_Electric GenPlant Fac IT Share MA</v>
          </cell>
          <cell r="G1409" t="str">
            <v>NONE</v>
          </cell>
          <cell r="H1409" t="str">
            <v>NONE</v>
          </cell>
          <cell r="L1409" t="str">
            <v>Facilities</v>
          </cell>
          <cell r="M1409" t="str">
            <v>Specific</v>
          </cell>
          <cell r="O1409" t="str">
            <v>cancelled</v>
          </cell>
          <cell r="Q1409" t="str">
            <v>C05758</v>
          </cell>
          <cell r="R1409">
            <v>38239</v>
          </cell>
          <cell r="S1409" t="str">
            <v>nanglf</v>
          </cell>
          <cell r="U1409" t="str">
            <v xml:space="preserve">  </v>
          </cell>
          <cell r="V1409" t="str">
            <v xml:space="preserve">  </v>
          </cell>
          <cell r="W1409" t="str">
            <v xml:space="preserve">  </v>
          </cell>
          <cell r="X1409" t="str">
            <v>Conversion Only</v>
          </cell>
          <cell r="Y1409" t="str">
            <v>99995310E</v>
          </cell>
          <cell r="Z1409" t="str">
            <v>MAE1000 - MA Electric Distribution PC</v>
          </cell>
          <cell r="AA1409" t="str">
            <v>NONE</v>
          </cell>
          <cell r="AB1409" t="str">
            <v>SERVICE BLDG-170 MEDFORD STREET, MA</v>
          </cell>
          <cell r="AE1409">
            <v>0</v>
          </cell>
          <cell r="AK1409">
            <v>38429</v>
          </cell>
        </row>
        <row r="1410">
          <cell r="A1410" t="str">
            <v>C005759</v>
          </cell>
          <cell r="B1410">
            <v>5310</v>
          </cell>
          <cell r="C1410" t="str">
            <v>Massachusetts - East</v>
          </cell>
          <cell r="D1410" t="str">
            <v>FDR 797W20 - RECONDUCTOR FRONTEND</v>
          </cell>
          <cell r="E1410" t="str">
            <v>P_Electric Distribution Line MA</v>
          </cell>
          <cell r="G1410" t="str">
            <v>18</v>
          </cell>
          <cell r="H1410" t="str">
            <v>17</v>
          </cell>
          <cell r="I1410" t="str">
            <v>BURKS, EMILY</v>
          </cell>
          <cell r="J1410" t="str">
            <v>System Capacity &amp; Performance</v>
          </cell>
          <cell r="K1410" t="str">
            <v>D_Non-REP LINE OTHER</v>
          </cell>
          <cell r="L1410" t="str">
            <v>Load Relief</v>
          </cell>
          <cell r="M1410" t="str">
            <v>Specific</v>
          </cell>
          <cell r="O1410" t="str">
            <v>cancelled</v>
          </cell>
          <cell r="P1410">
            <v>8093</v>
          </cell>
          <cell r="Q1410" t="str">
            <v>C05759</v>
          </cell>
          <cell r="R1410">
            <v>38239</v>
          </cell>
          <cell r="S1410" t="str">
            <v>fritsc</v>
          </cell>
          <cell r="U1410" t="str">
            <v>RECONDUCTOR THE FIRST 2320 CKT FT OF THE FEEDER WITH 477 BARE AL XRM CONSTRUCTION.  EXISTING CONDUCTOR IS 4/0 AL CONSTRUCTION.</v>
          </cell>
          <cell r="V1410" t="str">
            <v xml:space="preserve">  </v>
          </cell>
          <cell r="W1410" t="str">
            <v>IN THE EVENT OF A SUPPLY FAILURE AT EASTON SUBSTATION, THE 797W20 FDR WOULD BE USED TO PICKUP THE 92W54 FEEDER.  WITH THE GROWING LOAD ON BOTH FEEDERS, THE 4/0 AL CONDUCTOR OVERLOADS.  THE 477 AL CONDUCTOR WILL CARRY ALL LOAD ON PEAK.</v>
          </cell>
          <cell r="X1410" t="str">
            <v>Div Ops-NE Electric</v>
          </cell>
          <cell r="Y1410" t="str">
            <v>75005310E</v>
          </cell>
          <cell r="Z1410" t="str">
            <v>MAE1000 - MA Electric Distribution PC</v>
          </cell>
          <cell r="AA1410" t="str">
            <v>NONE</v>
          </cell>
          <cell r="AB1410" t="str">
            <v>MASS PLANT - MA 5310 - MAE1000</v>
          </cell>
          <cell r="AE1410">
            <v>0</v>
          </cell>
          <cell r="AK1410">
            <v>41474</v>
          </cell>
        </row>
        <row r="1411">
          <cell r="A1411" t="str">
            <v>C005760</v>
          </cell>
          <cell r="B1411">
            <v>5310</v>
          </cell>
          <cell r="D1411" t="str">
            <v>ADD W.QUINCY 3W5 &amp;3W6 POSITION</v>
          </cell>
          <cell r="E1411" t="str">
            <v>P_Electric Distribution Sub MA</v>
          </cell>
          <cell r="G1411" t="str">
            <v>NONE</v>
          </cell>
          <cell r="H1411" t="str">
            <v>NONE</v>
          </cell>
          <cell r="I1411" t="str">
            <v>REIS, NICHOLAS</v>
          </cell>
          <cell r="L1411" t="str">
            <v>Asset Replacement</v>
          </cell>
          <cell r="M1411" t="str">
            <v>Specific</v>
          </cell>
          <cell r="O1411" t="str">
            <v>cancelled</v>
          </cell>
          <cell r="Q1411" t="str">
            <v>C05760</v>
          </cell>
          <cell r="R1411">
            <v>38239</v>
          </cell>
          <cell r="S1411" t="str">
            <v>reisnj</v>
          </cell>
          <cell r="U1411" t="str">
            <v>ADD 3W5 AND 3W6 FEEDER POSITIONS AT W. QUICY SUBSTATION</v>
          </cell>
          <cell r="V1411" t="str">
            <v xml:space="preserve">  </v>
          </cell>
          <cell r="W1411" t="str">
            <v>4KV BREAKERS ARE OVERDUTIED</v>
          </cell>
          <cell r="X1411" t="str">
            <v>Div Ops-NE Electric</v>
          </cell>
          <cell r="Y1411" t="str">
            <v>75005310E</v>
          </cell>
          <cell r="Z1411" t="str">
            <v>MAE1000 - MA Electric Distribution PC</v>
          </cell>
          <cell r="AA1411" t="str">
            <v>NONE</v>
          </cell>
          <cell r="AB1411" t="str">
            <v>SUB #3 WEST QUINCY, QUINCY</v>
          </cell>
          <cell r="AE1411">
            <v>0</v>
          </cell>
          <cell r="AK1411">
            <v>38828</v>
          </cell>
        </row>
        <row r="1412">
          <cell r="A1412" t="str">
            <v>C005764</v>
          </cell>
          <cell r="B1412">
            <v>5310</v>
          </cell>
          <cell r="D1412" t="str">
            <v>SS - FDR 797W22 FDR EXTENSION</v>
          </cell>
          <cell r="E1412" t="str">
            <v>P_Electric Distribution Line MA</v>
          </cell>
          <cell r="G1412" t="str">
            <v>NONE</v>
          </cell>
          <cell r="H1412" t="str">
            <v>NONE</v>
          </cell>
          <cell r="I1412" t="str">
            <v>FRITSCH, ROBERT</v>
          </cell>
          <cell r="L1412" t="str">
            <v>Load Relief</v>
          </cell>
          <cell r="M1412" t="str">
            <v>Specific</v>
          </cell>
          <cell r="O1412" t="str">
            <v>cancelled</v>
          </cell>
          <cell r="Q1412" t="str">
            <v>C05764</v>
          </cell>
          <cell r="R1412">
            <v>38239</v>
          </cell>
          <cell r="S1412" t="str">
            <v>fritsc</v>
          </cell>
          <cell r="U1412" t="str">
            <v>CONSTRUCT APPROX. 2700 CKT OF 477 AL MAINLINE TREE WIRE TO ALLOW FOR AN EXTENSION OF THE 797W22 LINE TO RELIEVE LOAD AND PROVIDE BACKUP FOR THE 912W21 &amp; 912W73 FEEDERS.</v>
          </cell>
          <cell r="V1412" t="str">
            <v xml:space="preserve">THIS PROJECT WAS RECOMMENDED IN THE BROCKTON SW AREA STUDY.  </v>
          </cell>
          <cell r="W1412" t="str">
            <v>THIS FEEDER EXTENSION WILL ALLOW THE 797W22 FEEDER TO PROVIDE LOAD RELIEF FOR BOTH THE 912W21 AND 912W73 FEEDER.  IT WILL ALSO ALLOW FOR BACKUP TO THESE FEEDERS IN THE EVENT OF A FDR OR STATION OUTAGE AT MILL ST.</v>
          </cell>
          <cell r="X1412" t="str">
            <v>Div Ops-NE Electric</v>
          </cell>
          <cell r="Y1412" t="str">
            <v>75005310E</v>
          </cell>
          <cell r="Z1412" t="str">
            <v>MAE1000 - MA Electric Distribution PC</v>
          </cell>
          <cell r="AA1412" t="str">
            <v>NONE</v>
          </cell>
          <cell r="AB1412" t="str">
            <v>MASS PLANT - MA 5310 - MAE1000</v>
          </cell>
          <cell r="AE1412">
            <v>0</v>
          </cell>
          <cell r="AK1412">
            <v>39346</v>
          </cell>
        </row>
        <row r="1413">
          <cell r="A1413" t="str">
            <v>C005767</v>
          </cell>
          <cell r="B1413">
            <v>5310</v>
          </cell>
          <cell r="D1413" t="str">
            <v>REMOVE 4KV YARD</v>
          </cell>
          <cell r="E1413" t="str">
            <v>P_Electric Distribution Sub MA</v>
          </cell>
          <cell r="G1413" t="str">
            <v>NONE</v>
          </cell>
          <cell r="H1413" t="str">
            <v>NONE</v>
          </cell>
          <cell r="I1413" t="str">
            <v>REIS, NICHOLAS</v>
          </cell>
          <cell r="L1413" t="str">
            <v>Asset Replacement</v>
          </cell>
          <cell r="M1413" t="str">
            <v>Specific</v>
          </cell>
          <cell r="O1413" t="str">
            <v>cancelled</v>
          </cell>
          <cell r="Q1413" t="str">
            <v>C05767</v>
          </cell>
          <cell r="R1413">
            <v>38239</v>
          </cell>
          <cell r="S1413" t="str">
            <v>reisnj</v>
          </cell>
          <cell r="U1413" t="str">
            <v>rEMOVE 4 Kv YARD TO MAKE WAY FOR 3W5 &amp; 3W6 METAL CLAD GEAR</v>
          </cell>
          <cell r="V1413" t="str">
            <v xml:space="preserve">4KV CONVERSION COMPLETED  cancel fp per email from Kelly, Patrick N. (SYR) 7/13/09. Kabir Salaam </v>
          </cell>
          <cell r="W1413" t="str">
            <v>ASSET REPLACEMENT OF OLD 4 KV YARD AT W. QUINCY SUBSTATION</v>
          </cell>
          <cell r="X1413" t="str">
            <v>Div Ops-NE Electric</v>
          </cell>
          <cell r="Y1413" t="str">
            <v>75005310E</v>
          </cell>
          <cell r="Z1413" t="str">
            <v>MAE1000 - MA Electric Distribution PC</v>
          </cell>
          <cell r="AA1413" t="str">
            <v>NONE</v>
          </cell>
          <cell r="AB1413" t="str">
            <v>SUB #3 WEST QUINCY, QUINCY</v>
          </cell>
          <cell r="AE1413">
            <v>0</v>
          </cell>
          <cell r="AK1413">
            <v>40007</v>
          </cell>
        </row>
        <row r="1414">
          <cell r="A1414" t="str">
            <v>C005768</v>
          </cell>
          <cell r="B1414">
            <v>5310</v>
          </cell>
          <cell r="D1414" t="str">
            <v>Shaker Rd Sub 3rd Feeder</v>
          </cell>
          <cell r="E1414" t="str">
            <v>P_Electric Distribution Sub MA</v>
          </cell>
          <cell r="G1414" t="str">
            <v>NONE</v>
          </cell>
          <cell r="H1414" t="str">
            <v>NONE</v>
          </cell>
          <cell r="I1414" t="str">
            <v>WALSH, NATHAN</v>
          </cell>
          <cell r="L1414" t="str">
            <v>Load Relief</v>
          </cell>
          <cell r="M1414" t="str">
            <v>Specific</v>
          </cell>
          <cell r="O1414" t="str">
            <v>cancelled</v>
          </cell>
          <cell r="Q1414" t="str">
            <v>C05768</v>
          </cell>
          <cell r="R1414">
            <v>38239</v>
          </cell>
          <cell r="S1414" t="str">
            <v>walshn</v>
          </cell>
          <cell r="U1414" t="str">
            <v>2006+ Construction.  Substation work to add 3rd feeder.  C05423 taken out for NEP, XFR and tap ($2.3).</v>
          </cell>
          <cell r="V1414" t="str">
            <v xml:space="preserve">  </v>
          </cell>
          <cell r="W1414" t="str">
            <v xml:space="preserve">Shaker Rd. T2 is 100% loaded.  </v>
          </cell>
          <cell r="X1414" t="str">
            <v>Div Ops-NE Electric</v>
          </cell>
          <cell r="Y1414" t="str">
            <v>75005310E</v>
          </cell>
          <cell r="Z1414" t="str">
            <v>MAE1000 - MA Electric Distribution PC</v>
          </cell>
          <cell r="AA1414" t="str">
            <v>NONE</v>
          </cell>
          <cell r="AB1414" t="str">
            <v>SUB #522 SHAKER ROAD, EAST LONGMEAD</v>
          </cell>
          <cell r="AE1414">
            <v>0</v>
          </cell>
          <cell r="AK1414">
            <v>38300</v>
          </cell>
        </row>
        <row r="1415">
          <cell r="A1415" t="str">
            <v>C005772</v>
          </cell>
          <cell r="B1415">
            <v>5310</v>
          </cell>
          <cell r="D1415" t="str">
            <v>Conceptual Hull (Rockland Sub) T1</v>
          </cell>
          <cell r="E1415" t="str">
            <v>P_Electric Distribution Sub MA</v>
          </cell>
          <cell r="G1415" t="str">
            <v>NONE</v>
          </cell>
          <cell r="H1415" t="str">
            <v>NONE</v>
          </cell>
          <cell r="I1415" t="str">
            <v>FRITZ, JOHN F</v>
          </cell>
          <cell r="L1415" t="str">
            <v>Load Relief</v>
          </cell>
          <cell r="M1415" t="str">
            <v>Specific</v>
          </cell>
          <cell r="O1415" t="str">
            <v>cancelled</v>
          </cell>
          <cell r="Q1415" t="str">
            <v>C05772</v>
          </cell>
          <cell r="R1415">
            <v>38239</v>
          </cell>
          <cell r="S1415" t="str">
            <v>fritz</v>
          </cell>
          <cell r="U1415" t="str">
            <v>Conceptual Replace Rockland Sub T1 with larger unit to handle contingency loading contingency</v>
          </cell>
          <cell r="V1415" t="str">
            <v xml:space="preserve">  </v>
          </cell>
          <cell r="W1415" t="str">
            <v>Conceptual Replace Rockland Sub T1 with larger unit to handle contingency loading condition</v>
          </cell>
          <cell r="X1415" t="str">
            <v>Div Ops-NE Electric</v>
          </cell>
          <cell r="Y1415" t="str">
            <v>75005310E</v>
          </cell>
          <cell r="Z1415" t="str">
            <v>MAE1000 - MA Electric Distribution PC</v>
          </cell>
          <cell r="AA1415" t="str">
            <v>NONE</v>
          </cell>
          <cell r="AB1415" t="str">
            <v>MASS PLANT - MA 5310 - MAE1000</v>
          </cell>
          <cell r="AE1415">
            <v>0</v>
          </cell>
          <cell r="AK1415">
            <v>39262</v>
          </cell>
        </row>
        <row r="1416">
          <cell r="A1416" t="str">
            <v>C005773</v>
          </cell>
          <cell r="B1416">
            <v>5310</v>
          </cell>
          <cell r="D1416" t="str">
            <v>Quincy Convert Houghs Neck</v>
          </cell>
          <cell r="E1416" t="str">
            <v>P_Electric Distribution Sub MA</v>
          </cell>
          <cell r="G1416" t="str">
            <v>NONE</v>
          </cell>
          <cell r="H1416" t="str">
            <v>NONE</v>
          </cell>
          <cell r="I1416" t="str">
            <v>REIS, NICHOLAS</v>
          </cell>
          <cell r="L1416" t="str">
            <v>Load Relief</v>
          </cell>
          <cell r="M1416" t="str">
            <v>Specific</v>
          </cell>
          <cell r="O1416" t="str">
            <v>cancelled</v>
          </cell>
          <cell r="Q1416" t="str">
            <v>C05773</v>
          </cell>
          <cell r="R1416">
            <v>38239</v>
          </cell>
          <cell r="S1416" t="str">
            <v>reisnj</v>
          </cell>
          <cell r="U1416" t="str">
            <v>Convert Houghs Neck sub</v>
          </cell>
          <cell r="V1416" t="str">
            <v xml:space="preserve">  </v>
          </cell>
          <cell r="W1416" t="str">
            <v>Recommended by Quincy Supply &amp; Distribution Study 2005</v>
          </cell>
          <cell r="X1416" t="str">
            <v>Div Ops-NE Electric</v>
          </cell>
          <cell r="Y1416" t="str">
            <v>75005310E</v>
          </cell>
          <cell r="Z1416" t="str">
            <v>MAE1000 - MA Electric Distribution PC</v>
          </cell>
          <cell r="AA1416" t="str">
            <v>NONE</v>
          </cell>
          <cell r="AB1416" t="str">
            <v>SUB #6 HOUGHS NECK, QUINCY</v>
          </cell>
          <cell r="AE1416">
            <v>0</v>
          </cell>
          <cell r="AK1416">
            <v>39262</v>
          </cell>
        </row>
        <row r="1417">
          <cell r="A1417" t="str">
            <v>C005777</v>
          </cell>
          <cell r="B1417">
            <v>5310</v>
          </cell>
          <cell r="D1417" t="str">
            <v>SE-WESTBORO SUB new W6 Fdr Pos</v>
          </cell>
          <cell r="E1417" t="str">
            <v>P_Electric Distribution Sub MA</v>
          </cell>
          <cell r="G1417" t="str">
            <v>NONE</v>
          </cell>
          <cell r="H1417" t="str">
            <v>NONE</v>
          </cell>
          <cell r="L1417" t="str">
            <v>Load Relief</v>
          </cell>
          <cell r="M1417" t="str">
            <v>Specific</v>
          </cell>
          <cell r="O1417" t="str">
            <v>cancelled</v>
          </cell>
          <cell r="Q1417" t="str">
            <v>C05777</v>
          </cell>
          <cell r="R1417">
            <v>38239</v>
          </cell>
          <cell r="S1417" t="str">
            <v>thomp</v>
          </cell>
          <cell r="U1417" t="str">
            <v>Add new modular feeder position</v>
          </cell>
          <cell r="V1417" t="str">
            <v>add new modular feeder position</v>
          </cell>
          <cell r="W1417" t="str">
            <v>Summer Load releif for 312W1, 312W2, 312W3 feeders exceeding 90 % SN rating_x000D_
_x000D_
                                           PPF Score 26</v>
          </cell>
          <cell r="X1417" t="str">
            <v>Div Ops-NE Electric</v>
          </cell>
          <cell r="Y1417" t="str">
            <v>75005310E</v>
          </cell>
          <cell r="Z1417" t="str">
            <v>MAE1000 - MA Electric Distribution PC</v>
          </cell>
          <cell r="AA1417" t="str">
            <v>NONE</v>
          </cell>
          <cell r="AB1417" t="str">
            <v>SUB #312 WESTBORO - WATER ST, WESTB</v>
          </cell>
          <cell r="AE1417">
            <v>0</v>
          </cell>
          <cell r="AK1417">
            <v>38784</v>
          </cell>
        </row>
        <row r="1418">
          <cell r="A1418" t="str">
            <v>C005778</v>
          </cell>
          <cell r="B1418">
            <v>5310</v>
          </cell>
          <cell r="D1418" t="str">
            <v>SE-WESTB Add new 312W6 fdr -Westb</v>
          </cell>
          <cell r="E1418" t="str">
            <v>P_Electric Distribution Line MA</v>
          </cell>
          <cell r="G1418" t="str">
            <v>NONE</v>
          </cell>
          <cell r="H1418" t="str">
            <v>NONE</v>
          </cell>
          <cell r="L1418" t="str">
            <v>Load Relief</v>
          </cell>
          <cell r="M1418" t="str">
            <v>Specific</v>
          </cell>
          <cell r="O1418" t="str">
            <v>cancelled</v>
          </cell>
          <cell r="Q1418" t="str">
            <v>C05778</v>
          </cell>
          <cell r="R1418">
            <v>38239</v>
          </cell>
          <cell r="S1418" t="str">
            <v>thomp</v>
          </cell>
          <cell r="U1418" t="str">
            <v>Add new feeder to relieve 312W1. 312W2, 312W3 all exceed 90% SN rating</v>
          </cell>
          <cell r="V1418" t="str">
            <v>add spacer cbl, dbl ckt</v>
          </cell>
          <cell r="W1418" t="str">
            <v>Add new 312W6 feeder to releive 312W1, 312W2, 312W3 feeders all exceed 90% SN rating_x000D_
_x000D_
                                                     PPF Score 26</v>
          </cell>
          <cell r="X1418" t="str">
            <v>Div Ops-NE Electric</v>
          </cell>
          <cell r="Y1418" t="str">
            <v>75005310E</v>
          </cell>
          <cell r="Z1418" t="str">
            <v>MAE1000 - MA Electric Distribution PC</v>
          </cell>
          <cell r="AA1418" t="str">
            <v>NONE</v>
          </cell>
          <cell r="AB1418" t="str">
            <v>MASS PLANT - MA 5310 - MAE1000</v>
          </cell>
          <cell r="AE1418">
            <v>0</v>
          </cell>
          <cell r="AK1418">
            <v>38784</v>
          </cell>
        </row>
        <row r="1419">
          <cell r="A1419" t="str">
            <v>C005780</v>
          </cell>
          <cell r="B1419">
            <v>5310</v>
          </cell>
          <cell r="D1419" t="str">
            <v>SE-E MAIN ST Sub new W4 position</v>
          </cell>
          <cell r="E1419" t="str">
            <v>P_Electric Distribution Sub MA</v>
          </cell>
          <cell r="G1419" t="str">
            <v>NONE</v>
          </cell>
          <cell r="H1419" t="str">
            <v>NONE</v>
          </cell>
          <cell r="L1419" t="str">
            <v>Load Relief</v>
          </cell>
          <cell r="M1419" t="str">
            <v>Specific</v>
          </cell>
          <cell r="O1419" t="str">
            <v>cancelled</v>
          </cell>
          <cell r="Q1419" t="str">
            <v>C05780</v>
          </cell>
          <cell r="R1419">
            <v>38239</v>
          </cell>
          <cell r="S1419" t="str">
            <v>thomp</v>
          </cell>
          <cell r="U1419" t="str">
            <v>Add new feeder position to rel;ieve 317W2 and 317W4 each exceed 90% SN rating</v>
          </cell>
          <cell r="V1419" t="str">
            <v>Add new feeder position</v>
          </cell>
          <cell r="W1419" t="str">
            <v>Add new feeder to relieve 317W1 and 317W3 exceeding 90% SN rating_x000D_
_x000D_
                                                PPF Score 20</v>
          </cell>
          <cell r="X1419" t="str">
            <v>Div Ops-NE Electric</v>
          </cell>
          <cell r="Y1419" t="str">
            <v>75005310E</v>
          </cell>
          <cell r="Z1419" t="str">
            <v>MAE1000 - MA Electric Distribution PC</v>
          </cell>
          <cell r="AA1419" t="str">
            <v>NONE</v>
          </cell>
          <cell r="AB1419" t="str">
            <v>SUB #314 EAST MAIN STREET, WESTBORO</v>
          </cell>
          <cell r="AE1419">
            <v>0</v>
          </cell>
          <cell r="AK1419">
            <v>38784</v>
          </cell>
        </row>
        <row r="1420">
          <cell r="A1420" t="str">
            <v>C005781</v>
          </cell>
          <cell r="B1420">
            <v>5310</v>
          </cell>
          <cell r="D1420" t="str">
            <v>SE-WESTB Add new 314W4 Fdr -Haskell</v>
          </cell>
          <cell r="E1420" t="str">
            <v>P_Electric Distribution Line MA</v>
          </cell>
          <cell r="G1420" t="str">
            <v>NONE</v>
          </cell>
          <cell r="H1420" t="str">
            <v>NONE</v>
          </cell>
          <cell r="J1420" t="str">
            <v>System Capacity &amp; Performance</v>
          </cell>
          <cell r="L1420" t="str">
            <v>Load Relief</v>
          </cell>
          <cell r="M1420" t="str">
            <v>Specific</v>
          </cell>
          <cell r="O1420" t="str">
            <v>cancelled</v>
          </cell>
          <cell r="P1420">
            <v>8632</v>
          </cell>
          <cell r="Q1420" t="str">
            <v>C05781</v>
          </cell>
          <cell r="R1420">
            <v>38239</v>
          </cell>
          <cell r="S1420" t="str">
            <v>thomp</v>
          </cell>
          <cell r="U1420" t="str">
            <v>Add new 314W4 feeder to relieve 317W6,  317W2, and 312w3 each exceed 100% SN rating</v>
          </cell>
          <cell r="V1420" t="str">
            <v>Add fdr along Transm R/w to Haskell St &amp; Lyman St</v>
          </cell>
          <cell r="W1420" t="str">
            <v xml:space="preserve">Add new 314W4 to releive 317W2, 317w6,  and 312W3 all exceeding 100% SN rating_x000D_
_x000D_
                                                       </v>
          </cell>
          <cell r="X1420" t="str">
            <v>Div Ops-NE Electric</v>
          </cell>
          <cell r="Y1420" t="str">
            <v>75005310E</v>
          </cell>
          <cell r="Z1420" t="str">
            <v>MAE1000 - MA Electric Distribution PC</v>
          </cell>
          <cell r="AA1420" t="str">
            <v>NONE</v>
          </cell>
          <cell r="AB1420" t="str">
            <v>MASS PLANT - MA 5310 - MAE1000</v>
          </cell>
          <cell r="AE1420">
            <v>0</v>
          </cell>
          <cell r="AK1420">
            <v>41030</v>
          </cell>
        </row>
        <row r="1421">
          <cell r="A1421" t="str">
            <v>C005793</v>
          </cell>
          <cell r="B1421">
            <v>5310</v>
          </cell>
          <cell r="D1421" t="str">
            <v>SE-MARL Relocate 317W5 UG</v>
          </cell>
          <cell r="E1421" t="str">
            <v>P_Electric Distribution Line MA</v>
          </cell>
          <cell r="G1421" t="str">
            <v>NONE</v>
          </cell>
          <cell r="H1421" t="str">
            <v>NONE</v>
          </cell>
          <cell r="L1421" t="str">
            <v>Load Relief</v>
          </cell>
          <cell r="M1421" t="str">
            <v>Specific</v>
          </cell>
          <cell r="O1421" t="str">
            <v>cancelled</v>
          </cell>
          <cell r="Q1421" t="str">
            <v>C05793</v>
          </cell>
          <cell r="R1421">
            <v>38240</v>
          </cell>
          <cell r="S1421" t="str">
            <v>thomp</v>
          </cell>
          <cell r="U1421" t="str">
            <v>Relocate 317W5 west and north to new load area in Crane Mdw Ind Pk</v>
          </cell>
          <cell r="V1421" t="str">
            <v>Add UG Duct bank and cbl 1500',  dbl ckt 6500' OH</v>
          </cell>
          <cell r="W1421" t="str">
            <v>Summer load relief for 317W2, 317W4_x000D_
_x000D_
                                              PPF Score 20</v>
          </cell>
          <cell r="X1421" t="str">
            <v>Div Ops-NE Electric</v>
          </cell>
          <cell r="Y1421" t="str">
            <v>75005310E</v>
          </cell>
          <cell r="Z1421" t="str">
            <v>MAE1000 - MA Electric Distribution PC</v>
          </cell>
          <cell r="AA1421" t="str">
            <v>NONE</v>
          </cell>
          <cell r="AB1421" t="str">
            <v>MASS PLANT - MA 5310 - MAE1000</v>
          </cell>
          <cell r="AE1421">
            <v>0</v>
          </cell>
          <cell r="AK1421">
            <v>38835</v>
          </cell>
        </row>
        <row r="1422">
          <cell r="A1422" t="str">
            <v>C005794</v>
          </cell>
          <cell r="B1422">
            <v>5310</v>
          </cell>
          <cell r="D1422" t="str">
            <v>Repl Flashing &amp; Parapet Cap-Glouc</v>
          </cell>
          <cell r="E1422" t="str">
            <v>P_Electric GenPlant Fac IT Share MA</v>
          </cell>
          <cell r="G1422" t="str">
            <v>NONE</v>
          </cell>
          <cell r="H1422" t="str">
            <v>NONE</v>
          </cell>
          <cell r="L1422" t="str">
            <v>Facilities</v>
          </cell>
          <cell r="M1422" t="str">
            <v>Specific</v>
          </cell>
          <cell r="O1422" t="str">
            <v>cancelled</v>
          </cell>
          <cell r="Q1422" t="str">
            <v>C05794</v>
          </cell>
          <cell r="R1422">
            <v>38240</v>
          </cell>
          <cell r="S1422" t="str">
            <v>nanglf</v>
          </cell>
          <cell r="U1422" t="str">
            <v xml:space="preserve">Replace Roof Flashing &amp; Parapet Cap CNM023 Gloucester_x000D_
</v>
          </cell>
          <cell r="V1422" t="str">
            <v xml:space="preserve">  </v>
          </cell>
          <cell r="W1422" t="str">
            <v xml:space="preserve">  </v>
          </cell>
          <cell r="X1422" t="str">
            <v>Conversion Only</v>
          </cell>
          <cell r="Y1422" t="str">
            <v>99995310E</v>
          </cell>
          <cell r="Z1422" t="str">
            <v>MAE1000 - MA Electric Distribution PC</v>
          </cell>
          <cell r="AA1422" t="str">
            <v>NONE</v>
          </cell>
          <cell r="AB1422" t="str">
            <v>GARAGE #15 - VINCENT STREET, GLOUCE</v>
          </cell>
          <cell r="AE1422">
            <v>0</v>
          </cell>
          <cell r="AK1422">
            <v>38413</v>
          </cell>
        </row>
        <row r="1423">
          <cell r="A1423" t="str">
            <v>C005795</v>
          </cell>
          <cell r="B1423">
            <v>5310</v>
          </cell>
          <cell r="D1423" t="str">
            <v>SE-E MAIN ST Sub  new 314W6 Fdr pos</v>
          </cell>
          <cell r="E1423" t="str">
            <v>P_Electric Distribution Sub MA</v>
          </cell>
          <cell r="G1423" t="str">
            <v>NONE</v>
          </cell>
          <cell r="H1423" t="str">
            <v>NONE</v>
          </cell>
          <cell r="L1423" t="str">
            <v>Load Relief</v>
          </cell>
          <cell r="M1423" t="str">
            <v>Specific</v>
          </cell>
          <cell r="O1423" t="str">
            <v>cancelled</v>
          </cell>
          <cell r="Q1423" t="str">
            <v>C05795</v>
          </cell>
          <cell r="R1423">
            <v>38240</v>
          </cell>
          <cell r="S1423" t="str">
            <v>thomp</v>
          </cell>
          <cell r="U1423" t="str">
            <v>Add new 314W6 to E MAin St Sub, feeder to releive 314W5 exceeding 90% SN rating</v>
          </cell>
          <cell r="V1423" t="str">
            <v>add new feedeer position</v>
          </cell>
          <cell r="W1423" t="str">
            <v>Add new feeder to releive 314W5 exceeding 90% SN rating_x000D_
_x000D_
                                                                    PPF Score 13</v>
          </cell>
          <cell r="X1423" t="str">
            <v>Div Ops-NE Electric</v>
          </cell>
          <cell r="Y1423" t="str">
            <v>75005310E</v>
          </cell>
          <cell r="Z1423" t="str">
            <v>MAE1000 - MA Electric Distribution PC</v>
          </cell>
          <cell r="AA1423" t="str">
            <v>NONE</v>
          </cell>
          <cell r="AB1423" t="str">
            <v>SUB #314 EAST MAIN STREET, WESTBORO</v>
          </cell>
          <cell r="AE1423">
            <v>0</v>
          </cell>
          <cell r="AK1423">
            <v>38784</v>
          </cell>
        </row>
        <row r="1424">
          <cell r="A1424" t="str">
            <v>C005797</v>
          </cell>
          <cell r="B1424">
            <v>5310</v>
          </cell>
          <cell r="D1424" t="str">
            <v>SE-WESTB Add new 314W6 fdr to 310w3</v>
          </cell>
          <cell r="E1424" t="str">
            <v>P_Electric Distribution Line MA</v>
          </cell>
          <cell r="G1424" t="str">
            <v>NONE</v>
          </cell>
          <cell r="H1424" t="str">
            <v>NONE</v>
          </cell>
          <cell r="J1424" t="str">
            <v>System Capacity &amp; Performance</v>
          </cell>
          <cell r="L1424" t="str">
            <v>Reliability - Dist</v>
          </cell>
          <cell r="M1424" t="str">
            <v>Specific</v>
          </cell>
          <cell r="O1424" t="str">
            <v>cancelled</v>
          </cell>
          <cell r="P1424">
            <v>8633</v>
          </cell>
          <cell r="Q1424" t="str">
            <v>C05797</v>
          </cell>
          <cell r="R1424">
            <v>38240</v>
          </cell>
          <cell r="S1424" t="str">
            <v>thomp</v>
          </cell>
          <cell r="U1424" t="str">
            <v>Add new feeder to relieve 310W3 &amp; 310w5 to correct 20 MWHr Violations on 311W2 and 311W5</v>
          </cell>
          <cell r="V1424" t="str">
            <v>2009 reliability project</v>
          </cell>
          <cell r="W1424" t="str">
            <v>Add new feeder to relieve 310w3 and 310w5 to improve reliability for Marlboro area, specifically 311w2 and 311w5 exceeding 20 MWHr</v>
          </cell>
          <cell r="X1424" t="str">
            <v>Div Ops-NE Electric</v>
          </cell>
          <cell r="Y1424" t="str">
            <v>75005310E</v>
          </cell>
          <cell r="Z1424" t="str">
            <v>MAE1000 - MA Electric Distribution PC</v>
          </cell>
          <cell r="AA1424" t="str">
            <v>NONE</v>
          </cell>
          <cell r="AB1424" t="str">
            <v>MASS PLANT - MA 5310 - MAE1000</v>
          </cell>
          <cell r="AE1424">
            <v>0</v>
          </cell>
          <cell r="AK1424">
            <v>41030</v>
          </cell>
        </row>
        <row r="1425">
          <cell r="A1425" t="str">
            <v>C005798</v>
          </cell>
          <cell r="B1425">
            <v>5310</v>
          </cell>
          <cell r="D1425" t="str">
            <v>SE-FLRV Extnd 115W43 to Broadway St</v>
          </cell>
          <cell r="E1425" t="str">
            <v>P_Electric Distribution Line MA</v>
          </cell>
          <cell r="G1425" t="str">
            <v>NONE</v>
          </cell>
          <cell r="H1425" t="str">
            <v>NONE</v>
          </cell>
          <cell r="J1425" t="str">
            <v>System Capacity &amp; Performance</v>
          </cell>
          <cell r="L1425" t="str">
            <v>Load Relief</v>
          </cell>
          <cell r="M1425" t="str">
            <v>Specific</v>
          </cell>
          <cell r="O1425" t="str">
            <v>cancelled</v>
          </cell>
          <cell r="P1425">
            <v>8577</v>
          </cell>
          <cell r="Q1425" t="str">
            <v>C05798</v>
          </cell>
          <cell r="R1425">
            <v>38240</v>
          </cell>
          <cell r="S1425" t="str">
            <v>thomp</v>
          </cell>
          <cell r="U1425" t="str">
            <v>redirecting 115W43 to Broadway to releive 106W42, 106W43, 115W54 each loaded 95-100% SN rating</v>
          </cell>
          <cell r="V1425" t="str">
            <v>extend 115W43 0.75 mi 477 Sp</v>
          </cell>
          <cell r="W1425" t="str">
            <v>Summer load relief for 106W42, 106W43, 115W54 each loaded 95-100% SN rating_x000D_
_x000D_
                                                    PPF Score 30</v>
          </cell>
          <cell r="X1425" t="str">
            <v>Div Ops-NE Electric</v>
          </cell>
          <cell r="Y1425" t="str">
            <v>75005310E</v>
          </cell>
          <cell r="Z1425" t="str">
            <v>MAE1000 - MA Electric Distribution PC</v>
          </cell>
          <cell r="AA1425" t="str">
            <v>NONE</v>
          </cell>
          <cell r="AB1425" t="str">
            <v>MASS PLANT - MA 5310 - MAE1000</v>
          </cell>
          <cell r="AE1425">
            <v>0</v>
          </cell>
          <cell r="AK1425">
            <v>40619</v>
          </cell>
        </row>
        <row r="1426">
          <cell r="A1426" t="str">
            <v>C005801</v>
          </cell>
          <cell r="B1426">
            <v>5310</v>
          </cell>
          <cell r="D1426" t="str">
            <v>SE-BATES ST Sub add W51 fdr posit</v>
          </cell>
          <cell r="E1426" t="str">
            <v>P_Electric Distribution Sub MA</v>
          </cell>
          <cell r="G1426" t="str">
            <v>NONE</v>
          </cell>
          <cell r="H1426" t="str">
            <v>NONE</v>
          </cell>
          <cell r="L1426" t="str">
            <v>Load Relief</v>
          </cell>
          <cell r="M1426" t="str">
            <v>Specific</v>
          </cell>
          <cell r="O1426" t="str">
            <v>cancelled</v>
          </cell>
          <cell r="Q1426" t="str">
            <v>C05801</v>
          </cell>
          <cell r="R1426">
            <v>38240</v>
          </cell>
          <cell r="S1426" t="str">
            <v>thomp</v>
          </cell>
          <cell r="U1426" t="str">
            <v>add new fdr position for temp tunnel feeder to become permanent 115W51</v>
          </cell>
          <cell r="V1426" t="str">
            <v>Add new fdr position, reinforce bus</v>
          </cell>
          <cell r="W1426" t="str">
            <v>Make temp feeder to tunner borng site a permanent feeder,  add fdr position, reinforce bus_x000D_
_x000D_
                                                  PPF Score 24</v>
          </cell>
          <cell r="X1426" t="str">
            <v>Div Ops-NE Electric</v>
          </cell>
          <cell r="Y1426" t="str">
            <v>75005310E</v>
          </cell>
          <cell r="Z1426" t="str">
            <v>MAE1000 - MA Electric Distribution PC</v>
          </cell>
          <cell r="AA1426" t="str">
            <v>NONE</v>
          </cell>
          <cell r="AB1426" t="str">
            <v>BATES ST SUB 14KV   115KV</v>
          </cell>
          <cell r="AE1426">
            <v>0</v>
          </cell>
          <cell r="AK1426">
            <v>38784</v>
          </cell>
        </row>
        <row r="1427">
          <cell r="A1427" t="str">
            <v>C005802</v>
          </cell>
          <cell r="B1427">
            <v>5310</v>
          </cell>
          <cell r="D1427" t="str">
            <v>SE-FLRV Add 115W51 Fdr- old Tunnel</v>
          </cell>
          <cell r="E1427" t="str">
            <v>P_Electric Distribution Line MA</v>
          </cell>
          <cell r="G1427" t="str">
            <v>NONE</v>
          </cell>
          <cell r="H1427" t="str">
            <v>NONE</v>
          </cell>
          <cell r="J1427" t="str">
            <v>System Capacity &amp; Performance</v>
          </cell>
          <cell r="L1427" t="str">
            <v>Load Relief</v>
          </cell>
          <cell r="M1427" t="str">
            <v>Specific</v>
          </cell>
          <cell r="O1427" t="str">
            <v>cancelled</v>
          </cell>
          <cell r="P1427">
            <v>8573</v>
          </cell>
          <cell r="Q1427" t="str">
            <v>C05802</v>
          </cell>
          <cell r="R1427">
            <v>38240</v>
          </cell>
          <cell r="S1427" t="str">
            <v>thomp</v>
          </cell>
          <cell r="U1427" t="str">
            <v>Convert temporary tunnel boring feeder to new 115W51 fdr to relieve 115W42 and 115W55 at 95% SN rating</v>
          </cell>
          <cell r="V1427" t="str">
            <v>Add new getaway</v>
          </cell>
          <cell r="W1427" t="str">
            <v>Add new feeder to releive 115W42, 115W55 exceeding 95% SN rating_x000D_
_x000D_
                                          PPF Score 24</v>
          </cell>
          <cell r="X1427" t="str">
            <v>Div Ops-NE Electric</v>
          </cell>
          <cell r="Y1427" t="str">
            <v>75005310E</v>
          </cell>
          <cell r="Z1427" t="str">
            <v>MAE1000 - MA Electric Distribution PC</v>
          </cell>
          <cell r="AA1427" t="str">
            <v>NONE</v>
          </cell>
          <cell r="AB1427" t="str">
            <v>MASS PLANT - MA 5310 - MAE1000</v>
          </cell>
          <cell r="AE1427">
            <v>0</v>
          </cell>
          <cell r="AK1427">
            <v>40619</v>
          </cell>
        </row>
        <row r="1428">
          <cell r="A1428" t="str">
            <v>C005803</v>
          </cell>
          <cell r="B1428">
            <v>5310</v>
          </cell>
          <cell r="D1428" t="str">
            <v>SE-FLRV Add tie 106W45 to 106W46</v>
          </cell>
          <cell r="E1428" t="str">
            <v>P_Electric Distribution Line MA</v>
          </cell>
          <cell r="G1428" t="str">
            <v>NONE</v>
          </cell>
          <cell r="H1428" t="str">
            <v>NONE</v>
          </cell>
          <cell r="L1428" t="str">
            <v>Load Relief</v>
          </cell>
          <cell r="M1428" t="str">
            <v>Specific</v>
          </cell>
          <cell r="O1428" t="str">
            <v>cancelled</v>
          </cell>
          <cell r="Q1428" t="str">
            <v>C05803</v>
          </cell>
          <cell r="R1428">
            <v>38240</v>
          </cell>
          <cell r="S1428" t="str">
            <v>thomp</v>
          </cell>
          <cell r="U1428" t="str">
            <v>Add new UG feeder tie to relieve part of 106W45</v>
          </cell>
          <cell r="V1428" t="str">
            <v>Add UG cbls &amp; switch</v>
          </cell>
          <cell r="W1428" t="str">
            <v>Add UG tie to transfer loads and relieve part of 106W45_x000D_
_x000D_
                                             PPF Score 12</v>
          </cell>
          <cell r="X1428" t="str">
            <v>Div Ops-NE Electric</v>
          </cell>
          <cell r="Y1428" t="str">
            <v>75005310E</v>
          </cell>
          <cell r="Z1428" t="str">
            <v>MAE1000 - MA Electric Distribution PC</v>
          </cell>
          <cell r="AA1428" t="str">
            <v>NONE</v>
          </cell>
          <cell r="AB1428" t="str">
            <v>MASS PLANT - MA 5310 - MAE1000</v>
          </cell>
          <cell r="AE1428">
            <v>0</v>
          </cell>
          <cell r="AK1428">
            <v>38807</v>
          </cell>
        </row>
        <row r="1429">
          <cell r="A1429" t="str">
            <v>C005804</v>
          </cell>
          <cell r="B1429">
            <v>5310</v>
          </cell>
          <cell r="D1429" t="str">
            <v>SE-NBG Extnd 320W3 Fowler Rd</v>
          </cell>
          <cell r="E1429" t="str">
            <v>P_Electric Distribution Line MA</v>
          </cell>
          <cell r="G1429" t="str">
            <v>NONE</v>
          </cell>
          <cell r="H1429" t="str">
            <v>NONE</v>
          </cell>
          <cell r="L1429" t="str">
            <v>Load Relief</v>
          </cell>
          <cell r="M1429" t="str">
            <v>Specific</v>
          </cell>
          <cell r="O1429" t="str">
            <v>cancelled</v>
          </cell>
          <cell r="Q1429" t="str">
            <v>C05804</v>
          </cell>
          <cell r="R1429">
            <v>38240</v>
          </cell>
          <cell r="S1429" t="str">
            <v>thomp</v>
          </cell>
          <cell r="U1429" t="str">
            <v>Extend 320W3 along 1.75 mi Fowler Rd to Sutton St to transfer load from 320W1</v>
          </cell>
          <cell r="V1429" t="str">
            <v>add 1.75 mi 477 Sp cbl</v>
          </cell>
          <cell r="W1429" t="str">
            <v>Add line extension to releive 320W1_x000D_
_x000D_
                                          PPF Score 8</v>
          </cell>
          <cell r="X1429" t="str">
            <v>Div Ops-NE Electric</v>
          </cell>
          <cell r="Y1429" t="str">
            <v>75005310E</v>
          </cell>
          <cell r="Z1429" t="str">
            <v>MAE1000 - MA Electric Distribution PC</v>
          </cell>
          <cell r="AA1429" t="str">
            <v>NONE</v>
          </cell>
          <cell r="AB1429" t="str">
            <v>MASS PLANT - MA 5310 - MAE1000</v>
          </cell>
          <cell r="AE1429">
            <v>0</v>
          </cell>
          <cell r="AK1429">
            <v>38835</v>
          </cell>
        </row>
        <row r="1430">
          <cell r="A1430" t="str">
            <v>C005805</v>
          </cell>
          <cell r="B1430">
            <v>5310</v>
          </cell>
          <cell r="D1430" t="str">
            <v>SE-WHITINS POND 14 kV UG Ducts/MH</v>
          </cell>
          <cell r="E1430" t="str">
            <v>P_Electric Distribution Line MA</v>
          </cell>
          <cell r="G1430" t="str">
            <v>49</v>
          </cell>
          <cell r="H1430" t="str">
            <v>NONE</v>
          </cell>
          <cell r="I1430" t="str">
            <v>MOORE, RAMONA</v>
          </cell>
          <cell r="J1430" t="str">
            <v>System Capacity &amp; Performance</v>
          </cell>
          <cell r="L1430" t="str">
            <v>Load Relief</v>
          </cell>
          <cell r="M1430" t="str">
            <v>Specific</v>
          </cell>
          <cell r="O1430" t="str">
            <v>Closed</v>
          </cell>
          <cell r="P1430">
            <v>8641</v>
          </cell>
          <cell r="Q1430" t="str">
            <v>C05805</v>
          </cell>
          <cell r="R1430">
            <v>38240</v>
          </cell>
          <cell r="S1430" t="str">
            <v>thomp</v>
          </cell>
          <cell r="U1430" t="str">
            <v>Install getaway conduits for 8 feeders from new indoor metal clad switchgear house to two new manholes (4 feedrs per MH) outside fence to provide paths for new feeders. Install conduits from new MHs to riser poles for 3 existing feede</v>
          </cell>
          <cell r="V1430" t="str">
            <v>Related to C05997 installation of indoor metal clad switchgear house for 8 feeders at Whitins Pond</v>
          </cell>
          <cell r="W1430" t="str">
            <v>Add UG getaways conduits and cables for replacement and new feeder positions from new indoor metal clad switchgear at Whitin Pond. Install 2 manholes. Install riser cables to 3 existing feeders and 2 new feeders.</v>
          </cell>
          <cell r="X1430" t="str">
            <v>Div Ops-NE Electric</v>
          </cell>
          <cell r="Y1430" t="str">
            <v>75005310E</v>
          </cell>
          <cell r="Z1430" t="str">
            <v>MAE1000 - MA Electric Distribution PC</v>
          </cell>
          <cell r="AA1430" t="str">
            <v>NONE</v>
          </cell>
          <cell r="AB1430" t="str">
            <v>SUB #320 WHITINS POND, NORTHBRIDGE</v>
          </cell>
          <cell r="AE1430">
            <v>5</v>
          </cell>
          <cell r="AF1430" t="str">
            <v>5</v>
          </cell>
          <cell r="AG1430">
            <v>39223</v>
          </cell>
          <cell r="AH1430">
            <v>427828</v>
          </cell>
          <cell r="AI1430">
            <v>0</v>
          </cell>
          <cell r="AJ1430">
            <v>0</v>
          </cell>
          <cell r="AK1430">
            <v>0</v>
          </cell>
          <cell r="AL1430">
            <v>0</v>
          </cell>
          <cell r="AM1430">
            <v>1</v>
          </cell>
          <cell r="AN1430">
            <v>1</v>
          </cell>
        </row>
        <row r="1431">
          <cell r="A1431" t="str">
            <v>C005806</v>
          </cell>
          <cell r="B1431">
            <v>5310</v>
          </cell>
          <cell r="D1431" t="str">
            <v>SE-NBG Add new 320W6 to S. Sutton</v>
          </cell>
          <cell r="E1431" t="str">
            <v>P_Electric Distribution Line MA</v>
          </cell>
          <cell r="G1431" t="str">
            <v>NONE</v>
          </cell>
          <cell r="H1431" t="str">
            <v>NONE</v>
          </cell>
          <cell r="J1431" t="str">
            <v>System Capacity &amp; Performance</v>
          </cell>
          <cell r="L1431" t="str">
            <v>Load Relief</v>
          </cell>
          <cell r="M1431" t="str">
            <v>Specific</v>
          </cell>
          <cell r="O1431" t="str">
            <v>cancelled</v>
          </cell>
          <cell r="P1431">
            <v>8602</v>
          </cell>
          <cell r="Q1431" t="str">
            <v>C05806</v>
          </cell>
          <cell r="R1431">
            <v>38240</v>
          </cell>
          <cell r="S1431" t="str">
            <v>thomp</v>
          </cell>
          <cell r="U1431" t="str">
            <v>Add new feeder to S. Sutton to relieve 320W3 in Sutton &amp; Northbridge</v>
          </cell>
          <cell r="V1431" t="str">
            <v>add 2.8 mi 477 sp cbl or OW</v>
          </cell>
          <cell r="W1431" t="str">
            <v>Add new fdr to Douglas to releive 321W1 in Uxbridge_x000D_
_x000D_
                                             PPF Score 8</v>
          </cell>
          <cell r="X1431" t="str">
            <v>Div Ops-NE Electric</v>
          </cell>
          <cell r="Y1431" t="str">
            <v>75005310E</v>
          </cell>
          <cell r="Z1431" t="str">
            <v>MAE1000 - MA Electric Distribution PC</v>
          </cell>
          <cell r="AA1431" t="str">
            <v>NONE</v>
          </cell>
          <cell r="AB1431" t="str">
            <v>MASS PLANT - MA 5310 - MAE1000</v>
          </cell>
          <cell r="AE1431">
            <v>0</v>
          </cell>
          <cell r="AK1431">
            <v>40619</v>
          </cell>
        </row>
        <row r="1432">
          <cell r="A1432" t="str">
            <v>C005808</v>
          </cell>
          <cell r="B1432">
            <v>5310</v>
          </cell>
          <cell r="D1432" t="str">
            <v>Newmarket Substation Retirement</v>
          </cell>
          <cell r="E1432" t="str">
            <v>P_Electric Distribution Sub MA</v>
          </cell>
          <cell r="G1432" t="str">
            <v>NONE</v>
          </cell>
          <cell r="H1432" t="str">
            <v>NONE</v>
          </cell>
          <cell r="I1432" t="str">
            <v>CERULLI, JOHN</v>
          </cell>
          <cell r="L1432" t="str">
            <v>Asset Replacement</v>
          </cell>
          <cell r="M1432" t="str">
            <v>Specific</v>
          </cell>
          <cell r="O1432" t="str">
            <v>cancelled</v>
          </cell>
          <cell r="Q1432" t="str">
            <v>C05808</v>
          </cell>
          <cell r="R1432">
            <v>38240</v>
          </cell>
          <cell r="S1432" t="str">
            <v>cerulj</v>
          </cell>
          <cell r="U1432" t="str">
            <v>Newmarket Substation Removal - Phase 2 Substation Work</v>
          </cell>
          <cell r="V1432" t="str">
            <v>Related Projects_x000D_
C02157 Phase 1 Customer Related (Distribution) Work_x000D_
C05809 Phase 2 Distribution Work associated with substation removal</v>
          </cell>
          <cell r="W1432" t="str">
            <v xml:space="preserve">Memo "Service to Canal Place 3 and Retire Newmarket #87 Substation" dated 5/7/2004 from J. Cerulli to R. Wheeler recommends installing two pad-mounted switchgear and associated 13.8kV distribution to supply Canal Place 3, a new customer within the Market </v>
          </cell>
          <cell r="X1432" t="str">
            <v>Div Ops-NE Electric</v>
          </cell>
          <cell r="Y1432" t="str">
            <v>75005310E</v>
          </cell>
          <cell r="Z1432" t="str">
            <v>MAE1000 - MA Electric Distribution PC</v>
          </cell>
          <cell r="AA1432" t="str">
            <v>NONE</v>
          </cell>
          <cell r="AB1432" t="str">
            <v>NEWMARKET-CIS MARKET STREET (FORM B</v>
          </cell>
          <cell r="AE1432">
            <v>1</v>
          </cell>
          <cell r="AF1432" t="str">
            <v>1</v>
          </cell>
          <cell r="AG1432">
            <v>38285</v>
          </cell>
          <cell r="AH1432">
            <v>80000</v>
          </cell>
          <cell r="AK1432">
            <v>39262</v>
          </cell>
        </row>
        <row r="1433">
          <cell r="A1433" t="str">
            <v>C005809</v>
          </cell>
          <cell r="B1433">
            <v>5310</v>
          </cell>
          <cell r="D1433" t="str">
            <v>Newmarket #87 Sub Retirement-Distr</v>
          </cell>
          <cell r="E1433" t="str">
            <v>P_Electric Distribution Line MA</v>
          </cell>
          <cell r="G1433" t="str">
            <v>NONE</v>
          </cell>
          <cell r="H1433" t="str">
            <v>NONE</v>
          </cell>
          <cell r="I1433" t="str">
            <v>CERULLI, JOHN</v>
          </cell>
          <cell r="L1433" t="str">
            <v>Asset Replacement</v>
          </cell>
          <cell r="M1433" t="str">
            <v>Specific</v>
          </cell>
          <cell r="O1433" t="str">
            <v>cancelled</v>
          </cell>
          <cell r="Q1433" t="str">
            <v>C05809</v>
          </cell>
          <cell r="R1433">
            <v>38240</v>
          </cell>
          <cell r="S1433" t="str">
            <v>cerulj</v>
          </cell>
          <cell r="U1433" t="str">
            <v>Newmarket #87 Retirement Phase 2 - Distribution Work Associated with Substation Removal.</v>
          </cell>
          <cell r="V1433" t="str">
            <v>Phase 1 - Customer Related Work C02157_x000D_
Phase 2 - Substation Removal Work C05808_x000D_
Phase 2 - Distribution Work Associated with the Removal C05809</v>
          </cell>
          <cell r="W1433" t="str">
            <v>Memo "Service to Canal Place 3 and Retire Newmarket #87 Substation, Lowell" dated 5/7/2004 from J. cerulli to R. Wheeler recommends installing two pad-mounted switchgear and associated 13.8kV distribution to supply Canal Place 3, a new customer within the</v>
          </cell>
          <cell r="X1433" t="str">
            <v>Div Ops-NE Electric</v>
          </cell>
          <cell r="Y1433" t="str">
            <v>75005310E</v>
          </cell>
          <cell r="Z1433" t="str">
            <v>MAE1000 - MA Electric Distribution PC</v>
          </cell>
          <cell r="AA1433" t="str">
            <v>NONE</v>
          </cell>
          <cell r="AB1433" t="str">
            <v>MASS PLANT - MA 5310 - MAE1000</v>
          </cell>
          <cell r="AE1433">
            <v>1</v>
          </cell>
          <cell r="AF1433" t="str">
            <v>1</v>
          </cell>
          <cell r="AG1433">
            <v>38285</v>
          </cell>
          <cell r="AH1433">
            <v>25000</v>
          </cell>
          <cell r="AK1433">
            <v>39847</v>
          </cell>
        </row>
        <row r="1434">
          <cell r="A1434" t="str">
            <v>C005812</v>
          </cell>
          <cell r="B1434">
            <v>5310</v>
          </cell>
          <cell r="D1434" t="str">
            <v>SS NEW AVON SUB- 13.8 KV SWITCHGEAR</v>
          </cell>
          <cell r="E1434" t="str">
            <v>P_Electric Distribution Sub MA</v>
          </cell>
          <cell r="G1434" t="str">
            <v>NONE</v>
          </cell>
          <cell r="H1434" t="str">
            <v>NONE</v>
          </cell>
          <cell r="I1434" t="str">
            <v>DUFFY JR., JOHN</v>
          </cell>
          <cell r="J1434" t="str">
            <v>System Capacity &amp; Performance</v>
          </cell>
          <cell r="L1434" t="str">
            <v>Load Relief</v>
          </cell>
          <cell r="M1434" t="str">
            <v>Specific</v>
          </cell>
          <cell r="O1434" t="str">
            <v>cancelled</v>
          </cell>
          <cell r="P1434">
            <v>7541</v>
          </cell>
          <cell r="Q1434" t="str">
            <v>C05812</v>
          </cell>
          <cell r="R1434">
            <v>38240</v>
          </cell>
          <cell r="S1434" t="str">
            <v>fritsc</v>
          </cell>
          <cell r="U1434" t="str">
            <v>CONCEPTUAL - THE NEW AVON SUB WILL PROVIDE LOAD RELIEF FOR STOUGHTON, PARKVIEW AND AMES SUBSTATIONS, ALL OF WHICH ARE ABOVE 95%SN.  THIS PROJECT PROVIDES FOR ALL LOW SIDE 13.8KV STATION EQUIPMENT UPTO THE 115/13.8 KV XFMR INCLUDING ME</v>
          </cell>
          <cell r="V1434" t="str">
            <v>Conceptual Estimates for MECO portion of substation from ongoing study_x000D_
Budget FY 08 $85k Capital, FY 09 $680k Capital, FY 10 $935k Capital - Project cancelled per Dist. &amp; Trans. related projects review 8/16/07</v>
          </cell>
          <cell r="W1434" t="str">
            <v>THE PURPOSE OF THIS PROJECT IS TO PROVIDE AREA LOAD RELIEF FOR THE REGION SUPPLIED FROM AMES, STOUGHTON AND PARKVIEW SUBSTATIONS.  COLLECTIVELY THESE SUBS SERVE 29,000 CUSTOMERS AND ARE CURRENTLY AT OR ABOVE 95% OF THEIR SN RATING.</v>
          </cell>
          <cell r="X1434" t="str">
            <v>Div Ops-NE Electric</v>
          </cell>
          <cell r="Y1434" t="str">
            <v>75005310E</v>
          </cell>
          <cell r="Z1434" t="str">
            <v>MAE1000 - MA Electric Distribution PC</v>
          </cell>
          <cell r="AA1434" t="str">
            <v>NONE</v>
          </cell>
          <cell r="AB1434" t="str">
            <v>MASS PLANT - MA 5310 - MAE1000</v>
          </cell>
          <cell r="AE1434">
            <v>3</v>
          </cell>
          <cell r="AF1434" t="str">
            <v>3</v>
          </cell>
          <cell r="AG1434">
            <v>39470</v>
          </cell>
          <cell r="AH1434">
            <v>2099500</v>
          </cell>
          <cell r="AK1434">
            <v>39842</v>
          </cell>
        </row>
        <row r="1435">
          <cell r="A1435" t="str">
            <v>C005813</v>
          </cell>
          <cell r="B1435">
            <v>5310</v>
          </cell>
          <cell r="D1435" t="str">
            <v>NM Relay Replacements FY06 - UFLS</v>
          </cell>
          <cell r="E1435" t="str">
            <v>P_Electric Distribution Sub MA</v>
          </cell>
          <cell r="G1435" t="str">
            <v>30</v>
          </cell>
          <cell r="H1435" t="str">
            <v>NONE</v>
          </cell>
          <cell r="I1435" t="str">
            <v>PANTALONE, DAVID</v>
          </cell>
          <cell r="J1435" t="str">
            <v>Asset Condition</v>
          </cell>
          <cell r="K1435" t="str">
            <v>D_Non-REP SUB OTHER</v>
          </cell>
          <cell r="L1435" t="str">
            <v>Asset Replacement</v>
          </cell>
          <cell r="M1435" t="str">
            <v>Specific</v>
          </cell>
          <cell r="N1435" t="str">
            <v>Relay Replacements</v>
          </cell>
          <cell r="O1435" t="str">
            <v>cancelled</v>
          </cell>
          <cell r="P1435">
            <v>7417</v>
          </cell>
          <cell r="Q1435" t="str">
            <v>C05813</v>
          </cell>
          <cell r="R1435">
            <v>38240</v>
          </cell>
          <cell r="S1435" t="str">
            <v>nanglf</v>
          </cell>
          <cell r="U1435" t="str">
            <v>Replace 13 UFLS relays Manafactured by Hathaway (Type PFR ad SFR UF relays) with newer type UF devices such as Basler Type BE1-81 and set for appropriate time delay</v>
          </cell>
          <cell r="V1435" t="str">
            <v xml:space="preserve">  </v>
          </cell>
          <cell r="W1435" t="str">
            <v>The reason for replacing UFLS Hathaway (Type PFR ad SFR UF) relays with BASLER equivalents is that the UFLS relays are prone to failure</v>
          </cell>
          <cell r="X1435" t="str">
            <v>Div Ops-NE Electric</v>
          </cell>
          <cell r="Y1435" t="str">
            <v>75005310E</v>
          </cell>
          <cell r="Z1435" t="str">
            <v>MAE1000 - MA Electric Distribution PC</v>
          </cell>
          <cell r="AA1435" t="str">
            <v>NONE</v>
          </cell>
          <cell r="AB1435" t="str">
            <v xml:space="preserve">COMPANY 5310 LEVEL ELECT DIST </v>
          </cell>
          <cell r="AE1435">
            <v>1</v>
          </cell>
          <cell r="AK1435">
            <v>39262</v>
          </cell>
        </row>
        <row r="1436">
          <cell r="A1436" t="str">
            <v>C005814</v>
          </cell>
          <cell r="B1436">
            <v>5310</v>
          </cell>
          <cell r="D1436" t="str">
            <v>NM Relay Replacements FY07</v>
          </cell>
          <cell r="E1436" t="str">
            <v>P_Electric Distribution Sub MA</v>
          </cell>
          <cell r="G1436" t="str">
            <v>NONE</v>
          </cell>
          <cell r="H1436" t="str">
            <v>NONE</v>
          </cell>
          <cell r="L1436" t="str">
            <v>Asset Replacement</v>
          </cell>
          <cell r="M1436" t="str">
            <v>Specific</v>
          </cell>
          <cell r="N1436" t="str">
            <v>Relay Replacements</v>
          </cell>
          <cell r="O1436" t="str">
            <v>cancelled</v>
          </cell>
          <cell r="Q1436" t="str">
            <v>C05814</v>
          </cell>
          <cell r="R1436">
            <v>38240</v>
          </cell>
          <cell r="S1436" t="str">
            <v>nanglf</v>
          </cell>
          <cell r="U1436" t="str">
            <v>Replace 13 UFLS relays manafactured by Hathaway (type PFR ad SFR UF relays) with newer type UF devices such as Basler type BE1-81 and set for appropriate time delay</v>
          </cell>
          <cell r="V1436" t="str">
            <v xml:space="preserve">  </v>
          </cell>
          <cell r="W1436" t="str">
            <v xml:space="preserve">  </v>
          </cell>
          <cell r="X1436" t="str">
            <v>Div Ops-NE Electric</v>
          </cell>
          <cell r="Y1436" t="str">
            <v>75005310E</v>
          </cell>
          <cell r="Z1436" t="str">
            <v>MAE1000 - MA Electric Distribution PC</v>
          </cell>
          <cell r="AA1436" t="str">
            <v>NONE</v>
          </cell>
          <cell r="AB1436" t="str">
            <v xml:space="preserve">COMPANY 5310 LEVEL ELECT DIST </v>
          </cell>
          <cell r="AE1436">
            <v>0</v>
          </cell>
          <cell r="AK1436">
            <v>39262</v>
          </cell>
        </row>
        <row r="1437">
          <cell r="A1437" t="str">
            <v>C005816</v>
          </cell>
          <cell r="B1437">
            <v>5310</v>
          </cell>
          <cell r="D1437" t="str">
            <v>DUPONT SUB - SWITCHGEAR CONNECTION</v>
          </cell>
          <cell r="E1437" t="str">
            <v>P_Electric Distribution Sub MA</v>
          </cell>
          <cell r="G1437" t="str">
            <v>NONE</v>
          </cell>
          <cell r="H1437" t="str">
            <v>NONE</v>
          </cell>
          <cell r="I1437" t="str">
            <v>FRITSCH, ROBERT</v>
          </cell>
          <cell r="L1437" t="str">
            <v>Asset Replacement</v>
          </cell>
          <cell r="M1437" t="str">
            <v>Specific</v>
          </cell>
          <cell r="O1437" t="str">
            <v>cancelled</v>
          </cell>
          <cell r="Q1437" t="str">
            <v>C05816</v>
          </cell>
          <cell r="R1437">
            <v>38240</v>
          </cell>
          <cell r="S1437" t="str">
            <v>fritsc</v>
          </cell>
          <cell r="U1437" t="str">
            <v xml:space="preserve">THIS PROJECT WILL PROVIDE FOR THE SWITCHGEAR CONNECTION TO THE NEW REPLACEMENT TRANSFORMER AT DUPONT SUBSTATION.  </v>
          </cell>
          <cell r="V1437" t="str">
            <v xml:space="preserve">cancel fp per email from Kelly, Patrick N. (SYR) 7/13/09. Kabir Salaam </v>
          </cell>
          <cell r="W1437" t="str">
            <v xml:space="preserve">THIS PROJECT PROVIDES FOR THE LOW SIDE 13.8KV MATERIAL NECESSARY TO CONNECT A NEW 13.8KV TRANSFORMER TO THE EXISTING SWITCHGEAR LINEUP.  THIS NEW TRANSFORMER IS AN ASSET REPLACEMENT FOR THE EXISTING UNIT WHICH HAS SHOWN INCREASING SIGNS OF FAILURE IN THE </v>
          </cell>
          <cell r="X1437" t="str">
            <v>Div Ops-NE Electric</v>
          </cell>
          <cell r="Y1437" t="str">
            <v>75005310E</v>
          </cell>
          <cell r="Z1437" t="str">
            <v>MAE1000 - MA Electric Distribution PC</v>
          </cell>
          <cell r="AA1437" t="str">
            <v>NONE</v>
          </cell>
          <cell r="AB1437" t="str">
            <v>SUB #91 DUPONT, BROCKTON  91BK  14K</v>
          </cell>
          <cell r="AE1437">
            <v>0</v>
          </cell>
          <cell r="AK1437">
            <v>40007</v>
          </cell>
        </row>
        <row r="1438">
          <cell r="A1438" t="str">
            <v>C005817</v>
          </cell>
          <cell r="B1438">
            <v>5310</v>
          </cell>
          <cell r="D1438" t="str">
            <v>NM Relay Replacements FY08</v>
          </cell>
          <cell r="E1438" t="str">
            <v>P_Electric Distribution Sub MA</v>
          </cell>
          <cell r="G1438" t="str">
            <v>NONE</v>
          </cell>
          <cell r="H1438" t="str">
            <v>NONE</v>
          </cell>
          <cell r="L1438" t="str">
            <v>Asset Replacement</v>
          </cell>
          <cell r="M1438" t="str">
            <v>Specific</v>
          </cell>
          <cell r="N1438" t="str">
            <v>Relay Replacements</v>
          </cell>
          <cell r="O1438" t="str">
            <v>cancelled</v>
          </cell>
          <cell r="Q1438" t="str">
            <v>C05817</v>
          </cell>
          <cell r="R1438">
            <v>38240</v>
          </cell>
          <cell r="S1438" t="str">
            <v>nanglf</v>
          </cell>
          <cell r="U1438" t="str">
            <v>Replace 13 UFLS relays manafactured by Hathaway (type PFR ad SFR UF relays) with newer type BE1-81 and set for approriate time delay</v>
          </cell>
          <cell r="V1438" t="str">
            <v xml:space="preserve">  </v>
          </cell>
          <cell r="W1438" t="str">
            <v xml:space="preserve">  </v>
          </cell>
          <cell r="X1438" t="str">
            <v>Div Ops-NE Electric</v>
          </cell>
          <cell r="Y1438" t="str">
            <v>75005310E</v>
          </cell>
          <cell r="Z1438" t="str">
            <v>MAE1000 - MA Electric Distribution PC</v>
          </cell>
          <cell r="AA1438" t="str">
            <v>NONE</v>
          </cell>
          <cell r="AB1438" t="str">
            <v xml:space="preserve">COMPANY 5310 LEVEL ELECT DIST </v>
          </cell>
          <cell r="AE1438">
            <v>0</v>
          </cell>
          <cell r="AK1438">
            <v>39262</v>
          </cell>
        </row>
        <row r="1439">
          <cell r="A1439" t="str">
            <v>C005820</v>
          </cell>
          <cell r="B1439">
            <v>5310</v>
          </cell>
          <cell r="D1439" t="str">
            <v>NM HUF Relief FY06</v>
          </cell>
          <cell r="E1439" t="str">
            <v>P_Electric Distribution Line MA</v>
          </cell>
          <cell r="G1439" t="str">
            <v>NONE</v>
          </cell>
          <cell r="H1439" t="str">
            <v>NONE</v>
          </cell>
          <cell r="I1439" t="str">
            <v>WHEELER, RUSSELL</v>
          </cell>
          <cell r="J1439" t="str">
            <v>System Capacity &amp; Performance</v>
          </cell>
          <cell r="L1439" t="str">
            <v>Load Relief</v>
          </cell>
          <cell r="M1439" t="str">
            <v>Specific</v>
          </cell>
          <cell r="N1439" t="str">
            <v>HUF/Feeder Health Review</v>
          </cell>
          <cell r="O1439" t="str">
            <v>cancelled</v>
          </cell>
          <cell r="P1439">
            <v>8374</v>
          </cell>
          <cell r="Q1439" t="str">
            <v>C05820</v>
          </cell>
          <cell r="R1439">
            <v>38240</v>
          </cell>
          <cell r="S1439" t="str">
            <v>diconz</v>
          </cell>
          <cell r="U1439" t="str">
            <v>Bay State North Massachusetts - HUF FY06</v>
          </cell>
          <cell r="V1439" t="str">
            <v xml:space="preserve">  </v>
          </cell>
          <cell r="W1439" t="str">
            <v xml:space="preserve">  </v>
          </cell>
          <cell r="X1439" t="str">
            <v>Div Ops-NE Electric</v>
          </cell>
          <cell r="Y1439" t="str">
            <v>75005310E</v>
          </cell>
          <cell r="Z1439" t="str">
            <v>MAE1000 - MA Electric Distribution PC</v>
          </cell>
          <cell r="AA1439" t="str">
            <v>NONE</v>
          </cell>
          <cell r="AB1439" t="str">
            <v>MASS PLANT - MA 5310 - MAE1000</v>
          </cell>
          <cell r="AE1439">
            <v>0</v>
          </cell>
          <cell r="AK1439">
            <v>41079</v>
          </cell>
        </row>
        <row r="1440">
          <cell r="A1440" t="str">
            <v>C005821</v>
          </cell>
          <cell r="B1440">
            <v>5310</v>
          </cell>
          <cell r="D1440" t="str">
            <v>SE-Ints ML on Washington St, Attl</v>
          </cell>
          <cell r="E1440" t="str">
            <v>P_Electric Distribution Line MA</v>
          </cell>
          <cell r="G1440" t="str">
            <v>NONE</v>
          </cell>
          <cell r="H1440" t="str">
            <v>NONE</v>
          </cell>
          <cell r="L1440" t="str">
            <v>Load Relief</v>
          </cell>
          <cell r="M1440" t="str">
            <v>Specific</v>
          </cell>
          <cell r="O1440" t="str">
            <v>cancelled</v>
          </cell>
          <cell r="Q1440" t="str">
            <v>C05821</v>
          </cell>
          <cell r="R1440">
            <v>38240</v>
          </cell>
          <cell r="S1440" t="str">
            <v>bauer</v>
          </cell>
          <cell r="U1440" t="str">
            <v>Install 600 feet of 477 Al from P105 to P110 Washington St in Attleboro.</v>
          </cell>
          <cell r="V1440" t="str">
            <v>This work will provide load relief to one feeder position (9L6) that is projected to be loaded above 90% of its SNC in 2010.</v>
          </cell>
          <cell r="W1440" t="str">
            <v>This work has been identified in the soon to be released Attleboro Area PSA Study.  This will relieve one feeder position projected to be loaded above 90% in 2010.</v>
          </cell>
          <cell r="X1440" t="str">
            <v>Div Ops-NE Electric</v>
          </cell>
          <cell r="Y1440" t="str">
            <v>75005310E</v>
          </cell>
          <cell r="Z1440" t="str">
            <v>MAE1000 - MA Electric Distribution PC</v>
          </cell>
          <cell r="AA1440" t="str">
            <v>NONE</v>
          </cell>
          <cell r="AB1440" t="str">
            <v>MASS PLANT - MA 5310 - MAE1000</v>
          </cell>
          <cell r="AE1440">
            <v>0</v>
          </cell>
          <cell r="AK1440">
            <v>39303</v>
          </cell>
        </row>
        <row r="1441">
          <cell r="A1441" t="str">
            <v>C005822</v>
          </cell>
          <cell r="B1441">
            <v>5310</v>
          </cell>
          <cell r="D1441" t="str">
            <v>NM HUF Relief FY07</v>
          </cell>
          <cell r="E1441" t="str">
            <v>P_Electric Distribution Line MA</v>
          </cell>
          <cell r="G1441" t="str">
            <v>NONE</v>
          </cell>
          <cell r="H1441" t="str">
            <v>NONE</v>
          </cell>
          <cell r="I1441" t="str">
            <v>WHEELER, RUSSELL</v>
          </cell>
          <cell r="J1441" t="str">
            <v>System Capacity &amp; Performance</v>
          </cell>
          <cell r="L1441" t="str">
            <v>Load Relief</v>
          </cell>
          <cell r="M1441" t="str">
            <v>Specific</v>
          </cell>
          <cell r="N1441" t="str">
            <v>HUF/Feeder Health Review</v>
          </cell>
          <cell r="O1441" t="str">
            <v>cancelled</v>
          </cell>
          <cell r="P1441">
            <v>8375</v>
          </cell>
          <cell r="Q1441" t="str">
            <v>C05822</v>
          </cell>
          <cell r="R1441">
            <v>38240</v>
          </cell>
          <cell r="S1441" t="str">
            <v>diconz</v>
          </cell>
          <cell r="U1441" t="str">
            <v>NM HUF Relief FY07</v>
          </cell>
          <cell r="V1441" t="str">
            <v xml:space="preserve">  </v>
          </cell>
          <cell r="W1441" t="str">
            <v xml:space="preserve">  </v>
          </cell>
          <cell r="X1441" t="str">
            <v>Div Ops-NE Electric</v>
          </cell>
          <cell r="Y1441" t="str">
            <v>75005310E</v>
          </cell>
          <cell r="Z1441" t="str">
            <v>MAE1000 - MA Electric Distribution PC</v>
          </cell>
          <cell r="AA1441" t="str">
            <v>NONE</v>
          </cell>
          <cell r="AB1441" t="str">
            <v>MASS PLANT - MA 5310 - MAE1000</v>
          </cell>
          <cell r="AE1441">
            <v>0</v>
          </cell>
          <cell r="AK1441">
            <v>41079</v>
          </cell>
        </row>
        <row r="1442">
          <cell r="A1442" t="str">
            <v>C005823</v>
          </cell>
          <cell r="B1442">
            <v>5310</v>
          </cell>
          <cell r="D1442" t="str">
            <v>NM HUF Relief FY08</v>
          </cell>
          <cell r="E1442" t="str">
            <v>P_Electric Distribution Line MA</v>
          </cell>
          <cell r="G1442" t="str">
            <v>49</v>
          </cell>
          <cell r="H1442" t="str">
            <v>NONE</v>
          </cell>
          <cell r="I1442" t="str">
            <v>WHEELER, RUSSELL</v>
          </cell>
          <cell r="J1442" t="str">
            <v>System Capacity &amp; Performance</v>
          </cell>
          <cell r="L1442" t="str">
            <v>Load Relief</v>
          </cell>
          <cell r="M1442" t="str">
            <v>Specific</v>
          </cell>
          <cell r="N1442" t="str">
            <v>HUF/Feeder Health Review</v>
          </cell>
          <cell r="O1442" t="str">
            <v>Closed</v>
          </cell>
          <cell r="P1442">
            <v>8376</v>
          </cell>
          <cell r="Q1442" t="str">
            <v>C05823</v>
          </cell>
          <cell r="R1442">
            <v>38240</v>
          </cell>
          <cell r="S1442" t="str">
            <v>diconz</v>
          </cell>
          <cell r="U1442" t="str">
            <v>NM HUF Relief FY08</v>
          </cell>
          <cell r="V1442" t="str">
            <v xml:space="preserve">  </v>
          </cell>
          <cell r="W1442" t="str">
            <v xml:space="preserve">  </v>
          </cell>
          <cell r="X1442" t="str">
            <v>Div Ops-NE Electric</v>
          </cell>
          <cell r="Y1442" t="str">
            <v>75005310E</v>
          </cell>
          <cell r="Z1442" t="str">
            <v>MAE1000 - MA Electric Distribution PC</v>
          </cell>
          <cell r="AA1442" t="str">
            <v>NONE</v>
          </cell>
          <cell r="AB1442" t="str">
            <v>MASS PLANT - MA 5310 - MAE1000</v>
          </cell>
          <cell r="AE1442">
            <v>1</v>
          </cell>
          <cell r="AF1442" t="str">
            <v>1</v>
          </cell>
          <cell r="AG1442">
            <v>39113</v>
          </cell>
          <cell r="AH1442">
            <v>1170000</v>
          </cell>
          <cell r="AI1442">
            <v>0</v>
          </cell>
          <cell r="AJ1442">
            <v>0</v>
          </cell>
          <cell r="AK1442">
            <v>0</v>
          </cell>
          <cell r="AL1442">
            <v>1</v>
          </cell>
          <cell r="AM1442">
            <v>0</v>
          </cell>
          <cell r="AN1442">
            <v>1</v>
          </cell>
        </row>
        <row r="1443">
          <cell r="A1443" t="str">
            <v>C005824</v>
          </cell>
          <cell r="B1443">
            <v>5310</v>
          </cell>
          <cell r="D1443" t="str">
            <v>NM HUF Relief FY09</v>
          </cell>
          <cell r="E1443" t="str">
            <v>P_Electric Distribution Line MA</v>
          </cell>
          <cell r="G1443" t="str">
            <v>36</v>
          </cell>
          <cell r="H1443" t="str">
            <v>NONE</v>
          </cell>
          <cell r="I1443" t="str">
            <v>WHEELER, RUSSELL</v>
          </cell>
          <cell r="J1443" t="str">
            <v>System Capacity &amp; Performance</v>
          </cell>
          <cell r="L1443" t="str">
            <v>Load Relief</v>
          </cell>
          <cell r="M1443" t="str">
            <v>Program</v>
          </cell>
          <cell r="N1443" t="str">
            <v>HUF/Feeder Health Review</v>
          </cell>
          <cell r="O1443" t="str">
            <v>cancelled</v>
          </cell>
          <cell r="P1443">
            <v>8377</v>
          </cell>
          <cell r="Q1443" t="str">
            <v>C05824</v>
          </cell>
          <cell r="R1443">
            <v>38240</v>
          </cell>
          <cell r="S1443" t="str">
            <v>diconz</v>
          </cell>
          <cell r="U1443" t="str">
            <v>NM HUF Relief FY09</v>
          </cell>
          <cell r="V1443" t="str">
            <v xml:space="preserve">  </v>
          </cell>
          <cell r="W1443" t="str">
            <v xml:space="preserve">  </v>
          </cell>
          <cell r="X1443" t="str">
            <v>Div Ops-NE Electric</v>
          </cell>
          <cell r="Y1443" t="str">
            <v>75005310E</v>
          </cell>
          <cell r="Z1443" t="str">
            <v>MAE1000 - MA Electric Distribution PC</v>
          </cell>
          <cell r="AA1443" t="str">
            <v>NONE</v>
          </cell>
          <cell r="AB1443" t="str">
            <v>MASS PLANT - MA 5310 - MAE1000</v>
          </cell>
          <cell r="AE1443">
            <v>0</v>
          </cell>
          <cell r="AK1443">
            <v>40263</v>
          </cell>
        </row>
        <row r="1444">
          <cell r="A1444" t="str">
            <v>C005825</v>
          </cell>
          <cell r="B1444">
            <v>5310</v>
          </cell>
          <cell r="D1444" t="str">
            <v>NM HUF Relief FY10</v>
          </cell>
          <cell r="E1444" t="str">
            <v>P_Electric Distribution Line MA</v>
          </cell>
          <cell r="G1444" t="str">
            <v>NONE</v>
          </cell>
          <cell r="H1444" t="str">
            <v>NONE</v>
          </cell>
          <cell r="I1444" t="str">
            <v>WHEELER, RUSSELL</v>
          </cell>
          <cell r="L1444" t="str">
            <v>Load Relief</v>
          </cell>
          <cell r="M1444" t="str">
            <v>Program</v>
          </cell>
          <cell r="N1444" t="str">
            <v>HUF/Feeder Health Review</v>
          </cell>
          <cell r="O1444" t="str">
            <v>cancelled</v>
          </cell>
          <cell r="Q1444" t="str">
            <v>C05825</v>
          </cell>
          <cell r="R1444">
            <v>38240</v>
          </cell>
          <cell r="S1444" t="str">
            <v>diconz</v>
          </cell>
          <cell r="U1444" t="str">
            <v>NM HUF Relief FY10</v>
          </cell>
          <cell r="V1444" t="str">
            <v xml:space="preserve">  </v>
          </cell>
          <cell r="W1444" t="str">
            <v xml:space="preserve">  </v>
          </cell>
          <cell r="X1444" t="str">
            <v>Div Ops-NE Electric</v>
          </cell>
          <cell r="Y1444" t="str">
            <v>75005310E</v>
          </cell>
          <cell r="Z1444" t="str">
            <v>MAE1000 - MA Electric Distribution PC</v>
          </cell>
          <cell r="AA1444" t="str">
            <v>NONE</v>
          </cell>
          <cell r="AB1444" t="str">
            <v>MASS PLANT - MA 5310 - MAE1000</v>
          </cell>
          <cell r="AE1444">
            <v>0</v>
          </cell>
          <cell r="AK1444">
            <v>40263</v>
          </cell>
        </row>
        <row r="1445">
          <cell r="A1445" t="str">
            <v>C005826</v>
          </cell>
          <cell r="B1445">
            <v>5310</v>
          </cell>
          <cell r="C1445" t="str">
            <v>Massachusetts - West</v>
          </cell>
          <cell r="D1445" t="str">
            <v>IE - NM OFC Initiative</v>
          </cell>
          <cell r="E1445" t="str">
            <v>P_Electric Distribution Line MA</v>
          </cell>
          <cell r="F1445" t="str">
            <v>USSC-13-070</v>
          </cell>
          <cell r="G1445" t="str">
            <v>41</v>
          </cell>
          <cell r="H1445" t="str">
            <v>15</v>
          </cell>
          <cell r="I1445" t="str">
            <v>PATTERSON, JAMES</v>
          </cell>
          <cell r="J1445" t="str">
            <v>Asset Condition</v>
          </cell>
          <cell r="K1445" t="str">
            <v>D_REP-OFC Replacement/Elimination</v>
          </cell>
          <cell r="L1445" t="str">
            <v>Asset Replacement</v>
          </cell>
          <cell r="M1445" t="str">
            <v>Program</v>
          </cell>
          <cell r="N1445" t="str">
            <v>OFC Replacements/Elimination</v>
          </cell>
          <cell r="O1445" t="str">
            <v>open</v>
          </cell>
          <cell r="P1445">
            <v>8219</v>
          </cell>
          <cell r="Q1445" t="str">
            <v>C05826</v>
          </cell>
          <cell r="R1445">
            <v>38240</v>
          </cell>
          <cell r="S1445" t="str">
            <v>diconz</v>
          </cell>
          <cell r="U1445" t="str">
            <v>Remove all Oil Fuse Cutouts in the North and Granite region.</v>
          </cell>
          <cell r="V1445" t="str">
            <v xml:space="preserve">1/9/07 - changed title from "EI - NM OFC Initiative" </v>
          </cell>
          <cell r="W1445" t="str">
            <v>This project will provide for the replacement of approximately 20 OFC's in the BSN Division in FY06 as part of the programmed replacement of all OFC's in National Grid's New England service territory.</v>
          </cell>
          <cell r="X1445" t="str">
            <v>Div Ops-NE Electric</v>
          </cell>
          <cell r="Y1445" t="str">
            <v>75005310E</v>
          </cell>
          <cell r="Z1445" t="str">
            <v>MAE1000 - MA Electric Distribution PC</v>
          </cell>
          <cell r="AA1445" t="str">
            <v>NONE</v>
          </cell>
          <cell r="AB1445" t="str">
            <v>MASS PLANT - MA 5310 - MAE1000</v>
          </cell>
          <cell r="AC1445" t="str">
            <v>A61 C143 X57</v>
          </cell>
          <cell r="AE1445">
            <v>12</v>
          </cell>
          <cell r="AF1445" t="str">
            <v>12</v>
          </cell>
          <cell r="AG1445">
            <v>41383</v>
          </cell>
          <cell r="AH1445">
            <v>6374500</v>
          </cell>
          <cell r="AI1445" t="str">
            <v>1.10</v>
          </cell>
          <cell r="AJ1445" t="str">
            <v>1.10</v>
          </cell>
        </row>
        <row r="1446">
          <cell r="A1446" t="str">
            <v>C005827</v>
          </cell>
          <cell r="B1446">
            <v>5310</v>
          </cell>
          <cell r="D1446" t="str">
            <v>NM OFC Initiative FY07</v>
          </cell>
          <cell r="E1446" t="str">
            <v>P_Electric Distribution Line MA</v>
          </cell>
          <cell r="G1446" t="str">
            <v>NONE</v>
          </cell>
          <cell r="H1446" t="str">
            <v>NONE</v>
          </cell>
          <cell r="I1446" t="str">
            <v>CERULLI, JOHN</v>
          </cell>
          <cell r="J1446" t="str">
            <v>Asset Condition</v>
          </cell>
          <cell r="L1446" t="str">
            <v>Asset Replacement</v>
          </cell>
          <cell r="M1446" t="str">
            <v>Specific</v>
          </cell>
          <cell r="N1446" t="str">
            <v>OFC Replacements/Elimination</v>
          </cell>
          <cell r="O1446" t="str">
            <v>cancelled</v>
          </cell>
          <cell r="P1446">
            <v>8378</v>
          </cell>
          <cell r="Q1446" t="str">
            <v>C05827</v>
          </cell>
          <cell r="R1446">
            <v>38240</v>
          </cell>
          <cell r="S1446" t="str">
            <v>diconz</v>
          </cell>
          <cell r="U1446" t="str">
            <v>BNM OFC Initiative FY07</v>
          </cell>
          <cell r="V1446" t="str">
            <v xml:space="preserve">  </v>
          </cell>
          <cell r="W1446" t="str">
            <v xml:space="preserve">  </v>
          </cell>
          <cell r="X1446" t="str">
            <v>Div Ops-NE Electric</v>
          </cell>
          <cell r="Y1446" t="str">
            <v>75005310E</v>
          </cell>
          <cell r="Z1446" t="str">
            <v>MAE1000 - MA Electric Distribution PC</v>
          </cell>
          <cell r="AA1446" t="str">
            <v>NONE</v>
          </cell>
          <cell r="AB1446" t="str">
            <v>MASS PLANT - MA 5310 - MAE1000</v>
          </cell>
          <cell r="AE1446">
            <v>0</v>
          </cell>
          <cell r="AK1446">
            <v>41079</v>
          </cell>
        </row>
        <row r="1447">
          <cell r="A1447" t="str">
            <v>C005828</v>
          </cell>
          <cell r="B1447">
            <v>5310</v>
          </cell>
          <cell r="D1447" t="str">
            <v>NM OFC Initiative FY08</v>
          </cell>
          <cell r="E1447" t="str">
            <v>P_Electric Distribution Line MA</v>
          </cell>
          <cell r="G1447" t="str">
            <v>NONE</v>
          </cell>
          <cell r="H1447" t="str">
            <v>NONE</v>
          </cell>
          <cell r="I1447" t="str">
            <v>CERULLI, JOHN</v>
          </cell>
          <cell r="J1447" t="str">
            <v>Asset Condition</v>
          </cell>
          <cell r="L1447" t="str">
            <v>Asset Replacement</v>
          </cell>
          <cell r="M1447" t="str">
            <v>Specific</v>
          </cell>
          <cell r="N1447" t="str">
            <v>OFC Replacements/Elimination</v>
          </cell>
          <cell r="O1447" t="str">
            <v>cancelled</v>
          </cell>
          <cell r="P1447">
            <v>8379</v>
          </cell>
          <cell r="Q1447" t="str">
            <v>C05828</v>
          </cell>
          <cell r="R1447">
            <v>38240</v>
          </cell>
          <cell r="S1447" t="str">
            <v>diconz</v>
          </cell>
          <cell r="U1447" t="str">
            <v>BNM OFC Initiative FY08</v>
          </cell>
          <cell r="V1447" t="str">
            <v xml:space="preserve">  </v>
          </cell>
          <cell r="W1447" t="str">
            <v xml:space="preserve">  </v>
          </cell>
          <cell r="X1447" t="str">
            <v>Div Ops-NE Electric</v>
          </cell>
          <cell r="Y1447" t="str">
            <v>75005310E</v>
          </cell>
          <cell r="Z1447" t="str">
            <v>MAE1000 - MA Electric Distribution PC</v>
          </cell>
          <cell r="AA1447" t="str">
            <v>NONE</v>
          </cell>
          <cell r="AB1447" t="str">
            <v>MASS PLANT - MA 5310 - MAE1000</v>
          </cell>
          <cell r="AE1447">
            <v>0</v>
          </cell>
          <cell r="AK1447">
            <v>41079</v>
          </cell>
        </row>
        <row r="1448">
          <cell r="A1448" t="str">
            <v>C005829</v>
          </cell>
          <cell r="B1448">
            <v>5310</v>
          </cell>
          <cell r="D1448" t="str">
            <v>NM OFC Initiative FY09</v>
          </cell>
          <cell r="E1448" t="str">
            <v>P_Electric Distribution Line MA</v>
          </cell>
          <cell r="G1448" t="str">
            <v>NONE</v>
          </cell>
          <cell r="H1448" t="str">
            <v>NONE</v>
          </cell>
          <cell r="I1448" t="str">
            <v>CERULLI, JOHN</v>
          </cell>
          <cell r="J1448" t="str">
            <v>Asset Condition</v>
          </cell>
          <cell r="L1448" t="str">
            <v>Asset Replacement</v>
          </cell>
          <cell r="M1448" t="str">
            <v>Specific</v>
          </cell>
          <cell r="N1448" t="str">
            <v>OFC Replacements/Elimination</v>
          </cell>
          <cell r="O1448" t="str">
            <v>cancelled</v>
          </cell>
          <cell r="P1448">
            <v>8380</v>
          </cell>
          <cell r="Q1448" t="str">
            <v>C05829</v>
          </cell>
          <cell r="R1448">
            <v>38240</v>
          </cell>
          <cell r="S1448" t="str">
            <v>diconz</v>
          </cell>
          <cell r="U1448" t="str">
            <v>BNM OFC Initiative FY09</v>
          </cell>
          <cell r="V1448" t="str">
            <v xml:space="preserve">  </v>
          </cell>
          <cell r="W1448" t="str">
            <v xml:space="preserve">  </v>
          </cell>
          <cell r="X1448" t="str">
            <v>Div Ops-NE Electric</v>
          </cell>
          <cell r="Y1448" t="str">
            <v>75005310E</v>
          </cell>
          <cell r="Z1448" t="str">
            <v>MAE1000 - MA Electric Distribution PC</v>
          </cell>
          <cell r="AA1448" t="str">
            <v>NONE</v>
          </cell>
          <cell r="AB1448" t="str">
            <v>MASS PLANT - MA 5310 - MAE1000</v>
          </cell>
          <cell r="AE1448">
            <v>0</v>
          </cell>
          <cell r="AK1448">
            <v>41079</v>
          </cell>
        </row>
        <row r="1449">
          <cell r="A1449" t="str">
            <v>C005830</v>
          </cell>
          <cell r="B1449">
            <v>5310</v>
          </cell>
          <cell r="D1449" t="str">
            <v>NM OFC Initiative FY10</v>
          </cell>
          <cell r="E1449" t="str">
            <v>P_Electric Distribution Line MA</v>
          </cell>
          <cell r="G1449" t="str">
            <v>NONE</v>
          </cell>
          <cell r="H1449" t="str">
            <v>NONE</v>
          </cell>
          <cell r="I1449" t="str">
            <v>CERULLI, JOHN</v>
          </cell>
          <cell r="J1449" t="str">
            <v>Asset Condition</v>
          </cell>
          <cell r="L1449" t="str">
            <v>Asset Replacement</v>
          </cell>
          <cell r="M1449" t="str">
            <v>Specific</v>
          </cell>
          <cell r="N1449" t="str">
            <v>OFC Replacements/Elimination</v>
          </cell>
          <cell r="O1449" t="str">
            <v>cancelled</v>
          </cell>
          <cell r="P1449">
            <v>8381</v>
          </cell>
          <cell r="Q1449" t="str">
            <v>C05830</v>
          </cell>
          <cell r="R1449">
            <v>38240</v>
          </cell>
          <cell r="S1449" t="str">
            <v>diconz</v>
          </cell>
          <cell r="U1449" t="str">
            <v>BNM OFC Initiative FY10</v>
          </cell>
          <cell r="V1449" t="str">
            <v xml:space="preserve">  </v>
          </cell>
          <cell r="W1449" t="str">
            <v xml:space="preserve">  </v>
          </cell>
          <cell r="X1449" t="str">
            <v>Div Ops-NE Electric</v>
          </cell>
          <cell r="Y1449" t="str">
            <v>75005310E</v>
          </cell>
          <cell r="Z1449" t="str">
            <v>MAE1000 - MA Electric Distribution PC</v>
          </cell>
          <cell r="AA1449" t="str">
            <v>NONE</v>
          </cell>
          <cell r="AB1449" t="str">
            <v>MASS PLANT - MA 5310 - MAE1000</v>
          </cell>
          <cell r="AE1449">
            <v>0</v>
          </cell>
          <cell r="AK1449">
            <v>41079</v>
          </cell>
        </row>
        <row r="1450">
          <cell r="A1450" t="str">
            <v>C005834</v>
          </cell>
          <cell r="B1450">
            <v>5310</v>
          </cell>
          <cell r="D1450" t="str">
            <v>SE-9L4/9L5 Tie, Central Ave, Seek</v>
          </cell>
          <cell r="E1450" t="str">
            <v>P_Electric Distribution Line MA</v>
          </cell>
          <cell r="G1450" t="str">
            <v>NONE</v>
          </cell>
          <cell r="H1450" t="str">
            <v>NONE</v>
          </cell>
          <cell r="L1450" t="str">
            <v>Load Relief</v>
          </cell>
          <cell r="M1450" t="str">
            <v>Specific</v>
          </cell>
          <cell r="O1450" t="str">
            <v>cancelled</v>
          </cell>
          <cell r="Q1450" t="str">
            <v>C05834</v>
          </cell>
          <cell r="R1450">
            <v>38240</v>
          </cell>
          <cell r="S1450" t="str">
            <v>bauer</v>
          </cell>
          <cell r="U1450" t="str">
            <v>Install 5400 feet of 477 SP from P2123 to P2173 Central Ave (overbuilding the 4kv) in Seekonk.  Install a load break switch on P2123 Central Ave.</v>
          </cell>
          <cell r="V1450" t="str">
            <v>This work will provide load relief to one feeder position (9L5) that is projected to exceed 90 % of its SNC in 2010.</v>
          </cell>
          <cell r="W1450" t="str">
            <v>This work has been identified in the soon to be released Attleboro Area PSA Study.  This work will relieve one feeder that is projected to be loaded above 90% of its SNC in 2010.</v>
          </cell>
          <cell r="X1450" t="str">
            <v>Div Ops-NE Electric</v>
          </cell>
          <cell r="Y1450" t="str">
            <v>75005310E</v>
          </cell>
          <cell r="Z1450" t="str">
            <v>MAE1000 - MA Electric Distribution PC</v>
          </cell>
          <cell r="AA1450" t="str">
            <v>NONE</v>
          </cell>
          <cell r="AB1450" t="str">
            <v>MASS PLANT - MA 5310 - MAE1000</v>
          </cell>
          <cell r="AE1450">
            <v>0</v>
          </cell>
          <cell r="AK1450">
            <v>39303</v>
          </cell>
        </row>
        <row r="1451">
          <cell r="A1451" t="str">
            <v>C005835</v>
          </cell>
          <cell r="B1451">
            <v>5310</v>
          </cell>
          <cell r="D1451" t="str">
            <v>NM Relay Replacements FY09</v>
          </cell>
          <cell r="E1451" t="str">
            <v>P_Electric Distribution Sub MA</v>
          </cell>
          <cell r="G1451" t="str">
            <v>NONE</v>
          </cell>
          <cell r="H1451" t="str">
            <v>NONE</v>
          </cell>
          <cell r="L1451" t="str">
            <v>Asset Replacement</v>
          </cell>
          <cell r="M1451" t="str">
            <v>Specific</v>
          </cell>
          <cell r="N1451" t="str">
            <v>Relay Replacements</v>
          </cell>
          <cell r="O1451" t="str">
            <v>cancelled</v>
          </cell>
          <cell r="Q1451" t="str">
            <v>C05835</v>
          </cell>
          <cell r="R1451">
            <v>38240</v>
          </cell>
          <cell r="S1451" t="str">
            <v>nanglf</v>
          </cell>
          <cell r="U1451" t="str">
            <v xml:space="preserve">  </v>
          </cell>
          <cell r="V1451" t="str">
            <v xml:space="preserve">cancel fp per email from Kelly, Patrick N. (SYR) 7/13/09. Kabir Salaam </v>
          </cell>
          <cell r="W1451" t="str">
            <v xml:space="preserve">  </v>
          </cell>
          <cell r="X1451" t="str">
            <v>Div Ops-NE Electric</v>
          </cell>
          <cell r="Y1451" t="str">
            <v>75005310E</v>
          </cell>
          <cell r="Z1451" t="str">
            <v>MAE1000 - MA Electric Distribution PC</v>
          </cell>
          <cell r="AA1451" t="str">
            <v>NONE</v>
          </cell>
          <cell r="AB1451" t="str">
            <v xml:space="preserve">COMPANY 5310 LEVEL ELECT DIST </v>
          </cell>
          <cell r="AE1451">
            <v>0</v>
          </cell>
          <cell r="AK1451">
            <v>40007</v>
          </cell>
        </row>
        <row r="1452">
          <cell r="A1452" t="str">
            <v>C005836</v>
          </cell>
          <cell r="B1452">
            <v>5310</v>
          </cell>
          <cell r="D1452" t="str">
            <v>BS Relay Replacements FY07</v>
          </cell>
          <cell r="E1452" t="str">
            <v>P_Electric Distribution Sub MA</v>
          </cell>
          <cell r="G1452" t="str">
            <v>NONE</v>
          </cell>
          <cell r="H1452" t="str">
            <v>NONE</v>
          </cell>
          <cell r="L1452" t="str">
            <v>Asset Replacement</v>
          </cell>
          <cell r="M1452" t="str">
            <v>Specific</v>
          </cell>
          <cell r="N1452" t="str">
            <v>Relay Replacements</v>
          </cell>
          <cell r="O1452" t="str">
            <v>cancelled</v>
          </cell>
          <cell r="Q1452" t="str">
            <v>C05836</v>
          </cell>
          <cell r="R1452">
            <v>38240</v>
          </cell>
          <cell r="S1452" t="str">
            <v>nanglf</v>
          </cell>
          <cell r="U1452" t="str">
            <v>BS Relay Replacements FY07</v>
          </cell>
          <cell r="V1452" t="str">
            <v xml:space="preserve">cancel fp per email from Kelly, Patrick N. (SYR) 7/13/09. Kabir Salaam </v>
          </cell>
          <cell r="W1452" t="str">
            <v xml:space="preserve">  </v>
          </cell>
          <cell r="X1452" t="str">
            <v>Div Ops-NE Electric</v>
          </cell>
          <cell r="Y1452" t="str">
            <v>75005310E</v>
          </cell>
          <cell r="Z1452" t="str">
            <v>MAE1000 - MA Electric Distribution PC</v>
          </cell>
          <cell r="AA1452" t="str">
            <v>NONE</v>
          </cell>
          <cell r="AB1452" t="str">
            <v xml:space="preserve">COMPANY 5310 LEVEL ELECT DIST </v>
          </cell>
          <cell r="AE1452">
            <v>0</v>
          </cell>
          <cell r="AK1452">
            <v>40007</v>
          </cell>
        </row>
        <row r="1453">
          <cell r="A1453" t="str">
            <v>C005838</v>
          </cell>
          <cell r="B1453">
            <v>5310</v>
          </cell>
          <cell r="D1453" t="str">
            <v>BS Relay Replacements FY06 - UFLS</v>
          </cell>
          <cell r="E1453" t="str">
            <v>P_Electric Distribution Sub MA</v>
          </cell>
          <cell r="G1453" t="str">
            <v>NONE</v>
          </cell>
          <cell r="H1453" t="str">
            <v>NONE</v>
          </cell>
          <cell r="J1453" t="str">
            <v>Asset Condition</v>
          </cell>
          <cell r="L1453" t="str">
            <v>Asset Replacement</v>
          </cell>
          <cell r="M1453" t="str">
            <v>Specific</v>
          </cell>
          <cell r="N1453" t="str">
            <v>Substation Asset Replacement</v>
          </cell>
          <cell r="O1453" t="str">
            <v>cancelled</v>
          </cell>
          <cell r="P1453">
            <v>7208</v>
          </cell>
          <cell r="Q1453" t="str">
            <v>C05838</v>
          </cell>
          <cell r="R1453">
            <v>38240</v>
          </cell>
          <cell r="S1453" t="str">
            <v>nanglf</v>
          </cell>
          <cell r="U1453" t="str">
            <v>Replace UFLS relays in Bay State Southern Div manafactured by Hathaway (Type PFR ad SFR UF relays) with newer type UF devices such as Basler Type BE1-81 and set for appropriate time delay</v>
          </cell>
          <cell r="V1453" t="str">
            <v xml:space="preserve">  </v>
          </cell>
          <cell r="W1453" t="str">
            <v>The reason for replacing UFLS Hathaway (Type PFR ad SFR UF) relays with BASLER equivalents is that the UFLS relays are prone to failure</v>
          </cell>
          <cell r="X1453" t="str">
            <v>Div Ops-NE Electric</v>
          </cell>
          <cell r="Y1453" t="str">
            <v>75005310E</v>
          </cell>
          <cell r="Z1453" t="str">
            <v>MAE1000 - MA Electric Distribution PC</v>
          </cell>
          <cell r="AA1453" t="str">
            <v>NONE</v>
          </cell>
          <cell r="AB1453" t="str">
            <v xml:space="preserve">COMPANY 5310 LEVEL ELECT DIST </v>
          </cell>
          <cell r="AE1453">
            <v>3</v>
          </cell>
          <cell r="AF1453" t="str">
            <v>3</v>
          </cell>
          <cell r="AG1453">
            <v>39223</v>
          </cell>
          <cell r="AH1453">
            <v>24200</v>
          </cell>
          <cell r="AK1453">
            <v>39842</v>
          </cell>
        </row>
        <row r="1454">
          <cell r="A1454" t="str">
            <v>C005840</v>
          </cell>
          <cell r="B1454">
            <v>5310</v>
          </cell>
          <cell r="D1454" t="str">
            <v>BW Relay Replacements FY06 - UFLS</v>
          </cell>
          <cell r="E1454" t="str">
            <v>P_Electric Distribution Sub MA</v>
          </cell>
          <cell r="G1454" t="str">
            <v>NONE</v>
          </cell>
          <cell r="H1454" t="str">
            <v>NONE</v>
          </cell>
          <cell r="I1454" t="str">
            <v>PANTALONE, DAVID</v>
          </cell>
          <cell r="J1454" t="str">
            <v>Asset Condition</v>
          </cell>
          <cell r="L1454" t="str">
            <v>Asset Replacement</v>
          </cell>
          <cell r="M1454" t="str">
            <v>Specific</v>
          </cell>
          <cell r="N1454" t="str">
            <v>Relay Replacements</v>
          </cell>
          <cell r="O1454" t="str">
            <v>cancelled</v>
          </cell>
          <cell r="P1454">
            <v>7230</v>
          </cell>
          <cell r="Q1454" t="str">
            <v>C05840</v>
          </cell>
          <cell r="R1454">
            <v>38240</v>
          </cell>
          <cell r="S1454" t="str">
            <v>nanglf</v>
          </cell>
          <cell r="U1454" t="str">
            <v>Replace UFLS relays in Bay State Western District manafactured by Hathaway (Type PFR ad SFR UF relays) with newer type UF devices such as Basler Type BE1-81 and set for appropriate time delay</v>
          </cell>
          <cell r="V1454" t="str">
            <v xml:space="preserve">  </v>
          </cell>
          <cell r="W1454" t="str">
            <v>The reason for replacing UFLS Hathaway (Type PFR ad SFR UF) relays with BASLER equivalents is that the UFLS relays are prone to failure</v>
          </cell>
          <cell r="X1454" t="str">
            <v>Div Ops-NE Electric</v>
          </cell>
          <cell r="Y1454" t="str">
            <v>75005310E</v>
          </cell>
          <cell r="Z1454" t="str">
            <v>MAE1000 - MA Electric Distribution PC</v>
          </cell>
          <cell r="AA1454" t="str">
            <v>NONE</v>
          </cell>
          <cell r="AB1454" t="str">
            <v xml:space="preserve">COMPANY 5310 LEVEL ELECT DIST </v>
          </cell>
          <cell r="AE1454">
            <v>1</v>
          </cell>
          <cell r="AK1454">
            <v>39262</v>
          </cell>
        </row>
        <row r="1455">
          <cell r="A1455" t="str">
            <v>C005843</v>
          </cell>
          <cell r="B1455">
            <v>5310</v>
          </cell>
          <cell r="D1455" t="str">
            <v>BW Relay Replacements FY07</v>
          </cell>
          <cell r="E1455" t="str">
            <v>P_Electric Distribution Sub MA</v>
          </cell>
          <cell r="G1455" t="str">
            <v>NONE</v>
          </cell>
          <cell r="H1455" t="str">
            <v>NONE</v>
          </cell>
          <cell r="L1455" t="str">
            <v>Asset Replacement</v>
          </cell>
          <cell r="M1455" t="str">
            <v>Specific</v>
          </cell>
          <cell r="N1455" t="str">
            <v>Relay Replacements</v>
          </cell>
          <cell r="O1455" t="str">
            <v>cancelled</v>
          </cell>
          <cell r="Q1455" t="str">
            <v>C05843</v>
          </cell>
          <cell r="R1455">
            <v>38240</v>
          </cell>
          <cell r="S1455" t="str">
            <v>nanglf</v>
          </cell>
          <cell r="U1455" t="str">
            <v>BW Relay Replacements FY07</v>
          </cell>
          <cell r="V1455" t="str">
            <v xml:space="preserve">  </v>
          </cell>
          <cell r="W1455" t="str">
            <v xml:space="preserve">  </v>
          </cell>
          <cell r="X1455" t="str">
            <v>Div Ops-NE Electric</v>
          </cell>
          <cell r="Y1455" t="str">
            <v>75005310E</v>
          </cell>
          <cell r="Z1455" t="str">
            <v>MAE1000 - MA Electric Distribution PC</v>
          </cell>
          <cell r="AA1455" t="str">
            <v>NONE</v>
          </cell>
          <cell r="AB1455" t="str">
            <v xml:space="preserve">COMPANY 5310 LEVEL ELECT DIST </v>
          </cell>
          <cell r="AE1455">
            <v>0</v>
          </cell>
          <cell r="AK1455">
            <v>39262</v>
          </cell>
        </row>
        <row r="1456">
          <cell r="A1456" t="str">
            <v>C005844</v>
          </cell>
          <cell r="B1456">
            <v>5310</v>
          </cell>
          <cell r="D1456" t="str">
            <v>BW Relay Replacements FY08</v>
          </cell>
          <cell r="E1456" t="str">
            <v>P_Electric Distribution Sub MA</v>
          </cell>
          <cell r="G1456" t="str">
            <v>NONE</v>
          </cell>
          <cell r="H1456" t="str">
            <v>NONE</v>
          </cell>
          <cell r="L1456" t="str">
            <v>Asset Replacement</v>
          </cell>
          <cell r="M1456" t="str">
            <v>Specific</v>
          </cell>
          <cell r="N1456" t="str">
            <v>Relay Replacements</v>
          </cell>
          <cell r="O1456" t="str">
            <v>cancelled</v>
          </cell>
          <cell r="Q1456" t="str">
            <v>C05844</v>
          </cell>
          <cell r="R1456">
            <v>38240</v>
          </cell>
          <cell r="S1456" t="str">
            <v>nanglf</v>
          </cell>
          <cell r="U1456" t="str">
            <v xml:space="preserve">  </v>
          </cell>
          <cell r="V1456" t="str">
            <v xml:space="preserve">  </v>
          </cell>
          <cell r="W1456" t="str">
            <v xml:space="preserve">  </v>
          </cell>
          <cell r="X1456" t="str">
            <v>Div Ops-NE Electric</v>
          </cell>
          <cell r="Y1456" t="str">
            <v>75005310E</v>
          </cell>
          <cell r="Z1456" t="str">
            <v>MAE1000 - MA Electric Distribution PC</v>
          </cell>
          <cell r="AA1456" t="str">
            <v>NONE</v>
          </cell>
          <cell r="AB1456" t="str">
            <v xml:space="preserve">COMPANY 5310 LEVEL ELECT DIST </v>
          </cell>
          <cell r="AE1456">
            <v>0</v>
          </cell>
          <cell r="AK1456">
            <v>39262</v>
          </cell>
        </row>
        <row r="1457">
          <cell r="A1457" t="str">
            <v>C005849</v>
          </cell>
          <cell r="B1457">
            <v>5310</v>
          </cell>
          <cell r="D1457" t="str">
            <v>NEW BRIDGEWATER SUB - FDR GETAWAYS</v>
          </cell>
          <cell r="E1457" t="str">
            <v>P_Electric Distribution Line MA</v>
          </cell>
          <cell r="G1457" t="str">
            <v>NONE</v>
          </cell>
          <cell r="H1457" t="str">
            <v>NONE</v>
          </cell>
          <cell r="I1457" t="str">
            <v>FRITSCH, ROBERT</v>
          </cell>
          <cell r="J1457" t="str">
            <v>Statutory/Regulatory</v>
          </cell>
          <cell r="L1457" t="str">
            <v>New Business - Commercial</v>
          </cell>
          <cell r="M1457" t="str">
            <v>Specific</v>
          </cell>
          <cell r="O1457" t="str">
            <v>cancelled</v>
          </cell>
          <cell r="P1457">
            <v>8360</v>
          </cell>
          <cell r="Q1457" t="str">
            <v>C05849</v>
          </cell>
          <cell r="R1457">
            <v>38240</v>
          </cell>
          <cell r="S1457" t="str">
            <v>fritsc</v>
          </cell>
          <cell r="U1457" t="str">
            <v>CONSTRUCT A NEW 115/13.8 KV SUB TO PROVIDE SERVICE TO THE LONGWATER DRIVE INDUSTRIAL PARK.  SUB WILL BE A METALCLAD SUB WITH 3 FEEDERS INITIALLY.</v>
          </cell>
          <cell r="V1457" t="str">
            <v>TIMING AND NEED FOR SUBSTATION IS DRIVEN BY FURTHER DEVELOPMENT OF INDUSTRIAL PARK.</v>
          </cell>
          <cell r="W1457" t="str">
            <v>CONSTRUCT A NEW 115/13.8 KV SUB TO PROVIDE SERVICE TO THE LONGWATER DRIVE INDUSTRIAL PARK.  SUB WILL BE A METALCLAD SUB WITH 3 FEEDERS INITIALLY.</v>
          </cell>
          <cell r="X1457" t="str">
            <v>Div Ops-NE Electric</v>
          </cell>
          <cell r="Y1457" t="str">
            <v>75005310E</v>
          </cell>
          <cell r="Z1457" t="str">
            <v>MAE1000 - MA Electric Distribution PC</v>
          </cell>
          <cell r="AA1457" t="str">
            <v>NONE</v>
          </cell>
          <cell r="AB1457" t="str">
            <v>MASS PLANT - MA 5310 - MAE1000</v>
          </cell>
          <cell r="AE1457">
            <v>0</v>
          </cell>
          <cell r="AK1457">
            <v>40619</v>
          </cell>
        </row>
        <row r="1458">
          <cell r="A1458" t="str">
            <v>C005875</v>
          </cell>
          <cell r="B1458">
            <v>5310</v>
          </cell>
          <cell r="D1458" t="str">
            <v>3W5 Distribution</v>
          </cell>
          <cell r="E1458" t="str">
            <v>P_Electric Distribution Line MA</v>
          </cell>
          <cell r="G1458" t="str">
            <v>NONE</v>
          </cell>
          <cell r="H1458" t="str">
            <v>NONE</v>
          </cell>
          <cell r="I1458" t="str">
            <v>REIS, NICHOLAS</v>
          </cell>
          <cell r="L1458" t="str">
            <v>Load Relief</v>
          </cell>
          <cell r="M1458" t="str">
            <v>Specific</v>
          </cell>
          <cell r="O1458" t="str">
            <v>cancelled</v>
          </cell>
          <cell r="Q1458" t="str">
            <v>C05875</v>
          </cell>
          <cell r="R1458">
            <v>38243</v>
          </cell>
          <cell r="S1458" t="str">
            <v>reisnj</v>
          </cell>
          <cell r="U1458" t="str">
            <v>Construct 3W5 feeder</v>
          </cell>
          <cell r="V1458" t="str">
            <v xml:space="preserve">  </v>
          </cell>
          <cell r="W1458" t="str">
            <v>Load relief and W. Quincy 4 KV conversion</v>
          </cell>
          <cell r="X1458" t="str">
            <v>Div Ops-NE Electric</v>
          </cell>
          <cell r="Y1458" t="str">
            <v>75005310E</v>
          </cell>
          <cell r="Z1458" t="str">
            <v>MAE1000 - MA Electric Distribution PC</v>
          </cell>
          <cell r="AA1458" t="str">
            <v>NONE</v>
          </cell>
          <cell r="AB1458" t="str">
            <v>MASS PLANT - MA 5310 - MAE1000</v>
          </cell>
          <cell r="AE1458">
            <v>0</v>
          </cell>
          <cell r="AK1458">
            <v>38828</v>
          </cell>
        </row>
        <row r="1459">
          <cell r="A1459" t="str">
            <v>C005876</v>
          </cell>
          <cell r="B1459">
            <v>5310</v>
          </cell>
          <cell r="D1459" t="str">
            <v>3W6 Distribution</v>
          </cell>
          <cell r="E1459" t="str">
            <v>P_Electric Distribution Line MA</v>
          </cell>
          <cell r="G1459" t="str">
            <v>NONE</v>
          </cell>
          <cell r="H1459" t="str">
            <v>NONE</v>
          </cell>
          <cell r="I1459" t="str">
            <v>REIS, NICHOLAS</v>
          </cell>
          <cell r="L1459" t="str">
            <v>Load Relief</v>
          </cell>
          <cell r="M1459" t="str">
            <v>Specific</v>
          </cell>
          <cell r="O1459" t="str">
            <v>cancelled</v>
          </cell>
          <cell r="Q1459" t="str">
            <v>C05876</v>
          </cell>
          <cell r="R1459">
            <v>38243</v>
          </cell>
          <cell r="S1459" t="str">
            <v>reisnj</v>
          </cell>
          <cell r="U1459" t="str">
            <v>Construct 3W6 feeder</v>
          </cell>
          <cell r="V1459" t="str">
            <v xml:space="preserve">  </v>
          </cell>
          <cell r="W1459" t="str">
            <v>Load Relief</v>
          </cell>
          <cell r="X1459" t="str">
            <v>Div Ops-NE Electric</v>
          </cell>
          <cell r="Y1459" t="str">
            <v>75005310E</v>
          </cell>
          <cell r="Z1459" t="str">
            <v>MAE1000 - MA Electric Distribution PC</v>
          </cell>
          <cell r="AA1459" t="str">
            <v>NONE</v>
          </cell>
          <cell r="AB1459" t="str">
            <v>MASS PLANT - MA 5310 - MAE1000</v>
          </cell>
          <cell r="AE1459">
            <v>0</v>
          </cell>
          <cell r="AK1459">
            <v>38828</v>
          </cell>
        </row>
        <row r="1460">
          <cell r="A1460" t="str">
            <v>C005877</v>
          </cell>
          <cell r="B1460">
            <v>5310</v>
          </cell>
          <cell r="D1460" t="str">
            <v>Demolish Old 13.8 kV Yard</v>
          </cell>
          <cell r="E1460" t="str">
            <v>P_Electric Distribution Sub MA</v>
          </cell>
          <cell r="G1460" t="str">
            <v>NONE</v>
          </cell>
          <cell r="H1460" t="str">
            <v>NONE</v>
          </cell>
          <cell r="I1460" t="str">
            <v>REIS, NICHOLAS</v>
          </cell>
          <cell r="L1460" t="str">
            <v>Asset Replacement</v>
          </cell>
          <cell r="M1460" t="str">
            <v>Specific</v>
          </cell>
          <cell r="N1460" t="str">
            <v>Substation Asset Replacement</v>
          </cell>
          <cell r="O1460" t="str">
            <v>cancelled</v>
          </cell>
          <cell r="Q1460" t="str">
            <v>C05877</v>
          </cell>
          <cell r="R1460">
            <v>38243</v>
          </cell>
          <cell r="S1460" t="str">
            <v>reisnj</v>
          </cell>
          <cell r="U1460" t="str">
            <v>Demolish Old 13.8 KV yard at Field St. #1 Sub to make way for 4 KV switchgear</v>
          </cell>
          <cell r="V1460" t="str">
            <v xml:space="preserve">  </v>
          </cell>
          <cell r="W1460" t="str">
            <v>ZDemolish old 13.8 KV yard to make way for new 4KV switchgear</v>
          </cell>
          <cell r="X1460" t="str">
            <v>Div Ops-NE Electric</v>
          </cell>
          <cell r="Y1460" t="str">
            <v>75005310E</v>
          </cell>
          <cell r="Z1460" t="str">
            <v>MAE1000 - MA Electric Distribution PC</v>
          </cell>
          <cell r="AA1460" t="str">
            <v>NONE</v>
          </cell>
          <cell r="AB1460" t="str">
            <v>SUB #1 FIELD STREET, QUINCY</v>
          </cell>
          <cell r="AE1460">
            <v>0</v>
          </cell>
          <cell r="AK1460">
            <v>38244</v>
          </cell>
        </row>
        <row r="1461">
          <cell r="A1461" t="str">
            <v>C005878</v>
          </cell>
          <cell r="B1461">
            <v>5310</v>
          </cell>
          <cell r="D1461" t="str">
            <v>SS New 4 kV switchgear Field St.</v>
          </cell>
          <cell r="E1461" t="str">
            <v>P_Electric Distribution Sub MA</v>
          </cell>
          <cell r="G1461" t="str">
            <v>39</v>
          </cell>
          <cell r="H1461" t="str">
            <v>NONE</v>
          </cell>
          <cell r="I1461" t="str">
            <v>BURKS, EMILY</v>
          </cell>
          <cell r="J1461" t="str">
            <v>Asset Condition</v>
          </cell>
          <cell r="L1461" t="str">
            <v>Asset Replacement</v>
          </cell>
          <cell r="M1461" t="str">
            <v>Specific</v>
          </cell>
          <cell r="O1461" t="str">
            <v>Closed</v>
          </cell>
          <cell r="P1461">
            <v>7540</v>
          </cell>
          <cell r="Q1461" t="str">
            <v>C05878</v>
          </cell>
          <cell r="R1461">
            <v>38243</v>
          </cell>
          <cell r="S1461" t="str">
            <v>reisnj</v>
          </cell>
          <cell r="U1461" t="str">
            <v>NOT USED - Install 4KV switchgear and transformer to replace indoor substation at Field St.</v>
          </cell>
          <cell r="V1461" t="str">
            <v xml:space="preserve">  </v>
          </cell>
          <cell r="W1461" t="str">
            <v>Asset replacement of Old Field St. Inside Substation</v>
          </cell>
          <cell r="X1461" t="str">
            <v>Div Ops-NE Electric</v>
          </cell>
          <cell r="Y1461" t="str">
            <v>75005310E</v>
          </cell>
          <cell r="Z1461" t="str">
            <v>MAE1000 - MA Electric Distribution PC</v>
          </cell>
          <cell r="AA1461" t="str">
            <v>NONE</v>
          </cell>
          <cell r="AB1461" t="str">
            <v>SUB #1 FIELD STREET, QUINCY</v>
          </cell>
          <cell r="AE1461">
            <v>3</v>
          </cell>
          <cell r="AF1461" t="str">
            <v>3</v>
          </cell>
          <cell r="AG1461">
            <v>39356</v>
          </cell>
          <cell r="AH1461">
            <v>60000</v>
          </cell>
          <cell r="AI1461">
            <v>1</v>
          </cell>
          <cell r="AJ1461">
            <v>1</v>
          </cell>
          <cell r="AK1461">
            <v>1</v>
          </cell>
          <cell r="AL1461">
            <v>0</v>
          </cell>
          <cell r="AM1461">
            <v>1</v>
          </cell>
          <cell r="AN1461">
            <v>1</v>
          </cell>
        </row>
        <row r="1462">
          <cell r="A1462" t="str">
            <v>C005879</v>
          </cell>
          <cell r="B1462">
            <v>5310</v>
          </cell>
          <cell r="D1462" t="str">
            <v>346H2 Retirement</v>
          </cell>
          <cell r="E1462" t="str">
            <v>P_Electric Distribution Line MA</v>
          </cell>
          <cell r="G1462" t="str">
            <v>NONE</v>
          </cell>
          <cell r="H1462" t="str">
            <v>NONE</v>
          </cell>
          <cell r="I1462" t="str">
            <v>KLISIEWICZ, STEPHEN</v>
          </cell>
          <cell r="L1462" t="str">
            <v>Asset Replacement</v>
          </cell>
          <cell r="M1462" t="str">
            <v>Specific</v>
          </cell>
          <cell r="O1462" t="str">
            <v>cancelled</v>
          </cell>
          <cell r="Q1462" t="str">
            <v>C05879</v>
          </cell>
          <cell r="R1462">
            <v>38243</v>
          </cell>
          <cell r="S1462" t="str">
            <v>klisie</v>
          </cell>
          <cell r="U1462" t="str">
            <v>The 346H2 circuit out of South Bellingham substation is to be retired and the load transferred to the 108W60.</v>
          </cell>
          <cell r="V1462" t="str">
            <v xml:space="preserve">  </v>
          </cell>
          <cell r="W1462" t="str">
            <v>Convert the 346H2 from 2400volt delta to 13,800 volt wye and transfer to the existing 108W60.</v>
          </cell>
          <cell r="X1462" t="str">
            <v>Div Ops-NE Electric</v>
          </cell>
          <cell r="Y1462" t="str">
            <v>75005310E</v>
          </cell>
          <cell r="Z1462" t="str">
            <v>MAE1000 - MA Electric Distribution PC</v>
          </cell>
          <cell r="AA1462" t="str">
            <v>NONE</v>
          </cell>
          <cell r="AB1462" t="str">
            <v>MASS PLANT - MA 5310 - MAE1000</v>
          </cell>
          <cell r="AE1462">
            <v>1</v>
          </cell>
          <cell r="AF1462" t="str">
            <v>1</v>
          </cell>
          <cell r="AG1462">
            <v>38254</v>
          </cell>
          <cell r="AH1462">
            <v>44075.81</v>
          </cell>
          <cell r="AK1462">
            <v>39842</v>
          </cell>
        </row>
        <row r="1463">
          <cell r="A1463" t="str">
            <v>C005880</v>
          </cell>
          <cell r="B1463">
            <v>5310</v>
          </cell>
          <cell r="D1463" t="str">
            <v>INSTALL 23/4 KV SUPPLY TRANSFORMER</v>
          </cell>
          <cell r="E1463" t="str">
            <v>P_Electric Distribution Sub MA</v>
          </cell>
          <cell r="G1463" t="str">
            <v>NONE</v>
          </cell>
          <cell r="H1463" t="str">
            <v>NONE</v>
          </cell>
          <cell r="I1463" t="str">
            <v>MAXIMOVICH, GEORGE</v>
          </cell>
          <cell r="J1463" t="str">
            <v>Asset Condition</v>
          </cell>
          <cell r="L1463" t="str">
            <v>Asset Replacement</v>
          </cell>
          <cell r="M1463" t="str">
            <v>Specific</v>
          </cell>
          <cell r="O1463" t="str">
            <v>cancelled</v>
          </cell>
          <cell r="P1463">
            <v>7327</v>
          </cell>
          <cell r="Q1463" t="str">
            <v>C05880</v>
          </cell>
          <cell r="R1463">
            <v>38243</v>
          </cell>
          <cell r="S1463" t="str">
            <v>reisnj</v>
          </cell>
          <cell r="U1463" t="str">
            <v>INSTALL 23/4 KV SUPPLY TRANSFORMERS TO RESUPPLY FILED ST. 4 KV</v>
          </cell>
          <cell r="V1463" t="str">
            <v xml:space="preserve">  </v>
          </cell>
          <cell r="W1463" t="str">
            <v>RESUPPLY 4 KV AT FIELD ST FROM 23 KV BUS</v>
          </cell>
          <cell r="X1463" t="str">
            <v>Div Ops-NE Electric</v>
          </cell>
          <cell r="Y1463" t="str">
            <v>75005310E</v>
          </cell>
          <cell r="Z1463" t="str">
            <v>MAE1000 - MA Electric Distribution PC</v>
          </cell>
          <cell r="AA1463" t="str">
            <v>NONE</v>
          </cell>
          <cell r="AB1463" t="str">
            <v>SUB #1 FIELD STREET, QUINCY</v>
          </cell>
          <cell r="AE1463">
            <v>0</v>
          </cell>
          <cell r="AK1463">
            <v>39468</v>
          </cell>
        </row>
        <row r="1464">
          <cell r="A1464" t="str">
            <v>C005881</v>
          </cell>
          <cell r="B1464">
            <v>5310</v>
          </cell>
          <cell r="D1464" t="str">
            <v>DEMOLISH 4KV INSIDE SUBSTATION</v>
          </cell>
          <cell r="E1464" t="str">
            <v>P_Electric Distribution Sub MA</v>
          </cell>
          <cell r="G1464" t="str">
            <v>NONE</v>
          </cell>
          <cell r="H1464" t="str">
            <v>NONE</v>
          </cell>
          <cell r="I1464" t="str">
            <v>REIS, NICHOLAS</v>
          </cell>
          <cell r="L1464" t="str">
            <v>Asset Replacement</v>
          </cell>
          <cell r="M1464" t="str">
            <v>Specific</v>
          </cell>
          <cell r="O1464" t="str">
            <v>cancelled</v>
          </cell>
          <cell r="Q1464" t="str">
            <v>C05881</v>
          </cell>
          <cell r="R1464">
            <v>38243</v>
          </cell>
          <cell r="S1464" t="str">
            <v>reisnj</v>
          </cell>
          <cell r="U1464" t="str">
            <v>DEMOLISH 4 KV INSIDE SUBSTATION</v>
          </cell>
          <cell r="V1464" t="str">
            <v xml:space="preserve">cancel fp per email from Kelly, Patrick N. (SYR) 7/13/09. Kabir Salaam </v>
          </cell>
          <cell r="W1464" t="str">
            <v>REMOVE OLD 4KV INSIDE SUBSTATION</v>
          </cell>
          <cell r="X1464" t="str">
            <v>Div Ops-NE Electric</v>
          </cell>
          <cell r="Y1464" t="str">
            <v>75005310E</v>
          </cell>
          <cell r="Z1464" t="str">
            <v>MAE1000 - MA Electric Distribution PC</v>
          </cell>
          <cell r="AA1464" t="str">
            <v>NONE</v>
          </cell>
          <cell r="AB1464" t="str">
            <v>SUB #1 FIELD STREET, QUINCY</v>
          </cell>
          <cell r="AE1464">
            <v>0</v>
          </cell>
          <cell r="AK1464">
            <v>40007</v>
          </cell>
        </row>
        <row r="1465">
          <cell r="A1465" t="str">
            <v>C005882</v>
          </cell>
          <cell r="B1465">
            <v>5310</v>
          </cell>
          <cell r="D1465" t="str">
            <v>WOLLASTON SUB REMOVAL</v>
          </cell>
          <cell r="E1465" t="str">
            <v>P_Electric Distribution Sub MA</v>
          </cell>
          <cell r="G1465" t="str">
            <v>NONE</v>
          </cell>
          <cell r="H1465" t="str">
            <v>NONE</v>
          </cell>
          <cell r="I1465" t="str">
            <v>REIS, NICHOLAS</v>
          </cell>
          <cell r="L1465" t="str">
            <v>Asset Replacement</v>
          </cell>
          <cell r="M1465" t="str">
            <v>Specific</v>
          </cell>
          <cell r="O1465" t="str">
            <v>cancelled</v>
          </cell>
          <cell r="Q1465" t="str">
            <v>C05882</v>
          </cell>
          <cell r="R1465">
            <v>38243</v>
          </cell>
          <cell r="S1465" t="str">
            <v>reisnj</v>
          </cell>
          <cell r="U1465" t="str">
            <v>REMOVE WOLLASTON SUB &amp; EQUIPMENT</v>
          </cell>
          <cell r="V1465" t="str">
            <v xml:space="preserve">cancel fp per email from Kelly, Patrick N. (SYR) 7/13/09. Kabir Salaam </v>
          </cell>
          <cell r="W1465" t="str">
            <v>WOLLASTON 4 KV SUB IS CONVERTED</v>
          </cell>
          <cell r="X1465" t="str">
            <v>Div Ops-NE Electric</v>
          </cell>
          <cell r="Y1465" t="str">
            <v>75005310E</v>
          </cell>
          <cell r="Z1465" t="str">
            <v>MAE1000 - MA Electric Distribution PC</v>
          </cell>
          <cell r="AA1465" t="str">
            <v>NONE</v>
          </cell>
          <cell r="AB1465" t="str">
            <v>SUB #2 WOLLASTON, QUINCY</v>
          </cell>
          <cell r="AE1465">
            <v>0</v>
          </cell>
          <cell r="AK1465">
            <v>40007</v>
          </cell>
        </row>
        <row r="1466">
          <cell r="A1466" t="str">
            <v>C005883</v>
          </cell>
          <cell r="B1466">
            <v>5310</v>
          </cell>
          <cell r="D1466" t="str">
            <v>UG Relocations Windsor Dr Area</v>
          </cell>
          <cell r="E1466" t="str">
            <v>P_Electric Distribution Line MA</v>
          </cell>
          <cell r="G1466" t="str">
            <v>NONE</v>
          </cell>
          <cell r="H1466" t="str">
            <v>NONE</v>
          </cell>
          <cell r="I1466" t="str">
            <v>SHAMOG, MOHAMED</v>
          </cell>
          <cell r="J1466" t="str">
            <v>Statutory/Regulatory</v>
          </cell>
          <cell r="L1466" t="str">
            <v>Public Requirements</v>
          </cell>
          <cell r="M1466" t="str">
            <v>Specific</v>
          </cell>
          <cell r="O1466" t="str">
            <v>Closed</v>
          </cell>
          <cell r="P1466">
            <v>8737</v>
          </cell>
          <cell r="Q1466" t="str">
            <v>C05883</v>
          </cell>
          <cell r="R1466">
            <v>38243</v>
          </cell>
          <cell r="S1466" t="str">
            <v>klisie</v>
          </cell>
          <cell r="U1466" t="str">
            <v>Replace 9 subsurface transformers with pad mounted units, excavate and lower primary and secondary road crossings to allow the Town of Milford to resurface Windsor Rd, Berkley Rd, Fenway Rd., Hillcrest Dr., &amp; Bradford Rd.</v>
          </cell>
          <cell r="V1466" t="str">
            <v xml:space="preserve">  </v>
          </cell>
          <cell r="W1466" t="str">
            <v>The Town of Milford has requested that National Grid relocate it's underground distribution equipment to allow for the resurfacing of the streets off of Windsor Rd. The existing facilities were installed with depths between 7" and 26" below grade where 30</v>
          </cell>
          <cell r="X1466" t="str">
            <v>Div Ops-NE Electric</v>
          </cell>
          <cell r="Y1466" t="str">
            <v>75005310E</v>
          </cell>
          <cell r="Z1466" t="str">
            <v>MAE1000 - MA Electric Distribution PC</v>
          </cell>
          <cell r="AA1466" t="str">
            <v>NONE</v>
          </cell>
          <cell r="AB1466" t="str">
            <v>MASS PLANT - MA 5310 - MAE1000</v>
          </cell>
          <cell r="AE1466">
            <v>2</v>
          </cell>
          <cell r="AF1466" t="str">
            <v>2</v>
          </cell>
          <cell r="AG1466">
            <v>39258</v>
          </cell>
          <cell r="AH1466">
            <v>158143</v>
          </cell>
          <cell r="AI1466">
            <v>0</v>
          </cell>
          <cell r="AJ1466">
            <v>1</v>
          </cell>
          <cell r="AK1466">
            <v>1</v>
          </cell>
          <cell r="AL1466">
            <v>0</v>
          </cell>
          <cell r="AM1466">
            <v>1</v>
          </cell>
          <cell r="AN1466">
            <v>1</v>
          </cell>
        </row>
        <row r="1467">
          <cell r="A1467" t="str">
            <v>C005895</v>
          </cell>
          <cell r="B1467">
            <v>5310</v>
          </cell>
          <cell r="D1467" t="str">
            <v>Demolish 13.8 kV yard</v>
          </cell>
          <cell r="E1467" t="str">
            <v>P_Electric Distribution Sub MA</v>
          </cell>
          <cell r="G1467" t="str">
            <v>NONE</v>
          </cell>
          <cell r="H1467" t="str">
            <v>NONE</v>
          </cell>
          <cell r="I1467" t="str">
            <v>REIS, NICHOLAS</v>
          </cell>
          <cell r="L1467" t="str">
            <v>Asset Replacement</v>
          </cell>
          <cell r="M1467" t="str">
            <v>Specific</v>
          </cell>
          <cell r="O1467" t="str">
            <v>cancelled</v>
          </cell>
          <cell r="Q1467" t="str">
            <v>C05895</v>
          </cell>
          <cell r="R1467">
            <v>38244</v>
          </cell>
          <cell r="S1467" t="str">
            <v>reisnj</v>
          </cell>
          <cell r="U1467" t="str">
            <v>Remove all equipment from old 13.8 kV yard to make way for 4KV switchgear</v>
          </cell>
          <cell r="V1467" t="str">
            <v xml:space="preserve">cancel fp per email from Kelly, Patrick N. (SYR) 7/13/09. Kabir Salaam </v>
          </cell>
          <cell r="W1467" t="str">
            <v>Demolish old 4KV yard to make way for 4KV switchgear</v>
          </cell>
          <cell r="X1467" t="str">
            <v>Div Ops-NE Electric</v>
          </cell>
          <cell r="Y1467" t="str">
            <v>75005310E</v>
          </cell>
          <cell r="Z1467" t="str">
            <v>MAE1000 - MA Electric Distribution PC</v>
          </cell>
          <cell r="AA1467" t="str">
            <v>NONE</v>
          </cell>
          <cell r="AB1467" t="str">
            <v>SUB #1 FIELD STREET, QUINCY</v>
          </cell>
          <cell r="AE1467">
            <v>0</v>
          </cell>
          <cell r="AK1467">
            <v>40007</v>
          </cell>
        </row>
        <row r="1468">
          <cell r="A1468" t="str">
            <v>C005964</v>
          </cell>
          <cell r="B1468">
            <v>5310</v>
          </cell>
          <cell r="D1468" t="str">
            <v>Z-School St Improvements - Manch</v>
          </cell>
          <cell r="E1468" t="str">
            <v>P_Electric Distribution Line MA</v>
          </cell>
          <cell r="G1468" t="str">
            <v>NONE</v>
          </cell>
          <cell r="H1468" t="str">
            <v>NONE</v>
          </cell>
          <cell r="I1468" t="str">
            <v>COURCY, PHIL</v>
          </cell>
          <cell r="J1468" t="str">
            <v>Asset Condition</v>
          </cell>
          <cell r="L1468" t="str">
            <v>Asset Replacement</v>
          </cell>
          <cell r="M1468" t="str">
            <v>Specific</v>
          </cell>
          <cell r="N1468" t="str">
            <v>OFC Replacements/Elimination</v>
          </cell>
          <cell r="O1468" t="str">
            <v>Closed</v>
          </cell>
          <cell r="P1468">
            <v>8967</v>
          </cell>
          <cell r="Q1468" t="str">
            <v>C05964</v>
          </cell>
          <cell r="R1468">
            <v>38247</v>
          </cell>
          <cell r="S1468" t="str">
            <v>patter</v>
          </cell>
          <cell r="U1468" t="str">
            <v>This project reconductors the majority of UG cable, replaces OFCs with single-phase MVI switches, and converts the 2.4kV delta area to a 4.16gY area.</v>
          </cell>
          <cell r="V1468" t="str">
            <v xml:space="preserve">  </v>
          </cell>
          <cell r="W1468" t="str">
            <v>This project will reduce the 5 year SAIFI and SAIDI of the town of Manchester-by-the-Sea from 1.54 and 333 minutes to 1.51 and 297 minutes, respectively.</v>
          </cell>
          <cell r="X1468" t="str">
            <v>Div Ops-NE Electric</v>
          </cell>
          <cell r="Y1468" t="str">
            <v>75005310E</v>
          </cell>
          <cell r="Z1468" t="str">
            <v>MAE1000 - MA Electric Distribution PC</v>
          </cell>
          <cell r="AA1468" t="str">
            <v>NONE</v>
          </cell>
          <cell r="AB1468" t="str">
            <v>MASS PLANT - MA 5310 - MAE1000</v>
          </cell>
          <cell r="AE1468">
            <v>1</v>
          </cell>
          <cell r="AF1468" t="str">
            <v>1</v>
          </cell>
          <cell r="AG1468">
            <v>38247</v>
          </cell>
          <cell r="AH1468">
            <v>310000</v>
          </cell>
          <cell r="AI1468">
            <v>0</v>
          </cell>
          <cell r="AJ1468">
            <v>0</v>
          </cell>
          <cell r="AK1468">
            <v>0</v>
          </cell>
          <cell r="AL1468">
            <v>0</v>
          </cell>
          <cell r="AM1468">
            <v>1</v>
          </cell>
          <cell r="AN1468">
            <v>1</v>
          </cell>
        </row>
        <row r="1469">
          <cell r="A1469" t="str">
            <v>C005965</v>
          </cell>
          <cell r="B1469">
            <v>5310</v>
          </cell>
          <cell r="D1469" t="str">
            <v>South Shore Test Van Equipment</v>
          </cell>
          <cell r="E1469" t="str">
            <v>P_Electric Distribution Line MA</v>
          </cell>
          <cell r="G1469" t="str">
            <v>NONE</v>
          </cell>
          <cell r="H1469" t="str">
            <v>NONE</v>
          </cell>
          <cell r="I1469" t="str">
            <v>BUNSZELL, DANIEL</v>
          </cell>
          <cell r="J1469" t="str">
            <v>Non-Infrastructure</v>
          </cell>
          <cell r="L1469" t="str">
            <v>General Equipment - Dist</v>
          </cell>
          <cell r="M1469" t="str">
            <v>Specific</v>
          </cell>
          <cell r="O1469" t="str">
            <v>Closed</v>
          </cell>
          <cell r="P1469">
            <v>8655</v>
          </cell>
          <cell r="Q1469" t="str">
            <v>C05965</v>
          </cell>
          <cell r="R1469">
            <v>38247</v>
          </cell>
          <cell r="S1469" t="str">
            <v>schusb</v>
          </cell>
          <cell r="U1469" t="str">
            <v>Purchase ($94K) a VLF and Tan Delta test unit and ($24K) a VON portable TDR/Thumper test set for the South Shore Test Van.  These new test units are needed in order to comply with the systems new Cable Testing EOP.</v>
          </cell>
          <cell r="V1469" t="str">
            <v>These new test units have been budgeted for FY05.  _x000D_
Dan Bunszell will be ordering the equipment. _x000D_
8/1/05 - Project overrun due to shipping charges and installation fees. See ATTACHMENT.</v>
          </cell>
          <cell r="W1469" t="str">
            <v>Purchase ($94K) a VLF and Tan Delta test unit and ($24K) a VON portable TDR/Thumper test set for the South Shore Test Van.  These new test units are needed in order to comply with the systems new Cable Testing EOP.</v>
          </cell>
          <cell r="X1469" t="str">
            <v>Div Ops-NE Electric</v>
          </cell>
          <cell r="Y1469" t="str">
            <v>75005310E</v>
          </cell>
          <cell r="Z1469" t="str">
            <v>MAE1000 - MA Electric Distribution PC</v>
          </cell>
          <cell r="AA1469" t="str">
            <v>NONE</v>
          </cell>
          <cell r="AB1469" t="str">
            <v>MASS PLANT - MA 5310 - MAE1000</v>
          </cell>
          <cell r="AE1469">
            <v>2</v>
          </cell>
          <cell r="AF1469" t="str">
            <v>2</v>
          </cell>
          <cell r="AG1469">
            <v>38568</v>
          </cell>
          <cell r="AH1469">
            <v>137000</v>
          </cell>
          <cell r="AI1469">
            <v>0</v>
          </cell>
          <cell r="AJ1469">
            <v>1</v>
          </cell>
          <cell r="AK1469">
            <v>1</v>
          </cell>
          <cell r="AL1469">
            <v>0</v>
          </cell>
          <cell r="AM1469">
            <v>1</v>
          </cell>
          <cell r="AN1469">
            <v>1</v>
          </cell>
        </row>
        <row r="1470">
          <cell r="A1470" t="str">
            <v>C005967</v>
          </cell>
          <cell r="B1470">
            <v>5310</v>
          </cell>
          <cell r="D1470" t="str">
            <v>Sutton CDC Phase I of II</v>
          </cell>
          <cell r="E1470" t="str">
            <v>P_Electric GenPlant Fac IT Share MA</v>
          </cell>
          <cell r="G1470" t="str">
            <v>NONE</v>
          </cell>
          <cell r="H1470" t="str">
            <v>NONE</v>
          </cell>
          <cell r="I1470" t="str">
            <v>URBANOWSKI, STANLEY</v>
          </cell>
          <cell r="L1470" t="str">
            <v>Facilities</v>
          </cell>
          <cell r="M1470" t="str">
            <v>Specific</v>
          </cell>
          <cell r="O1470" t="str">
            <v>Closed</v>
          </cell>
          <cell r="Q1470" t="str">
            <v>C05967</v>
          </cell>
          <cell r="R1470">
            <v>38247</v>
          </cell>
          <cell r="S1470" t="str">
            <v>urbans</v>
          </cell>
          <cell r="U1470" t="str">
            <v>Design and Build new consolidated warehouse facilities in Sutton and Northbridge, Massachusetts.</v>
          </cell>
          <cell r="V1470" t="str">
            <v xml:space="preserve">  </v>
          </cell>
          <cell r="W1470" t="str">
            <v xml:space="preserve">  </v>
          </cell>
          <cell r="X1470" t="str">
            <v>Conversion Only</v>
          </cell>
          <cell r="Y1470" t="str">
            <v>99995310E</v>
          </cell>
          <cell r="Z1470" t="str">
            <v>MAE1000 - MA Electric Distribution PC</v>
          </cell>
          <cell r="AA1470" t="str">
            <v>NONE</v>
          </cell>
          <cell r="AB1470" t="str">
            <v>CONSOLIDATED WAREHSE FCLTY NORTHBRD</v>
          </cell>
          <cell r="AE1470">
            <v>1</v>
          </cell>
        </row>
        <row r="1471">
          <cell r="A1471" t="str">
            <v>C005969</v>
          </cell>
          <cell r="B1471">
            <v>5310</v>
          </cell>
          <cell r="D1471" t="str">
            <v>Z-Install switchgear, retire OFC's</v>
          </cell>
          <cell r="E1471" t="str">
            <v>P_Electric Distribution Line MA</v>
          </cell>
          <cell r="G1471" t="str">
            <v>NONE</v>
          </cell>
          <cell r="H1471" t="str">
            <v>NONE</v>
          </cell>
          <cell r="I1471" t="str">
            <v>KUPCHO, JEREMY</v>
          </cell>
          <cell r="L1471" t="str">
            <v>Asset Replacement</v>
          </cell>
          <cell r="M1471" t="str">
            <v>Specific</v>
          </cell>
          <cell r="O1471" t="str">
            <v>cancelled</v>
          </cell>
          <cell r="Q1471" t="str">
            <v>C05969</v>
          </cell>
          <cell r="R1471">
            <v>38250</v>
          </cell>
          <cell r="S1471" t="str">
            <v>kupcho</v>
          </cell>
          <cell r="U1471" t="str">
            <v>Install 5,126 ckt feet of 3/C #2 AL 15kv XLPE, 1,433 ckt feet of 3/C 500 MCM Cu 15kv XLPE, one PMH-9 switchgear, and 120' of 9-way 5" PVC concrete encased ducts and misc other UG equipment. Retire 12 OFC's and misc other UG equipment.</v>
          </cell>
          <cell r="V1471" t="str">
            <v>In addition to OFC replacement, switchgear will provide fused protection to 300 kva pad that is currently solid tapped to feeder mainline.</v>
          </cell>
          <cell r="W1471" t="str">
            <v>Retire 12 OFC's and provide fuse protection to a transformer that is currently solid tapped to 2J6 and 2J8 mainline. See memo from J.A. Kupcho to R.G. Wheeler dated 10/29/04 for further information.</v>
          </cell>
          <cell r="X1471" t="str">
            <v>Div Ops-NE Electric</v>
          </cell>
          <cell r="Y1471" t="str">
            <v>75005310E</v>
          </cell>
          <cell r="Z1471" t="str">
            <v>MAE1000 - MA Electric Distribution PC</v>
          </cell>
          <cell r="AA1471" t="str">
            <v>NONE</v>
          </cell>
          <cell r="AB1471" t="str">
            <v>MASS PLANT - MA 5310 - MAE1000</v>
          </cell>
          <cell r="AE1471">
            <v>0</v>
          </cell>
          <cell r="AK1471">
            <v>38376</v>
          </cell>
        </row>
        <row r="1472">
          <cell r="A1472" t="str">
            <v>C005997</v>
          </cell>
          <cell r="B1472">
            <v>5310</v>
          </cell>
          <cell r="D1472" t="str">
            <v>SE Whitins Pond 14kV Switchgear</v>
          </cell>
          <cell r="E1472" t="str">
            <v>P_Electric Distribution Sub MA</v>
          </cell>
          <cell r="G1472" t="str">
            <v>NONE</v>
          </cell>
          <cell r="H1472" t="str">
            <v>NONE</v>
          </cell>
          <cell r="I1472" t="str">
            <v>WRIGHT, MILTON</v>
          </cell>
          <cell r="J1472" t="str">
            <v>System Capacity &amp; Performance</v>
          </cell>
          <cell r="L1472" t="str">
            <v>Load Relief</v>
          </cell>
          <cell r="M1472" t="str">
            <v>Specific</v>
          </cell>
          <cell r="N1472" t="str">
            <v>Substation Supply Reliability Risk</v>
          </cell>
          <cell r="O1472" t="str">
            <v>Closed</v>
          </cell>
          <cell r="P1472">
            <v>7506</v>
          </cell>
          <cell r="Q1472" t="str">
            <v>C05997</v>
          </cell>
          <cell r="R1472">
            <v>38253</v>
          </cell>
          <cell r="S1472" t="str">
            <v>thomp</v>
          </cell>
          <cell r="U1472" t="str">
            <v>Install new indoor metal clad switchgear house to include 8 feeder positions with breaker and half design and two capacitor banks. All relays, controls, battery, and SS will be included. Replaces 3 existing outdoor feeder with older 1</v>
          </cell>
          <cell r="V1472" t="str">
            <v>Being done in conjunction with the installation of a second transformer (55 MVA) at Whitins Pond. This is the construction grade estimate obtained from the Project Estimating Tool (PET)._x000D_
_x000D_
1/15/07  - Added REP designation - JC</v>
          </cell>
          <cell r="W1472" t="str">
            <v xml:space="preserve">Add substation metalclad switchgear for 8 feeders at Whitin Pond to relieve load from Depot St sub and Uxbridge sub. Will provide fourth feeder to Douglas.  Two enclosed capacitor banks will also be installed._x000D_
                                            </v>
          </cell>
          <cell r="X1472" t="str">
            <v>Div Ops-NE Electric</v>
          </cell>
          <cell r="Y1472" t="str">
            <v>75005310E</v>
          </cell>
          <cell r="Z1472" t="str">
            <v>MAE1000 - MA Electric Distribution PC</v>
          </cell>
          <cell r="AA1472" t="str">
            <v>NONE</v>
          </cell>
          <cell r="AB1472" t="str">
            <v>SUB #320 WHITINS POND, NORTHBRIDGE</v>
          </cell>
          <cell r="AE1472">
            <v>7</v>
          </cell>
          <cell r="AF1472" t="str">
            <v>7</v>
          </cell>
          <cell r="AG1472">
            <v>39470</v>
          </cell>
          <cell r="AH1472">
            <v>3336510</v>
          </cell>
          <cell r="AI1472">
            <v>0</v>
          </cell>
          <cell r="AJ1472">
            <v>0</v>
          </cell>
          <cell r="AK1472">
            <v>0</v>
          </cell>
          <cell r="AL1472">
            <v>1</v>
          </cell>
          <cell r="AM1472">
            <v>0</v>
          </cell>
          <cell r="AN1472">
            <v>1</v>
          </cell>
        </row>
        <row r="1473">
          <cell r="A1473" t="str">
            <v>C005998</v>
          </cell>
          <cell r="B1473">
            <v>5310</v>
          </cell>
          <cell r="D1473" t="str">
            <v>Remove and Install Cable - HT51</v>
          </cell>
          <cell r="E1473" t="str">
            <v>P_Electric Distribution Line MA</v>
          </cell>
          <cell r="G1473" t="str">
            <v>NONE</v>
          </cell>
          <cell r="H1473" t="str">
            <v>NONE</v>
          </cell>
          <cell r="I1473" t="str">
            <v>GRANT, ANDREW</v>
          </cell>
          <cell r="J1473" t="str">
            <v>Damage/Failure</v>
          </cell>
          <cell r="L1473" t="str">
            <v>Damage/Failure</v>
          </cell>
          <cell r="M1473" t="str">
            <v>Specific</v>
          </cell>
          <cell r="O1473" t="str">
            <v>Closed</v>
          </cell>
          <cell r="P1473">
            <v>8470</v>
          </cell>
          <cell r="Q1473" t="str">
            <v>C05998</v>
          </cell>
          <cell r="R1473">
            <v>38253</v>
          </cell>
          <cell r="S1473" t="str">
            <v>bernap</v>
          </cell>
          <cell r="U1473" t="str">
            <v>INST: 6,200 ckt ft 3-1/c-350 kcmil Cu XLP, 3,000 ckt ft 3-1/c-#2 Al XLP, 1-PMH-9 switchgear, and assoc. equipment_x000D_
REM: 3-1/c-500 kcmil AL XLP (1970's vintage), and assoc. equipment.</v>
          </cell>
          <cell r="V1473" t="str">
            <v xml:space="preserve">  </v>
          </cell>
          <cell r="W1473" t="str">
            <v>Replace UG cable that is beyond its useful life.</v>
          </cell>
          <cell r="X1473" t="str">
            <v>Div Ops-NE Electric</v>
          </cell>
          <cell r="Y1473" t="str">
            <v>75005310E</v>
          </cell>
          <cell r="Z1473" t="str">
            <v>MAE1000 - MA Electric Distribution PC</v>
          </cell>
          <cell r="AA1473" t="str">
            <v>NONE</v>
          </cell>
          <cell r="AB1473" t="str">
            <v>MASS PLANT - MA 5310 - MAE1000</v>
          </cell>
          <cell r="AE1473">
            <v>2</v>
          </cell>
          <cell r="AF1473" t="str">
            <v>2</v>
          </cell>
          <cell r="AG1473">
            <v>38491</v>
          </cell>
          <cell r="AH1473">
            <v>607000</v>
          </cell>
          <cell r="AI1473">
            <v>0</v>
          </cell>
          <cell r="AJ1473">
            <v>0</v>
          </cell>
          <cell r="AK1473">
            <v>0</v>
          </cell>
          <cell r="AL1473">
            <v>1</v>
          </cell>
          <cell r="AM1473">
            <v>0</v>
          </cell>
          <cell r="AN1473">
            <v>1</v>
          </cell>
        </row>
        <row r="1474">
          <cell r="A1474" t="str">
            <v>C006003</v>
          </cell>
          <cell r="B1474">
            <v>5310</v>
          </cell>
          <cell r="D1474" t="str">
            <v>Survey/make ready work GRIDCOM</v>
          </cell>
          <cell r="E1474" t="str">
            <v>P_Electric Distribution Line MA</v>
          </cell>
          <cell r="G1474" t="str">
            <v>49</v>
          </cell>
          <cell r="H1474" t="str">
            <v>NONE</v>
          </cell>
          <cell r="I1474" t="str">
            <v>PLENTZAS, JOSEPH C</v>
          </cell>
          <cell r="J1474" t="str">
            <v>Statutory/Regulatory</v>
          </cell>
          <cell r="L1474" t="str">
            <v>3rd Party Attachments</v>
          </cell>
          <cell r="M1474" t="str">
            <v>Specific</v>
          </cell>
          <cell r="O1474" t="str">
            <v>Closed</v>
          </cell>
          <cell r="P1474">
            <v>8701</v>
          </cell>
          <cell r="Q1474" t="str">
            <v>C06003</v>
          </cell>
          <cell r="R1474">
            <v>38253</v>
          </cell>
          <cell r="S1474" t="str">
            <v>plentz</v>
          </cell>
          <cell r="U1474" t="str">
            <v>capture charges for survey and make ready work billed to GRIDcom working in Lawrence MA</v>
          </cell>
          <cell r="V1474" t="str">
            <v xml:space="preserve">  </v>
          </cell>
          <cell r="W1474" t="str">
            <v>This work is necessary to collect funds for make ready work requested by GRIDCOM.</v>
          </cell>
          <cell r="X1474" t="str">
            <v>Div Ops-NE Electric</v>
          </cell>
          <cell r="Y1474" t="str">
            <v>75005310E</v>
          </cell>
          <cell r="Z1474" t="str">
            <v>MAE1000 - MA Electric Distribution PC</v>
          </cell>
          <cell r="AA1474" t="str">
            <v>NONE</v>
          </cell>
          <cell r="AB1474" t="str">
            <v>MASS PLANT - MA 5310 - MAE1000</v>
          </cell>
          <cell r="AE1474">
            <v>2</v>
          </cell>
          <cell r="AF1474" t="str">
            <v>2</v>
          </cell>
          <cell r="AG1474">
            <v>39169</v>
          </cell>
          <cell r="AH1474">
            <v>204462</v>
          </cell>
          <cell r="AI1474">
            <v>0</v>
          </cell>
          <cell r="AJ1474">
            <v>0</v>
          </cell>
          <cell r="AK1474">
            <v>1</v>
          </cell>
          <cell r="AL1474">
            <v>0</v>
          </cell>
          <cell r="AM1474">
            <v>1</v>
          </cell>
          <cell r="AN1474">
            <v>1</v>
          </cell>
        </row>
        <row r="1475">
          <cell r="A1475" t="str">
            <v>C006017</v>
          </cell>
          <cell r="B1475">
            <v>5310</v>
          </cell>
          <cell r="D1475" t="str">
            <v>Spring St Sub Conversion (36J1)</v>
          </cell>
          <cell r="E1475" t="str">
            <v>P_Electric Distribution Line MA</v>
          </cell>
          <cell r="G1475" t="str">
            <v>NONE</v>
          </cell>
          <cell r="H1475" t="str">
            <v>NONE</v>
          </cell>
          <cell r="I1475" t="str">
            <v>ALLEN, DAVID</v>
          </cell>
          <cell r="J1475" t="str">
            <v>System Capacity &amp; Performance</v>
          </cell>
          <cell r="L1475" t="str">
            <v>Load Relief</v>
          </cell>
          <cell r="M1475" t="str">
            <v>Specific</v>
          </cell>
          <cell r="O1475" t="str">
            <v>Closed</v>
          </cell>
          <cell r="P1475">
            <v>8662</v>
          </cell>
          <cell r="Q1475" t="str">
            <v>C06017</v>
          </cell>
          <cell r="R1475">
            <v>38254</v>
          </cell>
          <cell r="S1475" t="str">
            <v>schusb</v>
          </cell>
          <cell r="U1475" t="str">
            <v>Convert the 36J1 Feeder out of the Spring St Sub to 13.8kv and remove the 3-500kva transformers at Spring St Sub.</v>
          </cell>
          <cell r="V1475" t="str">
            <v>Part of the 36J1 feeder has been converted, this project will convert the remainder to eliminate the feeder.  Dave Allen will be job owner/engineer for job.</v>
          </cell>
          <cell r="W1475" t="str">
            <v>The 3-500kva transformers (36J1) have experienced multiple failures in the last few years.  An initiative was taken to convert the feeder to 13.8kv, part of which has been completed.  This finishes the job and removes the Spring St sub.  Memo routed.</v>
          </cell>
          <cell r="X1475" t="str">
            <v>Div Ops-NE Electric</v>
          </cell>
          <cell r="Y1475" t="str">
            <v>75005310E</v>
          </cell>
          <cell r="Z1475" t="str">
            <v>MAE1000 - MA Electric Distribution PC</v>
          </cell>
          <cell r="AA1475" t="str">
            <v>NONE</v>
          </cell>
          <cell r="AB1475" t="str">
            <v>MASS PLANT - MA 5310 - MAE1000</v>
          </cell>
          <cell r="AE1475">
            <v>4</v>
          </cell>
          <cell r="AF1475" t="str">
            <v>4</v>
          </cell>
          <cell r="AG1475">
            <v>39261</v>
          </cell>
          <cell r="AH1475">
            <v>336800</v>
          </cell>
          <cell r="AI1475">
            <v>0</v>
          </cell>
          <cell r="AJ1475">
            <v>0</v>
          </cell>
          <cell r="AK1475">
            <v>0</v>
          </cell>
          <cell r="AL1475">
            <v>0</v>
          </cell>
          <cell r="AM1475">
            <v>1</v>
          </cell>
          <cell r="AN1475">
            <v>1</v>
          </cell>
        </row>
        <row r="1476">
          <cell r="A1476" t="str">
            <v>C006097</v>
          </cell>
          <cell r="B1476">
            <v>5310</v>
          </cell>
          <cell r="D1476" t="str">
            <v>Mass Elec Underground Storage Tank</v>
          </cell>
          <cell r="E1476" t="str">
            <v>P_Electric GenPlant Fac IT Share MA</v>
          </cell>
          <cell r="G1476" t="str">
            <v>NONE</v>
          </cell>
          <cell r="H1476" t="str">
            <v>NONE</v>
          </cell>
          <cell r="I1476" t="str">
            <v>HORNING, STEVEN</v>
          </cell>
          <cell r="L1476" t="str">
            <v>Facilities</v>
          </cell>
          <cell r="M1476" t="str">
            <v>Specific</v>
          </cell>
          <cell r="O1476" t="str">
            <v>Closed</v>
          </cell>
          <cell r="Q1476" t="str">
            <v>C06097</v>
          </cell>
          <cell r="R1476">
            <v>38260</v>
          </cell>
          <cell r="S1476" t="str">
            <v>hornins</v>
          </cell>
          <cell r="U1476" t="str">
            <v>Mass Elec Underground Storage Tank Removal Projects</v>
          </cell>
          <cell r="V1476" t="str">
            <v>The original estimate did not include the costs related to the restoration and contamination related to this project.   The new estimate includes thes costs.</v>
          </cell>
          <cell r="W1476" t="str">
            <v xml:space="preserve">  </v>
          </cell>
          <cell r="X1476" t="str">
            <v>Conversion Only</v>
          </cell>
          <cell r="Y1476" t="str">
            <v>99995310E</v>
          </cell>
          <cell r="Z1476" t="str">
            <v>MAE1000 - MA Electric Distribution PC</v>
          </cell>
          <cell r="AA1476" t="str">
            <v>NONE</v>
          </cell>
          <cell r="AB1476" t="str">
            <v xml:space="preserve">COMPANY 5310 LEVEL ELECT DIST </v>
          </cell>
          <cell r="AE1476">
            <v>3</v>
          </cell>
          <cell r="AF1476" t="str">
            <v>3</v>
          </cell>
          <cell r="AG1476">
            <v>38796</v>
          </cell>
          <cell r="AH1476">
            <v>282000</v>
          </cell>
          <cell r="AI1476">
            <v>0</v>
          </cell>
          <cell r="AJ1476">
            <v>0</v>
          </cell>
          <cell r="AK1476">
            <v>0</v>
          </cell>
          <cell r="AL1476">
            <v>0</v>
          </cell>
          <cell r="AM1476">
            <v>1</v>
          </cell>
          <cell r="AN1476">
            <v>1</v>
          </cell>
        </row>
        <row r="1477">
          <cell r="A1477" t="str">
            <v>C006138</v>
          </cell>
          <cell r="B1477">
            <v>5310</v>
          </cell>
          <cell r="D1477" t="str">
            <v>RTU Rplcmnt Program - MECo</v>
          </cell>
          <cell r="E1477" t="str">
            <v>P_Dist by Transmission Sub MA</v>
          </cell>
          <cell r="F1477" t="str">
            <v>AMIC 0897</v>
          </cell>
          <cell r="G1477" t="str">
            <v>49</v>
          </cell>
          <cell r="H1477" t="str">
            <v>15</v>
          </cell>
          <cell r="I1477" t="str">
            <v xml:space="preserve"> Sub</v>
          </cell>
          <cell r="J1477" t="str">
            <v>System Capacity &amp; Performance</v>
          </cell>
          <cell r="L1477" t="str">
            <v>Reliability - Dist</v>
          </cell>
          <cell r="M1477" t="str">
            <v>Program</v>
          </cell>
          <cell r="N1477" t="str">
            <v>EMS Expansion</v>
          </cell>
          <cell r="O1477" t="str">
            <v>open</v>
          </cell>
          <cell r="P1477">
            <v>7491</v>
          </cell>
          <cell r="Q1477" t="str">
            <v>C06138</v>
          </cell>
          <cell r="R1477">
            <v>38261</v>
          </cell>
          <cell r="S1477" t="str">
            <v>klabog</v>
          </cell>
          <cell r="U1477" t="str">
            <v>RTU Rplcmnt Program - MECo</v>
          </cell>
          <cell r="V1477" t="str">
            <v xml:space="preserve">  </v>
          </cell>
          <cell r="W1477" t="str">
            <v>The work is planned in accordance with the 'Revised Asset Replacement Strategy for EMS RTUs', rev. 2, dated 10/31/05._x000D_
_x000D_
Refer to attached "proj_rev_exp_6138.doc'.</v>
          </cell>
          <cell r="X1477" t="str">
            <v>Div Ops-NE Electric</v>
          </cell>
          <cell r="Y1477" t="str">
            <v>75005310E</v>
          </cell>
          <cell r="Z1477" t="str">
            <v>MAE1000 - MA Electric Distribution PC</v>
          </cell>
          <cell r="AA1477" t="str">
            <v>NONE</v>
          </cell>
          <cell r="AB1477" t="str">
            <v xml:space="preserve">COMPANY 5310 LEVEL ELECT DIST </v>
          </cell>
          <cell r="AC1477" t="str">
            <v>A13 C5 X8</v>
          </cell>
          <cell r="AE1477">
            <v>34</v>
          </cell>
          <cell r="AF1477" t="str">
            <v>34</v>
          </cell>
          <cell r="AG1477">
            <v>41423</v>
          </cell>
          <cell r="AH1477">
            <v>1037066</v>
          </cell>
          <cell r="AI1477" t="str">
            <v>1.03</v>
          </cell>
        </row>
        <row r="1478">
          <cell r="A1478" t="str">
            <v>C006175</v>
          </cell>
          <cell r="B1478">
            <v>5310</v>
          </cell>
          <cell r="D1478" t="str">
            <v>Hull Area Study</v>
          </cell>
          <cell r="E1478" t="str">
            <v>P_Electric Distribution Sub MA</v>
          </cell>
          <cell r="G1478" t="str">
            <v>NONE</v>
          </cell>
          <cell r="H1478" t="str">
            <v>NONE</v>
          </cell>
          <cell r="I1478" t="str">
            <v>FRITZ, JOHN F</v>
          </cell>
          <cell r="L1478" t="str">
            <v>Load Relief</v>
          </cell>
          <cell r="M1478" t="str">
            <v>Specific</v>
          </cell>
          <cell r="O1478" t="str">
            <v>Closed</v>
          </cell>
          <cell r="Q1478" t="str">
            <v>C06175</v>
          </cell>
          <cell r="R1478">
            <v>38265</v>
          </cell>
          <cell r="S1478" t="str">
            <v>fritz</v>
          </cell>
          <cell r="U1478" t="str">
            <v xml:space="preserve">Area Supply study including service to Hull Municipal </v>
          </cell>
          <cell r="V1478" t="str">
            <v xml:space="preserve">  </v>
          </cell>
          <cell r="W1478" t="str">
            <v>On August 22 and 29, 2004 the Hull Municipal Light Plant experienced low voltage on their system and requested that MECO investigate. The investigation determined that Hull Muni 23 kV supply currently has a firm supply capacity of 12.5 MVA and the 2004 su</v>
          </cell>
          <cell r="X1478" t="str">
            <v>Div Ops-NE Electric</v>
          </cell>
          <cell r="Y1478" t="str">
            <v>75005310E</v>
          </cell>
          <cell r="Z1478" t="str">
            <v>MAE1000 - MA Electric Distribution PC</v>
          </cell>
          <cell r="AA1478" t="str">
            <v>NONE</v>
          </cell>
          <cell r="AB1478" t="str">
            <v xml:space="preserve">COMPANY 5310 LEVEL ELECT DIST </v>
          </cell>
          <cell r="AE1478">
            <v>1</v>
          </cell>
          <cell r="AF1478" t="str">
            <v>1</v>
          </cell>
          <cell r="AG1478">
            <v>38266</v>
          </cell>
          <cell r="AH1478">
            <v>50000</v>
          </cell>
          <cell r="AI1478">
            <v>1</v>
          </cell>
          <cell r="AJ1478">
            <v>1</v>
          </cell>
          <cell r="AK1478">
            <v>1</v>
          </cell>
          <cell r="AL1478">
            <v>0</v>
          </cell>
          <cell r="AM1478">
            <v>1</v>
          </cell>
          <cell r="AN1478">
            <v>1</v>
          </cell>
        </row>
        <row r="1479">
          <cell r="A1479" t="str">
            <v>C006200</v>
          </cell>
          <cell r="B1479">
            <v>5310</v>
          </cell>
          <cell r="D1479" t="str">
            <v>Circuit Switcher</v>
          </cell>
          <cell r="E1479" t="str">
            <v>P_Electric Distribution Sub MA</v>
          </cell>
          <cell r="G1479" t="str">
            <v>NONE</v>
          </cell>
          <cell r="H1479" t="str">
            <v>NONE</v>
          </cell>
          <cell r="M1479" t="str">
            <v>Specific</v>
          </cell>
          <cell r="O1479" t="str">
            <v>cancelled</v>
          </cell>
          <cell r="Q1479" t="str">
            <v>C06200</v>
          </cell>
          <cell r="R1479">
            <v>38267</v>
          </cell>
          <cell r="S1479" t="str">
            <v>gavin</v>
          </cell>
          <cell r="U1479" t="str">
            <v xml:space="preserve">  </v>
          </cell>
          <cell r="V1479" t="str">
            <v xml:space="preserve">  </v>
          </cell>
          <cell r="W1479" t="str">
            <v xml:space="preserve">  </v>
          </cell>
          <cell r="X1479" t="str">
            <v>Conversion Only</v>
          </cell>
          <cell r="Y1479" t="str">
            <v>99995310E</v>
          </cell>
          <cell r="Z1479" t="str">
            <v>MAE1000 - MA Electric Distribution PC</v>
          </cell>
          <cell r="AA1479" t="str">
            <v>NONE</v>
          </cell>
          <cell r="AB1479" t="str">
            <v>SUB #9 FLORENCE JUNCTION, NORTHAMPT</v>
          </cell>
          <cell r="AE1479">
            <v>0</v>
          </cell>
          <cell r="AK1479">
            <v>38267</v>
          </cell>
        </row>
        <row r="1480">
          <cell r="A1480" t="str">
            <v>C006203</v>
          </cell>
          <cell r="B1480">
            <v>5310</v>
          </cell>
          <cell r="D1480" t="str">
            <v>circuti swithcer</v>
          </cell>
          <cell r="E1480" t="str">
            <v>P_Electric Distribution Sub MA</v>
          </cell>
          <cell r="G1480" t="str">
            <v>NONE</v>
          </cell>
          <cell r="H1480" t="str">
            <v>NONE</v>
          </cell>
          <cell r="M1480" t="str">
            <v>Specific</v>
          </cell>
          <cell r="O1480" t="str">
            <v>cancelled</v>
          </cell>
          <cell r="Q1480" t="str">
            <v>C06203</v>
          </cell>
          <cell r="R1480">
            <v>38267</v>
          </cell>
          <cell r="S1480" t="str">
            <v>gavin</v>
          </cell>
          <cell r="U1480" t="str">
            <v xml:space="preserve">  </v>
          </cell>
          <cell r="V1480" t="str">
            <v xml:space="preserve">cancel fp per email from Kelly, Patrick N. (SYR) 7/13/09. Kabir Salaam </v>
          </cell>
          <cell r="W1480" t="str">
            <v xml:space="preserve">  </v>
          </cell>
          <cell r="X1480" t="str">
            <v>Div Ops-NE Electric</v>
          </cell>
          <cell r="Y1480" t="str">
            <v>75005310E</v>
          </cell>
          <cell r="Z1480" t="str">
            <v>MAE1000 - MA Electric Distribution PC</v>
          </cell>
          <cell r="AA1480" t="str">
            <v>NONE</v>
          </cell>
          <cell r="AB1480" t="str">
            <v>SUB #9 FLORENCE JUNCTION, NORTHAMPT</v>
          </cell>
          <cell r="AE1480">
            <v>0</v>
          </cell>
          <cell r="AK1480">
            <v>40007</v>
          </cell>
        </row>
        <row r="1481">
          <cell r="A1481" t="str">
            <v>C006204</v>
          </cell>
          <cell r="B1481">
            <v>5310</v>
          </cell>
          <cell r="D1481" t="str">
            <v>circuit switcher</v>
          </cell>
          <cell r="E1481" t="str">
            <v>P_Electric Transmission Sub MA</v>
          </cell>
          <cell r="G1481" t="str">
            <v>NONE</v>
          </cell>
          <cell r="H1481" t="str">
            <v>NONE</v>
          </cell>
          <cell r="O1481" t="str">
            <v>initiated</v>
          </cell>
          <cell r="Q1481" t="str">
            <v>C06204</v>
          </cell>
          <cell r="R1481">
            <v>38267</v>
          </cell>
          <cell r="S1481" t="str">
            <v>gavin</v>
          </cell>
          <cell r="U1481" t="str">
            <v xml:space="preserve">  </v>
          </cell>
          <cell r="V1481" t="str">
            <v xml:space="preserve">  </v>
          </cell>
          <cell r="W1481" t="str">
            <v xml:space="preserve">  </v>
          </cell>
          <cell r="X1481" t="str">
            <v>Div Ops-NE Electric</v>
          </cell>
          <cell r="Y1481" t="str">
            <v>75005310T</v>
          </cell>
          <cell r="Z1481" t="str">
            <v>FRT5000 - FR Transmission Profit Center</v>
          </cell>
          <cell r="AA1481" t="str">
            <v>NONE</v>
          </cell>
          <cell r="AB1481" t="str">
            <v>SUB #9 FLORENCE JUNCTION, NORTHAMPT</v>
          </cell>
          <cell r="AC1481" t="str">
            <v>A0 C0 X0</v>
          </cell>
          <cell r="AE1481">
            <v>0</v>
          </cell>
        </row>
        <row r="1482">
          <cell r="A1482" t="str">
            <v>C006275</v>
          </cell>
          <cell r="B1482">
            <v>5310</v>
          </cell>
          <cell r="D1482" t="str">
            <v>REBUILD OF FDRS 98W19 &amp; 797W19</v>
          </cell>
          <cell r="E1482" t="str">
            <v>P_Electric Distribution Line MA</v>
          </cell>
          <cell r="G1482" t="str">
            <v>NONE</v>
          </cell>
          <cell r="H1482" t="str">
            <v>NONE</v>
          </cell>
          <cell r="I1482" t="str">
            <v>BREWER, PAUL</v>
          </cell>
          <cell r="J1482" t="str">
            <v>Asset Condition</v>
          </cell>
          <cell r="L1482" t="str">
            <v>Asset Replacement</v>
          </cell>
          <cell r="M1482" t="str">
            <v>Specific</v>
          </cell>
          <cell r="O1482" t="str">
            <v>Closed</v>
          </cell>
          <cell r="P1482">
            <v>8451</v>
          </cell>
          <cell r="Q1482" t="str">
            <v>C06275</v>
          </cell>
          <cell r="R1482">
            <v>38275</v>
          </cell>
          <cell r="S1482" t="str">
            <v>fritsc</v>
          </cell>
          <cell r="U1482" t="str">
            <v>REBUILD PORTIONS OF THE 98W19 &amp; 797W19 LINES ALONG THE S1 TRANSMISSION LINE ROW.  WORK INCLUDES REPLACEMENT OF APPROX. 124 POLES AND TRANSFER OF CONDUCTOR AND EQUIPMENT AS APPROPRIATE.</v>
          </cell>
          <cell r="V1482" t="str">
            <v>WORK TO BE PERFORMED AT THE SAME TIME THE S1 TRANSMISSION LINE IS BEING REBUILT BY TRANSMISSION CREWS.</v>
          </cell>
          <cell r="W1482" t="str">
            <v>THE PURPOSE OF THIS PROJECT IS TO REPLACE POLES AND OTHER EQUIPMENT AS NECESSARY ON THE 98W19 &amp; 797W19 LINES ALONG THE S1 TRANSMISSION LINE ROW.  APPROX. 124 POLES HAVE BEEN IDENTIFIED AS EITHER CONDEMNED OR INACCESSIBLE (WITHOUT THE USE OF SWAMPMATS).</v>
          </cell>
          <cell r="X1482" t="str">
            <v>Div Ops-NE Electric</v>
          </cell>
          <cell r="Y1482" t="str">
            <v>75005310E</v>
          </cell>
          <cell r="Z1482" t="str">
            <v>MAE1000 - MA Electric Distribution PC</v>
          </cell>
          <cell r="AA1482" t="str">
            <v>NONE</v>
          </cell>
          <cell r="AB1482" t="str">
            <v>MASS PLANT - MA 5310 - MAE1000</v>
          </cell>
          <cell r="AE1482">
            <v>1</v>
          </cell>
          <cell r="AF1482" t="str">
            <v>1</v>
          </cell>
          <cell r="AG1482">
            <v>38288</v>
          </cell>
          <cell r="AH1482">
            <v>550000</v>
          </cell>
          <cell r="AI1482">
            <v>0</v>
          </cell>
          <cell r="AJ1482">
            <v>0</v>
          </cell>
          <cell r="AK1482">
            <v>0</v>
          </cell>
          <cell r="AL1482">
            <v>1</v>
          </cell>
          <cell r="AM1482">
            <v>0</v>
          </cell>
          <cell r="AN1482">
            <v>1</v>
          </cell>
        </row>
        <row r="1483">
          <cell r="A1483" t="str">
            <v>C006295</v>
          </cell>
          <cell r="B1483">
            <v>5310</v>
          </cell>
          <cell r="D1483" t="str">
            <v>Brockton Northwest Supply Study</v>
          </cell>
          <cell r="E1483" t="str">
            <v>P_Electric Distribution Sub MA</v>
          </cell>
          <cell r="G1483" t="str">
            <v>NONE</v>
          </cell>
          <cell r="H1483" t="str">
            <v>NONE</v>
          </cell>
          <cell r="I1483" t="str">
            <v>FRITZ, JOHN F</v>
          </cell>
          <cell r="J1483" t="str">
            <v>System Capacity &amp; Performance</v>
          </cell>
          <cell r="L1483" t="str">
            <v>Load Relief</v>
          </cell>
          <cell r="M1483" t="str">
            <v>Specific</v>
          </cell>
          <cell r="O1483" t="str">
            <v>Closed</v>
          </cell>
          <cell r="P1483">
            <v>7195</v>
          </cell>
          <cell r="Q1483" t="str">
            <v>C06295</v>
          </cell>
          <cell r="R1483">
            <v>38278</v>
          </cell>
          <cell r="S1483" t="str">
            <v>fritz</v>
          </cell>
          <cell r="U1483" t="str">
            <v>Area Supply Study for Brockton Northwest Study _x000D_
Reviewing loading at Stoughton and Parkview and  Ames supply points</v>
          </cell>
          <cell r="V1483" t="str">
            <v xml:space="preserve">  </v>
          </cell>
          <cell r="W1483" t="str">
            <v>Area Supply Study to review the transformer capacity of the area stations and overall feeder loading in the area.</v>
          </cell>
          <cell r="X1483" t="str">
            <v>Div Ops-NE Electric</v>
          </cell>
          <cell r="Y1483" t="str">
            <v>75005310E</v>
          </cell>
          <cell r="Z1483" t="str">
            <v>MAE1000 - MA Electric Distribution PC</v>
          </cell>
          <cell r="AA1483" t="str">
            <v>NONE</v>
          </cell>
          <cell r="AB1483" t="str">
            <v xml:space="preserve">COMPANY 5310 LEVEL ELECT DIST </v>
          </cell>
          <cell r="AE1483">
            <v>3</v>
          </cell>
          <cell r="AF1483" t="str">
            <v>3</v>
          </cell>
          <cell r="AG1483">
            <v>39170</v>
          </cell>
          <cell r="AH1483">
            <v>142079</v>
          </cell>
          <cell r="AI1483">
            <v>0</v>
          </cell>
          <cell r="AJ1483">
            <v>1</v>
          </cell>
          <cell r="AK1483">
            <v>1</v>
          </cell>
          <cell r="AL1483">
            <v>0</v>
          </cell>
          <cell r="AM1483">
            <v>1</v>
          </cell>
          <cell r="AN1483">
            <v>1</v>
          </cell>
        </row>
        <row r="1484">
          <cell r="A1484" t="str">
            <v>C006315</v>
          </cell>
          <cell r="B1484">
            <v>5310</v>
          </cell>
          <cell r="D1484" t="str">
            <v>Co 5 Acctg Entries, Accruals, etc</v>
          </cell>
          <cell r="E1484" t="str">
            <v>P_General Plant Equipment MA</v>
          </cell>
          <cell r="G1484" t="str">
            <v>49</v>
          </cell>
          <cell r="H1484" t="str">
            <v>15</v>
          </cell>
          <cell r="I1484" t="str">
            <v>EDDY, MARK</v>
          </cell>
          <cell r="J1484" t="str">
            <v>Non-Infrastructure</v>
          </cell>
          <cell r="L1484" t="str">
            <v>Corporate/Admin/General</v>
          </cell>
          <cell r="M1484" t="str">
            <v>Specific</v>
          </cell>
          <cell r="O1484" t="str">
            <v>open</v>
          </cell>
          <cell r="P1484">
            <v>8992</v>
          </cell>
          <cell r="Q1484" t="str">
            <v>C06315</v>
          </cell>
          <cell r="R1484">
            <v>38279</v>
          </cell>
          <cell r="S1484" t="str">
            <v>diconz</v>
          </cell>
          <cell r="U1484" t="str">
            <v>Co 5 Acctg Entries, Accruals, etc</v>
          </cell>
          <cell r="V1484" t="str">
            <v xml:space="preserve">  </v>
          </cell>
          <cell r="W1484" t="str">
            <v xml:space="preserve">  </v>
          </cell>
          <cell r="X1484" t="str">
            <v>Conversion Only</v>
          </cell>
          <cell r="Y1484" t="str">
            <v>99995310E</v>
          </cell>
          <cell r="Z1484" t="str">
            <v>MAE1000 - MA Electric Distribution PC</v>
          </cell>
          <cell r="AA1484" t="str">
            <v>NONE</v>
          </cell>
          <cell r="AB1484" t="str">
            <v xml:space="preserve">COMPANY 5310 LEVEL ELECT DIST </v>
          </cell>
          <cell r="AC1484" t="str">
            <v>A1 C1 X1</v>
          </cell>
          <cell r="AE1484">
            <v>1</v>
          </cell>
          <cell r="AF1484" t="str">
            <v>1</v>
          </cell>
          <cell r="AG1484">
            <v>38279</v>
          </cell>
          <cell r="AH1484">
            <v>0</v>
          </cell>
        </row>
        <row r="1485">
          <cell r="A1485" t="str">
            <v>C006317</v>
          </cell>
          <cell r="B1485">
            <v>5320</v>
          </cell>
          <cell r="C1485" t="str">
            <v>Massachusetts - East</v>
          </cell>
          <cell r="D1485" t="str">
            <v>Co 4 Acctg Entries, Accruals, etc.</v>
          </cell>
          <cell r="E1485" t="str">
            <v>P_General Plant Equipment MA</v>
          </cell>
          <cell r="G1485" t="str">
            <v>34</v>
          </cell>
          <cell r="H1485" t="str">
            <v>NONE</v>
          </cell>
          <cell r="I1485" t="str">
            <v>EDDY, MARK</v>
          </cell>
          <cell r="J1485" t="str">
            <v>Non-Infrastructure</v>
          </cell>
          <cell r="L1485" t="str">
            <v>Corporate/Admin/General</v>
          </cell>
          <cell r="M1485" t="str">
            <v>Specific</v>
          </cell>
          <cell r="O1485" t="str">
            <v>open</v>
          </cell>
          <cell r="P1485">
            <v>8991</v>
          </cell>
          <cell r="Q1485" t="str">
            <v>C06317</v>
          </cell>
          <cell r="R1485">
            <v>38279</v>
          </cell>
          <cell r="S1485" t="str">
            <v>diconz</v>
          </cell>
          <cell r="U1485" t="str">
            <v>Co 4 Acctg Entries, Accruals, etc.</v>
          </cell>
          <cell r="V1485" t="str">
            <v xml:space="preserve">  </v>
          </cell>
          <cell r="W1485" t="str">
            <v xml:space="preserve">  </v>
          </cell>
          <cell r="X1485" t="str">
            <v>Conversion Only</v>
          </cell>
          <cell r="Y1485" t="str">
            <v>99995320E</v>
          </cell>
          <cell r="Z1485" t="str">
            <v>MAE1000 - MA Electric Distribution PC</v>
          </cell>
          <cell r="AA1485" t="str">
            <v>NONE</v>
          </cell>
          <cell r="AB1485" t="str">
            <v>COMPANY 5320 LEVEL ELECT DIST</v>
          </cell>
          <cell r="AC1485" t="str">
            <v>A2 C1 X0</v>
          </cell>
          <cell r="AE1485">
            <v>1</v>
          </cell>
          <cell r="AF1485" t="str">
            <v>1</v>
          </cell>
          <cell r="AG1485">
            <v>38279</v>
          </cell>
          <cell r="AH1485">
            <v>0</v>
          </cell>
        </row>
        <row r="1486">
          <cell r="A1486" t="str">
            <v>C006335</v>
          </cell>
          <cell r="B1486">
            <v>5310</v>
          </cell>
          <cell r="D1486" t="str">
            <v>Fall River Streetlight Sale</v>
          </cell>
          <cell r="E1486" t="str">
            <v>P_Electric Distribution Line MA</v>
          </cell>
          <cell r="G1486" t="str">
            <v>NONE</v>
          </cell>
          <cell r="H1486" t="str">
            <v>NONE</v>
          </cell>
          <cell r="I1486" t="str">
            <v>POISSON, JEAN</v>
          </cell>
          <cell r="L1486" t="str">
            <v>Outdoor Lighting - Capital</v>
          </cell>
          <cell r="M1486" t="str">
            <v>Specific</v>
          </cell>
          <cell r="O1486" t="str">
            <v>Closed</v>
          </cell>
          <cell r="Q1486" t="str">
            <v>C06335</v>
          </cell>
          <cell r="R1486">
            <v>38281</v>
          </cell>
          <cell r="S1486" t="str">
            <v>edwara</v>
          </cell>
          <cell r="U1486" t="str">
            <v>To Accumulate revenue for the sale of Fall River Streetlights to the municipality.</v>
          </cell>
          <cell r="V1486" t="str">
            <v xml:space="preserve">  </v>
          </cell>
          <cell r="W1486" t="str">
            <v xml:space="preserve">  </v>
          </cell>
          <cell r="X1486" t="str">
            <v>Div Ops-NE Electric</v>
          </cell>
          <cell r="Y1486" t="str">
            <v>75005310E</v>
          </cell>
          <cell r="Z1486" t="str">
            <v>MAE1000 - MA Electric Distribution PC</v>
          </cell>
          <cell r="AA1486" t="str">
            <v>NONE</v>
          </cell>
          <cell r="AB1486" t="str">
            <v>MASS PLANT - MA 5310 - MAE1000</v>
          </cell>
          <cell r="AE1486">
            <v>1</v>
          </cell>
          <cell r="AF1486" t="str">
            <v>1</v>
          </cell>
          <cell r="AG1486">
            <v>38282</v>
          </cell>
          <cell r="AH1486">
            <v>-650000</v>
          </cell>
          <cell r="AI1486">
            <v>1</v>
          </cell>
          <cell r="AJ1486">
            <v>1</v>
          </cell>
          <cell r="AK1486">
            <v>1</v>
          </cell>
          <cell r="AL1486">
            <v>0</v>
          </cell>
          <cell r="AM1486">
            <v>1</v>
          </cell>
          <cell r="AN1486">
            <v>1</v>
          </cell>
        </row>
        <row r="1487">
          <cell r="A1487" t="str">
            <v>C006357</v>
          </cell>
          <cell r="B1487">
            <v>5310</v>
          </cell>
          <cell r="D1487" t="str">
            <v>Webster St. #6: 13 kV CB replace</v>
          </cell>
          <cell r="E1487" t="str">
            <v>P_Electric Distribution Sub MA</v>
          </cell>
          <cell r="G1487" t="str">
            <v>NONE</v>
          </cell>
          <cell r="H1487" t="str">
            <v>NONE</v>
          </cell>
          <cell r="I1487" t="str">
            <v>NASH, JAMES</v>
          </cell>
          <cell r="L1487" t="str">
            <v>Damage/Failure</v>
          </cell>
          <cell r="M1487" t="str">
            <v>Specific</v>
          </cell>
          <cell r="N1487" t="str">
            <v>Substation Asset Replacement</v>
          </cell>
          <cell r="O1487" t="str">
            <v>cancelled</v>
          </cell>
          <cell r="Q1487" t="str">
            <v>C06357</v>
          </cell>
          <cell r="R1487">
            <v>38282</v>
          </cell>
          <cell r="S1487" t="str">
            <v>nashja</v>
          </cell>
          <cell r="U1487" t="str">
            <v>Replace failed 13 kv Circuit Breaker</v>
          </cell>
          <cell r="V1487" t="str">
            <v xml:space="preserve">cancel fp per email from Kelly, Patrick N. (SYR) 7/13/09. Kabir Salaam </v>
          </cell>
          <cell r="W1487" t="str">
            <v>In-service failure</v>
          </cell>
          <cell r="X1487" t="str">
            <v>Div Ops-NE Electric</v>
          </cell>
          <cell r="Y1487" t="str">
            <v>75005310E</v>
          </cell>
          <cell r="Z1487" t="str">
            <v>MAE1000 - MA Electric Distribution PC</v>
          </cell>
          <cell r="AA1487" t="str">
            <v>NONE</v>
          </cell>
          <cell r="AB1487" t="str">
            <v>SUB #6 WEBSTER ST, WORCESTER</v>
          </cell>
          <cell r="AE1487">
            <v>0</v>
          </cell>
          <cell r="AK1487">
            <v>40007</v>
          </cell>
        </row>
        <row r="1488">
          <cell r="A1488" t="str">
            <v>C006485</v>
          </cell>
          <cell r="B1488">
            <v>5310</v>
          </cell>
          <cell r="D1488" t="str">
            <v>North/Granite Double Pole Work</v>
          </cell>
          <cell r="E1488" t="str">
            <v>P_Electric Distribution Line MA</v>
          </cell>
          <cell r="G1488" t="str">
            <v>NONE</v>
          </cell>
          <cell r="H1488" t="str">
            <v>NONE</v>
          </cell>
          <cell r="I1488" t="str">
            <v>RADZIK, CHRISTOPHER</v>
          </cell>
          <cell r="J1488" t="str">
            <v>Statutory/Regulatory</v>
          </cell>
          <cell r="L1488" t="str">
            <v>Public Requirements</v>
          </cell>
          <cell r="M1488" t="str">
            <v>Specific</v>
          </cell>
          <cell r="O1488" t="str">
            <v>cancelled</v>
          </cell>
          <cell r="P1488">
            <v>8387</v>
          </cell>
          <cell r="Q1488" t="str">
            <v>C06485</v>
          </cell>
          <cell r="R1488">
            <v>38287</v>
          </cell>
          <cell r="S1488" t="str">
            <v>radzik</v>
          </cell>
          <cell r="U1488" t="str">
            <v>Install/Remove and transfer miscellaneous pole top equipment for 300 double poles listed in PLM for the North/Granite Division.</v>
          </cell>
          <cell r="V1488" t="str">
            <v>Double poles have been previously set primarily as a result of pole hits and end of life conditions and are a combination of Verizon and Meco sets.</v>
          </cell>
          <cell r="W1488" t="str">
            <v>This pole transfer work is necessary to properly account for a large number of pole transfers in efforts to comply with DTE double pole requirements.</v>
          </cell>
          <cell r="X1488" t="str">
            <v>Div Ops-NE Electric</v>
          </cell>
          <cell r="Y1488" t="str">
            <v>75005310E</v>
          </cell>
          <cell r="Z1488" t="str">
            <v>MAE1000 - MA Electric Distribution PC</v>
          </cell>
          <cell r="AA1488" t="str">
            <v>NONE</v>
          </cell>
          <cell r="AB1488" t="str">
            <v>MASS PLANT - MA 5310 - MAE1000</v>
          </cell>
          <cell r="AE1488">
            <v>0</v>
          </cell>
          <cell r="AK1488">
            <v>41079</v>
          </cell>
        </row>
        <row r="1489">
          <cell r="A1489" t="str">
            <v>C006505</v>
          </cell>
          <cell r="B1489">
            <v>5310</v>
          </cell>
          <cell r="D1489" t="str">
            <v>New SG for condo &amp; future ofc rmv</v>
          </cell>
          <cell r="E1489" t="str">
            <v>P_Electric Distribution Line MA</v>
          </cell>
          <cell r="G1489" t="str">
            <v>NONE</v>
          </cell>
          <cell r="H1489" t="str">
            <v>NONE</v>
          </cell>
          <cell r="M1489" t="str">
            <v>Specific</v>
          </cell>
          <cell r="O1489" t="str">
            <v>Closed</v>
          </cell>
          <cell r="Q1489" t="str">
            <v>C06505</v>
          </cell>
          <cell r="R1489">
            <v>38288</v>
          </cell>
          <cell r="S1489" t="str">
            <v>domeyl</v>
          </cell>
          <cell r="U1489" t="str">
            <v>install new switch gear for powder mills condos and future ofc removal</v>
          </cell>
          <cell r="V1489" t="str">
            <v xml:space="preserve">  </v>
          </cell>
          <cell r="W1489" t="str">
            <v xml:space="preserve">  </v>
          </cell>
          <cell r="X1489" t="str">
            <v>Div Ops-NE Electric</v>
          </cell>
          <cell r="Y1489" t="str">
            <v>75005310E</v>
          </cell>
          <cell r="Z1489" t="str">
            <v>MAE1000 - MA Electric Distribution PC</v>
          </cell>
          <cell r="AA1489" t="str">
            <v>NONE</v>
          </cell>
          <cell r="AB1489" t="str">
            <v>MASS PLANT - MA 5310 - MAE1000</v>
          </cell>
          <cell r="AE1489">
            <v>0</v>
          </cell>
        </row>
        <row r="1490">
          <cell r="A1490" t="str">
            <v>C006524</v>
          </cell>
          <cell r="B1490">
            <v>5310</v>
          </cell>
          <cell r="D1490" t="str">
            <v>Remove Bridge St Substation Equip</v>
          </cell>
          <cell r="E1490" t="str">
            <v>P_Electric Distribution Sub MA</v>
          </cell>
          <cell r="G1490" t="str">
            <v>NONE</v>
          </cell>
          <cell r="H1490" t="str">
            <v>NONE</v>
          </cell>
          <cell r="I1490" t="str">
            <v>CERULLI, JOHN</v>
          </cell>
          <cell r="J1490" t="str">
            <v>Asset Condition</v>
          </cell>
          <cell r="L1490" t="str">
            <v>Asset Replacement</v>
          </cell>
          <cell r="M1490" t="str">
            <v>Specific</v>
          </cell>
          <cell r="O1490" t="str">
            <v>open</v>
          </cell>
          <cell r="P1490">
            <v>7460</v>
          </cell>
          <cell r="Q1490" t="str">
            <v>C06524</v>
          </cell>
          <cell r="R1490">
            <v>38289</v>
          </cell>
          <cell r="S1490" t="str">
            <v>cerulj</v>
          </cell>
          <cell r="U1490" t="str">
            <v>Remove substation equipment from Bridge Street #23 substation in Lowell.  Substation load was removed unknown earlier.  2003 RWOA used to deenergize substation by cutting and capping distribution supply to the substation.</v>
          </cell>
          <cell r="V1490" t="str">
            <v xml:space="preserve">Not in budget - removal only </v>
          </cell>
          <cell r="W1490" t="str">
            <v xml:space="preserve">The Bridge Street #23 substation is entirely offloaded and deenergized.  As per Environmental Procedure 17, all substation equipment should be removed, concrete foundations reduced to grade, and the substation fence maintained.  This substation abuts the </v>
          </cell>
          <cell r="X1490" t="str">
            <v>Div Ops-NE Electric</v>
          </cell>
          <cell r="Y1490" t="str">
            <v>75005310E</v>
          </cell>
          <cell r="Z1490" t="str">
            <v>MAE1000 - MA Electric Distribution PC</v>
          </cell>
          <cell r="AA1490" t="str">
            <v>NONE</v>
          </cell>
          <cell r="AB1490" t="str">
            <v>SUB #23 BRIDGE STREET, LOWELL</v>
          </cell>
          <cell r="AC1490" t="str">
            <v>A1 C0 X0</v>
          </cell>
          <cell r="AE1490">
            <v>2</v>
          </cell>
          <cell r="AF1490" t="str">
            <v>2</v>
          </cell>
          <cell r="AG1490">
            <v>38320</v>
          </cell>
          <cell r="AH1490">
            <v>90000</v>
          </cell>
        </row>
        <row r="1491">
          <cell r="A1491" t="str">
            <v>C006534</v>
          </cell>
          <cell r="B1491">
            <v>5310</v>
          </cell>
          <cell r="D1491" t="str">
            <v>East Longmeadow 508L4 Reconductor</v>
          </cell>
          <cell r="E1491" t="str">
            <v>P_Electric Distribution Line MA</v>
          </cell>
          <cell r="G1491" t="str">
            <v>NONE</v>
          </cell>
          <cell r="H1491" t="str">
            <v>NONE</v>
          </cell>
          <cell r="I1491" t="str">
            <v>CANOVILLE, ROGERS</v>
          </cell>
          <cell r="J1491" t="str">
            <v>System Capacity &amp; Performance</v>
          </cell>
          <cell r="L1491" t="str">
            <v>Reliability - Dist</v>
          </cell>
          <cell r="M1491" t="str">
            <v>Specific</v>
          </cell>
          <cell r="O1491" t="str">
            <v>cancelled</v>
          </cell>
          <cell r="P1491">
            <v>8071</v>
          </cell>
          <cell r="Q1491" t="str">
            <v>C06534</v>
          </cell>
          <cell r="R1491">
            <v>38289</v>
          </cell>
          <cell r="S1491" t="str">
            <v>walshn</v>
          </cell>
          <cell r="U1491" t="str">
            <v>Reconductor the 508L4 feeder (~3500').  Replace 336AL with 477AL</v>
          </cell>
          <cell r="V1491" t="str">
            <v xml:space="preserve">  </v>
          </cell>
          <cell r="W1491" t="str">
            <v>Recommended in the East Longmeadow Study.  This work will prevent a future FDC violation.  _x000D_
_x000D_
07/07/2005 - Increase in estimate reflects an increase in project scope.  The goal of this project is to achieve the maximum Summer Emergency available to preve</v>
          </cell>
          <cell r="X1491" t="str">
            <v>Div Ops-NE Electric</v>
          </cell>
          <cell r="Y1491" t="str">
            <v>75005310E</v>
          </cell>
          <cell r="Z1491" t="str">
            <v>MAE1000 - MA Electric Distribution PC</v>
          </cell>
          <cell r="AA1491" t="str">
            <v>NONE</v>
          </cell>
          <cell r="AB1491" t="str">
            <v>MASS PLANT - MA 5310 - MAE1000</v>
          </cell>
          <cell r="AE1491">
            <v>1</v>
          </cell>
          <cell r="AK1491">
            <v>38665</v>
          </cell>
        </row>
        <row r="1492">
          <cell r="A1492" t="str">
            <v>C006541</v>
          </cell>
          <cell r="B1492">
            <v>5310</v>
          </cell>
          <cell r="D1492" t="str">
            <v>East Longmeadow 508L1 upgrade regs</v>
          </cell>
          <cell r="E1492" t="str">
            <v>P_Electric Distribution Sub MA</v>
          </cell>
          <cell r="G1492" t="str">
            <v>NONE</v>
          </cell>
          <cell r="H1492" t="str">
            <v>NONE</v>
          </cell>
          <cell r="I1492" t="str">
            <v>ALLEN, TODD</v>
          </cell>
          <cell r="J1492" t="str">
            <v>System Capacity &amp; Performance</v>
          </cell>
          <cell r="L1492" t="str">
            <v>Reliability - Dist</v>
          </cell>
          <cell r="M1492" t="str">
            <v>Specific</v>
          </cell>
          <cell r="O1492" t="str">
            <v>Closed</v>
          </cell>
          <cell r="P1492">
            <v>7277</v>
          </cell>
          <cell r="Q1492" t="str">
            <v>C06541</v>
          </cell>
          <cell r="R1492">
            <v>38289</v>
          </cell>
          <cell r="S1492" t="str">
            <v>walshn</v>
          </cell>
          <cell r="U1492" t="str">
            <v>Upgrade the 508L1 regulators to 333 kVA units.</v>
          </cell>
          <cell r="V1492" t="str">
            <v xml:space="preserve">  </v>
          </cell>
          <cell r="W1492" t="str">
            <v xml:space="preserve">The 508L4 and 508L5 both have FDC violations.  Upgrading the 508L1 regulators, getaway eliminate these violations.  </v>
          </cell>
          <cell r="X1492" t="str">
            <v>Div Ops-NE Electric</v>
          </cell>
          <cell r="Y1492" t="str">
            <v>75005310E</v>
          </cell>
          <cell r="Z1492" t="str">
            <v>MAE1000 - MA Electric Distribution PC</v>
          </cell>
          <cell r="AA1492" t="str">
            <v>NONE</v>
          </cell>
          <cell r="AB1492" t="str">
            <v>SUB #508 EAST LONGMEADOW, EAST LONG</v>
          </cell>
          <cell r="AE1492">
            <v>3</v>
          </cell>
          <cell r="AF1492" t="str">
            <v>3</v>
          </cell>
          <cell r="AG1492">
            <v>39223</v>
          </cell>
          <cell r="AH1492">
            <v>73700</v>
          </cell>
          <cell r="AI1492">
            <v>1</v>
          </cell>
          <cell r="AJ1492">
            <v>1</v>
          </cell>
          <cell r="AK1492">
            <v>1</v>
          </cell>
          <cell r="AL1492">
            <v>0</v>
          </cell>
          <cell r="AM1492">
            <v>1</v>
          </cell>
          <cell r="AN1492">
            <v>1</v>
          </cell>
        </row>
        <row r="1493">
          <cell r="A1493" t="str">
            <v>C006542</v>
          </cell>
          <cell r="B1493">
            <v>5310</v>
          </cell>
          <cell r="D1493" t="str">
            <v>East Longmeadow 522L4 Reconductor</v>
          </cell>
          <cell r="E1493" t="str">
            <v>P_Electric Distribution Line MA</v>
          </cell>
          <cell r="G1493" t="str">
            <v>NONE</v>
          </cell>
          <cell r="H1493" t="str">
            <v>NONE</v>
          </cell>
          <cell r="I1493" t="str">
            <v>CANOVILLE, ROGERS</v>
          </cell>
          <cell r="J1493" t="str">
            <v>System Capacity &amp; Performance</v>
          </cell>
          <cell r="L1493" t="str">
            <v>Load Relief</v>
          </cell>
          <cell r="M1493" t="str">
            <v>Specific</v>
          </cell>
          <cell r="O1493" t="str">
            <v>Closed</v>
          </cell>
          <cell r="P1493">
            <v>8072</v>
          </cell>
          <cell r="Q1493" t="str">
            <v>C06542</v>
          </cell>
          <cell r="R1493">
            <v>38289</v>
          </cell>
          <cell r="S1493" t="str">
            <v>walshn</v>
          </cell>
          <cell r="U1493" t="str">
            <v>Reconductor 1800' on the 522L4 from the getaway to P63 Shaker Rd.  477 SPCA</v>
          </cell>
          <cell r="V1493" t="str">
            <v xml:space="preserve">  </v>
          </cell>
          <cell r="W1493" t="str">
            <v xml:space="preserve">The 508L5 is loaded above 90% of its SN.  Switching load with the 522L4 will overload the 4/0 AL wire on the 522L4 circuit.  Reconductoring solves the problem.  _x000D_
_x000D_
07/07/05 - Revision 2 reflects a descrepency between an older version of PET and Storms.  </v>
          </cell>
          <cell r="X1493" t="str">
            <v>Div Ops-NE Electric</v>
          </cell>
          <cell r="Y1493" t="str">
            <v>75005310E</v>
          </cell>
          <cell r="Z1493" t="str">
            <v>MAE1000 - MA Electric Distribution PC</v>
          </cell>
          <cell r="AA1493" t="str">
            <v>NONE</v>
          </cell>
          <cell r="AB1493" t="str">
            <v>MASS PLANT - MA 5310 - MAE1000</v>
          </cell>
          <cell r="AE1493">
            <v>3</v>
          </cell>
          <cell r="AF1493" t="str">
            <v>3</v>
          </cell>
          <cell r="AG1493">
            <v>38959</v>
          </cell>
          <cell r="AH1493">
            <v>62000</v>
          </cell>
          <cell r="AI1493">
            <v>1</v>
          </cell>
          <cell r="AJ1493">
            <v>1</v>
          </cell>
          <cell r="AK1493">
            <v>1</v>
          </cell>
          <cell r="AL1493">
            <v>0</v>
          </cell>
          <cell r="AM1493">
            <v>1</v>
          </cell>
          <cell r="AN1493">
            <v>1</v>
          </cell>
        </row>
        <row r="1494">
          <cell r="A1494" t="str">
            <v>C006543</v>
          </cell>
          <cell r="B1494">
            <v>5310</v>
          </cell>
          <cell r="D1494" t="str">
            <v>East Longmeadow 508L2 New</v>
          </cell>
          <cell r="E1494" t="str">
            <v>P_Electric Distribution Line MA</v>
          </cell>
          <cell r="G1494" t="str">
            <v>NONE</v>
          </cell>
          <cell r="H1494" t="str">
            <v>NONE</v>
          </cell>
          <cell r="I1494" t="str">
            <v>WALSH, NATHAN</v>
          </cell>
          <cell r="L1494" t="str">
            <v>Reliability - Dist</v>
          </cell>
          <cell r="M1494" t="str">
            <v>Specific</v>
          </cell>
          <cell r="O1494" t="str">
            <v>cancelled</v>
          </cell>
          <cell r="Q1494" t="str">
            <v>C06543</v>
          </cell>
          <cell r="R1494">
            <v>38289</v>
          </cell>
          <cell r="S1494" t="str">
            <v>walshn</v>
          </cell>
          <cell r="U1494" t="str">
            <v xml:space="preserve">Install 3500' 477AL SPCA from new feeder position at the East Longmeadow Sub down Somers Rd. to P2 Chestnut St.  </v>
          </cell>
          <cell r="V1494" t="str">
            <v xml:space="preserve">  </v>
          </cell>
          <cell r="W1494" t="str">
            <v xml:space="preserve">This work is recommended in the East Longmeadow Study.  This work will prevent an overload on the 508L4 and provide better reliability to the area.  _x000D_
_x000D_
score = 23 reliability_x000D_
</v>
          </cell>
          <cell r="X1494" t="str">
            <v>Div Ops-NE Electric</v>
          </cell>
          <cell r="Y1494" t="str">
            <v>75005310E</v>
          </cell>
          <cell r="Z1494" t="str">
            <v>MAE1000 - MA Electric Distribution PC</v>
          </cell>
          <cell r="AA1494" t="str">
            <v>NONE</v>
          </cell>
          <cell r="AB1494" t="str">
            <v>MASS PLANT - MA 5310 - MAE1000</v>
          </cell>
          <cell r="AE1494">
            <v>0</v>
          </cell>
          <cell r="AK1494">
            <v>39125</v>
          </cell>
        </row>
        <row r="1495">
          <cell r="A1495" t="str">
            <v>C006629</v>
          </cell>
          <cell r="B1495">
            <v>5310</v>
          </cell>
          <cell r="D1495" t="str">
            <v>IE - BS OFC Initiative</v>
          </cell>
          <cell r="E1495" t="str">
            <v>P_Electric Distribution Line MA</v>
          </cell>
          <cell r="G1495" t="str">
            <v>41</v>
          </cell>
          <cell r="H1495" t="str">
            <v>15</v>
          </cell>
          <cell r="I1495" t="str">
            <v>CERULLI, JOHN</v>
          </cell>
          <cell r="J1495" t="str">
            <v>Asset Condition</v>
          </cell>
          <cell r="K1495" t="str">
            <v>D_REP-OFC Replacement/Elimination</v>
          </cell>
          <cell r="L1495" t="str">
            <v>Asset Replacement</v>
          </cell>
          <cell r="M1495" t="str">
            <v>Program</v>
          </cell>
          <cell r="N1495" t="str">
            <v>OFC Replacements/Elimination</v>
          </cell>
          <cell r="O1495" t="str">
            <v>Closed</v>
          </cell>
          <cell r="P1495">
            <v>8204</v>
          </cell>
          <cell r="Q1495" t="str">
            <v>C06629</v>
          </cell>
          <cell r="R1495">
            <v>38296</v>
          </cell>
          <cell r="S1495" t="str">
            <v>diconz</v>
          </cell>
          <cell r="U1495" t="str">
            <v>EI - MECO BSS OFC Initiative</v>
          </cell>
          <cell r="V1495" t="str">
            <v>1/9/07 - changed title from "EI - BS OFC Initiative"</v>
          </cell>
          <cell r="W1495" t="str">
            <v>This project will provide for the replacement of 30 OFC's in the BSS Division in FY06 as part of the programmed replacement of all OFC's National Grid's New England service territory.</v>
          </cell>
          <cell r="X1495" t="str">
            <v>Div Ops-NE Electric</v>
          </cell>
          <cell r="Y1495" t="str">
            <v>75005310E</v>
          </cell>
          <cell r="Z1495" t="str">
            <v>MAE1000 - MA Electric Distribution PC</v>
          </cell>
          <cell r="AA1495" t="str">
            <v>NONE</v>
          </cell>
          <cell r="AB1495" t="str">
            <v>MASS PLANT - MA 5310 - MAE1000</v>
          </cell>
          <cell r="AE1495">
            <v>2</v>
          </cell>
          <cell r="AF1495" t="str">
            <v>2</v>
          </cell>
          <cell r="AG1495">
            <v>39098</v>
          </cell>
          <cell r="AH1495">
            <v>1747000</v>
          </cell>
          <cell r="AI1495">
            <v>0</v>
          </cell>
          <cell r="AJ1495">
            <v>0</v>
          </cell>
          <cell r="AK1495">
            <v>0</v>
          </cell>
          <cell r="AL1495">
            <v>1</v>
          </cell>
          <cell r="AM1495">
            <v>0</v>
          </cell>
          <cell r="AN1495">
            <v>1</v>
          </cell>
        </row>
        <row r="1496">
          <cell r="A1496" t="str">
            <v>C006630</v>
          </cell>
          <cell r="B1496">
            <v>5310</v>
          </cell>
          <cell r="D1496" t="str">
            <v>BS OFC Initiative FY07</v>
          </cell>
          <cell r="E1496" t="str">
            <v>P_Electric Distribution Line MA</v>
          </cell>
          <cell r="G1496" t="str">
            <v>NONE</v>
          </cell>
          <cell r="H1496" t="str">
            <v>NONE</v>
          </cell>
          <cell r="L1496" t="str">
            <v>Asset Replacement</v>
          </cell>
          <cell r="M1496" t="str">
            <v>Specific</v>
          </cell>
          <cell r="N1496" t="str">
            <v>OFC Replacements/Elimination</v>
          </cell>
          <cell r="O1496" t="str">
            <v>cancelled</v>
          </cell>
          <cell r="Q1496" t="str">
            <v>C06630</v>
          </cell>
          <cell r="R1496">
            <v>38296</v>
          </cell>
          <cell r="S1496" t="str">
            <v>diconz</v>
          </cell>
          <cell r="U1496" t="str">
            <v>BS OFC Initiative FY07</v>
          </cell>
          <cell r="V1496" t="str">
            <v xml:space="preserve">  </v>
          </cell>
          <cell r="W1496" t="str">
            <v xml:space="preserve">  </v>
          </cell>
          <cell r="X1496" t="str">
            <v>Div Ops-NE Electric</v>
          </cell>
          <cell r="Y1496" t="str">
            <v>75005310E</v>
          </cell>
          <cell r="Z1496" t="str">
            <v>MAE1000 - MA Electric Distribution PC</v>
          </cell>
          <cell r="AA1496" t="str">
            <v>NONE</v>
          </cell>
          <cell r="AB1496" t="str">
            <v>MASS PLANT - MA 5310 - MAE1000</v>
          </cell>
          <cell r="AE1496">
            <v>0</v>
          </cell>
          <cell r="AK1496">
            <v>38799</v>
          </cell>
        </row>
        <row r="1497">
          <cell r="A1497" t="str">
            <v>C006631</v>
          </cell>
          <cell r="B1497">
            <v>5310</v>
          </cell>
          <cell r="D1497" t="str">
            <v>BS OFC Initiative FY08</v>
          </cell>
          <cell r="E1497" t="str">
            <v>P_Electric Distribution Line MA</v>
          </cell>
          <cell r="G1497" t="str">
            <v>NONE</v>
          </cell>
          <cell r="H1497" t="str">
            <v>NONE</v>
          </cell>
          <cell r="L1497" t="str">
            <v>Asset Replacement</v>
          </cell>
          <cell r="M1497" t="str">
            <v>Specific</v>
          </cell>
          <cell r="N1497" t="str">
            <v>OFC Replacements/Elimination</v>
          </cell>
          <cell r="O1497" t="str">
            <v>cancelled</v>
          </cell>
          <cell r="Q1497" t="str">
            <v>C06631</v>
          </cell>
          <cell r="R1497">
            <v>38296</v>
          </cell>
          <cell r="S1497" t="str">
            <v>diconz</v>
          </cell>
          <cell r="U1497" t="str">
            <v>BS OFC Initiative FY08</v>
          </cell>
          <cell r="V1497" t="str">
            <v xml:space="preserve">  </v>
          </cell>
          <cell r="W1497" t="str">
            <v xml:space="preserve">  </v>
          </cell>
          <cell r="X1497" t="str">
            <v>Div Ops-NE Electric</v>
          </cell>
          <cell r="Y1497" t="str">
            <v>75005310E</v>
          </cell>
          <cell r="Z1497" t="str">
            <v>MAE1000 - MA Electric Distribution PC</v>
          </cell>
          <cell r="AA1497" t="str">
            <v>NONE</v>
          </cell>
          <cell r="AB1497" t="str">
            <v>MASS PLANT - MA 5310 - MAE1000</v>
          </cell>
          <cell r="AE1497">
            <v>0</v>
          </cell>
          <cell r="AK1497">
            <v>38799</v>
          </cell>
        </row>
        <row r="1498">
          <cell r="A1498" t="str">
            <v>C006632</v>
          </cell>
          <cell r="B1498">
            <v>5310</v>
          </cell>
          <cell r="D1498" t="str">
            <v>BS OFC Initiative FY09</v>
          </cell>
          <cell r="E1498" t="str">
            <v>P_Electric Distribution Line MA</v>
          </cell>
          <cell r="G1498" t="str">
            <v>NONE</v>
          </cell>
          <cell r="H1498" t="str">
            <v>NONE</v>
          </cell>
          <cell r="L1498" t="str">
            <v>Asset Replacement</v>
          </cell>
          <cell r="M1498" t="str">
            <v>Specific</v>
          </cell>
          <cell r="N1498" t="str">
            <v>OFC Replacements/Elimination</v>
          </cell>
          <cell r="O1498" t="str">
            <v>cancelled</v>
          </cell>
          <cell r="Q1498" t="str">
            <v>C06632</v>
          </cell>
          <cell r="R1498">
            <v>38296</v>
          </cell>
          <cell r="S1498" t="str">
            <v>diconz</v>
          </cell>
          <cell r="U1498" t="str">
            <v>BS OFC Initiative FY09</v>
          </cell>
          <cell r="V1498" t="str">
            <v xml:space="preserve">  </v>
          </cell>
          <cell r="W1498" t="str">
            <v xml:space="preserve">  </v>
          </cell>
          <cell r="X1498" t="str">
            <v>Div Ops-NE Electric</v>
          </cell>
          <cell r="Y1498" t="str">
            <v>75005310E</v>
          </cell>
          <cell r="Z1498" t="str">
            <v>MAE1000 - MA Electric Distribution PC</v>
          </cell>
          <cell r="AA1498" t="str">
            <v>NONE</v>
          </cell>
          <cell r="AB1498" t="str">
            <v>MASS PLANT - MA 5310 - MAE1000</v>
          </cell>
          <cell r="AE1498">
            <v>0</v>
          </cell>
          <cell r="AK1498">
            <v>38799</v>
          </cell>
        </row>
        <row r="1499">
          <cell r="A1499" t="str">
            <v>C006633</v>
          </cell>
          <cell r="B1499">
            <v>5310</v>
          </cell>
          <cell r="D1499" t="str">
            <v>BS OFC Initiative FY10</v>
          </cell>
          <cell r="E1499" t="str">
            <v>P_Electric Distribution Line MA</v>
          </cell>
          <cell r="G1499" t="str">
            <v>NONE</v>
          </cell>
          <cell r="H1499" t="str">
            <v>NONE</v>
          </cell>
          <cell r="L1499" t="str">
            <v>Asset Replacement</v>
          </cell>
          <cell r="M1499" t="str">
            <v>Specific</v>
          </cell>
          <cell r="N1499" t="str">
            <v>OFC Replacements/Elimination</v>
          </cell>
          <cell r="O1499" t="str">
            <v>cancelled</v>
          </cell>
          <cell r="Q1499" t="str">
            <v>C06633</v>
          </cell>
          <cell r="R1499">
            <v>38296</v>
          </cell>
          <cell r="S1499" t="str">
            <v>diconz</v>
          </cell>
          <cell r="U1499" t="str">
            <v>BS OFC Initiative FY10</v>
          </cell>
          <cell r="V1499" t="str">
            <v xml:space="preserve">  </v>
          </cell>
          <cell r="W1499" t="str">
            <v xml:space="preserve">  </v>
          </cell>
          <cell r="X1499" t="str">
            <v>Div Ops-NE Electric</v>
          </cell>
          <cell r="Y1499" t="str">
            <v>75005310E</v>
          </cell>
          <cell r="Z1499" t="str">
            <v>MAE1000 - MA Electric Distribution PC</v>
          </cell>
          <cell r="AA1499" t="str">
            <v>NONE</v>
          </cell>
          <cell r="AB1499" t="str">
            <v>MASS PLANT - MA 5310 - MAE1000</v>
          </cell>
          <cell r="AE1499">
            <v>0</v>
          </cell>
          <cell r="AK1499">
            <v>38799</v>
          </cell>
        </row>
        <row r="1500">
          <cell r="A1500" t="str">
            <v>C006634</v>
          </cell>
          <cell r="B1500">
            <v>5310</v>
          </cell>
          <cell r="D1500" t="str">
            <v>RTU Replacements - Mass Elec</v>
          </cell>
          <cell r="E1500" t="str">
            <v>P_Electric Distribution Sub MA</v>
          </cell>
          <cell r="F1500" t="str">
            <v>DCIG0408P42</v>
          </cell>
          <cell r="G1500" t="str">
            <v>NONE</v>
          </cell>
          <cell r="H1500" t="str">
            <v>NONE</v>
          </cell>
          <cell r="L1500" t="str">
            <v>Telecommunications Capital - Dist</v>
          </cell>
          <cell r="M1500" t="str">
            <v>Specific</v>
          </cell>
          <cell r="N1500" t="str">
            <v>Relay Replacements</v>
          </cell>
          <cell r="O1500" t="str">
            <v>cancelled</v>
          </cell>
          <cell r="Q1500" t="str">
            <v>C06634</v>
          </cell>
          <cell r="R1500">
            <v>38296</v>
          </cell>
          <cell r="S1500" t="str">
            <v>diconz</v>
          </cell>
          <cell r="U1500" t="str">
            <v>RTU Replacements - Mass Elec</v>
          </cell>
          <cell r="V1500" t="str">
            <v xml:space="preserve">  </v>
          </cell>
          <cell r="W1500" t="str">
            <v xml:space="preserve">  </v>
          </cell>
          <cell r="X1500" t="str">
            <v>Conversion Only</v>
          </cell>
          <cell r="Y1500" t="str">
            <v>99995310E</v>
          </cell>
          <cell r="Z1500" t="str">
            <v>MAE1000 - MA Electric Distribution PC</v>
          </cell>
          <cell r="AA1500" t="str">
            <v>NONE</v>
          </cell>
          <cell r="AB1500" t="str">
            <v xml:space="preserve">COMPANY 5310 LEVEL ELECT DIST </v>
          </cell>
          <cell r="AE1500">
            <v>0</v>
          </cell>
          <cell r="AK1500">
            <v>39325</v>
          </cell>
        </row>
        <row r="1501">
          <cell r="A1501" t="str">
            <v>C006635</v>
          </cell>
          <cell r="B1501">
            <v>5310</v>
          </cell>
          <cell r="D1501" t="str">
            <v>BS Targeted Pole Replacements FY07</v>
          </cell>
          <cell r="E1501" t="str">
            <v>P_Electric Distribution Sub MA</v>
          </cell>
          <cell r="G1501" t="str">
            <v>NONE</v>
          </cell>
          <cell r="H1501" t="str">
            <v>NONE</v>
          </cell>
          <cell r="L1501" t="str">
            <v>Asset Replacement</v>
          </cell>
          <cell r="M1501" t="str">
            <v>Specific</v>
          </cell>
          <cell r="N1501" t="str">
            <v>Targeted Pole Replacements</v>
          </cell>
          <cell r="O1501" t="str">
            <v>cancelled</v>
          </cell>
          <cell r="Q1501" t="str">
            <v>C06635</v>
          </cell>
          <cell r="R1501">
            <v>38296</v>
          </cell>
          <cell r="S1501" t="str">
            <v>diconz</v>
          </cell>
          <cell r="U1501" t="str">
            <v>BS Condemned Poles FY07</v>
          </cell>
          <cell r="V1501" t="str">
            <v>1/8/07  changed title from BS Condemned Pole Replace FY07</v>
          </cell>
          <cell r="W1501" t="str">
            <v xml:space="preserve">  </v>
          </cell>
          <cell r="X1501" t="str">
            <v>Div Ops-NE Electric</v>
          </cell>
          <cell r="Y1501" t="str">
            <v>75005310E</v>
          </cell>
          <cell r="Z1501" t="str">
            <v>MAE1000 - MA Electric Distribution PC</v>
          </cell>
          <cell r="AA1501" t="str">
            <v>NONE</v>
          </cell>
          <cell r="AB1501" t="str">
            <v>MASS PLANT - MA 5310 - MAE1000</v>
          </cell>
          <cell r="AE1501">
            <v>0</v>
          </cell>
          <cell r="AK1501">
            <v>38799</v>
          </cell>
        </row>
        <row r="1502">
          <cell r="A1502" t="str">
            <v>C006637</v>
          </cell>
          <cell r="B1502">
            <v>5310</v>
          </cell>
          <cell r="D1502" t="str">
            <v>BS HUF Relief FY06</v>
          </cell>
          <cell r="E1502" t="str">
            <v>P_Electric Distribution Line MA</v>
          </cell>
          <cell r="G1502" t="str">
            <v>NONE</v>
          </cell>
          <cell r="H1502" t="str">
            <v>NONE</v>
          </cell>
          <cell r="J1502" t="str">
            <v>System Capacity &amp; Performance</v>
          </cell>
          <cell r="L1502" t="str">
            <v>Load Relief</v>
          </cell>
          <cell r="M1502" t="str">
            <v>Specific</v>
          </cell>
          <cell r="N1502" t="str">
            <v>HUF/Feeder Health Review</v>
          </cell>
          <cell r="O1502" t="str">
            <v>cancelled</v>
          </cell>
          <cell r="P1502">
            <v>7792</v>
          </cell>
          <cell r="Q1502" t="str">
            <v>C06637</v>
          </cell>
          <cell r="R1502">
            <v>38296</v>
          </cell>
          <cell r="S1502" t="str">
            <v>diconz</v>
          </cell>
          <cell r="U1502" t="str">
            <v>BS HUF Relief FY06</v>
          </cell>
          <cell r="V1502" t="str">
            <v xml:space="preserve">  </v>
          </cell>
          <cell r="W1502" t="str">
            <v xml:space="preserve">  </v>
          </cell>
          <cell r="X1502" t="str">
            <v>Div Ops-NE Electric</v>
          </cell>
          <cell r="Y1502" t="str">
            <v>75005310E</v>
          </cell>
          <cell r="Z1502" t="str">
            <v>MAE1000 - MA Electric Distribution PC</v>
          </cell>
          <cell r="AA1502" t="str">
            <v>NONE</v>
          </cell>
          <cell r="AB1502" t="str">
            <v>MASS PLANT - MA 5310 - MAE1000</v>
          </cell>
          <cell r="AE1502">
            <v>0</v>
          </cell>
          <cell r="AK1502">
            <v>40484</v>
          </cell>
        </row>
        <row r="1503">
          <cell r="A1503" t="str">
            <v>C006638</v>
          </cell>
          <cell r="B1503">
            <v>5310</v>
          </cell>
          <cell r="D1503" t="str">
            <v>BS HUF Relief FY07</v>
          </cell>
          <cell r="E1503" t="str">
            <v>P_Electric Distribution Line MA</v>
          </cell>
          <cell r="G1503" t="str">
            <v>NONE</v>
          </cell>
          <cell r="H1503" t="str">
            <v>NONE</v>
          </cell>
          <cell r="J1503" t="str">
            <v>System Capacity &amp; Performance</v>
          </cell>
          <cell r="L1503" t="str">
            <v>Load Relief</v>
          </cell>
          <cell r="M1503" t="str">
            <v>Specific</v>
          </cell>
          <cell r="N1503" t="str">
            <v>HUF/Feeder Health Review</v>
          </cell>
          <cell r="O1503" t="str">
            <v>Closed</v>
          </cell>
          <cell r="P1503">
            <v>7793</v>
          </cell>
          <cell r="Q1503" t="str">
            <v>C06638</v>
          </cell>
          <cell r="R1503">
            <v>38296</v>
          </cell>
          <cell r="S1503" t="str">
            <v>diconz</v>
          </cell>
          <cell r="U1503" t="str">
            <v>BS HUF Relief FY07</v>
          </cell>
          <cell r="V1503" t="str">
            <v>Inital approval for $45,000 sent to Claire for approval while John P. is on vacation.  Will require project rewrite for a second version as estimated project scope is $900k.  -Greg L. 2/13/06</v>
          </cell>
          <cell r="W1503" t="str">
            <v>FY07 HUF Initiative (DTE list of Highly Utilized Feeders)_x000D_
_x000D_
Initial Estimate for Pre-engineering, 1 loadbreak and 2 cap banks.  Full projection for FY07 is $900,000</v>
          </cell>
          <cell r="X1503" t="str">
            <v>Div Ops-NE Electric</v>
          </cell>
          <cell r="Y1503" t="str">
            <v>75005310E</v>
          </cell>
          <cell r="Z1503" t="str">
            <v>MAE1000 - MA Electric Distribution PC</v>
          </cell>
          <cell r="AA1503" t="str">
            <v>NONE</v>
          </cell>
          <cell r="AB1503" t="str">
            <v>MASS PLANT - MA 5310 - MAE1000</v>
          </cell>
          <cell r="AE1503">
            <v>1</v>
          </cell>
          <cell r="AF1503" t="str">
            <v>1</v>
          </cell>
          <cell r="AG1503">
            <v>38763</v>
          </cell>
          <cell r="AH1503">
            <v>45000</v>
          </cell>
          <cell r="AI1503">
            <v>1</v>
          </cell>
          <cell r="AJ1503">
            <v>1</v>
          </cell>
          <cell r="AK1503">
            <v>1</v>
          </cell>
          <cell r="AL1503">
            <v>0</v>
          </cell>
          <cell r="AM1503">
            <v>1</v>
          </cell>
          <cell r="AN1503">
            <v>1</v>
          </cell>
        </row>
        <row r="1504">
          <cell r="A1504" t="str">
            <v>C006642</v>
          </cell>
          <cell r="B1504">
            <v>5310</v>
          </cell>
          <cell r="D1504" t="str">
            <v>IE - BS Targeted Pole Replace</v>
          </cell>
          <cell r="E1504" t="str">
            <v>P_Electric Distribution Line MA</v>
          </cell>
          <cell r="F1504" t="str">
            <v>DCIG0311P378</v>
          </cell>
          <cell r="G1504" t="str">
            <v>40</v>
          </cell>
          <cell r="H1504" t="str">
            <v>15</v>
          </cell>
          <cell r="I1504" t="str">
            <v>MOKEY, MICHAEL</v>
          </cell>
          <cell r="J1504" t="str">
            <v>Asset Condition</v>
          </cell>
          <cell r="K1504" t="str">
            <v>D_REP-Targeted Pole Replacements</v>
          </cell>
          <cell r="L1504" t="str">
            <v>Asset Replacement</v>
          </cell>
          <cell r="M1504" t="str">
            <v>Program</v>
          </cell>
          <cell r="N1504" t="str">
            <v>Targeted Pole Replacements</v>
          </cell>
          <cell r="O1504" t="str">
            <v>open</v>
          </cell>
          <cell r="P1504">
            <v>8208</v>
          </cell>
          <cell r="Q1504" t="str">
            <v>C06642</v>
          </cell>
          <cell r="R1504">
            <v>38296</v>
          </cell>
          <cell r="S1504" t="str">
            <v>diconz</v>
          </cell>
          <cell r="U1504" t="str">
            <v>IE - BS Targeted Pole Replace</v>
          </cell>
          <cell r="V1504" t="str">
            <v xml:space="preserve">1/8/07-changed title from "EI - BS Targeted Pole Replace"_x000D_
 </v>
          </cell>
          <cell r="W1504" t="str">
            <v>This project will provide for the replacement of 650 condemned poles in BSS Division in FY06 as part of the programmed replacement of all condemned poles National Grid's New England service territory.</v>
          </cell>
          <cell r="X1504" t="str">
            <v>Div Ops-NE Electric</v>
          </cell>
          <cell r="Y1504" t="str">
            <v>75005310E</v>
          </cell>
          <cell r="Z1504" t="str">
            <v>MAE1000 - MA Electric Distribution PC</v>
          </cell>
          <cell r="AA1504" t="str">
            <v>NONE</v>
          </cell>
          <cell r="AB1504" t="str">
            <v>MASS PLANT - MA 5310 - MAE1000</v>
          </cell>
          <cell r="AC1504" t="str">
            <v>A40 C635 X112</v>
          </cell>
          <cell r="AE1504">
            <v>8</v>
          </cell>
          <cell r="AF1504" t="str">
            <v>8</v>
          </cell>
          <cell r="AG1504">
            <v>41213</v>
          </cell>
          <cell r="AH1504">
            <v>129000</v>
          </cell>
        </row>
        <row r="1505">
          <cell r="A1505" t="str">
            <v>C006645</v>
          </cell>
          <cell r="B1505">
            <v>5310</v>
          </cell>
          <cell r="D1505" t="str">
            <v>Perry St Expand Outdoor 13kV Sub</v>
          </cell>
          <cell r="E1505" t="str">
            <v>P_Electric Distribution Sub MA</v>
          </cell>
          <cell r="F1505" t="str">
            <v>DCIG1007R1</v>
          </cell>
          <cell r="G1505" t="str">
            <v>36</v>
          </cell>
          <cell r="H1505" t="str">
            <v>29</v>
          </cell>
          <cell r="I1505" t="str">
            <v>GALGANO, ROBERT</v>
          </cell>
          <cell r="J1505" t="str">
            <v>Asset Condition</v>
          </cell>
          <cell r="K1505" t="str">
            <v>D_Non-REP SUB OTHER</v>
          </cell>
          <cell r="L1505" t="str">
            <v>Asset Replacement</v>
          </cell>
          <cell r="M1505" t="str">
            <v>Specific</v>
          </cell>
          <cell r="N1505" t="str">
            <v>Substation Asset Replacement</v>
          </cell>
          <cell r="O1505" t="str">
            <v>open</v>
          </cell>
          <cell r="P1505">
            <v>7432</v>
          </cell>
          <cell r="Q1505" t="str">
            <v>C06645</v>
          </cell>
          <cell r="R1505">
            <v>38296</v>
          </cell>
          <cell r="S1505" t="str">
            <v>diconz</v>
          </cell>
          <cell r="U1505" t="str">
            <v>Expand Outdoor 13.2kV Substation at Perry Street #3, Lowell, MA</v>
          </cell>
          <cell r="V1505" t="str">
            <v>Lowell Area Study work.  Safety work required as soon as practical, for load relief project would be required summer 2008.  Assume five quarters of work so schedule for FY 2008.  Requires 20L5 feeder to do this project (C12028 and C06898).  Related distri</v>
          </cell>
          <cell r="W1505" t="str">
            <v>The Perry Street #3 substation building requires complete demolition.  Structural issues include spalling (falling concrete) of the turbine room ceiling, deteriorating exterior brick walls, and leaking.  The 13.8kV and the 4kV indoor substations present r</v>
          </cell>
          <cell r="X1505" t="str">
            <v>Div Ops-NE Electric</v>
          </cell>
          <cell r="Y1505" t="str">
            <v>75005310E</v>
          </cell>
          <cell r="Z1505" t="str">
            <v>MAE1000 - MA Electric Distribution PC</v>
          </cell>
          <cell r="AA1505" t="str">
            <v>NONE</v>
          </cell>
          <cell r="AB1505" t="str">
            <v>SUB #3 PERRY STREET, LOWELL</v>
          </cell>
          <cell r="AC1505" t="str">
            <v>A1 C2 X1</v>
          </cell>
          <cell r="AE1505">
            <v>4</v>
          </cell>
          <cell r="AF1505" t="str">
            <v>4</v>
          </cell>
          <cell r="AG1505">
            <v>40253</v>
          </cell>
          <cell r="AH1505">
            <v>13100000</v>
          </cell>
        </row>
        <row r="1506">
          <cell r="A1506" t="str">
            <v>C006646</v>
          </cell>
          <cell r="B1506">
            <v>5310</v>
          </cell>
          <cell r="D1506" t="str">
            <v>Install 4kV Metalclad at Perry St</v>
          </cell>
          <cell r="E1506" t="str">
            <v>P_Electric Distribution Sub MA</v>
          </cell>
          <cell r="G1506" t="str">
            <v>NONE</v>
          </cell>
          <cell r="H1506" t="str">
            <v>NONE</v>
          </cell>
          <cell r="I1506" t="str">
            <v>KERZEL, KEITH</v>
          </cell>
          <cell r="J1506" t="str">
            <v>Asset Condition</v>
          </cell>
          <cell r="L1506" t="str">
            <v>Asset Replacement</v>
          </cell>
          <cell r="M1506" t="str">
            <v>Specific</v>
          </cell>
          <cell r="N1506" t="str">
            <v>Substation Asset Replacement</v>
          </cell>
          <cell r="O1506" t="str">
            <v>cancelled</v>
          </cell>
          <cell r="P1506">
            <v>7328</v>
          </cell>
          <cell r="Q1506" t="str">
            <v>C06646</v>
          </cell>
          <cell r="R1506">
            <v>38296</v>
          </cell>
          <cell r="S1506" t="str">
            <v>diconz</v>
          </cell>
          <cell r="U1506" t="str">
            <v>Install 4kV Metal Clad Substation at Perry Street #3 Substation, Lowell, MA</v>
          </cell>
          <cell r="V1506" t="str">
            <v>Lowell Area Study work.  FY2008 work for summer 2008 in service.  Requires 13.2kV projects (C06645 and C12001), which in turn requires 20L5 (C11999 and C12000), which in turn requires Wamesit #20 substation (C12028).  Related to 4kV feeder getaway project</v>
          </cell>
          <cell r="W1506" t="str">
            <v>The Perry Street #3 substation building requires complete demolition.  Structural issues include spalling (falling concrete) of the turbine room ceiling, deteriorating exterior brick walls, and leaking.  The 13.8kV and the 4kV indoor substations present r</v>
          </cell>
          <cell r="X1506" t="str">
            <v>Div Ops-NE Electric</v>
          </cell>
          <cell r="Y1506" t="str">
            <v>75005310E</v>
          </cell>
          <cell r="Z1506" t="str">
            <v>MAE1000 - MA Electric Distribution PC</v>
          </cell>
          <cell r="AA1506" t="str">
            <v>NONE</v>
          </cell>
          <cell r="AB1506" t="str">
            <v>SUB #3 PERRY STREET, LOWELL</v>
          </cell>
          <cell r="AE1506">
            <v>1</v>
          </cell>
          <cell r="AF1506" t="str">
            <v>1</v>
          </cell>
          <cell r="AG1506">
            <v>38813</v>
          </cell>
          <cell r="AH1506">
            <v>1900000</v>
          </cell>
          <cell r="AK1506">
            <v>39430</v>
          </cell>
        </row>
        <row r="1507">
          <cell r="A1507" t="str">
            <v>C006647</v>
          </cell>
          <cell r="B1507">
            <v>5310</v>
          </cell>
          <cell r="D1507" t="str">
            <v>Install 115/13.2kV Meadowbrook #16</v>
          </cell>
          <cell r="E1507" t="str">
            <v>P_Electric Distribution Sub MA</v>
          </cell>
          <cell r="G1507" t="str">
            <v>NONE</v>
          </cell>
          <cell r="H1507" t="str">
            <v>NONE</v>
          </cell>
          <cell r="I1507" t="str">
            <v>KERZEL, KEITH</v>
          </cell>
          <cell r="J1507" t="str">
            <v>System Capacity &amp; Performance</v>
          </cell>
          <cell r="L1507" t="str">
            <v>Load Relief</v>
          </cell>
          <cell r="M1507" t="str">
            <v>Specific</v>
          </cell>
          <cell r="O1507" t="str">
            <v>cancelled</v>
          </cell>
          <cell r="P1507">
            <v>7325</v>
          </cell>
          <cell r="Q1507" t="str">
            <v>C06647</v>
          </cell>
          <cell r="R1507">
            <v>38296</v>
          </cell>
          <cell r="S1507" t="str">
            <v>diconz</v>
          </cell>
          <cell r="U1507" t="str">
            <v>Install a New 115/13.2kV Substation at Meadowbrook #16, Chelmsford</v>
          </cell>
          <cell r="V1507" t="str">
            <v>Lowell Area Study work. Required for Summer 2010.  New Metal Clad with six feeders (retire four modulars for a net of two feeders).  Related distribution line work C06860.</v>
          </cell>
          <cell r="W1507"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07" t="str">
            <v>Div Ops-NE Electric</v>
          </cell>
          <cell r="Y1507" t="str">
            <v>75005310E</v>
          </cell>
          <cell r="Z1507" t="str">
            <v>MAE1000 - MA Electric Distribution PC</v>
          </cell>
          <cell r="AA1507" t="str">
            <v>NONE</v>
          </cell>
          <cell r="AB1507" t="str">
            <v>SUB #16 MEADOWBROOK - OFF CHELMSFOR</v>
          </cell>
          <cell r="AE1507">
            <v>0</v>
          </cell>
          <cell r="AK1507">
            <v>39301</v>
          </cell>
        </row>
        <row r="1508">
          <cell r="A1508" t="str">
            <v>C006648</v>
          </cell>
          <cell r="B1508">
            <v>5310</v>
          </cell>
          <cell r="D1508" t="str">
            <v>Z-E Tewksbury 2 new Feeders - Dist</v>
          </cell>
          <cell r="E1508" t="str">
            <v>P_Electric Distribution Line MA</v>
          </cell>
          <cell r="G1508" t="str">
            <v>NONE</v>
          </cell>
          <cell r="H1508" t="str">
            <v>NONE</v>
          </cell>
          <cell r="L1508" t="str">
            <v>Load Relief</v>
          </cell>
          <cell r="M1508" t="str">
            <v>Specific</v>
          </cell>
          <cell r="O1508" t="str">
            <v>cancelled</v>
          </cell>
          <cell r="Q1508" t="str">
            <v>C06648</v>
          </cell>
          <cell r="R1508">
            <v>38296</v>
          </cell>
          <cell r="S1508" t="str">
            <v>diconz</v>
          </cell>
          <cell r="U1508" t="str">
            <v>East Tewksbury 2 new Feeders - Dist</v>
          </cell>
          <cell r="V1508" t="str">
            <v xml:space="preserve">  </v>
          </cell>
          <cell r="W1508" t="str">
            <v xml:space="preserve">  </v>
          </cell>
          <cell r="X1508" t="str">
            <v>Div Ops-NE Electric</v>
          </cell>
          <cell r="Y1508" t="str">
            <v>75005310E</v>
          </cell>
          <cell r="Z1508" t="str">
            <v>MAE1000 - MA Electric Distribution PC</v>
          </cell>
          <cell r="AA1508" t="str">
            <v>NONE</v>
          </cell>
          <cell r="AB1508" t="str">
            <v>MASS PLANT - MA 5310 - MAE1000</v>
          </cell>
          <cell r="AE1508">
            <v>0</v>
          </cell>
          <cell r="AK1508">
            <v>38383</v>
          </cell>
        </row>
        <row r="1509">
          <cell r="A1509" t="str">
            <v>C006650</v>
          </cell>
          <cell r="B1509">
            <v>5310</v>
          </cell>
          <cell r="D1509" t="str">
            <v>Westford 57L5 and L6 Sub</v>
          </cell>
          <cell r="E1509" t="str">
            <v>P_Electric Distribution Sub MA</v>
          </cell>
          <cell r="G1509" t="str">
            <v>NONE</v>
          </cell>
          <cell r="H1509" t="str">
            <v>NONE</v>
          </cell>
          <cell r="J1509" t="str">
            <v>System Capacity &amp; Performance</v>
          </cell>
          <cell r="L1509" t="str">
            <v>Load Relief</v>
          </cell>
          <cell r="M1509" t="str">
            <v>Specific</v>
          </cell>
          <cell r="O1509" t="str">
            <v>cancelled</v>
          </cell>
          <cell r="P1509">
            <v>7595</v>
          </cell>
          <cell r="Q1509" t="str">
            <v>C06650</v>
          </cell>
          <cell r="R1509">
            <v>38296</v>
          </cell>
          <cell r="S1509" t="str">
            <v>diconz</v>
          </cell>
          <cell r="U1509" t="str">
            <v>Expand Westford 57 Substation T2</v>
          </cell>
          <cell r="V1509" t="str">
            <v>Per Lowell Area Study - two new feeders required for summer 2007.  Associated distribution line project is C06892.  A separate project to install 57L4 for summer 2006.</v>
          </cell>
          <cell r="W1509" t="str">
            <v xml:space="preserve">Per Lowell Area Study, area feeders are fully loaded in 2007: 211L1 100%, 16L3 100%, 57L2 99%, 73L1 94%, 58L2 93% and 57L1 92%.  Also, the Meadowbrook #16 transformers becomes contingency overloaded at 102% in 2007 despite previous offloads.   </v>
          </cell>
          <cell r="X1509" t="str">
            <v>Div Ops-NE Electric</v>
          </cell>
          <cell r="Y1509" t="str">
            <v>75005310E</v>
          </cell>
          <cell r="Z1509" t="str">
            <v>MAE1000 - MA Electric Distribution PC</v>
          </cell>
          <cell r="AA1509" t="str">
            <v>NONE</v>
          </cell>
          <cell r="AB1509" t="str">
            <v>SUB #57 WESTFORD - CONCORD ROAD, WE</v>
          </cell>
          <cell r="AE1509">
            <v>0</v>
          </cell>
          <cell r="AK1509">
            <v>38782</v>
          </cell>
        </row>
        <row r="1510">
          <cell r="A1510" t="str">
            <v>C006651</v>
          </cell>
          <cell r="B1510">
            <v>5310</v>
          </cell>
          <cell r="D1510" t="str">
            <v>Install N. Chelmsford #2 115/13.2kV</v>
          </cell>
          <cell r="E1510" t="str">
            <v>P_Electric Distribution Sub MA</v>
          </cell>
          <cell r="G1510" t="str">
            <v>NONE</v>
          </cell>
          <cell r="H1510" t="str">
            <v>NONE</v>
          </cell>
          <cell r="J1510" t="str">
            <v>System Capacity &amp; Performance</v>
          </cell>
          <cell r="L1510" t="str">
            <v>Load Relief</v>
          </cell>
          <cell r="M1510" t="str">
            <v>Specific</v>
          </cell>
          <cell r="O1510" t="str">
            <v>cancelled</v>
          </cell>
          <cell r="P1510">
            <v>7333</v>
          </cell>
          <cell r="Q1510" t="str">
            <v>C06651</v>
          </cell>
          <cell r="R1510">
            <v>38296</v>
          </cell>
          <cell r="S1510" t="str">
            <v>diconz</v>
          </cell>
          <cell r="U1510" t="str">
            <v>Install North Chelmsford #2 115/13.2kV Substation Distribution Substation Project, Chelmsford, MA</v>
          </cell>
          <cell r="V1510" t="str">
            <v xml:space="preserve">Lowell Area Study work. Requires FY2007 walk in for design $20,500 so that new feeders in service for Summer 2009.   Project installs new eight feeder 115/13.2kV substation at North Chelmsford #2 and removes existing 23/13.2kV modular substation feeders. </v>
          </cell>
          <cell r="W1510" t="str">
            <v>Part of the Lowell Area Study.  Despite minor offloads, the Meadowbrook #16 transformers remain overloaded on contingency in 2009 despite minor offloads.  The 318 and 319 circuits supplying Worthen Street #13 are contingency overloaded despite a 13L1 feed</v>
          </cell>
          <cell r="X1510" t="str">
            <v>Div Ops-NE Electric</v>
          </cell>
          <cell r="Y1510" t="str">
            <v>75005310E</v>
          </cell>
          <cell r="Z1510" t="str">
            <v>MAE1000 - MA Electric Distribution PC</v>
          </cell>
          <cell r="AA1510" t="str">
            <v>NONE</v>
          </cell>
          <cell r="AB1510" t="str">
            <v>SUB #2 NORTH CHELMSFORD - QUIGLEY A</v>
          </cell>
          <cell r="AE1510">
            <v>0</v>
          </cell>
          <cell r="AK1510">
            <v>38782</v>
          </cell>
        </row>
        <row r="1511">
          <cell r="A1511" t="str">
            <v>C006655</v>
          </cell>
          <cell r="B1511">
            <v>5310</v>
          </cell>
          <cell r="D1511" t="str">
            <v>Replace Substn Batteries Mass Elec</v>
          </cell>
          <cell r="E1511" t="str">
            <v>P_Electric Distribution Sub MA</v>
          </cell>
          <cell r="G1511" t="str">
            <v>NONE</v>
          </cell>
          <cell r="H1511" t="str">
            <v>NONE</v>
          </cell>
          <cell r="L1511" t="str">
            <v>Asset Replacement</v>
          </cell>
          <cell r="M1511" t="str">
            <v>Specific</v>
          </cell>
          <cell r="O1511" t="str">
            <v>cancelled</v>
          </cell>
          <cell r="Q1511" t="str">
            <v>C06655</v>
          </cell>
          <cell r="R1511">
            <v>38296</v>
          </cell>
          <cell r="S1511" t="str">
            <v>diconz</v>
          </cell>
          <cell r="U1511" t="str">
            <v>Replace Substn Batteries Mass Elec</v>
          </cell>
          <cell r="V1511" t="str">
            <v xml:space="preserve">  </v>
          </cell>
          <cell r="W1511" t="str">
            <v xml:space="preserve">  </v>
          </cell>
          <cell r="X1511" t="str">
            <v>Div Ops-NE Electric</v>
          </cell>
          <cell r="Y1511" t="str">
            <v>75005310E</v>
          </cell>
          <cell r="Z1511" t="str">
            <v>MAE1000 - MA Electric Distribution PC</v>
          </cell>
          <cell r="AA1511" t="str">
            <v>NONE</v>
          </cell>
          <cell r="AB1511" t="str">
            <v xml:space="preserve">COMPANY 5310 LEVEL ELECT DIST </v>
          </cell>
          <cell r="AE1511">
            <v>0</v>
          </cell>
          <cell r="AK1511">
            <v>38979</v>
          </cell>
        </row>
        <row r="1512">
          <cell r="A1512" t="str">
            <v>C006660</v>
          </cell>
          <cell r="B1512">
            <v>5310</v>
          </cell>
          <cell r="D1512" t="str">
            <v>Cancelled - BS Battery Repl-10 Subs</v>
          </cell>
          <cell r="E1512" t="str">
            <v>P_Electric Distribution Sub MA</v>
          </cell>
          <cell r="G1512" t="str">
            <v>NONE</v>
          </cell>
          <cell r="H1512" t="str">
            <v>NONE</v>
          </cell>
          <cell r="L1512" t="str">
            <v>Asset Replacement</v>
          </cell>
          <cell r="M1512" t="str">
            <v>Specific</v>
          </cell>
          <cell r="O1512" t="str">
            <v>cancelled</v>
          </cell>
          <cell r="Q1512" t="str">
            <v>C06660</v>
          </cell>
          <cell r="R1512">
            <v>38296</v>
          </cell>
          <cell r="S1512" t="str">
            <v>diconz</v>
          </cell>
          <cell r="U1512" t="str">
            <v>BS Battery Replacements - 10 Substations</v>
          </cell>
          <cell r="V1512" t="str">
            <v xml:space="preserve">  </v>
          </cell>
          <cell r="W1512" t="str">
            <v xml:space="preserve">  </v>
          </cell>
          <cell r="X1512" t="str">
            <v>Div Ops-NE Electric</v>
          </cell>
          <cell r="Y1512" t="str">
            <v>75005310E</v>
          </cell>
          <cell r="Z1512" t="str">
            <v>MAE1000 - MA Electric Distribution PC</v>
          </cell>
          <cell r="AA1512" t="str">
            <v>NONE</v>
          </cell>
          <cell r="AB1512" t="str">
            <v xml:space="preserve">COMPANY 5310 LEVEL ELECT DIST </v>
          </cell>
          <cell r="AE1512">
            <v>0</v>
          </cell>
          <cell r="AK1512">
            <v>38980</v>
          </cell>
        </row>
        <row r="1513">
          <cell r="A1513" t="str">
            <v>C006662</v>
          </cell>
          <cell r="B1513">
            <v>5310</v>
          </cell>
          <cell r="D1513" t="str">
            <v>BS Regulator Replacements</v>
          </cell>
          <cell r="E1513" t="str">
            <v>P_Electric Distribution Sub MA</v>
          </cell>
          <cell r="G1513" t="str">
            <v>NONE</v>
          </cell>
          <cell r="H1513" t="str">
            <v>NONE</v>
          </cell>
          <cell r="L1513" t="str">
            <v>Asset Replacement</v>
          </cell>
          <cell r="M1513" t="str">
            <v>Specific</v>
          </cell>
          <cell r="O1513" t="str">
            <v>cancelled</v>
          </cell>
          <cell r="Q1513" t="str">
            <v>C06662</v>
          </cell>
          <cell r="R1513">
            <v>38296</v>
          </cell>
          <cell r="S1513" t="str">
            <v>diconz</v>
          </cell>
          <cell r="U1513" t="str">
            <v>BS Regulator Replacements</v>
          </cell>
          <cell r="V1513" t="str">
            <v xml:space="preserve">  </v>
          </cell>
          <cell r="W1513" t="str">
            <v xml:space="preserve">  </v>
          </cell>
          <cell r="X1513" t="str">
            <v>Div Ops-NE Electric</v>
          </cell>
          <cell r="Y1513" t="str">
            <v>75005310E</v>
          </cell>
          <cell r="Z1513" t="str">
            <v>MAE1000 - MA Electric Distribution PC</v>
          </cell>
          <cell r="AA1513" t="str">
            <v>NONE</v>
          </cell>
          <cell r="AB1513" t="str">
            <v xml:space="preserve">COMPANY 5310 LEVEL ELECT DIST </v>
          </cell>
          <cell r="AE1513">
            <v>0</v>
          </cell>
          <cell r="AK1513">
            <v>39262</v>
          </cell>
        </row>
        <row r="1514">
          <cell r="A1514" t="str">
            <v>C006663</v>
          </cell>
          <cell r="B1514">
            <v>5310</v>
          </cell>
          <cell r="D1514" t="str">
            <v>BS Replace 10 VIR Breakers</v>
          </cell>
          <cell r="E1514" t="str">
            <v>P_Electric Distribution Sub MA</v>
          </cell>
          <cell r="G1514" t="str">
            <v>NONE</v>
          </cell>
          <cell r="H1514" t="str">
            <v>NONE</v>
          </cell>
          <cell r="J1514" t="str">
            <v>Asset Condition</v>
          </cell>
          <cell r="L1514" t="str">
            <v>Asset Replacement</v>
          </cell>
          <cell r="M1514" t="str">
            <v>Specific</v>
          </cell>
          <cell r="N1514" t="str">
            <v>Substation Asset Replacement</v>
          </cell>
          <cell r="O1514" t="str">
            <v>cancelled</v>
          </cell>
          <cell r="P1514">
            <v>7209</v>
          </cell>
          <cell r="Q1514" t="str">
            <v>C06663</v>
          </cell>
          <cell r="R1514">
            <v>38296</v>
          </cell>
          <cell r="S1514" t="str">
            <v>diconz</v>
          </cell>
          <cell r="U1514" t="str">
            <v>BS Replace 10 VIR Breakers</v>
          </cell>
          <cell r="V1514" t="str">
            <v xml:space="preserve">  </v>
          </cell>
          <cell r="W1514" t="str">
            <v xml:space="preserve">  </v>
          </cell>
          <cell r="X1514" t="str">
            <v>Div Ops-NE Electric</v>
          </cell>
          <cell r="Y1514" t="str">
            <v>75005310E</v>
          </cell>
          <cell r="Z1514" t="str">
            <v>MAE1000 - MA Electric Distribution PC</v>
          </cell>
          <cell r="AA1514" t="str">
            <v>NONE</v>
          </cell>
          <cell r="AB1514" t="str">
            <v xml:space="preserve">COMPANY 5310 LEVEL ELECT DIST </v>
          </cell>
          <cell r="AE1514">
            <v>0</v>
          </cell>
          <cell r="AK1514">
            <v>39262</v>
          </cell>
        </row>
        <row r="1515">
          <cell r="A1515" t="str">
            <v>C006664</v>
          </cell>
          <cell r="B1515">
            <v>5310</v>
          </cell>
          <cell r="D1515" t="str">
            <v>SE Union St. Sub 348W7, W8 Fdrs</v>
          </cell>
          <cell r="E1515" t="str">
            <v>P_Electric Distribution Sub MA</v>
          </cell>
          <cell r="G1515" t="str">
            <v>NONE</v>
          </cell>
          <cell r="H1515" t="str">
            <v>NONE</v>
          </cell>
          <cell r="I1515" t="str">
            <v>DUFFY JR., JOHN</v>
          </cell>
          <cell r="L1515" t="str">
            <v>Load Relief</v>
          </cell>
          <cell r="M1515" t="str">
            <v>Specific</v>
          </cell>
          <cell r="O1515" t="str">
            <v>cancelled</v>
          </cell>
          <cell r="Q1515" t="str">
            <v>C06664</v>
          </cell>
          <cell r="R1515">
            <v>38296</v>
          </cell>
          <cell r="S1515" t="str">
            <v>duffjo</v>
          </cell>
          <cell r="U1515" t="str">
            <v>Install new 78 tie breaker and reconnect cap bank breakers as 348W7 and 348W8 feeders at Union St sub. Reconnect cap bank to bus at Union St.  New reactors will also be needed for feeders (increased by 100K)   Need by summer 2008.</v>
          </cell>
          <cell r="V1515" t="str">
            <v xml:space="preserve">Associated with Union St. sub transformers both  upgraded to 40 MVA_x000D_
</v>
          </cell>
          <cell r="W1515" t="str">
            <v>Substation work for 7th and 8th feeders at Union St. Load relief for the Franklin and Bellingham area needed by summer 2008. WILL REQUIRE the replacement of the two transformers at Union St. with 40 MVA low impedance units.</v>
          </cell>
          <cell r="X1515" t="str">
            <v>Div Ops-NE Electric</v>
          </cell>
          <cell r="Y1515" t="str">
            <v>75005310E</v>
          </cell>
          <cell r="Z1515" t="str">
            <v>MAE1000 - MA Electric Distribution PC</v>
          </cell>
          <cell r="AA1515" t="str">
            <v>NONE</v>
          </cell>
          <cell r="AB1515" t="str">
            <v>SUB #348-UNION ST, FRANKLIN, MA</v>
          </cell>
          <cell r="AE1515">
            <v>0</v>
          </cell>
          <cell r="AK1515">
            <v>39307</v>
          </cell>
        </row>
        <row r="1516">
          <cell r="A1516" t="str">
            <v>C006666</v>
          </cell>
          <cell r="B1516">
            <v>5310</v>
          </cell>
          <cell r="D1516" t="str">
            <v>19W73 Gray Spacer Cable Replacement</v>
          </cell>
          <cell r="E1516" t="str">
            <v>P_Electric Distribution Line MA</v>
          </cell>
          <cell r="G1516" t="str">
            <v>NONE</v>
          </cell>
          <cell r="H1516" t="str">
            <v>NONE</v>
          </cell>
          <cell r="I1516" t="str">
            <v>COX, ROGER</v>
          </cell>
          <cell r="J1516" t="str">
            <v>System Capacity &amp; Performance</v>
          </cell>
          <cell r="L1516" t="str">
            <v>Reliability - Dist</v>
          </cell>
          <cell r="M1516" t="str">
            <v>Specific</v>
          </cell>
          <cell r="N1516" t="str">
            <v>Conductor Replacement</v>
          </cell>
          <cell r="O1516" t="str">
            <v>Closed</v>
          </cell>
          <cell r="P1516">
            <v>7653</v>
          </cell>
          <cell r="Q1516" t="str">
            <v>C06666</v>
          </cell>
          <cell r="R1516">
            <v>38296</v>
          </cell>
          <cell r="S1516" t="str">
            <v>diconz</v>
          </cell>
          <cell r="U1516" t="str">
            <v>Install 58 JO poles (Telset), 12,311 ckt-ft of #477 Al spacer cable, 2 load break switches and miscellaneous OH equipment.  Remove 58 JO poles (Telset), 1440 ckt-ft of 3 ph, 3/0, bare Al primary, 10871 ckt-ft of 336 Al spacer cable, 9</v>
          </cell>
          <cell r="V1516" t="str">
            <v xml:space="preserve">  </v>
          </cell>
          <cell r="W1516" t="str">
            <v>The 19W73 circuit originates from the Dighton substation.  The portion of the circuit to be reconductored is located in Dighton along Main and County Streets. The circuit continues along County Street into Somerset supplying residenital and commercial dis</v>
          </cell>
          <cell r="X1516" t="str">
            <v>Div Ops-NE Electric</v>
          </cell>
          <cell r="Y1516" t="str">
            <v>75005310E</v>
          </cell>
          <cell r="Z1516" t="str">
            <v>MAE1000 - MA Electric Distribution PC</v>
          </cell>
          <cell r="AA1516" t="str">
            <v>NONE</v>
          </cell>
          <cell r="AB1516" t="str">
            <v>MASS PLANT - MA 5310 - MAE1000</v>
          </cell>
          <cell r="AE1516">
            <v>4</v>
          </cell>
          <cell r="AF1516" t="str">
            <v>4</v>
          </cell>
          <cell r="AG1516">
            <v>39035</v>
          </cell>
          <cell r="AH1516">
            <v>448102.66</v>
          </cell>
          <cell r="AI1516">
            <v>0</v>
          </cell>
          <cell r="AJ1516">
            <v>0</v>
          </cell>
          <cell r="AK1516">
            <v>0</v>
          </cell>
          <cell r="AL1516">
            <v>0</v>
          </cell>
          <cell r="AM1516">
            <v>1</v>
          </cell>
          <cell r="AN1516">
            <v>1</v>
          </cell>
        </row>
        <row r="1517">
          <cell r="A1517" t="str">
            <v>C006667</v>
          </cell>
          <cell r="B1517">
            <v>5310</v>
          </cell>
          <cell r="D1517" t="str">
            <v>Microwave Service to N Hampton</v>
          </cell>
          <cell r="E1517" t="str">
            <v>P_Electric GenPlant Fac IT Share MA</v>
          </cell>
          <cell r="G1517" t="str">
            <v>NONE</v>
          </cell>
          <cell r="H1517" t="str">
            <v>NONE</v>
          </cell>
          <cell r="L1517" t="str">
            <v>Telecommunications Capital - Dist</v>
          </cell>
          <cell r="M1517" t="str">
            <v>Specific</v>
          </cell>
          <cell r="O1517" t="str">
            <v>Closed</v>
          </cell>
          <cell r="Q1517" t="str">
            <v>C06667</v>
          </cell>
          <cell r="R1517">
            <v>38296</v>
          </cell>
          <cell r="S1517" t="str">
            <v>diconz</v>
          </cell>
          <cell r="U1517" t="str">
            <v>Microwave Service to N Hampton</v>
          </cell>
          <cell r="V1517" t="str">
            <v xml:space="preserve">  </v>
          </cell>
          <cell r="W1517" t="str">
            <v xml:space="preserve">  </v>
          </cell>
          <cell r="X1517" t="str">
            <v>Div Ops-NE Electric</v>
          </cell>
          <cell r="Y1517" t="str">
            <v>75005310E</v>
          </cell>
          <cell r="Z1517" t="str">
            <v>MAE1000 - MA Electric Distribution PC</v>
          </cell>
          <cell r="AA1517" t="str">
            <v>NONE</v>
          </cell>
          <cell r="AB1517" t="str">
            <v xml:space="preserve">SERVICE BLDG - 548 HAYDENVILLE RD, </v>
          </cell>
          <cell r="AE1517">
            <v>0</v>
          </cell>
        </row>
        <row r="1518">
          <cell r="A1518" t="str">
            <v>C006672</v>
          </cell>
          <cell r="B1518">
            <v>5310</v>
          </cell>
          <cell r="D1518" t="str">
            <v>Update Substation Maps - MA Elec</v>
          </cell>
          <cell r="E1518" t="str">
            <v>P_Electric Distribution Sub MA</v>
          </cell>
          <cell r="G1518" t="str">
            <v>NONE</v>
          </cell>
          <cell r="H1518" t="str">
            <v>NONE</v>
          </cell>
          <cell r="L1518" t="str">
            <v>CADS - Dist</v>
          </cell>
          <cell r="M1518" t="str">
            <v>Specific</v>
          </cell>
          <cell r="O1518" t="str">
            <v>cancelled</v>
          </cell>
          <cell r="Q1518" t="str">
            <v>C06672</v>
          </cell>
          <cell r="R1518">
            <v>38296</v>
          </cell>
          <cell r="S1518" t="str">
            <v>diconz</v>
          </cell>
          <cell r="U1518" t="str">
            <v>Update Substation Maps - MA Elec_x000D_
To be moved to allocation pool. This is substation catching up on as-builts from prior capital jobs.</v>
          </cell>
          <cell r="V1518" t="str">
            <v xml:space="preserve">  </v>
          </cell>
          <cell r="W1518" t="str">
            <v xml:space="preserve">  </v>
          </cell>
          <cell r="X1518" t="str">
            <v>Conversion Only</v>
          </cell>
          <cell r="Y1518" t="str">
            <v>99995310E</v>
          </cell>
          <cell r="Z1518" t="str">
            <v>MAE1000 - MA Electric Distribution PC</v>
          </cell>
          <cell r="AA1518" t="str">
            <v>NONE</v>
          </cell>
          <cell r="AB1518" t="str">
            <v xml:space="preserve">COMPANY 5310 LEVEL ELECT DIST </v>
          </cell>
          <cell r="AE1518">
            <v>0</v>
          </cell>
          <cell r="AK1518">
            <v>38663</v>
          </cell>
        </row>
        <row r="1519">
          <cell r="A1519" t="str">
            <v>C006683</v>
          </cell>
          <cell r="B1519">
            <v>5310</v>
          </cell>
          <cell r="D1519" t="str">
            <v>BS HUF Relief FY08</v>
          </cell>
          <cell r="E1519" t="str">
            <v>P_Electric Distribution Line MA</v>
          </cell>
          <cell r="G1519" t="str">
            <v>36</v>
          </cell>
          <cell r="H1519" t="str">
            <v>NONE</v>
          </cell>
          <cell r="I1519" t="str">
            <v>PARENTEAU, STEVE</v>
          </cell>
          <cell r="J1519" t="str">
            <v>System Capacity &amp; Performance</v>
          </cell>
          <cell r="L1519" t="str">
            <v>Load Relief</v>
          </cell>
          <cell r="M1519" t="str">
            <v>Program</v>
          </cell>
          <cell r="N1519" t="str">
            <v>HUF/Feeder Health Review</v>
          </cell>
          <cell r="O1519" t="str">
            <v>Closed</v>
          </cell>
          <cell r="P1519">
            <v>7794</v>
          </cell>
          <cell r="Q1519" t="str">
            <v>C06683</v>
          </cell>
          <cell r="R1519">
            <v>38296</v>
          </cell>
          <cell r="S1519" t="str">
            <v>nanglf</v>
          </cell>
          <cell r="U1519" t="str">
            <v xml:space="preserve">  </v>
          </cell>
          <cell r="V1519" t="str">
            <v xml:space="preserve">  </v>
          </cell>
          <cell r="W1519" t="str">
            <v xml:space="preserve">  </v>
          </cell>
          <cell r="X1519" t="str">
            <v>Div Ops-NE Electric</v>
          </cell>
          <cell r="Y1519" t="str">
            <v>75005310E</v>
          </cell>
          <cell r="Z1519" t="str">
            <v>MAE1000 - MA Electric Distribution PC</v>
          </cell>
          <cell r="AA1519" t="str">
            <v>NONE</v>
          </cell>
          <cell r="AB1519" t="str">
            <v xml:space="preserve">COMPANY 5310 LEVEL ELECT DIST </v>
          </cell>
          <cell r="AE1519">
            <v>2</v>
          </cell>
          <cell r="AF1519" t="str">
            <v>2</v>
          </cell>
          <cell r="AG1519">
            <v>39269</v>
          </cell>
          <cell r="AH1519">
            <v>592976</v>
          </cell>
          <cell r="AI1519">
            <v>0</v>
          </cell>
          <cell r="AJ1519">
            <v>0</v>
          </cell>
          <cell r="AK1519">
            <v>0</v>
          </cell>
          <cell r="AL1519">
            <v>1</v>
          </cell>
          <cell r="AM1519">
            <v>0</v>
          </cell>
          <cell r="AN1519">
            <v>1</v>
          </cell>
        </row>
        <row r="1520">
          <cell r="A1520" t="str">
            <v>C006684</v>
          </cell>
          <cell r="B1520">
            <v>5310</v>
          </cell>
          <cell r="D1520" t="str">
            <v xml:space="preserve">SE Replace Union St sub T1&amp;T2 Xfrm </v>
          </cell>
          <cell r="E1520" t="str">
            <v>P_Electric Distribution Sub MA</v>
          </cell>
          <cell r="G1520" t="str">
            <v>NONE</v>
          </cell>
          <cell r="H1520" t="str">
            <v>NONE</v>
          </cell>
          <cell r="I1520" t="str">
            <v>DUFFY JR., JOHN</v>
          </cell>
          <cell r="L1520" t="str">
            <v>Load Relief</v>
          </cell>
          <cell r="M1520" t="str">
            <v>Specific</v>
          </cell>
          <cell r="O1520" t="str">
            <v>cancelled</v>
          </cell>
          <cell r="Q1520" t="str">
            <v>C06684</v>
          </cell>
          <cell r="R1520">
            <v>38296</v>
          </cell>
          <cell r="S1520" t="str">
            <v>duffjo</v>
          </cell>
          <cell r="U1520" t="str">
            <v>Replacement of the Union St Sub, T1 and T2 transformers with 40 MVA,  THIS FUNDING PROJECT WILL BE CANCELED AND REPLACED BY C06991 by TRANSM PLANNING, SINCE IT IS AN NEP PROJECT.</v>
          </cell>
          <cell r="V1520" t="str">
            <v>Work to be done by NEP</v>
          </cell>
          <cell r="W1520" t="str">
            <v>Replacement of Union St 20MVA Xfrms with 40 MVA Xfrms will be needed to add the 7th and 8th feeders at Union St. and allow a firm supply to the substation including EMC.THIS FUNDING PROJECT WILL BE CANCELED AND REPLACED BY C06991 by TRANSM PLANNING</v>
          </cell>
          <cell r="X1520" t="str">
            <v>Div Ops-NE Electric</v>
          </cell>
          <cell r="Y1520" t="str">
            <v>75005310E</v>
          </cell>
          <cell r="Z1520" t="str">
            <v>MAE1000 - MA Electric Distribution PC</v>
          </cell>
          <cell r="AA1520" t="str">
            <v>NONE</v>
          </cell>
          <cell r="AB1520" t="str">
            <v>SUB #348-UNION ST, FRANKLIN, MA</v>
          </cell>
          <cell r="AE1520">
            <v>0</v>
          </cell>
          <cell r="AK1520">
            <v>38469</v>
          </cell>
        </row>
        <row r="1521">
          <cell r="A1521" t="str">
            <v>C006690</v>
          </cell>
          <cell r="B1521">
            <v>5310</v>
          </cell>
          <cell r="D1521" t="str">
            <v>BS HUF Relief FY09</v>
          </cell>
          <cell r="E1521" t="str">
            <v>P_Electric Distribution Line MA</v>
          </cell>
          <cell r="G1521" t="str">
            <v>NONE</v>
          </cell>
          <cell r="H1521" t="str">
            <v>NONE</v>
          </cell>
          <cell r="J1521" t="str">
            <v>System Capacity &amp; Performance</v>
          </cell>
          <cell r="L1521" t="str">
            <v>Load Relief</v>
          </cell>
          <cell r="M1521" t="str">
            <v>Specific</v>
          </cell>
          <cell r="N1521" t="str">
            <v>HUF/Feeder Health Review</v>
          </cell>
          <cell r="O1521" t="str">
            <v>cancelled</v>
          </cell>
          <cell r="P1521">
            <v>7795</v>
          </cell>
          <cell r="Q1521" t="str">
            <v>C06690</v>
          </cell>
          <cell r="R1521">
            <v>38296</v>
          </cell>
          <cell r="S1521" t="str">
            <v>nanglf</v>
          </cell>
          <cell r="U1521" t="str">
            <v xml:space="preserve">  </v>
          </cell>
          <cell r="V1521" t="str">
            <v xml:space="preserve">  </v>
          </cell>
          <cell r="W1521" t="str">
            <v xml:space="preserve">  </v>
          </cell>
          <cell r="X1521" t="str">
            <v>Div Ops-NE Electric</v>
          </cell>
          <cell r="Y1521" t="str">
            <v>75005310E</v>
          </cell>
          <cell r="Z1521" t="str">
            <v>MAE1000 - MA Electric Distribution PC</v>
          </cell>
          <cell r="AA1521" t="str">
            <v>NONE</v>
          </cell>
          <cell r="AB1521" t="str">
            <v xml:space="preserve">COMPANY 5310 LEVEL ELECT DIST </v>
          </cell>
          <cell r="AE1521">
            <v>0</v>
          </cell>
          <cell r="AK1521">
            <v>40484</v>
          </cell>
        </row>
        <row r="1522">
          <cell r="A1522" t="str">
            <v>C006693</v>
          </cell>
          <cell r="B1522">
            <v>5310</v>
          </cell>
          <cell r="D1522" t="str">
            <v>BS HUF Relief FY10</v>
          </cell>
          <cell r="E1522" t="str">
            <v>P_Electric Distribution Line MA</v>
          </cell>
          <cell r="G1522" t="str">
            <v>NONE</v>
          </cell>
          <cell r="H1522" t="str">
            <v>NONE</v>
          </cell>
          <cell r="L1522" t="str">
            <v>Load Relief</v>
          </cell>
          <cell r="M1522" t="str">
            <v>Specific</v>
          </cell>
          <cell r="N1522" t="str">
            <v>HUF/Feeder Health Review</v>
          </cell>
          <cell r="O1522" t="str">
            <v>cancelled</v>
          </cell>
          <cell r="Q1522" t="str">
            <v>C06693</v>
          </cell>
          <cell r="R1522">
            <v>38296</v>
          </cell>
          <cell r="S1522" t="str">
            <v>nanglf</v>
          </cell>
          <cell r="U1522" t="str">
            <v xml:space="preserve">  </v>
          </cell>
          <cell r="V1522" t="str">
            <v xml:space="preserve">  </v>
          </cell>
          <cell r="W1522" t="str">
            <v xml:space="preserve">  </v>
          </cell>
          <cell r="X1522" t="str">
            <v>Div Ops-NE Electric</v>
          </cell>
          <cell r="Y1522" t="str">
            <v>75005310E</v>
          </cell>
          <cell r="Z1522" t="str">
            <v>MAE1000 - MA Electric Distribution PC</v>
          </cell>
          <cell r="AA1522" t="str">
            <v>NONE</v>
          </cell>
          <cell r="AB1522" t="str">
            <v xml:space="preserve">COMPANY 5310 LEVEL ELECT DIST </v>
          </cell>
          <cell r="AE1522">
            <v>0</v>
          </cell>
          <cell r="AK1522">
            <v>40263</v>
          </cell>
        </row>
        <row r="1523">
          <cell r="A1523" t="str">
            <v>C006700</v>
          </cell>
          <cell r="B1523">
            <v>5310</v>
          </cell>
          <cell r="D1523" t="str">
            <v>SE Union St 348W7 &amp; W8 UG cables</v>
          </cell>
          <cell r="E1523" t="str">
            <v>P_Electric Distribution Line MA</v>
          </cell>
          <cell r="G1523" t="str">
            <v>NONE</v>
          </cell>
          <cell r="H1523" t="str">
            <v>NONE</v>
          </cell>
          <cell r="I1523" t="str">
            <v>DUFFY JR., JOHN</v>
          </cell>
          <cell r="L1523" t="str">
            <v>Load Relief</v>
          </cell>
          <cell r="M1523" t="str">
            <v>Specific</v>
          </cell>
          <cell r="O1523" t="str">
            <v>cancelled</v>
          </cell>
          <cell r="Q1523" t="str">
            <v>C06700</v>
          </cell>
          <cell r="R1523">
            <v>38296</v>
          </cell>
          <cell r="S1523" t="str">
            <v>duffjo</v>
          </cell>
          <cell r="U1523" t="str">
            <v>Install underground getaway cables into existing ductline from Union st substation for the 348W7 and 348W8 feeders. Some new ductline will be needed to reach new riser pole locations.  REVISED NEED DATE to SUMMER 2008.</v>
          </cell>
          <cell r="V1523" t="str">
            <v xml:space="preserve">  </v>
          </cell>
          <cell r="W1523" t="str">
            <v>Underground getaway cables needed for the new 348W7 and 348W8 feeders out of Union st substation needed by summer 2008</v>
          </cell>
          <cell r="X1523" t="str">
            <v>Div Ops-NE Electric</v>
          </cell>
          <cell r="Y1523" t="str">
            <v>75005310E</v>
          </cell>
          <cell r="Z1523" t="str">
            <v>MAE1000 - MA Electric Distribution PC</v>
          </cell>
          <cell r="AA1523" t="str">
            <v>NONE</v>
          </cell>
          <cell r="AB1523" t="str">
            <v>MASS PLANT - MA 5310 - MAE1000</v>
          </cell>
          <cell r="AE1523">
            <v>0</v>
          </cell>
          <cell r="AK1523">
            <v>39307</v>
          </cell>
        </row>
        <row r="1524">
          <cell r="A1524" t="str">
            <v>C006704</v>
          </cell>
          <cell r="B1524">
            <v>5310</v>
          </cell>
          <cell r="D1524" t="str">
            <v>BS Targeted Pole Replacements FY08</v>
          </cell>
          <cell r="E1524" t="str">
            <v>P_Electric Distribution Line MA</v>
          </cell>
          <cell r="G1524" t="str">
            <v>NONE</v>
          </cell>
          <cell r="H1524" t="str">
            <v>NONE</v>
          </cell>
          <cell r="M1524" t="str">
            <v>Specific</v>
          </cell>
          <cell r="N1524" t="str">
            <v>Targeted Pole Replacements</v>
          </cell>
          <cell r="O1524" t="str">
            <v>cancelled</v>
          </cell>
          <cell r="Q1524" t="str">
            <v>C06704</v>
          </cell>
          <cell r="R1524">
            <v>38296</v>
          </cell>
          <cell r="S1524" t="str">
            <v>nanglf</v>
          </cell>
          <cell r="U1524" t="str">
            <v>BS Condemned Pole Replace FY08</v>
          </cell>
          <cell r="V1524" t="str">
            <v>1/8/07 - changed title from "BS condemned pole replace FY08</v>
          </cell>
          <cell r="W1524" t="str">
            <v xml:space="preserve">  </v>
          </cell>
          <cell r="X1524" t="str">
            <v>Div Ops-NE Electric</v>
          </cell>
          <cell r="Y1524" t="str">
            <v>75005310E</v>
          </cell>
          <cell r="Z1524" t="str">
            <v>MAE1000 - MA Electric Distribution PC</v>
          </cell>
          <cell r="AA1524" t="str">
            <v>NONE</v>
          </cell>
          <cell r="AB1524" t="str">
            <v xml:space="preserve">COMPANY 5310 LEVEL ELECT DIST </v>
          </cell>
          <cell r="AE1524">
            <v>0</v>
          </cell>
          <cell r="AK1524">
            <v>39314</v>
          </cell>
        </row>
        <row r="1525">
          <cell r="A1525" t="str">
            <v>C006705</v>
          </cell>
          <cell r="B1525">
            <v>5310</v>
          </cell>
          <cell r="D1525" t="str">
            <v>BS Targeted Pole Replacements FY09</v>
          </cell>
          <cell r="E1525" t="str">
            <v>P_Electric Distribution Line MA</v>
          </cell>
          <cell r="G1525" t="str">
            <v>NONE</v>
          </cell>
          <cell r="H1525" t="str">
            <v>NONE</v>
          </cell>
          <cell r="M1525" t="str">
            <v>Specific</v>
          </cell>
          <cell r="N1525" t="str">
            <v>Targeted Pole Replacements</v>
          </cell>
          <cell r="O1525" t="str">
            <v>cancelled</v>
          </cell>
          <cell r="Q1525" t="str">
            <v>C06705</v>
          </cell>
          <cell r="R1525">
            <v>38296</v>
          </cell>
          <cell r="S1525" t="str">
            <v>nanglf</v>
          </cell>
          <cell r="U1525" t="str">
            <v>BS Condemned Pole Replace FY09</v>
          </cell>
          <cell r="V1525" t="str">
            <v>1/8/07 - changed title from "BS Condemned pole replace FY09"</v>
          </cell>
          <cell r="W1525" t="str">
            <v xml:space="preserve">  </v>
          </cell>
          <cell r="X1525" t="str">
            <v>Div Ops-NE Electric</v>
          </cell>
          <cell r="Y1525" t="str">
            <v>75005310E</v>
          </cell>
          <cell r="Z1525" t="str">
            <v>MAE1000 - MA Electric Distribution PC</v>
          </cell>
          <cell r="AA1525" t="str">
            <v>NONE</v>
          </cell>
          <cell r="AB1525" t="str">
            <v xml:space="preserve">COMPANY 5310 LEVEL ELECT DIST </v>
          </cell>
          <cell r="AE1525">
            <v>0</v>
          </cell>
          <cell r="AK1525">
            <v>38799</v>
          </cell>
        </row>
        <row r="1526">
          <cell r="A1526" t="str">
            <v>C006706</v>
          </cell>
          <cell r="B1526">
            <v>5310</v>
          </cell>
          <cell r="D1526" t="str">
            <v>BS Targeted Pole Replacements FY10</v>
          </cell>
          <cell r="E1526" t="str">
            <v>P_Electric Distribution Line MA</v>
          </cell>
          <cell r="G1526" t="str">
            <v>NONE</v>
          </cell>
          <cell r="H1526" t="str">
            <v>NONE</v>
          </cell>
          <cell r="M1526" t="str">
            <v>Specific</v>
          </cell>
          <cell r="N1526" t="str">
            <v>Targeted Pole Replacements</v>
          </cell>
          <cell r="O1526" t="str">
            <v>cancelled</v>
          </cell>
          <cell r="Q1526" t="str">
            <v>C06706</v>
          </cell>
          <cell r="R1526">
            <v>38296</v>
          </cell>
          <cell r="S1526" t="str">
            <v>nanglf</v>
          </cell>
          <cell r="U1526" t="str">
            <v>BS Condemned Pole Replace FY10</v>
          </cell>
          <cell r="V1526" t="str">
            <v>1/8/07 - changed title from "BS condemned pole replace FY10"</v>
          </cell>
          <cell r="W1526" t="str">
            <v xml:space="preserve">  </v>
          </cell>
          <cell r="X1526" t="str">
            <v>Div Ops-NE Electric</v>
          </cell>
          <cell r="Y1526" t="str">
            <v>75005310E</v>
          </cell>
          <cell r="Z1526" t="str">
            <v>MAE1000 - MA Electric Distribution PC</v>
          </cell>
          <cell r="AA1526" t="str">
            <v>NONE</v>
          </cell>
          <cell r="AB1526" t="str">
            <v>MASS PLANT - MA 5310 - MAE1000</v>
          </cell>
          <cell r="AE1526">
            <v>0</v>
          </cell>
          <cell r="AK1526">
            <v>38799</v>
          </cell>
        </row>
        <row r="1527">
          <cell r="A1527" t="str">
            <v>C006710</v>
          </cell>
          <cell r="B1527">
            <v>5310</v>
          </cell>
          <cell r="D1527" t="str">
            <v>Upgrade 2 Way Radio Mobile</v>
          </cell>
          <cell r="E1527" t="str">
            <v>P_Electric GenPlant Fac IT Share MA</v>
          </cell>
          <cell r="G1527" t="str">
            <v>NONE</v>
          </cell>
          <cell r="H1527" t="str">
            <v>NONE</v>
          </cell>
          <cell r="L1527" t="str">
            <v>Telecommunications Capital - Dist</v>
          </cell>
          <cell r="M1527" t="str">
            <v>Specific</v>
          </cell>
          <cell r="O1527" t="str">
            <v>Closed</v>
          </cell>
          <cell r="Q1527" t="str">
            <v>C06710</v>
          </cell>
          <cell r="R1527">
            <v>38296</v>
          </cell>
          <cell r="S1527" t="str">
            <v>nanglf</v>
          </cell>
          <cell r="U1527" t="str">
            <v xml:space="preserve">  </v>
          </cell>
          <cell r="V1527" t="str">
            <v xml:space="preserve">  </v>
          </cell>
          <cell r="W1527" t="str">
            <v xml:space="preserve">  </v>
          </cell>
          <cell r="X1527" t="str">
            <v>Div Ops-NE Electric</v>
          </cell>
          <cell r="Y1527" t="str">
            <v>75005310E</v>
          </cell>
          <cell r="Z1527" t="str">
            <v>MAE1000 - MA Electric Distribution PC</v>
          </cell>
          <cell r="AA1527" t="str">
            <v>NONE</v>
          </cell>
          <cell r="AB1527" t="str">
            <v xml:space="preserve">COMPANY 5310 LEVEL ELECT DIST </v>
          </cell>
          <cell r="AE1527">
            <v>0</v>
          </cell>
        </row>
        <row r="1528">
          <cell r="A1528" t="str">
            <v>C006712</v>
          </cell>
          <cell r="B1528">
            <v>5310</v>
          </cell>
          <cell r="D1528" t="str">
            <v>Millbury, New Training Room</v>
          </cell>
          <cell r="E1528" t="str">
            <v>P_Electric GenPlant Fac IT Share MA</v>
          </cell>
          <cell r="G1528" t="str">
            <v>NONE</v>
          </cell>
          <cell r="H1528" t="str">
            <v>NONE</v>
          </cell>
          <cell r="L1528" t="str">
            <v>Facilities</v>
          </cell>
          <cell r="M1528" t="str">
            <v>Specific</v>
          </cell>
          <cell r="O1528" t="str">
            <v>Closed</v>
          </cell>
          <cell r="Q1528" t="str">
            <v>C06712</v>
          </cell>
          <cell r="R1528">
            <v>38296</v>
          </cell>
          <cell r="S1528" t="str">
            <v>nanglf</v>
          </cell>
          <cell r="U1528" t="str">
            <v xml:space="preserve">  </v>
          </cell>
          <cell r="V1528" t="str">
            <v xml:space="preserve">  </v>
          </cell>
          <cell r="W1528" t="str">
            <v xml:space="preserve">  </v>
          </cell>
          <cell r="X1528" t="str">
            <v>Conversion Only</v>
          </cell>
          <cell r="Y1528" t="str">
            <v>99995310E</v>
          </cell>
          <cell r="Z1528" t="str">
            <v>MAE1000 - MA Electric Distribution PC</v>
          </cell>
          <cell r="AA1528" t="str">
            <v>NONE</v>
          </cell>
          <cell r="AB1528" t="str">
            <v xml:space="preserve">COMPANY 5310 LEVEL ELECT DIST </v>
          </cell>
          <cell r="AE1528">
            <v>1</v>
          </cell>
        </row>
        <row r="1529">
          <cell r="A1529" t="str">
            <v>C006713</v>
          </cell>
          <cell r="B1529">
            <v>5310</v>
          </cell>
          <cell r="D1529" t="str">
            <v>Westborough Depot Bldg Roof</v>
          </cell>
          <cell r="E1529" t="str">
            <v>P_Electric GenPlant Fac IT Share MA</v>
          </cell>
          <cell r="G1529" t="str">
            <v>NONE</v>
          </cell>
          <cell r="H1529" t="str">
            <v>NONE</v>
          </cell>
          <cell r="I1529" t="str">
            <v>BURNS, PATRICK</v>
          </cell>
          <cell r="L1529" t="str">
            <v>Facilities</v>
          </cell>
          <cell r="M1529" t="str">
            <v>Specific</v>
          </cell>
          <cell r="O1529" t="str">
            <v>Closed</v>
          </cell>
          <cell r="Q1529" t="str">
            <v>C06713</v>
          </cell>
          <cell r="R1529">
            <v>38296</v>
          </cell>
          <cell r="S1529" t="str">
            <v>nanglf</v>
          </cell>
          <cell r="U1529" t="str">
            <v xml:space="preserve">  </v>
          </cell>
          <cell r="V1529" t="str">
            <v xml:space="preserve">  </v>
          </cell>
          <cell r="W1529" t="str">
            <v xml:space="preserve">  </v>
          </cell>
          <cell r="X1529" t="str">
            <v>Conversion Only</v>
          </cell>
          <cell r="Y1529" t="str">
            <v>99995310E</v>
          </cell>
          <cell r="Z1529" t="str">
            <v>MAE1000 - MA Electric Distribution PC</v>
          </cell>
          <cell r="AA1529" t="str">
            <v>NONE</v>
          </cell>
          <cell r="AB1529" t="str">
            <v xml:space="preserve">COMPANY 5310 LEVEL ELECT DIST </v>
          </cell>
          <cell r="AE1529">
            <v>1</v>
          </cell>
          <cell r="AF1529" t="str">
            <v>1</v>
          </cell>
          <cell r="AG1529">
            <v>38530</v>
          </cell>
          <cell r="AH1529">
            <v>86000</v>
          </cell>
          <cell r="AI1529">
            <v>1</v>
          </cell>
          <cell r="AJ1529">
            <v>1</v>
          </cell>
          <cell r="AK1529">
            <v>1</v>
          </cell>
          <cell r="AL1529">
            <v>0</v>
          </cell>
          <cell r="AM1529">
            <v>1</v>
          </cell>
          <cell r="AN1529">
            <v>1</v>
          </cell>
        </row>
        <row r="1530">
          <cell r="A1530" t="str">
            <v>C006714</v>
          </cell>
          <cell r="B1530">
            <v>5310</v>
          </cell>
          <cell r="D1530" t="str">
            <v>Upgrade Wide Band Equip Shelters</v>
          </cell>
          <cell r="E1530" t="str">
            <v>P_Electric GenPlant Fac IT Share MA</v>
          </cell>
          <cell r="G1530" t="str">
            <v>NONE</v>
          </cell>
          <cell r="H1530" t="str">
            <v>NONE</v>
          </cell>
          <cell r="L1530" t="str">
            <v>Telecommunications Capital - Dist</v>
          </cell>
          <cell r="M1530" t="str">
            <v>Specific</v>
          </cell>
          <cell r="O1530" t="str">
            <v>Closed</v>
          </cell>
          <cell r="Q1530" t="str">
            <v>C06714</v>
          </cell>
          <cell r="R1530">
            <v>38296</v>
          </cell>
          <cell r="S1530" t="str">
            <v>nanglf</v>
          </cell>
          <cell r="U1530" t="str">
            <v xml:space="preserve">  </v>
          </cell>
          <cell r="V1530" t="str">
            <v xml:space="preserve">  </v>
          </cell>
          <cell r="W1530" t="str">
            <v xml:space="preserve">  </v>
          </cell>
          <cell r="X1530" t="str">
            <v>Conversion Only</v>
          </cell>
          <cell r="Y1530" t="str">
            <v>99995310E</v>
          </cell>
          <cell r="Z1530" t="str">
            <v>MAE1000 - MA Electric Distribution PC</v>
          </cell>
          <cell r="AA1530" t="str">
            <v>NONE</v>
          </cell>
          <cell r="AB1530" t="str">
            <v xml:space="preserve">COMPANY 5310 LEVEL ELECT DIST </v>
          </cell>
          <cell r="AE1530">
            <v>0</v>
          </cell>
        </row>
        <row r="1531">
          <cell r="A1531" t="str">
            <v>C006715</v>
          </cell>
          <cell r="B1531">
            <v>5310</v>
          </cell>
          <cell r="D1531" t="str">
            <v>Install Fiber Optics Cable</v>
          </cell>
          <cell r="E1531" t="str">
            <v>P_Electric GenPlant Fac IT Share MA</v>
          </cell>
          <cell r="G1531" t="str">
            <v>NONE</v>
          </cell>
          <cell r="H1531" t="str">
            <v>NONE</v>
          </cell>
          <cell r="L1531" t="str">
            <v>Telecommunications Capital - Dist</v>
          </cell>
          <cell r="M1531" t="str">
            <v>Specific</v>
          </cell>
          <cell r="O1531" t="str">
            <v>cancelled</v>
          </cell>
          <cell r="Q1531" t="str">
            <v>C06715</v>
          </cell>
          <cell r="R1531">
            <v>38296</v>
          </cell>
          <cell r="S1531" t="str">
            <v>nanglf</v>
          </cell>
          <cell r="U1531" t="str">
            <v xml:space="preserve">  </v>
          </cell>
          <cell r="V1531" t="str">
            <v xml:space="preserve">  </v>
          </cell>
          <cell r="W1531" t="str">
            <v xml:space="preserve">  </v>
          </cell>
          <cell r="X1531" t="str">
            <v>Conversion Only</v>
          </cell>
          <cell r="Y1531" t="str">
            <v>99995310E</v>
          </cell>
          <cell r="Z1531" t="str">
            <v>MAE1000 - MA Electric Distribution PC</v>
          </cell>
          <cell r="AA1531" t="str">
            <v>NONE</v>
          </cell>
          <cell r="AB1531" t="str">
            <v xml:space="preserve">COMPANY 5310 LEVEL ELECT DIST </v>
          </cell>
          <cell r="AE1531">
            <v>0</v>
          </cell>
          <cell r="AK1531">
            <v>39843</v>
          </cell>
        </row>
        <row r="1532">
          <cell r="A1532" t="str">
            <v>C006716</v>
          </cell>
          <cell r="B1532">
            <v>5310</v>
          </cell>
          <cell r="D1532" t="str">
            <v>Up Grade OC-48 Network</v>
          </cell>
          <cell r="E1532" t="str">
            <v>P_Electric GenPlant Fac IT Share MA</v>
          </cell>
          <cell r="G1532" t="str">
            <v>NONE</v>
          </cell>
          <cell r="H1532" t="str">
            <v>NONE</v>
          </cell>
          <cell r="L1532" t="str">
            <v>Telecommunications Capital - Dist</v>
          </cell>
          <cell r="M1532" t="str">
            <v>Specific</v>
          </cell>
          <cell r="O1532" t="str">
            <v>Closed</v>
          </cell>
          <cell r="Q1532" t="str">
            <v>C06716</v>
          </cell>
          <cell r="R1532">
            <v>38296</v>
          </cell>
          <cell r="S1532" t="str">
            <v>nanglf</v>
          </cell>
          <cell r="U1532" t="str">
            <v xml:space="preserve">  </v>
          </cell>
          <cell r="V1532" t="str">
            <v xml:space="preserve">  </v>
          </cell>
          <cell r="W1532" t="str">
            <v xml:space="preserve">  </v>
          </cell>
          <cell r="X1532" t="str">
            <v>Conversion Only</v>
          </cell>
          <cell r="Y1532" t="str">
            <v>99995310E</v>
          </cell>
          <cell r="Z1532" t="str">
            <v>MAE1000 - MA Electric Distribution PC</v>
          </cell>
          <cell r="AA1532" t="str">
            <v>NONE</v>
          </cell>
          <cell r="AB1532" t="str">
            <v xml:space="preserve">COMPANY 5310 LEVEL ELECT DIST </v>
          </cell>
          <cell r="AE1532">
            <v>0</v>
          </cell>
        </row>
        <row r="1533">
          <cell r="A1533" t="str">
            <v>C006860</v>
          </cell>
          <cell r="B1533">
            <v>5310</v>
          </cell>
          <cell r="D1533" t="str">
            <v>Meadowbrook #16 Distribution Fdrs</v>
          </cell>
          <cell r="E1533" t="str">
            <v>P_Electric Distribution Line MA</v>
          </cell>
          <cell r="G1533" t="str">
            <v>NONE</v>
          </cell>
          <cell r="H1533" t="str">
            <v>NONE</v>
          </cell>
          <cell r="I1533" t="str">
            <v>CERULLI, JOHN</v>
          </cell>
          <cell r="L1533" t="str">
            <v>Load Relief</v>
          </cell>
          <cell r="M1533" t="str">
            <v>Specific</v>
          </cell>
          <cell r="O1533" t="str">
            <v>cancelled</v>
          </cell>
          <cell r="Q1533" t="str">
            <v>C06860</v>
          </cell>
          <cell r="R1533">
            <v>38300</v>
          </cell>
          <cell r="S1533" t="str">
            <v>nanglf</v>
          </cell>
          <cell r="U1533" t="str">
            <v>Install Six New Feeders Associated with New 115/13.2kV Substation at Meadowbrook #16, Lowell</v>
          </cell>
          <cell r="V1533" t="str">
            <v>Lowell Area Study work.  Required for Summer 2010.  Net gain of two feeders once existing four modular substation feeders removed.  Associated distribution substation project C06647.</v>
          </cell>
          <cell r="W1533"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33" t="str">
            <v>Div Ops-NE Electric</v>
          </cell>
          <cell r="Y1533" t="str">
            <v>75005310E</v>
          </cell>
          <cell r="Z1533" t="str">
            <v>MAE1000 - MA Electric Distribution PC</v>
          </cell>
          <cell r="AA1533" t="str">
            <v>NONE</v>
          </cell>
          <cell r="AB1533" t="str">
            <v>MASS PLANT - MA 5310 - MAE1000</v>
          </cell>
          <cell r="AE1533">
            <v>0</v>
          </cell>
          <cell r="AK1533">
            <v>39301</v>
          </cell>
        </row>
        <row r="1534">
          <cell r="A1534" t="str">
            <v>C006862</v>
          </cell>
          <cell r="B1534">
            <v>5310</v>
          </cell>
          <cell r="D1534" t="str">
            <v>Install Feeders at N.Chelmsford #2</v>
          </cell>
          <cell r="E1534" t="str">
            <v>P_Electric Distribution Line MA</v>
          </cell>
          <cell r="G1534" t="str">
            <v>NONE</v>
          </cell>
          <cell r="H1534" t="str">
            <v>NONE</v>
          </cell>
          <cell r="J1534" t="str">
            <v>System Capacity &amp; Performance</v>
          </cell>
          <cell r="L1534" t="str">
            <v>Load Relief</v>
          </cell>
          <cell r="M1534" t="str">
            <v>Specific</v>
          </cell>
          <cell r="O1534" t="str">
            <v>cancelled</v>
          </cell>
          <cell r="P1534">
            <v>8246</v>
          </cell>
          <cell r="Q1534" t="str">
            <v>C06862</v>
          </cell>
          <cell r="R1534">
            <v>38300</v>
          </cell>
          <cell r="S1534" t="str">
            <v>nanglf</v>
          </cell>
          <cell r="U1534" t="str">
            <v>Install Eight New Feeders Associated with a New 115/13.2kV Substation at North Chelmsford #2, Chelmsford.</v>
          </cell>
          <cell r="V1534" t="str">
            <v>Lowell Area Study work.  Distribution Line work.  Total net is four new feeders (four existing modulars get retired).  Related Distribution Substation project is C06651.</v>
          </cell>
          <cell r="W1534" t="str">
            <v>Part of the Lowell Area Study.  The Meadowbrook #16 transformers remain overloaded on contingency in 2009 despite minor offloads.  The 318 and 319 circuits supplying Worthen Street #13 are contingency overloaded despite a 13L1 feeder offload and minor dis</v>
          </cell>
          <cell r="X1534" t="str">
            <v>Div Ops-NE Electric</v>
          </cell>
          <cell r="Y1534" t="str">
            <v>75005310E</v>
          </cell>
          <cell r="Z1534" t="str">
            <v>MAE1000 - MA Electric Distribution PC</v>
          </cell>
          <cell r="AA1534" t="str">
            <v>NONE</v>
          </cell>
          <cell r="AB1534" t="str">
            <v>MASS PLANT - MA 5310 - MAE1000</v>
          </cell>
          <cell r="AE1534">
            <v>0</v>
          </cell>
          <cell r="AK1534">
            <v>39301</v>
          </cell>
        </row>
        <row r="1535">
          <cell r="A1535" t="str">
            <v>C006892</v>
          </cell>
          <cell r="B1535">
            <v>5310</v>
          </cell>
          <cell r="D1535" t="str">
            <v>Westford #57 Expansion Distribution</v>
          </cell>
          <cell r="E1535" t="str">
            <v>P_Electric Distribution Line MA</v>
          </cell>
          <cell r="G1535" t="str">
            <v>NONE</v>
          </cell>
          <cell r="H1535" t="str">
            <v>NONE</v>
          </cell>
          <cell r="I1535" t="str">
            <v>CORCORAN, JOHN</v>
          </cell>
          <cell r="J1535" t="str">
            <v>System Capacity &amp; Performance</v>
          </cell>
          <cell r="L1535" t="str">
            <v>Load Relief</v>
          </cell>
          <cell r="M1535" t="str">
            <v>Specific</v>
          </cell>
          <cell r="O1535" t="str">
            <v>Closed</v>
          </cell>
          <cell r="P1535">
            <v>8799</v>
          </cell>
          <cell r="Q1535" t="str">
            <v>C06892</v>
          </cell>
          <cell r="R1535">
            <v>38301</v>
          </cell>
          <cell r="S1535" t="str">
            <v>cerulj</v>
          </cell>
          <cell r="U1535" t="str">
            <v>Expand Westford #57 Substation Distribution Line dy for distribution work associated with the expansion of the of the Westford #57 substation in Westford, MA.  Expected work is two more 13.2kV feeders, 57L5 &amp; 57L6.</v>
          </cell>
          <cell r="V1535" t="str">
            <v xml:space="preserve">This project is for the distribution line work associated with the expansion of the of the Westford #57 substation in Westford, MA.  Expected work is two more 13.2kV feeders, 57L5 &amp; 57L6.   Related to distribution substation project C06650 Westford #57L5 </v>
          </cell>
          <cell r="W1535" t="str">
            <v xml:space="preserve">According to the Lowell Area Study, area feeders are fully loaded in 2007: 211L1 100%, 16L3 100%, 57L2 99%, 73L1 94%, 58L2 93% and 57L1 92%.  Also, the Meadowbrook #16 transformers become contingency overloaded.  </v>
          </cell>
          <cell r="X1535" t="str">
            <v>Div Ops-NE Electric</v>
          </cell>
          <cell r="Y1535" t="str">
            <v>75005310E</v>
          </cell>
          <cell r="Z1535" t="str">
            <v>MAE1000 - MA Electric Distribution PC</v>
          </cell>
          <cell r="AA1535" t="str">
            <v>NONE</v>
          </cell>
          <cell r="AB1535" t="str">
            <v>MASS PLANT - MA 5310 - MAE1000</v>
          </cell>
          <cell r="AE1535">
            <v>3</v>
          </cell>
          <cell r="AF1535" t="str">
            <v>3</v>
          </cell>
          <cell r="AG1535">
            <v>39223</v>
          </cell>
          <cell r="AH1535">
            <v>1404857</v>
          </cell>
          <cell r="AI1535">
            <v>0</v>
          </cell>
          <cell r="AJ1535">
            <v>0</v>
          </cell>
          <cell r="AK1535">
            <v>0</v>
          </cell>
          <cell r="AL1535">
            <v>1</v>
          </cell>
          <cell r="AM1535">
            <v>0</v>
          </cell>
          <cell r="AN1535">
            <v>1</v>
          </cell>
        </row>
        <row r="1536">
          <cell r="A1536" t="str">
            <v>C006898</v>
          </cell>
          <cell r="B1536">
            <v>5310</v>
          </cell>
          <cell r="D1536" t="str">
            <v>Wamesit Distribution Work</v>
          </cell>
          <cell r="E1536" t="str">
            <v>P_Electric Distribution Line MA</v>
          </cell>
          <cell r="F1536" t="str">
            <v>DCIG0108R6</v>
          </cell>
          <cell r="G1536" t="str">
            <v>49</v>
          </cell>
          <cell r="H1536" t="str">
            <v>NONE</v>
          </cell>
          <cell r="I1536" t="str">
            <v>MAHONEY, DANIEL</v>
          </cell>
          <cell r="J1536" t="str">
            <v>System Capacity &amp; Performance</v>
          </cell>
          <cell r="L1536" t="str">
            <v>Load Relief</v>
          </cell>
          <cell r="M1536" t="str">
            <v>Specific</v>
          </cell>
          <cell r="O1536" t="str">
            <v>cancelled</v>
          </cell>
          <cell r="P1536">
            <v>8781</v>
          </cell>
          <cell r="Q1536" t="str">
            <v>C06898</v>
          </cell>
          <cell r="R1536">
            <v>38301</v>
          </cell>
          <cell r="S1536" t="str">
            <v>cerulj</v>
          </cell>
          <cell r="U1536" t="str">
            <v>Conceptual project from the Tewksbury Area Study.</v>
          </cell>
          <cell r="V1536" t="str">
            <v>Tewksbury Area Study - Related to C14405 for Wamesit #20 substation project and C12239 for River Road #62 Upgrade</v>
          </cell>
          <cell r="W1536" t="str">
            <v>Tewksbury Area Study - 2008 problems include: contingency overloaded tertiary windings on the T2, T3 and T4 transformers at Tewksbury #22, contingency overload on T1 and T2 at East Tewksbury #59, various contingency overloads at Tewksbury #14, three feede</v>
          </cell>
          <cell r="X1536" t="str">
            <v>Div Ops-NE Electric</v>
          </cell>
          <cell r="Y1536" t="str">
            <v>75005310E</v>
          </cell>
          <cell r="Z1536" t="str">
            <v>MAE1000 - MA Electric Distribution PC</v>
          </cell>
          <cell r="AA1536" t="str">
            <v>NONE</v>
          </cell>
          <cell r="AB1536" t="str">
            <v>MASS PLANT - MA 5310 - MAE1000</v>
          </cell>
          <cell r="AE1536">
            <v>4</v>
          </cell>
          <cell r="AF1536" t="str">
            <v>4</v>
          </cell>
          <cell r="AG1536">
            <v>39470</v>
          </cell>
          <cell r="AH1536">
            <v>2179869</v>
          </cell>
          <cell r="AK1536">
            <v>39954</v>
          </cell>
        </row>
        <row r="1537">
          <cell r="A1537" t="str">
            <v>C006919</v>
          </cell>
          <cell r="B1537">
            <v>5310</v>
          </cell>
          <cell r="D1537" t="str">
            <v>SE Forge Park W1&amp;W2 UG Cables</v>
          </cell>
          <cell r="E1537" t="str">
            <v>P_Electric Distribution Line MA</v>
          </cell>
          <cell r="G1537" t="str">
            <v>NONE</v>
          </cell>
          <cell r="H1537" t="str">
            <v>NONE</v>
          </cell>
          <cell r="I1537" t="str">
            <v>DUFFY JR., JOHN</v>
          </cell>
          <cell r="L1537" t="str">
            <v>Load Relief</v>
          </cell>
          <cell r="M1537" t="str">
            <v>Specific</v>
          </cell>
          <cell r="O1537" t="str">
            <v>cancelled</v>
          </cell>
          <cell r="Q1537" t="str">
            <v>C06919</v>
          </cell>
          <cell r="R1537">
            <v>38301</v>
          </cell>
          <cell r="S1537" t="str">
            <v>duffjo</v>
          </cell>
          <cell r="U1537" t="str">
            <v>Install underground getaway cables from Forge Park W1 and W2 feeders needed in 2009.</v>
          </cell>
          <cell r="V1537" t="str">
            <v>This installation is advanced two years from study date of 2011 to allow the W2 feeder to relieve load from Beaver Pond and keep its supply firm</v>
          </cell>
          <cell r="W1537" t="str">
            <v>Two feeders will be needed by 2009 (advanced from study date of 2011) to allow Beaver Pond to remain firm. New Forge Park substation feeders, W1 and W2 underground work</v>
          </cell>
          <cell r="X1537" t="str">
            <v>Div Ops-NE Electric</v>
          </cell>
          <cell r="Y1537" t="str">
            <v>75005310E</v>
          </cell>
          <cell r="Z1537" t="str">
            <v>MAE1000 - MA Electric Distribution PC</v>
          </cell>
          <cell r="AA1537" t="str">
            <v>NONE</v>
          </cell>
          <cell r="AB1537" t="str">
            <v>MASS PLANT - MA 5310 - MAE1000</v>
          </cell>
          <cell r="AE1537">
            <v>0</v>
          </cell>
          <cell r="AK1537">
            <v>39307</v>
          </cell>
        </row>
        <row r="1538">
          <cell r="A1538" t="str">
            <v>C006920</v>
          </cell>
          <cell r="B1538">
            <v>5310</v>
          </cell>
          <cell r="D1538" t="str">
            <v>SE FRKL Inst 477 Lincoln St 348W7</v>
          </cell>
          <cell r="E1538" t="str">
            <v>P_Electric Distribution Line MA</v>
          </cell>
          <cell r="G1538" t="str">
            <v>NONE</v>
          </cell>
          <cell r="H1538" t="str">
            <v>NONE</v>
          </cell>
          <cell r="I1538" t="str">
            <v>DUFFY JR., JOHN</v>
          </cell>
          <cell r="L1538" t="str">
            <v>Load Relief</v>
          </cell>
          <cell r="M1538" t="str">
            <v>Specific</v>
          </cell>
          <cell r="O1538" t="str">
            <v>cancelled</v>
          </cell>
          <cell r="Q1538" t="str">
            <v>C06920</v>
          </cell>
          <cell r="R1538">
            <v>38301</v>
          </cell>
          <cell r="S1538" t="str">
            <v>duffjo</v>
          </cell>
          <cell r="U1538" t="str">
            <v>Install 7000 ft of 477 Spacer cable on Lincoln St. Franklin related to new Union 348W7 feeder._x000D_
Delayed to summer 2008.   FY08/FY09  Provide load relief for 341W1 and 344W1. PP=30</v>
          </cell>
          <cell r="V1538" t="str">
            <v>Will require upgrade of Union St xfrms by NEP.</v>
          </cell>
          <cell r="W1538" t="str">
            <v xml:space="preserve">New mainline on Lincoln St in Franklin needed for switching load to new 348W7 feeder._x000D_
</v>
          </cell>
          <cell r="X1538" t="str">
            <v>Div Ops-NE Electric</v>
          </cell>
          <cell r="Y1538" t="str">
            <v>75005310E</v>
          </cell>
          <cell r="Z1538" t="str">
            <v>MAE1000 - MA Electric Distribution PC</v>
          </cell>
          <cell r="AA1538" t="str">
            <v>NONE</v>
          </cell>
          <cell r="AB1538" t="str">
            <v>MASS PLANT - MA 5310 - MAE1000</v>
          </cell>
          <cell r="AE1538">
            <v>0</v>
          </cell>
          <cell r="AK1538">
            <v>39307</v>
          </cell>
        </row>
        <row r="1539">
          <cell r="A1539" t="str">
            <v>C006921</v>
          </cell>
          <cell r="B1539">
            <v>5310</v>
          </cell>
          <cell r="D1539" t="str">
            <v>SE FRKL Recond W.Central 2/0 to 477</v>
          </cell>
          <cell r="E1539" t="str">
            <v>P_Electric Distribution Line MA</v>
          </cell>
          <cell r="G1539" t="str">
            <v>NONE</v>
          </cell>
          <cell r="H1539" t="str">
            <v>NONE</v>
          </cell>
          <cell r="I1539" t="str">
            <v>DUFFY JR., JOHN</v>
          </cell>
          <cell r="L1539" t="str">
            <v>Load Relief</v>
          </cell>
          <cell r="M1539" t="str">
            <v>Specific</v>
          </cell>
          <cell r="O1539" t="str">
            <v>cancelled</v>
          </cell>
          <cell r="Q1539" t="str">
            <v>C06921</v>
          </cell>
          <cell r="R1539">
            <v>38301</v>
          </cell>
          <cell r="S1539" t="str">
            <v>duffjo</v>
          </cell>
          <cell r="U1539" t="str">
            <v>Reconductor 2000 ft of 2/0 copper with 477 mainline on West Central St in Franklin required for load transfer in 2008</v>
          </cell>
          <cell r="V1539" t="str">
            <v xml:space="preserve">  </v>
          </cell>
          <cell r="W1539" t="str">
            <v xml:space="preserve">Allow load transfer in 2008. </v>
          </cell>
          <cell r="X1539" t="str">
            <v>Div Ops-NE Electric</v>
          </cell>
          <cell r="Y1539" t="str">
            <v>75005310E</v>
          </cell>
          <cell r="Z1539" t="str">
            <v>MAE1000 - MA Electric Distribution PC</v>
          </cell>
          <cell r="AA1539" t="str">
            <v>NONE</v>
          </cell>
          <cell r="AB1539" t="str">
            <v>MASS PLANT - MA 5310 - MAE1000</v>
          </cell>
          <cell r="AE1539">
            <v>0</v>
          </cell>
          <cell r="AK1539">
            <v>39307</v>
          </cell>
        </row>
        <row r="1540">
          <cell r="A1540" t="str">
            <v>C006922</v>
          </cell>
          <cell r="B1540">
            <v>5310</v>
          </cell>
          <cell r="D1540" t="str">
            <v>SE FRKL Inst&amp; Dbl ckt King St 348W8</v>
          </cell>
          <cell r="E1540" t="str">
            <v>P_Electric Distribution Line MA</v>
          </cell>
          <cell r="G1540" t="str">
            <v>NONE</v>
          </cell>
          <cell r="H1540" t="str">
            <v>NONE</v>
          </cell>
          <cell r="I1540" t="str">
            <v>DUFFY JR., JOHN</v>
          </cell>
          <cell r="L1540" t="str">
            <v>Load Relief</v>
          </cell>
          <cell r="M1540" t="str">
            <v>Specific</v>
          </cell>
          <cell r="O1540" t="str">
            <v>cancelled</v>
          </cell>
          <cell r="Q1540" t="str">
            <v>C06922</v>
          </cell>
          <cell r="R1540">
            <v>38301</v>
          </cell>
          <cell r="S1540" t="str">
            <v>duffjo</v>
          </cell>
          <cell r="U1540" t="str">
            <v>On the new 348W8 feeder, install 1600 feet of new 477 mainline on King St. and double circuit 4000 ft of mainline with 477 on King St from sub to Wachusett st. Franklin</v>
          </cell>
          <cell r="V1540" t="str">
            <v>Advanced from 2009 in study related to Beaver Pond supply issue.</v>
          </cell>
          <cell r="W1540" t="str">
            <v xml:space="preserve">Mainline work related to new Union 348W8 feeder._x000D_
</v>
          </cell>
          <cell r="X1540" t="str">
            <v>Div Ops-NE Electric</v>
          </cell>
          <cell r="Y1540" t="str">
            <v>75005310E</v>
          </cell>
          <cell r="Z1540" t="str">
            <v>MAE1000 - MA Electric Distribution PC</v>
          </cell>
          <cell r="AA1540" t="str">
            <v>NONE</v>
          </cell>
          <cell r="AB1540" t="str">
            <v>MASS PLANT - MA 5310 - MAE1000</v>
          </cell>
          <cell r="AE1540">
            <v>0</v>
          </cell>
          <cell r="AK1540">
            <v>39307</v>
          </cell>
        </row>
        <row r="1541">
          <cell r="A1541" t="str">
            <v>C006923</v>
          </cell>
          <cell r="B1541">
            <v>5310</v>
          </cell>
          <cell r="D1541" t="str">
            <v>SE FRKL Dblckt W.Central to Garelik</v>
          </cell>
          <cell r="E1541" t="str">
            <v>P_Electric Distribution Line MA</v>
          </cell>
          <cell r="G1541" t="str">
            <v>NONE</v>
          </cell>
          <cell r="H1541" t="str">
            <v>NONE</v>
          </cell>
          <cell r="I1541" t="str">
            <v>THOMPSON, JOHN</v>
          </cell>
          <cell r="J1541" t="str">
            <v>System Capacity &amp; Performance</v>
          </cell>
          <cell r="L1541" t="str">
            <v>Load Relief</v>
          </cell>
          <cell r="M1541" t="str">
            <v>Specific</v>
          </cell>
          <cell r="O1541" t="str">
            <v>cancelled</v>
          </cell>
          <cell r="P1541">
            <v>8547</v>
          </cell>
          <cell r="Q1541" t="str">
            <v>C06923</v>
          </cell>
          <cell r="R1541">
            <v>38301</v>
          </cell>
          <cell r="S1541" t="str">
            <v>duffjo</v>
          </cell>
          <cell r="U1541" t="str">
            <v>Double circuit 7500 feet of 477 mainline on West Central St on the 344W3 feeder to transfer load at Garelick</v>
          </cell>
          <cell r="V1541" t="str">
            <v>Needed by 2009 per study.</v>
          </cell>
          <cell r="W1541" t="str">
            <v>Double circuiting of 7500 feet of West Central St. to allow xfer of half of Garelick load to 344W3 feeder.</v>
          </cell>
          <cell r="X1541" t="str">
            <v>Div Ops-NE Electric</v>
          </cell>
          <cell r="Y1541" t="str">
            <v>75005310E</v>
          </cell>
          <cell r="Z1541" t="str">
            <v>MAE1000 - MA Electric Distribution PC</v>
          </cell>
          <cell r="AA1541" t="str">
            <v>NONE</v>
          </cell>
          <cell r="AB1541" t="str">
            <v>MASS PLANT - MA 5310 - MAE1000</v>
          </cell>
          <cell r="AE1541">
            <v>0</v>
          </cell>
          <cell r="AK1541">
            <v>41051</v>
          </cell>
        </row>
        <row r="1542">
          <cell r="A1542" t="str">
            <v>C006924</v>
          </cell>
          <cell r="B1542">
            <v>5310</v>
          </cell>
          <cell r="D1542" t="str">
            <v>SE FRKL Dblckt 477 W.Central Plaza</v>
          </cell>
          <cell r="E1542" t="str">
            <v>P_Electric Distribution Line MA</v>
          </cell>
          <cell r="G1542" t="str">
            <v>NONE</v>
          </cell>
          <cell r="H1542" t="str">
            <v>NONE</v>
          </cell>
          <cell r="I1542" t="str">
            <v>DUFFY JR., JOHN</v>
          </cell>
          <cell r="L1542" t="str">
            <v>Load Relief</v>
          </cell>
          <cell r="M1542" t="str">
            <v>Specific</v>
          </cell>
          <cell r="O1542" t="str">
            <v>cancelled</v>
          </cell>
          <cell r="Q1542" t="str">
            <v>C06924</v>
          </cell>
          <cell r="R1542">
            <v>38301</v>
          </cell>
          <cell r="S1542" t="str">
            <v>duffjo</v>
          </cell>
          <cell r="U1542" t="str">
            <v>Double circuit 1000 ft. on West Central St. Franklin near plaza to allow load xfer._x000D_
Related to Forge Park W1 feeder.</v>
          </cell>
          <cell r="V1542" t="str">
            <v>Advanced to 2009 from 2011 in study due to Beaver Pond supply issue.</v>
          </cell>
          <cell r="W1542" t="str">
            <v>Double circuit 1000 feet of mainline on West Central St. Franklin near the Rt 140 Plaza to allow load xfer.</v>
          </cell>
          <cell r="X1542" t="str">
            <v>Div Ops-NE Electric</v>
          </cell>
          <cell r="Y1542" t="str">
            <v>75005310E</v>
          </cell>
          <cell r="Z1542" t="str">
            <v>MAE1000 - MA Electric Distribution PC</v>
          </cell>
          <cell r="AA1542" t="str">
            <v>NONE</v>
          </cell>
          <cell r="AB1542" t="str">
            <v>MASS PLANT - MA 5310 - MAE1000</v>
          </cell>
          <cell r="AE1542">
            <v>0</v>
          </cell>
          <cell r="AK1542">
            <v>39307</v>
          </cell>
        </row>
        <row r="1543">
          <cell r="A1543" t="str">
            <v>C006925</v>
          </cell>
          <cell r="B1543">
            <v>5310</v>
          </cell>
          <cell r="D1543" t="str">
            <v>SE Frkl Recond Jefferson St</v>
          </cell>
          <cell r="E1543" t="str">
            <v>P_Electric Distribution Line MA</v>
          </cell>
          <cell r="G1543" t="str">
            <v>NONE</v>
          </cell>
          <cell r="H1543" t="str">
            <v>NONE</v>
          </cell>
          <cell r="I1543" t="str">
            <v>THOMPSON, JOHN</v>
          </cell>
          <cell r="J1543" t="str">
            <v>System Capacity &amp; Performance</v>
          </cell>
          <cell r="L1543" t="str">
            <v>Load Relief</v>
          </cell>
          <cell r="M1543" t="str">
            <v>Specific</v>
          </cell>
          <cell r="O1543" t="str">
            <v>cancelled</v>
          </cell>
          <cell r="P1543">
            <v>8549</v>
          </cell>
          <cell r="Q1543" t="str">
            <v>C06925</v>
          </cell>
          <cell r="R1543">
            <v>38301</v>
          </cell>
          <cell r="S1543" t="str">
            <v>duffjo</v>
          </cell>
          <cell r="U1543" t="str">
            <v>Reconductor 7600 feet of 1/0 with 477 spacer on Jefferson st Franklin to allow load xfer. Needed for 2013.</v>
          </cell>
          <cell r="V1543" t="str">
            <v xml:space="preserve">  </v>
          </cell>
          <cell r="W1543" t="str">
            <v>Reconductor 7600 feet of 1/0 with 477 mainline on Jefferson St in Franklin. Needed for load transfer in 2013.</v>
          </cell>
          <cell r="X1543" t="str">
            <v>Div Ops-NE Electric</v>
          </cell>
          <cell r="Y1543" t="str">
            <v>75005310E</v>
          </cell>
          <cell r="Z1543" t="str">
            <v>MAE1000 - MA Electric Distribution PC</v>
          </cell>
          <cell r="AA1543" t="str">
            <v>NONE</v>
          </cell>
          <cell r="AB1543" t="str">
            <v>MASS PLANT - MA 5310 - MAE1000</v>
          </cell>
          <cell r="AE1543">
            <v>0</v>
          </cell>
          <cell r="AK1543">
            <v>41051</v>
          </cell>
        </row>
        <row r="1544">
          <cell r="A1544" t="str">
            <v>C006926</v>
          </cell>
          <cell r="B1544">
            <v>5310</v>
          </cell>
          <cell r="D1544" t="str">
            <v>SE WREN Inst 477 Mckinley &amp; Ash St.</v>
          </cell>
          <cell r="E1544" t="str">
            <v>P_Electric Distribution Line MA</v>
          </cell>
          <cell r="G1544" t="str">
            <v>NONE</v>
          </cell>
          <cell r="H1544" t="str">
            <v>NONE</v>
          </cell>
          <cell r="I1544" t="str">
            <v>DUFFY JR., JOHN</v>
          </cell>
          <cell r="L1544" t="str">
            <v>Load Relief</v>
          </cell>
          <cell r="M1544" t="str">
            <v>Specific</v>
          </cell>
          <cell r="O1544" t="str">
            <v>cancelled</v>
          </cell>
          <cell r="Q1544" t="str">
            <v>C06926</v>
          </cell>
          <cell r="R1544">
            <v>38301</v>
          </cell>
          <cell r="S1544" t="str">
            <v>duffjo</v>
          </cell>
          <cell r="U1544" t="str">
            <v>Install 4800 feet of 477 mainline on McKinley and Ash St in Wrentham for the 348W8 feeder. Needed in 2013.</v>
          </cell>
          <cell r="V1544" t="str">
            <v xml:space="preserve">  </v>
          </cell>
          <cell r="W1544" t="str">
            <v>Install 4800 feet of 477 mainline on McKinley and Ash St in Wrentham. Needed for extending the 348W8 feeder into Wrentham in 2013.</v>
          </cell>
          <cell r="X1544" t="str">
            <v>Div Ops-NE Electric</v>
          </cell>
          <cell r="Y1544" t="str">
            <v>75005310E</v>
          </cell>
          <cell r="Z1544" t="str">
            <v>MAE1000 - MA Electric Distribution PC</v>
          </cell>
          <cell r="AA1544" t="str">
            <v>NONE</v>
          </cell>
          <cell r="AB1544" t="str">
            <v>MASS PLANT - MA 5310 - MAE1000</v>
          </cell>
          <cell r="AE1544">
            <v>0</v>
          </cell>
          <cell r="AK1544">
            <v>39307</v>
          </cell>
        </row>
        <row r="1545">
          <cell r="A1545" t="str">
            <v>C006927</v>
          </cell>
          <cell r="B1545">
            <v>5310</v>
          </cell>
          <cell r="D1545" t="str">
            <v>SE Forge Park W3 Feeder</v>
          </cell>
          <cell r="E1545" t="str">
            <v>P_Electric Distribution Sub MA</v>
          </cell>
          <cell r="G1545" t="str">
            <v>NONE</v>
          </cell>
          <cell r="H1545" t="str">
            <v>NONE</v>
          </cell>
          <cell r="I1545" t="str">
            <v>DUFFY JR., JOHN</v>
          </cell>
          <cell r="L1545" t="str">
            <v>Load Relief</v>
          </cell>
          <cell r="M1545" t="str">
            <v>Specific</v>
          </cell>
          <cell r="O1545" t="str">
            <v>cancelled</v>
          </cell>
          <cell r="Q1545" t="str">
            <v>C06927</v>
          </cell>
          <cell r="R1545">
            <v>38301</v>
          </cell>
          <cell r="S1545" t="str">
            <v>duffjo</v>
          </cell>
          <cell r="U1545" t="str">
            <v>Install a third feeder at Forge Park, W3 needed in 2014.</v>
          </cell>
          <cell r="V1545" t="str">
            <v>This was the W2 feeder in study , however, a second feeder is added in 2009 to allow the load relief for Beaver Pond.</v>
          </cell>
          <cell r="W1545" t="str">
            <v>Install a third feeder at Forge Park substation , W3, needed for 2014.  Includes breaker , regs, relays and controls.</v>
          </cell>
          <cell r="X1545" t="str">
            <v>Div Ops-NE Electric</v>
          </cell>
          <cell r="Y1545" t="str">
            <v>75005310E</v>
          </cell>
          <cell r="Z1545" t="str">
            <v>MAE1000 - MA Electric Distribution PC</v>
          </cell>
          <cell r="AA1545" t="str">
            <v>NONE</v>
          </cell>
          <cell r="AB1545" t="str">
            <v>MASS PLANT - MA 5310 - MAE1000</v>
          </cell>
          <cell r="AE1545">
            <v>0</v>
          </cell>
          <cell r="AK1545">
            <v>39262</v>
          </cell>
        </row>
        <row r="1546">
          <cell r="A1546" t="str">
            <v>C006928</v>
          </cell>
          <cell r="B1546">
            <v>5310</v>
          </cell>
          <cell r="D1546" t="str">
            <v>SE FRKL Inst Forge Park W3 UG cable</v>
          </cell>
          <cell r="E1546" t="str">
            <v>P_Electric Distribution Line MA</v>
          </cell>
          <cell r="G1546" t="str">
            <v>NONE</v>
          </cell>
          <cell r="H1546" t="str">
            <v>NONE</v>
          </cell>
          <cell r="I1546" t="str">
            <v>DUFFY JR., JOHN</v>
          </cell>
          <cell r="L1546" t="str">
            <v>Load Relief</v>
          </cell>
          <cell r="M1546" t="str">
            <v>Specific</v>
          </cell>
          <cell r="O1546" t="str">
            <v>cancelled</v>
          </cell>
          <cell r="Q1546" t="str">
            <v>C06928</v>
          </cell>
          <cell r="R1546">
            <v>38301</v>
          </cell>
          <cell r="S1546" t="str">
            <v>duffjo</v>
          </cell>
          <cell r="U1546" t="str">
            <v>Install 1000 feet of 1000 kcmil underground cable for the Forge Park W3 feeder. _x000D_
Needed for 2014.</v>
          </cell>
          <cell r="V1546" t="str">
            <v xml:space="preserve">  </v>
          </cell>
          <cell r="W1546" t="str">
            <v>Install 1000 feet of 1000 kcmil underground cable for the Forge Park W3 feeder. Needed in 2014</v>
          </cell>
          <cell r="X1546" t="str">
            <v>Div Ops-NE Electric</v>
          </cell>
          <cell r="Y1546" t="str">
            <v>75005310E</v>
          </cell>
          <cell r="Z1546" t="str">
            <v>MAE1000 - MA Electric Distribution PC</v>
          </cell>
          <cell r="AA1546" t="str">
            <v>NONE</v>
          </cell>
          <cell r="AB1546" t="str">
            <v>MASS PLANT - MA 5310 - MAE1000</v>
          </cell>
          <cell r="AE1546">
            <v>0</v>
          </cell>
          <cell r="AK1546">
            <v>39307</v>
          </cell>
        </row>
        <row r="1547">
          <cell r="A1547" t="str">
            <v>C006929</v>
          </cell>
          <cell r="B1547">
            <v>5310</v>
          </cell>
          <cell r="D1547" t="str">
            <v>SE FRKL Dblckt Pond St.</v>
          </cell>
          <cell r="E1547" t="str">
            <v>P_Electric Distribution Line MA</v>
          </cell>
          <cell r="G1547" t="str">
            <v>NONE</v>
          </cell>
          <cell r="H1547" t="str">
            <v>NONE</v>
          </cell>
          <cell r="I1547" t="str">
            <v>DUFFY JR., JOHN</v>
          </cell>
          <cell r="L1547" t="str">
            <v>Load Relief</v>
          </cell>
          <cell r="M1547" t="str">
            <v>Specific</v>
          </cell>
          <cell r="O1547" t="str">
            <v>cancelled</v>
          </cell>
          <cell r="Q1547" t="str">
            <v>C06929</v>
          </cell>
          <cell r="R1547">
            <v>38301</v>
          </cell>
          <cell r="S1547" t="str">
            <v>duffjo</v>
          </cell>
          <cell r="U1547" t="str">
            <v>Double circuit 8000 feet of Pond St Franklin to allow load relief with the new Forge Park W3 feeder in 2014.</v>
          </cell>
          <cell r="V1547" t="str">
            <v xml:space="preserve">  </v>
          </cell>
          <cell r="W1547" t="str">
            <v>Double circuit 8000 feet of 477 mainline on Pond St Franklin to allow load transfer from 344W1 to new Forge Park W3 feeder.</v>
          </cell>
          <cell r="X1547" t="str">
            <v>Div Ops-NE Electric</v>
          </cell>
          <cell r="Y1547" t="str">
            <v>75005310E</v>
          </cell>
          <cell r="Z1547" t="str">
            <v>MAE1000 - MA Electric Distribution PC</v>
          </cell>
          <cell r="AA1547" t="str">
            <v>NONE</v>
          </cell>
          <cell r="AB1547" t="str">
            <v>MASS PLANT - MA 5310 - MAE1000</v>
          </cell>
          <cell r="AE1547">
            <v>0</v>
          </cell>
          <cell r="AK1547">
            <v>39307</v>
          </cell>
        </row>
        <row r="1548">
          <cell r="A1548" t="str">
            <v>C006930</v>
          </cell>
          <cell r="B1548">
            <v>5310</v>
          </cell>
          <cell r="D1548" t="str">
            <v>SE FRKL Inst 477 Brook St.</v>
          </cell>
          <cell r="E1548" t="str">
            <v>P_Electric Distribution Line MA</v>
          </cell>
          <cell r="G1548" t="str">
            <v>NONE</v>
          </cell>
          <cell r="H1548" t="str">
            <v>NONE</v>
          </cell>
          <cell r="I1548" t="str">
            <v>THOMPSON, JOHN</v>
          </cell>
          <cell r="J1548" t="str">
            <v>System Capacity &amp; Performance</v>
          </cell>
          <cell r="L1548" t="str">
            <v>Load Relief</v>
          </cell>
          <cell r="M1548" t="str">
            <v>Specific</v>
          </cell>
          <cell r="O1548" t="str">
            <v>cancelled</v>
          </cell>
          <cell r="P1548">
            <v>8548</v>
          </cell>
          <cell r="Q1548" t="str">
            <v>C06930</v>
          </cell>
          <cell r="R1548">
            <v>38301</v>
          </cell>
          <cell r="S1548" t="str">
            <v>duffjo</v>
          </cell>
          <cell r="U1548" t="str">
            <v>Install 5000 feet of 477 mainline on Brook St in Franklin to allow load xfer in 2014.</v>
          </cell>
          <cell r="V1548" t="str">
            <v xml:space="preserve">  </v>
          </cell>
          <cell r="W1548" t="str">
            <v>Install 5000 feet of 477 mainline on Brook St in Franklin.  Needed in 2014.</v>
          </cell>
          <cell r="X1548" t="str">
            <v>Div Ops-NE Electric</v>
          </cell>
          <cell r="Y1548" t="str">
            <v>75005310E</v>
          </cell>
          <cell r="Z1548" t="str">
            <v>MAE1000 - MA Electric Distribution PC</v>
          </cell>
          <cell r="AA1548" t="str">
            <v>NONE</v>
          </cell>
          <cell r="AB1548" t="str">
            <v>MASS PLANT - MA 5310 - MAE1000</v>
          </cell>
          <cell r="AE1548">
            <v>0</v>
          </cell>
          <cell r="AK1548">
            <v>41051</v>
          </cell>
        </row>
        <row r="1549">
          <cell r="A1549" t="str">
            <v>C006997</v>
          </cell>
          <cell r="B1549">
            <v>5310</v>
          </cell>
          <cell r="D1549" t="str">
            <v>Z-Thorndike 10P3 Reconductoring</v>
          </cell>
          <cell r="E1549" t="str">
            <v>P_Electric Distribution Line MA</v>
          </cell>
          <cell r="G1549" t="str">
            <v>NONE</v>
          </cell>
          <cell r="H1549" t="str">
            <v>&lt;Select a value&gt;</v>
          </cell>
          <cell r="I1549" t="str">
            <v>SAENZ, JENNY</v>
          </cell>
          <cell r="J1549" t="str">
            <v>System Capacity &amp; Performance</v>
          </cell>
          <cell r="L1549" t="str">
            <v>Load Relief</v>
          </cell>
          <cell r="M1549" t="str">
            <v>Specific</v>
          </cell>
          <cell r="O1549" t="str">
            <v>Closed</v>
          </cell>
          <cell r="P1549">
            <v>8972</v>
          </cell>
          <cell r="Q1549" t="str">
            <v>C06997</v>
          </cell>
          <cell r="R1549">
            <v>38313</v>
          </cell>
          <cell r="S1549" t="str">
            <v>barys</v>
          </cell>
          <cell r="U1549" t="str">
            <v>Upgrade the Thorndike 10P3 feeder and transfer load from the 10C1 and 10J5 feeders. The scope of work for the 10P3 upgrade involves reconductoring 4,400 feet of existing paper and lead cable with 3-500kcmil CU EPR 5kV insulated cable</v>
          </cell>
          <cell r="V1549" t="str">
            <v xml:space="preserve">  </v>
          </cell>
          <cell r="W1549" t="str">
            <v>The 10P3 was projected to be loaded to 99% of its summer normal rating in 2006.  With a 9.78% load growth and without adding a new up coming 600 kVA load (Charlton Lofts) this feeder would be loaded to 109% of its summer normal rating in 2007. In addition</v>
          </cell>
          <cell r="X1549" t="str">
            <v>Div Ops-NE Electric</v>
          </cell>
          <cell r="Y1549" t="str">
            <v>75005310E</v>
          </cell>
          <cell r="Z1549" t="str">
            <v>MAE1000 - MA Electric Distribution PC</v>
          </cell>
          <cell r="AA1549" t="str">
            <v>NONE</v>
          </cell>
          <cell r="AB1549" t="str">
            <v>MASS PLANT - MA 5310 - MAE1000</v>
          </cell>
          <cell r="AE1549">
            <v>3</v>
          </cell>
          <cell r="AF1549" t="str">
            <v>3</v>
          </cell>
          <cell r="AG1549">
            <v>39169</v>
          </cell>
          <cell r="AH1549">
            <v>257399</v>
          </cell>
          <cell r="AI1549">
            <v>0</v>
          </cell>
          <cell r="AJ1549">
            <v>0</v>
          </cell>
          <cell r="AK1549">
            <v>0</v>
          </cell>
          <cell r="AL1549">
            <v>0</v>
          </cell>
          <cell r="AM1549">
            <v>1</v>
          </cell>
          <cell r="AN1549">
            <v>1</v>
          </cell>
        </row>
        <row r="1550">
          <cell r="A1550" t="str">
            <v>C007019</v>
          </cell>
          <cell r="B1550">
            <v>5310</v>
          </cell>
          <cell r="D1550" t="str">
            <v>BSW FY05 Jan 22-23 2005 Storm</v>
          </cell>
          <cell r="E1550" t="str">
            <v>P_Electric Distribution Line MA</v>
          </cell>
          <cell r="G1550" t="str">
            <v>NONE</v>
          </cell>
          <cell r="H1550" t="str">
            <v>NONE</v>
          </cell>
          <cell r="I1550" t="str">
            <v>BERNARD, PETER C</v>
          </cell>
          <cell r="L1550" t="str">
            <v>Major Storms - Dist</v>
          </cell>
          <cell r="M1550" t="str">
            <v>Specific</v>
          </cell>
          <cell r="O1550" t="str">
            <v>Closed</v>
          </cell>
          <cell r="Q1550" t="str">
            <v>C07019</v>
          </cell>
          <cell r="R1550">
            <v>38317</v>
          </cell>
          <cell r="S1550" t="str">
            <v>bernap</v>
          </cell>
          <cell r="U1550" t="str">
            <v>This project will be used to accumulate the amount of time and material charged for the second storm for the Bay State West Division for FY05.  Work orders will be taken out to account for time and material.  The storm was January 22-23, 2005.</v>
          </cell>
          <cell r="V1550" t="str">
            <v xml:space="preserve">  </v>
          </cell>
          <cell r="W1550" t="str">
            <v>This project will be used to accumulate the amount of time and material charged for the second storm for the Bay State West Division for FY05.  Work orders will be taken out to account for time and material.</v>
          </cell>
          <cell r="X1550" t="str">
            <v>Div Ops-NE Electric</v>
          </cell>
          <cell r="Y1550" t="str">
            <v>75005310E</v>
          </cell>
          <cell r="Z1550" t="str">
            <v>MAE1000 - MA Electric Distribution PC</v>
          </cell>
          <cell r="AA1550" t="str">
            <v>NONE</v>
          </cell>
          <cell r="AB1550" t="str">
            <v>MASS PLANT - MA 5310 - MAE1000</v>
          </cell>
          <cell r="AE1550">
            <v>1</v>
          </cell>
          <cell r="AF1550" t="str">
            <v>1</v>
          </cell>
          <cell r="AG1550">
            <v>38376</v>
          </cell>
          <cell r="AH1550">
            <v>96602</v>
          </cell>
          <cell r="AI1550">
            <v>1</v>
          </cell>
          <cell r="AJ1550">
            <v>1</v>
          </cell>
          <cell r="AK1550">
            <v>1</v>
          </cell>
          <cell r="AL1550">
            <v>0</v>
          </cell>
          <cell r="AM1550">
            <v>1</v>
          </cell>
          <cell r="AN1550">
            <v>1</v>
          </cell>
        </row>
        <row r="1551">
          <cell r="A1551" t="str">
            <v>C007103</v>
          </cell>
          <cell r="B1551">
            <v>5310</v>
          </cell>
          <cell r="D1551" t="str">
            <v>HIGHLAND AVE - 5J1 Load Relief</v>
          </cell>
          <cell r="E1551" t="str">
            <v>P_Electric Distribution Line MA</v>
          </cell>
          <cell r="G1551" t="str">
            <v>NONE</v>
          </cell>
          <cell r="H1551" t="str">
            <v>NONE</v>
          </cell>
          <cell r="I1551" t="str">
            <v>BREDIN, MICHAEL C</v>
          </cell>
          <cell r="J1551" t="str">
            <v>System Capacity &amp; Performance</v>
          </cell>
          <cell r="L1551" t="str">
            <v>Load Relief</v>
          </cell>
          <cell r="M1551" t="str">
            <v>Specific</v>
          </cell>
          <cell r="O1551" t="str">
            <v>Closed</v>
          </cell>
          <cell r="P1551">
            <v>8161</v>
          </cell>
          <cell r="Q1551" t="str">
            <v>C07103</v>
          </cell>
          <cell r="R1551">
            <v>38323</v>
          </cell>
          <cell r="S1551" t="str">
            <v>bredin</v>
          </cell>
          <cell r="U1551" t="str">
            <v>Install 2000 circuit feet of 477 aluminum spacer cable from P698 - P714 Highland Ave in Attleboro.  Remove 200 circuit feet of 1 - 1/C #1/0 AL primary conductor.  Convert 4KV to 13KV from P714 to P 722 Highland Avenue.</v>
          </cell>
          <cell r="V1551" t="str">
            <v xml:space="preserve">  </v>
          </cell>
          <cell r="W1551" t="str">
            <v>This project is necessary to provide load relief to the South Attleboro 5J1 Feeder.  The required construction is detailed in J.R. Bauer's memorandum to J.E. Poisson,  Summer 2004 Load Relief - Attleboro Area.</v>
          </cell>
          <cell r="X1551" t="str">
            <v>Div Ops-NE Electric</v>
          </cell>
          <cell r="Y1551" t="str">
            <v>75005310E</v>
          </cell>
          <cell r="Z1551" t="str">
            <v>MAE1000 - MA Electric Distribution PC</v>
          </cell>
          <cell r="AA1551" t="str">
            <v>NONE</v>
          </cell>
          <cell r="AB1551" t="str">
            <v xml:space="preserve">COMPANY 5310 LEVEL ELECT DIST </v>
          </cell>
          <cell r="AE1551">
            <v>2</v>
          </cell>
          <cell r="AF1551" t="str">
            <v>2</v>
          </cell>
          <cell r="AG1551">
            <v>38736</v>
          </cell>
          <cell r="AH1551">
            <v>125000</v>
          </cell>
          <cell r="AI1551">
            <v>0</v>
          </cell>
          <cell r="AJ1551">
            <v>1</v>
          </cell>
          <cell r="AK1551">
            <v>1</v>
          </cell>
          <cell r="AL1551">
            <v>0</v>
          </cell>
          <cell r="AM1551">
            <v>1</v>
          </cell>
          <cell r="AN1551">
            <v>1</v>
          </cell>
        </row>
        <row r="1552">
          <cell r="A1552" t="str">
            <v>C007137</v>
          </cell>
          <cell r="B1552">
            <v>5310</v>
          </cell>
          <cell r="D1552" t="str">
            <v>NEESCom MALDEN/MELROSE</v>
          </cell>
          <cell r="E1552" t="str">
            <v>P_Electric Distribution Line MA</v>
          </cell>
          <cell r="G1552" t="str">
            <v>NONE</v>
          </cell>
          <cell r="H1552" t="str">
            <v>NONE</v>
          </cell>
          <cell r="I1552" t="str">
            <v>ARAVANTINOS, DENA</v>
          </cell>
          <cell r="J1552" t="str">
            <v>Statutory/Regulatory</v>
          </cell>
          <cell r="L1552" t="str">
            <v>Public Requirements</v>
          </cell>
          <cell r="M1552" t="str">
            <v>Specific</v>
          </cell>
          <cell r="O1552" t="str">
            <v>Closed</v>
          </cell>
          <cell r="P1552">
            <v>8343</v>
          </cell>
          <cell r="Q1552" t="str">
            <v>C07137</v>
          </cell>
          <cell r="R1552">
            <v>38328</v>
          </cell>
          <cell r="S1552" t="str">
            <v>aravad</v>
          </cell>
          <cell r="U1552" t="str">
            <v>INSTALL POLES, CROSSARMS, 1/0-3C WIRE, AND VARIOUS MISCELLANEOUS OH EQUIPMENT. REMOVE POLES, CROSSARMS, 3-1C WIRE, AND VARIOUS MISCELLANEOUS OH EQUIPMENT.</v>
          </cell>
          <cell r="V1552" t="str">
            <v>NEESCom COMMUNICATIONS INC REQUESTS STUDY GRADES ESTIMATE FOR FIBER OPTIC PROVISION ON POLES AT THIS TIME. REVISIONS WILL BE MADE TO REFLECT FINDINGS FOR PROJECT GRADE ESTIMATE.</v>
          </cell>
          <cell r="W1552" t="str">
            <v>REQUEST FOR STUDY GRADE ESTIMATE FOR MAKE READY WORK FOR THE NORTH SHORE DISTRICT'S PORTION OF THE NEESCom TRANS-MASSACHUSETTS FIBER OPTICS PROJECT ROUTE. THIS INCLUDES ALL INSTALLS, REMOVALS, REPLACEMENTS, AND RELOCATIONS OF PRIMARIES, SECONDARIES, AND A</v>
          </cell>
          <cell r="X1552" t="str">
            <v>Div Ops-NE Electric</v>
          </cell>
          <cell r="Y1552" t="str">
            <v>75005310E</v>
          </cell>
          <cell r="Z1552" t="str">
            <v>MAE1000 - MA Electric Distribution PC</v>
          </cell>
          <cell r="AA1552" t="str">
            <v>NONE</v>
          </cell>
          <cell r="AB1552" t="str">
            <v>MASS PLANT - MA 5310 - MAE1000</v>
          </cell>
          <cell r="AE1552">
            <v>3</v>
          </cell>
          <cell r="AF1552" t="str">
            <v>3</v>
          </cell>
          <cell r="AG1552">
            <v>39048</v>
          </cell>
          <cell r="AH1552">
            <v>35000</v>
          </cell>
          <cell r="AI1552">
            <v>1</v>
          </cell>
          <cell r="AJ1552">
            <v>1</v>
          </cell>
          <cell r="AK1552">
            <v>1</v>
          </cell>
          <cell r="AL1552">
            <v>0</v>
          </cell>
          <cell r="AM1552">
            <v>1</v>
          </cell>
          <cell r="AN1552">
            <v>1</v>
          </cell>
        </row>
        <row r="1553">
          <cell r="A1553" t="str">
            <v>C007158</v>
          </cell>
          <cell r="B1553">
            <v>5310</v>
          </cell>
          <cell r="D1553" t="str">
            <v>East Longmeadow 508 New Feeder</v>
          </cell>
          <cell r="E1553" t="str">
            <v>P_Electric Distribution Sub MA</v>
          </cell>
          <cell r="G1553" t="str">
            <v>NONE</v>
          </cell>
          <cell r="H1553" t="str">
            <v>NONE</v>
          </cell>
          <cell r="I1553" t="str">
            <v>WALSH, NATHAN</v>
          </cell>
          <cell r="L1553" t="str">
            <v>Load Relief</v>
          </cell>
          <cell r="M1553" t="str">
            <v>Specific</v>
          </cell>
          <cell r="O1553" t="str">
            <v>cancelled</v>
          </cell>
          <cell r="Q1553" t="str">
            <v>C07158</v>
          </cell>
          <cell r="R1553">
            <v>38329</v>
          </cell>
          <cell r="S1553" t="str">
            <v>walshn</v>
          </cell>
          <cell r="U1553" t="str">
            <v>Install modular feeder bay at the East Longmeadow Substation</v>
          </cell>
          <cell r="V1553" t="str">
            <v xml:space="preserve">See C06543 for the line work associated with this project.  </v>
          </cell>
          <cell r="W1553" t="str">
            <v>This work is recommended in the East Longmeadow Study.  A new feeder will prevent an overload on the 508L4 and provide better reliability to the area.  _x000D_
_x000D_
Score = 12  loading_x000D_
Score = 23  reliability</v>
          </cell>
          <cell r="X1553" t="str">
            <v>Div Ops-NE Electric</v>
          </cell>
          <cell r="Y1553" t="str">
            <v>75005310E</v>
          </cell>
          <cell r="Z1553" t="str">
            <v>MAE1000 - MA Electric Distribution PC</v>
          </cell>
          <cell r="AA1553" t="str">
            <v>NONE</v>
          </cell>
          <cell r="AB1553" t="str">
            <v>SUB #508 EAST LONGMEADOW, EAST LONG</v>
          </cell>
          <cell r="AE1553">
            <v>0</v>
          </cell>
          <cell r="AK1553">
            <v>39125</v>
          </cell>
        </row>
        <row r="1554">
          <cell r="A1554" t="str">
            <v>C007177</v>
          </cell>
          <cell r="B1554">
            <v>5310</v>
          </cell>
          <cell r="D1554" t="str">
            <v>Melrose #4 Bus Conductor Grd Points</v>
          </cell>
          <cell r="E1554" t="str">
            <v>P_Electric Distribution Sub MA</v>
          </cell>
          <cell r="G1554" t="str">
            <v>49</v>
          </cell>
          <cell r="H1554" t="str">
            <v>NONE</v>
          </cell>
          <cell r="I1554" t="str">
            <v>FOUGERE, ROBERT L</v>
          </cell>
          <cell r="J1554" t="str">
            <v>Asset Condition</v>
          </cell>
          <cell r="L1554" t="str">
            <v>Asset Replacement</v>
          </cell>
          <cell r="M1554" t="str">
            <v>Specific</v>
          </cell>
          <cell r="N1554" t="str">
            <v>Substation Asset Replacement</v>
          </cell>
          <cell r="O1554" t="str">
            <v>Closed</v>
          </cell>
          <cell r="P1554">
            <v>7384</v>
          </cell>
          <cell r="Q1554" t="str">
            <v>C07177</v>
          </cell>
          <cell r="R1554">
            <v>38330</v>
          </cell>
          <cell r="S1554" t="str">
            <v>fougrl</v>
          </cell>
          <cell r="U1554" t="str">
            <v>Install connections on the bus conductors in the 4kV breaker cubicles at the Melrose #4 Substation to enable solid connections to the existing ground grid.</v>
          </cell>
          <cell r="V1554" t="str">
            <v xml:space="preserve">  </v>
          </cell>
          <cell r="W1554" t="str">
            <v xml:space="preserve">Install secure points of attachment on the conductors of the existing 4kV feeder positions (grounding points) .  </v>
          </cell>
          <cell r="X1554" t="str">
            <v>Div Ops-NE Electric</v>
          </cell>
          <cell r="Y1554" t="str">
            <v>75005310E</v>
          </cell>
          <cell r="Z1554" t="str">
            <v>MAE1000 - MA Electric Distribution PC</v>
          </cell>
          <cell r="AA1554" t="str">
            <v>NONE</v>
          </cell>
          <cell r="AB1554" t="str">
            <v>SUB #4 MELROSE - UPHAM STREET, MELR</v>
          </cell>
          <cell r="AE1554">
            <v>1</v>
          </cell>
          <cell r="AF1554" t="str">
            <v>1</v>
          </cell>
          <cell r="AG1554">
            <v>38366</v>
          </cell>
          <cell r="AH1554">
            <v>210000</v>
          </cell>
          <cell r="AI1554">
            <v>0</v>
          </cell>
          <cell r="AJ1554">
            <v>0</v>
          </cell>
          <cell r="AK1554">
            <v>1</v>
          </cell>
          <cell r="AL1554">
            <v>0</v>
          </cell>
          <cell r="AM1554">
            <v>1</v>
          </cell>
          <cell r="AN1554">
            <v>1</v>
          </cell>
        </row>
        <row r="1555">
          <cell r="A1555" t="str">
            <v>C007219</v>
          </cell>
          <cell r="B1555">
            <v>5310</v>
          </cell>
          <cell r="D1555" t="str">
            <v xml:space="preserve">Z-Beverly Hospital </v>
          </cell>
          <cell r="E1555" t="str">
            <v>P_Electric Distribution Line MA</v>
          </cell>
          <cell r="G1555" t="str">
            <v>NONE</v>
          </cell>
          <cell r="H1555" t="str">
            <v>NONE</v>
          </cell>
          <cell r="I1555" t="str">
            <v>COURCY, PHIL</v>
          </cell>
          <cell r="L1555" t="str">
            <v>New Business - Commercial</v>
          </cell>
          <cell r="M1555" t="str">
            <v>Specific</v>
          </cell>
          <cell r="O1555" t="str">
            <v>cancelled</v>
          </cell>
          <cell r="Q1555" t="str">
            <v>C07219</v>
          </cell>
          <cell r="R1555">
            <v>38331</v>
          </cell>
          <cell r="S1555" t="str">
            <v>courcy</v>
          </cell>
          <cell r="U1555" t="str">
            <v>Install 3,130 circuit feet of 3-1/0 AL XLPE cable &amp; misc. UG equip.  Remove 1049' of 1/0 spacer cable &amp; 5 wood poles and misc. OH equip.  Customer to install 3 manholes and 1375' of 4" PVC EB duct bank.</v>
          </cell>
          <cell r="V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W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X1555" t="str">
            <v>Div Ops-NE Electric</v>
          </cell>
          <cell r="Y1555" t="str">
            <v>75005310E</v>
          </cell>
          <cell r="Z1555" t="str">
            <v>MAE1000 - MA Electric Distribution PC</v>
          </cell>
          <cell r="AA1555" t="str">
            <v>NONE</v>
          </cell>
          <cell r="AB1555" t="str">
            <v>MASS PLANT - MA 5310 - MAE1000</v>
          </cell>
          <cell r="AE1555">
            <v>0</v>
          </cell>
          <cell r="AK1555">
            <v>38400</v>
          </cell>
        </row>
        <row r="1556">
          <cell r="A1556" t="str">
            <v>C007266</v>
          </cell>
          <cell r="B1556">
            <v>5310</v>
          </cell>
          <cell r="D1556" t="str">
            <v>North &amp; Granite Overloaded Xfmrs 05</v>
          </cell>
          <cell r="E1556" t="str">
            <v>P_Electric Distribution Line MA</v>
          </cell>
          <cell r="G1556" t="str">
            <v>49</v>
          </cell>
          <cell r="H1556" t="str">
            <v>NONE</v>
          </cell>
          <cell r="I1556" t="str">
            <v>PLENTZAS, JOSEPH C</v>
          </cell>
          <cell r="J1556" t="str">
            <v>Statutory/Regulatory</v>
          </cell>
          <cell r="L1556" t="str">
            <v>Transformers &amp; Related Equipment</v>
          </cell>
          <cell r="M1556" t="str">
            <v>Specific</v>
          </cell>
          <cell r="O1556" t="str">
            <v>Closed</v>
          </cell>
          <cell r="P1556">
            <v>8385</v>
          </cell>
          <cell r="Q1556" t="str">
            <v>C07266</v>
          </cell>
          <cell r="R1556">
            <v>38337</v>
          </cell>
          <cell r="S1556" t="str">
            <v>plentz</v>
          </cell>
          <cell r="U1556" t="str">
            <v>This project is for the replacement of overloaded transfomrers in the North and Granite Division. Aprroimately 100 units will be replaced under this Fyo5 buget.</v>
          </cell>
          <cell r="V1556" t="str">
            <v xml:space="preserve">  </v>
          </cell>
          <cell r="W1556" t="str">
            <v>This project is necessary to replace the identified overloaded transformers in the North and Granite Division. Approximately 100 units will be replace under this scope.</v>
          </cell>
          <cell r="X1556" t="str">
            <v>Div Ops-NE Electric</v>
          </cell>
          <cell r="Y1556" t="str">
            <v>75005310E</v>
          </cell>
          <cell r="Z1556" t="str">
            <v>MAE1000 - MA Electric Distribution PC</v>
          </cell>
          <cell r="AA1556" t="str">
            <v>NONE</v>
          </cell>
          <cell r="AB1556" t="str">
            <v>MASS PLANT - MA 5310 - MAE1000</v>
          </cell>
          <cell r="AE1556">
            <v>2</v>
          </cell>
          <cell r="AF1556" t="str">
            <v>2</v>
          </cell>
          <cell r="AG1556">
            <v>39146</v>
          </cell>
          <cell r="AH1556">
            <v>507000</v>
          </cell>
          <cell r="AI1556">
            <v>0</v>
          </cell>
          <cell r="AJ1556">
            <v>0</v>
          </cell>
          <cell r="AK1556">
            <v>0</v>
          </cell>
          <cell r="AL1556">
            <v>1</v>
          </cell>
          <cell r="AM1556">
            <v>0</v>
          </cell>
          <cell r="AN1556">
            <v>1</v>
          </cell>
        </row>
        <row r="1557">
          <cell r="A1557" t="str">
            <v>C007318</v>
          </cell>
          <cell r="B1557">
            <v>5310</v>
          </cell>
          <cell r="D1557" t="str">
            <v>East Longmeadow 508L4 1000' Double</v>
          </cell>
          <cell r="E1557" t="str">
            <v>P_Electric Distribution Line MA</v>
          </cell>
          <cell r="G1557" t="str">
            <v>NONE</v>
          </cell>
          <cell r="H1557" t="str">
            <v>NONE</v>
          </cell>
          <cell r="I1557" t="str">
            <v>DRZEWIANOWSKI, MICHAEL</v>
          </cell>
          <cell r="L1557" t="str">
            <v>Load Relief</v>
          </cell>
          <cell r="M1557" t="str">
            <v>Specific</v>
          </cell>
          <cell r="O1557" t="str">
            <v>cancelled</v>
          </cell>
          <cell r="Q1557" t="str">
            <v>C07318</v>
          </cell>
          <cell r="R1557">
            <v>38341</v>
          </cell>
          <cell r="S1557" t="str">
            <v>walshn</v>
          </cell>
          <cell r="U1557" t="str">
            <v xml:space="preserve">1000' double circuit from P71 Shaker Rd. to P4 Denslow.  </v>
          </cell>
          <cell r="V1557" t="str">
            <v xml:space="preserve">  </v>
          </cell>
          <cell r="W1557" t="str">
            <v xml:space="preserve">This work is recommended in the East Longmeadow Study.  This work will prevent an overload on the 508L4 and improve reliability in the area.  </v>
          </cell>
          <cell r="X1557" t="str">
            <v>Div Ops-NE Electric</v>
          </cell>
          <cell r="Y1557" t="str">
            <v>75005310E</v>
          </cell>
          <cell r="Z1557" t="str">
            <v>MAE1000 - MA Electric Distribution PC</v>
          </cell>
          <cell r="AA1557" t="str">
            <v>NONE</v>
          </cell>
          <cell r="AB1557" t="str">
            <v>MASS PLANT - MA 5310 - MAE1000</v>
          </cell>
          <cell r="AE1557">
            <v>2</v>
          </cell>
          <cell r="AF1557" t="str">
            <v>2</v>
          </cell>
          <cell r="AG1557">
            <v>38576</v>
          </cell>
          <cell r="AH1557">
            <v>22800</v>
          </cell>
          <cell r="AK1557">
            <v>39125</v>
          </cell>
        </row>
        <row r="1558">
          <cell r="A1558" t="str">
            <v>C007377</v>
          </cell>
          <cell r="B1558">
            <v>5310</v>
          </cell>
          <cell r="D1558" t="str">
            <v>MEC As-Built Back-Log Project</v>
          </cell>
          <cell r="E1558" t="str">
            <v>P_Electric Distribution Sub MA</v>
          </cell>
          <cell r="G1558" t="str">
            <v>NONE</v>
          </cell>
          <cell r="H1558" t="str">
            <v>NONE</v>
          </cell>
          <cell r="M1558" t="str">
            <v>Specific</v>
          </cell>
          <cell r="O1558" t="str">
            <v>cancelled</v>
          </cell>
          <cell r="Q1558" t="str">
            <v>C07377</v>
          </cell>
          <cell r="R1558">
            <v>38355</v>
          </cell>
          <cell r="S1558" t="str">
            <v>zalesk</v>
          </cell>
          <cell r="U1558" t="str">
            <v>Project costs will be transferred to CAP0000005 monthly.  Project taken out to accumulate time, expenses, contractor and consultant costs necessary to do back-log as-built drawing updates. No material or equipment costs should be charged to this project.</v>
          </cell>
          <cell r="V1558" t="str">
            <v>No O&amp;M should be charged to this project - only capital.  $70K budgeted for remaining 3 months of FY 05 (not including labor adders).</v>
          </cell>
          <cell r="W1558" t="str">
            <v xml:space="preserve">  </v>
          </cell>
          <cell r="X1558" t="str">
            <v>Conversion Only</v>
          </cell>
          <cell r="Y1558" t="str">
            <v>99995310E</v>
          </cell>
          <cell r="Z1558" t="str">
            <v>MAE1000 - MA Electric Distribution PC</v>
          </cell>
          <cell r="AA1558" t="str">
            <v>NONE</v>
          </cell>
          <cell r="AB1558" t="str">
            <v xml:space="preserve">COMPANY 5310 LEVEL ELECT DIST </v>
          </cell>
          <cell r="AE1558">
            <v>0</v>
          </cell>
          <cell r="AK1558">
            <v>38663</v>
          </cell>
        </row>
        <row r="1559">
          <cell r="A1559" t="str">
            <v>C007618</v>
          </cell>
          <cell r="B1559">
            <v>5310</v>
          </cell>
          <cell r="D1559" t="str">
            <v>NORTH SHORE EMS IMPROV- GLENDALE #6</v>
          </cell>
          <cell r="E1559" t="str">
            <v>P_Electric Distribution Sub MA</v>
          </cell>
          <cell r="G1559" t="str">
            <v>49</v>
          </cell>
          <cell r="H1559" t="str">
            <v>NONE</v>
          </cell>
          <cell r="I1559" t="str">
            <v>PRETORIUS, ERIC</v>
          </cell>
          <cell r="J1559" t="str">
            <v>System Capacity &amp; Performance</v>
          </cell>
          <cell r="L1559" t="str">
            <v>Reliability - Dist</v>
          </cell>
          <cell r="M1559" t="str">
            <v>Specific</v>
          </cell>
          <cell r="N1559" t="str">
            <v>EMS Expansion</v>
          </cell>
          <cell r="O1559" t="str">
            <v>Closed</v>
          </cell>
          <cell r="P1559">
            <v>7422</v>
          </cell>
          <cell r="Q1559" t="str">
            <v>C07618</v>
          </cell>
          <cell r="R1559">
            <v>38362</v>
          </cell>
          <cell r="S1559" t="str">
            <v>pretoe</v>
          </cell>
          <cell r="U1559" t="str">
            <v>INSTALLATION OF RTU FOR ALL BREAKERS AT THE EVERET GLENDALE #6 STATION RTU TO PROVIDE INFORMATION AT DISPATCH._x000D_
Addition of metering for 4KV mains as well as breaker control (remote) via the RTU.</v>
          </cell>
          <cell r="V1559" t="str">
            <v xml:space="preserve">  </v>
          </cell>
          <cell r="W1559" t="str">
            <v>Supervisory cable between Glendale and Malden substations failed.  Installation of an RTU at Glendale to provide breaker status, and metering information as well as remote control to dispatch was the recommended alternatvie to replacing the supervisory ca</v>
          </cell>
          <cell r="X1559" t="str">
            <v>Div Ops-NE Electric</v>
          </cell>
          <cell r="Y1559" t="str">
            <v>75005310E</v>
          </cell>
          <cell r="Z1559" t="str">
            <v>MAE1000 - MA Electric Distribution PC</v>
          </cell>
          <cell r="AA1559" t="str">
            <v>NONE</v>
          </cell>
          <cell r="AB1559" t="str">
            <v>SUB #6 GLENDALE - BROADWAY &amp; OAKLAN</v>
          </cell>
          <cell r="AE1559">
            <v>5</v>
          </cell>
          <cell r="AF1559" t="str">
            <v>5</v>
          </cell>
          <cell r="AG1559">
            <v>39223</v>
          </cell>
          <cell r="AH1559">
            <v>279991</v>
          </cell>
          <cell r="AI1559">
            <v>0</v>
          </cell>
          <cell r="AJ1559">
            <v>0</v>
          </cell>
          <cell r="AK1559">
            <v>0</v>
          </cell>
          <cell r="AL1559">
            <v>0</v>
          </cell>
          <cell r="AM1559">
            <v>1</v>
          </cell>
          <cell r="AN1559">
            <v>1</v>
          </cell>
        </row>
        <row r="1560">
          <cell r="A1560" t="str">
            <v>C007619</v>
          </cell>
          <cell r="B1560">
            <v>5310</v>
          </cell>
          <cell r="D1560" t="str">
            <v>Z-Cape Ann</v>
          </cell>
          <cell r="E1560" t="str">
            <v>P_Electric Distribution Line MA</v>
          </cell>
          <cell r="G1560" t="str">
            <v>NONE</v>
          </cell>
          <cell r="H1560" t="str">
            <v>NONE</v>
          </cell>
          <cell r="I1560" t="str">
            <v>CERULLI, JOHN</v>
          </cell>
          <cell r="M1560" t="str">
            <v>Specific</v>
          </cell>
          <cell r="O1560" t="str">
            <v>cancelled</v>
          </cell>
          <cell r="Q1560" t="str">
            <v>C07619</v>
          </cell>
          <cell r="R1560">
            <v>38362</v>
          </cell>
          <cell r="S1560" t="str">
            <v>cerulj</v>
          </cell>
          <cell r="U1560" t="str">
            <v xml:space="preserve">b;an  asjfiasjf </v>
          </cell>
          <cell r="V1560" t="str">
            <v xml:space="preserve">  </v>
          </cell>
          <cell r="W1560" t="str">
            <v>Just a sample project to show the project flow chart to acconting.</v>
          </cell>
          <cell r="X1560" t="str">
            <v>Div Ops-NE Electric</v>
          </cell>
          <cell r="Y1560" t="str">
            <v>75005310E</v>
          </cell>
          <cell r="Z1560" t="str">
            <v>MAE1000 - MA Electric Distribution PC</v>
          </cell>
          <cell r="AA1560" t="str">
            <v>NONE</v>
          </cell>
          <cell r="AB1560" t="str">
            <v>MASS PLANT - MA 5310 - MAE1000</v>
          </cell>
          <cell r="AE1560">
            <v>0</v>
          </cell>
          <cell r="AK1560">
            <v>38392</v>
          </cell>
        </row>
        <row r="1561">
          <cell r="A1561" t="str">
            <v>C007647</v>
          </cell>
          <cell r="B1561">
            <v>5310</v>
          </cell>
          <cell r="D1561" t="str">
            <v>4kV UG 2J393 CKT Worcester</v>
          </cell>
          <cell r="E1561" t="str">
            <v>P_Electric Distribution Line MA</v>
          </cell>
          <cell r="G1561" t="str">
            <v>NONE</v>
          </cell>
          <cell r="H1561" t="str">
            <v>NONE</v>
          </cell>
          <cell r="I1561" t="str">
            <v>MODE, GUY F</v>
          </cell>
          <cell r="J1561" t="str">
            <v>Asset Condition</v>
          </cell>
          <cell r="L1561" t="str">
            <v>Asset Replacement</v>
          </cell>
          <cell r="M1561" t="str">
            <v>Specific</v>
          </cell>
          <cell r="N1561" t="str">
            <v>UG Cable Replacements</v>
          </cell>
          <cell r="O1561" t="str">
            <v>Closed</v>
          </cell>
          <cell r="P1561">
            <v>7698</v>
          </cell>
          <cell r="Q1561" t="str">
            <v>C07647</v>
          </cell>
          <cell r="R1561">
            <v>38363</v>
          </cell>
          <cell r="S1561" t="str">
            <v>goyet1</v>
          </cell>
          <cell r="U1561" t="str">
            <v>Install a new 4.16kV circuit from Chandler Street substation along Chandler Street to Mayfield Street.  This new circuit, 2J393, will serve the load presently served by the 3J371 circuit out of Bancroft Street.</v>
          </cell>
          <cell r="V1561" t="str">
            <v xml:space="preserve">  </v>
          </cell>
          <cell r="W1561" t="str">
            <v>This project will install a new 4kV circuit, 2J393, out of Chandler Street substation.  The new circuit will be used to serve the load presently served by the 3J371 circuit out of Bancroft Street substation.  The 3J371 position will be used to split the l</v>
          </cell>
          <cell r="X1561" t="str">
            <v>Div Ops-NE Electric</v>
          </cell>
          <cell r="Y1561" t="str">
            <v>75005310E</v>
          </cell>
          <cell r="Z1561" t="str">
            <v>MAE1000 - MA Electric Distribution PC</v>
          </cell>
          <cell r="AA1561" t="str">
            <v>NONE</v>
          </cell>
          <cell r="AB1561" t="str">
            <v>MASS PLANT - MA 5310 - MAE1000</v>
          </cell>
          <cell r="AE1561">
            <v>1</v>
          </cell>
          <cell r="AF1561" t="str">
            <v>1</v>
          </cell>
          <cell r="AG1561">
            <v>38495</v>
          </cell>
          <cell r="AH1561">
            <v>474900</v>
          </cell>
          <cell r="AI1561">
            <v>0</v>
          </cell>
          <cell r="AJ1561">
            <v>0</v>
          </cell>
          <cell r="AK1561">
            <v>0</v>
          </cell>
          <cell r="AL1561">
            <v>0</v>
          </cell>
          <cell r="AM1561">
            <v>1</v>
          </cell>
          <cell r="AN1561">
            <v>1</v>
          </cell>
        </row>
        <row r="1562">
          <cell r="A1562" t="str">
            <v>C007721</v>
          </cell>
          <cell r="B1562">
            <v>5310</v>
          </cell>
          <cell r="D1562" t="str">
            <v>State Street Service Upgrade</v>
          </cell>
          <cell r="E1562" t="str">
            <v>P_Electric Distribution Line MA</v>
          </cell>
          <cell r="G1562" t="str">
            <v>NONE</v>
          </cell>
          <cell r="H1562" t="str">
            <v>NONE</v>
          </cell>
          <cell r="I1562" t="str">
            <v>ANTUNES, NELSON</v>
          </cell>
          <cell r="J1562" t="str">
            <v>Statutory/Regulatory</v>
          </cell>
          <cell r="L1562" t="str">
            <v>New Business - Commercial</v>
          </cell>
          <cell r="M1562" t="str">
            <v>Specific</v>
          </cell>
          <cell r="O1562" t="str">
            <v>Closed</v>
          </cell>
          <cell r="P1562">
            <v>8696</v>
          </cell>
          <cell r="Q1562" t="str">
            <v>C07721</v>
          </cell>
          <cell r="R1562">
            <v>38366</v>
          </cell>
          <cell r="S1562" t="str">
            <v>antune</v>
          </cell>
          <cell r="U1562" t="str">
            <v>State Street bank requested a service updgrade due to load increase at their existing building. To accommodate their construction, MECO will relocate feeder 1101, 1102, 1103, 1104 outside of their power house, and install 4 new switch</v>
          </cell>
          <cell r="V1562" t="str">
            <v xml:space="preserve">  </v>
          </cell>
          <cell r="W1562" t="str">
            <v>Customer is upgrading their power house at state street bank complex.  Additional load is proposed.</v>
          </cell>
          <cell r="X1562" t="str">
            <v>Div Ops-NE Electric</v>
          </cell>
          <cell r="Y1562" t="str">
            <v>75005310E</v>
          </cell>
          <cell r="Z1562" t="str">
            <v>MAE1000 - MA Electric Distribution PC</v>
          </cell>
          <cell r="AA1562" t="str">
            <v>NONE</v>
          </cell>
          <cell r="AB1562" t="str">
            <v xml:space="preserve">COMPANY 5310 LEVEL ELECT DIST </v>
          </cell>
          <cell r="AE1562">
            <v>1</v>
          </cell>
          <cell r="AF1562" t="str">
            <v>1</v>
          </cell>
          <cell r="AG1562">
            <v>38366</v>
          </cell>
          <cell r="AH1562">
            <v>0</v>
          </cell>
          <cell r="AI1562">
            <v>1</v>
          </cell>
          <cell r="AJ1562">
            <v>1</v>
          </cell>
          <cell r="AK1562">
            <v>1</v>
          </cell>
          <cell r="AL1562">
            <v>0</v>
          </cell>
          <cell r="AM1562">
            <v>1</v>
          </cell>
          <cell r="AN1562">
            <v>1</v>
          </cell>
        </row>
        <row r="1563">
          <cell r="A1563" t="str">
            <v>C007779</v>
          </cell>
          <cell r="B1563">
            <v>5310</v>
          </cell>
          <cell r="D1563" t="str">
            <v>Bay State South Portable Test Sets</v>
          </cell>
          <cell r="E1563" t="str">
            <v>P_Electric Distribution Line MA</v>
          </cell>
          <cell r="G1563" t="str">
            <v>NONE</v>
          </cell>
          <cell r="H1563" t="str">
            <v>NONE</v>
          </cell>
          <cell r="I1563" t="str">
            <v>SCHUSTER, BRIAN</v>
          </cell>
          <cell r="J1563" t="str">
            <v>Non-Infrastructure</v>
          </cell>
          <cell r="L1563" t="str">
            <v>General Equipment - Dist</v>
          </cell>
          <cell r="M1563" t="str">
            <v>Specific</v>
          </cell>
          <cell r="O1563" t="str">
            <v>Closed</v>
          </cell>
          <cell r="P1563">
            <v>7760</v>
          </cell>
          <cell r="Q1563" t="str">
            <v>C07779</v>
          </cell>
          <cell r="R1563">
            <v>38369</v>
          </cell>
          <cell r="S1563" t="str">
            <v>schusb</v>
          </cell>
          <cell r="U1563" t="str">
            <v>Purchase three (3 x $24K) VON portable TDR/Thumper test sets for Bay State South.  These new test units are needed in order to comply with the systems new Cable Testing EOP to prevent destructive cable testing.</v>
          </cell>
          <cell r="V1563" t="str">
            <v xml:space="preserve">Dan Bunszell will order equipment._x000D_
8/1/05 Update: Project is complete and closed.  Cost did slightly overrun estimate for shipping costs.  SEE ATTACHMENT.  </v>
          </cell>
          <cell r="W1563" t="str">
            <v>Purchase three (3 x $24K) VON portable TDR/Thumper test sets for Bay State South.  These new test units are needed in order to comply with the systems new Cable Testing EOP to prevent destructive cable testing.  Portable units can also be used without a t</v>
          </cell>
          <cell r="X1563" t="str">
            <v>Div Ops-NE Electric</v>
          </cell>
          <cell r="Y1563" t="str">
            <v>75005310E</v>
          </cell>
          <cell r="Z1563" t="str">
            <v>MAE1000 - MA Electric Distribution PC</v>
          </cell>
          <cell r="AA1563" t="str">
            <v>NONE</v>
          </cell>
          <cell r="AB1563" t="str">
            <v>MASS PLANT - MA 5310 - MAE1000</v>
          </cell>
          <cell r="AE1563">
            <v>2</v>
          </cell>
          <cell r="AF1563" t="str">
            <v>2</v>
          </cell>
          <cell r="AG1563">
            <v>38568</v>
          </cell>
          <cell r="AH1563">
            <v>80000</v>
          </cell>
          <cell r="AI1563">
            <v>1</v>
          </cell>
          <cell r="AJ1563">
            <v>1</v>
          </cell>
          <cell r="AK1563">
            <v>1</v>
          </cell>
          <cell r="AL1563">
            <v>0</v>
          </cell>
          <cell r="AM1563">
            <v>1</v>
          </cell>
          <cell r="AN1563">
            <v>1</v>
          </cell>
        </row>
        <row r="1564">
          <cell r="A1564" t="str">
            <v>C007800</v>
          </cell>
          <cell r="B1564">
            <v>5320</v>
          </cell>
          <cell r="C1564" t="str">
            <v>Massachusetts - East</v>
          </cell>
          <cell r="D1564" t="str">
            <v>VON Portable Test Set</v>
          </cell>
          <cell r="E1564" t="str">
            <v>P_Electric Distribution Line MA</v>
          </cell>
          <cell r="G1564" t="str">
            <v>NONE</v>
          </cell>
          <cell r="H1564" t="str">
            <v>NONE</v>
          </cell>
          <cell r="I1564" t="str">
            <v>SCHUSTER, BRIAN</v>
          </cell>
          <cell r="J1564" t="str">
            <v>Non-Infrastructure</v>
          </cell>
          <cell r="L1564" t="str">
            <v>General Equipment - Dist</v>
          </cell>
          <cell r="M1564" t="str">
            <v>Specific</v>
          </cell>
          <cell r="O1564" t="str">
            <v>Closed</v>
          </cell>
          <cell r="P1564">
            <v>7111</v>
          </cell>
          <cell r="Q1564" t="str">
            <v>C07800</v>
          </cell>
          <cell r="R1564">
            <v>38370</v>
          </cell>
          <cell r="S1564" t="str">
            <v>schusb</v>
          </cell>
          <cell r="U1564" t="str">
            <v>Purchase one ($24K) VON portable TDR/Thumper test set for Nantucket.  This new test unit is needed in order to comply with the systems new Cable Testing EOP to prevent destructive cable testing.</v>
          </cell>
          <cell r="V1564" t="str">
            <v>Dan Bunszell will order equipment.</v>
          </cell>
          <cell r="W1564" t="str">
            <v>Purchase one ($24K) VON portable TDR/Thumper test set for Nantucket.  This new test unit is needed in order to comply with the systems new Cable Testing EOP to prevent destructive cable testing.</v>
          </cell>
          <cell r="X1564" t="str">
            <v>Div Ops-NE Electric</v>
          </cell>
          <cell r="Y1564" t="str">
            <v>75005320E</v>
          </cell>
          <cell r="Z1564" t="str">
            <v>MAE1000 - MA Electric Distribution PC</v>
          </cell>
          <cell r="AA1564" t="str">
            <v>NONE</v>
          </cell>
          <cell r="AB1564" t="str">
            <v>MASS PLANT - MA 5320 - MAE1000</v>
          </cell>
          <cell r="AE1564">
            <v>1</v>
          </cell>
          <cell r="AF1564" t="str">
            <v>1</v>
          </cell>
          <cell r="AG1564">
            <v>38370</v>
          </cell>
          <cell r="AH1564">
            <v>24000</v>
          </cell>
          <cell r="AI1564">
            <v>1</v>
          </cell>
          <cell r="AJ1564">
            <v>1</v>
          </cell>
          <cell r="AK1564">
            <v>1</v>
          </cell>
          <cell r="AL1564">
            <v>0</v>
          </cell>
          <cell r="AM1564">
            <v>1</v>
          </cell>
          <cell r="AN1564">
            <v>1</v>
          </cell>
        </row>
        <row r="1565">
          <cell r="A1565" t="str">
            <v>C007816</v>
          </cell>
          <cell r="B1565">
            <v>5310</v>
          </cell>
          <cell r="D1565" t="str">
            <v>NM Targeted Pole Replacements FY07</v>
          </cell>
          <cell r="E1565" t="str">
            <v>P_Electric Distribution Line MA</v>
          </cell>
          <cell r="G1565" t="str">
            <v>NONE</v>
          </cell>
          <cell r="H1565" t="str">
            <v>NONE</v>
          </cell>
          <cell r="I1565" t="str">
            <v>WHEELER, RUSSELL</v>
          </cell>
          <cell r="L1565" t="str">
            <v>Asset Replacement</v>
          </cell>
          <cell r="M1565" t="str">
            <v>Specific</v>
          </cell>
          <cell r="N1565" t="str">
            <v>Targeted Pole Replacements</v>
          </cell>
          <cell r="O1565" t="str">
            <v>cancelled</v>
          </cell>
          <cell r="Q1565" t="str">
            <v>C07816</v>
          </cell>
          <cell r="R1565">
            <v>38371</v>
          </cell>
          <cell r="S1565" t="str">
            <v>smithj</v>
          </cell>
          <cell r="U1565" t="str">
            <v>NM Condemned Pole Replace FY07</v>
          </cell>
          <cell r="V1565" t="str">
            <v>1/8/07 - changed title from "NM Condemned Pole Replace FY07"</v>
          </cell>
          <cell r="W1565" t="str">
            <v>This project will provide for the replacement of approximately 600 condemned poles in the BSN Division in FY07 as part of the programmed replacement of all condemned poles National Grid's New England service territory.</v>
          </cell>
          <cell r="X1565" t="str">
            <v>Div Ops-NE Electric</v>
          </cell>
          <cell r="Y1565" t="str">
            <v>75005310E</v>
          </cell>
          <cell r="Z1565" t="str">
            <v>MAE1000 - MA Electric Distribution PC</v>
          </cell>
          <cell r="AA1565" t="str">
            <v>NONE</v>
          </cell>
          <cell r="AB1565" t="str">
            <v>MASS PLANT - MA 5310 - MAE1000</v>
          </cell>
          <cell r="AE1565">
            <v>0</v>
          </cell>
          <cell r="AK1565">
            <v>39314</v>
          </cell>
        </row>
        <row r="1566">
          <cell r="A1566" t="str">
            <v>C007817</v>
          </cell>
          <cell r="B1566">
            <v>5310</v>
          </cell>
          <cell r="D1566" t="str">
            <v>NM Targeted Pole Replacement FY08</v>
          </cell>
          <cell r="E1566" t="str">
            <v>P_Electric Distribution Line MA</v>
          </cell>
          <cell r="G1566" t="str">
            <v>NONE</v>
          </cell>
          <cell r="H1566" t="str">
            <v>NONE</v>
          </cell>
          <cell r="I1566" t="str">
            <v>WHEELER, RUSSELL</v>
          </cell>
          <cell r="L1566" t="str">
            <v>Asset Replacement</v>
          </cell>
          <cell r="M1566" t="str">
            <v>Specific</v>
          </cell>
          <cell r="N1566" t="str">
            <v>Targeted Pole Replacements</v>
          </cell>
          <cell r="O1566" t="str">
            <v>cancelled</v>
          </cell>
          <cell r="Q1566" t="str">
            <v>C07817</v>
          </cell>
          <cell r="R1566">
            <v>38371</v>
          </cell>
          <cell r="S1566" t="str">
            <v>smithj</v>
          </cell>
          <cell r="U1566" t="str">
            <v>NM Condemned Pole Replace FY08</v>
          </cell>
          <cell r="V1566" t="str">
            <v>1/8/07 - changed title from "NM Condemned Pole Replace FY08"</v>
          </cell>
          <cell r="W1566" t="str">
            <v>This project will provide for the replacement of approximately 600 condemned poles in the BSN Division in FY08 as part of the programmed replacement of all condemned poles National Grid's New England service territory.</v>
          </cell>
          <cell r="X1566" t="str">
            <v>Div Ops-NE Electric</v>
          </cell>
          <cell r="Y1566" t="str">
            <v>75005310E</v>
          </cell>
          <cell r="Z1566" t="str">
            <v>MAE1000 - MA Electric Distribution PC</v>
          </cell>
          <cell r="AA1566" t="str">
            <v>NONE</v>
          </cell>
          <cell r="AB1566" t="str">
            <v>MASS PLANT - MA 5310 - MAE1000</v>
          </cell>
          <cell r="AE1566">
            <v>0</v>
          </cell>
          <cell r="AK1566">
            <v>39314</v>
          </cell>
        </row>
        <row r="1567">
          <cell r="A1567" t="str">
            <v>C007818</v>
          </cell>
          <cell r="B1567">
            <v>5310</v>
          </cell>
          <cell r="D1567" t="str">
            <v>NM Targeted Pole Replacement FY09</v>
          </cell>
          <cell r="E1567" t="str">
            <v>P_Electric Distribution Line MA</v>
          </cell>
          <cell r="G1567" t="str">
            <v>NONE</v>
          </cell>
          <cell r="H1567" t="str">
            <v>NONE</v>
          </cell>
          <cell r="I1567" t="str">
            <v>WHEELER, RUSSELL</v>
          </cell>
          <cell r="L1567" t="str">
            <v>Asset Replacement</v>
          </cell>
          <cell r="M1567" t="str">
            <v>Specific</v>
          </cell>
          <cell r="N1567" t="str">
            <v>Targeted Pole Replacements</v>
          </cell>
          <cell r="O1567" t="str">
            <v>cancelled</v>
          </cell>
          <cell r="Q1567" t="str">
            <v>C07818</v>
          </cell>
          <cell r="R1567">
            <v>38371</v>
          </cell>
          <cell r="S1567" t="str">
            <v>smithj</v>
          </cell>
          <cell r="U1567" t="str">
            <v>NM Targeted Pole Replace FY09</v>
          </cell>
          <cell r="V1567" t="str">
            <v>1/8/07 - changed title from "NM Condemned Pole Replace FY09"</v>
          </cell>
          <cell r="W1567" t="str">
            <v>This project will provide for the replacement of approximately 600 condemned poles in the BSN Division in FY09 as part of the programmed replacement of all condemned poles National Grid's New England service territory.</v>
          </cell>
          <cell r="X1567" t="str">
            <v>Div Ops-NE Electric</v>
          </cell>
          <cell r="Y1567" t="str">
            <v>75005310E</v>
          </cell>
          <cell r="Z1567" t="str">
            <v>MAE1000 - MA Electric Distribution PC</v>
          </cell>
          <cell r="AA1567" t="str">
            <v>NONE</v>
          </cell>
          <cell r="AB1567" t="str">
            <v>MASS PLANT - MA 5310 - MAE1000</v>
          </cell>
          <cell r="AE1567">
            <v>0</v>
          </cell>
          <cell r="AK1567">
            <v>39314</v>
          </cell>
        </row>
        <row r="1568">
          <cell r="A1568" t="str">
            <v>C007819</v>
          </cell>
          <cell r="B1568">
            <v>5310</v>
          </cell>
          <cell r="D1568" t="str">
            <v>NM Targeted Pole Replace FY10</v>
          </cell>
          <cell r="E1568" t="str">
            <v>P_Electric Distribution Line MA</v>
          </cell>
          <cell r="G1568" t="str">
            <v>NONE</v>
          </cell>
          <cell r="H1568" t="str">
            <v>NONE</v>
          </cell>
          <cell r="I1568" t="str">
            <v>WHEELER, RUSSELL</v>
          </cell>
          <cell r="L1568" t="str">
            <v>Asset Replacement</v>
          </cell>
          <cell r="M1568" t="str">
            <v>Specific</v>
          </cell>
          <cell r="N1568" t="str">
            <v>Targeted Pole Replacements</v>
          </cell>
          <cell r="O1568" t="str">
            <v>cancelled</v>
          </cell>
          <cell r="Q1568" t="str">
            <v>C07819</v>
          </cell>
          <cell r="R1568">
            <v>38371</v>
          </cell>
          <cell r="S1568" t="str">
            <v>smithj</v>
          </cell>
          <cell r="U1568" t="str">
            <v>NM Condemned Pole Replace FY10</v>
          </cell>
          <cell r="V1568" t="str">
            <v xml:space="preserve">1/8/07 - changed title from "NM Condemned Pole Replace FY10"_x000D_
</v>
          </cell>
          <cell r="W1568" t="str">
            <v>This project will provide for the replacement of approximately 950 condemned poles in the BSN Division in FY10 as part of the programmed replacement of all condemned poles National Grid's New England service territory.</v>
          </cell>
          <cell r="X1568" t="str">
            <v>Div Ops-NE Electric</v>
          </cell>
          <cell r="Y1568" t="str">
            <v>75005310E</v>
          </cell>
          <cell r="Z1568" t="str">
            <v>MAE1000 - MA Electric Distribution PC</v>
          </cell>
          <cell r="AA1568" t="str">
            <v>NONE</v>
          </cell>
          <cell r="AB1568" t="str">
            <v>MASS PLANT - MA 5310 - MAE1000</v>
          </cell>
          <cell r="AE1568">
            <v>0</v>
          </cell>
          <cell r="AK1568">
            <v>39314</v>
          </cell>
        </row>
        <row r="1569">
          <cell r="A1569" t="str">
            <v>C007821</v>
          </cell>
          <cell r="B1569">
            <v>5310</v>
          </cell>
          <cell r="C1569" t="str">
            <v>Distribution - NE North</v>
          </cell>
          <cell r="D1569" t="str">
            <v>43L6 Overhead Merrimack River Xing</v>
          </cell>
          <cell r="E1569" t="str">
            <v>P_Electric Distribution Line MA</v>
          </cell>
          <cell r="F1569" t="str">
            <v>DCIG0108R6</v>
          </cell>
          <cell r="G1569" t="str">
            <v>49</v>
          </cell>
          <cell r="H1569" t="str">
            <v>25</v>
          </cell>
          <cell r="I1569" t="str">
            <v>HUDOCK, BRYAN</v>
          </cell>
          <cell r="J1569" t="str">
            <v>System Capacity &amp; Performance</v>
          </cell>
          <cell r="L1569" t="str">
            <v>Load Relief</v>
          </cell>
          <cell r="M1569" t="str">
            <v>Specific</v>
          </cell>
          <cell r="O1569" t="str">
            <v>open</v>
          </cell>
          <cell r="P1569">
            <v>7694</v>
          </cell>
          <cell r="Q1569" t="str">
            <v>C07821</v>
          </cell>
          <cell r="R1569">
            <v>38371</v>
          </cell>
          <cell r="S1569" t="str">
            <v>busby</v>
          </cell>
          <cell r="U1569" t="str">
            <v>Extend 3 phase 477Al from Avco Rd. to Merrimack River (Via Park Ridge Rd and River Valley Rd.) and Install 800 foot aerial crossing over Merrimack River.</v>
          </cell>
          <cell r="V1569" t="str">
            <v xml:space="preserve">  </v>
          </cell>
          <cell r="W1569" t="str">
            <v xml:space="preserve">This project is required to provide addition capacity on the north side of the Merrimack River in the Haverhill area.  The project is in support of the new 43L6 feeder out of Ward Hill #43. </v>
          </cell>
          <cell r="X1569" t="str">
            <v>Div Ops-NE Electric</v>
          </cell>
          <cell r="Y1569" t="str">
            <v>75005310E</v>
          </cell>
          <cell r="Z1569" t="str">
            <v>MAE1000 - MA Electric Distribution PC</v>
          </cell>
          <cell r="AA1569" t="str">
            <v>NONE</v>
          </cell>
          <cell r="AB1569" t="str">
            <v>MASS PLANT - MA 5310 - MAE1000</v>
          </cell>
          <cell r="AC1569" t="str">
            <v>A1 C0 X0</v>
          </cell>
          <cell r="AE1569">
            <v>4</v>
          </cell>
          <cell r="AF1569" t="str">
            <v>4</v>
          </cell>
          <cell r="AG1569">
            <v>39470</v>
          </cell>
          <cell r="AH1569">
            <v>1121388</v>
          </cell>
        </row>
        <row r="1570">
          <cell r="A1570" t="str">
            <v>C007824</v>
          </cell>
          <cell r="B1570">
            <v>5310</v>
          </cell>
          <cell r="D1570" t="str">
            <v>New 43L6 Distr tie with 48L2</v>
          </cell>
          <cell r="E1570" t="str">
            <v>P_Electric Distribution Line MA</v>
          </cell>
          <cell r="G1570" t="str">
            <v>49</v>
          </cell>
          <cell r="H1570" t="str">
            <v>NONE</v>
          </cell>
          <cell r="I1570" t="str">
            <v>DWYER, JASON</v>
          </cell>
          <cell r="J1570" t="str">
            <v>System Capacity &amp; Performance</v>
          </cell>
          <cell r="K1570" t="str">
            <v>D_Non-REP LINE OTHER</v>
          </cell>
          <cell r="L1570" t="str">
            <v>Load Relief</v>
          </cell>
          <cell r="M1570" t="str">
            <v>Specific</v>
          </cell>
          <cell r="O1570" t="str">
            <v>Closed</v>
          </cell>
          <cell r="P1570">
            <v>8358</v>
          </cell>
          <cell r="Q1570" t="str">
            <v>C07824</v>
          </cell>
          <cell r="R1570">
            <v>38372</v>
          </cell>
          <cell r="S1570" t="str">
            <v>henryj</v>
          </cell>
          <cell r="U1570" t="str">
            <v>Install 3700' of 477 AL on Washington to High St to Blaisdell St to Broadway.  This creates tie between new 43L6 and the 48L2 feeders.  Also, extend 43L6 1400' from p.24 1/2 to p.4 River St converting O/H portion of 32J8 to 43L6.</v>
          </cell>
          <cell r="V1570" t="str">
            <v>Revision #2 for preliminary engineering to develop detailed project grade estimates.</v>
          </cell>
          <cell r="W1570" t="str">
            <v xml:space="preserve">This project is required to provide addition capacity on the north side of the Merrimack River in the Haverhill area.  The project is in support of the new 43L6 feeder out of Ward Hill #43. </v>
          </cell>
          <cell r="X1570" t="str">
            <v>Div Ops-NE Electric</v>
          </cell>
          <cell r="Y1570" t="str">
            <v>75005310E</v>
          </cell>
          <cell r="Z1570" t="str">
            <v>MAE1000 - MA Electric Distribution PC</v>
          </cell>
          <cell r="AA1570" t="str">
            <v>NONE</v>
          </cell>
          <cell r="AB1570" t="str">
            <v>MASS PLANT - MA 5310 - MAE1000</v>
          </cell>
          <cell r="AE1570">
            <v>4</v>
          </cell>
          <cell r="AF1570" t="str">
            <v>4</v>
          </cell>
          <cell r="AG1570">
            <v>39959</v>
          </cell>
          <cell r="AH1570">
            <v>793328</v>
          </cell>
          <cell r="AI1570">
            <v>0</v>
          </cell>
          <cell r="AJ1570">
            <v>0</v>
          </cell>
          <cell r="AK1570">
            <v>0</v>
          </cell>
          <cell r="AL1570">
            <v>1</v>
          </cell>
          <cell r="AM1570">
            <v>0</v>
          </cell>
          <cell r="AN1570">
            <v>1</v>
          </cell>
        </row>
        <row r="1571">
          <cell r="A1571" t="str">
            <v>C007825</v>
          </cell>
          <cell r="B1571">
            <v>5310</v>
          </cell>
          <cell r="D1571" t="str">
            <v>New 43L5 OH Distr getaway &amp; Neck Rd</v>
          </cell>
          <cell r="E1571" t="str">
            <v>P_Electric Distribution Line MA</v>
          </cell>
          <cell r="F1571" t="str">
            <v>DCIG0108R6</v>
          </cell>
          <cell r="G1571" t="str">
            <v>49</v>
          </cell>
          <cell r="H1571" t="str">
            <v>NONE</v>
          </cell>
          <cell r="I1571" t="str">
            <v>CHAMPY, DENA</v>
          </cell>
          <cell r="J1571" t="str">
            <v>System Capacity &amp; Performance</v>
          </cell>
          <cell r="L1571" t="str">
            <v>Load Relief</v>
          </cell>
          <cell r="M1571" t="str">
            <v>Specific</v>
          </cell>
          <cell r="O1571" t="str">
            <v>Closed</v>
          </cell>
          <cell r="P1571">
            <v>8357</v>
          </cell>
          <cell r="Q1571" t="str">
            <v>C07825</v>
          </cell>
          <cell r="R1571">
            <v>38372</v>
          </cell>
          <cell r="S1571" t="str">
            <v>henryj</v>
          </cell>
          <cell r="U1571" t="str">
            <v>Install 8,800' of 477 AL from riser to Ferry Rd. (via transmission R.O.W.) and reconductor Neck Rd. (#3 Cu w/ 477AL).  Also, build new overhead crossing over Ward Hill (rt 125) Connector into Ward Hill Industrial Park. (approx 3000' 4</v>
          </cell>
          <cell r="V1571" t="str">
            <v>Revision #2 for preliminary engineering to develop detailed project grade estimates.</v>
          </cell>
          <cell r="W1571" t="str">
            <v xml:space="preserve">This project is required to provide load relief and tie capacity for the Ward Hill Industrial Park in the Haverhill area.  The project is in support of the new 43L5 feeder out of Ward Hill #43. </v>
          </cell>
          <cell r="X1571" t="str">
            <v>Div Ops-NE Electric</v>
          </cell>
          <cell r="Y1571" t="str">
            <v>75005310E</v>
          </cell>
          <cell r="Z1571" t="str">
            <v>MAE1000 - MA Electric Distribution PC</v>
          </cell>
          <cell r="AA1571" t="str">
            <v>NONE</v>
          </cell>
          <cell r="AB1571" t="str">
            <v>MASS PLANT - MA 5310 - MAE1000</v>
          </cell>
          <cell r="AE1571">
            <v>4</v>
          </cell>
          <cell r="AF1571" t="str">
            <v>4</v>
          </cell>
          <cell r="AG1571">
            <v>39471</v>
          </cell>
          <cell r="AH1571">
            <v>834157</v>
          </cell>
          <cell r="AI1571">
            <v>0</v>
          </cell>
          <cell r="AJ1571">
            <v>0</v>
          </cell>
          <cell r="AK1571">
            <v>0</v>
          </cell>
          <cell r="AL1571">
            <v>1</v>
          </cell>
          <cell r="AM1571">
            <v>0</v>
          </cell>
          <cell r="AN1571">
            <v>1</v>
          </cell>
        </row>
        <row r="1572">
          <cell r="A1572" t="str">
            <v>C007827</v>
          </cell>
          <cell r="B1572">
            <v>5310</v>
          </cell>
          <cell r="D1572" t="str">
            <v>Ward Hill 43L3 Distr-Oxford/S.Main</v>
          </cell>
          <cell r="E1572" t="str">
            <v>P_Electric Distribution Line MA</v>
          </cell>
          <cell r="G1572" t="str">
            <v>49</v>
          </cell>
          <cell r="H1572" t="str">
            <v>NONE</v>
          </cell>
          <cell r="I1572" t="str">
            <v>CHAMPY, DENA</v>
          </cell>
          <cell r="J1572" t="str">
            <v>System Capacity &amp; Performance</v>
          </cell>
          <cell r="L1572" t="str">
            <v>Load Relief</v>
          </cell>
          <cell r="M1572" t="str">
            <v>Specific</v>
          </cell>
          <cell r="O1572" t="str">
            <v>Closed</v>
          </cell>
          <cell r="P1572">
            <v>8784</v>
          </cell>
          <cell r="Q1572" t="str">
            <v>C07827</v>
          </cell>
          <cell r="R1572">
            <v>38372</v>
          </cell>
          <cell r="S1572" t="str">
            <v>henryj</v>
          </cell>
          <cell r="U1572" t="str">
            <v>Recond w/ 477 AL from riser to Rt 125 on Oxford St, Dbl circuit (new 43L3 w/ existing 43L4) 477 AL from Rt 125 to Boston Rd. on Oxford St, recond  w/ 477 AL from Oxford St to Rt 125 on Boston Rd., and recond  w/ 477 AL S. Main St.  To</v>
          </cell>
          <cell r="V1572" t="str">
            <v>Revision #3 to devlop detailed engineering estimate and place project into Power plant</v>
          </cell>
          <cell r="W1572" t="str">
            <v>This project is required to provide load relief and tie capacity for the Haverhill area.  This project reconfigures the 43L3 feeder and getaway to accommodate the new 43L5 and 43L6 feeders out of Ward Hill #43.</v>
          </cell>
          <cell r="X1572" t="str">
            <v>Div Ops-NE Electric</v>
          </cell>
          <cell r="Y1572" t="str">
            <v>75005310E</v>
          </cell>
          <cell r="Z1572" t="str">
            <v>MAE1000 - MA Electric Distribution PC</v>
          </cell>
          <cell r="AA1572" t="str">
            <v>NONE</v>
          </cell>
          <cell r="AB1572" t="str">
            <v>MASS PLANT - MA 5310 - MAE1000</v>
          </cell>
          <cell r="AE1572">
            <v>5</v>
          </cell>
          <cell r="AF1572" t="str">
            <v>5</v>
          </cell>
          <cell r="AG1572">
            <v>39504</v>
          </cell>
          <cell r="AH1572">
            <v>956549</v>
          </cell>
          <cell r="AI1572">
            <v>0</v>
          </cell>
          <cell r="AJ1572">
            <v>0</v>
          </cell>
          <cell r="AK1572">
            <v>0</v>
          </cell>
          <cell r="AL1572">
            <v>1</v>
          </cell>
          <cell r="AM1572">
            <v>0</v>
          </cell>
          <cell r="AN1572">
            <v>1</v>
          </cell>
        </row>
        <row r="1573">
          <cell r="A1573" t="str">
            <v>C007829</v>
          </cell>
          <cell r="B1573">
            <v>5310</v>
          </cell>
          <cell r="D1573" t="str">
            <v>Ward Hill - Distr Manhole &amp; Duct</v>
          </cell>
          <cell r="E1573" t="str">
            <v>P_Electric Distribution Line MA</v>
          </cell>
          <cell r="G1573" t="str">
            <v>49</v>
          </cell>
          <cell r="H1573" t="str">
            <v>NONE</v>
          </cell>
          <cell r="I1573" t="str">
            <v>CHAMPY, DENA</v>
          </cell>
          <cell r="J1573" t="str">
            <v>System Capacity &amp; Performance</v>
          </cell>
          <cell r="L1573" t="str">
            <v>Load Relief</v>
          </cell>
          <cell r="M1573" t="str">
            <v>Specific</v>
          </cell>
          <cell r="O1573" t="str">
            <v>Closed</v>
          </cell>
          <cell r="P1573">
            <v>8782</v>
          </cell>
          <cell r="Q1573" t="str">
            <v>C07829</v>
          </cell>
          <cell r="R1573">
            <v>38372</v>
          </cell>
          <cell r="S1573" t="str">
            <v>henryj</v>
          </cell>
          <cell r="U1573" t="str">
            <v>Install 6 manholes and 2 - 1000' 3x3 5" duct bank for distribution getaways.</v>
          </cell>
          <cell r="V1573" t="str">
            <v>Revision #2 for preliminary engineering to develop detailed project grade estimates.</v>
          </cell>
          <cell r="W1573" t="str">
            <v>This project is required to provide the underground getaways for the new Ward Hill Low Profile substation.  These feeders are needed for load relief in the Haverhill area.</v>
          </cell>
          <cell r="X1573" t="str">
            <v>Div Ops-NE Electric</v>
          </cell>
          <cell r="Y1573" t="str">
            <v>75005310E</v>
          </cell>
          <cell r="Z1573" t="str">
            <v>MAE1000 - MA Electric Distribution PC</v>
          </cell>
          <cell r="AA1573" t="str">
            <v>NONE</v>
          </cell>
          <cell r="AB1573" t="str">
            <v>MASS PLANT - MA 5310 - MAE1000</v>
          </cell>
          <cell r="AE1573">
            <v>4</v>
          </cell>
          <cell r="AF1573" t="str">
            <v>4</v>
          </cell>
          <cell r="AG1573">
            <v>39315</v>
          </cell>
          <cell r="AH1573">
            <v>490000</v>
          </cell>
          <cell r="AI1573">
            <v>0</v>
          </cell>
          <cell r="AJ1573">
            <v>0</v>
          </cell>
          <cell r="AK1573">
            <v>0</v>
          </cell>
          <cell r="AL1573">
            <v>0</v>
          </cell>
          <cell r="AM1573">
            <v>1</v>
          </cell>
          <cell r="AN1573">
            <v>1</v>
          </cell>
        </row>
        <row r="1574">
          <cell r="A1574" t="str">
            <v>C007830</v>
          </cell>
          <cell r="B1574">
            <v>5310</v>
          </cell>
          <cell r="D1574" t="str">
            <v>Ward Hill - Distr UG Cable Getaways</v>
          </cell>
          <cell r="E1574" t="str">
            <v>P_Electric Distribution Line MA</v>
          </cell>
          <cell r="G1574" t="str">
            <v>NONE</v>
          </cell>
          <cell r="H1574" t="str">
            <v>NONE</v>
          </cell>
          <cell r="I1574" t="str">
            <v>CHAMPY, DENA</v>
          </cell>
          <cell r="J1574" t="str">
            <v>System Capacity &amp; Performance</v>
          </cell>
          <cell r="L1574" t="str">
            <v>Load Relief</v>
          </cell>
          <cell r="M1574" t="str">
            <v>Specific</v>
          </cell>
          <cell r="O1574" t="str">
            <v>Closed</v>
          </cell>
          <cell r="P1574">
            <v>8783</v>
          </cell>
          <cell r="Q1574" t="str">
            <v>C07830</v>
          </cell>
          <cell r="R1574">
            <v>38372</v>
          </cell>
          <cell r="S1574" t="str">
            <v>henryj</v>
          </cell>
          <cell r="U1574" t="str">
            <v>Install approx. 3500' of 1000 Cu Cable for 3 new underground feeder getaways at Ward Hill #43 substation</v>
          </cell>
          <cell r="V1574" t="str">
            <v>Revision #2 for preliminary engineering to develop detailed project grade estimates.</v>
          </cell>
          <cell r="W1574" t="str">
            <v>This project consolidates all UG distribution work for the new 43L1, 43L5, and 43L6 feeder getaways.  The above feeder will provide needed load relief and tie capacity for the City of Haverhill.</v>
          </cell>
          <cell r="X1574" t="str">
            <v>Div Ops-NE Electric</v>
          </cell>
          <cell r="Y1574" t="str">
            <v>75005310E</v>
          </cell>
          <cell r="Z1574" t="str">
            <v>MAE1000 - MA Electric Distribution PC</v>
          </cell>
          <cell r="AA1574" t="str">
            <v>NONE</v>
          </cell>
          <cell r="AB1574" t="str">
            <v>MASS PLANT - MA 5310 - MAE1000</v>
          </cell>
          <cell r="AE1574">
            <v>5</v>
          </cell>
          <cell r="AF1574" t="str">
            <v>5</v>
          </cell>
          <cell r="AG1574">
            <v>39223</v>
          </cell>
          <cell r="AH1574">
            <v>443309</v>
          </cell>
          <cell r="AI1574">
            <v>0</v>
          </cell>
          <cell r="AJ1574">
            <v>0</v>
          </cell>
          <cell r="AK1574">
            <v>0</v>
          </cell>
          <cell r="AL1574">
            <v>0</v>
          </cell>
          <cell r="AM1574">
            <v>1</v>
          </cell>
          <cell r="AN1574">
            <v>1</v>
          </cell>
        </row>
        <row r="1575">
          <cell r="A1575" t="str">
            <v>C007838</v>
          </cell>
          <cell r="B1575">
            <v>5310</v>
          </cell>
          <cell r="D1575" t="str">
            <v>SE-N MARL Sub - Add 318W5 Fdr Pos</v>
          </cell>
          <cell r="E1575" t="str">
            <v>P_Electric Distribution Sub MA</v>
          </cell>
          <cell r="F1575" t="str">
            <v>DCIG0108R6</v>
          </cell>
          <cell r="G1575" t="str">
            <v>49</v>
          </cell>
          <cell r="H1575" t="str">
            <v>NONE</v>
          </cell>
          <cell r="I1575" t="str">
            <v>MAXIMOVICH, GEORGE</v>
          </cell>
          <cell r="J1575" t="str">
            <v>System Capacity &amp; Performance</v>
          </cell>
          <cell r="K1575" t="str">
            <v>D_Non-REP SUB OTHER</v>
          </cell>
          <cell r="L1575" t="str">
            <v>Load Relief</v>
          </cell>
          <cell r="M1575" t="str">
            <v>Specific</v>
          </cell>
          <cell r="O1575" t="str">
            <v>Closed</v>
          </cell>
          <cell r="P1575">
            <v>7515</v>
          </cell>
          <cell r="Q1575" t="str">
            <v>C07838</v>
          </cell>
          <cell r="R1575">
            <v>38373</v>
          </cell>
          <cell r="S1575" t="str">
            <v>thomp</v>
          </cell>
          <cell r="U1575" t="str">
            <v>Add new 318W5 for Load Relief</v>
          </cell>
          <cell r="V1575" t="str">
            <v>add second dis bus &amp; tie bay add new feeder position, relocate capacitor bank</v>
          </cell>
          <cell r="W1575" t="str">
            <v>New Feeder for Load relief</v>
          </cell>
          <cell r="X1575" t="str">
            <v>Div Ops-NE Electric</v>
          </cell>
          <cell r="Y1575" t="str">
            <v>75005310E</v>
          </cell>
          <cell r="Z1575" t="str">
            <v>MAE1000 - MA Electric Distribution PC</v>
          </cell>
          <cell r="AA1575" t="str">
            <v>NONE</v>
          </cell>
          <cell r="AB1575" t="str">
            <v>SUB #318 NORTH MARLBOROUGH, MARLBOR</v>
          </cell>
          <cell r="AE1575">
            <v>5</v>
          </cell>
          <cell r="AF1575" t="str">
            <v>5</v>
          </cell>
          <cell r="AG1575">
            <v>39471</v>
          </cell>
          <cell r="AH1575">
            <v>858000</v>
          </cell>
          <cell r="AI1575">
            <v>0</v>
          </cell>
          <cell r="AJ1575">
            <v>0</v>
          </cell>
          <cell r="AK1575">
            <v>0</v>
          </cell>
          <cell r="AL1575">
            <v>1</v>
          </cell>
          <cell r="AM1575">
            <v>0</v>
          </cell>
          <cell r="AN1575">
            <v>1</v>
          </cell>
        </row>
        <row r="1576">
          <cell r="A1576" t="str">
            <v>C007839</v>
          </cell>
          <cell r="B1576">
            <v>5310</v>
          </cell>
          <cell r="D1576" t="str">
            <v>SE-NORTH Add new 318W5 Fdr to Nrthb</v>
          </cell>
          <cell r="E1576" t="str">
            <v>P_Electric Distribution Line MA</v>
          </cell>
          <cell r="G1576" t="str">
            <v>NONE</v>
          </cell>
          <cell r="H1576" t="str">
            <v>NONE</v>
          </cell>
          <cell r="I1576" t="str">
            <v>EVANS, DAVID</v>
          </cell>
          <cell r="J1576" t="str">
            <v>System Capacity &amp; Performance</v>
          </cell>
          <cell r="L1576" t="str">
            <v>Load Relief</v>
          </cell>
          <cell r="M1576" t="str">
            <v>Specific</v>
          </cell>
          <cell r="O1576" t="str">
            <v>Closed</v>
          </cell>
          <cell r="P1576">
            <v>8608</v>
          </cell>
          <cell r="Q1576" t="str">
            <v>C07839</v>
          </cell>
          <cell r="R1576">
            <v>38373</v>
          </cell>
          <cell r="S1576" t="str">
            <v>thomp</v>
          </cell>
          <cell r="U1576" t="str">
            <v>Add new 318W5 feedr for load relief</v>
          </cell>
          <cell r="V1576" t="str">
            <v xml:space="preserve">  </v>
          </cell>
          <cell r="W1576" t="str">
            <v>This feeder is necessary to provide load relief to the existing feeders in the Marlboro/Northboro areas.</v>
          </cell>
          <cell r="X1576" t="str">
            <v>Div Ops-NE Electric</v>
          </cell>
          <cell r="Y1576" t="str">
            <v>75005310E</v>
          </cell>
          <cell r="Z1576" t="str">
            <v>MAE1000 - MA Electric Distribution PC</v>
          </cell>
          <cell r="AA1576" t="str">
            <v>NONE</v>
          </cell>
          <cell r="AB1576" t="str">
            <v>MASS PLANT - MA 5310 - MAE1000</v>
          </cell>
          <cell r="AE1576">
            <v>6</v>
          </cell>
          <cell r="AF1576" t="str">
            <v>6</v>
          </cell>
          <cell r="AG1576">
            <v>39471</v>
          </cell>
          <cell r="AH1576">
            <v>196299</v>
          </cell>
          <cell r="AI1576">
            <v>0</v>
          </cell>
          <cell r="AJ1576">
            <v>1</v>
          </cell>
          <cell r="AK1576">
            <v>1</v>
          </cell>
          <cell r="AL1576">
            <v>0</v>
          </cell>
          <cell r="AM1576">
            <v>1</v>
          </cell>
          <cell r="AN1576">
            <v>1</v>
          </cell>
        </row>
        <row r="1577">
          <cell r="A1577" t="str">
            <v>C007840</v>
          </cell>
          <cell r="B1577">
            <v>5310</v>
          </cell>
          <cell r="D1577" t="str">
            <v>SE-Whitins Pd Sub-Add 320W6 Fdr Pos</v>
          </cell>
          <cell r="E1577" t="str">
            <v>P_Electric Distribution Sub MA</v>
          </cell>
          <cell r="G1577" t="str">
            <v>NONE</v>
          </cell>
          <cell r="H1577" t="str">
            <v>NONE</v>
          </cell>
          <cell r="L1577" t="str">
            <v>Load Relief</v>
          </cell>
          <cell r="M1577" t="str">
            <v>Specific</v>
          </cell>
          <cell r="O1577" t="str">
            <v>cancelled</v>
          </cell>
          <cell r="Q1577" t="str">
            <v>C07840</v>
          </cell>
          <cell r="R1577">
            <v>38373</v>
          </cell>
          <cell r="S1577" t="str">
            <v>thomp</v>
          </cell>
          <cell r="U1577" t="str">
            <v>add new fdr pos</v>
          </cell>
          <cell r="V1577" t="str">
            <v xml:space="preserve">  </v>
          </cell>
          <cell r="W1577" t="str">
            <v>Load Relief</v>
          </cell>
          <cell r="X1577" t="str">
            <v>Div Ops-NE Electric</v>
          </cell>
          <cell r="Y1577" t="str">
            <v>75005310E</v>
          </cell>
          <cell r="Z1577" t="str">
            <v>MAE1000 - MA Electric Distribution PC</v>
          </cell>
          <cell r="AA1577" t="str">
            <v>NONE</v>
          </cell>
          <cell r="AB1577" t="str">
            <v>SUB #320 WHITINS POND, NORTHBRIDGE</v>
          </cell>
          <cell r="AE1577">
            <v>0</v>
          </cell>
          <cell r="AK1577">
            <v>38422</v>
          </cell>
        </row>
        <row r="1578">
          <cell r="A1578" t="str">
            <v>C007841</v>
          </cell>
          <cell r="B1578">
            <v>5310</v>
          </cell>
          <cell r="D1578" t="str">
            <v>SE-NBDG Add new 320W6 Fdr to Dougla</v>
          </cell>
          <cell r="E1578" t="str">
            <v>P_Electric Distribution Line MA</v>
          </cell>
          <cell r="G1578" t="str">
            <v>NONE</v>
          </cell>
          <cell r="H1578" t="str">
            <v>NONE</v>
          </cell>
          <cell r="L1578" t="str">
            <v>Load Relief</v>
          </cell>
          <cell r="M1578" t="str">
            <v>Specific</v>
          </cell>
          <cell r="O1578" t="str">
            <v>cancelled</v>
          </cell>
          <cell r="Q1578" t="str">
            <v>C07841</v>
          </cell>
          <cell r="R1578">
            <v>38373</v>
          </cell>
          <cell r="S1578" t="str">
            <v>thomp</v>
          </cell>
          <cell r="U1578" t="str">
            <v>Add new feeder to Douglas for load releif</v>
          </cell>
          <cell r="V1578" t="str">
            <v xml:space="preserve">  </v>
          </cell>
          <cell r="W1578" t="str">
            <v>load relief</v>
          </cell>
          <cell r="X1578" t="str">
            <v>Div Ops-NE Electric</v>
          </cell>
          <cell r="Y1578" t="str">
            <v>75005310E</v>
          </cell>
          <cell r="Z1578" t="str">
            <v>MAE1000 - MA Electric Distribution PC</v>
          </cell>
          <cell r="AA1578" t="str">
            <v>NONE</v>
          </cell>
          <cell r="AB1578" t="str">
            <v>MASS PLANT - MA 5310 - MAE1000</v>
          </cell>
          <cell r="AE1578">
            <v>0</v>
          </cell>
          <cell r="AK1578">
            <v>38422</v>
          </cell>
        </row>
        <row r="1579">
          <cell r="A1579" t="str">
            <v>C007878</v>
          </cell>
          <cell r="B1579">
            <v>5310</v>
          </cell>
          <cell r="D1579" t="str">
            <v>SE-BELL Express 335W1 Rt140 Bellham</v>
          </cell>
          <cell r="E1579" t="str">
            <v>P_Electric Distribution Line MA</v>
          </cell>
          <cell r="G1579" t="str">
            <v>NONE</v>
          </cell>
          <cell r="H1579" t="str">
            <v>NONE</v>
          </cell>
          <cell r="I1579" t="str">
            <v>ROBERTS, MICHAEL</v>
          </cell>
          <cell r="J1579" t="str">
            <v>System Capacity &amp; Performance</v>
          </cell>
          <cell r="L1579" t="str">
            <v>Load Relief</v>
          </cell>
          <cell r="M1579" t="str">
            <v>Specific</v>
          </cell>
          <cell r="O1579" t="str">
            <v>Closed</v>
          </cell>
          <cell r="P1579">
            <v>8570</v>
          </cell>
          <cell r="Q1579" t="str">
            <v>C07878</v>
          </cell>
          <cell r="R1579">
            <v>38376</v>
          </cell>
          <cell r="S1579" t="str">
            <v>thomp</v>
          </cell>
          <cell r="U1579" t="str">
            <v>Load growth and new load will be added to Depot St. feeder 335W1 between summer 2005 and summer 2006.  Distribution feeder 335W1 will be loaded to 100 - 105% of the Summer Normal rating in summer 2006 unless relieved.  The feeder will</v>
          </cell>
          <cell r="V1579" t="str">
            <v>Scope: Install approximately 5,675 circuit feet of 3 conductor 477 Kcmil spacer cable, one new 15kv load break switch, and a 900 Kvar fixed capacitor bank. Remove approximately 5,675 circuit feet of  3 conductor 1/0 cu crossarm construction, three 167 Kva</v>
          </cell>
          <cell r="W1579" t="str">
            <v>Load growth and new load will be added to Depot St. feeder 335W1 between summer 2005 and summer 2006.  Distribution feeder 335W1 will be loaded to 100 - 105% of the Summer Normal rating in summer 2006 unless relieved.  The feeder will be limited by 1/0 Co</v>
          </cell>
          <cell r="X1579" t="str">
            <v>Div Ops-NE Electric</v>
          </cell>
          <cell r="Y1579" t="str">
            <v>75005310E</v>
          </cell>
          <cell r="Z1579" t="str">
            <v>MAE1000 - MA Electric Distribution PC</v>
          </cell>
          <cell r="AA1579" t="str">
            <v>NONE</v>
          </cell>
          <cell r="AB1579" t="str">
            <v>MASS PLANT - MA 5310 - MAE1000</v>
          </cell>
          <cell r="AE1579">
            <v>5</v>
          </cell>
          <cell r="AF1579" t="str">
            <v>5</v>
          </cell>
          <cell r="AG1579">
            <v>39140</v>
          </cell>
          <cell r="AH1579">
            <v>411500</v>
          </cell>
          <cell r="AI1579">
            <v>0</v>
          </cell>
          <cell r="AJ1579">
            <v>0</v>
          </cell>
          <cell r="AK1579">
            <v>0</v>
          </cell>
          <cell r="AL1579">
            <v>0</v>
          </cell>
          <cell r="AM1579">
            <v>1</v>
          </cell>
          <cell r="AN1579">
            <v>1</v>
          </cell>
        </row>
        <row r="1580">
          <cell r="A1580" t="str">
            <v>C007920</v>
          </cell>
          <cell r="B1580">
            <v>5310</v>
          </cell>
          <cell r="D1580" t="str">
            <v>Salem 1J10 Reliability Improvements</v>
          </cell>
          <cell r="E1580" t="str">
            <v>P_Electric Distribution Line MA</v>
          </cell>
          <cell r="G1580" t="str">
            <v>49</v>
          </cell>
          <cell r="H1580" t="str">
            <v>NONE</v>
          </cell>
          <cell r="I1580" t="str">
            <v>JANKOWSKI, JOHN P</v>
          </cell>
          <cell r="J1580" t="str">
            <v>Asset Condition</v>
          </cell>
          <cell r="L1580" t="str">
            <v>Asset Replacement</v>
          </cell>
          <cell r="M1580" t="str">
            <v>Specific</v>
          </cell>
          <cell r="N1580" t="str">
            <v>UG Cable Replacements</v>
          </cell>
          <cell r="O1580" t="str">
            <v>Closed</v>
          </cell>
          <cell r="P1580">
            <v>8520</v>
          </cell>
          <cell r="Q1580" t="str">
            <v>C07920</v>
          </cell>
          <cell r="R1580">
            <v>38378</v>
          </cell>
          <cell r="S1580" t="str">
            <v>patter</v>
          </cell>
          <cell r="U1580" t="str">
            <v>Install 1100' 3-500 15kV Cu, 1500' 3-4/0 15kV cable, misc 3-#2 Al cable, &amp; 5 MVI 15kV 3ph switches with OCP.  Remove 2000' of 3C-350 VC, 2100' 3-350 PILC, 4 PKLs, &amp; 18 OFCs.  This project is a full cable replacement of the 1J10 Salem</v>
          </cell>
          <cell r="V1580" t="str">
            <v xml:space="preserve">  </v>
          </cell>
          <cell r="W1580" t="str">
            <v>The 5-year SAIFI and SAIDI of the 447 customers on the Salem 1J10 feeder is 2.23 and 235 minutes.  Replacement of the 1J10 cable and 18 OFCs will result in a CMI change of -64050 at a cost of $3.93 per CMI.  The calculated 1J10 SAIFI and SAIDI will be .44</v>
          </cell>
          <cell r="X1580" t="str">
            <v>Div Ops-NE Electric</v>
          </cell>
          <cell r="Y1580" t="str">
            <v>75005310E</v>
          </cell>
          <cell r="Z1580" t="str">
            <v>MAE1000 - MA Electric Distribution PC</v>
          </cell>
          <cell r="AA1580" t="str">
            <v>NONE</v>
          </cell>
          <cell r="AB1580" t="str">
            <v>MASS PLANT - MA 5310 - MAE1000</v>
          </cell>
          <cell r="AE1580">
            <v>2</v>
          </cell>
          <cell r="AF1580" t="str">
            <v>2</v>
          </cell>
          <cell r="AG1580">
            <v>39169</v>
          </cell>
          <cell r="AH1580">
            <v>528660</v>
          </cell>
          <cell r="AI1580">
            <v>0</v>
          </cell>
          <cell r="AJ1580">
            <v>0</v>
          </cell>
          <cell r="AK1580">
            <v>0</v>
          </cell>
          <cell r="AL1580">
            <v>1</v>
          </cell>
          <cell r="AM1580">
            <v>0</v>
          </cell>
          <cell r="AN1580">
            <v>1</v>
          </cell>
        </row>
        <row r="1581">
          <cell r="A1581" t="str">
            <v>C007921</v>
          </cell>
          <cell r="B1581">
            <v>5310</v>
          </cell>
          <cell r="D1581" t="str">
            <v>Summer St, Manchester Improvements</v>
          </cell>
          <cell r="E1581" t="str">
            <v>P_Electric Distribution Line MA</v>
          </cell>
          <cell r="G1581" t="str">
            <v>NONE</v>
          </cell>
          <cell r="H1581" t="str">
            <v>NONE</v>
          </cell>
          <cell r="I1581" t="str">
            <v>RADZIK, CHRISTOPHER</v>
          </cell>
          <cell r="J1581" t="str">
            <v>System Capacity &amp; Performance</v>
          </cell>
          <cell r="L1581" t="str">
            <v>Reliability - Dist</v>
          </cell>
          <cell r="M1581" t="str">
            <v>Specific</v>
          </cell>
          <cell r="N1581" t="str">
            <v>UG Cable Replacements</v>
          </cell>
          <cell r="O1581" t="str">
            <v>Closed</v>
          </cell>
          <cell r="P1581">
            <v>8700</v>
          </cell>
          <cell r="Q1581" t="str">
            <v>C07921</v>
          </cell>
          <cell r="R1581">
            <v>38378</v>
          </cell>
          <cell r="S1581" t="str">
            <v>patter</v>
          </cell>
          <cell r="U1581" t="str">
            <v>Install 5100' of 3-4/0 15kV Cu cable and 1500' of 3-1/0 spacer cable.  Remove 4000' of 2/0-3C PILC and 3-4/0 PE cable, 1100' feet of 2/C cable and 1500' of 2-#4 overhead wires</v>
          </cell>
          <cell r="V1581" t="str">
            <v xml:space="preserve">  </v>
          </cell>
          <cell r="W1581" t="str">
            <v>This work is a reliablity improvement project recommended in Jim Patterson's 12/23/04 memo to Russ Wheeler titled "Reliability of Summer Street, Manchester-by-the-Sea"</v>
          </cell>
          <cell r="X1581" t="str">
            <v>Div Ops-NE Electric</v>
          </cell>
          <cell r="Y1581" t="str">
            <v>75005310E</v>
          </cell>
          <cell r="Z1581" t="str">
            <v>MAE1000 - MA Electric Distribution PC</v>
          </cell>
          <cell r="AA1581" t="str">
            <v>NONE</v>
          </cell>
          <cell r="AB1581" t="str">
            <v>MASS PLANT - MA 5310 - MAE1000</v>
          </cell>
          <cell r="AE1581">
            <v>2</v>
          </cell>
          <cell r="AF1581" t="str">
            <v>2</v>
          </cell>
          <cell r="AG1581">
            <v>39072</v>
          </cell>
          <cell r="AH1581">
            <v>635000</v>
          </cell>
          <cell r="AI1581">
            <v>0</v>
          </cell>
          <cell r="AJ1581">
            <v>0</v>
          </cell>
          <cell r="AK1581">
            <v>0</v>
          </cell>
          <cell r="AL1581">
            <v>1</v>
          </cell>
          <cell r="AM1581">
            <v>0</v>
          </cell>
          <cell r="AN1581">
            <v>1</v>
          </cell>
        </row>
        <row r="1582">
          <cell r="A1582" t="str">
            <v>C007940</v>
          </cell>
          <cell r="B1582">
            <v>5310</v>
          </cell>
          <cell r="D1582" t="str">
            <v>Quincy 11W1 Reconductor</v>
          </cell>
          <cell r="E1582" t="str">
            <v>P_Electric Distribution Line MA</v>
          </cell>
          <cell r="G1582" t="str">
            <v>NONE</v>
          </cell>
          <cell r="H1582" t="str">
            <v>NONE</v>
          </cell>
          <cell r="I1582" t="str">
            <v>REIS, NICHOLAS</v>
          </cell>
          <cell r="J1582" t="str">
            <v>System Capacity &amp; Performance</v>
          </cell>
          <cell r="L1582" t="str">
            <v>Load Relief</v>
          </cell>
          <cell r="M1582" t="str">
            <v>Specific</v>
          </cell>
          <cell r="N1582" t="str">
            <v>UG Cable Replacements</v>
          </cell>
          <cell r="O1582" t="str">
            <v>Closed</v>
          </cell>
          <cell r="P1582">
            <v>8434</v>
          </cell>
          <cell r="Q1582" t="str">
            <v>C07940</v>
          </cell>
          <cell r="R1582">
            <v>38380</v>
          </cell>
          <cell r="S1582" t="str">
            <v>reisnj</v>
          </cell>
          <cell r="U1582" t="str">
            <v>Replace existing approx. 850' of 350 kcmil CU P&amp;L cable between MH 154-141,Hancock St. in Quincy, MA with 1000 kcmil CU</v>
          </cell>
          <cell r="V1582" t="str">
            <v xml:space="preserve">  </v>
          </cell>
          <cell r="W1582" t="str">
            <v>Recently a 850' section of 350 kcmil P&amp;L cable was discovered between MH 154 &amp; 141 on Hancock St. that severly limits the capacity of the 11W1 during contingency situations.</v>
          </cell>
          <cell r="X1582" t="str">
            <v>Div Ops-NE Electric</v>
          </cell>
          <cell r="Y1582" t="str">
            <v>75005310E</v>
          </cell>
          <cell r="Z1582" t="str">
            <v>MAE1000 - MA Electric Distribution PC</v>
          </cell>
          <cell r="AA1582" t="str">
            <v>NONE</v>
          </cell>
          <cell r="AB1582" t="str">
            <v>MASS PLANT - MA 5310 - MAE1000</v>
          </cell>
          <cell r="AE1582">
            <v>3</v>
          </cell>
          <cell r="AF1582" t="str">
            <v>3</v>
          </cell>
          <cell r="AG1582">
            <v>38959</v>
          </cell>
          <cell r="AH1582">
            <v>95000</v>
          </cell>
          <cell r="AI1582">
            <v>1</v>
          </cell>
          <cell r="AJ1582">
            <v>1</v>
          </cell>
          <cell r="AK1582">
            <v>1</v>
          </cell>
          <cell r="AL1582">
            <v>0</v>
          </cell>
          <cell r="AM1582">
            <v>1</v>
          </cell>
          <cell r="AN1582">
            <v>1</v>
          </cell>
        </row>
        <row r="1583">
          <cell r="A1583" t="str">
            <v>C007957</v>
          </cell>
          <cell r="B1583">
            <v>5310</v>
          </cell>
          <cell r="D1583" t="str">
            <v>Spacer Cable Reconductoring</v>
          </cell>
          <cell r="E1583" t="str">
            <v>P_Electric Distribution Line MA</v>
          </cell>
          <cell r="G1583" t="str">
            <v>NONE</v>
          </cell>
          <cell r="H1583" t="str">
            <v>NONE</v>
          </cell>
          <cell r="M1583" t="str">
            <v>Specific</v>
          </cell>
          <cell r="O1583" t="str">
            <v>cancelled</v>
          </cell>
          <cell r="Q1583" t="str">
            <v>C07957</v>
          </cell>
          <cell r="R1583">
            <v>38381</v>
          </cell>
          <cell r="S1583" t="str">
            <v>hallsd</v>
          </cell>
          <cell r="U1583" t="str">
            <v xml:space="preserve">  </v>
          </cell>
          <cell r="V1583" t="str">
            <v xml:space="preserve">  </v>
          </cell>
          <cell r="W1583" t="str">
            <v xml:space="preserve">  </v>
          </cell>
          <cell r="X1583" t="str">
            <v>Div Ops-NE Electric</v>
          </cell>
          <cell r="Y1583" t="str">
            <v>75005310E</v>
          </cell>
          <cell r="Z1583" t="str">
            <v>MAE1000 - MA Electric Distribution PC</v>
          </cell>
          <cell r="AA1583" t="str">
            <v>NONE</v>
          </cell>
          <cell r="AB1583" t="str">
            <v>MASS PLANT - MA 5310 - MAE1000</v>
          </cell>
          <cell r="AE1583">
            <v>0</v>
          </cell>
          <cell r="AK1583">
            <v>38381</v>
          </cell>
        </row>
        <row r="1584">
          <cell r="A1584" t="str">
            <v>C007958</v>
          </cell>
          <cell r="B1584">
            <v>5310</v>
          </cell>
          <cell r="D1584" t="str">
            <v>Spacer Cable Job</v>
          </cell>
          <cell r="E1584" t="str">
            <v>P_Electric Distribution Line MA</v>
          </cell>
          <cell r="G1584" t="str">
            <v>NONE</v>
          </cell>
          <cell r="H1584" t="str">
            <v>NONE</v>
          </cell>
          <cell r="L1584" t="str">
            <v>New Business - Commercial</v>
          </cell>
          <cell r="M1584" t="str">
            <v>Specific</v>
          </cell>
          <cell r="O1584" t="str">
            <v>cancelled</v>
          </cell>
          <cell r="Q1584" t="str">
            <v>C07958</v>
          </cell>
          <cell r="R1584">
            <v>38381</v>
          </cell>
          <cell r="S1584" t="str">
            <v>hallsd</v>
          </cell>
          <cell r="U1584" t="str">
            <v xml:space="preserve">  </v>
          </cell>
          <cell r="V1584" t="str">
            <v xml:space="preserve">  </v>
          </cell>
          <cell r="W1584" t="str">
            <v xml:space="preserve">  </v>
          </cell>
          <cell r="X1584" t="str">
            <v>Div Ops-NE Electric</v>
          </cell>
          <cell r="Y1584" t="str">
            <v>75005310E</v>
          </cell>
          <cell r="Z1584" t="str">
            <v>MAE1000 - MA Electric Distribution PC</v>
          </cell>
          <cell r="AA1584" t="str">
            <v>NONE</v>
          </cell>
          <cell r="AB1584" t="str">
            <v>MASS PLANT - MA 5310 - MAE1000</v>
          </cell>
          <cell r="AE1584">
            <v>0</v>
          </cell>
          <cell r="AK1584">
            <v>38392</v>
          </cell>
        </row>
        <row r="1585">
          <cell r="A1585" t="str">
            <v>C007977</v>
          </cell>
          <cell r="B1585">
            <v>5310</v>
          </cell>
          <cell r="D1585" t="str">
            <v>Spencer Streetlight Sale</v>
          </cell>
          <cell r="E1585" t="str">
            <v>P_Electric Distribution Line MA</v>
          </cell>
          <cell r="G1585" t="str">
            <v>NONE</v>
          </cell>
          <cell r="H1585" t="str">
            <v>NONE</v>
          </cell>
          <cell r="L1585" t="str">
            <v>Outdoor Lighting - Capital</v>
          </cell>
          <cell r="M1585" t="str">
            <v>Specific</v>
          </cell>
          <cell r="O1585" t="str">
            <v>cancelled</v>
          </cell>
          <cell r="Q1585" t="str">
            <v>C07977</v>
          </cell>
          <cell r="R1585">
            <v>38384</v>
          </cell>
          <cell r="S1585" t="str">
            <v>alvara</v>
          </cell>
          <cell r="U1585" t="str">
            <v>To accumulate revenue for the sale of Spencer Streetlights to the municipality</v>
          </cell>
          <cell r="V1585" t="str">
            <v xml:space="preserve">  </v>
          </cell>
          <cell r="W1585" t="str">
            <v xml:space="preserve">  </v>
          </cell>
          <cell r="X1585" t="str">
            <v>Div Ops-NE Electric</v>
          </cell>
          <cell r="Y1585" t="str">
            <v>75005310E</v>
          </cell>
          <cell r="Z1585" t="str">
            <v>MAE1000 - MA Electric Distribution PC</v>
          </cell>
          <cell r="AA1585" t="str">
            <v>NONE</v>
          </cell>
          <cell r="AB1585" t="str">
            <v>MASS PLANT - MA 5310 - MAE1000</v>
          </cell>
          <cell r="AE1585">
            <v>0</v>
          </cell>
          <cell r="AK1585">
            <v>38385</v>
          </cell>
        </row>
        <row r="1586">
          <cell r="A1586" t="str">
            <v>C007978</v>
          </cell>
          <cell r="B1586">
            <v>5310</v>
          </cell>
          <cell r="D1586" t="str">
            <v>Stoughton Street Light Sale</v>
          </cell>
          <cell r="E1586" t="str">
            <v>P_Electric Distribution Line MA</v>
          </cell>
          <cell r="G1586" t="str">
            <v>NONE</v>
          </cell>
          <cell r="H1586" t="str">
            <v>NONE</v>
          </cell>
          <cell r="I1586" t="str">
            <v>EDWARDS, ART</v>
          </cell>
          <cell r="L1586" t="str">
            <v>Business Services</v>
          </cell>
          <cell r="M1586" t="str">
            <v>Specific</v>
          </cell>
          <cell r="O1586" t="str">
            <v>Closed</v>
          </cell>
          <cell r="Q1586" t="str">
            <v>C07978</v>
          </cell>
          <cell r="R1586">
            <v>38384</v>
          </cell>
          <cell r="S1586" t="str">
            <v>edwara</v>
          </cell>
          <cell r="U1586" t="str">
            <v>Sale of Stoughton, MA Street Light Assets on 01/31/05.</v>
          </cell>
          <cell r="V1586" t="str">
            <v xml:space="preserve">  </v>
          </cell>
          <cell r="W1586" t="str">
            <v xml:space="preserve">  </v>
          </cell>
          <cell r="X1586" t="str">
            <v>Div Ops-NE Electric</v>
          </cell>
          <cell r="Y1586" t="str">
            <v>75005310E</v>
          </cell>
          <cell r="Z1586" t="str">
            <v>MAE1000 - MA Electric Distribution PC</v>
          </cell>
          <cell r="AA1586" t="str">
            <v>NONE</v>
          </cell>
          <cell r="AB1586" t="str">
            <v>MASS PLANT - MA 5310 - MAE1000</v>
          </cell>
          <cell r="AE1586">
            <v>1</v>
          </cell>
          <cell r="AF1586" t="str">
            <v>1</v>
          </cell>
          <cell r="AG1586">
            <v>38384</v>
          </cell>
          <cell r="AH1586">
            <v>-193001.43</v>
          </cell>
          <cell r="AI1586">
            <v>1</v>
          </cell>
          <cell r="AJ1586">
            <v>1</v>
          </cell>
          <cell r="AK1586">
            <v>1</v>
          </cell>
          <cell r="AL1586">
            <v>0</v>
          </cell>
          <cell r="AM1586">
            <v>1</v>
          </cell>
          <cell r="AN1586">
            <v>1</v>
          </cell>
        </row>
        <row r="1587">
          <cell r="A1587" t="str">
            <v>C008057</v>
          </cell>
          <cell r="B1587">
            <v>5310</v>
          </cell>
          <cell r="D1587" t="str">
            <v>Turnpike#19:Install Remote Tripping</v>
          </cell>
          <cell r="E1587" t="str">
            <v>P_Electric Distribution Sub MA</v>
          </cell>
          <cell r="G1587" t="str">
            <v>NONE</v>
          </cell>
          <cell r="H1587" t="str">
            <v>NONE</v>
          </cell>
          <cell r="I1587" t="str">
            <v>MACELHANEY, JAMES</v>
          </cell>
          <cell r="J1587" t="str">
            <v>System Capacity &amp; Performance</v>
          </cell>
          <cell r="L1587" t="str">
            <v>Reliability - Dist</v>
          </cell>
          <cell r="M1587" t="str">
            <v>Specific</v>
          </cell>
          <cell r="N1587" t="str">
            <v>EMS Expansion</v>
          </cell>
          <cell r="O1587" t="str">
            <v>cancelled</v>
          </cell>
          <cell r="P1587">
            <v>7550</v>
          </cell>
          <cell r="Q1587" t="str">
            <v>C08057</v>
          </cell>
          <cell r="R1587">
            <v>38390</v>
          </cell>
          <cell r="S1587" t="str">
            <v>perico</v>
          </cell>
          <cell r="U1587" t="str">
            <v>Install capability for Dispatch to remotely trip the 19W1 and 19W2 feeders via RTU</v>
          </cell>
          <cell r="V1587" t="str">
            <v xml:space="preserve">  </v>
          </cell>
          <cell r="W1587" t="str">
            <v xml:space="preserve">For loss of one of the 115/23kV transformers at Melrose #2, the others would be over their SE thermal limits. This project will allow Dispatch to remotely trip the two 13.8kV feeders at Turnpike#19 substation to relieve the Melrose transformers. Turnpike </v>
          </cell>
          <cell r="X1587" t="str">
            <v>Div Ops-NE Electric</v>
          </cell>
          <cell r="Y1587" t="str">
            <v>75005310E</v>
          </cell>
          <cell r="Z1587" t="str">
            <v>MAE1000 - MA Electric Distribution PC</v>
          </cell>
          <cell r="AA1587" t="str">
            <v>NONE</v>
          </cell>
          <cell r="AB1587" t="str">
            <v>SUB #19 TURNPIKE, LYNNFIELD</v>
          </cell>
          <cell r="AE1587">
            <v>1</v>
          </cell>
          <cell r="AF1587" t="str">
            <v>1</v>
          </cell>
          <cell r="AG1587">
            <v>38670</v>
          </cell>
          <cell r="AH1587">
            <v>35000</v>
          </cell>
          <cell r="AK1587">
            <v>41669</v>
          </cell>
        </row>
        <row r="1588">
          <cell r="A1588" t="str">
            <v>C008118</v>
          </cell>
          <cell r="B1588">
            <v>5310</v>
          </cell>
          <cell r="D1588" t="str">
            <v>BSW Storm Restoration 2/8 to 2/9/05</v>
          </cell>
          <cell r="E1588" t="str">
            <v>P_Electric Distribution Line MA</v>
          </cell>
          <cell r="G1588" t="str">
            <v>NONE</v>
          </cell>
          <cell r="H1588" t="str">
            <v>NONE</v>
          </cell>
          <cell r="I1588" t="str">
            <v>BERNARD, PETER C</v>
          </cell>
          <cell r="L1588" t="str">
            <v>Major Storms - Dist</v>
          </cell>
          <cell r="M1588" t="str">
            <v>Specific</v>
          </cell>
          <cell r="O1588" t="str">
            <v>Closed</v>
          </cell>
          <cell r="Q1588" t="str">
            <v>C08118</v>
          </cell>
          <cell r="R1588">
            <v>38391</v>
          </cell>
          <cell r="S1588" t="str">
            <v>bernap</v>
          </cell>
          <cell r="U1588" t="str">
            <v>This funding project will track associated spending for the storm restoration efforts during the 2/8 to 2/9/05  Snow/Wind Storm.</v>
          </cell>
          <cell r="V1588" t="str">
            <v>One work request will be taken out in STORMS to collect all labor charges.  Other work requests will be taken out if needed to account for material used during the storm.</v>
          </cell>
          <cell r="W1588" t="str">
            <v>This funding project will track associated spending for the storm restoration efforts during the (date) (type) storm.</v>
          </cell>
          <cell r="X1588" t="str">
            <v>Div Ops-NE Electric</v>
          </cell>
          <cell r="Y1588" t="str">
            <v>75005310E</v>
          </cell>
          <cell r="Z1588" t="str">
            <v>MAE1000 - MA Electric Distribution PC</v>
          </cell>
          <cell r="AA1588" t="str">
            <v>NONE</v>
          </cell>
          <cell r="AB1588" t="str">
            <v>MASS PLANT - MA 5310 - MAE1000</v>
          </cell>
          <cell r="AE1588">
            <v>1</v>
          </cell>
          <cell r="AF1588" t="str">
            <v>1</v>
          </cell>
          <cell r="AG1588">
            <v>38392</v>
          </cell>
          <cell r="AH1588">
            <v>83171.199999999997</v>
          </cell>
          <cell r="AI1588">
            <v>1</v>
          </cell>
          <cell r="AJ1588">
            <v>1</v>
          </cell>
          <cell r="AK1588">
            <v>1</v>
          </cell>
          <cell r="AL1588">
            <v>0</v>
          </cell>
          <cell r="AM1588">
            <v>1</v>
          </cell>
          <cell r="AN1588">
            <v>1</v>
          </cell>
        </row>
        <row r="1589">
          <cell r="A1589" t="str">
            <v>C008137</v>
          </cell>
          <cell r="B1589">
            <v>5310</v>
          </cell>
          <cell r="C1589" t="str">
            <v>Massachusetts - West</v>
          </cell>
          <cell r="D1589" t="str">
            <v>Hoosac Wind Farm 34.5kV line</v>
          </cell>
          <cell r="E1589" t="str">
            <v>P_Electric Distribution Line MA</v>
          </cell>
          <cell r="F1589" t="str">
            <v>USSCT 11092 v2</v>
          </cell>
          <cell r="G1589" t="str">
            <v>49</v>
          </cell>
          <cell r="H1589" t="str">
            <v>&lt;Select a value&gt;</v>
          </cell>
          <cell r="I1589" t="str">
            <v>CZARNOMSKI, DOUG</v>
          </cell>
          <cell r="J1589" t="str">
            <v>Statutory/Regulatory</v>
          </cell>
          <cell r="L1589" t="str">
            <v>New Business - Commercial</v>
          </cell>
          <cell r="M1589" t="str">
            <v>Specific</v>
          </cell>
          <cell r="O1589" t="str">
            <v>open</v>
          </cell>
          <cell r="P1589">
            <v>8170</v>
          </cell>
          <cell r="Q1589" t="str">
            <v>C08137</v>
          </cell>
          <cell r="R1589">
            <v>38392</v>
          </cell>
          <cell r="S1589" t="str">
            <v>sitkow</v>
          </cell>
          <cell r="U1589" t="str">
            <v>A new 34.5kV line will be built to interconnect the new Hoosac Wind Farm with the new Hoosac Substation under Y-25 line.</v>
          </cell>
          <cell r="V1589" t="str">
            <v xml:space="preserve">  </v>
          </cell>
          <cell r="W1589" t="str">
            <v>This work order is to collect MECo charges associated with a new 6.1 mile 34.5kV line from the Hoosac Wind Farm collector bus to the Interconnection Substation.  The like will be designed and constructed by the developer, but ultimately owned by MECo.  ME</v>
          </cell>
          <cell r="X1589" t="str">
            <v>Div Ops-NE Electric</v>
          </cell>
          <cell r="Y1589" t="str">
            <v>75005310E</v>
          </cell>
          <cell r="Z1589" t="str">
            <v>MAE1000 - MA Electric Distribution PC</v>
          </cell>
          <cell r="AA1589" t="str">
            <v>NONE</v>
          </cell>
          <cell r="AB1589" t="str">
            <v>MASS PLANT - MA 5310 - MAE1000</v>
          </cell>
          <cell r="AC1589" t="str">
            <v>A1 C1 X0</v>
          </cell>
          <cell r="AE1589">
            <v>3</v>
          </cell>
          <cell r="AF1589" t="str">
            <v>3</v>
          </cell>
          <cell r="AG1589">
            <v>41491</v>
          </cell>
          <cell r="AH1589">
            <v>245000</v>
          </cell>
          <cell r="AI1589" t="str">
            <v>1.10</v>
          </cell>
          <cell r="AJ1589" t="str">
            <v>.90</v>
          </cell>
        </row>
        <row r="1590">
          <cell r="A1590" t="str">
            <v>C008145</v>
          </cell>
          <cell r="B1590">
            <v>5310</v>
          </cell>
          <cell r="D1590" t="str">
            <v>Feeder Hardening Budget - MA</v>
          </cell>
          <cell r="E1590" t="str">
            <v>P_Electric Distribution Line MA</v>
          </cell>
          <cell r="G1590" t="str">
            <v>NONE</v>
          </cell>
          <cell r="H1590" t="str">
            <v>NONE</v>
          </cell>
          <cell r="I1590" t="str">
            <v>SHERIDAN, ROBERT D</v>
          </cell>
          <cell r="J1590" t="str">
            <v>Asset Condition</v>
          </cell>
          <cell r="L1590" t="str">
            <v>Asset Replacement</v>
          </cell>
          <cell r="M1590" t="str">
            <v>Specific</v>
          </cell>
          <cell r="N1590" t="str">
            <v>Feeder Hardening</v>
          </cell>
          <cell r="O1590" t="str">
            <v>Closed</v>
          </cell>
          <cell r="P1590">
            <v>8098</v>
          </cell>
          <cell r="Q1590" t="str">
            <v>C08145</v>
          </cell>
          <cell r="R1590">
            <v>38392</v>
          </cell>
          <cell r="S1590" t="str">
            <v>sherir</v>
          </cell>
          <cell r="U1590" t="str">
            <v>This project is used to budget funds for the feeder hardening program for MA.  Each year a seperate project will be initiated to track the hardening efforts for feeders selected for hardening based on their past reliability performanc</v>
          </cell>
          <cell r="V1590" t="str">
            <v>This project is for bugetary purposes only and will not be submitted for approval.</v>
          </cell>
          <cell r="W1590" t="str">
            <v>This work is in accordance with the NGT Executive Proposal for US Distribution Reliability Enhancement Program as presented by Mike Jesanis.  Work under this program is intended to "harden" our worst performing feeders in an effort to improve reliability.</v>
          </cell>
          <cell r="X1590" t="str">
            <v>Conversion Only</v>
          </cell>
          <cell r="Y1590" t="str">
            <v>99995310E</v>
          </cell>
          <cell r="Z1590" t="str">
            <v>MAE1000 - MA Electric Distribution PC</v>
          </cell>
          <cell r="AA1590" t="str">
            <v>NONE</v>
          </cell>
          <cell r="AB1590" t="str">
            <v>MASS PLANT - MA 5310 - MAE1000</v>
          </cell>
          <cell r="AE1590">
            <v>0</v>
          </cell>
        </row>
        <row r="1591">
          <cell r="A1591" t="str">
            <v>C008149</v>
          </cell>
          <cell r="B1591">
            <v>5310</v>
          </cell>
          <cell r="D1591" t="str">
            <v>Z-N&amp;G Storm Rest 02/09/05 Meco</v>
          </cell>
          <cell r="E1591" t="str">
            <v>P_Electric Distribution Line MA</v>
          </cell>
          <cell r="G1591" t="str">
            <v>NONE</v>
          </cell>
          <cell r="H1591" t="str">
            <v>NONE</v>
          </cell>
          <cell r="I1591" t="str">
            <v>HUNT, DARRIN J</v>
          </cell>
          <cell r="J1591" t="str">
            <v>Damage/Failure</v>
          </cell>
          <cell r="L1591" t="str">
            <v>Major Storms - Dist</v>
          </cell>
          <cell r="M1591" t="str">
            <v>Specific</v>
          </cell>
          <cell r="O1591" t="str">
            <v>Closed</v>
          </cell>
          <cell r="P1591">
            <v>8922</v>
          </cell>
          <cell r="Q1591" t="str">
            <v>C08149</v>
          </cell>
          <cell r="R1591">
            <v>38392</v>
          </cell>
          <cell r="S1591" t="str">
            <v>wheelr</v>
          </cell>
          <cell r="U1591" t="str">
            <v>This funding project will be taken out in STORMS to collect all labor charges.  Other work requests will be taken out if needed to account for material used during the storm.</v>
          </cell>
          <cell r="V1591" t="str">
            <v xml:space="preserve">  </v>
          </cell>
          <cell r="W1591" t="str">
            <v>This funding project will track associated spending for the storm restoration efforts during the 02/09/05 snow storm.</v>
          </cell>
          <cell r="X1591" t="str">
            <v>Div Ops-NE Electric</v>
          </cell>
          <cell r="Y1591" t="str">
            <v>75005310E</v>
          </cell>
          <cell r="Z1591" t="str">
            <v>MAE1000 - MA Electric Distribution PC</v>
          </cell>
          <cell r="AA1591" t="str">
            <v>NONE</v>
          </cell>
          <cell r="AB1591" t="str">
            <v>MASS PLANT - MA 5310 - MAE1000</v>
          </cell>
          <cell r="AE1591">
            <v>2</v>
          </cell>
          <cell r="AF1591" t="str">
            <v>2</v>
          </cell>
          <cell r="AG1591">
            <v>39003</v>
          </cell>
          <cell r="AH1591">
            <v>459000</v>
          </cell>
          <cell r="AI1591">
            <v>0</v>
          </cell>
          <cell r="AJ1591">
            <v>0</v>
          </cell>
          <cell r="AK1591">
            <v>0</v>
          </cell>
          <cell r="AL1591">
            <v>0</v>
          </cell>
          <cell r="AM1591">
            <v>1</v>
          </cell>
          <cell r="AN1591">
            <v>1</v>
          </cell>
        </row>
        <row r="1592">
          <cell r="A1592" t="str">
            <v>C008157</v>
          </cell>
          <cell r="B1592">
            <v>5310</v>
          </cell>
          <cell r="D1592" t="str">
            <v>NEESCom BEVERLY</v>
          </cell>
          <cell r="E1592" t="str">
            <v>P_Electric Distribution Line MA</v>
          </cell>
          <cell r="G1592" t="str">
            <v>NONE</v>
          </cell>
          <cell r="H1592" t="str">
            <v>NONE</v>
          </cell>
          <cell r="I1592" t="str">
            <v>ARAVANTINOS, DENA</v>
          </cell>
          <cell r="L1592" t="str">
            <v>Public Requirements</v>
          </cell>
          <cell r="M1592" t="str">
            <v>Specific</v>
          </cell>
          <cell r="O1592" t="str">
            <v>cancelled</v>
          </cell>
          <cell r="Q1592" t="str">
            <v>C08157</v>
          </cell>
          <cell r="R1592">
            <v>38393</v>
          </cell>
          <cell r="S1592" t="str">
            <v>aravad</v>
          </cell>
          <cell r="U1592" t="str">
            <v>INSTALL POLES, CROSSARMS, 1/0-3C WIRE, AND VARIOUS MISCELLANEOUS OH EQUIPMENT. REMOVE POLES, CROSSARMS, 3-1C WIRE, AND VARIOUS MISCELLANEOUS OH EQUIPMENT.</v>
          </cell>
          <cell r="V1592" t="str">
            <v>NEESCom COMMUNICATIONS INC REQUESTS STUDY GRADE ESTIMATE FOR FIBER OPTIC PROVISION ON POLES AT THIS TIME. REVISIONS WILL BE MADE TO REFLECT FINDINGS FOR PROJECT GRADE ESTIMATE.</v>
          </cell>
          <cell r="W1592" t="str">
            <v>REQUEST FOR STUDY GRADE ESTIMATE FOR MAKE READY WORK FOR THE NORTH SHORE DISTRICT'S PORTION OF THE NEESCom TRANS-MASSACHUSETTS FIBER OPTICS PROJECT ROUTE. THIS INCLUDES AL INSTALLS, REMOVALS, REPLACEMENTS, AND RELOCATIONS OF PRIMARIES, SECONDARIES, AND AS</v>
          </cell>
          <cell r="X1592" t="str">
            <v>Div Ops-NE Electric</v>
          </cell>
          <cell r="Y1592" t="str">
            <v>75005310E</v>
          </cell>
          <cell r="Z1592" t="str">
            <v>MAE1000 - MA Electric Distribution PC</v>
          </cell>
          <cell r="AA1592" t="str">
            <v>NONE</v>
          </cell>
          <cell r="AB1592" t="str">
            <v>MASS PLANT - MA 5310 - MAE1000</v>
          </cell>
          <cell r="AE1592">
            <v>1</v>
          </cell>
          <cell r="AF1592" t="str">
            <v>1</v>
          </cell>
          <cell r="AG1592">
            <v>38394</v>
          </cell>
          <cell r="AH1592">
            <v>0</v>
          </cell>
          <cell r="AK1592">
            <v>39758</v>
          </cell>
        </row>
        <row r="1593">
          <cell r="A1593" t="str">
            <v>C008158</v>
          </cell>
          <cell r="B1593">
            <v>5310</v>
          </cell>
          <cell r="D1593" t="str">
            <v>Z-Lynn 21J34:VC Cable Replacement</v>
          </cell>
          <cell r="E1593" t="str">
            <v>P_Electric Distribution Line MA</v>
          </cell>
          <cell r="G1593" t="str">
            <v>NONE</v>
          </cell>
          <cell r="H1593" t="str">
            <v>NONE</v>
          </cell>
          <cell r="I1593" t="str">
            <v>CORCORAN, JOHN</v>
          </cell>
          <cell r="J1593" t="str">
            <v>Asset Condition</v>
          </cell>
          <cell r="L1593" t="str">
            <v>Asset Replacement</v>
          </cell>
          <cell r="M1593" t="str">
            <v>Specific</v>
          </cell>
          <cell r="N1593" t="str">
            <v>UG Cable Replacements</v>
          </cell>
          <cell r="O1593" t="str">
            <v>Closed</v>
          </cell>
          <cell r="P1593">
            <v>8915</v>
          </cell>
          <cell r="Q1593" t="str">
            <v>C08158</v>
          </cell>
          <cell r="R1593">
            <v>38393</v>
          </cell>
          <cell r="S1593" t="str">
            <v>perico</v>
          </cell>
          <cell r="U1593" t="str">
            <v>Replace 1965 feed of VC cable on Lynn 21J34 feeder</v>
          </cell>
          <cell r="V1593" t="str">
            <v>Part of FY06 Cable Replacement Project.</v>
          </cell>
          <cell r="W1593" t="str">
            <v>merous circuits in the Lynn Area have varnished cambric(VC) as their insulation as opposed to lead or EPR. The VC insulation is no longer used. It does not have ratings capabilities similar to lead or EPR insulation. Experience has indicated that numerous</v>
          </cell>
          <cell r="X1593" t="str">
            <v>Div Ops-NE Electric</v>
          </cell>
          <cell r="Y1593" t="str">
            <v>75005310E</v>
          </cell>
          <cell r="Z1593" t="str">
            <v>MAE1000 - MA Electric Distribution PC</v>
          </cell>
          <cell r="AA1593" t="str">
            <v>NONE</v>
          </cell>
          <cell r="AB1593" t="str">
            <v>MASS PLANT - MA 5310 - MAE1000</v>
          </cell>
          <cell r="AE1593">
            <v>3</v>
          </cell>
          <cell r="AF1593" t="str">
            <v>3</v>
          </cell>
          <cell r="AG1593">
            <v>39169</v>
          </cell>
          <cell r="AH1593">
            <v>313944</v>
          </cell>
          <cell r="AI1593">
            <v>0</v>
          </cell>
          <cell r="AJ1593">
            <v>0</v>
          </cell>
          <cell r="AK1593">
            <v>0</v>
          </cell>
          <cell r="AL1593">
            <v>0</v>
          </cell>
          <cell r="AM1593">
            <v>1</v>
          </cell>
          <cell r="AN1593">
            <v>1</v>
          </cell>
        </row>
        <row r="1594">
          <cell r="A1594" t="str">
            <v>C008160</v>
          </cell>
          <cell r="B1594">
            <v>5310</v>
          </cell>
          <cell r="D1594" t="str">
            <v>Lynn 21J22:Repl VC Cab Union/Wash</v>
          </cell>
          <cell r="E1594" t="str">
            <v>P_Electric Distribution Line MA</v>
          </cell>
          <cell r="G1594" t="str">
            <v>49</v>
          </cell>
          <cell r="H1594" t="str">
            <v>NONE</v>
          </cell>
          <cell r="I1594" t="str">
            <v>KERN, WILLIAM</v>
          </cell>
          <cell r="J1594" t="str">
            <v>Asset Condition</v>
          </cell>
          <cell r="K1594" t="str">
            <v>D_Non-REP LINE OTHER</v>
          </cell>
          <cell r="L1594" t="str">
            <v>Asset Replacement</v>
          </cell>
          <cell r="M1594" t="str">
            <v>Specific</v>
          </cell>
          <cell r="N1594" t="str">
            <v>UG Cable Replacements</v>
          </cell>
          <cell r="O1594" t="str">
            <v>Closed</v>
          </cell>
          <cell r="P1594">
            <v>8268</v>
          </cell>
          <cell r="Q1594" t="str">
            <v>C08160</v>
          </cell>
          <cell r="R1594">
            <v>38393</v>
          </cell>
          <cell r="S1594" t="str">
            <v>perico</v>
          </cell>
          <cell r="U1594" t="str">
            <v>Replace 888 feet of VC cable on Union and Washington Streets and 2200feet of VC cable on Pleasant Street on 21J22.  MH Survey was completed and a large amount of maintenance was identified as needed in order to reconductor the circuit</v>
          </cell>
          <cell r="V1594" t="str">
            <v xml:space="preserve">  </v>
          </cell>
          <cell r="W1594" t="str">
            <v>Reference Memorandum Lynn Area Varnished Cambric (VC) Cable Replacement dated 2/1/05 from S Pericola to R Wheeler</v>
          </cell>
          <cell r="X1594" t="str">
            <v>Div Ops-NE Electric</v>
          </cell>
          <cell r="Y1594" t="str">
            <v>75005310E</v>
          </cell>
          <cell r="Z1594" t="str">
            <v>MAE1000 - MA Electric Distribution PC</v>
          </cell>
          <cell r="AA1594" t="str">
            <v>NONE</v>
          </cell>
          <cell r="AB1594" t="str">
            <v>SUB #21 LYNN - LYNNWAY, LYNN</v>
          </cell>
          <cell r="AE1594">
            <v>5</v>
          </cell>
          <cell r="AF1594" t="str">
            <v>5</v>
          </cell>
          <cell r="AG1594">
            <v>41213</v>
          </cell>
          <cell r="AH1594">
            <v>555000</v>
          </cell>
          <cell r="AI1594">
            <v>0</v>
          </cell>
          <cell r="AJ1594">
            <v>0</v>
          </cell>
          <cell r="AK1594">
            <v>0</v>
          </cell>
          <cell r="AL1594">
            <v>1</v>
          </cell>
          <cell r="AM1594">
            <v>0</v>
          </cell>
          <cell r="AN1594">
            <v>1</v>
          </cell>
        </row>
        <row r="1595">
          <cell r="A1595" t="str">
            <v>C008161</v>
          </cell>
          <cell r="B1595">
            <v>5310</v>
          </cell>
          <cell r="D1595" t="str">
            <v>Lynn 21J30 Replace VC Cable</v>
          </cell>
          <cell r="E1595" t="str">
            <v>P_Electric Distribution Line MA</v>
          </cell>
          <cell r="G1595" t="str">
            <v>49</v>
          </cell>
          <cell r="H1595" t="str">
            <v>NONE</v>
          </cell>
          <cell r="I1595" t="str">
            <v>KERN, WILLIAM</v>
          </cell>
          <cell r="J1595" t="str">
            <v>Asset Condition</v>
          </cell>
          <cell r="K1595" t="str">
            <v>D_Non-REP LINE OTHER</v>
          </cell>
          <cell r="L1595" t="str">
            <v>Asset Replacement</v>
          </cell>
          <cell r="M1595" t="str">
            <v>Specific</v>
          </cell>
          <cell r="N1595" t="str">
            <v>UG Cable Replacements</v>
          </cell>
          <cell r="O1595" t="str">
            <v>Closed</v>
          </cell>
          <cell r="P1595">
            <v>8270</v>
          </cell>
          <cell r="Q1595" t="str">
            <v>C08161</v>
          </cell>
          <cell r="R1595">
            <v>38393</v>
          </cell>
          <cell r="S1595" t="str">
            <v>perico</v>
          </cell>
          <cell r="U1595" t="str">
            <v>Replace 3212 feet of VC cable on 21J30. MH Survey was completed and a large amount of maintenance was identified as needed in order to reconductor the circuit.  Maintenance tasks such as bonding, racks, asbestos abatement and manhole</v>
          </cell>
          <cell r="V1595" t="str">
            <v xml:space="preserve">  </v>
          </cell>
          <cell r="W1595" t="str">
            <v>Reference Memorandum Lynn Area Varnished Cambric(VC) Cable Replacement, dated 2/1/05 from S Pericola to R Wheeler - $25K needed for design which includes manhole surveys</v>
          </cell>
          <cell r="X1595" t="str">
            <v>Div Ops-NE Electric</v>
          </cell>
          <cell r="Y1595" t="str">
            <v>75005310E</v>
          </cell>
          <cell r="Z1595" t="str">
            <v>MAE1000 - MA Electric Distribution PC</v>
          </cell>
          <cell r="AA1595" t="str">
            <v>NONE</v>
          </cell>
          <cell r="AB1595" t="str">
            <v>SUB #21 LYNN - LYNNWAY, LYNN</v>
          </cell>
          <cell r="AE1595">
            <v>4</v>
          </cell>
          <cell r="AF1595" t="str">
            <v>4</v>
          </cell>
          <cell r="AG1595">
            <v>41213</v>
          </cell>
          <cell r="AH1595">
            <v>527500</v>
          </cell>
          <cell r="AI1595">
            <v>0</v>
          </cell>
          <cell r="AJ1595">
            <v>0</v>
          </cell>
          <cell r="AK1595">
            <v>0</v>
          </cell>
          <cell r="AL1595">
            <v>1</v>
          </cell>
          <cell r="AM1595">
            <v>0</v>
          </cell>
          <cell r="AN1595">
            <v>1</v>
          </cell>
        </row>
        <row r="1596">
          <cell r="A1596" t="str">
            <v>C008179</v>
          </cell>
          <cell r="B1596">
            <v>5310</v>
          </cell>
          <cell r="D1596" t="str">
            <v>Repair Squantum St Sub #14</v>
          </cell>
          <cell r="E1596" t="str">
            <v>P_Electric Distribution Sub MA</v>
          </cell>
          <cell r="F1596" t="str">
            <v>DCIG0108R6</v>
          </cell>
          <cell r="G1596" t="str">
            <v>49</v>
          </cell>
          <cell r="H1596" t="str">
            <v>NONE</v>
          </cell>
          <cell r="I1596" t="str">
            <v>JUNAID, ABDUL</v>
          </cell>
          <cell r="J1596" t="str">
            <v>Damage/Failure</v>
          </cell>
          <cell r="L1596" t="str">
            <v>Damage/Failure</v>
          </cell>
          <cell r="M1596" t="str">
            <v>Specific</v>
          </cell>
          <cell r="O1596" t="str">
            <v>Closed</v>
          </cell>
          <cell r="P1596">
            <v>7463</v>
          </cell>
          <cell r="Q1596" t="str">
            <v>C08179</v>
          </cell>
          <cell r="R1596">
            <v>38394</v>
          </cell>
          <cell r="S1596" t="str">
            <v>hayduk</v>
          </cell>
          <cell r="U1596" t="str">
            <v>INST:  (1) PMH-9 Source transfer switchgear, (400 ckt ft) 3-1c-350 kcm Cu XLP cable, (1) manhole, (200') 4-4" duct, (100') 2-4" duct and assoc. sub equipment._x000D_
REM: (2) metalclad switchgear, (400') 3/c-350 kcmil Cu PILC cable and asso</v>
          </cell>
          <cell r="V1596" t="str">
            <v>08/28/06 - The study grade estimate submitteed was for $270,000.  +/- 25% _x000D_
There are number of scope and schedule changes as detailed below. Taking into account all the changes made and items to be done the  estimate was redone using Project Estimating T</v>
          </cell>
          <cell r="W1596" t="str">
            <v>The 13 kV switchgear failed catastrophically on 9/10/04.  This work will replace the switchgear as well as address a water ingess problem on the 4 kV switchgear.</v>
          </cell>
          <cell r="X1596" t="str">
            <v>Div Ops-NE Electric</v>
          </cell>
          <cell r="Y1596" t="str">
            <v>75005310E</v>
          </cell>
          <cell r="Z1596" t="str">
            <v>MAE1000 - MA Electric Distribution PC</v>
          </cell>
          <cell r="AA1596" t="str">
            <v>NONE</v>
          </cell>
          <cell r="AB1596" t="str">
            <v>SUB #14 SQUANTUM ST, WORCESTER</v>
          </cell>
          <cell r="AE1596">
            <v>7</v>
          </cell>
          <cell r="AF1596" t="str">
            <v>7</v>
          </cell>
          <cell r="AG1596">
            <v>39470</v>
          </cell>
          <cell r="AH1596">
            <v>1677661</v>
          </cell>
          <cell r="AI1596">
            <v>0</v>
          </cell>
          <cell r="AJ1596">
            <v>0</v>
          </cell>
          <cell r="AK1596">
            <v>0</v>
          </cell>
          <cell r="AL1596">
            <v>1</v>
          </cell>
          <cell r="AM1596">
            <v>0</v>
          </cell>
          <cell r="AN1596">
            <v>1</v>
          </cell>
        </row>
        <row r="1597">
          <cell r="A1597" t="str">
            <v>C008222</v>
          </cell>
          <cell r="B1597">
            <v>5310</v>
          </cell>
          <cell r="D1597" t="str">
            <v xml:space="preserve">SE New Marlboro Area Sub </v>
          </cell>
          <cell r="E1597" t="str">
            <v>P_Electric Distribution Sub MA</v>
          </cell>
          <cell r="G1597" t="str">
            <v>NONE</v>
          </cell>
          <cell r="H1597" t="str">
            <v>NONE</v>
          </cell>
          <cell r="L1597" t="str">
            <v>Load Relief</v>
          </cell>
          <cell r="M1597" t="str">
            <v>Specific</v>
          </cell>
          <cell r="O1597" t="str">
            <v>cancelled</v>
          </cell>
          <cell r="Q1597" t="str">
            <v>C08222</v>
          </cell>
          <cell r="R1597">
            <v>38398</v>
          </cell>
          <cell r="S1597" t="str">
            <v>thomp</v>
          </cell>
          <cell r="U1597" t="str">
            <v>New substation for area load relief with twice forecast load growth</v>
          </cell>
          <cell r="V1597" t="str">
            <v xml:space="preserve">  </v>
          </cell>
          <cell r="W1597" t="str">
            <v>Load relief over the Marlboro PSA towns</v>
          </cell>
          <cell r="X1597" t="str">
            <v>Div Ops-NE Electric</v>
          </cell>
          <cell r="Y1597" t="str">
            <v>75005310E</v>
          </cell>
          <cell r="Z1597" t="str">
            <v>MAE1000 - MA Electric Distribution PC</v>
          </cell>
          <cell r="AA1597" t="str">
            <v>NONE</v>
          </cell>
          <cell r="AB1597" t="str">
            <v xml:space="preserve">COMPANY 5310 LEVEL ELECT DIST </v>
          </cell>
          <cell r="AE1597">
            <v>0</v>
          </cell>
          <cell r="AK1597">
            <v>38835</v>
          </cell>
        </row>
        <row r="1598">
          <cell r="A1598" t="str">
            <v>C008224</v>
          </cell>
          <cell r="B1598">
            <v>5310</v>
          </cell>
          <cell r="D1598" t="str">
            <v>SE-MARL Add fdrs for new area sub</v>
          </cell>
          <cell r="E1598" t="str">
            <v>P_Electric Distribution Line MA</v>
          </cell>
          <cell r="G1598" t="str">
            <v>NONE</v>
          </cell>
          <cell r="H1598" t="str">
            <v>NONE</v>
          </cell>
          <cell r="L1598" t="str">
            <v>Load Relief</v>
          </cell>
          <cell r="M1598" t="str">
            <v>Specific</v>
          </cell>
          <cell r="O1598" t="str">
            <v>cancelled</v>
          </cell>
          <cell r="Q1598" t="str">
            <v>C08224</v>
          </cell>
          <cell r="R1598">
            <v>38398</v>
          </cell>
          <cell r="S1598" t="str">
            <v>thomp</v>
          </cell>
          <cell r="U1598" t="str">
            <v>3-4 feeders for load releif via new substation in S'08</v>
          </cell>
          <cell r="V1598" t="str">
            <v>for load releif with twice forecast load growth in S'06-S'08</v>
          </cell>
          <cell r="W1598" t="str">
            <v>Feeders with new substation for area load relief with twice forecast load growth</v>
          </cell>
          <cell r="X1598" t="str">
            <v>Div Ops-NE Electric</v>
          </cell>
          <cell r="Y1598" t="str">
            <v>75005310E</v>
          </cell>
          <cell r="Z1598" t="str">
            <v>MAE1000 - MA Electric Distribution PC</v>
          </cell>
          <cell r="AA1598" t="str">
            <v>NONE</v>
          </cell>
          <cell r="AB1598" t="str">
            <v>MASS PLANT - MA 5310 - MAE1000</v>
          </cell>
          <cell r="AE1598">
            <v>0</v>
          </cell>
          <cell r="AK1598">
            <v>38784</v>
          </cell>
        </row>
        <row r="1599">
          <cell r="A1599" t="str">
            <v>C008241</v>
          </cell>
          <cell r="B1599">
            <v>5310</v>
          </cell>
          <cell r="D1599" t="str">
            <v>SE-SBORO  New 2nd Fdr Svc at EMC</v>
          </cell>
          <cell r="E1599" t="str">
            <v>P_Electric Distribution Line MA</v>
          </cell>
          <cell r="G1599" t="str">
            <v>NONE</v>
          </cell>
          <cell r="H1599" t="str">
            <v>NONE</v>
          </cell>
          <cell r="J1599" t="str">
            <v>Statutory/Regulatory</v>
          </cell>
          <cell r="L1599" t="str">
            <v>New Business - Commercial</v>
          </cell>
          <cell r="M1599" t="str">
            <v>Specific</v>
          </cell>
          <cell r="O1599" t="str">
            <v>cancelled</v>
          </cell>
          <cell r="P1599">
            <v>8620</v>
          </cell>
          <cell r="Q1599" t="str">
            <v>C08241</v>
          </cell>
          <cell r="R1599">
            <v>38398</v>
          </cell>
          <cell r="S1599" t="str">
            <v>thomp</v>
          </cell>
          <cell r="U1599" t="str">
            <v>Add customer service for Second feeder Sevice at EMC Bldg 5</v>
          </cell>
          <cell r="V1599" t="str">
            <v>includes pole, recloser, pri metering, EMS RTU and misc</v>
          </cell>
          <cell r="W1599" t="str">
            <v>Second feeder service for EMC Bldg 5, Southboro</v>
          </cell>
          <cell r="X1599" t="str">
            <v>Div Ops-NE Electric</v>
          </cell>
          <cell r="Y1599" t="str">
            <v>75005310E</v>
          </cell>
          <cell r="Z1599" t="str">
            <v>MAE1000 - MA Electric Distribution PC</v>
          </cell>
          <cell r="AA1599" t="str">
            <v>NONE</v>
          </cell>
          <cell r="AB1599" t="str">
            <v>MASS PLANT - MA 5310 - MAE1000</v>
          </cell>
          <cell r="AE1599">
            <v>0</v>
          </cell>
          <cell r="AK1599">
            <v>38835</v>
          </cell>
        </row>
        <row r="1600">
          <cell r="A1600" t="str">
            <v>C008242</v>
          </cell>
          <cell r="B1600">
            <v>5310</v>
          </cell>
          <cell r="D1600" t="str">
            <v>SE-DOUGLS Add Recls for Reliability</v>
          </cell>
          <cell r="E1600" t="str">
            <v>P_Electric Distribution Line MA</v>
          </cell>
          <cell r="G1600" t="str">
            <v>NONE</v>
          </cell>
          <cell r="H1600" t="str">
            <v>NONE</v>
          </cell>
          <cell r="L1600" t="str">
            <v>Reliability - Dist</v>
          </cell>
          <cell r="M1600" t="str">
            <v>Specific</v>
          </cell>
          <cell r="O1600" t="str">
            <v>cancelled</v>
          </cell>
          <cell r="Q1600" t="str">
            <v>C08242</v>
          </cell>
          <cell r="R1600">
            <v>38398</v>
          </cell>
          <cell r="S1600" t="str">
            <v>thomp</v>
          </cell>
          <cell r="U1600" t="str">
            <v>Add Recloser LS schemes for added reliability</v>
          </cell>
          <cell r="V1600" t="str">
            <v xml:space="preserve">  </v>
          </cell>
          <cell r="W1600" t="str">
            <v>Improve reliability in Town of Douglas</v>
          </cell>
          <cell r="X1600" t="str">
            <v>Div Ops-NE Electric</v>
          </cell>
          <cell r="Y1600" t="str">
            <v>75005310E</v>
          </cell>
          <cell r="Z1600" t="str">
            <v>MAE1000 - MA Electric Distribution PC</v>
          </cell>
          <cell r="AA1600" t="str">
            <v>NONE</v>
          </cell>
          <cell r="AB1600" t="str">
            <v>MASS PLANT - MA 5310 - MAE1000</v>
          </cell>
          <cell r="AE1600">
            <v>0</v>
          </cell>
          <cell r="AK1600">
            <v>38835</v>
          </cell>
        </row>
        <row r="1601">
          <cell r="A1601" t="str">
            <v>C008244</v>
          </cell>
          <cell r="B1601">
            <v>5310</v>
          </cell>
          <cell r="D1601" t="str">
            <v>HVAC SYSTEM - North Andover</v>
          </cell>
          <cell r="E1601" t="str">
            <v>P_Electric GenPlant Fac IT Share MA</v>
          </cell>
          <cell r="G1601" t="str">
            <v>NONE</v>
          </cell>
          <cell r="H1601" t="str">
            <v>NONE</v>
          </cell>
          <cell r="L1601" t="str">
            <v>Facilities</v>
          </cell>
          <cell r="M1601" t="str">
            <v>Specific</v>
          </cell>
          <cell r="O1601" t="str">
            <v>Closed</v>
          </cell>
          <cell r="Q1601" t="str">
            <v>C08244</v>
          </cell>
          <cell r="R1601">
            <v>38398</v>
          </cell>
          <cell r="S1601" t="str">
            <v>burnsp</v>
          </cell>
          <cell r="U1601" t="str">
            <v>Upgrade Existing HVAC System at the North Andover office</v>
          </cell>
          <cell r="V1601" t="str">
            <v xml:space="preserve">  </v>
          </cell>
          <cell r="W1601" t="str">
            <v>Existing HVAC System is beyond it suseful life.</v>
          </cell>
          <cell r="X1601" t="str">
            <v>Conversion Only</v>
          </cell>
          <cell r="Y1601" t="str">
            <v>99995310E</v>
          </cell>
          <cell r="Z1601" t="str">
            <v>MAE1000 - MA Electric Distribution PC</v>
          </cell>
          <cell r="AA1601" t="str">
            <v>NONE</v>
          </cell>
          <cell r="AB1601" t="str">
            <v>DISTRICT OFFICE</v>
          </cell>
          <cell r="AE1601">
            <v>1</v>
          </cell>
          <cell r="AF1601" t="str">
            <v>1</v>
          </cell>
          <cell r="AG1601">
            <v>39092</v>
          </cell>
          <cell r="AH1601">
            <v>840000</v>
          </cell>
          <cell r="AI1601">
            <v>0</v>
          </cell>
          <cell r="AJ1601">
            <v>0</v>
          </cell>
          <cell r="AK1601">
            <v>0</v>
          </cell>
          <cell r="AL1601">
            <v>1</v>
          </cell>
          <cell r="AM1601">
            <v>0</v>
          </cell>
          <cell r="AN1601">
            <v>1</v>
          </cell>
        </row>
        <row r="1602">
          <cell r="A1602" t="str">
            <v>C008245</v>
          </cell>
          <cell r="B1602">
            <v>5310</v>
          </cell>
          <cell r="D1602" t="str">
            <v>Sewer Installation - North Andover</v>
          </cell>
          <cell r="E1602" t="str">
            <v>P_Electric GenPlant Fac IT Share MA</v>
          </cell>
          <cell r="G1602" t="str">
            <v>NONE</v>
          </cell>
          <cell r="H1602" t="str">
            <v>NONE</v>
          </cell>
          <cell r="L1602" t="str">
            <v>Facilities</v>
          </cell>
          <cell r="M1602" t="str">
            <v>Specific</v>
          </cell>
          <cell r="O1602" t="str">
            <v>cancelled</v>
          </cell>
          <cell r="Q1602" t="str">
            <v>C08245</v>
          </cell>
          <cell r="R1602">
            <v>38398</v>
          </cell>
          <cell r="S1602" t="str">
            <v>burnsp</v>
          </cell>
          <cell r="U1602" t="str">
            <v>Install tie in to Municipal Sewer System</v>
          </cell>
          <cell r="V1602" t="str">
            <v xml:space="preserve">  </v>
          </cell>
          <cell r="W1602" t="str">
            <v xml:space="preserve">  </v>
          </cell>
          <cell r="X1602" t="str">
            <v>Conversion Only</v>
          </cell>
          <cell r="Y1602" t="str">
            <v>99995310E</v>
          </cell>
          <cell r="Z1602" t="str">
            <v>MAE1000 - MA Electric Distribution PC</v>
          </cell>
          <cell r="AA1602" t="str">
            <v>NONE</v>
          </cell>
          <cell r="AB1602" t="str">
            <v>DISTRICT OFFICE</v>
          </cell>
          <cell r="AE1602">
            <v>1</v>
          </cell>
          <cell r="AK1602">
            <v>40280</v>
          </cell>
        </row>
        <row r="1603">
          <cell r="A1603" t="str">
            <v>C008246</v>
          </cell>
          <cell r="B1603">
            <v>5310</v>
          </cell>
          <cell r="D1603" t="str">
            <v>North Andover - Fire Alarm System</v>
          </cell>
          <cell r="E1603" t="str">
            <v>P_Electric GenPlant Fac IT Share MA</v>
          </cell>
          <cell r="G1603" t="str">
            <v>NONE</v>
          </cell>
          <cell r="H1603" t="str">
            <v>NONE</v>
          </cell>
          <cell r="L1603" t="str">
            <v>Facilities</v>
          </cell>
          <cell r="M1603" t="str">
            <v>Specific</v>
          </cell>
          <cell r="O1603" t="str">
            <v>Closed</v>
          </cell>
          <cell r="Q1603" t="str">
            <v>C08246</v>
          </cell>
          <cell r="R1603">
            <v>38398</v>
          </cell>
          <cell r="S1603" t="str">
            <v>burnsp</v>
          </cell>
          <cell r="U1603" t="str">
            <v>Install Fire Alarm System  - North Andover Office Complex</v>
          </cell>
          <cell r="V1603" t="str">
            <v xml:space="preserve">  </v>
          </cell>
          <cell r="W1603" t="str">
            <v>The existing fire alrm system is antiquated and beyond its useful life</v>
          </cell>
          <cell r="X1603" t="str">
            <v>Conversion Only</v>
          </cell>
          <cell r="Y1603" t="str">
            <v>99995310E</v>
          </cell>
          <cell r="Z1603" t="str">
            <v>MAE1000 - MA Electric Distribution PC</v>
          </cell>
          <cell r="AA1603" t="str">
            <v>NONE</v>
          </cell>
          <cell r="AB1603" t="str">
            <v>DISTRICT OFFICE</v>
          </cell>
          <cell r="AE1603">
            <v>1</v>
          </cell>
          <cell r="AF1603" t="str">
            <v>1</v>
          </cell>
          <cell r="AG1603">
            <v>38713</v>
          </cell>
          <cell r="AH1603">
            <v>230000</v>
          </cell>
          <cell r="AI1603">
            <v>0</v>
          </cell>
          <cell r="AJ1603">
            <v>0</v>
          </cell>
          <cell r="AK1603">
            <v>1</v>
          </cell>
          <cell r="AL1603">
            <v>0</v>
          </cell>
          <cell r="AM1603">
            <v>1</v>
          </cell>
          <cell r="AN1603">
            <v>1</v>
          </cell>
        </row>
        <row r="1604">
          <cell r="A1604" t="str">
            <v>C008247</v>
          </cell>
          <cell r="B1604">
            <v>5310</v>
          </cell>
          <cell r="D1604" t="str">
            <v>North Andover - New Warehouse Roof</v>
          </cell>
          <cell r="E1604" t="str">
            <v>P_Electric GenPlant Fac IT Share MA</v>
          </cell>
          <cell r="G1604" t="str">
            <v>NONE</v>
          </cell>
          <cell r="H1604" t="str">
            <v>NONE</v>
          </cell>
          <cell r="L1604" t="str">
            <v>Facilities</v>
          </cell>
          <cell r="M1604" t="str">
            <v>Specific</v>
          </cell>
          <cell r="O1604" t="str">
            <v>cancelled</v>
          </cell>
          <cell r="Q1604" t="str">
            <v>C08247</v>
          </cell>
          <cell r="R1604">
            <v>38398</v>
          </cell>
          <cell r="S1604" t="str">
            <v>burnsp</v>
          </cell>
          <cell r="U1604" t="str">
            <v xml:space="preserve"> Replace Exiting Roof over the Warehouse building in North Andover_x000D_
</v>
          </cell>
          <cell r="V1604" t="str">
            <v xml:space="preserve">  </v>
          </cell>
          <cell r="W1604" t="str">
            <v xml:space="preserve">  </v>
          </cell>
          <cell r="X1604" t="str">
            <v>Conversion Only</v>
          </cell>
          <cell r="Y1604" t="str">
            <v>99995310E</v>
          </cell>
          <cell r="Z1604" t="str">
            <v>MAE1000 - MA Electric Distribution PC</v>
          </cell>
          <cell r="AA1604" t="str">
            <v>NONE</v>
          </cell>
          <cell r="AB1604" t="str">
            <v>DISTRICT OFFICE</v>
          </cell>
          <cell r="AE1604">
            <v>0</v>
          </cell>
          <cell r="AK1604">
            <v>38429</v>
          </cell>
        </row>
        <row r="1605">
          <cell r="A1605" t="str">
            <v>C008248</v>
          </cell>
          <cell r="B1605">
            <v>5310</v>
          </cell>
          <cell r="D1605" t="str">
            <v>Brockton - Mulberry St - Fire Alarm</v>
          </cell>
          <cell r="E1605" t="str">
            <v>P_Electric GenPlant Fac IT Share MA</v>
          </cell>
          <cell r="G1605" t="str">
            <v>NONE</v>
          </cell>
          <cell r="H1605" t="str">
            <v>NONE</v>
          </cell>
          <cell r="L1605" t="str">
            <v>Facilities</v>
          </cell>
          <cell r="M1605" t="str">
            <v>Specific</v>
          </cell>
          <cell r="O1605" t="str">
            <v>Closed</v>
          </cell>
          <cell r="Q1605" t="str">
            <v>C08248</v>
          </cell>
          <cell r="R1605">
            <v>38398</v>
          </cell>
          <cell r="S1605" t="str">
            <v>burnsp</v>
          </cell>
          <cell r="U1605" t="str">
            <v>Install a new fire alarm system in the existing building at Mulberry St in Brockton</v>
          </cell>
          <cell r="V1605" t="str">
            <v xml:space="preserve">  </v>
          </cell>
          <cell r="W1605" t="str">
            <v>The existing sytem is antiquated and beyond its useful life</v>
          </cell>
          <cell r="X1605" t="str">
            <v>Conversion Only</v>
          </cell>
          <cell r="Y1605" t="str">
            <v>99995310E</v>
          </cell>
          <cell r="Z1605" t="str">
            <v>MAE1000 - MA Electric Distribution PC</v>
          </cell>
          <cell r="AA1605" t="str">
            <v>NONE</v>
          </cell>
          <cell r="AB1605" t="str">
            <v>MULBERRY STREET OPERATIONS BUILDING</v>
          </cell>
          <cell r="AE1605">
            <v>1</v>
          </cell>
          <cell r="AF1605" t="str">
            <v>1</v>
          </cell>
          <cell r="AG1605">
            <v>38755</v>
          </cell>
          <cell r="AH1605">
            <v>79000</v>
          </cell>
          <cell r="AI1605">
            <v>1</v>
          </cell>
          <cell r="AJ1605">
            <v>1</v>
          </cell>
          <cell r="AK1605">
            <v>1</v>
          </cell>
          <cell r="AL1605">
            <v>0</v>
          </cell>
          <cell r="AM1605">
            <v>1</v>
          </cell>
          <cell r="AN1605">
            <v>1</v>
          </cell>
        </row>
        <row r="1606">
          <cell r="A1606" t="str">
            <v>C008261</v>
          </cell>
          <cell r="B1606">
            <v>5310</v>
          </cell>
          <cell r="D1606" t="str">
            <v>Replace Pilot Protection</v>
          </cell>
          <cell r="E1606" t="str">
            <v>P_Electric Distribution Sub MA</v>
          </cell>
          <cell r="G1606" t="str">
            <v>NONE</v>
          </cell>
          <cell r="H1606" t="str">
            <v>NONE</v>
          </cell>
          <cell r="J1606" t="str">
            <v>Asset Condition</v>
          </cell>
          <cell r="L1606" t="str">
            <v>Asset Replacement</v>
          </cell>
          <cell r="M1606" t="str">
            <v>Specific</v>
          </cell>
          <cell r="O1606" t="str">
            <v>cancelled</v>
          </cell>
          <cell r="P1606">
            <v>7477</v>
          </cell>
          <cell r="Q1606" t="str">
            <v>C08261</v>
          </cell>
          <cell r="R1606">
            <v>38399</v>
          </cell>
          <cell r="S1606" t="str">
            <v>nanglf</v>
          </cell>
          <cell r="U1606" t="str">
            <v>Replace Pilot Protection in Malden/Medford Area</v>
          </cell>
          <cell r="V1606" t="str">
            <v xml:space="preserve">cancel fp per email from Kelly, Patrick N. (SYR) 7/13/09. Kabir Salaam </v>
          </cell>
          <cell r="W1606" t="str">
            <v xml:space="preserve">  </v>
          </cell>
          <cell r="X1606" t="str">
            <v>Div Ops-NE Electric</v>
          </cell>
          <cell r="Y1606" t="str">
            <v>75005310E</v>
          </cell>
          <cell r="Z1606" t="str">
            <v>MAE1000 - MA Electric Distribution PC</v>
          </cell>
          <cell r="AA1606" t="str">
            <v>NONE</v>
          </cell>
          <cell r="AB1606" t="str">
            <v xml:space="preserve">COMPANY 5310 LEVEL ELECT DIST </v>
          </cell>
          <cell r="AE1606">
            <v>0</v>
          </cell>
          <cell r="AK1606">
            <v>40007</v>
          </cell>
        </row>
        <row r="1607">
          <cell r="A1607" t="str">
            <v>C008262</v>
          </cell>
          <cell r="B1607">
            <v>5310</v>
          </cell>
          <cell r="D1607" t="str">
            <v>Asset Health Study Pilot Wire</v>
          </cell>
          <cell r="E1607" t="str">
            <v>P_Electric Distribution Sub MA</v>
          </cell>
          <cell r="G1607" t="str">
            <v>NONE</v>
          </cell>
          <cell r="H1607" t="str">
            <v>NONE</v>
          </cell>
          <cell r="J1607" t="str">
            <v>Asset Condition</v>
          </cell>
          <cell r="L1607" t="str">
            <v>Asset Replacement</v>
          </cell>
          <cell r="M1607" t="str">
            <v>Specific</v>
          </cell>
          <cell r="O1607" t="str">
            <v>cancelled</v>
          </cell>
          <cell r="P1607">
            <v>7172</v>
          </cell>
          <cell r="Q1607" t="str">
            <v>C08262</v>
          </cell>
          <cell r="R1607">
            <v>38399</v>
          </cell>
          <cell r="S1607" t="str">
            <v>nanglf</v>
          </cell>
          <cell r="U1607" t="str">
            <v>Carry out asset health study of all pilot wire protection and make recommendations for replacement</v>
          </cell>
          <cell r="V1607" t="str">
            <v xml:space="preserve">cancel fp per email from Kelly, Patrick N. (SYR) 7/13/09. Kabir Salaam </v>
          </cell>
          <cell r="W1607" t="str">
            <v xml:space="preserve">  </v>
          </cell>
          <cell r="X1607" t="str">
            <v>Conversion Only</v>
          </cell>
          <cell r="Y1607" t="str">
            <v>99995310E</v>
          </cell>
          <cell r="Z1607" t="str">
            <v>MAE1000 - MA Electric Distribution PC</v>
          </cell>
          <cell r="AA1607" t="str">
            <v>NONE</v>
          </cell>
          <cell r="AB1607" t="str">
            <v xml:space="preserve">COMPANY 5310 LEVEL ELECT DIST </v>
          </cell>
          <cell r="AE1607">
            <v>0</v>
          </cell>
          <cell r="AK1607">
            <v>40007</v>
          </cell>
        </row>
        <row r="1608">
          <cell r="A1608" t="str">
            <v>C008281</v>
          </cell>
          <cell r="B1608">
            <v>5310</v>
          </cell>
          <cell r="D1608" t="str">
            <v>Z-Thorndike 10J6-Replace Gtwy Cbl</v>
          </cell>
          <cell r="E1608" t="str">
            <v>P_Electric Distribution Line MA</v>
          </cell>
          <cell r="G1608" t="str">
            <v>NONE</v>
          </cell>
          <cell r="H1608" t="str">
            <v>NONE</v>
          </cell>
          <cell r="I1608" t="str">
            <v>RADZIK, CHRISTOPHER</v>
          </cell>
          <cell r="L1608" t="str">
            <v>Load Relief</v>
          </cell>
          <cell r="M1608" t="str">
            <v>Specific</v>
          </cell>
          <cell r="O1608" t="str">
            <v>cancelled</v>
          </cell>
          <cell r="Q1608" t="str">
            <v>C08281</v>
          </cell>
          <cell r="R1608">
            <v>38400</v>
          </cell>
          <cell r="S1608" t="str">
            <v>saenzj</v>
          </cell>
          <cell r="U1608" t="str">
            <v>Replace 500 feet of 10J6 getaway cable with 3-500kcmil CU EPR 5kV cable and transfer load from 10J5 to 10J6.</v>
          </cell>
          <cell r="V1608" t="str">
            <v xml:space="preserve">  </v>
          </cell>
          <cell r="W1608" t="str">
            <v>The 10J5 feeder at Thorndike # 10 is anticipated to be loaded to 100 % of its Summer Normal (SN) rating, therefore this feeder needs to be relieved for future load growth._x000D_
_x000D_
The upgrade of the 10J6 feeder and a transfer of load from 10J5 to 10J6 has been</v>
          </cell>
          <cell r="X1608" t="str">
            <v>Div Ops-NE Electric</v>
          </cell>
          <cell r="Y1608" t="str">
            <v>75005310E</v>
          </cell>
          <cell r="Z1608" t="str">
            <v>MAE1000 - MA Electric Distribution PC</v>
          </cell>
          <cell r="AA1608" t="str">
            <v>NONE</v>
          </cell>
          <cell r="AB1608" t="str">
            <v>SUB #10 THORNDIKE, EVERETT</v>
          </cell>
          <cell r="AE1608">
            <v>1</v>
          </cell>
          <cell r="AF1608" t="str">
            <v>1</v>
          </cell>
          <cell r="AG1608">
            <v>38401</v>
          </cell>
          <cell r="AH1608">
            <v>40000</v>
          </cell>
          <cell r="AK1608">
            <v>38637</v>
          </cell>
        </row>
        <row r="1609">
          <cell r="A1609" t="str">
            <v>C008282</v>
          </cell>
          <cell r="B1609">
            <v>5320</v>
          </cell>
          <cell r="C1609" t="str">
            <v>Massachusetts - East</v>
          </cell>
          <cell r="D1609" t="str">
            <v>ACK-Roll-on generation at Candle St</v>
          </cell>
          <cell r="E1609" t="str">
            <v>P_Electric Distribution Sub MA</v>
          </cell>
          <cell r="G1609" t="str">
            <v>NONE</v>
          </cell>
          <cell r="H1609" t="str">
            <v>NONE</v>
          </cell>
          <cell r="J1609" t="str">
            <v>System Capacity &amp; Performance</v>
          </cell>
          <cell r="L1609" t="str">
            <v>Reliability - Dist</v>
          </cell>
          <cell r="M1609" t="str">
            <v>Specific</v>
          </cell>
          <cell r="O1609" t="str">
            <v>cancelled</v>
          </cell>
          <cell r="P1609">
            <v>7063</v>
          </cell>
          <cell r="Q1609" t="str">
            <v>C08282</v>
          </cell>
          <cell r="R1609">
            <v>38400</v>
          </cell>
          <cell r="S1609" t="str">
            <v>evansd</v>
          </cell>
          <cell r="U1609" t="str">
            <v>Installation of approx 300ft of 2-5" conduits, 6 1500kVA transformers &amp; pads, 3 switching modules &amp; pullboxes, 2 S&amp;C manual-transfer, pad-mounted switchgear,_x000D_
and assoc misc UG equipment.</v>
          </cell>
          <cell r="V1609" t="str">
            <v xml:space="preserve">cancel fp per email from Kelly, Patrick N. (SYR) 7/13/09. Kabir Salaam </v>
          </cell>
          <cell r="W1609" t="str">
            <v xml:space="preserve">  </v>
          </cell>
          <cell r="X1609" t="str">
            <v>Div Ops-NE Electric</v>
          </cell>
          <cell r="Y1609" t="str">
            <v>75005320E</v>
          </cell>
          <cell r="Z1609" t="str">
            <v>MAE1000 - MA Electric Distribution PC</v>
          </cell>
          <cell r="AA1609" t="str">
            <v>NONE</v>
          </cell>
          <cell r="AB1609" t="str">
            <v>SUB #101 CANDLE STREET</v>
          </cell>
          <cell r="AE1609">
            <v>0</v>
          </cell>
          <cell r="AK1609">
            <v>40007</v>
          </cell>
        </row>
        <row r="1610">
          <cell r="A1610" t="str">
            <v>C008283</v>
          </cell>
          <cell r="B1610">
            <v>5320</v>
          </cell>
          <cell r="C1610" t="str">
            <v>Massachusetts - East</v>
          </cell>
          <cell r="D1610" t="str">
            <v>ACK-Roll-on generation at Bunker Rd</v>
          </cell>
          <cell r="E1610" t="str">
            <v>P_Electric Distribution Sub MA</v>
          </cell>
          <cell r="G1610" t="str">
            <v>NONE</v>
          </cell>
          <cell r="H1610" t="str">
            <v>NONE</v>
          </cell>
          <cell r="J1610" t="str">
            <v>System Capacity &amp; Performance</v>
          </cell>
          <cell r="L1610" t="str">
            <v>Reliability - Dist</v>
          </cell>
          <cell r="M1610" t="str">
            <v>Specific</v>
          </cell>
          <cell r="O1610" t="str">
            <v>cancelled</v>
          </cell>
          <cell r="P1610">
            <v>7062</v>
          </cell>
          <cell r="Q1610" t="str">
            <v>C08283</v>
          </cell>
          <cell r="R1610">
            <v>38400</v>
          </cell>
          <cell r="S1610" t="str">
            <v>evansd</v>
          </cell>
          <cell r="U1610" t="str">
            <v>Installation of approx 300ft of 2-5" conduits, 6 1500kVA transformers &amp; pads, 3 switching modules &amp; pullboxes, 1 S&amp;C manual-transfer, padmounted switchgears,_x000D_
and assoc misc UG equipment.</v>
          </cell>
          <cell r="V1610" t="str">
            <v xml:space="preserve">cancel fp per email from Kelly, Patrick N. (SYR) 7/13/09. Kabir Salaam </v>
          </cell>
          <cell r="W1610" t="str">
            <v xml:space="preserve">  </v>
          </cell>
          <cell r="X1610" t="str">
            <v>Div Ops-NE Electric</v>
          </cell>
          <cell r="Y1610" t="str">
            <v>75005320E</v>
          </cell>
          <cell r="Z1610" t="str">
            <v>MAE1000 - MA Electric Distribution PC</v>
          </cell>
          <cell r="AA1610" t="str">
            <v>NONE</v>
          </cell>
          <cell r="AB1610" t="str">
            <v>SUB #102 BUNKER ROAD</v>
          </cell>
          <cell r="AE1610">
            <v>0</v>
          </cell>
          <cell r="AK1610">
            <v>40007</v>
          </cell>
        </row>
        <row r="1611">
          <cell r="A1611" t="str">
            <v>C008284</v>
          </cell>
          <cell r="B1611">
            <v>5310</v>
          </cell>
          <cell r="D1611" t="str">
            <v>Purchase Mt Darby telecom site</v>
          </cell>
          <cell r="E1611" t="str">
            <v>P_Electric GenPlant Fac IT Share MA</v>
          </cell>
          <cell r="G1611" t="str">
            <v>NONE</v>
          </cell>
          <cell r="H1611" t="str">
            <v>NONE</v>
          </cell>
          <cell r="I1611" t="str">
            <v>MALJANIAN, MICHAEL</v>
          </cell>
          <cell r="J1611" t="str">
            <v>Non-Infrastructure</v>
          </cell>
          <cell r="L1611" t="str">
            <v>Telecommunications Capital - Dist</v>
          </cell>
          <cell r="M1611" t="str">
            <v>Specific</v>
          </cell>
          <cell r="O1611" t="str">
            <v>Closed</v>
          </cell>
          <cell r="P1611">
            <v>9016</v>
          </cell>
          <cell r="Q1611" t="str">
            <v>C08284</v>
          </cell>
          <cell r="R1611">
            <v>38400</v>
          </cell>
          <cell r="S1611" t="str">
            <v>maljan</v>
          </cell>
          <cell r="U1611" t="str">
            <v>Purchase Mt Darby telecom site</v>
          </cell>
          <cell r="V1611" t="str">
            <v>Provide two-way radio coverage improvement in Great Barrington areas.</v>
          </cell>
          <cell r="W1611" t="str">
            <v>Improve two-way radio coverage for NY and NE in the Great Barrington New York/Mass border.</v>
          </cell>
          <cell r="X1611" t="str">
            <v>Conversion Only</v>
          </cell>
          <cell r="Y1611" t="str">
            <v>99995310E</v>
          </cell>
          <cell r="Z1611" t="str">
            <v>MAE1000 - MA Electric Distribution PC</v>
          </cell>
          <cell r="AA1611" t="str">
            <v>NONE</v>
          </cell>
          <cell r="AB1611" t="str">
            <v>RADIO TRANSMITTER BLDG - WELCOME ST</v>
          </cell>
          <cell r="AE1611">
            <v>2</v>
          </cell>
          <cell r="AF1611" t="str">
            <v>2</v>
          </cell>
          <cell r="AG1611">
            <v>38469</v>
          </cell>
          <cell r="AH1611">
            <v>100000</v>
          </cell>
          <cell r="AI1611">
            <v>1</v>
          </cell>
          <cell r="AJ1611">
            <v>1</v>
          </cell>
          <cell r="AK1611">
            <v>1</v>
          </cell>
          <cell r="AL1611">
            <v>0</v>
          </cell>
          <cell r="AM1611">
            <v>1</v>
          </cell>
          <cell r="AN1611">
            <v>1</v>
          </cell>
        </row>
        <row r="1612">
          <cell r="A1612" t="str">
            <v>C008301</v>
          </cell>
          <cell r="B1612">
            <v>5310</v>
          </cell>
          <cell r="D1612" t="str">
            <v>Z-Load Relief for Maplewood # 16J5</v>
          </cell>
          <cell r="E1612" t="str">
            <v>P_Electric Distribution Line MA</v>
          </cell>
          <cell r="G1612" t="str">
            <v>NONE</v>
          </cell>
          <cell r="H1612" t="str">
            <v>NONE</v>
          </cell>
          <cell r="L1612" t="str">
            <v>Load Relief</v>
          </cell>
          <cell r="M1612" t="str">
            <v>Specific</v>
          </cell>
          <cell r="O1612" t="str">
            <v>cancelled</v>
          </cell>
          <cell r="Q1612" t="str">
            <v>C08301</v>
          </cell>
          <cell r="R1612">
            <v>38401</v>
          </cell>
          <cell r="S1612" t="str">
            <v>saenzj</v>
          </cell>
          <cell r="U1612" t="str">
            <v>Convert approximately 465 kVA on the 16J5 feeder and transfer this load to the 16W6.</v>
          </cell>
          <cell r="V1612" t="str">
            <v xml:space="preserve">  </v>
          </cell>
          <cell r="W1612" t="str">
            <v xml:space="preserve">  </v>
          </cell>
          <cell r="X1612" t="str">
            <v>Div Ops-NE Electric</v>
          </cell>
          <cell r="Y1612" t="str">
            <v>75005310E</v>
          </cell>
          <cell r="Z1612" t="str">
            <v>MAE1000 - MA Electric Distribution PC</v>
          </cell>
          <cell r="AA1612" t="str">
            <v>NONE</v>
          </cell>
          <cell r="AB1612" t="str">
            <v>SUB #16 MAPLEWOOD - BROADWAY, MALDE</v>
          </cell>
          <cell r="AE1612">
            <v>0</v>
          </cell>
          <cell r="AK1612">
            <v>38401</v>
          </cell>
        </row>
        <row r="1613">
          <cell r="A1613" t="str">
            <v>C008302</v>
          </cell>
          <cell r="B1613">
            <v>5310</v>
          </cell>
          <cell r="D1613" t="str">
            <v>Z-Maplewood 16J5 Load Relief</v>
          </cell>
          <cell r="E1613" t="str">
            <v>P_Electric Distribution Line MA</v>
          </cell>
          <cell r="G1613" t="str">
            <v>NONE</v>
          </cell>
          <cell r="H1613" t="str">
            <v>NONE</v>
          </cell>
          <cell r="I1613" t="str">
            <v>SMALL, JASON</v>
          </cell>
          <cell r="J1613" t="str">
            <v>System Capacity &amp; Performance</v>
          </cell>
          <cell r="L1613" t="str">
            <v>Load Relief</v>
          </cell>
          <cell r="M1613" t="str">
            <v>Specific</v>
          </cell>
          <cell r="O1613" t="str">
            <v>Closed</v>
          </cell>
          <cell r="P1613">
            <v>8919</v>
          </cell>
          <cell r="Q1613" t="str">
            <v>C08302</v>
          </cell>
          <cell r="R1613">
            <v>38401</v>
          </cell>
          <cell r="S1613" t="str">
            <v>saenzj</v>
          </cell>
          <cell r="U1613" t="str">
            <v>Convert to 13.8 kV aproximately 465 kVA on the 16J5 feeder and transfer this load to the 16W6 feeder.</v>
          </cell>
          <cell r="V1613" t="str">
            <v xml:space="preserve">  </v>
          </cell>
          <cell r="W1613" t="str">
            <v>The 16J5 feeder is anticipated to be loaded to 126% of its Summer Normal (SN) rating. This feeder is limited by its getaway and no larger size conductor can be installed in the existing ducts. In addition the 16J5 cannot be relieved by any other 4.16 kV f</v>
          </cell>
          <cell r="X1613" t="str">
            <v>Div Ops-NE Electric</v>
          </cell>
          <cell r="Y1613" t="str">
            <v>75005310E</v>
          </cell>
          <cell r="Z1613" t="str">
            <v>MAE1000 - MA Electric Distribution PC</v>
          </cell>
          <cell r="AA1613" t="str">
            <v>NONE</v>
          </cell>
          <cell r="AB1613" t="str">
            <v>SUB #16 MAPLEWOOD - BROADWAY, MALDE</v>
          </cell>
          <cell r="AE1613">
            <v>2</v>
          </cell>
          <cell r="AF1613" t="str">
            <v>2</v>
          </cell>
          <cell r="AG1613">
            <v>39169</v>
          </cell>
          <cell r="AH1613">
            <v>283713</v>
          </cell>
          <cell r="AI1613">
            <v>0</v>
          </cell>
          <cell r="AJ1613">
            <v>0</v>
          </cell>
          <cell r="AK1613">
            <v>0</v>
          </cell>
          <cell r="AL1613">
            <v>0</v>
          </cell>
          <cell r="AM1613">
            <v>1</v>
          </cell>
          <cell r="AN1613">
            <v>1</v>
          </cell>
        </row>
        <row r="1614">
          <cell r="A1614" t="str">
            <v>C008303</v>
          </cell>
          <cell r="B1614">
            <v>5310</v>
          </cell>
          <cell r="D1614" t="str">
            <v>Z-Winthrop 22J3 Load Relief.</v>
          </cell>
          <cell r="E1614" t="str">
            <v>P_Electric Distribution Line MA</v>
          </cell>
          <cell r="G1614" t="str">
            <v>NONE</v>
          </cell>
          <cell r="H1614" t="str">
            <v>NONE</v>
          </cell>
          <cell r="I1614" t="str">
            <v>RADZIK, CHRISTOPHER</v>
          </cell>
          <cell r="J1614" t="str">
            <v>System Capacity &amp; Performance</v>
          </cell>
          <cell r="L1614" t="str">
            <v>Load Relief</v>
          </cell>
          <cell r="M1614" t="str">
            <v>Specific</v>
          </cell>
          <cell r="O1614" t="str">
            <v>Closed</v>
          </cell>
          <cell r="P1614">
            <v>8979</v>
          </cell>
          <cell r="Q1614" t="str">
            <v>C08303</v>
          </cell>
          <cell r="R1614">
            <v>38401</v>
          </cell>
          <cell r="S1614" t="str">
            <v>saenzj</v>
          </cell>
          <cell r="U1614" t="str">
            <v>Convert approximately 241 kVA to 13.8 kV on the 22J3 feeder. This load will be then transferred onto the Metcalf # 96 96W1 feeder in Winthrop.</v>
          </cell>
          <cell r="V1614" t="str">
            <v>See attached document for explanation of re-authorization.</v>
          </cell>
          <cell r="W1614" t="str">
            <v>The 22J3 feeder is projected to be loaded to 115% of its Summer Normal (SN) rating. This feeder cannot be relieved by switching since the 22J6 and 22J7 do not have sufficient capacity to allow a transfer of load. This work is part of an overall plan recom</v>
          </cell>
          <cell r="X1614" t="str">
            <v>Div Ops-NE Electric</v>
          </cell>
          <cell r="Y1614" t="str">
            <v>75005310E</v>
          </cell>
          <cell r="Z1614" t="str">
            <v>MAE1000 - MA Electric Distribution PC</v>
          </cell>
          <cell r="AA1614" t="str">
            <v>NONE</v>
          </cell>
          <cell r="AB1614" t="str">
            <v>SUB #22 WINTHROP - ARGYLE STREET, W</v>
          </cell>
          <cell r="AE1614">
            <v>3</v>
          </cell>
          <cell r="AF1614" t="str">
            <v>3</v>
          </cell>
          <cell r="AG1614">
            <v>39169</v>
          </cell>
          <cell r="AH1614">
            <v>255158</v>
          </cell>
          <cell r="AI1614">
            <v>0</v>
          </cell>
          <cell r="AJ1614">
            <v>0</v>
          </cell>
          <cell r="AK1614">
            <v>0</v>
          </cell>
          <cell r="AL1614">
            <v>0</v>
          </cell>
          <cell r="AM1614">
            <v>1</v>
          </cell>
          <cell r="AN1614">
            <v>1</v>
          </cell>
        </row>
        <row r="1615">
          <cell r="A1615" t="str">
            <v>C008306</v>
          </cell>
          <cell r="B1615">
            <v>5310</v>
          </cell>
          <cell r="D1615" t="str">
            <v>Pine Banks Recond 67J4 Cable</v>
          </cell>
          <cell r="E1615" t="str">
            <v>P_Electric Distribution Line MA</v>
          </cell>
          <cell r="G1615" t="str">
            <v>30</v>
          </cell>
          <cell r="H1615" t="str">
            <v>NONE</v>
          </cell>
          <cell r="I1615" t="str">
            <v>RADZIK, CHRISTOPHER</v>
          </cell>
          <cell r="J1615" t="str">
            <v>System Capacity &amp; Performance</v>
          </cell>
          <cell r="K1615" t="str">
            <v>D_Non-REP LINE OTHER</v>
          </cell>
          <cell r="L1615" t="str">
            <v>Load Relief</v>
          </cell>
          <cell r="M1615" t="str">
            <v>Specific</v>
          </cell>
          <cell r="N1615" t="str">
            <v>UG Cable Replacements</v>
          </cell>
          <cell r="O1615" t="str">
            <v>Closed</v>
          </cell>
          <cell r="P1615">
            <v>8425</v>
          </cell>
          <cell r="Q1615" t="str">
            <v>C08306</v>
          </cell>
          <cell r="R1615">
            <v>38405</v>
          </cell>
          <cell r="S1615" t="str">
            <v>perico</v>
          </cell>
          <cell r="U1615" t="str">
            <v>Pine Banks Recond 67J4 Cable</v>
          </cell>
          <cell r="V1615" t="str">
            <v xml:space="preserve">  </v>
          </cell>
          <cell r="W1615" t="str">
            <v>The 67J4 feeder is anticipated to exceed its SN thermal ratings and this project will call for the replacement of the feeders limiting section of cable.</v>
          </cell>
          <cell r="X1615" t="str">
            <v>Div Ops-NE Electric</v>
          </cell>
          <cell r="Y1615" t="str">
            <v>75005310E</v>
          </cell>
          <cell r="Z1615" t="str">
            <v>MAE1000 - MA Electric Distribution PC</v>
          </cell>
          <cell r="AA1615" t="str">
            <v>NONE</v>
          </cell>
          <cell r="AB1615" t="str">
            <v>SUB #67 PINE BANKS (STONE PLACE), M</v>
          </cell>
          <cell r="AE1615">
            <v>5</v>
          </cell>
          <cell r="AF1615" t="str">
            <v>5</v>
          </cell>
          <cell r="AG1615">
            <v>41213</v>
          </cell>
          <cell r="AH1615">
            <v>490800</v>
          </cell>
          <cell r="AI1615">
            <v>0</v>
          </cell>
          <cell r="AJ1615">
            <v>0</v>
          </cell>
          <cell r="AK1615">
            <v>0</v>
          </cell>
          <cell r="AL1615">
            <v>0</v>
          </cell>
          <cell r="AM1615">
            <v>1</v>
          </cell>
          <cell r="AN1615">
            <v>1</v>
          </cell>
        </row>
        <row r="1616">
          <cell r="A1616" t="str">
            <v>C008307</v>
          </cell>
          <cell r="B1616">
            <v>5310</v>
          </cell>
          <cell r="C1616" t="str">
            <v>Massachusetts - West</v>
          </cell>
          <cell r="D1616" t="str">
            <v>LYNN#21:Replace VC cable 21J33</v>
          </cell>
          <cell r="E1616" t="str">
            <v>P_Electric Distribution Line MA</v>
          </cell>
          <cell r="G1616" t="str">
            <v>31</v>
          </cell>
          <cell r="H1616" t="str">
            <v>12</v>
          </cell>
          <cell r="I1616" t="str">
            <v>HALL, TIMOTHY</v>
          </cell>
          <cell r="J1616" t="str">
            <v>Asset Condition</v>
          </cell>
          <cell r="K1616" t="str">
            <v>D_Non-REP LINE OTHER</v>
          </cell>
          <cell r="L1616" t="str">
            <v>Asset Replacement</v>
          </cell>
          <cell r="M1616" t="str">
            <v>Specific</v>
          </cell>
          <cell r="N1616" t="str">
            <v>UG Cable Replacements</v>
          </cell>
          <cell r="O1616" t="str">
            <v>open</v>
          </cell>
          <cell r="P1616">
            <v>8273</v>
          </cell>
          <cell r="Q1616" t="str">
            <v>C08307</v>
          </cell>
          <cell r="R1616">
            <v>38405</v>
          </cell>
          <cell r="S1616" t="str">
            <v>perico</v>
          </cell>
          <cell r="U1616" t="str">
            <v>Replace 3531 feet of VC cable on 21J33</v>
          </cell>
          <cell r="V1616" t="str">
            <v xml:space="preserve">  </v>
          </cell>
          <cell r="W1616" t="str">
            <v xml:space="preserve">  </v>
          </cell>
          <cell r="X1616" t="str">
            <v>Div Ops-NE Electric</v>
          </cell>
          <cell r="Y1616" t="str">
            <v>75005310E</v>
          </cell>
          <cell r="Z1616" t="str">
            <v>MAE1000 - MA Electric Distribution PC</v>
          </cell>
          <cell r="AA1616" t="str">
            <v>NONE</v>
          </cell>
          <cell r="AB1616" t="str">
            <v>SUB #21 LYNN - LYNNWAY, LYNN</v>
          </cell>
          <cell r="AC1616" t="str">
            <v>A0 C0 X0</v>
          </cell>
          <cell r="AE1616">
            <v>3</v>
          </cell>
          <cell r="AF1616" t="str">
            <v>3</v>
          </cell>
          <cell r="AG1616">
            <v>41213</v>
          </cell>
          <cell r="AH1616">
            <v>389340</v>
          </cell>
        </row>
        <row r="1617">
          <cell r="A1617" t="str">
            <v>C008308</v>
          </cell>
          <cell r="B1617">
            <v>5310</v>
          </cell>
          <cell r="D1617" t="str">
            <v>Lynn #21:Replace VC Cable 21J23</v>
          </cell>
          <cell r="E1617" t="str">
            <v>P_Electric Distribution Line MA</v>
          </cell>
          <cell r="G1617" t="str">
            <v>30</v>
          </cell>
          <cell r="H1617" t="str">
            <v>NONE</v>
          </cell>
          <cell r="I1617" t="str">
            <v>PRIFTI, ELTON</v>
          </cell>
          <cell r="J1617" t="str">
            <v>Asset Condition</v>
          </cell>
          <cell r="L1617" t="str">
            <v>Asset Replacement</v>
          </cell>
          <cell r="M1617" t="str">
            <v>Specific</v>
          </cell>
          <cell r="N1617" t="str">
            <v>UG Cable Replacements</v>
          </cell>
          <cell r="O1617" t="str">
            <v>Closed</v>
          </cell>
          <cell r="P1617">
            <v>8267</v>
          </cell>
          <cell r="Q1617" t="str">
            <v>C08308</v>
          </cell>
          <cell r="R1617">
            <v>38405</v>
          </cell>
          <cell r="S1617" t="str">
            <v>perico</v>
          </cell>
          <cell r="U1617" t="str">
            <v>Repalce 2893 feet of VC cable on 21J23. MH Survey was completed and a large amount of maintenance was identified as needed in order to reconductor the circuit.  Maintenance tasks such as bonding, racks, asbestos abatement and manhole</v>
          </cell>
          <cell r="V1617" t="str">
            <v xml:space="preserve">  </v>
          </cell>
          <cell r="W1617" t="str">
            <v xml:space="preserve">  </v>
          </cell>
          <cell r="X1617" t="str">
            <v>Div Ops-NE Electric</v>
          </cell>
          <cell r="Y1617" t="str">
            <v>75005310E</v>
          </cell>
          <cell r="Z1617" t="str">
            <v>MAE1000 - MA Electric Distribution PC</v>
          </cell>
          <cell r="AA1617" t="str">
            <v>NONE</v>
          </cell>
          <cell r="AB1617" t="str">
            <v>SUB #21 LYNN - LYNNWAY, LYNN</v>
          </cell>
          <cell r="AE1617">
            <v>5</v>
          </cell>
          <cell r="AF1617" t="str">
            <v>5</v>
          </cell>
          <cell r="AG1617">
            <v>39769</v>
          </cell>
          <cell r="AH1617">
            <v>505000</v>
          </cell>
          <cell r="AI1617">
            <v>0</v>
          </cell>
          <cell r="AJ1617">
            <v>0</v>
          </cell>
          <cell r="AK1617">
            <v>0</v>
          </cell>
          <cell r="AL1617">
            <v>1</v>
          </cell>
          <cell r="AM1617">
            <v>0</v>
          </cell>
          <cell r="AN1617">
            <v>1</v>
          </cell>
        </row>
        <row r="1618">
          <cell r="A1618" t="str">
            <v>C008370</v>
          </cell>
          <cell r="B1618">
            <v>5310</v>
          </cell>
          <cell r="D1618" t="str">
            <v>N Quincy 11 New 13.8 kV Swtchgr</v>
          </cell>
          <cell r="E1618" t="str">
            <v>P_Electric Distribution Sub MA</v>
          </cell>
          <cell r="G1618" t="str">
            <v>NONE</v>
          </cell>
          <cell r="H1618" t="str">
            <v>NONE</v>
          </cell>
          <cell r="I1618" t="str">
            <v>REIS, NICHOLAS</v>
          </cell>
          <cell r="L1618" t="str">
            <v>Asset Replacement</v>
          </cell>
          <cell r="M1618" t="str">
            <v>Specific</v>
          </cell>
          <cell r="O1618" t="str">
            <v>cancelled</v>
          </cell>
          <cell r="Q1618" t="str">
            <v>C08370</v>
          </cell>
          <cell r="R1618">
            <v>38408</v>
          </cell>
          <cell r="S1618" t="str">
            <v>reisnj</v>
          </cell>
          <cell r="U1618" t="str">
            <v>N Quincy 11 substation install new 13.8 kV metal clad switchgear and reconfigure existing 13.8 kV feeders</v>
          </cell>
          <cell r="V1618" t="str">
            <v xml:space="preserve">cancel fp per email from Kelly, Patrick N. (SYR) 7/13/09. Kabir Salaam </v>
          </cell>
          <cell r="W1618" t="str">
            <v>Recommended by Quincy study to provide contingency load relief at N. Quincy 11 substation</v>
          </cell>
          <cell r="X1618" t="str">
            <v>Div Ops-NE Electric</v>
          </cell>
          <cell r="Y1618" t="str">
            <v>75005310E</v>
          </cell>
          <cell r="Z1618" t="str">
            <v>MAE1000 - MA Electric Distribution PC</v>
          </cell>
          <cell r="AA1618" t="str">
            <v>NONE</v>
          </cell>
          <cell r="AB1618" t="str">
            <v>SUB #11 NORTH QUINCY, QUINCY</v>
          </cell>
          <cell r="AE1618">
            <v>0</v>
          </cell>
          <cell r="AK1618">
            <v>40007</v>
          </cell>
        </row>
        <row r="1619">
          <cell r="A1619" t="str">
            <v>C008371</v>
          </cell>
          <cell r="B1619">
            <v>5310</v>
          </cell>
          <cell r="D1619" t="str">
            <v>N Quincy 11 expand duct system</v>
          </cell>
          <cell r="E1619" t="str">
            <v>P_Electric Distribution Line MA</v>
          </cell>
          <cell r="G1619" t="str">
            <v>NONE</v>
          </cell>
          <cell r="H1619" t="str">
            <v>NONE</v>
          </cell>
          <cell r="I1619" t="str">
            <v>BURKS, EMILY</v>
          </cell>
          <cell r="J1619" t="str">
            <v>Asset Condition</v>
          </cell>
          <cell r="L1619" t="str">
            <v>Asset Replacement</v>
          </cell>
          <cell r="M1619" t="str">
            <v>Specific</v>
          </cell>
          <cell r="O1619" t="str">
            <v>Closed</v>
          </cell>
          <cell r="P1619">
            <v>8319</v>
          </cell>
          <cell r="Q1619" t="str">
            <v>C08371</v>
          </cell>
          <cell r="R1619">
            <v>38408</v>
          </cell>
          <cell r="S1619" t="str">
            <v>reisnj</v>
          </cell>
          <cell r="U1619" t="str">
            <v>NOT USED - N Quincy 11 expand duct sytem</v>
          </cell>
          <cell r="V1619" t="str">
            <v xml:space="preserve">  </v>
          </cell>
          <cell r="W1619" t="str">
            <v>Load Relief for N. Quincy Substation</v>
          </cell>
          <cell r="X1619" t="str">
            <v>Div Ops-NE Electric</v>
          </cell>
          <cell r="Y1619" t="str">
            <v>75005310E</v>
          </cell>
          <cell r="Z1619" t="str">
            <v>MAE1000 - MA Electric Distribution PC</v>
          </cell>
          <cell r="AA1619" t="str">
            <v>NONE</v>
          </cell>
          <cell r="AB1619" t="str">
            <v>SUB #11 NORTH QUINCY, QUINCY</v>
          </cell>
          <cell r="AE1619">
            <v>0</v>
          </cell>
        </row>
        <row r="1620">
          <cell r="A1620" t="str">
            <v>C008372</v>
          </cell>
          <cell r="B1620">
            <v>5310</v>
          </cell>
          <cell r="D1620" t="str">
            <v>Atlantic 4 convert 5 MVA</v>
          </cell>
          <cell r="E1620" t="str">
            <v>P_Electric Distribution Line MA</v>
          </cell>
          <cell r="G1620" t="str">
            <v>NONE</v>
          </cell>
          <cell r="H1620" t="str">
            <v>NONE</v>
          </cell>
          <cell r="I1620" t="str">
            <v>BURKS, EMILY</v>
          </cell>
          <cell r="J1620" t="str">
            <v>System Capacity &amp; Performance</v>
          </cell>
          <cell r="L1620" t="str">
            <v>Load Relief</v>
          </cell>
          <cell r="M1620" t="str">
            <v>Specific</v>
          </cell>
          <cell r="O1620" t="str">
            <v>Closed</v>
          </cell>
          <cell r="P1620">
            <v>7742</v>
          </cell>
          <cell r="Q1620" t="str">
            <v>C08372</v>
          </cell>
          <cell r="R1620">
            <v>38408</v>
          </cell>
          <cell r="S1620" t="str">
            <v>reisnj</v>
          </cell>
          <cell r="U1620" t="str">
            <v>NOT USED - Atlantic #4 sub convert 5 MVA</v>
          </cell>
          <cell r="V1620" t="str">
            <v xml:space="preserve">  </v>
          </cell>
          <cell r="W1620" t="str">
            <v>Load Relief on the Atlantic T1 &amp; T2 and the 4J1</v>
          </cell>
          <cell r="X1620" t="str">
            <v>Div Ops-NE Electric</v>
          </cell>
          <cell r="Y1620" t="str">
            <v>75005310E</v>
          </cell>
          <cell r="Z1620" t="str">
            <v>MAE1000 - MA Electric Distribution PC</v>
          </cell>
          <cell r="AA1620" t="str">
            <v>NONE</v>
          </cell>
          <cell r="AB1620" t="str">
            <v>MASS PLANT - MA 5310 - MAE1000</v>
          </cell>
          <cell r="AE1620">
            <v>0</v>
          </cell>
        </row>
        <row r="1621">
          <cell r="A1621" t="str">
            <v>C008373</v>
          </cell>
          <cell r="B1621">
            <v>5310</v>
          </cell>
          <cell r="D1621" t="str">
            <v>Quincy Upgrade feeder getaways</v>
          </cell>
          <cell r="E1621" t="str">
            <v>P_Electric Distribution Line MA</v>
          </cell>
          <cell r="G1621" t="str">
            <v>NONE</v>
          </cell>
          <cell r="H1621" t="str">
            <v>NONE</v>
          </cell>
          <cell r="I1621" t="str">
            <v>BURKS, EMILY</v>
          </cell>
          <cell r="J1621" t="str">
            <v>Asset Condition</v>
          </cell>
          <cell r="L1621" t="str">
            <v>Asset Replacement</v>
          </cell>
          <cell r="M1621" t="str">
            <v>Specific</v>
          </cell>
          <cell r="O1621" t="str">
            <v>Closed</v>
          </cell>
          <cell r="P1621">
            <v>8439</v>
          </cell>
          <cell r="Q1621" t="str">
            <v>C08373</v>
          </cell>
          <cell r="R1621">
            <v>38408</v>
          </cell>
          <cell r="S1621" t="str">
            <v>reisnj</v>
          </cell>
          <cell r="U1621" t="str">
            <v>NOT USED - Quincy Up grade Existing feeder getaways to 1000KCMIL CU</v>
          </cell>
          <cell r="V1621" t="str">
            <v xml:space="preserve">  </v>
          </cell>
          <cell r="W1621" t="str">
            <v>Capacity upgrades on Quincy Feeders for load relief</v>
          </cell>
          <cell r="X1621" t="str">
            <v>Div Ops-NE Electric</v>
          </cell>
          <cell r="Y1621" t="str">
            <v>75005310E</v>
          </cell>
          <cell r="Z1621" t="str">
            <v>MAE1000 - MA Electric Distribution PC</v>
          </cell>
          <cell r="AA1621" t="str">
            <v>NONE</v>
          </cell>
          <cell r="AB1621" t="str">
            <v>MASS PLANT - MA 5310 - MAE1000</v>
          </cell>
          <cell r="AE1621">
            <v>0</v>
          </cell>
        </row>
        <row r="1622">
          <cell r="A1622" t="str">
            <v>C008375</v>
          </cell>
          <cell r="B1622">
            <v>5310</v>
          </cell>
          <cell r="D1622" t="str">
            <v>Quincy Feeder Tie Upgrade</v>
          </cell>
          <cell r="E1622" t="str">
            <v>P_Electric Distribution Line MA</v>
          </cell>
          <cell r="G1622" t="str">
            <v>NONE</v>
          </cell>
          <cell r="H1622" t="str">
            <v>NONE</v>
          </cell>
          <cell r="I1622" t="str">
            <v>BURKS, EMILY</v>
          </cell>
          <cell r="J1622" t="str">
            <v>System Capacity &amp; Performance</v>
          </cell>
          <cell r="L1622" t="str">
            <v>Load Relief</v>
          </cell>
          <cell r="M1622" t="str">
            <v>Specific</v>
          </cell>
          <cell r="O1622" t="str">
            <v>Closed</v>
          </cell>
          <cell r="P1622">
            <v>8436</v>
          </cell>
          <cell r="Q1622" t="str">
            <v>C08375</v>
          </cell>
          <cell r="R1622">
            <v>38408</v>
          </cell>
          <cell r="S1622" t="str">
            <v>reisnj</v>
          </cell>
          <cell r="U1622" t="str">
            <v>NOT USED - Quincy MA Upgrade conductors along specfic paths to provide for adequate feeder tie capacity</v>
          </cell>
          <cell r="V1622" t="str">
            <v xml:space="preserve">  </v>
          </cell>
          <cell r="W1622" t="str">
            <v>Reduce MHW Exosure of Feeders</v>
          </cell>
          <cell r="X1622" t="str">
            <v>Div Ops-NE Electric</v>
          </cell>
          <cell r="Y1622" t="str">
            <v>75005310E</v>
          </cell>
          <cell r="Z1622" t="str">
            <v>MAE1000 - MA Electric Distribution PC</v>
          </cell>
          <cell r="AA1622" t="str">
            <v>NONE</v>
          </cell>
          <cell r="AB1622" t="str">
            <v>MASS PLANT - MA 5310 - MAE1000</v>
          </cell>
          <cell r="AE1622">
            <v>0</v>
          </cell>
        </row>
        <row r="1623">
          <cell r="A1623" t="str">
            <v>C008406</v>
          </cell>
          <cell r="B1623">
            <v>5310</v>
          </cell>
          <cell r="D1623" t="str">
            <v>Beverly - New Boiler</v>
          </cell>
          <cell r="E1623" t="str">
            <v>P_Electric GenPlant Fac IT Share MA</v>
          </cell>
          <cell r="G1623" t="str">
            <v>NONE</v>
          </cell>
          <cell r="H1623" t="str">
            <v>NONE</v>
          </cell>
          <cell r="L1623" t="str">
            <v>Facilities</v>
          </cell>
          <cell r="M1623" t="str">
            <v>Specific</v>
          </cell>
          <cell r="O1623" t="str">
            <v>Closed</v>
          </cell>
          <cell r="Q1623" t="str">
            <v>C08406</v>
          </cell>
          <cell r="R1623">
            <v>38413</v>
          </cell>
          <cell r="S1623" t="str">
            <v>burnsp</v>
          </cell>
          <cell r="U1623" t="str">
            <v>Replace exsiting Boiler in Beverly.  Existing boiler is beyond its useful life</v>
          </cell>
          <cell r="V1623" t="str">
            <v xml:space="preserve">  </v>
          </cell>
          <cell r="W1623" t="str">
            <v xml:space="preserve">  </v>
          </cell>
          <cell r="X1623" t="str">
            <v>Conversion Only</v>
          </cell>
          <cell r="Y1623" t="str">
            <v>99995310E</v>
          </cell>
          <cell r="Z1623" t="str">
            <v>MAE1000 - MA Electric Distribution PC</v>
          </cell>
          <cell r="AA1623" t="str">
            <v>NONE</v>
          </cell>
          <cell r="AB1623" t="str">
            <v>DISTRIBUTION BLDG - RIVER STREET, B</v>
          </cell>
          <cell r="AE1623">
            <v>1</v>
          </cell>
          <cell r="AF1623" t="str">
            <v>1</v>
          </cell>
          <cell r="AG1623">
            <v>38623</v>
          </cell>
          <cell r="AH1623">
            <v>0</v>
          </cell>
          <cell r="AI1623">
            <v>1</v>
          </cell>
          <cell r="AJ1623">
            <v>1</v>
          </cell>
          <cell r="AK1623">
            <v>1</v>
          </cell>
          <cell r="AL1623">
            <v>0</v>
          </cell>
          <cell r="AM1623">
            <v>1</v>
          </cell>
          <cell r="AN1623">
            <v>1</v>
          </cell>
        </row>
        <row r="1624">
          <cell r="A1624" t="str">
            <v>C008407</v>
          </cell>
          <cell r="B1624">
            <v>5310</v>
          </cell>
          <cell r="D1624" t="str">
            <v>Dist Battery Replacement - Phase 1</v>
          </cell>
          <cell r="E1624" t="str">
            <v>P_Electric Distribution Sub MA</v>
          </cell>
          <cell r="G1624" t="str">
            <v>49</v>
          </cell>
          <cell r="H1624" t="str">
            <v>15</v>
          </cell>
          <cell r="I1624" t="str">
            <v>DUARTE,EILEEN</v>
          </cell>
          <cell r="J1624" t="str">
            <v>Asset Condition</v>
          </cell>
          <cell r="L1624" t="str">
            <v>Asset Replacement</v>
          </cell>
          <cell r="M1624" t="str">
            <v>Program</v>
          </cell>
          <cell r="N1624" t="str">
            <v>Substation Asset Replacement</v>
          </cell>
          <cell r="O1624" t="str">
            <v>Closed</v>
          </cell>
          <cell r="P1624">
            <v>7255</v>
          </cell>
          <cell r="Q1624" t="str">
            <v>C08407</v>
          </cell>
          <cell r="R1624">
            <v>38413</v>
          </cell>
          <cell r="S1624" t="str">
            <v>nanglf</v>
          </cell>
          <cell r="U1624" t="str">
            <v>Atlantic Substation - Battery &amp; Battery Charger Replacement Project</v>
          </cell>
          <cell r="V1624" t="str">
            <v xml:space="preserve">Per McGrath project not DxT - Changed planning classification 1/15/07 - JC_x000D_
This project was originally circulated for approval for preliminary engineering only._x000D_
Preliminary engineering have been completed._x000D_
The project is now submitted for approval for </v>
          </cell>
          <cell r="W1624" t="str">
            <v>Please reference the Strategy Paper titled "Replacement Strategy For Substation Batteries In  New York and New England" authored by John Gavin and Dan Falla and dated November 10, 2004 for background information and justification for this project. This no</v>
          </cell>
          <cell r="X1624" t="str">
            <v>Div Ops-NE Electric</v>
          </cell>
          <cell r="Y1624" t="str">
            <v>75005310E</v>
          </cell>
          <cell r="Z1624" t="str">
            <v>MAE1000 - MA Electric Distribution PC</v>
          </cell>
          <cell r="AA1624" t="str">
            <v>NONE</v>
          </cell>
          <cell r="AB1624" t="str">
            <v xml:space="preserve">COMPANY 5310 LEVEL ELECT DIST </v>
          </cell>
          <cell r="AE1624">
            <v>4</v>
          </cell>
          <cell r="AF1624" t="str">
            <v>4</v>
          </cell>
          <cell r="AG1624">
            <v>39170</v>
          </cell>
          <cell r="AH1624">
            <v>87277</v>
          </cell>
          <cell r="AI1624">
            <v>1</v>
          </cell>
          <cell r="AJ1624">
            <v>1</v>
          </cell>
          <cell r="AK1624">
            <v>1</v>
          </cell>
          <cell r="AL1624">
            <v>0</v>
          </cell>
          <cell r="AM1624">
            <v>1</v>
          </cell>
          <cell r="AN1624">
            <v>1</v>
          </cell>
        </row>
        <row r="1625">
          <cell r="A1625" t="str">
            <v>C008408</v>
          </cell>
          <cell r="B1625">
            <v>5310</v>
          </cell>
          <cell r="D1625" t="str">
            <v>North andover - Generator Installat</v>
          </cell>
          <cell r="E1625" t="str">
            <v>P_Electric GenPlant Fac IT Share MA</v>
          </cell>
          <cell r="G1625" t="str">
            <v>NONE</v>
          </cell>
          <cell r="H1625" t="str">
            <v>NONE</v>
          </cell>
          <cell r="L1625" t="str">
            <v>Facilities</v>
          </cell>
          <cell r="M1625" t="str">
            <v>Specific</v>
          </cell>
          <cell r="O1625" t="str">
            <v>Closed</v>
          </cell>
          <cell r="Q1625" t="str">
            <v>C08408</v>
          </cell>
          <cell r="R1625">
            <v>38413</v>
          </cell>
          <cell r="S1625" t="str">
            <v>burnsp</v>
          </cell>
          <cell r="U1625" t="str">
            <v>Install a new 125 kw genrator at teh North Andover Service Center</v>
          </cell>
          <cell r="V1625" t="str">
            <v xml:space="preserve">  </v>
          </cell>
          <cell r="W1625" t="str">
            <v xml:space="preserve">  </v>
          </cell>
          <cell r="X1625" t="str">
            <v>Conversion Only</v>
          </cell>
          <cell r="Y1625" t="str">
            <v>99995310E</v>
          </cell>
          <cell r="Z1625" t="str">
            <v>MAE1000 - MA Electric Distribution PC</v>
          </cell>
          <cell r="AA1625" t="str">
            <v>NONE</v>
          </cell>
          <cell r="AB1625" t="str">
            <v>DISTRICT OFFICE</v>
          </cell>
          <cell r="AE1625">
            <v>2</v>
          </cell>
          <cell r="AF1625" t="str">
            <v>2</v>
          </cell>
          <cell r="AG1625">
            <v>38708</v>
          </cell>
          <cell r="AH1625">
            <v>35000</v>
          </cell>
          <cell r="AI1625">
            <v>1</v>
          </cell>
          <cell r="AJ1625">
            <v>1</v>
          </cell>
          <cell r="AK1625">
            <v>1</v>
          </cell>
          <cell r="AL1625">
            <v>0</v>
          </cell>
          <cell r="AM1625">
            <v>1</v>
          </cell>
          <cell r="AN1625">
            <v>1</v>
          </cell>
        </row>
        <row r="1626">
          <cell r="A1626" t="str">
            <v>C008411</v>
          </cell>
          <cell r="B1626">
            <v>5310</v>
          </cell>
          <cell r="D1626" t="str">
            <v>Tewksbury - Sewer Tie In</v>
          </cell>
          <cell r="E1626" t="str">
            <v>P_Electric GenPlant Fac IT Share MA</v>
          </cell>
          <cell r="G1626" t="str">
            <v>NONE</v>
          </cell>
          <cell r="H1626" t="str">
            <v>NONE</v>
          </cell>
          <cell r="L1626" t="str">
            <v>Facilities</v>
          </cell>
          <cell r="M1626" t="str">
            <v>Specific</v>
          </cell>
          <cell r="O1626" t="str">
            <v>Closed</v>
          </cell>
          <cell r="Q1626" t="str">
            <v>C08411</v>
          </cell>
          <cell r="R1626">
            <v>38413</v>
          </cell>
          <cell r="S1626" t="str">
            <v>burnsp</v>
          </cell>
          <cell r="U1626" t="str">
            <v>Replace existing septic system in tewksbury by tieing into City Sewer</v>
          </cell>
          <cell r="V1626" t="str">
            <v>can't find Majjpr Location for Tewksbury</v>
          </cell>
          <cell r="W1626" t="str">
            <v xml:space="preserve">  </v>
          </cell>
          <cell r="X1626" t="str">
            <v>Conversion Only</v>
          </cell>
          <cell r="Y1626" t="str">
            <v>99995310E</v>
          </cell>
          <cell r="Z1626" t="str">
            <v>MAE1000 - MA Electric Distribution PC</v>
          </cell>
          <cell r="AA1626" t="str">
            <v>NONE</v>
          </cell>
          <cell r="AB1626" t="str">
            <v>DISTRICT OFFICE</v>
          </cell>
          <cell r="AE1626">
            <v>1</v>
          </cell>
          <cell r="AF1626" t="str">
            <v>1</v>
          </cell>
          <cell r="AG1626">
            <v>38624</v>
          </cell>
          <cell r="AH1626">
            <v>60000</v>
          </cell>
          <cell r="AI1626">
            <v>1</v>
          </cell>
          <cell r="AJ1626">
            <v>1</v>
          </cell>
          <cell r="AK1626">
            <v>1</v>
          </cell>
          <cell r="AL1626">
            <v>0</v>
          </cell>
          <cell r="AM1626">
            <v>1</v>
          </cell>
          <cell r="AN1626">
            <v>1</v>
          </cell>
        </row>
        <row r="1627">
          <cell r="A1627" t="str">
            <v>C008412</v>
          </cell>
          <cell r="B1627">
            <v>5310</v>
          </cell>
          <cell r="D1627" t="str">
            <v>Cancelled Battery Replacemnt FY 07</v>
          </cell>
          <cell r="E1627" t="str">
            <v>P_Electric Distribution Sub MA</v>
          </cell>
          <cell r="G1627" t="str">
            <v>NONE</v>
          </cell>
          <cell r="H1627" t="str">
            <v>NONE</v>
          </cell>
          <cell r="I1627" t="str">
            <v>FALLA, DANIEL</v>
          </cell>
          <cell r="L1627" t="str">
            <v>Asset Replacement</v>
          </cell>
          <cell r="M1627" t="str">
            <v>Specific</v>
          </cell>
          <cell r="O1627" t="str">
            <v>cancelled</v>
          </cell>
          <cell r="Q1627" t="str">
            <v>C08412</v>
          </cell>
          <cell r="R1627">
            <v>38413</v>
          </cell>
          <cell r="S1627" t="str">
            <v>nanglf</v>
          </cell>
          <cell r="U1627" t="str">
            <v>Replace battery installations installed prior to 1986 in Micellaneous substations with in New England Distribution substations.   Replace batteries at Foxboro 2 3432, South Bellingham 346, Rockland St 39, Holbrook 10, and Riverside 17.</v>
          </cell>
          <cell r="V1627" t="str">
            <v>Cancelled project we were not going to use J Cerullli 4/12/2006.</v>
          </cell>
          <cell r="W1627" t="str">
            <v xml:space="preserve">  </v>
          </cell>
          <cell r="X1627" t="str">
            <v>Div Ops-NE Electric</v>
          </cell>
          <cell r="Y1627" t="str">
            <v>75005310E</v>
          </cell>
          <cell r="Z1627" t="str">
            <v>MAE1000 - MA Electric Distribution PC</v>
          </cell>
          <cell r="AA1627" t="str">
            <v>NONE</v>
          </cell>
          <cell r="AB1627" t="str">
            <v xml:space="preserve">COMPANY 5310 LEVEL ELECT DIST </v>
          </cell>
          <cell r="AE1627">
            <v>0</v>
          </cell>
          <cell r="AK1627">
            <v>38819</v>
          </cell>
        </row>
        <row r="1628">
          <cell r="A1628" t="str">
            <v>C008414</v>
          </cell>
          <cell r="B1628">
            <v>5310</v>
          </cell>
          <cell r="D1628" t="str">
            <v>Battery Replacement MECo FY08</v>
          </cell>
          <cell r="E1628" t="str">
            <v>P_Electric Distribution Sub MA</v>
          </cell>
          <cell r="G1628" t="str">
            <v>39</v>
          </cell>
          <cell r="H1628" t="str">
            <v>NONE</v>
          </cell>
          <cell r="I1628" t="str">
            <v>FALLA, DANIEL</v>
          </cell>
          <cell r="J1628" t="str">
            <v>Asset Condition</v>
          </cell>
          <cell r="L1628" t="str">
            <v>Asset Replacement</v>
          </cell>
          <cell r="M1628" t="str">
            <v>Program</v>
          </cell>
          <cell r="N1628" t="str">
            <v>Substation Asset Replacement</v>
          </cell>
          <cell r="O1628" t="str">
            <v>Closed</v>
          </cell>
          <cell r="P1628">
            <v>7180</v>
          </cell>
          <cell r="Q1628" t="str">
            <v>C08414</v>
          </cell>
          <cell r="R1628">
            <v>38413</v>
          </cell>
          <cell r="S1628" t="str">
            <v>nanglf</v>
          </cell>
          <cell r="U1628" t="str">
            <v>Replace battery installations installed prior to 1986 in Micellaneous substations with in New England Distribution substations.  Replace batteries at miscellaneous locations.</v>
          </cell>
          <cell r="V1628" t="str">
            <v>Changed project to non divisional on 4/12/2006 to allow more flexibility in which substations to work in for FY'08.  Also revised estimate to reflect spending as per Dan Falla - J. Cerulli_x000D_
_x000D_
1/15 - Added planning classification and REP designations - JC</v>
          </cell>
          <cell r="W1628" t="str">
            <v xml:space="preserve">  </v>
          </cell>
          <cell r="X1628" t="str">
            <v>Conversion Only</v>
          </cell>
          <cell r="Y1628" t="str">
            <v>99995310E</v>
          </cell>
          <cell r="Z1628" t="str">
            <v>MAE1000 - MA Electric Distribution PC</v>
          </cell>
          <cell r="AA1628" t="str">
            <v>NONE</v>
          </cell>
          <cell r="AB1628" t="str">
            <v xml:space="preserve">COMPANY 5310 LEVEL ELECT DIST </v>
          </cell>
          <cell r="AE1628">
            <v>3</v>
          </cell>
          <cell r="AF1628" t="str">
            <v>3</v>
          </cell>
          <cell r="AG1628">
            <v>39269</v>
          </cell>
          <cell r="AH1628">
            <v>540000</v>
          </cell>
          <cell r="AI1628">
            <v>0</v>
          </cell>
          <cell r="AJ1628">
            <v>0</v>
          </cell>
          <cell r="AK1628">
            <v>0</v>
          </cell>
          <cell r="AL1628">
            <v>1</v>
          </cell>
          <cell r="AM1628">
            <v>0</v>
          </cell>
          <cell r="AN1628">
            <v>1</v>
          </cell>
        </row>
        <row r="1629">
          <cell r="A1629" t="str">
            <v>C008427</v>
          </cell>
          <cell r="B1629">
            <v>5310</v>
          </cell>
          <cell r="D1629" t="str">
            <v>Walker Street Sub Battery Project</v>
          </cell>
          <cell r="E1629" t="str">
            <v>P_Electric Distribution Sub MA</v>
          </cell>
          <cell r="G1629" t="str">
            <v>NONE</v>
          </cell>
          <cell r="H1629" t="str">
            <v>NONE</v>
          </cell>
          <cell r="I1629" t="str">
            <v>KLEIN, GARY</v>
          </cell>
          <cell r="J1629" t="str">
            <v>Asset Condition</v>
          </cell>
          <cell r="L1629" t="str">
            <v>Asset Replacement</v>
          </cell>
          <cell r="M1629" t="str">
            <v>Specific</v>
          </cell>
          <cell r="N1629" t="str">
            <v>Substation Asset Replacement</v>
          </cell>
          <cell r="O1629" t="str">
            <v>Closed</v>
          </cell>
          <cell r="P1629">
            <v>7573</v>
          </cell>
          <cell r="Q1629" t="str">
            <v>C08427</v>
          </cell>
          <cell r="R1629">
            <v>38414</v>
          </cell>
          <cell r="S1629" t="str">
            <v>nanglf</v>
          </cell>
          <cell r="U1629" t="str">
            <v>Remove existing substation battery and charger.  Install new battery and charger.  Install safety barrier, containment system, and RTU alarm points for DC system in accordance with current design guidelines and standards.</v>
          </cell>
          <cell r="V1629" t="str">
            <v>Per McGrath Walker St is not DxT - changed designation 1/15/07 - JC_x000D_
_x000D_
Estimate #3:  Initiated by G.P. Klabon of Energy Initiatives Group on 01/16/05._x000D_
_x000D_
Estimate #4:  By G.P. Klabon of Energy Initiatives Group on 04/11/06._x000D_
_x000D_
Estimate #5:  By G.P. Klabon</v>
          </cell>
          <cell r="W1629" t="str">
            <v>Please reference the Strategy Paper titled "Replacement Strategy For Substation Batteries In  New York and New England" authored by John Gavin and Dan Falla and dated November 10, 2004 for background information and justification for this project. This no</v>
          </cell>
          <cell r="X1629" t="str">
            <v>Div Ops-NE Electric</v>
          </cell>
          <cell r="Y1629" t="str">
            <v>75005310E</v>
          </cell>
          <cell r="Z1629" t="str">
            <v>MAE1000 - MA Electric Distribution PC</v>
          </cell>
          <cell r="AA1629" t="str">
            <v>NONE</v>
          </cell>
          <cell r="AB1629" t="str">
            <v>SUB #15 WALKER STREET, NORTH ADAMS</v>
          </cell>
          <cell r="AE1629">
            <v>6</v>
          </cell>
          <cell r="AF1629" t="str">
            <v>6</v>
          </cell>
          <cell r="AG1629">
            <v>39590</v>
          </cell>
          <cell r="AH1629">
            <v>105366.98</v>
          </cell>
          <cell r="AI1629">
            <v>0</v>
          </cell>
          <cell r="AJ1629">
            <v>1</v>
          </cell>
          <cell r="AK1629">
            <v>1</v>
          </cell>
          <cell r="AL1629">
            <v>0</v>
          </cell>
          <cell r="AM1629">
            <v>1</v>
          </cell>
          <cell r="AN1629">
            <v>1</v>
          </cell>
        </row>
        <row r="1630">
          <cell r="A1630" t="str">
            <v>C008428</v>
          </cell>
          <cell r="B1630">
            <v>5310</v>
          </cell>
          <cell r="D1630" t="str">
            <v>Battery Replacement FY06</v>
          </cell>
          <cell r="E1630" t="str">
            <v>P_Electric Distribution Sub MA</v>
          </cell>
          <cell r="G1630" t="str">
            <v>49</v>
          </cell>
          <cell r="H1630" t="str">
            <v>NONE</v>
          </cell>
          <cell r="I1630" t="str">
            <v>KLEIN, GARY</v>
          </cell>
          <cell r="J1630" t="str">
            <v>Asset Condition</v>
          </cell>
          <cell r="L1630" t="str">
            <v>Asset Replacement</v>
          </cell>
          <cell r="M1630" t="str">
            <v>Program</v>
          </cell>
          <cell r="N1630" t="str">
            <v>Substation Asset Replacement</v>
          </cell>
          <cell r="O1630" t="str">
            <v>Closed</v>
          </cell>
          <cell r="P1630">
            <v>7179</v>
          </cell>
          <cell r="Q1630" t="str">
            <v>C08428</v>
          </cell>
          <cell r="R1630">
            <v>38414</v>
          </cell>
          <cell r="S1630" t="str">
            <v>nanglf</v>
          </cell>
          <cell r="U1630" t="str">
            <v>Remove existing substation batteries, chargers, and DC distribution panels.  Install new batteries, chargers, and DC distribution panels.  Install safety barriers, containment systems, and RTU alarm points for DC systems in accordance</v>
          </cell>
          <cell r="V1630" t="str">
            <v>1/15/07 - changed it REP designation - JC_x000D_
Estimate #3:  Initiated by G.P. Klabon of Energy Initiatives Group on 01/16/06._x000D_
Project was not a DXT assset and the original estimate apppred by Distribution was version#3 approved pre C.P. Brouillard on 09/10/</v>
          </cell>
          <cell r="W1630" t="str">
            <v>Please reference the Strategy Paper titled "Replacement Strategy For Substation Batteries In  New York and New England" authored by John Gavin and Dan Falla and dated November 10, 2004 for background information and justification for this project. This no</v>
          </cell>
          <cell r="X1630" t="str">
            <v>Div Ops-NE Electric</v>
          </cell>
          <cell r="Y1630" t="str">
            <v>75005310E</v>
          </cell>
          <cell r="Z1630" t="str">
            <v>MAE1000 - MA Electric Distribution PC</v>
          </cell>
          <cell r="AA1630" t="str">
            <v>NONE</v>
          </cell>
          <cell r="AB1630" t="str">
            <v xml:space="preserve">COMPANY 5310 LEVEL ELECT DIST </v>
          </cell>
          <cell r="AE1630">
            <v>9</v>
          </cell>
          <cell r="AF1630" t="str">
            <v>9</v>
          </cell>
          <cell r="AG1630">
            <v>39748</v>
          </cell>
          <cell r="AH1630">
            <v>173573.48</v>
          </cell>
          <cell r="AI1630">
            <v>0</v>
          </cell>
          <cell r="AJ1630">
            <v>1</v>
          </cell>
          <cell r="AK1630">
            <v>1</v>
          </cell>
          <cell r="AL1630">
            <v>0</v>
          </cell>
          <cell r="AM1630">
            <v>1</v>
          </cell>
          <cell r="AN1630">
            <v>1</v>
          </cell>
        </row>
        <row r="1631">
          <cell r="A1631" t="str">
            <v>C008429</v>
          </cell>
          <cell r="B1631">
            <v>5310</v>
          </cell>
          <cell r="D1631" t="str">
            <v>Cancelled Replace Batteries FY07</v>
          </cell>
          <cell r="E1631" t="str">
            <v>P_Electric Distribution Sub MA</v>
          </cell>
          <cell r="G1631" t="str">
            <v>NONE</v>
          </cell>
          <cell r="H1631" t="str">
            <v>NONE</v>
          </cell>
          <cell r="I1631" t="str">
            <v>FALLA, DANIEL</v>
          </cell>
          <cell r="L1631" t="str">
            <v>Asset Replacement</v>
          </cell>
          <cell r="M1631" t="str">
            <v>Specific</v>
          </cell>
          <cell r="O1631" t="str">
            <v>cancelled</v>
          </cell>
          <cell r="Q1631" t="str">
            <v>C08429</v>
          </cell>
          <cell r="R1631">
            <v>38414</v>
          </cell>
          <cell r="S1631" t="str">
            <v>nanglf</v>
          </cell>
          <cell r="U1631" t="str">
            <v xml:space="preserve">Replace Distribution Substation Batteries installed prior to 1986 for Distribution substations in New England. Replace batteries at Gloucester 24, North Andover Jct. 71, Lawrence St 53, Salem 3 Boston St, Bridge 6, West Newbury  47, Swampscott 22, </v>
          </cell>
          <cell r="V1631" t="str">
            <v>cancelled project we were not going to use J. Cerulli 4/12/06</v>
          </cell>
          <cell r="W1631" t="str">
            <v xml:space="preserve">  </v>
          </cell>
          <cell r="X1631" t="str">
            <v>Div Ops-NE Electric</v>
          </cell>
          <cell r="Y1631" t="str">
            <v>75005310E</v>
          </cell>
          <cell r="Z1631" t="str">
            <v>MAE1000 - MA Electric Distribution PC</v>
          </cell>
          <cell r="AA1631" t="str">
            <v>NONE</v>
          </cell>
          <cell r="AB1631" t="str">
            <v xml:space="preserve">COMPANY 5310 LEVEL ELECT DIST </v>
          </cell>
          <cell r="AE1631">
            <v>0</v>
          </cell>
          <cell r="AK1631">
            <v>38819</v>
          </cell>
        </row>
        <row r="1632">
          <cell r="A1632" t="str">
            <v>C008430</v>
          </cell>
          <cell r="B1632">
            <v>5310</v>
          </cell>
          <cell r="D1632" t="str">
            <v>Battery Replacement MECo FY09</v>
          </cell>
          <cell r="E1632" t="str">
            <v>P_Electric Distribution Sub MA</v>
          </cell>
          <cell r="G1632" t="str">
            <v>NONE</v>
          </cell>
          <cell r="H1632" t="str">
            <v>NONE</v>
          </cell>
          <cell r="I1632" t="str">
            <v>FALLA, DANIEL</v>
          </cell>
          <cell r="L1632" t="str">
            <v>Asset Replacement</v>
          </cell>
          <cell r="M1632" t="str">
            <v>Specific</v>
          </cell>
          <cell r="O1632" t="str">
            <v>cancelled</v>
          </cell>
          <cell r="Q1632" t="str">
            <v>C08430</v>
          </cell>
          <cell r="R1632">
            <v>38414</v>
          </cell>
          <cell r="S1632" t="str">
            <v>nanglf</v>
          </cell>
          <cell r="U1632" t="str">
            <v>Replace Distribution Substation Batteries installed prior to 1986 for Distribution substations in New England. Replace batteries at miscellaneous locations</v>
          </cell>
          <cell r="V1632" t="str">
            <v xml:space="preserve">Made this non -divisional and higher amount to give more flexibility for 2009 spending - J. Cerulli on 4/12/06_x000D_
cancel fp per email from Kelly, Patrick N. (SYR) 7/13/09. Kabir Salaam </v>
          </cell>
          <cell r="W1632" t="str">
            <v xml:space="preserve">  </v>
          </cell>
          <cell r="X1632" t="str">
            <v>Conversion Only</v>
          </cell>
          <cell r="Y1632" t="str">
            <v>99995310E</v>
          </cell>
          <cell r="Z1632" t="str">
            <v>MAE1000 - MA Electric Distribution PC</v>
          </cell>
          <cell r="AA1632" t="str">
            <v>NONE</v>
          </cell>
          <cell r="AB1632" t="str">
            <v xml:space="preserve">COMPANY 5310 LEVEL ELECT DIST </v>
          </cell>
          <cell r="AE1632">
            <v>2</v>
          </cell>
          <cell r="AK1632">
            <v>40007</v>
          </cell>
        </row>
        <row r="1633">
          <cell r="A1633" t="str">
            <v>C008431</v>
          </cell>
          <cell r="B1633">
            <v>5310</v>
          </cell>
          <cell r="D1633" t="str">
            <v>Cancelled Battery Replacement FY07</v>
          </cell>
          <cell r="E1633" t="str">
            <v>P_Electric Distribution Sub MA</v>
          </cell>
          <cell r="G1633" t="str">
            <v>NONE</v>
          </cell>
          <cell r="H1633" t="str">
            <v>NONE</v>
          </cell>
          <cell r="I1633" t="str">
            <v>FALLA, DANIEL</v>
          </cell>
          <cell r="L1633" t="str">
            <v>Asset Replacement</v>
          </cell>
          <cell r="M1633" t="str">
            <v>Specific</v>
          </cell>
          <cell r="O1633" t="str">
            <v>cancelled</v>
          </cell>
          <cell r="Q1633" t="str">
            <v>C08431</v>
          </cell>
          <cell r="R1633">
            <v>38414</v>
          </cell>
          <cell r="S1633" t="str">
            <v>nanglf</v>
          </cell>
          <cell r="U1633" t="str">
            <v>Replace Distribution Substation Batteries installed prior to 1986 for Distribution substations in New England. Replace batteries at Fiskdale 408, American Optical.</v>
          </cell>
          <cell r="V1633" t="str">
            <v>cancelled project we are not going to use J. Cerulli 4/12/06</v>
          </cell>
          <cell r="W1633" t="str">
            <v xml:space="preserve">  </v>
          </cell>
          <cell r="X1633" t="str">
            <v>Div Ops-NE Electric</v>
          </cell>
          <cell r="Y1633" t="str">
            <v>75005310E</v>
          </cell>
          <cell r="Z1633" t="str">
            <v>MAE1000 - MA Electric Distribution PC</v>
          </cell>
          <cell r="AA1633" t="str">
            <v>NONE</v>
          </cell>
          <cell r="AB1633" t="str">
            <v xml:space="preserve">COMPANY 5310 LEVEL ELECT DIST </v>
          </cell>
          <cell r="AE1633">
            <v>0</v>
          </cell>
          <cell r="AK1633">
            <v>38819</v>
          </cell>
        </row>
        <row r="1634">
          <cell r="A1634" t="str">
            <v>C008432</v>
          </cell>
          <cell r="B1634">
            <v>5310</v>
          </cell>
          <cell r="D1634" t="str">
            <v xml:space="preserve">Cancelled Battery Replacement </v>
          </cell>
          <cell r="E1634" t="str">
            <v>P_Electric Distribution Sub MA</v>
          </cell>
          <cell r="G1634" t="str">
            <v>NONE</v>
          </cell>
          <cell r="H1634" t="str">
            <v>NONE</v>
          </cell>
          <cell r="I1634" t="str">
            <v>FALLA, DANIEL</v>
          </cell>
          <cell r="L1634" t="str">
            <v>Asset Replacement</v>
          </cell>
          <cell r="M1634" t="str">
            <v>Specific</v>
          </cell>
          <cell r="O1634" t="str">
            <v>cancelled</v>
          </cell>
          <cell r="Q1634" t="str">
            <v>C08432</v>
          </cell>
          <cell r="R1634">
            <v>38414</v>
          </cell>
          <cell r="S1634" t="str">
            <v>nanglf</v>
          </cell>
          <cell r="U1634" t="str">
            <v>Replace Distribution Substation Batteries installed prior to 1986 for Distribution substations in New England. Replace batteries at miscellaneous locations in 2009.</v>
          </cell>
          <cell r="V1634" t="str">
            <v>cancelled project that we were not going to use J. Cerulli 4/12/06</v>
          </cell>
          <cell r="W1634" t="str">
            <v xml:space="preserve">  </v>
          </cell>
          <cell r="X1634" t="str">
            <v>Div Ops-NE Electric</v>
          </cell>
          <cell r="Y1634" t="str">
            <v>75005310E</v>
          </cell>
          <cell r="Z1634" t="str">
            <v>MAE1000 - MA Electric Distribution PC</v>
          </cell>
          <cell r="AA1634" t="str">
            <v>NONE</v>
          </cell>
          <cell r="AB1634" t="str">
            <v xml:space="preserve">COMPANY 5310 LEVEL ELECT DIST </v>
          </cell>
          <cell r="AE1634">
            <v>0</v>
          </cell>
          <cell r="AK1634">
            <v>38819</v>
          </cell>
        </row>
        <row r="1635">
          <cell r="A1635" t="str">
            <v>C008466</v>
          </cell>
          <cell r="B1635">
            <v>5310</v>
          </cell>
          <cell r="D1635" t="str">
            <v>FY06 321W1 Reliability Douglas</v>
          </cell>
          <cell r="E1635" t="str">
            <v>P_Electric Distribution Line MA</v>
          </cell>
          <cell r="G1635" t="str">
            <v>49</v>
          </cell>
          <cell r="H1635" t="str">
            <v>NONE</v>
          </cell>
          <cell r="I1635" t="str">
            <v>MORALES, JAVIER</v>
          </cell>
          <cell r="J1635" t="str">
            <v>System Capacity &amp; Performance</v>
          </cell>
          <cell r="L1635" t="str">
            <v>Reliability - Dist</v>
          </cell>
          <cell r="M1635" t="str">
            <v>Specific</v>
          </cell>
          <cell r="O1635" t="str">
            <v>Closed</v>
          </cell>
          <cell r="P1635">
            <v>8133</v>
          </cell>
          <cell r="Q1635" t="str">
            <v>C08466</v>
          </cell>
          <cell r="R1635">
            <v>38418</v>
          </cell>
          <cell r="S1635" t="str">
            <v>morale</v>
          </cell>
          <cell r="U1635" t="str">
            <v>A routine feeder patrol was performed in the town of Douglas in an attempt to prevent outages. The effected feeder is the 321W1. Construction includes the replacement of poles, cross arms, transformers and miscellaneous overhead equip</v>
          </cell>
          <cell r="V1635" t="str">
            <v>Install: 13-40' poles, 14 anchors, 57 cross arms, 25 cut outs, and miscellaneous overhead Equimpment._x000D_
Remove:  13-35' poles, 14 anchors, 57 cross arms, 25 cut outs, and miscellaneous overhead Equimpment</v>
          </cell>
          <cell r="W1635" t="str">
            <v>Due to recent occuring outages and complaints from residents a routine feeder patrol was performed in order to prevent further outages.</v>
          </cell>
          <cell r="X1635" t="str">
            <v>Div Ops-NE Electric</v>
          </cell>
          <cell r="Y1635" t="str">
            <v>75005310E</v>
          </cell>
          <cell r="Z1635" t="str">
            <v>MAE1000 - MA Electric Distribution PC</v>
          </cell>
          <cell r="AA1635" t="str">
            <v>NONE</v>
          </cell>
          <cell r="AB1635" t="str">
            <v>MASS PLANT - MA 5310 - MAE1000</v>
          </cell>
          <cell r="AE1635">
            <v>2</v>
          </cell>
          <cell r="AF1635" t="str">
            <v>2</v>
          </cell>
          <cell r="AG1635">
            <v>39171</v>
          </cell>
          <cell r="AH1635">
            <v>1074031</v>
          </cell>
          <cell r="AI1635">
            <v>0</v>
          </cell>
          <cell r="AJ1635">
            <v>0</v>
          </cell>
          <cell r="AK1635">
            <v>0</v>
          </cell>
          <cell r="AL1635">
            <v>1</v>
          </cell>
          <cell r="AM1635">
            <v>0</v>
          </cell>
          <cell r="AN1635">
            <v>1</v>
          </cell>
        </row>
        <row r="1636">
          <cell r="A1636" t="str">
            <v>C008508</v>
          </cell>
          <cell r="B1636">
            <v>5310</v>
          </cell>
          <cell r="D1636" t="str">
            <v>Replace Substation Batteries</v>
          </cell>
          <cell r="E1636" t="str">
            <v>P_Electric Distribution Sub MA</v>
          </cell>
          <cell r="G1636" t="str">
            <v>NONE</v>
          </cell>
          <cell r="H1636" t="str">
            <v>NONE</v>
          </cell>
          <cell r="L1636" t="str">
            <v>Asset Replacement</v>
          </cell>
          <cell r="M1636" t="str">
            <v>Specific</v>
          </cell>
          <cell r="O1636" t="str">
            <v>cancelled</v>
          </cell>
          <cell r="Q1636" t="str">
            <v>C08508</v>
          </cell>
          <cell r="R1636">
            <v>38419</v>
          </cell>
          <cell r="S1636" t="str">
            <v>gavin</v>
          </cell>
          <cell r="U1636" t="str">
            <v>Strategy to replace substation batteries that were installed prior to 1986 or failed a condition assessment.</v>
          </cell>
          <cell r="V1636" t="str">
            <v xml:space="preserve">  </v>
          </cell>
          <cell r="W1636" t="str">
            <v xml:space="preserve">  </v>
          </cell>
          <cell r="X1636" t="str">
            <v>Conversion Only</v>
          </cell>
          <cell r="Y1636" t="str">
            <v>99995310E</v>
          </cell>
          <cell r="Z1636" t="str">
            <v>MAE1000 - MA Electric Distribution PC</v>
          </cell>
          <cell r="AA1636" t="str">
            <v>NONE</v>
          </cell>
          <cell r="AB1636" t="str">
            <v xml:space="preserve">COMPANY 5310 LEVEL ELECT DIST </v>
          </cell>
          <cell r="AE1636">
            <v>0</v>
          </cell>
          <cell r="AK1636">
            <v>38973</v>
          </cell>
        </row>
        <row r="1637">
          <cell r="A1637" t="str">
            <v>C008511</v>
          </cell>
          <cell r="B1637">
            <v>5310</v>
          </cell>
          <cell r="D1637" t="str">
            <v>Battery Repl Prog Phase 3 MECo DxT</v>
          </cell>
          <cell r="E1637" t="str">
            <v>P_Dist by Transmission Sub MA</v>
          </cell>
          <cell r="F1637" t="str">
            <v>AMIC 0755</v>
          </cell>
          <cell r="G1637" t="str">
            <v>49</v>
          </cell>
          <cell r="H1637" t="str">
            <v>NONE</v>
          </cell>
          <cell r="I1637" t="str">
            <v>ALLARD, ALBERT</v>
          </cell>
          <cell r="J1637" t="str">
            <v>Asset Condition</v>
          </cell>
          <cell r="L1637" t="str">
            <v>Asset Replacement</v>
          </cell>
          <cell r="M1637" t="str">
            <v>Program</v>
          </cell>
          <cell r="N1637" t="str">
            <v>Substation Asset Replacement</v>
          </cell>
          <cell r="O1637" t="str">
            <v>Closed</v>
          </cell>
          <cell r="P1637">
            <v>7178</v>
          </cell>
          <cell r="Q1637" t="str">
            <v>C08511</v>
          </cell>
          <cell r="R1637">
            <v>38420</v>
          </cell>
          <cell r="S1637" t="str">
            <v>gavin</v>
          </cell>
          <cell r="U1637" t="str">
            <v>Battery Repl Prog Phase 3 MECo DxT</v>
          </cell>
          <cell r="V1637" t="str">
            <v>_x000D_
9/15/2006 Revised estimate to include engineering up to sanction.  Will revise project estimates when sanction grade estimates are in hand - JMM Done - 10/19/06 - JMM</v>
          </cell>
          <cell r="W1637" t="str">
            <v>Replace substation batteries based on a condition assessment review or installed prior to 1986. Strategy SG013 - Replacement Strategy for Substation Batteries in New York and New England.</v>
          </cell>
          <cell r="X1637" t="str">
            <v>Conversion Only</v>
          </cell>
          <cell r="Y1637" t="str">
            <v>99995310E</v>
          </cell>
          <cell r="Z1637" t="str">
            <v>MAE1000 - MA Electric Distribution PC</v>
          </cell>
          <cell r="AA1637" t="str">
            <v>NONE</v>
          </cell>
          <cell r="AB1637" t="str">
            <v xml:space="preserve">COMPANY 5310 LEVEL ELECT DIST </v>
          </cell>
          <cell r="AE1637">
            <v>9</v>
          </cell>
          <cell r="AF1637" t="str">
            <v>13</v>
          </cell>
          <cell r="AG1637">
            <v>39652</v>
          </cell>
          <cell r="AH1637">
            <v>298164.59000000003</v>
          </cell>
          <cell r="AI1637">
            <v>0</v>
          </cell>
          <cell r="AJ1637">
            <v>0</v>
          </cell>
          <cell r="AK1637">
            <v>0</v>
          </cell>
          <cell r="AL1637">
            <v>0</v>
          </cell>
          <cell r="AM1637">
            <v>1</v>
          </cell>
          <cell r="AN1637">
            <v>1</v>
          </cell>
        </row>
        <row r="1638">
          <cell r="A1638" t="str">
            <v>C008526</v>
          </cell>
          <cell r="B1638">
            <v>5310</v>
          </cell>
          <cell r="D1638" t="str">
            <v>24J1/24J5A repl vault w/swgr, pad</v>
          </cell>
          <cell r="E1638" t="str">
            <v>P_Electric Distribution Line MA</v>
          </cell>
          <cell r="G1638" t="str">
            <v>NONE</v>
          </cell>
          <cell r="H1638" t="str">
            <v>NONE</v>
          </cell>
          <cell r="I1638" t="str">
            <v>KREWSON, BOB</v>
          </cell>
          <cell r="J1638" t="str">
            <v>Statutory/Regulatory</v>
          </cell>
          <cell r="L1638" t="str">
            <v>New Business - Commercial</v>
          </cell>
          <cell r="M1638" t="str">
            <v>Specific</v>
          </cell>
          <cell r="O1638" t="str">
            <v>cancelled</v>
          </cell>
          <cell r="P1638">
            <v>7682</v>
          </cell>
          <cell r="Q1638" t="str">
            <v>C08526</v>
          </cell>
          <cell r="R1638">
            <v>38420</v>
          </cell>
          <cell r="S1638" t="str">
            <v>krewso</v>
          </cell>
          <cell r="U1638" t="str">
            <v>Install: 400 ft 3-#2 Cu 15kv cable, 40 ft 3-#2 Al 15kv cable, 400 ft 3-750MCM 600V cable w/ neut, 140  ft 6-4" duct and misc fittings, (1) PMH-9 swgr, (1) swgr vault and miscellaneous UG equipment._x000D_
Remove: 50 ft 3-1/0 P&amp;L cable, (6)</v>
          </cell>
          <cell r="V1638" t="str">
            <v xml:space="preserve">Two new customers are requesting service at the Walgreens shopping plaza in Gloucester.  This additional load will be supplied by a new switchgear and padmounted transformer to be installed on site that will replace (6) OFCs and (3) vault transformers.   </v>
          </cell>
          <cell r="W1638" t="str">
            <v xml:space="preserve">To provide two new commercial customers power for 69kva of load and replace (6) OFCs and vault transformer.  </v>
          </cell>
          <cell r="X1638" t="str">
            <v>Div Ops-NE Electric</v>
          </cell>
          <cell r="Y1638" t="str">
            <v>75005310E</v>
          </cell>
          <cell r="Z1638" t="str">
            <v>MAE1000 - MA Electric Distribution PC</v>
          </cell>
          <cell r="AA1638" t="str">
            <v>NONE</v>
          </cell>
          <cell r="AB1638" t="str">
            <v>MASS PLANT - MA 5310 - MAE1000</v>
          </cell>
          <cell r="AE1638">
            <v>1</v>
          </cell>
          <cell r="AF1638" t="str">
            <v>1</v>
          </cell>
          <cell r="AG1638">
            <v>38442</v>
          </cell>
          <cell r="AH1638">
            <v>117625.02</v>
          </cell>
          <cell r="AK1638">
            <v>38834</v>
          </cell>
        </row>
        <row r="1639">
          <cell r="A1639" t="str">
            <v>C008546</v>
          </cell>
          <cell r="B1639">
            <v>5310</v>
          </cell>
          <cell r="D1639" t="str">
            <v>NEESCOM manhole survey and cable in</v>
          </cell>
          <cell r="E1639" t="str">
            <v>P_Electric Distribution Line MA</v>
          </cell>
          <cell r="G1639" t="str">
            <v>49</v>
          </cell>
          <cell r="H1639" t="str">
            <v>NONE</v>
          </cell>
          <cell r="I1639" t="str">
            <v>RADZIK, CHRISTOPHER</v>
          </cell>
          <cell r="J1639" t="str">
            <v>Statutory/Regulatory</v>
          </cell>
          <cell r="L1639" t="str">
            <v>Public Requirements</v>
          </cell>
          <cell r="M1639" t="str">
            <v>Specific</v>
          </cell>
          <cell r="O1639" t="str">
            <v>Closed</v>
          </cell>
          <cell r="P1639">
            <v>8344</v>
          </cell>
          <cell r="Q1639" t="str">
            <v>C08546</v>
          </cell>
          <cell r="R1639">
            <v>38422</v>
          </cell>
          <cell r="S1639" t="str">
            <v>hassec</v>
          </cell>
          <cell r="U1639" t="str">
            <v>Conduct a manhole survey for NEESCOM consisting of 3 mansholes._x000D_
Install 300' of NEESCOM communication cable and assoc equipment</v>
          </cell>
          <cell r="V1639" t="str">
            <v>NEESCom Communications INC request a study grade estimate for fiber optic provision in MECo owned manhole and duct system.  Revision will be made to reflect findings for project grade estimate.</v>
          </cell>
          <cell r="W1639" t="str">
            <v>NEESCom Communications INC request a study grade estimate for make ready work for the installation of fiber optic to commercial customer Bank Of America located at 200 Exchange St Malden.  This includes all necessary make ready work for the project.</v>
          </cell>
          <cell r="X1639" t="str">
            <v>Div Ops-NE Electric</v>
          </cell>
          <cell r="Y1639" t="str">
            <v>75005310E</v>
          </cell>
          <cell r="Z1639" t="str">
            <v>MAE1000 - MA Electric Distribution PC</v>
          </cell>
          <cell r="AA1639" t="str">
            <v>NONE</v>
          </cell>
          <cell r="AB1639" t="str">
            <v>MASS PLANT - MA 5310 - MAE1000</v>
          </cell>
          <cell r="AE1639">
            <v>4</v>
          </cell>
          <cell r="AF1639" t="str">
            <v>4</v>
          </cell>
          <cell r="AG1639">
            <v>40001</v>
          </cell>
          <cell r="AH1639">
            <v>4000</v>
          </cell>
          <cell r="AI1639">
            <v>1</v>
          </cell>
          <cell r="AJ1639">
            <v>1</v>
          </cell>
          <cell r="AK1639">
            <v>1</v>
          </cell>
          <cell r="AL1639">
            <v>0</v>
          </cell>
          <cell r="AM1639">
            <v>1</v>
          </cell>
          <cell r="AN1639">
            <v>1</v>
          </cell>
        </row>
        <row r="1640">
          <cell r="A1640" t="str">
            <v>C008646</v>
          </cell>
          <cell r="B1640">
            <v>5310</v>
          </cell>
          <cell r="D1640" t="str">
            <v>Cutouts Feeder Hardening all Co's</v>
          </cell>
          <cell r="E1640" t="str">
            <v>P_Electric Distribution Line MA</v>
          </cell>
          <cell r="G1640" t="str">
            <v>NONE</v>
          </cell>
          <cell r="H1640" t="str">
            <v>NONE</v>
          </cell>
          <cell r="J1640" t="str">
            <v>System Capacity &amp; Performance</v>
          </cell>
          <cell r="L1640" t="str">
            <v>Reliability - Dist</v>
          </cell>
          <cell r="M1640" t="str">
            <v>Specific</v>
          </cell>
          <cell r="N1640" t="str">
            <v>Cutout Replacements</v>
          </cell>
          <cell r="O1640" t="str">
            <v>Closed</v>
          </cell>
          <cell r="P1640">
            <v>7925</v>
          </cell>
          <cell r="Q1640" t="str">
            <v>C08646</v>
          </cell>
          <cell r="R1640">
            <v>38428</v>
          </cell>
          <cell r="S1640" t="str">
            <v>diconz</v>
          </cell>
          <cell r="U1640" t="str">
            <v>Feeder Hardening Cutouts all Compan</v>
          </cell>
          <cell r="V1640" t="str">
            <v xml:space="preserve">  </v>
          </cell>
          <cell r="W1640" t="str">
            <v xml:space="preserve">  </v>
          </cell>
          <cell r="X1640" t="str">
            <v>Conversion Only</v>
          </cell>
          <cell r="Y1640" t="str">
            <v>99995310E</v>
          </cell>
          <cell r="Z1640" t="str">
            <v>MAE1000 - MA Electric Distribution PC</v>
          </cell>
          <cell r="AA1640" t="str">
            <v>NONE</v>
          </cell>
          <cell r="AB1640" t="str">
            <v>MASS PLANT - MA 5310 - MAE1000</v>
          </cell>
          <cell r="AE1640">
            <v>0</v>
          </cell>
        </row>
        <row r="1641">
          <cell r="A1641" t="str">
            <v>C008647</v>
          </cell>
          <cell r="B1641">
            <v>5310</v>
          </cell>
          <cell r="D1641" t="str">
            <v>Cabl Replace Fdr Hardening all Co's</v>
          </cell>
          <cell r="E1641" t="str">
            <v>P_Electric Distribution Line MA</v>
          </cell>
          <cell r="G1641" t="str">
            <v>NONE</v>
          </cell>
          <cell r="H1641" t="str">
            <v>NONE</v>
          </cell>
          <cell r="J1641" t="str">
            <v>Asset Condition</v>
          </cell>
          <cell r="L1641" t="str">
            <v>Asset Replacement</v>
          </cell>
          <cell r="M1641" t="str">
            <v>Specific</v>
          </cell>
          <cell r="N1641" t="str">
            <v>UG Cable Replacements</v>
          </cell>
          <cell r="O1641" t="str">
            <v>Closed</v>
          </cell>
          <cell r="P1641">
            <v>7883</v>
          </cell>
          <cell r="Q1641" t="str">
            <v>C08647</v>
          </cell>
          <cell r="R1641">
            <v>38428</v>
          </cell>
          <cell r="S1641" t="str">
            <v>diconz</v>
          </cell>
          <cell r="U1641" t="str">
            <v>Cabl Replace Fdr Hardening all Co's</v>
          </cell>
          <cell r="V1641" t="str">
            <v xml:space="preserve">  </v>
          </cell>
          <cell r="W1641" t="str">
            <v xml:space="preserve">  </v>
          </cell>
          <cell r="X1641" t="str">
            <v>Conversion Only</v>
          </cell>
          <cell r="Y1641" t="str">
            <v>99995310E</v>
          </cell>
          <cell r="Z1641" t="str">
            <v>MAE1000 - MA Electric Distribution PC</v>
          </cell>
          <cell r="AA1641" t="str">
            <v>NONE</v>
          </cell>
          <cell r="AB1641" t="str">
            <v>MASS PLANT - MA 5310 - MAE1000</v>
          </cell>
          <cell r="AE1641">
            <v>0</v>
          </cell>
        </row>
        <row r="1642">
          <cell r="A1642" t="str">
            <v>C008648</v>
          </cell>
          <cell r="B1642">
            <v>5310</v>
          </cell>
          <cell r="D1642" t="str">
            <v>OFCs All Cos NE</v>
          </cell>
          <cell r="E1642" t="str">
            <v>P_Electric Distribution Line MA</v>
          </cell>
          <cell r="G1642" t="str">
            <v>NONE</v>
          </cell>
          <cell r="H1642" t="str">
            <v>NONE</v>
          </cell>
          <cell r="J1642" t="str">
            <v>Asset Condition</v>
          </cell>
          <cell r="L1642" t="str">
            <v>Asset Replacement</v>
          </cell>
          <cell r="M1642" t="str">
            <v>Specific</v>
          </cell>
          <cell r="N1642" t="str">
            <v>OFC Replacements/Elimination</v>
          </cell>
          <cell r="O1642" t="str">
            <v>Closed</v>
          </cell>
          <cell r="P1642">
            <v>8391</v>
          </cell>
          <cell r="Q1642" t="str">
            <v>C08648</v>
          </cell>
          <cell r="R1642">
            <v>38428</v>
          </cell>
          <cell r="S1642" t="str">
            <v>diconz</v>
          </cell>
          <cell r="U1642" t="str">
            <v>OFCs Feeder Hardening</v>
          </cell>
          <cell r="V1642" t="str">
            <v xml:space="preserve">  </v>
          </cell>
          <cell r="W1642" t="str">
            <v xml:space="preserve">  </v>
          </cell>
          <cell r="X1642" t="str">
            <v>Conversion Only</v>
          </cell>
          <cell r="Y1642" t="str">
            <v>99995310E</v>
          </cell>
          <cell r="Z1642" t="str">
            <v>MAE1000 - MA Electric Distribution PC</v>
          </cell>
          <cell r="AA1642" t="str">
            <v>NONE</v>
          </cell>
          <cell r="AB1642" t="str">
            <v>MASS PLANT - MA 5310 - MAE1000</v>
          </cell>
          <cell r="AE1642">
            <v>0</v>
          </cell>
        </row>
        <row r="1643">
          <cell r="A1643" t="str">
            <v>C008649</v>
          </cell>
          <cell r="B1643">
            <v>5310</v>
          </cell>
          <cell r="D1643" t="str">
            <v>FH-All-Targeted Poles</v>
          </cell>
          <cell r="E1643" t="str">
            <v>P_Electric Distribution Line MA</v>
          </cell>
          <cell r="G1643" t="str">
            <v>NONE</v>
          </cell>
          <cell r="H1643" t="str">
            <v>NONE</v>
          </cell>
          <cell r="J1643" t="str">
            <v>Asset Condition</v>
          </cell>
          <cell r="L1643" t="str">
            <v>Asset Replacement</v>
          </cell>
          <cell r="M1643" t="str">
            <v>Specific</v>
          </cell>
          <cell r="N1643" t="str">
            <v>Targeted Pole Replacements</v>
          </cell>
          <cell r="O1643" t="str">
            <v>Closed</v>
          </cell>
          <cell r="P1643">
            <v>8117</v>
          </cell>
          <cell r="Q1643" t="str">
            <v>C08649</v>
          </cell>
          <cell r="R1643">
            <v>38428</v>
          </cell>
          <cell r="S1643" t="str">
            <v>diconz</v>
          </cell>
          <cell r="U1643" t="str">
            <v>Condmnd Pole Feeder Harden All Co's</v>
          </cell>
          <cell r="V1643" t="str">
            <v>1/8/07 - changed title from "Condmnd Pole Feeder Harden All Co's"</v>
          </cell>
          <cell r="W1643" t="str">
            <v xml:space="preserve">  </v>
          </cell>
          <cell r="X1643" t="str">
            <v>Conversion Only</v>
          </cell>
          <cell r="Y1643" t="str">
            <v>99995310E</v>
          </cell>
          <cell r="Z1643" t="str">
            <v>MAE1000 - MA Electric Distribution PC</v>
          </cell>
          <cell r="AA1643" t="str">
            <v>NONE</v>
          </cell>
          <cell r="AB1643" t="str">
            <v>MASS PLANT - MA 5310 - MAE1000</v>
          </cell>
          <cell r="AE1643">
            <v>0</v>
          </cell>
        </row>
        <row r="1644">
          <cell r="A1644" t="str">
            <v>C008666</v>
          </cell>
          <cell r="B1644">
            <v>5310</v>
          </cell>
          <cell r="D1644" t="str">
            <v xml:space="preserve">Sutton CDC Phase 2 </v>
          </cell>
          <cell r="E1644" t="str">
            <v>P_Electric GenPlant Fac IT Share MA</v>
          </cell>
          <cell r="G1644" t="str">
            <v>NONE</v>
          </cell>
          <cell r="H1644" t="str">
            <v>NONE</v>
          </cell>
          <cell r="L1644" t="str">
            <v>Facilities</v>
          </cell>
          <cell r="M1644" t="str">
            <v>Specific</v>
          </cell>
          <cell r="O1644" t="str">
            <v>Closed</v>
          </cell>
          <cell r="Q1644" t="str">
            <v>C08666</v>
          </cell>
          <cell r="R1644">
            <v>38429</v>
          </cell>
          <cell r="S1644" t="str">
            <v>diconz</v>
          </cell>
          <cell r="U1644" t="str">
            <v>Funding Project for the 86,500SF NE Distribution Center Main Warehouse expansion over base bid of 24,000SF cross dock.</v>
          </cell>
          <cell r="V1644" t="str">
            <v>DOA Approved by Dist Committee of National Grid USA for $15.5M on March 22, 2006.  Associated FP's are C01545 for Land $1.550M, C05967 for Site work and base building $6.200M</v>
          </cell>
          <cell r="W1644" t="str">
            <v>lease conclusion of Franklin CDC 12/2007</v>
          </cell>
          <cell r="X1644" t="str">
            <v>Conversion Only</v>
          </cell>
          <cell r="Y1644" t="str">
            <v>99995310E</v>
          </cell>
          <cell r="Z1644" t="str">
            <v>MAE1000 - MA Electric Distribution PC</v>
          </cell>
          <cell r="AA1644" t="str">
            <v>NONE</v>
          </cell>
          <cell r="AB1644" t="str">
            <v xml:space="preserve">COMPANY 5310 LEVEL ELECT DIST </v>
          </cell>
          <cell r="AE1644">
            <v>2</v>
          </cell>
          <cell r="AF1644" t="str">
            <v>2</v>
          </cell>
          <cell r="AG1644">
            <v>38937</v>
          </cell>
          <cell r="AH1644">
            <v>7879999.7599999998</v>
          </cell>
          <cell r="AI1644">
            <v>0</v>
          </cell>
          <cell r="AJ1644">
            <v>0</v>
          </cell>
          <cell r="AK1644">
            <v>0</v>
          </cell>
          <cell r="AL1644">
            <v>1</v>
          </cell>
          <cell r="AM1644">
            <v>0</v>
          </cell>
          <cell r="AN1644">
            <v>1</v>
          </cell>
        </row>
        <row r="1645">
          <cell r="A1645" t="str">
            <v>C008667</v>
          </cell>
          <cell r="B1645">
            <v>5310</v>
          </cell>
          <cell r="D1645" t="str">
            <v>Haverhill - New Roof</v>
          </cell>
          <cell r="E1645" t="str">
            <v>P_Electric GenPlant Fac IT Share MA</v>
          </cell>
          <cell r="G1645" t="str">
            <v>NONE</v>
          </cell>
          <cell r="H1645" t="str">
            <v>NONE</v>
          </cell>
          <cell r="I1645" t="str">
            <v>BURNS, PATRICK</v>
          </cell>
          <cell r="L1645" t="str">
            <v>Facilities</v>
          </cell>
          <cell r="M1645" t="str">
            <v>Specific</v>
          </cell>
          <cell r="O1645" t="str">
            <v>Closed</v>
          </cell>
          <cell r="Q1645" t="str">
            <v>C08667</v>
          </cell>
          <cell r="R1645">
            <v>38429</v>
          </cell>
          <cell r="S1645" t="str">
            <v>burnsp</v>
          </cell>
          <cell r="U1645" t="str">
            <v>Replace existing roof in Haverhill - it is beyond its useful life and leaks</v>
          </cell>
          <cell r="V1645" t="str">
            <v>Haverhill</v>
          </cell>
          <cell r="W1645" t="str">
            <v>The existing roof in Haverhil is beyond its useful life and requires replacement</v>
          </cell>
          <cell r="X1645" t="str">
            <v>Conversion Only</v>
          </cell>
          <cell r="Y1645" t="str">
            <v>99995310E</v>
          </cell>
          <cell r="Z1645" t="str">
            <v>MAE1000 - MA Electric Distribution PC</v>
          </cell>
          <cell r="AA1645" t="str">
            <v>NONE</v>
          </cell>
          <cell r="AB1645" t="str">
            <v>SERVICE BLDG - 185 WATER STREET, HA</v>
          </cell>
          <cell r="AE1645">
            <v>1</v>
          </cell>
          <cell r="AF1645" t="str">
            <v>1</v>
          </cell>
          <cell r="AG1645">
            <v>38530</v>
          </cell>
          <cell r="AH1645">
            <v>225000</v>
          </cell>
          <cell r="AI1645">
            <v>0</v>
          </cell>
          <cell r="AJ1645">
            <v>0</v>
          </cell>
          <cell r="AK1645">
            <v>1</v>
          </cell>
          <cell r="AL1645">
            <v>0</v>
          </cell>
          <cell r="AM1645">
            <v>1</v>
          </cell>
          <cell r="AN1645">
            <v>1</v>
          </cell>
        </row>
        <row r="1646">
          <cell r="A1646" t="str">
            <v>C008669</v>
          </cell>
          <cell r="B1646">
            <v>5310</v>
          </cell>
          <cell r="D1646" t="str">
            <v>WOrcester - New Generator Breakers</v>
          </cell>
          <cell r="E1646" t="str">
            <v>P_Electric GenPlant Fac IT Share MA</v>
          </cell>
          <cell r="G1646" t="str">
            <v>NONE</v>
          </cell>
          <cell r="H1646" t="str">
            <v>NONE</v>
          </cell>
          <cell r="I1646" t="str">
            <v>BURNS, PATRICK</v>
          </cell>
          <cell r="L1646" t="str">
            <v>Facilities</v>
          </cell>
          <cell r="M1646" t="str">
            <v>Specific</v>
          </cell>
          <cell r="O1646" t="str">
            <v>Closed</v>
          </cell>
          <cell r="Q1646" t="str">
            <v>C08669</v>
          </cell>
          <cell r="R1646">
            <v>38429</v>
          </cell>
          <cell r="S1646" t="str">
            <v>burnsp</v>
          </cell>
          <cell r="U1646" t="str">
            <v>Install new breakers on the generator side of teh paralleleing switch gear</v>
          </cell>
          <cell r="V1646" t="str">
            <v xml:space="preserve">  </v>
          </cell>
          <cell r="W1646" t="str">
            <v xml:space="preserve">  </v>
          </cell>
          <cell r="X1646" t="str">
            <v>Conversion Only</v>
          </cell>
          <cell r="Y1646" t="str">
            <v>99995310E</v>
          </cell>
          <cell r="Z1646" t="str">
            <v>MAE1000 - MA Electric Distribution PC</v>
          </cell>
          <cell r="AA1646" t="str">
            <v>NONE</v>
          </cell>
          <cell r="AB1646" t="str">
            <v>SERVICE BLDG-939 SOUTHBRIDGE STREET</v>
          </cell>
          <cell r="AE1646">
            <v>1</v>
          </cell>
          <cell r="AF1646" t="str">
            <v>1</v>
          </cell>
          <cell r="AG1646">
            <v>38505</v>
          </cell>
          <cell r="AH1646">
            <v>74500</v>
          </cell>
          <cell r="AI1646">
            <v>1</v>
          </cell>
          <cell r="AJ1646">
            <v>1</v>
          </cell>
          <cell r="AK1646">
            <v>1</v>
          </cell>
          <cell r="AL1646">
            <v>0</v>
          </cell>
          <cell r="AM1646">
            <v>1</v>
          </cell>
          <cell r="AN1646">
            <v>1</v>
          </cell>
        </row>
        <row r="1647">
          <cell r="A1647" t="str">
            <v>C008670</v>
          </cell>
          <cell r="B1647">
            <v>5310</v>
          </cell>
          <cell r="D1647" t="str">
            <v>Great Barrington Repl Parking lot</v>
          </cell>
          <cell r="E1647" t="str">
            <v>P_Electric GenPlant Fac IT Share MA</v>
          </cell>
          <cell r="G1647" t="str">
            <v>NONE</v>
          </cell>
          <cell r="H1647" t="str">
            <v>NONE</v>
          </cell>
          <cell r="L1647" t="str">
            <v>Facilities</v>
          </cell>
          <cell r="M1647" t="str">
            <v>Specific</v>
          </cell>
          <cell r="O1647" t="str">
            <v>Closed</v>
          </cell>
          <cell r="Q1647" t="str">
            <v>C08670</v>
          </cell>
          <cell r="R1647">
            <v>38429</v>
          </cell>
          <cell r="S1647" t="str">
            <v>nanglf</v>
          </cell>
          <cell r="U1647" t="str">
            <v>Remove &amp; replace parking lot at the Great Barrington Office</v>
          </cell>
          <cell r="V1647" t="str">
            <v xml:space="preserve">  </v>
          </cell>
          <cell r="W1647" t="str">
            <v xml:space="preserve">  </v>
          </cell>
          <cell r="X1647" t="str">
            <v>Conversion Only</v>
          </cell>
          <cell r="Y1647" t="str">
            <v>99995310E</v>
          </cell>
          <cell r="Z1647" t="str">
            <v>MAE1000 - MA Electric Distribution PC</v>
          </cell>
          <cell r="AA1647" t="str">
            <v>NONE</v>
          </cell>
          <cell r="AB1647" t="str">
            <v xml:space="preserve">COMPANY 5310 LEVEL ELECT DIST </v>
          </cell>
          <cell r="AE1647">
            <v>3</v>
          </cell>
          <cell r="AF1647" t="str">
            <v>3</v>
          </cell>
          <cell r="AG1647">
            <v>39223</v>
          </cell>
          <cell r="AH1647">
            <v>216409</v>
          </cell>
          <cell r="AI1647">
            <v>0</v>
          </cell>
          <cell r="AJ1647">
            <v>0</v>
          </cell>
          <cell r="AK1647">
            <v>1</v>
          </cell>
          <cell r="AL1647">
            <v>0</v>
          </cell>
          <cell r="AM1647">
            <v>1</v>
          </cell>
          <cell r="AN1647">
            <v>1</v>
          </cell>
        </row>
        <row r="1648">
          <cell r="A1648" t="str">
            <v>C008671</v>
          </cell>
          <cell r="B1648">
            <v>5310</v>
          </cell>
          <cell r="D1648" t="str">
            <v>Tewksbury Office Renovations</v>
          </cell>
          <cell r="E1648" t="str">
            <v>P_Electric GenPlant Fac IT Share MA</v>
          </cell>
          <cell r="G1648" t="str">
            <v>NONE</v>
          </cell>
          <cell r="H1648" t="str">
            <v>NONE</v>
          </cell>
          <cell r="L1648" t="str">
            <v>Facilities</v>
          </cell>
          <cell r="M1648" t="str">
            <v>Specific</v>
          </cell>
          <cell r="O1648" t="str">
            <v>Closed</v>
          </cell>
          <cell r="Q1648" t="str">
            <v>C08671</v>
          </cell>
          <cell r="R1648">
            <v>38429</v>
          </cell>
          <cell r="S1648" t="str">
            <v>nanglf</v>
          </cell>
          <cell r="U1648" t="str">
            <v xml:space="preserve">Tewksbury Office Renovations - Office requires upgrades </v>
          </cell>
          <cell r="V1648" t="str">
            <v xml:space="preserve">  </v>
          </cell>
          <cell r="W1648" t="str">
            <v xml:space="preserve">  </v>
          </cell>
          <cell r="X1648" t="str">
            <v>Conversion Only</v>
          </cell>
          <cell r="Y1648" t="str">
            <v>99995310E</v>
          </cell>
          <cell r="Z1648" t="str">
            <v>MAE1000 - MA Electric Distribution PC</v>
          </cell>
          <cell r="AA1648" t="str">
            <v>NONE</v>
          </cell>
          <cell r="AB1648" t="str">
            <v xml:space="preserve">COMPANY 5310 LEVEL ELECT DIST </v>
          </cell>
          <cell r="AE1648">
            <v>1</v>
          </cell>
        </row>
        <row r="1649">
          <cell r="A1649" t="str">
            <v>C008673</v>
          </cell>
          <cell r="B1649">
            <v>5310</v>
          </cell>
          <cell r="D1649" t="str">
            <v>FY06 BSW Crew Removal Activities</v>
          </cell>
          <cell r="E1649" t="str">
            <v>P_Electric Distribution Line MA</v>
          </cell>
          <cell r="G1649" t="str">
            <v>NONE</v>
          </cell>
          <cell r="H1649" t="str">
            <v>NONE</v>
          </cell>
          <cell r="I1649" t="str">
            <v>BERNARD, PETER C</v>
          </cell>
          <cell r="L1649" t="str">
            <v>Asset Replacement</v>
          </cell>
          <cell r="M1649" t="str">
            <v>Specific</v>
          </cell>
          <cell r="O1649" t="str">
            <v>Closed</v>
          </cell>
          <cell r="Q1649" t="str">
            <v>C08673</v>
          </cell>
          <cell r="R1649">
            <v>38429</v>
          </cell>
          <cell r="S1649" t="str">
            <v>alvara</v>
          </cell>
          <cell r="U1649" t="str">
            <v>To track 2 WR's used to charge BSW Division crew time for removal activities used throughout the fiscal year (2006).  WR's are required to allow the crews to be scheduled in STORMS</v>
          </cell>
          <cell r="V1649" t="str">
            <v xml:space="preserve">  </v>
          </cell>
          <cell r="W1649" t="str">
            <v xml:space="preserve">  </v>
          </cell>
          <cell r="X1649" t="str">
            <v>Div Ops-NE Electric</v>
          </cell>
          <cell r="Y1649" t="str">
            <v>75005310E</v>
          </cell>
          <cell r="Z1649" t="str">
            <v>MAE1000 - MA Electric Distribution PC</v>
          </cell>
          <cell r="AA1649" t="str">
            <v>NONE</v>
          </cell>
          <cell r="AB1649" t="str">
            <v>MASS PLANT - MA 5310 - MAE1000</v>
          </cell>
          <cell r="AE1649">
            <v>1</v>
          </cell>
          <cell r="AF1649" t="str">
            <v>1</v>
          </cell>
          <cell r="AG1649">
            <v>38435</v>
          </cell>
          <cell r="AH1649">
            <v>90630</v>
          </cell>
          <cell r="AI1649">
            <v>1</v>
          </cell>
          <cell r="AJ1649">
            <v>1</v>
          </cell>
          <cell r="AK1649">
            <v>1</v>
          </cell>
          <cell r="AL1649">
            <v>0</v>
          </cell>
          <cell r="AM1649">
            <v>1</v>
          </cell>
          <cell r="AN1649">
            <v>1</v>
          </cell>
        </row>
        <row r="1650">
          <cell r="A1650" t="str">
            <v>C008715</v>
          </cell>
          <cell r="B1650">
            <v>5310</v>
          </cell>
          <cell r="D1650" t="str">
            <v>Z-Rem Georgetown 27 switch struct.</v>
          </cell>
          <cell r="E1650" t="str">
            <v>P_Electric Distribution Line MA</v>
          </cell>
          <cell r="G1650" t="str">
            <v>NONE</v>
          </cell>
          <cell r="H1650" t="str">
            <v>NONE</v>
          </cell>
          <cell r="I1650" t="str">
            <v>DANEK, GEORGE</v>
          </cell>
          <cell r="L1650" t="str">
            <v>Reliability - Dist</v>
          </cell>
          <cell r="M1650" t="str">
            <v>Specific</v>
          </cell>
          <cell r="O1650" t="str">
            <v>cancelled</v>
          </cell>
          <cell r="Q1650" t="str">
            <v>C08715</v>
          </cell>
          <cell r="R1650">
            <v>38434</v>
          </cell>
          <cell r="S1650" t="str">
            <v>henryj</v>
          </cell>
          <cell r="U1650" t="str">
            <v>Remove 3 - 23 kV Airbreak switches, 6 poles, 2 control cabinets, 2 - small distribution xfmrs, and miscellaneous overhead equipment.</v>
          </cell>
          <cell r="V1650" t="str">
            <v xml:space="preserve">  </v>
          </cell>
          <cell r="W1650" t="str">
            <v xml:space="preserve">This construction is necessary to remove old equipment at Georgetown #27 to make way for Georgetown Municipal's new 23/13 kV substation.  </v>
          </cell>
          <cell r="X1650" t="str">
            <v>Div Ops-NE Electric</v>
          </cell>
          <cell r="Y1650" t="str">
            <v>75005310E</v>
          </cell>
          <cell r="Z1650" t="str">
            <v>MAE1000 - MA Electric Distribution PC</v>
          </cell>
          <cell r="AA1650" t="str">
            <v>NONE</v>
          </cell>
          <cell r="AB1650" t="str">
            <v>MASS PLANT - MA 5310 - MAE1000</v>
          </cell>
          <cell r="AE1650">
            <v>0</v>
          </cell>
          <cell r="AK1650">
            <v>38442</v>
          </cell>
        </row>
        <row r="1651">
          <cell r="A1651" t="str">
            <v>C008754</v>
          </cell>
          <cell r="B1651">
            <v>5310</v>
          </cell>
          <cell r="D1651" t="str">
            <v>Belchertown 509L2 East Walnut St</v>
          </cell>
          <cell r="E1651" t="str">
            <v>P_Electric Distribution Line MA</v>
          </cell>
          <cell r="G1651" t="str">
            <v>NONE</v>
          </cell>
          <cell r="H1651" t="str">
            <v>NONE</v>
          </cell>
          <cell r="I1651" t="str">
            <v>CANOVILLE, ROGERS</v>
          </cell>
          <cell r="J1651" t="str">
            <v>System Capacity &amp; Performance</v>
          </cell>
          <cell r="L1651" t="str">
            <v>Reliability - Dist</v>
          </cell>
          <cell r="M1651" t="str">
            <v>Specific</v>
          </cell>
          <cell r="O1651" t="str">
            <v>Closed</v>
          </cell>
          <cell r="P1651">
            <v>7763</v>
          </cell>
          <cell r="Q1651" t="str">
            <v>C08754</v>
          </cell>
          <cell r="R1651">
            <v>38434</v>
          </cell>
          <cell r="S1651" t="str">
            <v>walshn</v>
          </cell>
          <cell r="U1651" t="str">
            <v>PURCHASE HALF INTEREST: 10 poles, 7 anchors_x000D_
INSTALL:  1700 circuit ft. 477 Spacer Cable, 2 loadbreaks, 6 15kV cutouts, 6 crossarms, 6 arrestors, 4 ground grids._x000D_
REMOVE:  6100 ft. 1/0 primary, 10 poles,  13 crossarms, 2 airbreaks.</v>
          </cell>
          <cell r="V1651" t="str">
            <v xml:space="preserve">  </v>
          </cell>
          <cell r="W1651" t="str">
            <v xml:space="preserve">This work has been recommended in the memo "East Walnut Street Spacer 509L2 Reliability" published by Dan Falla.  A heavily treed road on the mainline has been causing reliability problems.  Solution is to route spacer cable along a different road.  </v>
          </cell>
          <cell r="X1651" t="str">
            <v>Div Ops-NE Electric</v>
          </cell>
          <cell r="Y1651" t="str">
            <v>75005310E</v>
          </cell>
          <cell r="Z1651" t="str">
            <v>MAE1000 - MA Electric Distribution PC</v>
          </cell>
          <cell r="AA1651" t="str">
            <v>NONE</v>
          </cell>
          <cell r="AB1651" t="str">
            <v>MASS PLANT - MA 5310 - MAE1000</v>
          </cell>
          <cell r="AE1651">
            <v>1</v>
          </cell>
          <cell r="AF1651" t="str">
            <v>1</v>
          </cell>
          <cell r="AG1651">
            <v>38441</v>
          </cell>
          <cell r="AH1651">
            <v>71765</v>
          </cell>
          <cell r="AI1651">
            <v>1</v>
          </cell>
          <cell r="AJ1651">
            <v>1</v>
          </cell>
          <cell r="AK1651">
            <v>1</v>
          </cell>
          <cell r="AL1651">
            <v>0</v>
          </cell>
          <cell r="AM1651">
            <v>1</v>
          </cell>
          <cell r="AN1651">
            <v>1</v>
          </cell>
        </row>
        <row r="1652">
          <cell r="A1652" t="str">
            <v>C008755</v>
          </cell>
          <cell r="B1652">
            <v>5310</v>
          </cell>
          <cell r="D1652" t="str">
            <v>Museum Place Condos  - Salem</v>
          </cell>
          <cell r="E1652" t="str">
            <v>P_Electric Distribution Line MA</v>
          </cell>
          <cell r="G1652" t="str">
            <v>NONE</v>
          </cell>
          <cell r="H1652" t="str">
            <v>NONE</v>
          </cell>
          <cell r="I1652" t="str">
            <v>HADDEN, ANDY</v>
          </cell>
          <cell r="J1652" t="str">
            <v>Statutory/Regulatory</v>
          </cell>
          <cell r="L1652" t="str">
            <v>New Business - Commercial</v>
          </cell>
          <cell r="M1652" t="str">
            <v>Specific</v>
          </cell>
          <cell r="O1652" t="str">
            <v>cancelled</v>
          </cell>
          <cell r="P1652">
            <v>8314</v>
          </cell>
          <cell r="Q1652" t="str">
            <v>C08755</v>
          </cell>
          <cell r="R1652">
            <v>38434</v>
          </cell>
          <cell r="S1652" t="str">
            <v>hadden</v>
          </cell>
          <cell r="U1652" t="str">
            <v>Install: 1 PMH-9 15Kv Pad-Mounted Switchgear, I 500 Kva 3Ph Pad-Mounted Transfomer, 250 CKT Ft. of 15 Kv #2 Cable, 250 CKT Ft. of 5Kv 500 MCM Cable, 200 Ft. of 750 MCM 600 V Cable, 200 Ft. of 4/0 600 V Cable, and Associated Equipment.</v>
          </cell>
          <cell r="V1652" t="str">
            <v>Removals: 12 Oil Fused Cutouts, 3 - 100 Kva Subway Transformers, 250 CKT ft. of 3/C 5Kv PL Cable, 150 CKT Ft. of 1/0 5 Kv PL Cable, and Associated Equipment.</v>
          </cell>
          <cell r="W1652" t="str">
            <v>Provide electrical service to customer converting former Police Station into a 14 unit condominum complex.</v>
          </cell>
          <cell r="X1652" t="str">
            <v>Div Ops-NE Electric</v>
          </cell>
          <cell r="Y1652" t="str">
            <v>75005310E</v>
          </cell>
          <cell r="Z1652" t="str">
            <v>MAE1000 - MA Electric Distribution PC</v>
          </cell>
          <cell r="AA1652" t="str">
            <v>NONE</v>
          </cell>
          <cell r="AB1652" t="str">
            <v>MASS PLANT - MA 5310 - MAE1000</v>
          </cell>
          <cell r="AE1652">
            <v>0</v>
          </cell>
          <cell r="AK1652">
            <v>40925</v>
          </cell>
        </row>
        <row r="1653">
          <cell r="A1653" t="str">
            <v>C008776</v>
          </cell>
          <cell r="B1653">
            <v>5310</v>
          </cell>
          <cell r="D1653" t="str">
            <v>BSW FY06 Storm's Event - 5/25/05</v>
          </cell>
          <cell r="E1653" t="str">
            <v>P_Electric Distribution Line MA</v>
          </cell>
          <cell r="G1653" t="str">
            <v>NONE</v>
          </cell>
          <cell r="H1653" t="str">
            <v>NONE</v>
          </cell>
          <cell r="I1653" t="str">
            <v>ALVARADO, MARILYN</v>
          </cell>
          <cell r="L1653" t="str">
            <v>Major Storms - Dist</v>
          </cell>
          <cell r="M1653" t="str">
            <v>Specific</v>
          </cell>
          <cell r="O1653" t="str">
            <v>Closed</v>
          </cell>
          <cell r="Q1653" t="str">
            <v>C08776</v>
          </cell>
          <cell r="R1653">
            <v>38436</v>
          </cell>
          <cell r="S1653" t="str">
            <v>alvara</v>
          </cell>
          <cell r="U1653" t="str">
            <v>To accumulate the amount of time and material charged for the Storms Event in BSW division during FY06. Wind Storm's Event 5/25/05</v>
          </cell>
          <cell r="V1653" t="str">
            <v xml:space="preserve">  </v>
          </cell>
          <cell r="W1653" t="str">
            <v xml:space="preserve">  </v>
          </cell>
          <cell r="X1653" t="str">
            <v>Div Ops-NE Electric</v>
          </cell>
          <cell r="Y1653" t="str">
            <v>75005310E</v>
          </cell>
          <cell r="Z1653" t="str">
            <v>MAE1000 - MA Electric Distribution PC</v>
          </cell>
          <cell r="AA1653" t="str">
            <v>NONE</v>
          </cell>
          <cell r="AB1653" t="str">
            <v>MASS PLANT - MA 5310 - MAE1000</v>
          </cell>
          <cell r="AE1653">
            <v>1</v>
          </cell>
          <cell r="AF1653" t="str">
            <v>1</v>
          </cell>
          <cell r="AG1653">
            <v>38439</v>
          </cell>
          <cell r="AH1653">
            <v>96658</v>
          </cell>
          <cell r="AI1653">
            <v>1</v>
          </cell>
          <cell r="AJ1653">
            <v>1</v>
          </cell>
          <cell r="AK1653">
            <v>1</v>
          </cell>
          <cell r="AL1653">
            <v>0</v>
          </cell>
          <cell r="AM1653">
            <v>1</v>
          </cell>
          <cell r="AN1653">
            <v>1</v>
          </cell>
        </row>
        <row r="1654">
          <cell r="A1654" t="str">
            <v>C008777</v>
          </cell>
          <cell r="B1654">
            <v>5310</v>
          </cell>
          <cell r="D1654" t="str">
            <v>BSW FY06 Storm's Event - 6/6/05</v>
          </cell>
          <cell r="E1654" t="str">
            <v>P_Electric Distribution Line MA</v>
          </cell>
          <cell r="G1654" t="str">
            <v>NONE</v>
          </cell>
          <cell r="H1654" t="str">
            <v>NONE</v>
          </cell>
          <cell r="I1654" t="str">
            <v>ALVARADO, MARILYN</v>
          </cell>
          <cell r="L1654" t="str">
            <v>Major Storms - Dist</v>
          </cell>
          <cell r="M1654" t="str">
            <v>Specific</v>
          </cell>
          <cell r="O1654" t="str">
            <v>Closed</v>
          </cell>
          <cell r="Q1654" t="str">
            <v>C08777</v>
          </cell>
          <cell r="R1654">
            <v>38436</v>
          </cell>
          <cell r="S1654" t="str">
            <v>alvara</v>
          </cell>
          <cell r="U1654" t="str">
            <v>To accumulate the amount of time and material charged for a specific storm's event in BSW for FY06.  The storm occurred on 6/6/05</v>
          </cell>
          <cell r="V1654" t="str">
            <v xml:space="preserve">  </v>
          </cell>
          <cell r="W1654" t="str">
            <v xml:space="preserve">  </v>
          </cell>
          <cell r="X1654" t="str">
            <v>Div Ops-NE Electric</v>
          </cell>
          <cell r="Y1654" t="str">
            <v>75005310E</v>
          </cell>
          <cell r="Z1654" t="str">
            <v>MAE1000 - MA Electric Distribution PC</v>
          </cell>
          <cell r="AA1654" t="str">
            <v>NONE</v>
          </cell>
          <cell r="AB1654" t="str">
            <v>MASS PLANT - MA 5310 - MAE1000</v>
          </cell>
          <cell r="AE1654">
            <v>1</v>
          </cell>
          <cell r="AF1654" t="str">
            <v>1</v>
          </cell>
          <cell r="AG1654">
            <v>38439</v>
          </cell>
          <cell r="AH1654">
            <v>96658</v>
          </cell>
          <cell r="AI1654">
            <v>1</v>
          </cell>
          <cell r="AJ1654">
            <v>1</v>
          </cell>
          <cell r="AK1654">
            <v>1</v>
          </cell>
          <cell r="AL1654">
            <v>0</v>
          </cell>
          <cell r="AM1654">
            <v>1</v>
          </cell>
          <cell r="AN1654">
            <v>1</v>
          </cell>
        </row>
        <row r="1655">
          <cell r="A1655" t="str">
            <v>C008778</v>
          </cell>
          <cell r="B1655">
            <v>5310</v>
          </cell>
          <cell r="D1655" t="str">
            <v>BSW FY06 Storm's Event - 06/26/05</v>
          </cell>
          <cell r="E1655" t="str">
            <v>P_Electric Distribution Line MA</v>
          </cell>
          <cell r="G1655" t="str">
            <v>NONE</v>
          </cell>
          <cell r="H1655" t="str">
            <v>NONE</v>
          </cell>
          <cell r="I1655" t="str">
            <v>ALVARADO, MARILYN</v>
          </cell>
          <cell r="L1655" t="str">
            <v>Major Storms - Dist</v>
          </cell>
          <cell r="M1655" t="str">
            <v>Specific</v>
          </cell>
          <cell r="O1655" t="str">
            <v>Closed</v>
          </cell>
          <cell r="Q1655" t="str">
            <v>C08778</v>
          </cell>
          <cell r="R1655">
            <v>38436</v>
          </cell>
          <cell r="S1655" t="str">
            <v>alvara</v>
          </cell>
          <cell r="U1655" t="str">
            <v>To accumulate the amount of time and materials charged for a storm's event in BSW for FY06.  The Storm's event occurred 06/26/05</v>
          </cell>
          <cell r="V1655" t="str">
            <v xml:space="preserve">  </v>
          </cell>
          <cell r="W1655" t="str">
            <v xml:space="preserve">  </v>
          </cell>
          <cell r="X1655" t="str">
            <v>Div Ops-NE Electric</v>
          </cell>
          <cell r="Y1655" t="str">
            <v>75005310E</v>
          </cell>
          <cell r="Z1655" t="str">
            <v>MAE1000 - MA Electric Distribution PC</v>
          </cell>
          <cell r="AA1655" t="str">
            <v>NONE</v>
          </cell>
          <cell r="AB1655" t="str">
            <v>MASS PLANT - MA 5310 - MAE1000</v>
          </cell>
          <cell r="AE1655">
            <v>1</v>
          </cell>
          <cell r="AF1655" t="str">
            <v>1</v>
          </cell>
          <cell r="AG1655">
            <v>38439</v>
          </cell>
          <cell r="AH1655">
            <v>96658</v>
          </cell>
          <cell r="AI1655">
            <v>1</v>
          </cell>
          <cell r="AJ1655">
            <v>1</v>
          </cell>
          <cell r="AK1655">
            <v>1</v>
          </cell>
          <cell r="AL1655">
            <v>0</v>
          </cell>
          <cell r="AM1655">
            <v>1</v>
          </cell>
          <cell r="AN1655">
            <v>1</v>
          </cell>
        </row>
        <row r="1656">
          <cell r="A1656" t="str">
            <v>C008779</v>
          </cell>
          <cell r="B1656">
            <v>5310</v>
          </cell>
          <cell r="D1656" t="str">
            <v>BSW FY06 Storm's Event - 06/29/05</v>
          </cell>
          <cell r="E1656" t="str">
            <v>P_Electric Distribution Line MA</v>
          </cell>
          <cell r="G1656" t="str">
            <v>NONE</v>
          </cell>
          <cell r="H1656" t="str">
            <v>NONE</v>
          </cell>
          <cell r="I1656" t="str">
            <v>ALVARADO, MARILYN</v>
          </cell>
          <cell r="L1656" t="str">
            <v>Major Storms - Dist</v>
          </cell>
          <cell r="M1656" t="str">
            <v>Specific</v>
          </cell>
          <cell r="O1656" t="str">
            <v>Closed</v>
          </cell>
          <cell r="Q1656" t="str">
            <v>C08779</v>
          </cell>
          <cell r="R1656">
            <v>38436</v>
          </cell>
          <cell r="S1656" t="str">
            <v>alvara</v>
          </cell>
          <cell r="U1656" t="str">
            <v>To accumulate the amount of time and materials charged for a storm's event in BSW for FY06.  The storm's event occurred 06/29/05</v>
          </cell>
          <cell r="V1656" t="str">
            <v xml:space="preserve">  </v>
          </cell>
          <cell r="W1656" t="str">
            <v xml:space="preserve">  </v>
          </cell>
          <cell r="X1656" t="str">
            <v>Div Ops-NE Electric</v>
          </cell>
          <cell r="Y1656" t="str">
            <v>75005310E</v>
          </cell>
          <cell r="Z1656" t="str">
            <v>MAE1000 - MA Electric Distribution PC</v>
          </cell>
          <cell r="AA1656" t="str">
            <v>NONE</v>
          </cell>
          <cell r="AB1656" t="str">
            <v>MASS PLANT - MA 5310 - MAE1000</v>
          </cell>
          <cell r="AE1656">
            <v>1</v>
          </cell>
          <cell r="AF1656" t="str">
            <v>1</v>
          </cell>
          <cell r="AG1656">
            <v>38439</v>
          </cell>
          <cell r="AH1656">
            <v>96658</v>
          </cell>
          <cell r="AI1656">
            <v>1</v>
          </cell>
          <cell r="AJ1656">
            <v>1</v>
          </cell>
          <cell r="AK1656">
            <v>1</v>
          </cell>
          <cell r="AL1656">
            <v>0</v>
          </cell>
          <cell r="AM1656">
            <v>1</v>
          </cell>
          <cell r="AN1656">
            <v>1</v>
          </cell>
        </row>
        <row r="1657">
          <cell r="A1657" t="str">
            <v>C008780</v>
          </cell>
          <cell r="B1657">
            <v>5310</v>
          </cell>
          <cell r="D1657" t="str">
            <v>BSW FY06 Storm's Event - 07/19/05</v>
          </cell>
          <cell r="E1657" t="str">
            <v>P_Electric Distribution Line MA</v>
          </cell>
          <cell r="G1657" t="str">
            <v>NONE</v>
          </cell>
          <cell r="H1657" t="str">
            <v>NONE</v>
          </cell>
          <cell r="I1657" t="str">
            <v>ALVARADO, MARILYN</v>
          </cell>
          <cell r="L1657" t="str">
            <v>Major Storms - Dist</v>
          </cell>
          <cell r="M1657" t="str">
            <v>Specific</v>
          </cell>
          <cell r="O1657" t="str">
            <v>Closed</v>
          </cell>
          <cell r="Q1657" t="str">
            <v>C08780</v>
          </cell>
          <cell r="R1657">
            <v>38436</v>
          </cell>
          <cell r="S1657" t="str">
            <v>alvara</v>
          </cell>
          <cell r="U1657" t="str">
            <v>To accumulate the amount of time and material charged for a specific storm's event in BSW for FY06.  The storm's event - 07/19/05</v>
          </cell>
          <cell r="V1657" t="str">
            <v xml:space="preserve">  </v>
          </cell>
          <cell r="W1657" t="str">
            <v xml:space="preserve">  </v>
          </cell>
          <cell r="X1657" t="str">
            <v>Div Ops-NE Electric</v>
          </cell>
          <cell r="Y1657" t="str">
            <v>75005310E</v>
          </cell>
          <cell r="Z1657" t="str">
            <v>MAE1000 - MA Electric Distribution PC</v>
          </cell>
          <cell r="AA1657" t="str">
            <v>NONE</v>
          </cell>
          <cell r="AB1657" t="str">
            <v>MASS PLANT - MA 5310 - MAE1000</v>
          </cell>
          <cell r="AE1657">
            <v>1</v>
          </cell>
          <cell r="AF1657" t="str">
            <v>1</v>
          </cell>
          <cell r="AG1657">
            <v>38439</v>
          </cell>
          <cell r="AH1657">
            <v>96658</v>
          </cell>
          <cell r="AI1657">
            <v>1</v>
          </cell>
          <cell r="AJ1657">
            <v>1</v>
          </cell>
          <cell r="AK1657">
            <v>1</v>
          </cell>
          <cell r="AL1657">
            <v>0</v>
          </cell>
          <cell r="AM1657">
            <v>1</v>
          </cell>
          <cell r="AN1657">
            <v>1</v>
          </cell>
        </row>
        <row r="1658">
          <cell r="A1658" t="str">
            <v>C008899</v>
          </cell>
          <cell r="B1658">
            <v>5310</v>
          </cell>
          <cell r="D1658" t="str">
            <v>Z-Rem Georgetown 27 switch struct</v>
          </cell>
          <cell r="E1658" t="str">
            <v>P_Electric Distribution Sub MA</v>
          </cell>
          <cell r="G1658" t="str">
            <v>NONE</v>
          </cell>
          <cell r="H1658" t="str">
            <v>NONE</v>
          </cell>
          <cell r="I1658" t="str">
            <v>DANEK, GEORGE</v>
          </cell>
          <cell r="J1658" t="str">
            <v>Statutory/Regulatory</v>
          </cell>
          <cell r="L1658" t="str">
            <v>Public Requirements</v>
          </cell>
          <cell r="M1658" t="str">
            <v>Specific</v>
          </cell>
          <cell r="O1658" t="str">
            <v>Closed</v>
          </cell>
          <cell r="P1658">
            <v>7636</v>
          </cell>
          <cell r="Q1658" t="str">
            <v>C08899</v>
          </cell>
          <cell r="R1658">
            <v>38442</v>
          </cell>
          <cell r="S1658" t="str">
            <v>hayduk</v>
          </cell>
          <cell r="U1658" t="str">
            <v>Reconfiguration of New England Power Company municipal customer's tap.  This construction is necessary to remove old equipment at Georgetown #27 to make way for Georgetown Municipal's new 23/13 kV substation.</v>
          </cell>
          <cell r="V1658" t="str">
            <v xml:space="preserve">  </v>
          </cell>
          <cell r="W1658" t="str">
            <v>Reconfiguration of New England Power Company municipal customer's tap.  This construction is necessary to remove old equipment at Georgetown #27 to make way for Georgetown Municipal's new 23/13 kV substation.</v>
          </cell>
          <cell r="X1658" t="str">
            <v>Div Ops-NE Electric</v>
          </cell>
          <cell r="Y1658" t="str">
            <v>75005310E</v>
          </cell>
          <cell r="Z1658" t="str">
            <v>MAE1000 - MA Electric Distribution PC</v>
          </cell>
          <cell r="AA1658" t="str">
            <v>NONE</v>
          </cell>
          <cell r="AB1658" t="str">
            <v>SUB #27 GEORGETOWN - OFF MOULTON ST</v>
          </cell>
          <cell r="AE1658">
            <v>2</v>
          </cell>
          <cell r="AF1658" t="str">
            <v>2</v>
          </cell>
          <cell r="AG1658">
            <v>38989</v>
          </cell>
          <cell r="AH1658">
            <v>43000</v>
          </cell>
          <cell r="AI1658">
            <v>1</v>
          </cell>
          <cell r="AJ1658">
            <v>1</v>
          </cell>
          <cell r="AK1658">
            <v>1</v>
          </cell>
          <cell r="AL1658">
            <v>0</v>
          </cell>
          <cell r="AM1658">
            <v>1</v>
          </cell>
          <cell r="AN1658">
            <v>1</v>
          </cell>
        </row>
        <row r="1659">
          <cell r="A1659" t="str">
            <v>C008916</v>
          </cell>
          <cell r="B1659">
            <v>5310</v>
          </cell>
          <cell r="D1659" t="str">
            <v>BSS NE05 &amp; NE07 FY06 Storm Charges</v>
          </cell>
          <cell r="E1659" t="str">
            <v>P_Electric Distribution Line MA</v>
          </cell>
          <cell r="G1659" t="str">
            <v>NONE</v>
          </cell>
          <cell r="H1659" t="str">
            <v>NONE</v>
          </cell>
          <cell r="I1659" t="str">
            <v>LUNDAHL, GREGORY</v>
          </cell>
          <cell r="J1659" t="str">
            <v>Damage/Failure</v>
          </cell>
          <cell r="L1659" t="str">
            <v>Major Storms - Dist</v>
          </cell>
          <cell r="M1659" t="str">
            <v>Program</v>
          </cell>
          <cell r="O1659" t="str">
            <v>Closed</v>
          </cell>
          <cell r="P1659">
            <v>7853</v>
          </cell>
          <cell r="Q1659" t="str">
            <v>C08916</v>
          </cell>
          <cell r="R1659">
            <v>38446</v>
          </cell>
          <cell r="S1659" t="str">
            <v>lundag</v>
          </cell>
          <cell r="U1659" t="str">
            <v>BSS NE05 &amp; NE07 FY06 Storm Charges (Does not include Natucket Elelctric)</v>
          </cell>
          <cell r="V1659" t="str">
            <v xml:space="preserve">  </v>
          </cell>
          <cell r="W1659" t="str">
            <v>Capture storm related charges for FY06.  Some payroll hits may roll over for monthly paid employees into April 2006.</v>
          </cell>
          <cell r="X1659" t="str">
            <v>Div Ops-NE Electric</v>
          </cell>
          <cell r="Y1659" t="str">
            <v>75005310E</v>
          </cell>
          <cell r="Z1659" t="str">
            <v>MAE1000 - MA Electric Distribution PC</v>
          </cell>
          <cell r="AA1659" t="str">
            <v>NONE</v>
          </cell>
          <cell r="AB1659" t="str">
            <v>MASS PLANT - MA 5310 - MAE1000</v>
          </cell>
          <cell r="AE1659">
            <v>3</v>
          </cell>
          <cell r="AF1659" t="str">
            <v>3</v>
          </cell>
          <cell r="AG1659">
            <v>38538</v>
          </cell>
          <cell r="AH1659">
            <v>1400000</v>
          </cell>
          <cell r="AI1659">
            <v>0</v>
          </cell>
          <cell r="AJ1659">
            <v>0</v>
          </cell>
          <cell r="AK1659">
            <v>0</v>
          </cell>
          <cell r="AL1659">
            <v>1</v>
          </cell>
          <cell r="AM1659">
            <v>0</v>
          </cell>
          <cell r="AN1659">
            <v>1</v>
          </cell>
        </row>
        <row r="1660">
          <cell r="A1660" t="str">
            <v>C008917</v>
          </cell>
          <cell r="B1660">
            <v>5320</v>
          </cell>
          <cell r="C1660" t="str">
            <v>Massachusetts - East</v>
          </cell>
          <cell r="D1660" t="str">
            <v>BSS NE04 FY06 Storm Charges</v>
          </cell>
          <cell r="E1660" t="str">
            <v>P_Electric Distribution Line MA</v>
          </cell>
          <cell r="G1660" t="str">
            <v>NONE</v>
          </cell>
          <cell r="H1660" t="str">
            <v>NONE</v>
          </cell>
          <cell r="I1660" t="str">
            <v>LUNDAHL, GREGORY</v>
          </cell>
          <cell r="J1660" t="str">
            <v>Damage/Failure</v>
          </cell>
          <cell r="L1660" t="str">
            <v>Major Storms - Dist</v>
          </cell>
          <cell r="M1660" t="str">
            <v>Specific</v>
          </cell>
          <cell r="O1660" t="str">
            <v>Closed</v>
          </cell>
          <cell r="P1660">
            <v>7070</v>
          </cell>
          <cell r="Q1660" t="str">
            <v>C08917</v>
          </cell>
          <cell r="R1660">
            <v>38446</v>
          </cell>
          <cell r="S1660" t="str">
            <v>lundag</v>
          </cell>
          <cell r="U1660" t="str">
            <v>BSS NE04 FY06 Storm Charges (actuals for emergency work)</v>
          </cell>
          <cell r="V1660" t="str">
            <v xml:space="preserve">  </v>
          </cell>
          <cell r="W1660" t="str">
            <v>Accumulate Nantucket storm related charges for FY06.  Some charges may carry over into April 2006 for monthly paid employees.</v>
          </cell>
          <cell r="X1660" t="str">
            <v>Div Ops-NE Electric</v>
          </cell>
          <cell r="Y1660" t="str">
            <v>75005320E</v>
          </cell>
          <cell r="Z1660" t="str">
            <v>MAE1000 - MA Electric Distribution PC</v>
          </cell>
          <cell r="AA1660" t="str">
            <v>NONE</v>
          </cell>
          <cell r="AB1660" t="str">
            <v>MASS PLANT - MA 5320 - MAE1000</v>
          </cell>
          <cell r="AE1660">
            <v>2</v>
          </cell>
          <cell r="AF1660" t="str">
            <v>2</v>
          </cell>
          <cell r="AG1660">
            <v>38538</v>
          </cell>
          <cell r="AH1660">
            <v>700000</v>
          </cell>
          <cell r="AI1660">
            <v>0</v>
          </cell>
          <cell r="AJ1660">
            <v>0</v>
          </cell>
          <cell r="AK1660">
            <v>0</v>
          </cell>
          <cell r="AL1660">
            <v>1</v>
          </cell>
          <cell r="AM1660">
            <v>0</v>
          </cell>
          <cell r="AN1660">
            <v>1</v>
          </cell>
        </row>
        <row r="1661">
          <cell r="A1661" t="str">
            <v>C008955</v>
          </cell>
          <cell r="B1661">
            <v>5310</v>
          </cell>
          <cell r="D1661" t="str">
            <v>Z-2329-B Line Ext Water St to E.Bwy</v>
          </cell>
          <cell r="E1661" t="str">
            <v>P_Electric Distribution Line MA</v>
          </cell>
          <cell r="G1661" t="str">
            <v>NONE</v>
          </cell>
          <cell r="H1661" t="str">
            <v>NONE</v>
          </cell>
          <cell r="I1661" t="str">
            <v>HALL, STEVEN</v>
          </cell>
          <cell r="J1661" t="str">
            <v>System Capacity &amp; Performance</v>
          </cell>
          <cell r="L1661" t="str">
            <v>Reliability - Dist</v>
          </cell>
          <cell r="M1661" t="str">
            <v>Specific</v>
          </cell>
          <cell r="O1661" t="str">
            <v>Closed</v>
          </cell>
          <cell r="P1661">
            <v>8865</v>
          </cell>
          <cell r="Q1661" t="str">
            <v>C08955</v>
          </cell>
          <cell r="R1661">
            <v>38447</v>
          </cell>
          <cell r="S1661" t="str">
            <v>henryj</v>
          </cell>
          <cell r="U1661" t="str">
            <v>Install riser and fault indicators at Water St Sub. Add 2- 6in conduits, 1200 ckt ft of 1000 AL U/G cable, 12000 ckt ft of 500 AL Aerial Cable and 1 Pole Mounted Telemetric Recloser on 2329 line near Haverhill Paperboard.</v>
          </cell>
          <cell r="V1661" t="str">
            <v xml:space="preserve">  </v>
          </cell>
          <cell r="W1661" t="str">
            <v xml:space="preserve">This project will provide a backup circuit for the loss of supply to the Whittier Substation. _x000D_
</v>
          </cell>
          <cell r="X1661" t="str">
            <v>Div Ops-NE Electric</v>
          </cell>
          <cell r="Y1661" t="str">
            <v>75005310E</v>
          </cell>
          <cell r="Z1661" t="str">
            <v>MAE1000 - MA Electric Distribution PC</v>
          </cell>
          <cell r="AA1661" t="str">
            <v>NONE</v>
          </cell>
          <cell r="AB1661" t="str">
            <v>MASS PLANT - MA 5310 - MAE1000</v>
          </cell>
          <cell r="AE1661">
            <v>3</v>
          </cell>
          <cell r="AF1661" t="str">
            <v>3</v>
          </cell>
          <cell r="AG1661">
            <v>39170</v>
          </cell>
          <cell r="AH1661">
            <v>1987178</v>
          </cell>
          <cell r="AI1661">
            <v>0</v>
          </cell>
          <cell r="AJ1661">
            <v>0</v>
          </cell>
          <cell r="AK1661">
            <v>0</v>
          </cell>
          <cell r="AL1661">
            <v>1</v>
          </cell>
          <cell r="AM1661">
            <v>0</v>
          </cell>
          <cell r="AN1661">
            <v>1</v>
          </cell>
        </row>
        <row r="1662">
          <cell r="A1662" t="str">
            <v>C008975</v>
          </cell>
          <cell r="B1662">
            <v>5310</v>
          </cell>
          <cell r="D1662" t="str">
            <v>Clinton Common Work</v>
          </cell>
          <cell r="E1662" t="str">
            <v>P_Electric Distribution Line MA</v>
          </cell>
          <cell r="G1662" t="str">
            <v>NONE</v>
          </cell>
          <cell r="H1662" t="str">
            <v>NONE</v>
          </cell>
          <cell r="I1662" t="str">
            <v>DUNNELLS, MATTHEW</v>
          </cell>
          <cell r="J1662" t="str">
            <v>Asset Condition</v>
          </cell>
          <cell r="L1662" t="str">
            <v>Asset Replacement</v>
          </cell>
          <cell r="M1662" t="str">
            <v>Specific</v>
          </cell>
          <cell r="O1662" t="str">
            <v>cancelled</v>
          </cell>
          <cell r="P1662">
            <v>7901</v>
          </cell>
          <cell r="Q1662" t="str">
            <v>C08975</v>
          </cell>
          <cell r="R1662">
            <v>38448</v>
          </cell>
          <cell r="S1662" t="str">
            <v>walshn</v>
          </cell>
          <cell r="U1662" t="str">
            <v>Reconductor the 216W1/W2 double circuit in the south-bound W23 right of way with 477Al.  App. 3200'.  Poles have been replaced in a previous project.  1100' 477AL new for the 216W5.  4500' reconductor Park St. 477AL.</v>
          </cell>
          <cell r="V1662" t="str">
            <v>Apart of the Clinton/Ayer Study</v>
          </cell>
          <cell r="W1662" t="str">
            <v>Clinton/Ayer study currently underway.  _x000D_
_x000D_
_x000D_
_x000D_
score = 16 reliability_x000D_
score = 12 loading</v>
          </cell>
          <cell r="X1662" t="str">
            <v>Div Ops-NE Electric</v>
          </cell>
          <cell r="Y1662" t="str">
            <v>75005310E</v>
          </cell>
          <cell r="Z1662" t="str">
            <v>MAE1000 - MA Electric Distribution PC</v>
          </cell>
          <cell r="AA1662" t="str">
            <v>NONE</v>
          </cell>
          <cell r="AB1662" t="str">
            <v>MASS PLANT - MA 5310 - MAE1000</v>
          </cell>
          <cell r="AE1662">
            <v>0</v>
          </cell>
          <cell r="AK1662">
            <v>41045</v>
          </cell>
        </row>
        <row r="1663">
          <cell r="A1663" t="str">
            <v>C008995</v>
          </cell>
          <cell r="B1663">
            <v>5310</v>
          </cell>
          <cell r="D1663" t="str">
            <v>SE-NRTHBO  SFS Study for Staples</v>
          </cell>
          <cell r="E1663" t="str">
            <v>P_Electric Distribution Line MA</v>
          </cell>
          <cell r="G1663" t="str">
            <v>49</v>
          </cell>
          <cell r="H1663" t="str">
            <v>NONE</v>
          </cell>
          <cell r="I1663" t="str">
            <v>THOMPSON, JOHN</v>
          </cell>
          <cell r="J1663" t="str">
            <v>Statutory/Regulatory</v>
          </cell>
          <cell r="L1663" t="str">
            <v>New Business - Commercial</v>
          </cell>
          <cell r="M1663" t="str">
            <v>Specific</v>
          </cell>
          <cell r="O1663" t="str">
            <v>cancelled</v>
          </cell>
          <cell r="P1663">
            <v>8609</v>
          </cell>
          <cell r="Q1663" t="str">
            <v>C08995</v>
          </cell>
          <cell r="R1663">
            <v>38449</v>
          </cell>
          <cell r="S1663" t="str">
            <v>thomp</v>
          </cell>
          <cell r="U1663" t="str">
            <v>Study SFS options for Staples, Inc.  on 377 Simarano Dr</v>
          </cell>
          <cell r="V1663" t="str">
            <v>Engineering Study at Customer's expense</v>
          </cell>
          <cell r="W1663" t="str">
            <v>Customer resquest for Eng Study</v>
          </cell>
          <cell r="X1663" t="str">
            <v>Div Ops-NE Electric</v>
          </cell>
          <cell r="Y1663" t="str">
            <v>75005310E</v>
          </cell>
          <cell r="Z1663" t="str">
            <v>MAE1000 - MA Electric Distribution PC</v>
          </cell>
          <cell r="AA1663" t="str">
            <v>NONE</v>
          </cell>
          <cell r="AB1663" t="str">
            <v>MASS PLANT - MA 5310 - MAE1000</v>
          </cell>
          <cell r="AE1663">
            <v>1</v>
          </cell>
          <cell r="AF1663" t="str">
            <v>1</v>
          </cell>
          <cell r="AG1663">
            <v>38453</v>
          </cell>
          <cell r="AH1663">
            <v>5600</v>
          </cell>
          <cell r="AK1663">
            <v>41061</v>
          </cell>
        </row>
        <row r="1664">
          <cell r="A1664" t="str">
            <v>C009003</v>
          </cell>
          <cell r="B1664">
            <v>5310</v>
          </cell>
          <cell r="D1664" t="str">
            <v>Z-13kV UG ln ext for Washington st</v>
          </cell>
          <cell r="E1664" t="str">
            <v>P_Electric Distribution Line MA</v>
          </cell>
          <cell r="G1664" t="str">
            <v>NONE</v>
          </cell>
          <cell r="H1664" t="str">
            <v>NONE</v>
          </cell>
          <cell r="I1664" t="str">
            <v>SCHNELLER, ROBERT A</v>
          </cell>
          <cell r="J1664" t="str">
            <v>Statutory/Regulatory</v>
          </cell>
          <cell r="L1664" t="str">
            <v>New Business - Residential</v>
          </cell>
          <cell r="M1664" t="str">
            <v>Specific</v>
          </cell>
          <cell r="O1664" t="str">
            <v>Closed</v>
          </cell>
          <cell r="P1664">
            <v>8854</v>
          </cell>
          <cell r="Q1664" t="str">
            <v>C09003</v>
          </cell>
          <cell r="R1664">
            <v>38450</v>
          </cell>
          <cell r="S1664" t="str">
            <v>schner</v>
          </cell>
          <cell r="U1664" t="str">
            <v>Extend 13 kV 4/0 CU prim from new P3 river st to # 60 Washington st.  Install 200ft new duct bank, 2 way MH,riser, pole, 1400 circuit feet 4/0 CU, PMH9 Switchgear, 1000kVA padmount</v>
          </cell>
          <cell r="V1664" t="str">
            <v xml:space="preserve">  </v>
          </cell>
          <cell r="W1664" t="str">
            <v xml:space="preserve">We currently do not have the capability to serve the Washington St condo Building already under construction via our overloaded 4kV feeders in downtown Haverhill.  All construction is customer related capital spending. </v>
          </cell>
          <cell r="X1664" t="str">
            <v>Div Ops-NE Electric</v>
          </cell>
          <cell r="Y1664" t="str">
            <v>75005310E</v>
          </cell>
          <cell r="Z1664" t="str">
            <v>MAE1000 - MA Electric Distribution PC</v>
          </cell>
          <cell r="AA1664" t="str">
            <v>NONE</v>
          </cell>
          <cell r="AB1664" t="str">
            <v>MASS PLANT - MA 5310 - MAE1000</v>
          </cell>
          <cell r="AE1664">
            <v>1</v>
          </cell>
          <cell r="AF1664" t="str">
            <v>1</v>
          </cell>
          <cell r="AG1664">
            <v>38471</v>
          </cell>
          <cell r="AH1664">
            <v>110000</v>
          </cell>
          <cell r="AI1664">
            <v>0</v>
          </cell>
          <cell r="AJ1664">
            <v>1</v>
          </cell>
          <cell r="AK1664">
            <v>1</v>
          </cell>
          <cell r="AL1664">
            <v>0</v>
          </cell>
          <cell r="AM1664">
            <v>1</v>
          </cell>
          <cell r="AN1664">
            <v>1</v>
          </cell>
        </row>
        <row r="1665">
          <cell r="A1665" t="str">
            <v>C009004</v>
          </cell>
          <cell r="B1665">
            <v>5310</v>
          </cell>
          <cell r="D1665" t="str">
            <v>WOR-Replace HT50 cable</v>
          </cell>
          <cell r="E1665" t="str">
            <v>P_Electric Distribution Line MA</v>
          </cell>
          <cell r="F1665" t="str">
            <v>DCIG0108R6</v>
          </cell>
          <cell r="G1665" t="str">
            <v>49</v>
          </cell>
          <cell r="H1665" t="str">
            <v>NONE</v>
          </cell>
          <cell r="I1665" t="str">
            <v>SKRZYPCZAK, JOHN</v>
          </cell>
          <cell r="J1665" t="str">
            <v>Asset Condition</v>
          </cell>
          <cell r="L1665" t="str">
            <v>Asset Replacement</v>
          </cell>
          <cell r="M1665" t="str">
            <v>Specific</v>
          </cell>
          <cell r="N1665" t="str">
            <v>UG Cable Replacements</v>
          </cell>
          <cell r="O1665" t="str">
            <v>Closed</v>
          </cell>
          <cell r="P1665">
            <v>8844</v>
          </cell>
          <cell r="Q1665" t="str">
            <v>C09004</v>
          </cell>
          <cell r="R1665">
            <v>38450</v>
          </cell>
          <cell r="S1665" t="str">
            <v>hayduk</v>
          </cell>
          <cell r="U1665" t="str">
            <v>INSTALL: 2900 ckt ft of 3-1/c-#2 Cu XLP 15 kV cable and associated equipment._x000D_
REMOVE: 2900 ckt ft of 3-1/c-350 kcmil Cu 15 kV XLP cable and associated equipment.</v>
          </cell>
          <cell r="V1665" t="str">
            <v xml:space="preserve">  </v>
          </cell>
          <cell r="W1665" t="str">
            <v>This circuit (HT-50) is made up of 1970's vintage XLP and has failed numerous times in the past.  The cable was installed in conjunction with the HT-51 circuit which was recently replaced in its entirety.   The HT-51 experienced multiple failures and fail</v>
          </cell>
          <cell r="X1665" t="str">
            <v>Div Ops-NE Electric</v>
          </cell>
          <cell r="Y1665" t="str">
            <v>75005310E</v>
          </cell>
          <cell r="Z1665" t="str">
            <v>MAE1000 - MA Electric Distribution PC</v>
          </cell>
          <cell r="AA1665" t="str">
            <v>NONE</v>
          </cell>
          <cell r="AB1665" t="str">
            <v>MASS PLANT - MA 5310 - MAE1000</v>
          </cell>
          <cell r="AE1665">
            <v>3</v>
          </cell>
          <cell r="AF1665" t="str">
            <v>3</v>
          </cell>
          <cell r="AG1665">
            <v>39471</v>
          </cell>
          <cell r="AH1665">
            <v>458043</v>
          </cell>
          <cell r="AI1665">
            <v>0</v>
          </cell>
          <cell r="AJ1665">
            <v>0</v>
          </cell>
          <cell r="AK1665">
            <v>0</v>
          </cell>
          <cell r="AL1665">
            <v>0</v>
          </cell>
          <cell r="AM1665">
            <v>1</v>
          </cell>
          <cell r="AN1665">
            <v>1</v>
          </cell>
        </row>
        <row r="1666">
          <cell r="A1666" t="str">
            <v>C009005</v>
          </cell>
          <cell r="B1666">
            <v>5310</v>
          </cell>
          <cell r="D1666" t="str">
            <v>AUB-Replace Pondville 26W getaways</v>
          </cell>
          <cell r="E1666" t="str">
            <v>P_Electric Distribution Line MA</v>
          </cell>
          <cell r="G1666" t="str">
            <v>49</v>
          </cell>
          <cell r="H1666" t="str">
            <v>NONE</v>
          </cell>
          <cell r="I1666" t="str">
            <v>SILVA, ALYNE</v>
          </cell>
          <cell r="J1666" t="str">
            <v>Asset Condition</v>
          </cell>
          <cell r="L1666" t="str">
            <v>Asset Replacement</v>
          </cell>
          <cell r="M1666" t="str">
            <v>Specific</v>
          </cell>
          <cell r="N1666" t="str">
            <v>UG Cable Replacements</v>
          </cell>
          <cell r="O1666" t="str">
            <v>Closed</v>
          </cell>
          <cell r="P1666">
            <v>7747</v>
          </cell>
          <cell r="Q1666" t="str">
            <v>C09005</v>
          </cell>
          <cell r="R1666">
            <v>38450</v>
          </cell>
          <cell r="S1666" t="str">
            <v>hayduk</v>
          </cell>
          <cell r="U1666" t="str">
            <v>INSTALL: 1500 ckt ft 3-1/c-1000 kcmil Al 15 kV XLPE cable, 1500' of 2-way ductline and assoc equipment_x000D_
REMOVE: 1500 ckt ft 3-1/c-1000 kcmil AL XLP cable, and assoc. equipment</v>
          </cell>
          <cell r="V1666" t="str">
            <v xml:space="preserve">  </v>
          </cell>
          <cell r="W1666" t="str">
            <v>The 26W1, W3 and W4 direct buried getaways are 1970's vintage XLP.  The 26W2 getaway experienced failures and was already replaced.  This work will be done as part of the FY06 cable replacement program.</v>
          </cell>
          <cell r="X1666" t="str">
            <v>Div Ops-NE Electric</v>
          </cell>
          <cell r="Y1666" t="str">
            <v>75005310E</v>
          </cell>
          <cell r="Z1666" t="str">
            <v>MAE1000 - MA Electric Distribution PC</v>
          </cell>
          <cell r="AA1666" t="str">
            <v>NONE</v>
          </cell>
          <cell r="AB1666" t="str">
            <v>MASS PLANT - MA 5310 - MAE1000</v>
          </cell>
          <cell r="AE1666">
            <v>2</v>
          </cell>
          <cell r="AF1666" t="str">
            <v>2</v>
          </cell>
          <cell r="AG1666">
            <v>39223</v>
          </cell>
          <cell r="AH1666">
            <v>368812</v>
          </cell>
          <cell r="AI1666">
            <v>0</v>
          </cell>
          <cell r="AJ1666">
            <v>0</v>
          </cell>
          <cell r="AK1666">
            <v>0</v>
          </cell>
          <cell r="AL1666">
            <v>0</v>
          </cell>
          <cell r="AM1666">
            <v>1</v>
          </cell>
          <cell r="AN1666">
            <v>1</v>
          </cell>
        </row>
        <row r="1667">
          <cell r="A1667" t="str">
            <v>C009006</v>
          </cell>
          <cell r="B1667">
            <v>5310</v>
          </cell>
          <cell r="D1667" t="str">
            <v>WOR-Replace HT48 cable</v>
          </cell>
          <cell r="E1667" t="str">
            <v>P_Electric Distribution Line MA</v>
          </cell>
          <cell r="G1667" t="str">
            <v>NONE</v>
          </cell>
          <cell r="H1667" t="str">
            <v>NONE</v>
          </cell>
          <cell r="I1667" t="str">
            <v>MARINE, DAVID F</v>
          </cell>
          <cell r="J1667" t="str">
            <v>Asset Condition</v>
          </cell>
          <cell r="L1667" t="str">
            <v>Asset Replacement</v>
          </cell>
          <cell r="M1667" t="str">
            <v>Specific</v>
          </cell>
          <cell r="N1667" t="str">
            <v>UG Cable Replacements</v>
          </cell>
          <cell r="O1667" t="str">
            <v>Closed</v>
          </cell>
          <cell r="P1667">
            <v>8843</v>
          </cell>
          <cell r="Q1667" t="str">
            <v>C09006</v>
          </cell>
          <cell r="R1667">
            <v>38450</v>
          </cell>
          <cell r="S1667" t="str">
            <v>hayduk</v>
          </cell>
          <cell r="U1667" t="str">
            <v>INSTALL: 3400 ckt ft 3-1/c-1000 kcmil Al XLP 15 kV cable, 400 ckt ft 3-1/c-500 kcmil Cu XLP cable and assoc. equipment._x000D_
REMOVE 3800 ckt ft misc 15 kV XLP cable, and associated equipment.</v>
          </cell>
          <cell r="V1667" t="str">
            <v xml:space="preserve">  </v>
          </cell>
          <cell r="W1667" t="str">
            <v>HT48 was exposed to extended high voltage during the uncleared fault event at Nashua St on 9/10/2004.  It is the primary supply to Squantum Street substation supplied the uncleared fault.  This work is being done under the FY06 cable replacement program.</v>
          </cell>
          <cell r="X1667" t="str">
            <v>Div Ops-NE Electric</v>
          </cell>
          <cell r="Y1667" t="str">
            <v>75005310E</v>
          </cell>
          <cell r="Z1667" t="str">
            <v>MAE1000 - MA Electric Distribution PC</v>
          </cell>
          <cell r="AA1667" t="str">
            <v>NONE</v>
          </cell>
          <cell r="AB1667" t="str">
            <v>MASS PLANT - MA 5310 - MAE1000</v>
          </cell>
          <cell r="AE1667">
            <v>2</v>
          </cell>
          <cell r="AF1667" t="str">
            <v>2</v>
          </cell>
          <cell r="AG1667">
            <v>39223</v>
          </cell>
          <cell r="AH1667">
            <v>199866</v>
          </cell>
          <cell r="AI1667">
            <v>0</v>
          </cell>
          <cell r="AJ1667">
            <v>1</v>
          </cell>
          <cell r="AK1667">
            <v>1</v>
          </cell>
          <cell r="AL1667">
            <v>0</v>
          </cell>
          <cell r="AM1667">
            <v>1</v>
          </cell>
          <cell r="AN1667">
            <v>1</v>
          </cell>
        </row>
        <row r="1668">
          <cell r="A1668" t="str">
            <v>C009007</v>
          </cell>
          <cell r="B1668">
            <v>5310</v>
          </cell>
          <cell r="D1668" t="str">
            <v>WOR--Replace 11J347 cable</v>
          </cell>
          <cell r="E1668" t="str">
            <v>P_Electric Distribution Line MA</v>
          </cell>
          <cell r="G1668" t="str">
            <v>NONE</v>
          </cell>
          <cell r="H1668" t="str">
            <v>NONE</v>
          </cell>
          <cell r="I1668" t="str">
            <v>GRANT, ANDREW</v>
          </cell>
          <cell r="J1668" t="str">
            <v>Asset Condition</v>
          </cell>
          <cell r="L1668" t="str">
            <v>Asset Replacement</v>
          </cell>
          <cell r="M1668" t="str">
            <v>Specific</v>
          </cell>
          <cell r="N1668" t="str">
            <v>UG Cable Replacements</v>
          </cell>
          <cell r="O1668" t="str">
            <v>Closed</v>
          </cell>
          <cell r="P1668">
            <v>8842</v>
          </cell>
          <cell r="Q1668" t="str">
            <v>C09007</v>
          </cell>
          <cell r="R1668">
            <v>38450</v>
          </cell>
          <cell r="S1668" t="str">
            <v>hayduk</v>
          </cell>
          <cell r="U1668" t="str">
            <v>INSTALL: 150 ckt ft 3-1/c-500 kcmil Cu 15 kV XLPE cable and associated equipment._x000D_
REMOVE: 150 ckt ft 3-1/c-350 kcmil Cu PILC cable and associated equipment.</v>
          </cell>
          <cell r="V1668" t="str">
            <v xml:space="preserve">  </v>
          </cell>
          <cell r="W1668" t="str">
            <v>The 11J347 is limited by a short amount of UG cable at the front end of the feeder.  The 11J347 feeder provides critical ties to 10J366 and would provide siginificant backup capacity needed this feeder.  This work is being done under the FY06 cable replac</v>
          </cell>
          <cell r="X1668" t="str">
            <v>Div Ops-NE Electric</v>
          </cell>
          <cell r="Y1668" t="str">
            <v>75005310E</v>
          </cell>
          <cell r="Z1668" t="str">
            <v>MAE1000 - MA Electric Distribution PC</v>
          </cell>
          <cell r="AA1668" t="str">
            <v>NONE</v>
          </cell>
          <cell r="AB1668" t="str">
            <v>MASS PLANT - MA 5310 - MAE1000</v>
          </cell>
          <cell r="AE1668">
            <v>3</v>
          </cell>
          <cell r="AF1668" t="str">
            <v>3</v>
          </cell>
          <cell r="AG1668">
            <v>39223</v>
          </cell>
          <cell r="AH1668">
            <v>86215</v>
          </cell>
          <cell r="AI1668">
            <v>1</v>
          </cell>
          <cell r="AJ1668">
            <v>1</v>
          </cell>
          <cell r="AK1668">
            <v>1</v>
          </cell>
          <cell r="AL1668">
            <v>0</v>
          </cell>
          <cell r="AM1668">
            <v>1</v>
          </cell>
          <cell r="AN1668">
            <v>1</v>
          </cell>
        </row>
        <row r="1669">
          <cell r="A1669" t="str">
            <v>C009010</v>
          </cell>
          <cell r="B1669">
            <v>5310</v>
          </cell>
          <cell r="D1669" t="str">
            <v>SS WEY, URD HERITAGE DRIVE</v>
          </cell>
          <cell r="E1669" t="str">
            <v>P_Electric Distribution Line MA</v>
          </cell>
          <cell r="G1669" t="str">
            <v>NONE</v>
          </cell>
          <cell r="H1669" t="str">
            <v>NONE</v>
          </cell>
          <cell r="I1669" t="str">
            <v>BURKS, EMILY</v>
          </cell>
          <cell r="J1669" t="str">
            <v>Asset Condition</v>
          </cell>
          <cell r="L1669" t="str">
            <v>Asset Replacement</v>
          </cell>
          <cell r="M1669" t="str">
            <v>Specific</v>
          </cell>
          <cell r="N1669" t="str">
            <v>UG Cable Replacements</v>
          </cell>
          <cell r="O1669" t="str">
            <v>Closed</v>
          </cell>
          <cell r="P1669">
            <v>8694</v>
          </cell>
          <cell r="Q1669" t="str">
            <v>C09010</v>
          </cell>
          <cell r="R1669">
            <v>38450</v>
          </cell>
          <cell r="S1669" t="str">
            <v>fritsc</v>
          </cell>
          <cell r="U1669" t="str">
            <v>NOT USED - _x000D_
REPLACE APPROXIMATELY 1500 CKT FEET OF DIRECT BURRIED CABLE AND 7 MINIPADS AND ASSOCIATED EQUIPMENT AT HERITAGE DRIVE URD IN WEYMOUTH MASS.  ENGINEERING DESIGN WILL BE PERFORMED IN FY06 WITH THE MAJORITY OF ACTUAL REPLACE</v>
          </cell>
          <cell r="V1669" t="str">
            <v xml:space="preserve">  </v>
          </cell>
          <cell r="W1669" t="str">
            <v>THIS DIRECT BURRIED CABLE URD WAS INITIALLY INSTALLED IN THE LATE 1960S.  THE CABLES HAVE EXPERIENCED FAILURES IN RECENT YEARS AND THE MINIPAD TRANSFORMERS ARE LEAKING AND IN NEED OF REPLACEMENT.</v>
          </cell>
          <cell r="X1669" t="str">
            <v>Div Ops-NE Electric</v>
          </cell>
          <cell r="Y1669" t="str">
            <v>75005310E</v>
          </cell>
          <cell r="Z1669" t="str">
            <v>MAE1000 - MA Electric Distribution PC</v>
          </cell>
          <cell r="AA1669" t="str">
            <v>NONE</v>
          </cell>
          <cell r="AB1669" t="str">
            <v>MASS PLANT - MA 5310 - MAE1000</v>
          </cell>
          <cell r="AE1669">
            <v>0</v>
          </cell>
        </row>
        <row r="1670">
          <cell r="A1670" t="str">
            <v>C009094</v>
          </cell>
          <cell r="B1670">
            <v>5310</v>
          </cell>
          <cell r="D1670" t="str">
            <v>Grafton-Auburn Area Study</v>
          </cell>
          <cell r="E1670" t="str">
            <v>P_Electric Distribution Line MA</v>
          </cell>
          <cell r="G1670" t="str">
            <v>NONE</v>
          </cell>
          <cell r="H1670" t="str">
            <v>NONE</v>
          </cell>
          <cell r="I1670" t="str">
            <v>THOMPSON, JOHN</v>
          </cell>
          <cell r="L1670" t="str">
            <v>Load Relief</v>
          </cell>
          <cell r="M1670" t="str">
            <v>Specific</v>
          </cell>
          <cell r="O1670" t="str">
            <v>cancelled</v>
          </cell>
          <cell r="Q1670" t="str">
            <v>C09094</v>
          </cell>
          <cell r="R1670">
            <v>38456</v>
          </cell>
          <cell r="S1670" t="str">
            <v>thomp</v>
          </cell>
          <cell r="U1670" t="str">
            <v>Area Study for Grafton, Sutton, Auburn area_x000D_
To determine Distribution and Transmission problems to develop over next 10 years.  To prepare a distribution plan to address problems and work with Transmission to address transmission improvements needed</v>
          </cell>
          <cell r="V1670" t="str">
            <v>A typical periodic area study by central planning group_x000D_
Funding project cancelled in July 2006 by John Thompson - reopened 8/23/06 in order to cancel the two work orders within the project and FP was recancelled.</v>
          </cell>
          <cell r="W1670" t="str">
            <v>Periodic area study to evaluate condition of distribution and transmission supply system serving this area</v>
          </cell>
          <cell r="X1670" t="str">
            <v>Div Ops-NE Electric</v>
          </cell>
          <cell r="Y1670" t="str">
            <v>75005310E</v>
          </cell>
          <cell r="Z1670" t="str">
            <v>MAE1000 - MA Electric Distribution PC</v>
          </cell>
          <cell r="AA1670" t="str">
            <v>NONE</v>
          </cell>
          <cell r="AB1670" t="str">
            <v xml:space="preserve">COMPANY 5310 LEVEL ELECT DIST </v>
          </cell>
          <cell r="AE1670">
            <v>2</v>
          </cell>
          <cell r="AF1670" t="str">
            <v>2</v>
          </cell>
          <cell r="AG1670">
            <v>38496</v>
          </cell>
          <cell r="AH1670">
            <v>60000</v>
          </cell>
          <cell r="AK1670">
            <v>38952</v>
          </cell>
        </row>
        <row r="1671">
          <cell r="A1671" t="str">
            <v>C009155</v>
          </cell>
          <cell r="B1671">
            <v>5310</v>
          </cell>
          <cell r="D1671" t="str">
            <v>Install service for Acusphere Inc.</v>
          </cell>
          <cell r="E1671" t="str">
            <v>P_Electric Distribution Line MA</v>
          </cell>
          <cell r="G1671" t="str">
            <v>NONE</v>
          </cell>
          <cell r="H1671" t="str">
            <v>NONE</v>
          </cell>
          <cell r="I1671" t="str">
            <v>MITCHELL, JAMES</v>
          </cell>
          <cell r="L1671" t="str">
            <v>New Business - Commercial</v>
          </cell>
          <cell r="M1671" t="str">
            <v>Specific</v>
          </cell>
          <cell r="O1671" t="str">
            <v>cancelled</v>
          </cell>
          <cell r="Q1671" t="str">
            <v>C09155</v>
          </cell>
          <cell r="R1671">
            <v>38461</v>
          </cell>
          <cell r="S1671" t="str">
            <v>vartan</v>
          </cell>
          <cell r="U1671" t="str">
            <v>Install 1-15KV RAD. PMR, 1 45'CL2 pole, 1 2500KVA padmount transformer, 425 ckt ft of #2 15kv ug cable, and other assoc. equipment._x000D_
Remove assoc. equipment.</v>
          </cell>
          <cell r="V1671" t="str">
            <v>Customer upgrading existing facility.</v>
          </cell>
          <cell r="W1671" t="str">
            <v>This construction is necessary to build a three phase primary underground service to serve Acusphere at 890 East St Tewksbury</v>
          </cell>
          <cell r="X1671" t="str">
            <v>Div Ops-NE Electric</v>
          </cell>
          <cell r="Y1671" t="str">
            <v>75005310E</v>
          </cell>
          <cell r="Z1671" t="str">
            <v>MAE1000 - MA Electric Distribution PC</v>
          </cell>
          <cell r="AA1671" t="str">
            <v>NONE</v>
          </cell>
          <cell r="AB1671" t="str">
            <v>MASS PLANT - MA 5310 - MAE1000</v>
          </cell>
          <cell r="AE1671">
            <v>0</v>
          </cell>
          <cell r="AK1671">
            <v>38701</v>
          </cell>
        </row>
        <row r="1672">
          <cell r="A1672" t="str">
            <v>C009194</v>
          </cell>
          <cell r="B1672">
            <v>5310</v>
          </cell>
          <cell r="D1672" t="str">
            <v>Mansfield 16 EMS Integration</v>
          </cell>
          <cell r="E1672" t="str">
            <v>P_Electric Distribution Sub MA</v>
          </cell>
          <cell r="G1672" t="str">
            <v>NONE</v>
          </cell>
          <cell r="H1672" t="str">
            <v>NONE</v>
          </cell>
          <cell r="I1672" t="str">
            <v>GOLDGABER, SERGEY</v>
          </cell>
          <cell r="J1672" t="str">
            <v>System Capacity &amp; Performance</v>
          </cell>
          <cell r="L1672" t="str">
            <v>Reliability - Dist</v>
          </cell>
          <cell r="M1672" t="str">
            <v>Specific</v>
          </cell>
          <cell r="N1672" t="str">
            <v>EMS Expansion</v>
          </cell>
          <cell r="O1672" t="str">
            <v>cancelled</v>
          </cell>
          <cell r="P1672">
            <v>7370</v>
          </cell>
          <cell r="Q1672" t="str">
            <v>C09194</v>
          </cell>
          <cell r="R1672">
            <v>38467</v>
          </cell>
          <cell r="S1672" t="str">
            <v>mungov</v>
          </cell>
          <cell r="U1672" t="str">
            <v>Provide supervisory control and status of the 2278, 2288B, and 2289A 23kV breakers and the capacitor bank.  Provide load and line voltage metering for the 2278, 2288, and 2289 23kV lines.</v>
          </cell>
          <cell r="V1672" t="str">
            <v>funding project cancelled per Wayne Karzenski 11/29/06</v>
          </cell>
          <cell r="W1672" t="str">
            <v xml:space="preserve">Memo - Dan Mungovan to Robert Galgano "Union Loop EMS Integration Strategy" dated May 16, 2005._x000D_
</v>
          </cell>
          <cell r="X1672" t="str">
            <v>Div Ops-NE Electric</v>
          </cell>
          <cell r="Y1672" t="str">
            <v>75005310E</v>
          </cell>
          <cell r="Z1672" t="str">
            <v>MAE1000 - MA Electric Distribution PC</v>
          </cell>
          <cell r="AA1672" t="str">
            <v>NONE</v>
          </cell>
          <cell r="AB1672" t="str">
            <v>SUB #16 MANSFIELD, MANSFIELD</v>
          </cell>
          <cell r="AE1672">
            <v>1</v>
          </cell>
          <cell r="AF1672" t="str">
            <v>1</v>
          </cell>
          <cell r="AG1672">
            <v>38471</v>
          </cell>
          <cell r="AH1672">
            <v>133999.91</v>
          </cell>
          <cell r="AK1672">
            <v>39051</v>
          </cell>
        </row>
        <row r="1673">
          <cell r="A1673" t="str">
            <v>C009278</v>
          </cell>
          <cell r="B1673">
            <v>5310</v>
          </cell>
          <cell r="D1673" t="str">
            <v>SE-260 Locke Dr. SFS ENG STUDY</v>
          </cell>
          <cell r="E1673" t="str">
            <v>P_Electric Distribution Line MA</v>
          </cell>
          <cell r="G1673" t="str">
            <v>NONE</v>
          </cell>
          <cell r="H1673" t="str">
            <v>NONE</v>
          </cell>
          <cell r="I1673" t="str">
            <v>THOMPSON, JOHN</v>
          </cell>
          <cell r="L1673" t="str">
            <v>Asset Replacement</v>
          </cell>
          <cell r="M1673" t="str">
            <v>Specific</v>
          </cell>
          <cell r="O1673" t="str">
            <v>cancelled</v>
          </cell>
          <cell r="Q1673" t="str">
            <v>C09278</v>
          </cell>
          <cell r="R1673">
            <v>38470</v>
          </cell>
          <cell r="S1673" t="str">
            <v>thomp</v>
          </cell>
          <cell r="U1673" t="str">
            <v>perform engineering study for custormer to determine costs for second feeder service.</v>
          </cell>
          <cell r="V1673" t="str">
            <v>this project used to deposite customer check and transfer study labor costs.  Net project cost will be 0.</v>
          </cell>
          <cell r="W1673" t="str">
            <v>Customer request for SFS study</v>
          </cell>
          <cell r="X1673" t="str">
            <v>Div Ops-NE Electric</v>
          </cell>
          <cell r="Y1673" t="str">
            <v>75005310E</v>
          </cell>
          <cell r="Z1673" t="str">
            <v>MAE1000 - MA Electric Distribution PC</v>
          </cell>
          <cell r="AA1673" t="str">
            <v>NONE</v>
          </cell>
          <cell r="AB1673" t="str">
            <v>MASS PLANT - MA 5310 - MAE1000</v>
          </cell>
          <cell r="AE1673">
            <v>2</v>
          </cell>
          <cell r="AF1673" t="str">
            <v>2</v>
          </cell>
          <cell r="AG1673">
            <v>38474</v>
          </cell>
          <cell r="AH1673">
            <v>5600</v>
          </cell>
          <cell r="AK1673">
            <v>39843</v>
          </cell>
        </row>
        <row r="1674">
          <cell r="A1674" t="str">
            <v>C009314</v>
          </cell>
          <cell r="B1674">
            <v>5310</v>
          </cell>
          <cell r="D1674" t="str">
            <v>Barre, 2.4 kV, South St Covt OL SD</v>
          </cell>
          <cell r="E1674" t="str">
            <v>P_Electric Distribution Line MA</v>
          </cell>
          <cell r="G1674" t="str">
            <v>NONE</v>
          </cell>
          <cell r="H1674" t="str">
            <v>NONE</v>
          </cell>
          <cell r="J1674" t="str">
            <v>System Capacity &amp; Performance</v>
          </cell>
          <cell r="L1674" t="str">
            <v>Load Relief</v>
          </cell>
          <cell r="M1674" t="str">
            <v>Specific</v>
          </cell>
          <cell r="O1674" t="str">
            <v>cancelled</v>
          </cell>
          <cell r="P1674">
            <v>7759</v>
          </cell>
          <cell r="Q1674" t="str">
            <v>C09314</v>
          </cell>
          <cell r="R1674">
            <v>38474</v>
          </cell>
          <cell r="S1674" t="str">
            <v>cleary</v>
          </cell>
          <cell r="U1674" t="str">
            <v>Convert the 3-100 kVA 2.4 kVA South St stepdown  bank which is overloaded. Install 1/3 mile of 477 Spacer cable and 6 poles.</v>
          </cell>
          <cell r="V1674" t="str">
            <v xml:space="preserve">  </v>
          </cell>
          <cell r="W1674" t="str">
            <v>This location was identified in the annual screening of overloaded stepdowns.  It is loaded to 125% of nameplate in summer due to the load growth at the Stetson School._x000D_
The mainline conductor of 3 - #6 copper conductor will be reconductored to 477 spacer</v>
          </cell>
          <cell r="X1674" t="str">
            <v>Div Ops-NE Electric</v>
          </cell>
          <cell r="Y1674" t="str">
            <v>75005310E</v>
          </cell>
          <cell r="Z1674" t="str">
            <v>MAE1000 - MA Electric Distribution PC</v>
          </cell>
          <cell r="AA1674" t="str">
            <v>NONE</v>
          </cell>
          <cell r="AB1674" t="str">
            <v>MASS PLANT - MA 5310 - MAE1000</v>
          </cell>
          <cell r="AE1674">
            <v>0</v>
          </cell>
          <cell r="AK1674">
            <v>41079</v>
          </cell>
        </row>
        <row r="1675">
          <cell r="A1675" t="str">
            <v>C009334</v>
          </cell>
          <cell r="B1675">
            <v>5310</v>
          </cell>
          <cell r="D1675" t="str">
            <v>Sheffield 13kV, new fdr- pole work</v>
          </cell>
          <cell r="E1675" t="str">
            <v>P_Electric Distribution Line MA</v>
          </cell>
          <cell r="G1675" t="str">
            <v>NONE</v>
          </cell>
          <cell r="H1675" t="str">
            <v>NONE</v>
          </cell>
          <cell r="I1675" t="str">
            <v>BERNARD, PETER C</v>
          </cell>
          <cell r="J1675" t="str">
            <v>System Capacity &amp; Performance</v>
          </cell>
          <cell r="L1675" t="str">
            <v>Load Relief</v>
          </cell>
          <cell r="M1675" t="str">
            <v>Specific</v>
          </cell>
          <cell r="O1675" t="str">
            <v>Closed</v>
          </cell>
          <cell r="P1675">
            <v>8644</v>
          </cell>
          <cell r="Q1675" t="str">
            <v>C09334</v>
          </cell>
          <cell r="R1675">
            <v>38475</v>
          </cell>
          <cell r="S1675" t="str">
            <v>cleary</v>
          </cell>
          <cell r="U1675" t="str">
            <v>Install 12 poles, 20 crossarms, 8 guys and anchors, 1 loadbreak switch, 800 circuit feet of 477 Al conductor, relocate one 13 kV line recloser from pole 2 Burch St to pole 1-03 outside subsation.</v>
          </cell>
          <cell r="V1675" t="str">
            <v>Pole &amp; line  work for the new  Sheffield Sub 1108W2 feeder</v>
          </cell>
          <cell r="W1675" t="str">
            <v>This is the Distribution portion of work needed to accomodate the new second feeder position at Sheffiled Substation. The Sheffiled feeder is a HUF and thermal relief is need for summer 2005. This project is minor distribution line work associated with ge</v>
          </cell>
          <cell r="X1675" t="str">
            <v>Div Ops-NE Electric</v>
          </cell>
          <cell r="Y1675" t="str">
            <v>75005310E</v>
          </cell>
          <cell r="Z1675" t="str">
            <v>MAE1000 - MA Electric Distribution PC</v>
          </cell>
          <cell r="AA1675" t="str">
            <v>NONE</v>
          </cell>
          <cell r="AB1675" t="str">
            <v>MASS PLANT - MA 5310 - MAE1000</v>
          </cell>
          <cell r="AE1675">
            <v>1</v>
          </cell>
          <cell r="AF1675" t="str">
            <v>1</v>
          </cell>
          <cell r="AG1675">
            <v>38530</v>
          </cell>
          <cell r="AH1675">
            <v>53000</v>
          </cell>
          <cell r="AI1675">
            <v>1</v>
          </cell>
          <cell r="AJ1675">
            <v>1</v>
          </cell>
          <cell r="AK1675">
            <v>1</v>
          </cell>
          <cell r="AL1675">
            <v>0</v>
          </cell>
          <cell r="AM1675">
            <v>1</v>
          </cell>
          <cell r="AN1675">
            <v>1</v>
          </cell>
        </row>
        <row r="1676">
          <cell r="A1676" t="str">
            <v>C009394</v>
          </cell>
          <cell r="B1676">
            <v>5310</v>
          </cell>
          <cell r="D1676" t="str">
            <v>HT39 Replacement for New Services</v>
          </cell>
          <cell r="E1676" t="str">
            <v>P_Electric Distribution Line MA</v>
          </cell>
          <cell r="G1676" t="str">
            <v>NONE</v>
          </cell>
          <cell r="H1676" t="str">
            <v>NONE</v>
          </cell>
          <cell r="I1676" t="str">
            <v>SKRZYPCZAK, JOHN</v>
          </cell>
          <cell r="J1676" t="str">
            <v>Statutory/Regulatory</v>
          </cell>
          <cell r="L1676" t="str">
            <v>New Business - Commercial</v>
          </cell>
          <cell r="M1676" t="str">
            <v>Specific</v>
          </cell>
          <cell r="O1676" t="str">
            <v>Closed</v>
          </cell>
          <cell r="P1676">
            <v>8176</v>
          </cell>
          <cell r="Q1676" t="str">
            <v>C09394</v>
          </cell>
          <cell r="R1676">
            <v>38477</v>
          </cell>
          <cell r="S1676" t="str">
            <v>skrzyj</v>
          </cell>
          <cell r="U1676" t="str">
            <v>Install: 3517' of 3-1/C-500Cu EPR Cable, 5108' of 3-1/C-4/0Cu XLPE Cable, 114 Straight Splices, 15 Wye Splices, 21 Cable Terminations, 2 PMH-9 Switchgears, 2 Switchgear Manholes, and 250' of encased 6-5" conduit._x000D_
Remove: 3198' of 3-1</v>
          </cell>
          <cell r="V1676" t="str">
            <v xml:space="preserve">  </v>
          </cell>
          <cell r="W1676" t="str">
            <v>This project will reconductor HT39 for new services to the Worcester Courthouse, Hilton Gardens Hotel, and Mass College of Pharmacy.  WR's will also be generated under this funding project for the alternate service feeds to these customers.</v>
          </cell>
          <cell r="X1676" t="str">
            <v>Div Ops-NE Electric</v>
          </cell>
          <cell r="Y1676" t="str">
            <v>75005310E</v>
          </cell>
          <cell r="Z1676" t="str">
            <v>MAE1000 - MA Electric Distribution PC</v>
          </cell>
          <cell r="AA1676" t="str">
            <v>NONE</v>
          </cell>
          <cell r="AB1676" t="str">
            <v>MASS PLANT - MA 5310 - MAE1000</v>
          </cell>
          <cell r="AE1676">
            <v>3</v>
          </cell>
          <cell r="AF1676" t="str">
            <v>3</v>
          </cell>
          <cell r="AG1676">
            <v>39108</v>
          </cell>
          <cell r="AH1676">
            <v>656880</v>
          </cell>
          <cell r="AI1676">
            <v>0</v>
          </cell>
          <cell r="AJ1676">
            <v>0</v>
          </cell>
          <cell r="AK1676">
            <v>0</v>
          </cell>
          <cell r="AL1676">
            <v>1</v>
          </cell>
          <cell r="AM1676">
            <v>0</v>
          </cell>
          <cell r="AN1676">
            <v>1</v>
          </cell>
        </row>
        <row r="1677">
          <cell r="A1677" t="str">
            <v>C009414</v>
          </cell>
          <cell r="B1677">
            <v>5310</v>
          </cell>
          <cell r="D1677" t="str">
            <v>Quincy 1104 MVI installation</v>
          </cell>
          <cell r="E1677" t="str">
            <v>P_Electric Distribution Line MA</v>
          </cell>
          <cell r="G1677" t="str">
            <v>NONE</v>
          </cell>
          <cell r="H1677" t="str">
            <v>NONE</v>
          </cell>
          <cell r="I1677" t="str">
            <v>REIS, NICHOLAS</v>
          </cell>
          <cell r="L1677" t="str">
            <v>Load Relief</v>
          </cell>
          <cell r="M1677" t="str">
            <v>Specific</v>
          </cell>
          <cell r="O1677" t="str">
            <v>cancelled</v>
          </cell>
          <cell r="Q1677" t="str">
            <v>C09414</v>
          </cell>
          <cell r="R1677">
            <v>38481</v>
          </cell>
          <cell r="S1677" t="str">
            <v>reisnj</v>
          </cell>
          <cell r="U1677" t="str">
            <v>Install a manhole and a MVI switch on the 1104 circuit between the N. Quincy Breaker and MH152 Hancock St.</v>
          </cell>
          <cell r="V1677" t="str">
            <v xml:space="preserve">  </v>
          </cell>
          <cell r="W1677" t="str">
            <v xml:space="preserve">The installation of the MVI protective switch will improve reliability of the 1104 by placing a protective device sectionalizing device on this section of the cable and provide a means to switch the load on this section of line from N.Quincy to Field St. </v>
          </cell>
          <cell r="X1677" t="str">
            <v>Div Ops-NE Electric</v>
          </cell>
          <cell r="Y1677" t="str">
            <v>75005310E</v>
          </cell>
          <cell r="Z1677" t="str">
            <v>MAE1000 - MA Electric Distribution PC</v>
          </cell>
          <cell r="AA1677" t="str">
            <v>NONE</v>
          </cell>
          <cell r="AB1677" t="str">
            <v>MASS PLANT - MA 5310 - MAE1000</v>
          </cell>
          <cell r="AE1677">
            <v>0</v>
          </cell>
          <cell r="AK1677">
            <v>38828</v>
          </cell>
        </row>
        <row r="1678">
          <cell r="A1678" t="str">
            <v>C009415</v>
          </cell>
          <cell r="B1678">
            <v>5310</v>
          </cell>
          <cell r="D1678" t="str">
            <v>Quincy 1101 MVI Installation</v>
          </cell>
          <cell r="E1678" t="str">
            <v>P_Electric Distribution Line MA</v>
          </cell>
          <cell r="G1678" t="str">
            <v>NONE</v>
          </cell>
          <cell r="H1678" t="str">
            <v>NONE</v>
          </cell>
          <cell r="I1678" t="str">
            <v>REIS, NICHOLAS</v>
          </cell>
          <cell r="L1678" t="str">
            <v>Load Relief</v>
          </cell>
          <cell r="M1678" t="str">
            <v>Specific</v>
          </cell>
          <cell r="O1678" t="str">
            <v>cancelled</v>
          </cell>
          <cell r="Q1678" t="str">
            <v>C09415</v>
          </cell>
          <cell r="R1678">
            <v>38481</v>
          </cell>
          <cell r="S1678" t="str">
            <v>reisnj</v>
          </cell>
          <cell r="U1678" t="str">
            <v>Install a MH and a MVI sectionaling device on the 1101 circuit between N. Quincy and Handcock St.</v>
          </cell>
          <cell r="V1678" t="str">
            <v xml:space="preserve">  </v>
          </cell>
          <cell r="W1678" t="str">
            <v>The installation of the MVI protective device will improve the reliability of the 1101 circuit by providing protection for this lateral section of UG cable and provide a means to switch this load from N. Quincy to field St.</v>
          </cell>
          <cell r="X1678" t="str">
            <v>Div Ops-NE Electric</v>
          </cell>
          <cell r="Y1678" t="str">
            <v>75005310E</v>
          </cell>
          <cell r="Z1678" t="str">
            <v>MAE1000 - MA Electric Distribution PC</v>
          </cell>
          <cell r="AA1678" t="str">
            <v>NONE</v>
          </cell>
          <cell r="AB1678" t="str">
            <v>MASS PLANT - MA 5310 - MAE1000</v>
          </cell>
          <cell r="AE1678">
            <v>0</v>
          </cell>
          <cell r="AK1678">
            <v>38828</v>
          </cell>
        </row>
        <row r="1679">
          <cell r="A1679" t="str">
            <v>C009416</v>
          </cell>
          <cell r="B1679">
            <v>5310</v>
          </cell>
          <cell r="D1679" t="str">
            <v>SE-MILF Add new 336W6 Fdr</v>
          </cell>
          <cell r="E1679" t="str">
            <v>P_Electric Distribution Line MA</v>
          </cell>
          <cell r="G1679" t="str">
            <v>NONE</v>
          </cell>
          <cell r="H1679" t="str">
            <v>NONE</v>
          </cell>
          <cell r="L1679" t="str">
            <v>Load Relief</v>
          </cell>
          <cell r="M1679" t="str">
            <v>Specific</v>
          </cell>
          <cell r="O1679" t="str">
            <v>cancelled</v>
          </cell>
          <cell r="Q1679" t="str">
            <v>C09416</v>
          </cell>
          <cell r="R1679">
            <v>38481</v>
          </cell>
          <cell r="S1679" t="str">
            <v>thomp</v>
          </cell>
          <cell r="U1679" t="str">
            <v>Add new Rocky Hill Sub Feeder to relive Depot St transformers and Rocky Hill feeder 336W2</v>
          </cell>
          <cell r="V1679" t="str">
            <v>New Feeder will continue to unload Depot St to make sub firm</v>
          </cell>
          <cell r="W1679" t="str">
            <v>Load Relief, part of a plan to make Depot St Sub firm</v>
          </cell>
          <cell r="X1679" t="str">
            <v>Div Ops-NE Electric</v>
          </cell>
          <cell r="Y1679" t="str">
            <v>75005310E</v>
          </cell>
          <cell r="Z1679" t="str">
            <v>MAE1000 - MA Electric Distribution PC</v>
          </cell>
          <cell r="AA1679" t="str">
            <v>NONE</v>
          </cell>
          <cell r="AB1679" t="str">
            <v>MASS PLANT - MA 5310 - MAE1000</v>
          </cell>
          <cell r="AE1679">
            <v>0</v>
          </cell>
          <cell r="AK1679">
            <v>39346</v>
          </cell>
        </row>
        <row r="1680">
          <cell r="A1680" t="str">
            <v>C009417</v>
          </cell>
          <cell r="B1680">
            <v>5310</v>
          </cell>
          <cell r="D1680" t="str">
            <v>SE-Rocky Hill Sub new 336W6 Fdr Pos</v>
          </cell>
          <cell r="E1680" t="str">
            <v>P_Electric Distribution Sub MA</v>
          </cell>
          <cell r="G1680" t="str">
            <v>NONE</v>
          </cell>
          <cell r="H1680" t="str">
            <v>NONE</v>
          </cell>
          <cell r="L1680" t="str">
            <v>Load Relief</v>
          </cell>
          <cell r="M1680" t="str">
            <v>Specific</v>
          </cell>
          <cell r="O1680" t="str">
            <v>cancelled</v>
          </cell>
          <cell r="Q1680" t="str">
            <v>C09417</v>
          </cell>
          <cell r="R1680">
            <v>38481</v>
          </cell>
          <cell r="S1680" t="str">
            <v>thomp</v>
          </cell>
          <cell r="U1680" t="str">
            <v>Add new feeder position to relieve Depot St and Rocky Hill feeders</v>
          </cell>
          <cell r="V1680" t="str">
            <v>part of a plan to rereleive Depot st loads to make sub firm</v>
          </cell>
          <cell r="W1680" t="str">
            <v>summer load relief</v>
          </cell>
          <cell r="X1680" t="str">
            <v>Div Ops-NE Electric</v>
          </cell>
          <cell r="Y1680" t="str">
            <v>75005310E</v>
          </cell>
          <cell r="Z1680" t="str">
            <v>MAE1000 - MA Electric Distribution PC</v>
          </cell>
          <cell r="AA1680" t="str">
            <v>NONE</v>
          </cell>
          <cell r="AB1680" t="str">
            <v>MASS PLANT - MA 5310 - MAE1000</v>
          </cell>
          <cell r="AE1680">
            <v>0</v>
          </cell>
          <cell r="AK1680">
            <v>38614</v>
          </cell>
        </row>
        <row r="1681">
          <cell r="A1681" t="str">
            <v>C009418</v>
          </cell>
          <cell r="B1681">
            <v>5310</v>
          </cell>
          <cell r="D1681" t="str">
            <v>SE-BLKSTN resupply 321W9 fm RI</v>
          </cell>
          <cell r="E1681" t="str">
            <v>P_Electric Distribution Line MA</v>
          </cell>
          <cell r="G1681" t="str">
            <v>NONE</v>
          </cell>
          <cell r="H1681" t="str">
            <v>NONE</v>
          </cell>
          <cell r="L1681" t="str">
            <v>Load Relief</v>
          </cell>
          <cell r="M1681" t="str">
            <v>Specific</v>
          </cell>
          <cell r="O1681" t="str">
            <v>cancelled</v>
          </cell>
          <cell r="Q1681" t="str">
            <v>C09418</v>
          </cell>
          <cell r="R1681">
            <v>38481</v>
          </cell>
          <cell r="S1681" t="str">
            <v>thomp</v>
          </cell>
          <cell r="U1681" t="str">
            <v>Rearrange and construction to bring capacity to Blackstone and Millville to relieve 321W9</v>
          </cell>
          <cell r="V1681" t="str">
            <v>To avoid a $ 1.5 M feeder from Uxbridge Sub and to help firm Uxbridge Sub</v>
          </cell>
          <cell r="W1681" t="str">
            <v>see Uxbridge Area Study-  avoids $1.5 M feeder from Uxbridge Sub and helps make Uxbridge Sub firm</v>
          </cell>
          <cell r="X1681" t="str">
            <v>Div Ops-NE Electric</v>
          </cell>
          <cell r="Y1681" t="str">
            <v>75005310E</v>
          </cell>
          <cell r="Z1681" t="str">
            <v>MAE1000 - MA Electric Distribution PC</v>
          </cell>
          <cell r="AA1681" t="str">
            <v>NONE</v>
          </cell>
          <cell r="AB1681" t="str">
            <v>MASS PLANT - MA 5310 - MAE1000</v>
          </cell>
          <cell r="AE1681">
            <v>0</v>
          </cell>
          <cell r="AK1681">
            <v>39346</v>
          </cell>
        </row>
        <row r="1682">
          <cell r="A1682" t="str">
            <v>C009419</v>
          </cell>
          <cell r="B1682">
            <v>5310</v>
          </cell>
          <cell r="D1682" t="str">
            <v>Install UG Svc - 47L2 W. Newbury</v>
          </cell>
          <cell r="E1682" t="str">
            <v>P_Electric Distribution Line MA</v>
          </cell>
          <cell r="G1682" t="str">
            <v>NONE</v>
          </cell>
          <cell r="H1682" t="str">
            <v>NONE</v>
          </cell>
          <cell r="I1682" t="str">
            <v>KHANNA, MONA</v>
          </cell>
          <cell r="L1682" t="str">
            <v>New Business - Residential</v>
          </cell>
          <cell r="M1682" t="str">
            <v>Specific</v>
          </cell>
          <cell r="O1682" t="str">
            <v>cancelled</v>
          </cell>
          <cell r="Q1682" t="str">
            <v>C09419</v>
          </cell>
          <cell r="R1682">
            <v>38481</v>
          </cell>
          <cell r="S1682" t="str">
            <v>khannm</v>
          </cell>
          <cell r="U1682" t="str">
            <v>Install approximately 1200 ft of UG Line - #2 AL, one new pad mount transformer, and other associated poles and equipment to provide electric service to a lot in W. Newbury.</v>
          </cell>
          <cell r="V1682" t="str">
            <v>New business - Residential Service</v>
          </cell>
          <cell r="W1682" t="str">
            <v>Estimate is for preliminary engineering work only._x000D_
Customer (at 50 Way to the River, West Newbury) wants to sell a lot which doesn't have an existing provision for electric service. He therefore needs to provide such a provision before he can sell the lo</v>
          </cell>
          <cell r="X1682" t="str">
            <v>Div Ops-NE Electric</v>
          </cell>
          <cell r="Y1682" t="str">
            <v>75005310E</v>
          </cell>
          <cell r="Z1682" t="str">
            <v>MAE1000 - MA Electric Distribution PC</v>
          </cell>
          <cell r="AA1682" t="str">
            <v>NONE</v>
          </cell>
          <cell r="AB1682" t="str">
            <v>MASS PLANT - MA 5310 - MAE1000</v>
          </cell>
          <cell r="AE1682">
            <v>1</v>
          </cell>
          <cell r="AF1682" t="str">
            <v>1</v>
          </cell>
          <cell r="AG1682">
            <v>38483</v>
          </cell>
          <cell r="AH1682">
            <v>1</v>
          </cell>
          <cell r="AK1682">
            <v>38796</v>
          </cell>
        </row>
        <row r="1683">
          <cell r="A1683" t="str">
            <v>C009454</v>
          </cell>
          <cell r="B1683">
            <v>5310</v>
          </cell>
          <cell r="D1683" t="str">
            <v>Lancaster 225W1 rebuild 3400'</v>
          </cell>
          <cell r="E1683" t="str">
            <v>P_Electric Distribution Line MA</v>
          </cell>
          <cell r="G1683" t="str">
            <v>NONE</v>
          </cell>
          <cell r="H1683" t="str">
            <v>NONE</v>
          </cell>
          <cell r="I1683" t="str">
            <v>WALSH, NATHAN</v>
          </cell>
          <cell r="J1683" t="str">
            <v>System Capacity &amp; Performance</v>
          </cell>
          <cell r="L1683" t="str">
            <v>Reliability - Dist</v>
          </cell>
          <cell r="M1683" t="str">
            <v>Specific</v>
          </cell>
          <cell r="O1683" t="str">
            <v>Closed</v>
          </cell>
          <cell r="P1683">
            <v>8254</v>
          </cell>
          <cell r="Q1683" t="str">
            <v>C09454</v>
          </cell>
          <cell r="R1683">
            <v>38483</v>
          </cell>
          <cell r="S1683" t="str">
            <v>walshn</v>
          </cell>
          <cell r="U1683" t="str">
            <v>Rebuild 3400' mainline from Rt. 190 to Brockelman Rd. with 477Al.  140' spans.  75 Kaddas KE1039-006 insulator protectors.  2 weeks with bucket skidder = $8,000.</v>
          </cell>
          <cell r="V1683" t="str">
            <v xml:space="preserve">  </v>
          </cell>
          <cell r="W1683" t="str">
            <v>Over the past year there have been two incidents where the spacer cable that runs through Manny's Farm in Bolton has failed.  It has been determined that bird excrement is the cause of the failure.  3400' of mainline will be converted to open wire with in</v>
          </cell>
          <cell r="X1683" t="str">
            <v>Div Ops-NE Electric</v>
          </cell>
          <cell r="Y1683" t="str">
            <v>75005310E</v>
          </cell>
          <cell r="Z1683" t="str">
            <v>MAE1000 - MA Electric Distribution PC</v>
          </cell>
          <cell r="AA1683" t="str">
            <v>NONE</v>
          </cell>
          <cell r="AB1683" t="str">
            <v>MASS PLANT - MA 5310 - MAE1000</v>
          </cell>
          <cell r="AE1683">
            <v>2</v>
          </cell>
          <cell r="AF1683" t="str">
            <v>2</v>
          </cell>
          <cell r="AG1683">
            <v>39007</v>
          </cell>
          <cell r="AH1683">
            <v>145000</v>
          </cell>
          <cell r="AI1683">
            <v>0</v>
          </cell>
          <cell r="AJ1683">
            <v>1</v>
          </cell>
          <cell r="AK1683">
            <v>1</v>
          </cell>
          <cell r="AL1683">
            <v>0</v>
          </cell>
          <cell r="AM1683">
            <v>1</v>
          </cell>
          <cell r="AN1683">
            <v>1</v>
          </cell>
        </row>
        <row r="1684">
          <cell r="A1684" t="str">
            <v>C009475</v>
          </cell>
          <cell r="B1684">
            <v>5320</v>
          </cell>
          <cell r="C1684" t="str">
            <v>Massachusetts - East</v>
          </cell>
          <cell r="D1684" t="str">
            <v>Warren's Landing Switchgear - Nant</v>
          </cell>
          <cell r="E1684" t="str">
            <v>P_Electric Distribution Line MA</v>
          </cell>
          <cell r="G1684" t="str">
            <v>NONE</v>
          </cell>
          <cell r="H1684" t="str">
            <v>NONE</v>
          </cell>
          <cell r="I1684" t="str">
            <v>YEPEZ, HERNAN R</v>
          </cell>
          <cell r="J1684" t="str">
            <v>System Capacity &amp; Performance</v>
          </cell>
          <cell r="L1684" t="str">
            <v>Reliability - Dist</v>
          </cell>
          <cell r="M1684" t="str">
            <v>Specific</v>
          </cell>
          <cell r="O1684" t="str">
            <v>Closed</v>
          </cell>
          <cell r="P1684">
            <v>7112</v>
          </cell>
          <cell r="Q1684" t="str">
            <v>C09475</v>
          </cell>
          <cell r="R1684">
            <v>38484</v>
          </cell>
          <cell r="S1684" t="str">
            <v>schusb</v>
          </cell>
          <cell r="U1684" t="str">
            <v>The PMH-6 switchgear to be installed in Nantucket will be placed on the 101L6 feeder(Madaket Feeder) and will be placed on Warren's Landing Rd. The sources feeding the switchgear will be from the overhead portion of the 101L6 on Eel P</v>
          </cell>
          <cell r="V1684" t="str">
            <v>Bob Swift is the Engineer for this project.</v>
          </cell>
          <cell r="W1684" t="str">
            <v>The PMH-6 switchgear to be installed in Nantucket will be placed on the 101L6 feeder(Madaket Feeder) and will be placed on Warren's Landing Rd. The sources feeding the switchgear will be from the overhead portion of the 101L6 on Eel Point Rd.(Preferred) a</v>
          </cell>
          <cell r="X1684" t="str">
            <v>Div Ops-NE Electric</v>
          </cell>
          <cell r="Y1684" t="str">
            <v>75005320E</v>
          </cell>
          <cell r="Z1684" t="str">
            <v>MAE1000 - MA Electric Distribution PC</v>
          </cell>
          <cell r="AA1684" t="str">
            <v>NONE</v>
          </cell>
          <cell r="AB1684" t="str">
            <v>MASS PLANT - MA 5320 - MAE1000</v>
          </cell>
          <cell r="AE1684">
            <v>3</v>
          </cell>
          <cell r="AF1684" t="str">
            <v>3</v>
          </cell>
          <cell r="AG1684">
            <v>39127</v>
          </cell>
          <cell r="AH1684">
            <v>66000</v>
          </cell>
          <cell r="AI1684">
            <v>1</v>
          </cell>
          <cell r="AJ1684">
            <v>1</v>
          </cell>
          <cell r="AK1684">
            <v>1</v>
          </cell>
          <cell r="AL1684">
            <v>0</v>
          </cell>
          <cell r="AM1684">
            <v>1</v>
          </cell>
          <cell r="AN1684">
            <v>1</v>
          </cell>
        </row>
        <row r="1685">
          <cell r="A1685" t="str">
            <v>C009476</v>
          </cell>
          <cell r="B1685">
            <v>5310</v>
          </cell>
          <cell r="D1685" t="str">
            <v>Shaker Rd. Install EMS</v>
          </cell>
          <cell r="E1685" t="str">
            <v>P_Electric Distribution Sub MA</v>
          </cell>
          <cell r="G1685" t="str">
            <v>NONE</v>
          </cell>
          <cell r="H1685" t="str">
            <v>NONE</v>
          </cell>
          <cell r="I1685" t="str">
            <v>VIGLIONE, JOHN</v>
          </cell>
          <cell r="J1685" t="str">
            <v>System Capacity &amp; Performance</v>
          </cell>
          <cell r="L1685" t="str">
            <v>Reliability - Dist</v>
          </cell>
          <cell r="M1685" t="str">
            <v>Specific</v>
          </cell>
          <cell r="N1685" t="str">
            <v>EMS Expansion</v>
          </cell>
          <cell r="O1685" t="str">
            <v>Closed</v>
          </cell>
          <cell r="P1685">
            <v>7526</v>
          </cell>
          <cell r="Q1685" t="str">
            <v>C09476</v>
          </cell>
          <cell r="R1685">
            <v>38484</v>
          </cell>
          <cell r="S1685" t="str">
            <v>walshn</v>
          </cell>
          <cell r="U1685" t="str">
            <v>Install EMS on the two Shaker Rd. distribution feeders</v>
          </cell>
          <cell r="V1685" t="str">
            <v xml:space="preserve">  </v>
          </cell>
          <cell r="W1685" t="str">
            <v xml:space="preserve">Work is being performed at the station to replace the transformer.  It was determined that EMS could be added to the station economically.  </v>
          </cell>
          <cell r="X1685" t="str">
            <v>Div Ops-NE Electric</v>
          </cell>
          <cell r="Y1685" t="str">
            <v>75005310E</v>
          </cell>
          <cell r="Z1685" t="str">
            <v>MAE1000 - MA Electric Distribution PC</v>
          </cell>
          <cell r="AA1685" t="str">
            <v>NONE</v>
          </cell>
          <cell r="AB1685" t="str">
            <v>SUB #522 SHAKER ROAD, EAST LONGMEAD</v>
          </cell>
          <cell r="AE1685">
            <v>4</v>
          </cell>
          <cell r="AF1685" t="str">
            <v>4</v>
          </cell>
          <cell r="AG1685">
            <v>39169</v>
          </cell>
          <cell r="AH1685">
            <v>113046</v>
          </cell>
          <cell r="AI1685">
            <v>0</v>
          </cell>
          <cell r="AJ1685">
            <v>1</v>
          </cell>
          <cell r="AK1685">
            <v>1</v>
          </cell>
          <cell r="AL1685">
            <v>0</v>
          </cell>
          <cell r="AM1685">
            <v>1</v>
          </cell>
          <cell r="AN1685">
            <v>1</v>
          </cell>
        </row>
        <row r="1686">
          <cell r="A1686" t="str">
            <v>C009483</v>
          </cell>
          <cell r="B1686">
            <v>5310</v>
          </cell>
          <cell r="D1686" t="str">
            <v>Mass UST Removal</v>
          </cell>
          <cell r="E1686" t="str">
            <v>P_Electric GenPlant Fac IT Share MA</v>
          </cell>
          <cell r="G1686" t="str">
            <v>NONE</v>
          </cell>
          <cell r="H1686" t="str">
            <v>NONE</v>
          </cell>
          <cell r="I1686" t="str">
            <v>ROOK, MICHAEL E</v>
          </cell>
          <cell r="L1686" t="str">
            <v>Facilities</v>
          </cell>
          <cell r="M1686" t="str">
            <v>Specific</v>
          </cell>
          <cell r="O1686" t="str">
            <v>Closed</v>
          </cell>
          <cell r="Q1686" t="str">
            <v>C09483</v>
          </cell>
          <cell r="R1686">
            <v>38484</v>
          </cell>
          <cell r="S1686" t="str">
            <v>hornins</v>
          </cell>
          <cell r="U1686" t="str">
            <v>Mass UST removal</v>
          </cell>
          <cell r="V1686" t="str">
            <v xml:space="preserve">  </v>
          </cell>
          <cell r="W1686" t="str">
            <v xml:space="preserve">  </v>
          </cell>
          <cell r="X1686" t="str">
            <v>Conversion Only</v>
          </cell>
          <cell r="Y1686" t="str">
            <v>99995310E</v>
          </cell>
          <cell r="Z1686" t="str">
            <v>MAE1000 - MA Electric Distribution PC</v>
          </cell>
          <cell r="AA1686" t="str">
            <v>NONE</v>
          </cell>
          <cell r="AB1686" t="str">
            <v xml:space="preserve">COMPANY 5310 LEVEL ELECT DIST </v>
          </cell>
          <cell r="AE1686">
            <v>1</v>
          </cell>
          <cell r="AF1686" t="str">
            <v>1</v>
          </cell>
          <cell r="AG1686">
            <v>38488</v>
          </cell>
          <cell r="AH1686">
            <v>0</v>
          </cell>
          <cell r="AI1686">
            <v>1</v>
          </cell>
          <cell r="AJ1686">
            <v>1</v>
          </cell>
          <cell r="AK1686">
            <v>1</v>
          </cell>
          <cell r="AL1686">
            <v>0</v>
          </cell>
          <cell r="AM1686">
            <v>1</v>
          </cell>
          <cell r="AN1686">
            <v>1</v>
          </cell>
        </row>
        <row r="1687">
          <cell r="A1687" t="str">
            <v>C009494</v>
          </cell>
          <cell r="B1687">
            <v>5310</v>
          </cell>
          <cell r="D1687" t="str">
            <v>Rutland New Feeder - line work</v>
          </cell>
          <cell r="E1687" t="str">
            <v>P_Electric Distribution Line MA</v>
          </cell>
          <cell r="G1687" t="str">
            <v>NONE</v>
          </cell>
          <cell r="H1687" t="str">
            <v>NONE</v>
          </cell>
          <cell r="L1687" t="str">
            <v>Load Relief</v>
          </cell>
          <cell r="M1687" t="str">
            <v>Specific</v>
          </cell>
          <cell r="O1687" t="str">
            <v>cancelled</v>
          </cell>
          <cell r="Q1687" t="str">
            <v>C09494</v>
          </cell>
          <cell r="R1687">
            <v>38485</v>
          </cell>
          <cell r="S1687" t="str">
            <v>sitkow</v>
          </cell>
          <cell r="U1687" t="str">
            <v>Re-conductor approximately 3.3 miles of OH conductor along Pleasantdale Rd and Treasure Valley Rd, Rutland  with 3-477kcmil Al Spacer Cable. New main line is needed to connect to the existing feeder.</v>
          </cell>
          <cell r="V1687" t="str">
            <v xml:space="preserve">  </v>
          </cell>
          <cell r="W1687" t="str">
            <v>Based on the results of the Rutland Area Study, it is recommended that a new substation in Rutland area will be built. In order to interconnect the new feeder to the existing 605W1 new main line will be constructed.</v>
          </cell>
          <cell r="X1687" t="str">
            <v>Div Ops-NE Electric</v>
          </cell>
          <cell r="Y1687" t="str">
            <v>75005310E</v>
          </cell>
          <cell r="Z1687" t="str">
            <v>MAE1000 - MA Electric Distribution PC</v>
          </cell>
          <cell r="AA1687" t="str">
            <v>NONE</v>
          </cell>
          <cell r="AB1687" t="str">
            <v>MASS PLANT - MA 5310 - MAE1000</v>
          </cell>
          <cell r="AE1687">
            <v>0</v>
          </cell>
          <cell r="AK1687">
            <v>38491</v>
          </cell>
        </row>
        <row r="1688">
          <cell r="A1688" t="str">
            <v>C009514</v>
          </cell>
          <cell r="B1688">
            <v>5310</v>
          </cell>
          <cell r="D1688" t="str">
            <v>Brockton - Repave Parking Lot</v>
          </cell>
          <cell r="E1688" t="str">
            <v>P_Electric GenPlant Fac IT Share MA</v>
          </cell>
          <cell r="G1688" t="str">
            <v>NONE</v>
          </cell>
          <cell r="H1688" t="str">
            <v>NONE</v>
          </cell>
          <cell r="L1688" t="str">
            <v>Facilities</v>
          </cell>
          <cell r="M1688" t="str">
            <v>Specific</v>
          </cell>
          <cell r="O1688" t="str">
            <v>Closed</v>
          </cell>
          <cell r="Q1688" t="str">
            <v>C09514</v>
          </cell>
          <cell r="R1688">
            <v>38485</v>
          </cell>
          <cell r="S1688" t="str">
            <v>burnsp</v>
          </cell>
          <cell r="U1688" t="str">
            <v>Repave Parking lot of Ops Building in Brockton</v>
          </cell>
          <cell r="V1688" t="str">
            <v>Pavement is Beyond Its Useful Life</v>
          </cell>
          <cell r="W1688" t="str">
            <v xml:space="preserve">  </v>
          </cell>
          <cell r="X1688" t="str">
            <v>Conversion Only</v>
          </cell>
          <cell r="Y1688" t="str">
            <v>99995310E</v>
          </cell>
          <cell r="Z1688" t="str">
            <v>MAE1000 - MA Electric Distribution PC</v>
          </cell>
          <cell r="AA1688" t="str">
            <v>NONE</v>
          </cell>
          <cell r="AB1688" t="str">
            <v>MULBERRY STREET OPERATIONS BUILDING</v>
          </cell>
          <cell r="AE1688">
            <v>1</v>
          </cell>
          <cell r="AF1688" t="str">
            <v>1</v>
          </cell>
          <cell r="AG1688">
            <v>39002</v>
          </cell>
          <cell r="AH1688">
            <v>163000</v>
          </cell>
          <cell r="AI1688">
            <v>0</v>
          </cell>
          <cell r="AJ1688">
            <v>1</v>
          </cell>
          <cell r="AK1688">
            <v>1</v>
          </cell>
          <cell r="AL1688">
            <v>0</v>
          </cell>
          <cell r="AM1688">
            <v>1</v>
          </cell>
          <cell r="AN1688">
            <v>1</v>
          </cell>
        </row>
        <row r="1689">
          <cell r="A1689" t="str">
            <v>C009515</v>
          </cell>
          <cell r="B1689">
            <v>5310</v>
          </cell>
          <cell r="D1689" t="str">
            <v>North Andover - Pave Entrance</v>
          </cell>
          <cell r="E1689" t="str">
            <v>P_Electric GenPlant Fac IT Share MA</v>
          </cell>
          <cell r="G1689" t="str">
            <v>NONE</v>
          </cell>
          <cell r="H1689" t="str">
            <v>NONE</v>
          </cell>
          <cell r="L1689" t="str">
            <v>Facilities</v>
          </cell>
          <cell r="M1689" t="str">
            <v>Specific</v>
          </cell>
          <cell r="O1689" t="str">
            <v>Closed</v>
          </cell>
          <cell r="Q1689" t="str">
            <v>C09515</v>
          </cell>
          <cell r="R1689">
            <v>38485</v>
          </cell>
          <cell r="S1689" t="str">
            <v>burnsp</v>
          </cell>
          <cell r="U1689" t="str">
            <v>Repave entrance to North Andover Service Center</v>
          </cell>
          <cell r="V1689" t="str">
            <v>PAvement is beyond its useful life</v>
          </cell>
          <cell r="W1689" t="str">
            <v xml:space="preserve">  </v>
          </cell>
          <cell r="X1689" t="str">
            <v>Conversion Only</v>
          </cell>
          <cell r="Y1689" t="str">
            <v>99995310E</v>
          </cell>
          <cell r="Z1689" t="str">
            <v>MAE1000 - MA Electric Distribution PC</v>
          </cell>
          <cell r="AA1689" t="str">
            <v>NONE</v>
          </cell>
          <cell r="AB1689" t="str">
            <v>DISTRICT OFFICE</v>
          </cell>
          <cell r="AE1689">
            <v>2</v>
          </cell>
          <cell r="AF1689" t="str">
            <v>2</v>
          </cell>
          <cell r="AG1689">
            <v>39223</v>
          </cell>
          <cell r="AH1689">
            <v>129993</v>
          </cell>
          <cell r="AI1689">
            <v>0</v>
          </cell>
          <cell r="AJ1689">
            <v>1</v>
          </cell>
          <cell r="AK1689">
            <v>1</v>
          </cell>
          <cell r="AL1689">
            <v>0</v>
          </cell>
          <cell r="AM1689">
            <v>1</v>
          </cell>
          <cell r="AN1689">
            <v>1</v>
          </cell>
        </row>
        <row r="1690">
          <cell r="A1690" t="str">
            <v>C009516</v>
          </cell>
          <cell r="B1690">
            <v>5310</v>
          </cell>
          <cell r="D1690" t="str">
            <v>Worcester - ENergy Mangement System</v>
          </cell>
          <cell r="E1690" t="str">
            <v>P_Electric GenPlant Fac IT Share MA</v>
          </cell>
          <cell r="G1690" t="str">
            <v>NONE</v>
          </cell>
          <cell r="H1690" t="str">
            <v>NONE</v>
          </cell>
          <cell r="L1690" t="str">
            <v>Facilities</v>
          </cell>
          <cell r="M1690" t="str">
            <v>Specific</v>
          </cell>
          <cell r="O1690" t="str">
            <v>Closed</v>
          </cell>
          <cell r="Q1690" t="str">
            <v>C09516</v>
          </cell>
          <cell r="R1690">
            <v>38485</v>
          </cell>
          <cell r="S1690" t="str">
            <v>burnsp</v>
          </cell>
          <cell r="U1690" t="str">
            <v>Install New Energy Mangement System - Worcester</v>
          </cell>
          <cell r="V1690" t="str">
            <v>Existing system is beyond its useful life</v>
          </cell>
          <cell r="W1690" t="str">
            <v xml:space="preserve">  </v>
          </cell>
          <cell r="X1690" t="str">
            <v>Conversion Only</v>
          </cell>
          <cell r="Y1690" t="str">
            <v>99995310E</v>
          </cell>
          <cell r="Z1690" t="str">
            <v>MAE1000 - MA Electric Distribution PC</v>
          </cell>
          <cell r="AA1690" t="str">
            <v>NONE</v>
          </cell>
          <cell r="AB1690" t="str">
            <v>SERVICE BLDG-939 SOUTHBRIDGE STREET</v>
          </cell>
          <cell r="AE1690">
            <v>1</v>
          </cell>
          <cell r="AF1690" t="str">
            <v>1</v>
          </cell>
          <cell r="AG1690">
            <v>38978</v>
          </cell>
          <cell r="AH1690">
            <v>224000</v>
          </cell>
          <cell r="AI1690">
            <v>0</v>
          </cell>
          <cell r="AJ1690">
            <v>0</v>
          </cell>
          <cell r="AK1690">
            <v>1</v>
          </cell>
          <cell r="AL1690">
            <v>0</v>
          </cell>
          <cell r="AM1690">
            <v>1</v>
          </cell>
          <cell r="AN1690">
            <v>1</v>
          </cell>
        </row>
        <row r="1691">
          <cell r="A1691" t="str">
            <v>C009517</v>
          </cell>
          <cell r="B1691">
            <v>5310</v>
          </cell>
          <cell r="D1691" t="str">
            <v>Brockton - Enclose Canopy</v>
          </cell>
          <cell r="E1691" t="str">
            <v>P_Electric GenPlant Fac IT Share MA</v>
          </cell>
          <cell r="G1691" t="str">
            <v>NONE</v>
          </cell>
          <cell r="H1691" t="str">
            <v>NONE</v>
          </cell>
          <cell r="L1691" t="str">
            <v>Facilities</v>
          </cell>
          <cell r="M1691" t="str">
            <v>Specific</v>
          </cell>
          <cell r="O1691" t="str">
            <v>Closed</v>
          </cell>
          <cell r="Q1691" t="str">
            <v>C09517</v>
          </cell>
          <cell r="R1691">
            <v>38485</v>
          </cell>
          <cell r="S1691" t="str">
            <v>burnsp</v>
          </cell>
          <cell r="U1691" t="str">
            <v>Enclose Existing Truck canopy by adding sides and enclosing top front</v>
          </cell>
          <cell r="V1691" t="str">
            <v xml:space="preserve">  </v>
          </cell>
          <cell r="W1691" t="str">
            <v xml:space="preserve">  </v>
          </cell>
          <cell r="X1691" t="str">
            <v>Conversion Only</v>
          </cell>
          <cell r="Y1691" t="str">
            <v>99995310E</v>
          </cell>
          <cell r="Z1691" t="str">
            <v>MAE1000 - MA Electric Distribution PC</v>
          </cell>
          <cell r="AA1691" t="str">
            <v>NONE</v>
          </cell>
          <cell r="AB1691" t="str">
            <v>MULBERRY STREET OPERATIONS BUILDING</v>
          </cell>
          <cell r="AE1691">
            <v>0</v>
          </cell>
        </row>
        <row r="1692">
          <cell r="A1692" t="str">
            <v>C009518</v>
          </cell>
          <cell r="B1692">
            <v>5310</v>
          </cell>
          <cell r="D1692" t="str">
            <v>Hopedale - Pave Parking Lot</v>
          </cell>
          <cell r="E1692" t="str">
            <v>P_Electric GenPlant Fac IT Share MA</v>
          </cell>
          <cell r="G1692" t="str">
            <v>NONE</v>
          </cell>
          <cell r="H1692" t="str">
            <v>NONE</v>
          </cell>
          <cell r="L1692" t="str">
            <v>Facilities</v>
          </cell>
          <cell r="M1692" t="str">
            <v>Specific</v>
          </cell>
          <cell r="O1692" t="str">
            <v>Closed</v>
          </cell>
          <cell r="Q1692" t="str">
            <v>C09518</v>
          </cell>
          <cell r="R1692">
            <v>38485</v>
          </cell>
          <cell r="S1692" t="str">
            <v>burnsp</v>
          </cell>
          <cell r="U1692" t="str">
            <v>Remove and Repave parking lot - Hopedale</v>
          </cell>
          <cell r="V1692" t="str">
            <v>Parking lot is beyond its useful life</v>
          </cell>
          <cell r="W1692" t="str">
            <v xml:space="preserve">  </v>
          </cell>
          <cell r="X1692" t="str">
            <v>Conversion Only</v>
          </cell>
          <cell r="Y1692" t="str">
            <v>99995310E</v>
          </cell>
          <cell r="Z1692" t="str">
            <v>MAE1000 - MA Electric Distribution PC</v>
          </cell>
          <cell r="AA1692" t="str">
            <v>NONE</v>
          </cell>
          <cell r="AB1692" t="str">
            <v>SERVICE BLDG-245 SO MAIN STREET, HO</v>
          </cell>
          <cell r="AE1692">
            <v>0</v>
          </cell>
        </row>
        <row r="1693">
          <cell r="A1693" t="str">
            <v>C009519</v>
          </cell>
          <cell r="B1693">
            <v>5310</v>
          </cell>
          <cell r="D1693" t="str">
            <v>Quincy - Enclose Truck Canopy</v>
          </cell>
          <cell r="E1693" t="str">
            <v>P_Electric GenPlant Fac IT Share MA</v>
          </cell>
          <cell r="G1693" t="str">
            <v>NONE</v>
          </cell>
          <cell r="H1693" t="str">
            <v>NONE</v>
          </cell>
          <cell r="L1693" t="str">
            <v>Facilities</v>
          </cell>
          <cell r="M1693" t="str">
            <v>Specific</v>
          </cell>
          <cell r="O1693" t="str">
            <v>Closed</v>
          </cell>
          <cell r="Q1693" t="str">
            <v>C09519</v>
          </cell>
          <cell r="R1693">
            <v>38485</v>
          </cell>
          <cell r="S1693" t="str">
            <v>burnsp</v>
          </cell>
          <cell r="U1693" t="str">
            <v>Enclose Sides and to of truck Canopy in Quincy</v>
          </cell>
          <cell r="V1693" t="str">
            <v>Kepp vehicles &amp; stock free of snow &amp; ice</v>
          </cell>
          <cell r="W1693" t="str">
            <v xml:space="preserve">  </v>
          </cell>
          <cell r="X1693" t="str">
            <v>Conversion Only</v>
          </cell>
          <cell r="Y1693" t="str">
            <v>99995310E</v>
          </cell>
          <cell r="Z1693" t="str">
            <v>MAE1000 - MA Electric Distribution PC</v>
          </cell>
          <cell r="AA1693" t="str">
            <v>NONE</v>
          </cell>
          <cell r="AB1693" t="str">
            <v>SERVICE BLDG - FIELD ST. SATELLITE</v>
          </cell>
          <cell r="AE1693">
            <v>1</v>
          </cell>
          <cell r="AF1693" t="str">
            <v>1</v>
          </cell>
          <cell r="AG1693">
            <v>39336</v>
          </cell>
          <cell r="AH1693">
            <v>150000</v>
          </cell>
          <cell r="AI1693">
            <v>0</v>
          </cell>
          <cell r="AJ1693">
            <v>1</v>
          </cell>
          <cell r="AK1693">
            <v>1</v>
          </cell>
          <cell r="AL1693">
            <v>0</v>
          </cell>
          <cell r="AM1693">
            <v>1</v>
          </cell>
          <cell r="AN1693">
            <v>1</v>
          </cell>
        </row>
        <row r="1694">
          <cell r="A1694" t="str">
            <v>C009522</v>
          </cell>
          <cell r="B1694">
            <v>5310</v>
          </cell>
          <cell r="D1694" t="str">
            <v>Wrentham 3421 EMS Integration</v>
          </cell>
          <cell r="E1694" t="str">
            <v>P_Electric Distribution Sub MA</v>
          </cell>
          <cell r="G1694" t="str">
            <v>NONE</v>
          </cell>
          <cell r="H1694" t="str">
            <v>NONE</v>
          </cell>
          <cell r="I1694" t="str">
            <v>KARZENSKI, WAYNE</v>
          </cell>
          <cell r="L1694" t="str">
            <v>Reliability - Dist</v>
          </cell>
          <cell r="M1694" t="str">
            <v>Specific</v>
          </cell>
          <cell r="O1694" t="str">
            <v>cancelled</v>
          </cell>
          <cell r="Q1694" t="str">
            <v>C09522</v>
          </cell>
          <cell r="R1694">
            <v>38488</v>
          </cell>
          <cell r="S1694" t="str">
            <v>mungov</v>
          </cell>
          <cell r="U1694" t="str">
            <v xml:space="preserve">Provide supervisory control and status of the 2285 motorized air break switch #855 and 2287 23kV breaker.  Pursue possibility of reusing the 2286B breaker if possible instead of the 855 air break on the 2285 line.  Provide load and line voltage metering </v>
          </cell>
          <cell r="V1694" t="str">
            <v xml:space="preserve">  </v>
          </cell>
          <cell r="W1694" t="str">
            <v>Memo - Dan Mungovan to Robert Galgano "Union Loop EMS Integration Strategy" dated May 16, 2005.</v>
          </cell>
          <cell r="X1694" t="str">
            <v>Div Ops-NE Electric</v>
          </cell>
          <cell r="Y1694" t="str">
            <v>75005310E</v>
          </cell>
          <cell r="Z1694" t="str">
            <v>MAE1000 - MA Electric Distribution PC</v>
          </cell>
          <cell r="AA1694" t="str">
            <v>NONE</v>
          </cell>
          <cell r="AB1694" t="str">
            <v>SUB #3421 WRENTHAM, WRENTHAM</v>
          </cell>
          <cell r="AE1694">
            <v>0</v>
          </cell>
          <cell r="AK1694">
            <v>39262</v>
          </cell>
        </row>
        <row r="1695">
          <cell r="A1695" t="str">
            <v>C009523</v>
          </cell>
          <cell r="B1695">
            <v>5310</v>
          </cell>
          <cell r="D1695" t="str">
            <v>Crocker Pond 3424 EMS Integration</v>
          </cell>
          <cell r="E1695" t="str">
            <v>P_Electric Distribution Sub MA</v>
          </cell>
          <cell r="G1695" t="str">
            <v>49</v>
          </cell>
          <cell r="H1695" t="str">
            <v>NONE</v>
          </cell>
          <cell r="I1695" t="str">
            <v>KARZENSKI, WAYNE</v>
          </cell>
          <cell r="J1695" t="str">
            <v>System Capacity &amp; Performance</v>
          </cell>
          <cell r="L1695" t="str">
            <v>Reliability - Dist</v>
          </cell>
          <cell r="M1695" t="str">
            <v>Specific</v>
          </cell>
          <cell r="N1695" t="str">
            <v>EMS Expansion</v>
          </cell>
          <cell r="O1695" t="str">
            <v>Closed</v>
          </cell>
          <cell r="P1695">
            <v>7250</v>
          </cell>
          <cell r="Q1695" t="str">
            <v>C09523</v>
          </cell>
          <cell r="R1695">
            <v>38488</v>
          </cell>
          <cell r="S1695" t="str">
            <v>mungov</v>
          </cell>
          <cell r="U1695" t="str">
            <v>Provide supervisory control and status of the 2286 and 2287 23kV breakers.  Provide load and line voltage metering for the 2286 and 2287 23kV lines.</v>
          </cell>
          <cell r="V1695" t="str">
            <v xml:space="preserve">  </v>
          </cell>
          <cell r="W1695" t="str">
            <v>Memo - Dan Mungovan to Robert Galgano "Union Loop EMS Integration Strategy" dated May 16, 2005.</v>
          </cell>
          <cell r="X1695" t="str">
            <v>Div Ops-NE Electric</v>
          </cell>
          <cell r="Y1695" t="str">
            <v>75005310E</v>
          </cell>
          <cell r="Z1695" t="str">
            <v>MAE1000 - MA Electric Distribution PC</v>
          </cell>
          <cell r="AA1695" t="str">
            <v>NONE</v>
          </cell>
          <cell r="AB1695" t="str">
            <v>SUB #3424 CROCKER POND, WRENTHAM</v>
          </cell>
          <cell r="AE1695">
            <v>2</v>
          </cell>
          <cell r="AF1695" t="str">
            <v>2</v>
          </cell>
          <cell r="AG1695">
            <v>38883</v>
          </cell>
          <cell r="AH1695">
            <v>100000</v>
          </cell>
          <cell r="AI1695">
            <v>1</v>
          </cell>
          <cell r="AJ1695">
            <v>1</v>
          </cell>
          <cell r="AK1695">
            <v>1</v>
          </cell>
          <cell r="AL1695">
            <v>0</v>
          </cell>
          <cell r="AM1695">
            <v>1</v>
          </cell>
          <cell r="AN1695">
            <v>1</v>
          </cell>
        </row>
        <row r="1696">
          <cell r="A1696" t="str">
            <v>C009524</v>
          </cell>
          <cell r="B1696">
            <v>5310</v>
          </cell>
          <cell r="D1696" t="str">
            <v>Plainville 3451 EMS Integration</v>
          </cell>
          <cell r="E1696" t="str">
            <v>P_Electric Distribution Sub MA</v>
          </cell>
          <cell r="G1696" t="str">
            <v>NONE</v>
          </cell>
          <cell r="H1696" t="str">
            <v>NONE</v>
          </cell>
          <cell r="I1696" t="str">
            <v>GOLDGABER, SERGEY</v>
          </cell>
          <cell r="J1696" t="str">
            <v>System Capacity &amp; Performance</v>
          </cell>
          <cell r="L1696" t="str">
            <v>Reliability - Dist</v>
          </cell>
          <cell r="M1696" t="str">
            <v>Specific</v>
          </cell>
          <cell r="N1696" t="str">
            <v>EMS Expansion</v>
          </cell>
          <cell r="O1696" t="str">
            <v>cancelled</v>
          </cell>
          <cell r="P1696">
            <v>7434</v>
          </cell>
          <cell r="Q1696" t="str">
            <v>C09524</v>
          </cell>
          <cell r="R1696">
            <v>38488</v>
          </cell>
          <cell r="S1696" t="str">
            <v>mungov</v>
          </cell>
          <cell r="U1696" t="str">
            <v>Provide supervisory control and status of the 2284A, 2274, and 2289 23kV breakers and of the 3451W1 and 3451W2 13.8kV breakers.  Provide load and line voltage metering for the 2284, 2274, and 2289 23kV lines.  Provide load and low sid</v>
          </cell>
          <cell r="V1696" t="str">
            <v>funding project cancelled per Wayne Karzenski 11/29/06</v>
          </cell>
          <cell r="W1696" t="str">
            <v>Memo - Dan Mungovan to Robert Galgano "Union Loop EMS Integration Strategy" dated May 16, 2005.</v>
          </cell>
          <cell r="X1696" t="str">
            <v>Div Ops-NE Electric</v>
          </cell>
          <cell r="Y1696" t="str">
            <v>75005310E</v>
          </cell>
          <cell r="Z1696" t="str">
            <v>MAE1000 - MA Electric Distribution PC</v>
          </cell>
          <cell r="AA1696" t="str">
            <v>NONE</v>
          </cell>
          <cell r="AB1696" t="str">
            <v>SUB #3451 PLAINVILLE, PLAINVILLE</v>
          </cell>
          <cell r="AE1696">
            <v>1</v>
          </cell>
          <cell r="AF1696" t="str">
            <v>1</v>
          </cell>
          <cell r="AG1696">
            <v>38506</v>
          </cell>
          <cell r="AH1696">
            <v>85000</v>
          </cell>
          <cell r="AK1696">
            <v>39051</v>
          </cell>
        </row>
        <row r="1697">
          <cell r="A1697" t="str">
            <v>C009525</v>
          </cell>
          <cell r="B1697">
            <v>5310</v>
          </cell>
          <cell r="D1697" t="str">
            <v>Norton 4 EMS Integration</v>
          </cell>
          <cell r="E1697" t="str">
            <v>P_Electric Distribution Sub MA</v>
          </cell>
          <cell r="G1697" t="str">
            <v>NONE</v>
          </cell>
          <cell r="H1697" t="str">
            <v>NONE</v>
          </cell>
          <cell r="I1697" t="str">
            <v>GOLDGABER, SERGEY</v>
          </cell>
          <cell r="J1697" t="str">
            <v>System Capacity &amp; Performance</v>
          </cell>
          <cell r="L1697" t="str">
            <v>Reliability - Dist</v>
          </cell>
          <cell r="M1697" t="str">
            <v>Specific</v>
          </cell>
          <cell r="N1697" t="str">
            <v>EMS Expansion</v>
          </cell>
          <cell r="O1697" t="str">
            <v>cancelled</v>
          </cell>
          <cell r="P1697">
            <v>7423</v>
          </cell>
          <cell r="Q1697" t="str">
            <v>C09525</v>
          </cell>
          <cell r="R1697">
            <v>38488</v>
          </cell>
          <cell r="S1697" t="str">
            <v>mungov</v>
          </cell>
          <cell r="U1697" t="str">
            <v>Provide supervisory control and status of the 2276, 76-78, and 2278 23kV motorized air break switches, and for the 4L1 and 4L2 13.2kV breakers.  Provide load and line voltage metering for the 2276 and 2278 23kV lines, and for the 4L1</v>
          </cell>
          <cell r="V1697" t="str">
            <v>funding project cancelled per Wayne Karzenski 11/29/06</v>
          </cell>
          <cell r="W1697" t="str">
            <v>Memo - Dan Mungovan to Robert Galgano "Union Loop EMS Integration Strategy" dated May 16, 2005.</v>
          </cell>
          <cell r="X1697" t="str">
            <v>Div Ops-NE Electric</v>
          </cell>
          <cell r="Y1697" t="str">
            <v>75005310E</v>
          </cell>
          <cell r="Z1697" t="str">
            <v>MAE1000 - MA Electric Distribution PC</v>
          </cell>
          <cell r="AA1697" t="str">
            <v>NONE</v>
          </cell>
          <cell r="AB1697" t="str">
            <v>SUB #4 NORTON - MAIN ST, NORTON</v>
          </cell>
          <cell r="AE1697">
            <v>1</v>
          </cell>
          <cell r="AF1697" t="str">
            <v>1</v>
          </cell>
          <cell r="AG1697">
            <v>38506</v>
          </cell>
          <cell r="AH1697">
            <v>62000</v>
          </cell>
          <cell r="AK1697">
            <v>39051</v>
          </cell>
        </row>
        <row r="1698">
          <cell r="A1698" t="str">
            <v>C009526</v>
          </cell>
          <cell r="B1698">
            <v>5310</v>
          </cell>
          <cell r="D1698" t="str">
            <v>Forest Street 2 EMS Integration</v>
          </cell>
          <cell r="E1698" t="str">
            <v>P_Electric Distribution Sub MA</v>
          </cell>
          <cell r="G1698" t="str">
            <v>NONE</v>
          </cell>
          <cell r="H1698" t="str">
            <v>NONE</v>
          </cell>
          <cell r="I1698" t="str">
            <v>KARZENSKI, WAYNE</v>
          </cell>
          <cell r="L1698" t="str">
            <v>Reliability - Dist</v>
          </cell>
          <cell r="M1698" t="str">
            <v>Specific</v>
          </cell>
          <cell r="O1698" t="str">
            <v>cancelled</v>
          </cell>
          <cell r="Q1698" t="str">
            <v>C09526</v>
          </cell>
          <cell r="R1698">
            <v>38488</v>
          </cell>
          <cell r="S1698" t="str">
            <v>mungov</v>
          </cell>
          <cell r="U1698" t="str">
            <v>Provide supervisory control and status of the 761 and 762 23kV motorized air break switches, and for the 2J1, 2J2, and 2J3 4.16kV breakers.  Provide load and line voltage metering for the 2276 23kV line, for the 2J1, 2J2, and 2J3 4.16kV lines, and for Tr</v>
          </cell>
          <cell r="V1698" t="str">
            <v xml:space="preserve">  </v>
          </cell>
          <cell r="W1698" t="str">
            <v>Memo - Dan Mungovan to Robert Galgano "Union Loop EMS Integration Strategy" dated May 16, 2005.</v>
          </cell>
          <cell r="X1698" t="str">
            <v>Div Ops-NE Electric</v>
          </cell>
          <cell r="Y1698" t="str">
            <v>75005310E</v>
          </cell>
          <cell r="Z1698" t="str">
            <v>MAE1000 - MA Electric Distribution PC</v>
          </cell>
          <cell r="AA1698" t="str">
            <v>NONE</v>
          </cell>
          <cell r="AB1698" t="str">
            <v>SUB #2 FOREST STREET, ATTLEBORO</v>
          </cell>
          <cell r="AE1698">
            <v>0</v>
          </cell>
          <cell r="AK1698">
            <v>39262</v>
          </cell>
        </row>
        <row r="1699">
          <cell r="A1699" t="str">
            <v>C009527</v>
          </cell>
          <cell r="B1699">
            <v>5310</v>
          </cell>
          <cell r="D1699" t="str">
            <v>South Attleboro 5 EMS Integration</v>
          </cell>
          <cell r="E1699" t="str">
            <v>P_Electric Distribution Sub MA</v>
          </cell>
          <cell r="G1699" t="str">
            <v>NONE</v>
          </cell>
          <cell r="H1699" t="str">
            <v>NONE</v>
          </cell>
          <cell r="I1699" t="str">
            <v>KARZENSKI, WAYNE</v>
          </cell>
          <cell r="L1699" t="str">
            <v>Reliability - Dist</v>
          </cell>
          <cell r="M1699" t="str">
            <v>Specific</v>
          </cell>
          <cell r="O1699" t="str">
            <v>cancelled</v>
          </cell>
          <cell r="Q1699" t="str">
            <v>C09527</v>
          </cell>
          <cell r="R1699">
            <v>38488</v>
          </cell>
          <cell r="S1699" t="str">
            <v>mungov</v>
          </cell>
          <cell r="U1699" t="str">
            <v>Provide supervisory control and status of the 24 and 2246 23kV motorized air break switches, and for the 5J1 and 5J2 4.16kV breakers.  Provide load and line voltage metering for the 2246 and 24 23kV lines, for the 5J1 and 5J2 4.16kV lines, and for Transf</v>
          </cell>
          <cell r="V1699" t="str">
            <v xml:space="preserve">  </v>
          </cell>
          <cell r="W1699" t="str">
            <v>Memo - Dan Mungovan to Robert Galgano "Union Loop EMS Integration Strategy" dated May 16, 2005.</v>
          </cell>
          <cell r="X1699" t="str">
            <v>Div Ops-NE Electric</v>
          </cell>
          <cell r="Y1699" t="str">
            <v>75005310E</v>
          </cell>
          <cell r="Z1699" t="str">
            <v>MAE1000 - MA Electric Distribution PC</v>
          </cell>
          <cell r="AA1699" t="str">
            <v>NONE</v>
          </cell>
          <cell r="AB1699" t="str">
            <v>SUB #5 SOUTH ATTLEBORO, ATTLEBORO</v>
          </cell>
          <cell r="AE1699">
            <v>0</v>
          </cell>
          <cell r="AK1699">
            <v>39262</v>
          </cell>
        </row>
        <row r="1700">
          <cell r="A1700" t="str">
            <v>C009528</v>
          </cell>
          <cell r="B1700">
            <v>5310</v>
          </cell>
          <cell r="D1700" t="str">
            <v>Clara Street 6 EMS Integration</v>
          </cell>
          <cell r="E1700" t="str">
            <v>P_Electric Distribution Sub MA</v>
          </cell>
          <cell r="G1700" t="str">
            <v>NONE</v>
          </cell>
          <cell r="H1700" t="str">
            <v>NONE</v>
          </cell>
          <cell r="I1700" t="str">
            <v>KARZENSKI, WAYNE</v>
          </cell>
          <cell r="L1700" t="str">
            <v>Reliability - Dist</v>
          </cell>
          <cell r="M1700" t="str">
            <v>Specific</v>
          </cell>
          <cell r="O1700" t="str">
            <v>cancelled</v>
          </cell>
          <cell r="Q1700" t="str">
            <v>C09528</v>
          </cell>
          <cell r="R1700">
            <v>38488</v>
          </cell>
          <cell r="S1700" t="str">
            <v>mungov</v>
          </cell>
          <cell r="U1700" t="str">
            <v>Provide supervisory control and status of the 244 and 481 23kV motorized air break switches, and for the 6J1 and 6J2 4.16kV breakers.  Provide load and line voltage metering for the 2248 and 24 23kV lines, for the 6J1 and 6J2 4.16kV lines, and for Transf</v>
          </cell>
          <cell r="V1700" t="str">
            <v xml:space="preserve">  </v>
          </cell>
          <cell r="W1700" t="str">
            <v>Memo - Dan Mungovan to Robert Galgano "Union Loop EMS Integration Strategy" dated May 16, 2005.</v>
          </cell>
          <cell r="X1700" t="str">
            <v>Div Ops-NE Electric</v>
          </cell>
          <cell r="Y1700" t="str">
            <v>75005310E</v>
          </cell>
          <cell r="Z1700" t="str">
            <v>MAE1000 - MA Electric Distribution PC</v>
          </cell>
          <cell r="AA1700" t="str">
            <v>NONE</v>
          </cell>
          <cell r="AB1700" t="str">
            <v>SUB #6 CLARA STREET, SEEKONK</v>
          </cell>
          <cell r="AE1700">
            <v>0</v>
          </cell>
          <cell r="AK1700">
            <v>39262</v>
          </cell>
        </row>
        <row r="1701">
          <cell r="A1701" t="str">
            <v>C009530</v>
          </cell>
          <cell r="B1701">
            <v>5310</v>
          </cell>
          <cell r="D1701" t="str">
            <v>Wood Pole Management - MECO</v>
          </cell>
          <cell r="E1701" t="str">
            <v>P_Electric Transmission Line MA</v>
          </cell>
          <cell r="G1701" t="str">
            <v>43</v>
          </cell>
          <cell r="H1701" t="str">
            <v>15</v>
          </cell>
          <cell r="I1701" t="str">
            <v>Mark Phillips</v>
          </cell>
          <cell r="J1701" t="str">
            <v>Damage/Failure</v>
          </cell>
          <cell r="K1701" t="str">
            <v>T_Other Damage/Failure</v>
          </cell>
          <cell r="M1701" t="str">
            <v>Program</v>
          </cell>
          <cell r="O1701" t="str">
            <v>open</v>
          </cell>
          <cell r="P1701">
            <v>11997</v>
          </cell>
          <cell r="Q1701" t="str">
            <v>C09530</v>
          </cell>
          <cell r="R1701">
            <v>38488</v>
          </cell>
          <cell r="S1701" t="str">
            <v>petersa</v>
          </cell>
          <cell r="U1701" t="str">
            <v>Strategy for Wood Pole Replacement - MECO</v>
          </cell>
          <cell r="V1701" t="str">
            <v>Update DoA for FY14. Michelle Marks</v>
          </cell>
          <cell r="W1701" t="str">
            <v xml:space="preserve">Transmission wood poles are exposed to aging and environment related degradation mechanisms that impact overall system reliability, safety and efficiency. This potential to increase the risk of failure resulting in power outages and unplanned maintenance </v>
          </cell>
          <cell r="X1701" t="str">
            <v>Conversion Only</v>
          </cell>
          <cell r="Y1701" t="str">
            <v>99995310T</v>
          </cell>
          <cell r="Z1701" t="str">
            <v>FRT5000 - FR Transmission Profit Center</v>
          </cell>
          <cell r="AA1701" t="str">
            <v>14-Nov-13</v>
          </cell>
          <cell r="AB1701" t="str">
            <v xml:space="preserve">COMPANY 5310 LEVEL ELECT DIST </v>
          </cell>
          <cell r="AC1701" t="str">
            <v>A1 C6 X1</v>
          </cell>
          <cell r="AE1701">
            <v>35</v>
          </cell>
          <cell r="AF1701" t="str">
            <v>35</v>
          </cell>
          <cell r="AG1701">
            <v>41599</v>
          </cell>
          <cell r="AH1701">
            <v>100000</v>
          </cell>
        </row>
        <row r="1702">
          <cell r="A1702" t="str">
            <v>C009584</v>
          </cell>
          <cell r="B1702">
            <v>5310</v>
          </cell>
          <cell r="D1702" t="str">
            <v>Reduce 115kV Line Xing Risk - MECO</v>
          </cell>
          <cell r="E1702" t="str">
            <v>P_Electric Transmission Line MA</v>
          </cell>
          <cell r="G1702" t="str">
            <v>NONE</v>
          </cell>
          <cell r="H1702" t="str">
            <v>NONE</v>
          </cell>
          <cell r="O1702" t="str">
            <v>Closed</v>
          </cell>
          <cell r="Q1702" t="str">
            <v>C09584</v>
          </cell>
          <cell r="R1702">
            <v>38492</v>
          </cell>
          <cell r="S1702" t="str">
            <v>petersa</v>
          </cell>
          <cell r="U1702" t="str">
            <v>_x000D_
Strategy to reduce risk exposure at 115 kV line crossings at Mass Electric</v>
          </cell>
          <cell r="V1702" t="str">
            <v xml:space="preserve">  </v>
          </cell>
          <cell r="W1702" t="str">
            <v>Strategy SG007 reduces the probability of a single event causing an N-2 contingency by redesigning and/or reinforcing critical locations where overhead circuits cross in the National Grid New England transmission system.</v>
          </cell>
          <cell r="X1702" t="str">
            <v>Conversion Only</v>
          </cell>
          <cell r="Y1702" t="str">
            <v>99995310T</v>
          </cell>
          <cell r="Z1702" t="str">
            <v>FRT5000 - FR Transmission Profit Center</v>
          </cell>
          <cell r="AA1702" t="str">
            <v>NONE</v>
          </cell>
          <cell r="AB1702" t="str">
            <v xml:space="preserve">COMPANY 5310 LEVEL ELECT DIST </v>
          </cell>
          <cell r="AE1702">
            <v>3</v>
          </cell>
          <cell r="AF1702" t="str">
            <v>3</v>
          </cell>
          <cell r="AG1702">
            <v>39329</v>
          </cell>
          <cell r="AH1702">
            <v>0</v>
          </cell>
          <cell r="AI1702">
            <v>1</v>
          </cell>
          <cell r="AJ1702">
            <v>1</v>
          </cell>
          <cell r="AK1702">
            <v>1</v>
          </cell>
          <cell r="AL1702">
            <v>0</v>
          </cell>
          <cell r="AM1702">
            <v>1</v>
          </cell>
          <cell r="AN1702">
            <v>1</v>
          </cell>
        </row>
        <row r="1703">
          <cell r="A1703" t="str">
            <v>C009589</v>
          </cell>
          <cell r="B1703">
            <v>5310</v>
          </cell>
          <cell r="D1703" t="str">
            <v>Franklin 341 EMS</v>
          </cell>
          <cell r="E1703" t="str">
            <v>P_Electric Distribution Sub MA</v>
          </cell>
          <cell r="G1703" t="str">
            <v>NONE</v>
          </cell>
          <cell r="H1703" t="str">
            <v>NONE</v>
          </cell>
          <cell r="I1703" t="str">
            <v>GOLDGABER, SERGEY</v>
          </cell>
          <cell r="J1703" t="str">
            <v>System Capacity &amp; Performance</v>
          </cell>
          <cell r="L1703" t="str">
            <v>Reliability - Dist</v>
          </cell>
          <cell r="M1703" t="str">
            <v>Specific</v>
          </cell>
          <cell r="N1703" t="str">
            <v>EMS Expansion</v>
          </cell>
          <cell r="O1703" t="str">
            <v>cancelled</v>
          </cell>
          <cell r="P1703">
            <v>7300</v>
          </cell>
          <cell r="Q1703" t="str">
            <v>C09589</v>
          </cell>
          <cell r="R1703">
            <v>38492</v>
          </cell>
          <cell r="S1703" t="str">
            <v>mungov</v>
          </cell>
          <cell r="U1703" t="str">
            <v>Provide supervisory control and status of the 341W1 13.8kV breaker.  Provide load and line voltage metering for the 341W1 13.8kV line, and line voltage metering for the 2284 and 2286 23kV lines.  23kV breaker 2280 or 4kV EMS integrati</v>
          </cell>
          <cell r="V1703" t="str">
            <v>funding project cancelled per Wayne Karzenski 11/29/06</v>
          </cell>
          <cell r="W1703" t="str">
            <v>Memo - Dan Mungovan to Robert Galgano "Union Loop EMS Integration Strategy" dated May 16, 2005.</v>
          </cell>
          <cell r="X1703" t="str">
            <v>Div Ops-NE Electric</v>
          </cell>
          <cell r="Y1703" t="str">
            <v>75005310E</v>
          </cell>
          <cell r="Z1703" t="str">
            <v>MAE1000 - MA Electric Distribution PC</v>
          </cell>
          <cell r="AA1703" t="str">
            <v>NONE</v>
          </cell>
          <cell r="AB1703" t="str">
            <v>SUB #341 FRANKLIN - PECK STREET, FR</v>
          </cell>
          <cell r="AE1703">
            <v>1</v>
          </cell>
          <cell r="AF1703" t="str">
            <v>1</v>
          </cell>
          <cell r="AG1703">
            <v>38506</v>
          </cell>
          <cell r="AH1703">
            <v>55000</v>
          </cell>
          <cell r="AK1703">
            <v>39051</v>
          </cell>
        </row>
        <row r="1704">
          <cell r="A1704" t="str">
            <v>C009603</v>
          </cell>
          <cell r="B1704">
            <v>5310</v>
          </cell>
          <cell r="D1704" t="str">
            <v>Service to Oak Grove Village</v>
          </cell>
          <cell r="E1704" t="str">
            <v>P_Electric Distribution Line MA</v>
          </cell>
          <cell r="G1704" t="str">
            <v>49</v>
          </cell>
          <cell r="H1704" t="str">
            <v>NONE</v>
          </cell>
          <cell r="I1704" t="str">
            <v>SMALL, JASON</v>
          </cell>
          <cell r="J1704" t="str">
            <v>Statutory/Regulatory</v>
          </cell>
          <cell r="L1704" t="str">
            <v>New Business - Commercial</v>
          </cell>
          <cell r="M1704" t="str">
            <v>Specific</v>
          </cell>
          <cell r="O1704" t="str">
            <v>Closed</v>
          </cell>
          <cell r="P1704">
            <v>8616</v>
          </cell>
          <cell r="Q1704" t="str">
            <v>C09603</v>
          </cell>
          <cell r="R1704">
            <v>38496</v>
          </cell>
          <cell r="S1704" t="str">
            <v>smallj</v>
          </cell>
          <cell r="U1704" t="str">
            <v>Extend 3 phase OH circuit 2,800', install 700' of 6-way duct bank and 2 manholes in Main St., 700' of 3-1C 1000 kcmil 15 kV cable, and install 3 phase URD preferred-alternate design to feed new apartment complex on Main St., Melrose.</v>
          </cell>
          <cell r="V1704" t="str">
            <v xml:space="preserve">  </v>
          </cell>
          <cell r="W1704" t="str">
            <v>As detailed in Steve Pericola's memo to Chris Radzik dated July 14, 2004 titled 'Service to Oak Grove Village Apartments', 2.667 MVA of load will be added to Main St., Melrose and this project covers the cost of the line extension to serve this load.  Due</v>
          </cell>
          <cell r="X1704" t="str">
            <v>Div Ops-NE Electric</v>
          </cell>
          <cell r="Y1704" t="str">
            <v>75005310E</v>
          </cell>
          <cell r="Z1704" t="str">
            <v>MAE1000 - MA Electric Distribution PC</v>
          </cell>
          <cell r="AA1704" t="str">
            <v>NONE</v>
          </cell>
          <cell r="AB1704" t="str">
            <v>MASS PLANT - MA 5310 - MAE1000</v>
          </cell>
          <cell r="AE1704">
            <v>3</v>
          </cell>
          <cell r="AF1704" t="str">
            <v>3</v>
          </cell>
          <cell r="AG1704">
            <v>39223</v>
          </cell>
          <cell r="AH1704">
            <v>542670</v>
          </cell>
          <cell r="AI1704">
            <v>0</v>
          </cell>
          <cell r="AJ1704">
            <v>0</v>
          </cell>
          <cell r="AK1704">
            <v>0</v>
          </cell>
          <cell r="AL1704">
            <v>1</v>
          </cell>
          <cell r="AM1704">
            <v>0</v>
          </cell>
          <cell r="AN1704">
            <v>1</v>
          </cell>
        </row>
        <row r="1705">
          <cell r="A1705" t="str">
            <v>C009642</v>
          </cell>
          <cell r="B1705">
            <v>5310</v>
          </cell>
          <cell r="D1705" t="str">
            <v>Z-FY06 N&amp;G Storm Project - MECO</v>
          </cell>
          <cell r="E1705" t="str">
            <v>P_Electric Distribution Line MA</v>
          </cell>
          <cell r="G1705" t="str">
            <v>NONE</v>
          </cell>
          <cell r="H1705" t="str">
            <v>NONE</v>
          </cell>
          <cell r="I1705" t="str">
            <v>MALYNN, KATHLEEN F</v>
          </cell>
          <cell r="J1705" t="str">
            <v>Damage/Failure</v>
          </cell>
          <cell r="L1705" t="str">
            <v>Major Storms - Dist</v>
          </cell>
          <cell r="M1705" t="str">
            <v>Specific</v>
          </cell>
          <cell r="O1705" t="str">
            <v>Closed</v>
          </cell>
          <cell r="P1705">
            <v>8902</v>
          </cell>
          <cell r="Q1705" t="str">
            <v>C09642</v>
          </cell>
          <cell r="R1705">
            <v>38498</v>
          </cell>
          <cell r="S1705" t="str">
            <v>sucatm</v>
          </cell>
          <cell r="U1705" t="str">
            <v>Z-FY06 N&amp;G Storm Project - MECO</v>
          </cell>
          <cell r="V1705" t="str">
            <v>FY05 costs used to estimate FY06.  Total FY05 storm costs were $1.35M of which $230K was for GSE.  A separate project will be opened for GSE.</v>
          </cell>
          <cell r="W1705" t="str">
            <v>Project to accumulate storm related costs incurred in fiscal year 2006</v>
          </cell>
          <cell r="X1705" t="str">
            <v>Div Ops-NE Electric</v>
          </cell>
          <cell r="Y1705" t="str">
            <v>75005310E</v>
          </cell>
          <cell r="Z1705" t="str">
            <v>MAE1000 - MA Electric Distribution PC</v>
          </cell>
          <cell r="AA1705" t="str">
            <v>NONE</v>
          </cell>
          <cell r="AB1705" t="str">
            <v>MASS PLANT - MA 5310 - MAE1000</v>
          </cell>
          <cell r="AE1705">
            <v>2</v>
          </cell>
          <cell r="AF1705" t="str">
            <v>2</v>
          </cell>
          <cell r="AG1705">
            <v>39149</v>
          </cell>
          <cell r="AH1705">
            <v>5411000</v>
          </cell>
          <cell r="AI1705">
            <v>0</v>
          </cell>
          <cell r="AJ1705">
            <v>0</v>
          </cell>
          <cell r="AK1705">
            <v>0</v>
          </cell>
          <cell r="AL1705">
            <v>1</v>
          </cell>
          <cell r="AM1705">
            <v>0</v>
          </cell>
          <cell r="AN1705">
            <v>1</v>
          </cell>
        </row>
        <row r="1706">
          <cell r="A1706" t="str">
            <v>C009883</v>
          </cell>
          <cell r="B1706">
            <v>5310</v>
          </cell>
          <cell r="D1706" t="str">
            <v>Ground Clearance Improv - MECO</v>
          </cell>
          <cell r="E1706" t="str">
            <v>P_Electric Transmission Line MA</v>
          </cell>
          <cell r="F1706" t="str">
            <v>SG 029 v3</v>
          </cell>
          <cell r="G1706" t="str">
            <v>40</v>
          </cell>
          <cell r="H1706" t="str">
            <v>26</v>
          </cell>
          <cell r="I1706" t="str">
            <v>WINN, JAMES</v>
          </cell>
          <cell r="J1706" t="str">
            <v>Statutory/Regulatory</v>
          </cell>
          <cell r="K1706" t="str">
            <v>T_Clearance Strategy</v>
          </cell>
          <cell r="M1706" t="str">
            <v>Program</v>
          </cell>
          <cell r="O1706" t="str">
            <v>open</v>
          </cell>
          <cell r="P1706">
            <v>13442</v>
          </cell>
          <cell r="Q1706" t="str">
            <v>C09883</v>
          </cell>
          <cell r="R1706">
            <v>38510</v>
          </cell>
          <cell r="S1706" t="str">
            <v>petersa</v>
          </cell>
          <cell r="U1706" t="str">
            <v>Immediately raise lines where the conductor clearance does not meet code under which it was constructed.</v>
          </cell>
          <cell r="V1706" t="str">
            <v xml:space="preserve">  </v>
          </cell>
          <cell r="W1706" t="str">
            <v>In accordance with SG029 to correct (1) lines that are determined to not meet the code(s) under which they were constructed to current code(s) will be raised immediately as stand-alone projects and (2) lines that meet the code under which they were constr</v>
          </cell>
          <cell r="X1706" t="str">
            <v>Conversion Only</v>
          </cell>
          <cell r="Y1706" t="str">
            <v>99995310T</v>
          </cell>
          <cell r="Z1706" t="str">
            <v>FRT5000 - FR Transmission Profit Center</v>
          </cell>
          <cell r="AA1706" t="str">
            <v>NONE</v>
          </cell>
          <cell r="AB1706" t="str">
            <v xml:space="preserve">COMPANY 5310 LEVEL ELECT DIST </v>
          </cell>
          <cell r="AC1706" t="str">
            <v>A0 C4 X6</v>
          </cell>
          <cell r="AE1706">
            <v>28</v>
          </cell>
          <cell r="AF1706" t="str">
            <v>28</v>
          </cell>
          <cell r="AG1706">
            <v>41213</v>
          </cell>
          <cell r="AH1706">
            <v>100000</v>
          </cell>
          <cell r="AK1706">
            <v>40297</v>
          </cell>
        </row>
        <row r="1707">
          <cell r="A1707" t="str">
            <v>C009887</v>
          </cell>
          <cell r="B1707">
            <v>5310</v>
          </cell>
          <cell r="D1707" t="str">
            <v>Z-Road widening-Western Ave-Lynn.</v>
          </cell>
          <cell r="E1707" t="str">
            <v>P_Electric Distribution Line MA</v>
          </cell>
          <cell r="G1707" t="str">
            <v>NONE</v>
          </cell>
          <cell r="H1707" t="str">
            <v>NONE</v>
          </cell>
          <cell r="L1707" t="str">
            <v>Public Requirements</v>
          </cell>
          <cell r="M1707" t="str">
            <v>Specific</v>
          </cell>
          <cell r="O1707" t="str">
            <v>cancelled</v>
          </cell>
          <cell r="Q1707" t="str">
            <v>C09887</v>
          </cell>
          <cell r="R1707">
            <v>38510</v>
          </cell>
          <cell r="S1707" t="str">
            <v>jankow</v>
          </cell>
          <cell r="U1707" t="str">
            <v>Install/Remove 28 manhole frames, rings, + covers.  Install/Remove 41 handholes, and other miscellaneous underground equipment.</v>
          </cell>
          <cell r="V1707" t="str">
            <v xml:space="preserve">  </v>
          </cell>
          <cell r="W1707" t="str">
            <v>The State will widen Western Ave in Lynn.  The sidewalks and driveways will be moved to add an additional lane.  Because of this, the manholes, handholes, and overhead poles will also be moved.  This includes 41 manholes and 28 handholes.</v>
          </cell>
          <cell r="X1707" t="str">
            <v>Div Ops-NE Electric</v>
          </cell>
          <cell r="Y1707" t="str">
            <v>75005310E</v>
          </cell>
          <cell r="Z1707" t="str">
            <v>MAE1000 - MA Electric Distribution PC</v>
          </cell>
          <cell r="AA1707" t="str">
            <v>NONE</v>
          </cell>
          <cell r="AB1707" t="str">
            <v>MASS PLANT - MA 5310 - MAE1000</v>
          </cell>
          <cell r="AE1707">
            <v>0</v>
          </cell>
          <cell r="AK1707">
            <v>38637</v>
          </cell>
        </row>
        <row r="1708">
          <cell r="A1708" t="str">
            <v>C010064</v>
          </cell>
          <cell r="B1708">
            <v>5310</v>
          </cell>
          <cell r="D1708" t="str">
            <v>New Roof Tewksbury Admin. Bldg</v>
          </cell>
          <cell r="E1708" t="str">
            <v>P_Electric GenPlant Fac IT Share MA</v>
          </cell>
          <cell r="G1708" t="str">
            <v>NONE</v>
          </cell>
          <cell r="H1708" t="str">
            <v>NONE</v>
          </cell>
          <cell r="I1708" t="str">
            <v>BURNS, PATRICK</v>
          </cell>
          <cell r="L1708" t="str">
            <v>Asset Replacement</v>
          </cell>
          <cell r="M1708" t="str">
            <v>Specific</v>
          </cell>
          <cell r="O1708" t="str">
            <v>Closed</v>
          </cell>
          <cell r="Q1708" t="str">
            <v>C10064</v>
          </cell>
          <cell r="R1708">
            <v>38519</v>
          </cell>
          <cell r="S1708" t="str">
            <v>burnsp</v>
          </cell>
          <cell r="U1708" t="str">
            <v>Remove and replace teh existing roof at teh Tewksbury Admin Building</v>
          </cell>
          <cell r="V1708" t="str">
            <v xml:space="preserve">  </v>
          </cell>
          <cell r="W1708" t="str">
            <v xml:space="preserve">  </v>
          </cell>
          <cell r="X1708" t="str">
            <v>Conversion Only</v>
          </cell>
          <cell r="Y1708" t="str">
            <v>99995310E</v>
          </cell>
          <cell r="Z1708" t="str">
            <v>MAE1000 - MA Electric Distribution PC</v>
          </cell>
          <cell r="AA1708" t="str">
            <v>NONE</v>
          </cell>
          <cell r="AB1708" t="str">
            <v>DISTRICT OFFICE</v>
          </cell>
          <cell r="AE1708">
            <v>1</v>
          </cell>
          <cell r="AF1708" t="str">
            <v>1</v>
          </cell>
          <cell r="AG1708">
            <v>38519</v>
          </cell>
          <cell r="AH1708">
            <v>30000</v>
          </cell>
          <cell r="AI1708">
            <v>1</v>
          </cell>
          <cell r="AJ1708">
            <v>1</v>
          </cell>
          <cell r="AK1708">
            <v>1</v>
          </cell>
          <cell r="AL1708">
            <v>0</v>
          </cell>
          <cell r="AM1708">
            <v>1</v>
          </cell>
          <cell r="AN1708">
            <v>1</v>
          </cell>
        </row>
        <row r="1709">
          <cell r="A1709" t="str">
            <v>C010184</v>
          </cell>
          <cell r="B1709">
            <v>5310</v>
          </cell>
          <cell r="D1709" t="str">
            <v>Ayer P3 Howard Step Down Conversion</v>
          </cell>
          <cell r="E1709" t="str">
            <v>P_Electric Distribution Line MA</v>
          </cell>
          <cell r="G1709" t="str">
            <v>NONE</v>
          </cell>
          <cell r="H1709" t="str">
            <v>NONE</v>
          </cell>
          <cell r="I1709" t="str">
            <v>WALSH, NATHAN</v>
          </cell>
          <cell r="L1709" t="str">
            <v>Load Relief</v>
          </cell>
          <cell r="M1709" t="str">
            <v>Specific</v>
          </cell>
          <cell r="O1709" t="str">
            <v>cancelled</v>
          </cell>
          <cell r="Q1709" t="str">
            <v>C10184</v>
          </cell>
          <cell r="R1709">
            <v>38530</v>
          </cell>
          <cell r="S1709" t="str">
            <v>walshn</v>
          </cell>
          <cell r="U1709" t="str">
            <v xml:space="preserve">Convert P3 Howard Step down area.  Replace 90 poles, 23 transformers.  </v>
          </cell>
          <cell r="V1709" t="str">
            <v xml:space="preserve">  </v>
          </cell>
          <cell r="W1709" t="str">
            <v xml:space="preserve">P3 Howard St. step down transformers are 125% loaded.  New 400 kVA load will load them to 200%.  Converting area is recommended plan.  </v>
          </cell>
          <cell r="X1709" t="str">
            <v>Div Ops-NE Electric</v>
          </cell>
          <cell r="Y1709" t="str">
            <v>75005310E</v>
          </cell>
          <cell r="Z1709" t="str">
            <v>MAE1000 - MA Electric Distribution PC</v>
          </cell>
          <cell r="AA1709" t="str">
            <v>NONE</v>
          </cell>
          <cell r="AB1709" t="str">
            <v>MASS PLANT - MA 5310 - MAE1000</v>
          </cell>
          <cell r="AE1709">
            <v>0</v>
          </cell>
          <cell r="AK1709">
            <v>38859</v>
          </cell>
        </row>
        <row r="1710">
          <cell r="A1710" t="str">
            <v>C010185</v>
          </cell>
          <cell r="B1710">
            <v>5310</v>
          </cell>
          <cell r="D1710" t="str">
            <v>NEESCom BEVERLY ESSEX ST</v>
          </cell>
          <cell r="E1710" t="str">
            <v>P_Electric Distribution Line MA</v>
          </cell>
          <cell r="G1710" t="str">
            <v>NONE</v>
          </cell>
          <cell r="H1710" t="str">
            <v>NONE</v>
          </cell>
          <cell r="I1710" t="str">
            <v>PICCARINI, MARK</v>
          </cell>
          <cell r="J1710" t="str">
            <v>Statutory/Regulatory</v>
          </cell>
          <cell r="L1710" t="str">
            <v>Public Requirements</v>
          </cell>
          <cell r="M1710" t="str">
            <v>Specific</v>
          </cell>
          <cell r="O1710" t="str">
            <v>Closed</v>
          </cell>
          <cell r="P1710">
            <v>8337</v>
          </cell>
          <cell r="Q1710" t="str">
            <v>C10185</v>
          </cell>
          <cell r="R1710">
            <v>38530</v>
          </cell>
          <cell r="S1710" t="str">
            <v>aravad</v>
          </cell>
          <cell r="U1710" t="str">
            <v>INSTALL POLES, CROSSARMS, 1/0-3C WIRE, AND VARIOUS MISCELLANEOUS OH EQUIPMENT. REMOVE POLES, CROSSARMS, 3-1C WIRE, AND VARIOUS MISCELLANEOUS OH EQUIPMENT</v>
          </cell>
          <cell r="V1710" t="str">
            <v>NEESCom COMMUNICATIONS INC REQUESTS STUDY GRADE ESTIMATE FOR FIBER OPTIC PROVISION ON POLES AT THIS TIME. REVISIONS WILL BE MADE TO REFLECT FINDINGS FOR PROJECT GRADE ESTIMATE.</v>
          </cell>
          <cell r="W1710" t="str">
            <v>REQUEST FOR STUDY GRADE ESTIMATE FOR MAKE READY WORK FOR THE NORTH SHORE DISTRICT'S PORTION OF THE NEESCom TRANS-MASSACHUSETTS FIBER OPTICS PROJECT ROUTE. THIS INCLUDES ALL INSTALLS, REMOVALS, REPLACEMENTS, AND RELOCATIONS OF PRIMARIES, SECONDARIES, AND A</v>
          </cell>
          <cell r="X1710" t="str">
            <v>Div Ops-NE Electric</v>
          </cell>
          <cell r="Y1710" t="str">
            <v>75005310E</v>
          </cell>
          <cell r="Z1710" t="str">
            <v>MAE1000 - MA Electric Distribution PC</v>
          </cell>
          <cell r="AA1710" t="str">
            <v>NONE</v>
          </cell>
          <cell r="AB1710" t="str">
            <v>MASS PLANT - MA 5310 - MAE1000</v>
          </cell>
          <cell r="AE1710">
            <v>3</v>
          </cell>
          <cell r="AF1710" t="str">
            <v>3</v>
          </cell>
          <cell r="AG1710">
            <v>39169</v>
          </cell>
          <cell r="AH1710">
            <v>28717</v>
          </cell>
          <cell r="AI1710">
            <v>1</v>
          </cell>
          <cell r="AJ1710">
            <v>1</v>
          </cell>
          <cell r="AK1710">
            <v>1</v>
          </cell>
          <cell r="AL1710">
            <v>0</v>
          </cell>
          <cell r="AM1710">
            <v>1</v>
          </cell>
          <cell r="AN1710">
            <v>1</v>
          </cell>
        </row>
        <row r="1711">
          <cell r="A1711" t="str">
            <v>C010205</v>
          </cell>
          <cell r="B1711">
            <v>5310</v>
          </cell>
          <cell r="D1711" t="str">
            <v>Malden#5 Install23to4kV Walkway</v>
          </cell>
          <cell r="E1711" t="str">
            <v>P_Electric Distribution Sub MA</v>
          </cell>
          <cell r="G1711" t="str">
            <v>49</v>
          </cell>
          <cell r="H1711" t="str">
            <v>NONE</v>
          </cell>
          <cell r="I1711" t="str">
            <v>MICHEL, MICHAEL-FRANTZ</v>
          </cell>
          <cell r="J1711" t="str">
            <v>Asset Condition</v>
          </cell>
          <cell r="L1711" t="str">
            <v>Asset Replacement</v>
          </cell>
          <cell r="M1711" t="str">
            <v>Specific</v>
          </cell>
          <cell r="N1711" t="str">
            <v>Substation Asset Replacement</v>
          </cell>
          <cell r="O1711" t="str">
            <v>Closed</v>
          </cell>
          <cell r="P1711">
            <v>7367</v>
          </cell>
          <cell r="Q1711" t="str">
            <v>C10205</v>
          </cell>
          <cell r="R1711">
            <v>38532</v>
          </cell>
          <cell r="S1711" t="str">
            <v>perico</v>
          </cell>
          <cell r="U1711" t="str">
            <v>Replace the 23/4kV walkway at the indoor substation as identified by the indoor substation safety initiative.</v>
          </cell>
          <cell r="V1711" t="str">
            <v>Re-opened WO &amp; FP on 10/29/09 as more charges must be made to the accounting string as per Whoriskey, Erin M.  Re-closed on 11/3/09 as per Daniel Glenning.</v>
          </cell>
          <cell r="W1711" t="str">
            <v>The reworking/replacement of the 23/4kV walkway at the indoor substation has  been identified as a safety improvement. Reference e-nail from J. McGrath to S. Pericola,dated 6/29/2005, below.</v>
          </cell>
          <cell r="X1711" t="str">
            <v>Div Ops-NE Electric</v>
          </cell>
          <cell r="Y1711" t="str">
            <v>75005310E</v>
          </cell>
          <cell r="Z1711" t="str">
            <v>MAE1000 - MA Electric Distribution PC</v>
          </cell>
          <cell r="AA1711" t="str">
            <v>NONE</v>
          </cell>
          <cell r="AB1711" t="str">
            <v>SUB #5 MALDEN - CENTRE COURT, MALDE</v>
          </cell>
          <cell r="AE1711">
            <v>4</v>
          </cell>
          <cell r="AF1711" t="str">
            <v>4</v>
          </cell>
          <cell r="AG1711">
            <v>39721</v>
          </cell>
          <cell r="AH1711">
            <v>417000</v>
          </cell>
          <cell r="AI1711">
            <v>0</v>
          </cell>
          <cell r="AJ1711">
            <v>0</v>
          </cell>
          <cell r="AK1711">
            <v>0</v>
          </cell>
          <cell r="AL1711">
            <v>0</v>
          </cell>
          <cell r="AM1711">
            <v>1</v>
          </cell>
          <cell r="AN1711">
            <v>1</v>
          </cell>
        </row>
        <row r="1712">
          <cell r="A1712" t="str">
            <v>C010286</v>
          </cell>
          <cell r="B1712">
            <v>5310</v>
          </cell>
          <cell r="D1712" t="str">
            <v>BSW FY06 Storms Event - 07/27/2005</v>
          </cell>
          <cell r="E1712" t="str">
            <v>P_Electric Distribution Line MA</v>
          </cell>
          <cell r="G1712" t="str">
            <v>NONE</v>
          </cell>
          <cell r="H1712" t="str">
            <v>NONE</v>
          </cell>
          <cell r="I1712" t="str">
            <v>ALVARADO, MARILYN</v>
          </cell>
          <cell r="L1712" t="str">
            <v>Major Storms - Dist</v>
          </cell>
          <cell r="M1712" t="str">
            <v>Specific</v>
          </cell>
          <cell r="O1712" t="str">
            <v>Closed</v>
          </cell>
          <cell r="Q1712" t="str">
            <v>C10286</v>
          </cell>
          <cell r="R1712">
            <v>38538</v>
          </cell>
          <cell r="S1712" t="str">
            <v>alvara</v>
          </cell>
          <cell r="U1712" t="str">
            <v>To accumulate the amount of time and material charged for the Storm's Event in BSW Division during FY06.  Storm Event - 07/27/2005</v>
          </cell>
          <cell r="V1712" t="str">
            <v xml:space="preserve">  </v>
          </cell>
          <cell r="W1712" t="str">
            <v>To accumulate the amount and materials  during a storm's event</v>
          </cell>
          <cell r="X1712" t="str">
            <v>Div Ops-NE Electric</v>
          </cell>
          <cell r="Y1712" t="str">
            <v>75005310E</v>
          </cell>
          <cell r="Z1712" t="str">
            <v>MAE1000 - MA Electric Distribution PC</v>
          </cell>
          <cell r="AA1712" t="str">
            <v>NONE</v>
          </cell>
          <cell r="AB1712" t="str">
            <v>MASS PLANT - MA 5310 - MAE1000</v>
          </cell>
          <cell r="AE1712">
            <v>2</v>
          </cell>
          <cell r="AF1712" t="str">
            <v>2</v>
          </cell>
          <cell r="AG1712">
            <v>38624</v>
          </cell>
          <cell r="AH1712">
            <v>118700</v>
          </cell>
          <cell r="AI1712">
            <v>0</v>
          </cell>
          <cell r="AJ1712">
            <v>1</v>
          </cell>
          <cell r="AK1712">
            <v>1</v>
          </cell>
          <cell r="AL1712">
            <v>0</v>
          </cell>
          <cell r="AM1712">
            <v>1</v>
          </cell>
          <cell r="AN1712">
            <v>1</v>
          </cell>
        </row>
        <row r="1713">
          <cell r="A1713" t="str">
            <v>C010287</v>
          </cell>
          <cell r="B1713">
            <v>5310</v>
          </cell>
          <cell r="D1713" t="str">
            <v>BSW FY06 Storms Event - 08/05/05</v>
          </cell>
          <cell r="E1713" t="str">
            <v>P_Electric Distribution Line MA</v>
          </cell>
          <cell r="G1713" t="str">
            <v>NONE</v>
          </cell>
          <cell r="H1713" t="str">
            <v>NONE</v>
          </cell>
          <cell r="I1713" t="str">
            <v>ALVARADO, MARILYN</v>
          </cell>
          <cell r="J1713" t="str">
            <v>Damage/Failure</v>
          </cell>
          <cell r="L1713" t="str">
            <v>Major Storms - Dist</v>
          </cell>
          <cell r="M1713" t="str">
            <v>Specific</v>
          </cell>
          <cell r="O1713" t="str">
            <v>Closed</v>
          </cell>
          <cell r="P1713">
            <v>7862</v>
          </cell>
          <cell r="Q1713" t="str">
            <v>C10287</v>
          </cell>
          <cell r="R1713">
            <v>38538</v>
          </cell>
          <cell r="S1713" t="str">
            <v>alvara</v>
          </cell>
          <cell r="U1713" t="str">
            <v>BSW FY06 Storms Event - 08/05/05</v>
          </cell>
          <cell r="V1713" t="str">
            <v xml:space="preserve">  </v>
          </cell>
          <cell r="W1713" t="str">
            <v xml:space="preserve">  </v>
          </cell>
          <cell r="X1713" t="str">
            <v>Div Ops-NE Electric</v>
          </cell>
          <cell r="Y1713" t="str">
            <v>75005310E</v>
          </cell>
          <cell r="Z1713" t="str">
            <v>MAE1000 - MA Electric Distribution PC</v>
          </cell>
          <cell r="AA1713" t="str">
            <v>NONE</v>
          </cell>
          <cell r="AB1713" t="str">
            <v>MASS PLANT - MA 5310 - MAE1000</v>
          </cell>
          <cell r="AE1713">
            <v>1</v>
          </cell>
          <cell r="AF1713" t="str">
            <v>1</v>
          </cell>
          <cell r="AG1713">
            <v>38539</v>
          </cell>
          <cell r="AH1713">
            <v>96658</v>
          </cell>
          <cell r="AI1713">
            <v>1</v>
          </cell>
          <cell r="AJ1713">
            <v>1</v>
          </cell>
          <cell r="AK1713">
            <v>1</v>
          </cell>
          <cell r="AL1713">
            <v>0</v>
          </cell>
          <cell r="AM1713">
            <v>1</v>
          </cell>
          <cell r="AN1713">
            <v>1</v>
          </cell>
        </row>
        <row r="1714">
          <cell r="A1714" t="str">
            <v>C010288</v>
          </cell>
          <cell r="B1714">
            <v>5310</v>
          </cell>
          <cell r="D1714" t="str">
            <v>BSW FY06 Storms Event - 08/14/05</v>
          </cell>
          <cell r="E1714" t="str">
            <v>P_Electric Distribution Line MA</v>
          </cell>
          <cell r="G1714" t="str">
            <v>NONE</v>
          </cell>
          <cell r="H1714" t="str">
            <v>NONE</v>
          </cell>
          <cell r="I1714" t="str">
            <v>ALVARADO, MARILYN</v>
          </cell>
          <cell r="J1714" t="str">
            <v>Damage/Failure</v>
          </cell>
          <cell r="L1714" t="str">
            <v>Major Storms - Dist</v>
          </cell>
          <cell r="M1714" t="str">
            <v>Specific</v>
          </cell>
          <cell r="O1714" t="str">
            <v>Closed</v>
          </cell>
          <cell r="P1714">
            <v>7863</v>
          </cell>
          <cell r="Q1714" t="str">
            <v>C10288</v>
          </cell>
          <cell r="R1714">
            <v>38538</v>
          </cell>
          <cell r="S1714" t="str">
            <v>alvara</v>
          </cell>
          <cell r="U1714" t="str">
            <v>BSW FY06 Storms Event - 08/14/05</v>
          </cell>
          <cell r="V1714" t="str">
            <v xml:space="preserve">  </v>
          </cell>
          <cell r="W1714" t="str">
            <v>To capture the charges for a Storm's event</v>
          </cell>
          <cell r="X1714" t="str">
            <v>Div Ops-NE Electric</v>
          </cell>
          <cell r="Y1714" t="str">
            <v>75005310E</v>
          </cell>
          <cell r="Z1714" t="str">
            <v>MAE1000 - MA Electric Distribution PC</v>
          </cell>
          <cell r="AA1714" t="str">
            <v>NONE</v>
          </cell>
          <cell r="AB1714" t="str">
            <v>MASS PLANT - MA 5310 - MAE1000</v>
          </cell>
          <cell r="AE1714">
            <v>2</v>
          </cell>
          <cell r="AF1714" t="str">
            <v>2</v>
          </cell>
          <cell r="AG1714">
            <v>38743</v>
          </cell>
          <cell r="AH1714">
            <v>307000</v>
          </cell>
          <cell r="AI1714">
            <v>0</v>
          </cell>
          <cell r="AJ1714">
            <v>0</v>
          </cell>
          <cell r="AK1714">
            <v>0</v>
          </cell>
          <cell r="AL1714">
            <v>0</v>
          </cell>
          <cell r="AM1714">
            <v>1</v>
          </cell>
          <cell r="AN1714">
            <v>1</v>
          </cell>
        </row>
        <row r="1715">
          <cell r="A1715" t="str">
            <v>C010345</v>
          </cell>
          <cell r="B1715">
            <v>5310</v>
          </cell>
          <cell r="D1715" t="str">
            <v>Brockton - New Security Cameras</v>
          </cell>
          <cell r="E1715" t="str">
            <v>P_Electric GenPlant Fac IT Share MA</v>
          </cell>
          <cell r="G1715" t="str">
            <v>NONE</v>
          </cell>
          <cell r="H1715" t="str">
            <v>NONE</v>
          </cell>
          <cell r="L1715" t="str">
            <v>Facilities</v>
          </cell>
          <cell r="M1715" t="str">
            <v>Specific</v>
          </cell>
          <cell r="O1715" t="str">
            <v>Closed</v>
          </cell>
          <cell r="Q1715" t="str">
            <v>C10345</v>
          </cell>
          <cell r="R1715">
            <v>38544</v>
          </cell>
          <cell r="S1715" t="str">
            <v>burnsp</v>
          </cell>
          <cell r="U1715" t="str">
            <v>Remove existing security cameras and replace with new camereas.</v>
          </cell>
          <cell r="V1715" t="str">
            <v xml:space="preserve">  </v>
          </cell>
          <cell r="W1715" t="str">
            <v xml:space="preserve">  </v>
          </cell>
          <cell r="X1715" t="str">
            <v>Conversion Only</v>
          </cell>
          <cell r="Y1715" t="str">
            <v>99995310E</v>
          </cell>
          <cell r="Z1715" t="str">
            <v>MAE1000 - MA Electric Distribution PC</v>
          </cell>
          <cell r="AA1715" t="str">
            <v>NONE</v>
          </cell>
          <cell r="AB1715" t="str">
            <v>MULBERRY STREET GARAGE BUILDING, BR</v>
          </cell>
          <cell r="AE1715">
            <v>2</v>
          </cell>
          <cell r="AF1715" t="str">
            <v>2</v>
          </cell>
          <cell r="AG1715">
            <v>38908</v>
          </cell>
          <cell r="AH1715">
            <v>30000</v>
          </cell>
          <cell r="AI1715">
            <v>1</v>
          </cell>
          <cell r="AJ1715">
            <v>1</v>
          </cell>
          <cell r="AK1715">
            <v>1</v>
          </cell>
          <cell r="AL1715">
            <v>0</v>
          </cell>
          <cell r="AM1715">
            <v>1</v>
          </cell>
          <cell r="AN1715">
            <v>1</v>
          </cell>
        </row>
        <row r="1716">
          <cell r="A1716" t="str">
            <v>C010365</v>
          </cell>
          <cell r="B1716">
            <v>5310</v>
          </cell>
          <cell r="D1716" t="str">
            <v>Hanover - Remove&amp; Replace Cameras</v>
          </cell>
          <cell r="E1716" t="str">
            <v>P_Electric GenPlant Fac IT Share MA</v>
          </cell>
          <cell r="G1716" t="str">
            <v>NONE</v>
          </cell>
          <cell r="H1716" t="str">
            <v>NONE</v>
          </cell>
          <cell r="L1716" t="str">
            <v>Facilities</v>
          </cell>
          <cell r="M1716" t="str">
            <v>Specific</v>
          </cell>
          <cell r="O1716" t="str">
            <v>cancelled</v>
          </cell>
          <cell r="Q1716" t="str">
            <v>C10365</v>
          </cell>
          <cell r="R1716">
            <v>38545</v>
          </cell>
          <cell r="S1716" t="str">
            <v>burnsp</v>
          </cell>
          <cell r="U1716" t="str">
            <v>Remove existing cameras at repalce with new cameras at the Hanover Service Center</v>
          </cell>
          <cell r="V1716" t="str">
            <v xml:space="preserve">  </v>
          </cell>
          <cell r="W1716" t="str">
            <v xml:space="preserve">  </v>
          </cell>
          <cell r="X1716" t="str">
            <v>Conversion Only</v>
          </cell>
          <cell r="Y1716" t="str">
            <v>99995310E</v>
          </cell>
          <cell r="Z1716" t="str">
            <v>MAE1000 - MA Electric Distribution PC</v>
          </cell>
          <cell r="AA1716" t="str">
            <v>NONE</v>
          </cell>
          <cell r="AB1716" t="str">
            <v>HANOVER OPERATIONS BUILDING</v>
          </cell>
          <cell r="AE1716">
            <v>0</v>
          </cell>
          <cell r="AK1716">
            <v>39084</v>
          </cell>
        </row>
        <row r="1717">
          <cell r="A1717" t="str">
            <v>C010366</v>
          </cell>
          <cell r="B1717">
            <v>5310</v>
          </cell>
          <cell r="D1717" t="str">
            <v>Haverhill- Install Camares</v>
          </cell>
          <cell r="E1717" t="str">
            <v>P_Electric GenPlant Fac IT Share MA</v>
          </cell>
          <cell r="G1717" t="str">
            <v>NONE</v>
          </cell>
          <cell r="H1717" t="str">
            <v>NONE</v>
          </cell>
          <cell r="L1717" t="str">
            <v>Facilities</v>
          </cell>
          <cell r="M1717" t="str">
            <v>Specific</v>
          </cell>
          <cell r="O1717" t="str">
            <v>Closed</v>
          </cell>
          <cell r="Q1717" t="str">
            <v>C10366</v>
          </cell>
          <cell r="R1717">
            <v>38545</v>
          </cell>
          <cell r="S1717" t="str">
            <v>burnsp</v>
          </cell>
          <cell r="U1717" t="str">
            <v>Install Security cameras at HAverhill service Center</v>
          </cell>
          <cell r="V1717" t="str">
            <v xml:space="preserve">  </v>
          </cell>
          <cell r="W1717" t="str">
            <v xml:space="preserve">  </v>
          </cell>
          <cell r="X1717" t="str">
            <v>Conversion Only</v>
          </cell>
          <cell r="Y1717" t="str">
            <v>99995310E</v>
          </cell>
          <cell r="Z1717" t="str">
            <v>MAE1000 - MA Electric Distribution PC</v>
          </cell>
          <cell r="AA1717" t="str">
            <v>NONE</v>
          </cell>
          <cell r="AB1717" t="str">
            <v>SERVICE BLDG - 185 WATER STREET, HA</v>
          </cell>
          <cell r="AE1717">
            <v>0</v>
          </cell>
        </row>
        <row r="1718">
          <cell r="A1718" t="str">
            <v>C010367</v>
          </cell>
          <cell r="B1718">
            <v>5310</v>
          </cell>
          <cell r="D1718" t="str">
            <v>LEOMINSTER - Install new cameras</v>
          </cell>
          <cell r="E1718" t="str">
            <v>P_Electric GenPlant Fac IT Share MA</v>
          </cell>
          <cell r="G1718" t="str">
            <v>NONE</v>
          </cell>
          <cell r="H1718" t="str">
            <v>NONE</v>
          </cell>
          <cell r="L1718" t="str">
            <v>Facilities</v>
          </cell>
          <cell r="M1718" t="str">
            <v>Specific</v>
          </cell>
          <cell r="O1718" t="str">
            <v>cancelled</v>
          </cell>
          <cell r="Q1718" t="str">
            <v>C10367</v>
          </cell>
          <cell r="R1718">
            <v>38545</v>
          </cell>
          <cell r="S1718" t="str">
            <v>burnsp</v>
          </cell>
          <cell r="U1718" t="str">
            <v>Leominster install new security cameras</v>
          </cell>
          <cell r="V1718" t="str">
            <v xml:space="preserve">  </v>
          </cell>
          <cell r="W1718" t="str">
            <v xml:space="preserve">  </v>
          </cell>
          <cell r="X1718" t="str">
            <v>Conversion Only</v>
          </cell>
          <cell r="Y1718" t="str">
            <v>99995310E</v>
          </cell>
          <cell r="Z1718" t="str">
            <v>MAE1000 - MA Electric Distribution PC</v>
          </cell>
          <cell r="AA1718" t="str">
            <v>NONE</v>
          </cell>
          <cell r="AB1718" t="str">
            <v>SERVICE BLDG - 164 VISCOLOID AVENUE</v>
          </cell>
          <cell r="AE1718">
            <v>0</v>
          </cell>
          <cell r="AK1718">
            <v>39084</v>
          </cell>
        </row>
        <row r="1719">
          <cell r="A1719" t="str">
            <v>C010369</v>
          </cell>
          <cell r="B1719">
            <v>5310</v>
          </cell>
          <cell r="D1719" t="str">
            <v xml:space="preserve">Install Security Cameras - Milbury </v>
          </cell>
          <cell r="E1719" t="str">
            <v>P_Electric GenPlant Fac IT Share MA</v>
          </cell>
          <cell r="G1719" t="str">
            <v>NONE</v>
          </cell>
          <cell r="H1719" t="str">
            <v>NONE</v>
          </cell>
          <cell r="L1719" t="str">
            <v>Facilities</v>
          </cell>
          <cell r="M1719" t="str">
            <v>Specific</v>
          </cell>
          <cell r="O1719" t="str">
            <v>Closed</v>
          </cell>
          <cell r="Q1719" t="str">
            <v>C10369</v>
          </cell>
          <cell r="R1719">
            <v>38545</v>
          </cell>
          <cell r="S1719" t="str">
            <v>burnsp</v>
          </cell>
          <cell r="U1719" t="str">
            <v xml:space="preserve">Install Security Cameras - Milbury #1 </v>
          </cell>
          <cell r="V1719" t="str">
            <v xml:space="preserve">  </v>
          </cell>
          <cell r="W1719" t="str">
            <v xml:space="preserve">  </v>
          </cell>
          <cell r="X1719" t="str">
            <v>Conversion Only</v>
          </cell>
          <cell r="Y1719" t="str">
            <v>99995310E</v>
          </cell>
          <cell r="Z1719" t="str">
            <v>MAE1000 - MA Electric Distribution PC</v>
          </cell>
          <cell r="AA1719" t="str">
            <v>NONE</v>
          </cell>
          <cell r="AB1719" t="str">
            <v>SUB #301 MILLBURY #1, MILLBURY</v>
          </cell>
          <cell r="AE1719">
            <v>0</v>
          </cell>
        </row>
        <row r="1720">
          <cell r="A1720" t="str">
            <v>C010370</v>
          </cell>
          <cell r="B1720">
            <v>5310</v>
          </cell>
          <cell r="D1720" t="str">
            <v>Install Security Cameras Milb #3</v>
          </cell>
          <cell r="E1720" t="str">
            <v>P_Electric GenPlant Fac IT Share MA</v>
          </cell>
          <cell r="G1720" t="str">
            <v>NONE</v>
          </cell>
          <cell r="H1720" t="str">
            <v>NONE</v>
          </cell>
          <cell r="L1720" t="str">
            <v>Facilities</v>
          </cell>
          <cell r="M1720" t="str">
            <v>Specific</v>
          </cell>
          <cell r="O1720" t="str">
            <v>Closed</v>
          </cell>
          <cell r="Q1720" t="str">
            <v>C10370</v>
          </cell>
          <cell r="R1720">
            <v>38545</v>
          </cell>
          <cell r="S1720" t="str">
            <v>burnsp</v>
          </cell>
          <cell r="U1720" t="str">
            <v>Install Security Cameras at Milbury #3 Substation</v>
          </cell>
          <cell r="V1720" t="str">
            <v xml:space="preserve">  </v>
          </cell>
          <cell r="W1720" t="str">
            <v xml:space="preserve">  </v>
          </cell>
          <cell r="X1720" t="str">
            <v>Conversion Only</v>
          </cell>
          <cell r="Y1720" t="str">
            <v>99995310E</v>
          </cell>
          <cell r="Z1720" t="str">
            <v>MAE1000 - MA Electric Distribution PC</v>
          </cell>
          <cell r="AA1720" t="str">
            <v>NONE</v>
          </cell>
          <cell r="AB1720" t="str">
            <v>MILLBURY #4, 50 GRAFTON ST, MILLBUR</v>
          </cell>
          <cell r="AE1720">
            <v>0</v>
          </cell>
        </row>
        <row r="1721">
          <cell r="A1721" t="str">
            <v>C010465</v>
          </cell>
          <cell r="B1721">
            <v>5310</v>
          </cell>
          <cell r="D1721" t="str">
            <v>2216 replacement Quincy MA</v>
          </cell>
          <cell r="E1721" t="str">
            <v>P_Electric Transmission Line MA</v>
          </cell>
          <cell r="G1721" t="str">
            <v>NONE</v>
          </cell>
          <cell r="H1721" t="str">
            <v>NONE</v>
          </cell>
          <cell r="I1721" t="str">
            <v>REIS, NICHOLAS</v>
          </cell>
          <cell r="L1721" t="str">
            <v>Asset Replacement</v>
          </cell>
          <cell r="M1721" t="str">
            <v>Specific</v>
          </cell>
          <cell r="O1721" t="str">
            <v>cancelled</v>
          </cell>
          <cell r="Q1721" t="str">
            <v>C10465</v>
          </cell>
          <cell r="R1721">
            <v>38548</v>
          </cell>
          <cell r="S1721" t="str">
            <v>reisnj</v>
          </cell>
          <cell r="U1721" t="str">
            <v>Replace 2216 circuit from MH 2650 Washington St to W. Quincy #3 substation 11K circuit feet with 3-1C, 350 CU, 23KV Compact solid dielectric cable</v>
          </cell>
          <cell r="V1721" t="str">
            <v xml:space="preserve">  </v>
          </cell>
          <cell r="W1721" t="str">
            <v>2216 cable is 80 years old and is prone to multiple failures every year.  For a contingency event, this cable will reach 140% of its SE rating during the Summer peak 2005</v>
          </cell>
          <cell r="X1721" t="str">
            <v>Div Ops-NE Electric</v>
          </cell>
          <cell r="Y1721" t="str">
            <v>75005310T</v>
          </cell>
          <cell r="Z1721" t="str">
            <v>FRT5000 - FR Transmission Profit Center</v>
          </cell>
          <cell r="AA1721" t="str">
            <v>NONE</v>
          </cell>
          <cell r="AB1721" t="str">
            <v>2216 FDR WEST QUINCY - EDGAR STATIO</v>
          </cell>
          <cell r="AE1721">
            <v>0</v>
          </cell>
          <cell r="AK1721">
            <v>38565</v>
          </cell>
        </row>
        <row r="1722">
          <cell r="A1722" t="str">
            <v>C010468</v>
          </cell>
          <cell r="B1722">
            <v>5310</v>
          </cell>
          <cell r="D1722" t="str">
            <v>2211/2215 replacement Quincy</v>
          </cell>
          <cell r="E1722" t="str">
            <v>P_Electric Transmission Line MA</v>
          </cell>
          <cell r="G1722" t="str">
            <v>NONE</v>
          </cell>
          <cell r="H1722" t="str">
            <v>NONE</v>
          </cell>
          <cell r="I1722" t="str">
            <v>REIS, NICHOLAS</v>
          </cell>
          <cell r="L1722" t="str">
            <v>Asset Replacement</v>
          </cell>
          <cell r="M1722" t="str">
            <v>Specific</v>
          </cell>
          <cell r="O1722" t="str">
            <v>cancelled</v>
          </cell>
          <cell r="Q1722" t="str">
            <v>C10468</v>
          </cell>
          <cell r="R1722">
            <v>38548</v>
          </cell>
          <cell r="S1722" t="str">
            <v>reisnj</v>
          </cell>
          <cell r="U1722" t="str">
            <v>Replace 2211/2215 cable from MH 239 Washington St to W. Quincy Substation_x000D_
22K circuit Ft</v>
          </cell>
          <cell r="V1722" t="str">
            <v xml:space="preserve">  </v>
          </cell>
          <cell r="W1722" t="str">
            <v>The 2211/2215 cables are 80 years old and are prone to multiple failures every year</v>
          </cell>
          <cell r="X1722" t="str">
            <v>Div Ops-NE Electric</v>
          </cell>
          <cell r="Y1722" t="str">
            <v>75005310T</v>
          </cell>
          <cell r="Z1722" t="str">
            <v>FRT5000 - FR Transmission Profit Center</v>
          </cell>
          <cell r="AA1722" t="str">
            <v>NONE</v>
          </cell>
          <cell r="AB1722" t="str">
            <v>2211 FDR WEST QUINCY - EDGAR STATIO</v>
          </cell>
          <cell r="AE1722">
            <v>0</v>
          </cell>
          <cell r="AK1722">
            <v>38565</v>
          </cell>
        </row>
        <row r="1723">
          <cell r="A1723" t="str">
            <v>C010470</v>
          </cell>
          <cell r="B1723">
            <v>5310</v>
          </cell>
          <cell r="D1723" t="str">
            <v>2212-2218 replacement Quincy</v>
          </cell>
          <cell r="E1723" t="str">
            <v>P_Electric Transmission Line MA</v>
          </cell>
          <cell r="G1723" t="str">
            <v>NONE</v>
          </cell>
          <cell r="H1723" t="str">
            <v>NONE</v>
          </cell>
          <cell r="O1723" t="str">
            <v>cancelled</v>
          </cell>
          <cell r="Q1723" t="str">
            <v>C10470</v>
          </cell>
          <cell r="R1723">
            <v>38548</v>
          </cell>
          <cell r="S1723" t="str">
            <v>reisnj</v>
          </cell>
          <cell r="U1723" t="str">
            <v>Replace 2212/2218 circuit from MH 239 Washington St to W. Quincy # substation  22K cirtcuit ft with 23 KV 350 Cu compact cable</v>
          </cell>
          <cell r="V1723" t="str">
            <v xml:space="preserve">  </v>
          </cell>
          <cell r="W1723" t="str">
            <v xml:space="preserve">  </v>
          </cell>
          <cell r="X1723" t="str">
            <v>Div Ops-NE Electric</v>
          </cell>
          <cell r="Y1723" t="str">
            <v>75005310T</v>
          </cell>
          <cell r="Z1723" t="str">
            <v>FRT5000 - FR Transmission Profit Center</v>
          </cell>
          <cell r="AA1723" t="str">
            <v>NONE</v>
          </cell>
          <cell r="AB1723" t="str">
            <v>MASS PLANT - MA 5310 - MAE1000</v>
          </cell>
          <cell r="AE1723">
            <v>0</v>
          </cell>
          <cell r="AK1723">
            <v>38565</v>
          </cell>
        </row>
        <row r="1724">
          <cell r="A1724" t="str">
            <v>C010473</v>
          </cell>
          <cell r="B1724">
            <v>5310</v>
          </cell>
          <cell r="D1724" t="str">
            <v>2208-2212 replacement Quincy</v>
          </cell>
          <cell r="E1724" t="str">
            <v>P_Electric Transmission Line MA</v>
          </cell>
          <cell r="G1724" t="str">
            <v>NONE</v>
          </cell>
          <cell r="H1724" t="str">
            <v>NONE</v>
          </cell>
          <cell r="I1724" t="str">
            <v>REIS, NICHOLAS</v>
          </cell>
          <cell r="L1724" t="str">
            <v>Transmission Line - Capital</v>
          </cell>
          <cell r="M1724" t="str">
            <v>Specific</v>
          </cell>
          <cell r="O1724" t="str">
            <v>cancelled</v>
          </cell>
          <cell r="Q1724" t="str">
            <v>C10473</v>
          </cell>
          <cell r="R1724">
            <v>38551</v>
          </cell>
          <cell r="S1724" t="str">
            <v>reisnj</v>
          </cell>
          <cell r="U1724" t="str">
            <v>Replace old P&amp;L 2208 &amp; 2212 cables with 3-1C 23 KV 350 Cu Compact solid dielectric cable 11K circuit ft</v>
          </cell>
          <cell r="V1724" t="str">
            <v xml:space="preserve">  </v>
          </cell>
          <cell r="W1724" t="str">
            <v xml:space="preserve">  </v>
          </cell>
          <cell r="X1724" t="str">
            <v>Div Ops-NE Electric</v>
          </cell>
          <cell r="Y1724" t="str">
            <v>75005310T</v>
          </cell>
          <cell r="Z1724" t="str">
            <v>FRT5000 - FR Transmission Profit Center</v>
          </cell>
          <cell r="AA1724" t="str">
            <v>NONE</v>
          </cell>
          <cell r="AB1724" t="str">
            <v>2208 FDR WEST QUINCY - EDGAR STATIO</v>
          </cell>
          <cell r="AE1724">
            <v>0</v>
          </cell>
          <cell r="AK1724">
            <v>38565</v>
          </cell>
        </row>
        <row r="1725">
          <cell r="A1725" t="str">
            <v>C010474</v>
          </cell>
          <cell r="B1725">
            <v>5310</v>
          </cell>
          <cell r="D1725" t="str">
            <v>Mass Elec - General Equip Blanket</v>
          </cell>
          <cell r="E1725" t="str">
            <v>P_Electric GenPlant Fac IT Share MA</v>
          </cell>
          <cell r="G1725" t="str">
            <v>NONE</v>
          </cell>
          <cell r="H1725" t="str">
            <v>NONE</v>
          </cell>
          <cell r="M1725" t="str">
            <v>Specific</v>
          </cell>
          <cell r="O1725" t="str">
            <v>cancelled</v>
          </cell>
          <cell r="Q1725" t="str">
            <v>C10474</v>
          </cell>
          <cell r="R1725">
            <v>38551</v>
          </cell>
          <cell r="S1725" t="str">
            <v>gerouxd</v>
          </cell>
          <cell r="U1725" t="str">
            <v>Mass Elect - General Equipment Blanket</v>
          </cell>
          <cell r="V1725" t="str">
            <v xml:space="preserve">  </v>
          </cell>
          <cell r="W1725" t="str">
            <v xml:space="preserve">  </v>
          </cell>
          <cell r="X1725" t="str">
            <v>Conversion Only</v>
          </cell>
          <cell r="Y1725" t="str">
            <v>99995310E</v>
          </cell>
          <cell r="Z1725" t="str">
            <v>MAE1000 - MA Electric Distribution PC</v>
          </cell>
          <cell r="AA1725" t="str">
            <v>NONE</v>
          </cell>
          <cell r="AB1725" t="str">
            <v xml:space="preserve">COMPANY 5310 LEVEL ELECT DIST </v>
          </cell>
          <cell r="AE1725">
            <v>0</v>
          </cell>
          <cell r="AK1725">
            <v>38551</v>
          </cell>
        </row>
        <row r="1726">
          <cell r="A1726" t="str">
            <v>C010484</v>
          </cell>
          <cell r="B1726">
            <v>5310</v>
          </cell>
          <cell r="D1726" t="str">
            <v>Adams #1021 Breaker Replacement</v>
          </cell>
          <cell r="E1726" t="str">
            <v>P_Electric Distribution Sub MA</v>
          </cell>
          <cell r="G1726" t="str">
            <v>49</v>
          </cell>
          <cell r="H1726" t="str">
            <v>NONE</v>
          </cell>
          <cell r="I1726" t="str">
            <v>DOODY, ERIC</v>
          </cell>
          <cell r="J1726" t="str">
            <v>Asset Condition</v>
          </cell>
          <cell r="L1726" t="str">
            <v>Asset Replacement</v>
          </cell>
          <cell r="M1726" t="str">
            <v>Specific</v>
          </cell>
          <cell r="O1726" t="str">
            <v>Closed</v>
          </cell>
          <cell r="P1726">
            <v>7161</v>
          </cell>
          <cell r="Q1726" t="str">
            <v>C10484</v>
          </cell>
          <cell r="R1726">
            <v>38552</v>
          </cell>
          <cell r="S1726" t="str">
            <v>mungov</v>
          </cell>
          <cell r="U1726" t="str">
            <v>Replace the 250 and 350 Breakers.  Install a load encroachment over current relay for Transformer #5, and modify the instantaneous settings for Adams 23kV Line #1.</v>
          </cell>
          <cell r="V1726" t="str">
            <v xml:space="preserve">  </v>
          </cell>
          <cell r="W1726" t="str">
            <v>Adams Transformer #3 tertiary exceeds 200% of nameplate rating in the event Transformer #4 has an out of service event, until Transformer #5 switches.  The recommended plan closes the 500 Breaker at Adams Substation.   This increases the fault duty of the</v>
          </cell>
          <cell r="X1726" t="str">
            <v>Div Ops-NE Electric</v>
          </cell>
          <cell r="Y1726" t="str">
            <v>75005310E</v>
          </cell>
          <cell r="Z1726" t="str">
            <v>MAE1000 - MA Electric Distribution PC</v>
          </cell>
          <cell r="AA1726" t="str">
            <v>NONE</v>
          </cell>
          <cell r="AB1726" t="str">
            <v>SUB #21 ADAMS, ADAMS</v>
          </cell>
          <cell r="AE1726">
            <v>6</v>
          </cell>
          <cell r="AF1726" t="str">
            <v>6</v>
          </cell>
          <cell r="AG1726">
            <v>39624</v>
          </cell>
          <cell r="AH1726">
            <v>630000</v>
          </cell>
          <cell r="AI1726">
            <v>0</v>
          </cell>
          <cell r="AJ1726">
            <v>0</v>
          </cell>
          <cell r="AK1726">
            <v>0</v>
          </cell>
          <cell r="AL1726">
            <v>1</v>
          </cell>
          <cell r="AM1726">
            <v>0</v>
          </cell>
          <cell r="AN1726">
            <v>1</v>
          </cell>
        </row>
        <row r="1727">
          <cell r="A1727" t="str">
            <v>C010485</v>
          </cell>
          <cell r="B1727">
            <v>5310</v>
          </cell>
          <cell r="D1727" t="str">
            <v>Brown St. #1001 Breaker Replacement</v>
          </cell>
          <cell r="E1727" t="str">
            <v>P_Electric Distribution Sub MA</v>
          </cell>
          <cell r="G1727" t="str">
            <v>49</v>
          </cell>
          <cell r="H1727" t="str">
            <v>NONE</v>
          </cell>
          <cell r="I1727" t="str">
            <v>MICHEL, MICHAEL-FRANTZ</v>
          </cell>
          <cell r="J1727" t="str">
            <v>Asset Condition</v>
          </cell>
          <cell r="L1727" t="str">
            <v>Asset Replacement</v>
          </cell>
          <cell r="M1727" t="str">
            <v>Specific</v>
          </cell>
          <cell r="O1727" t="str">
            <v>Closed</v>
          </cell>
          <cell r="P1727">
            <v>7197</v>
          </cell>
          <cell r="Q1727" t="str">
            <v>C10485</v>
          </cell>
          <cell r="R1727">
            <v>38552</v>
          </cell>
          <cell r="S1727" t="str">
            <v>mungov</v>
          </cell>
          <cell r="U1727" t="str">
            <v>Replace the #8 23kV Breaker at Brown St. Substation #1001</v>
          </cell>
          <cell r="V1727" t="str">
            <v xml:space="preserve">  </v>
          </cell>
          <cell r="W1727" t="str">
            <v>The #8 Breaker at Brown St. Substation #1001 is currently overdutied.  The recommended plan to close the 500 Breaker normally at Adams Substation further increases the overduty condition.</v>
          </cell>
          <cell r="X1727" t="str">
            <v>Div Ops-NE Electric</v>
          </cell>
          <cell r="Y1727" t="str">
            <v>75005310E</v>
          </cell>
          <cell r="Z1727" t="str">
            <v>MAE1000 - MA Electric Distribution PC</v>
          </cell>
          <cell r="AA1727" t="str">
            <v>NONE</v>
          </cell>
          <cell r="AB1727" t="str">
            <v>SUB #1 BROWN STREET, NORTH ADAMS</v>
          </cell>
          <cell r="AE1727">
            <v>5</v>
          </cell>
          <cell r="AF1727" t="str">
            <v>5</v>
          </cell>
          <cell r="AG1727">
            <v>39624</v>
          </cell>
          <cell r="AH1727">
            <v>460000</v>
          </cell>
          <cell r="AI1727">
            <v>0</v>
          </cell>
          <cell r="AJ1727">
            <v>0</v>
          </cell>
          <cell r="AK1727">
            <v>0</v>
          </cell>
          <cell r="AL1727">
            <v>0</v>
          </cell>
          <cell r="AM1727">
            <v>1</v>
          </cell>
          <cell r="AN1727">
            <v>1</v>
          </cell>
        </row>
        <row r="1728">
          <cell r="A1728" t="str">
            <v>C010486</v>
          </cell>
          <cell r="B1728">
            <v>5310</v>
          </cell>
          <cell r="C1728" t="str">
            <v>Massachusetts - West</v>
          </cell>
          <cell r="D1728" t="str">
            <v>Salem #1-#3 Supervisory Cable</v>
          </cell>
          <cell r="E1728" t="str">
            <v>P_Electric Distribution Sub MA</v>
          </cell>
          <cell r="F1728" t="str">
            <v>USSC0309P125 v2</v>
          </cell>
          <cell r="G1728" t="str">
            <v>38</v>
          </cell>
          <cell r="H1728" t="str">
            <v>21</v>
          </cell>
          <cell r="I1728" t="str">
            <v>MICHEL, MICHAEL</v>
          </cell>
          <cell r="J1728" t="str">
            <v>Asset Condition</v>
          </cell>
          <cell r="K1728" t="str">
            <v>D_Non-REP SUB OTHER</v>
          </cell>
          <cell r="L1728" t="str">
            <v>Asset Replacement</v>
          </cell>
          <cell r="M1728" t="str">
            <v>Specific</v>
          </cell>
          <cell r="O1728" t="str">
            <v>open</v>
          </cell>
          <cell r="P1728">
            <v>7499</v>
          </cell>
          <cell r="Q1728" t="str">
            <v>C10486</v>
          </cell>
          <cell r="R1728">
            <v>38552</v>
          </cell>
          <cell r="S1728" t="str">
            <v>barys</v>
          </cell>
          <cell r="U1728" t="str">
            <v xml:space="preserve">Project to cover preliminary engineering costs associated with investigating options to replace the supervisory cable between the Salem #1 and Salem #3 _x000D_
substations._x000D_
This paper requests the resanction of projects C10486, C31552 and C31553 in the amount </v>
          </cell>
          <cell r="V1728" t="str">
            <v>USSC0309P125 v2 USSC Approved Re-Sanction. Total DoA $2.500M. C010486 $1.500M; C031552 $900K; and C031553 $100K. _x000D_
Suspended as per Michel, Michael email on 5/11/12. _x000D_
A request from the North and Granite division Substation Maintenance department outline</v>
          </cell>
          <cell r="W1728" t="str">
            <v xml:space="preserve">There have been relay misoperations and incorrect status information attributed to the supervisory cable between the Salem #1 and Salem #3 substations. </v>
          </cell>
          <cell r="X1728" t="str">
            <v>Div Ops-NE Electric</v>
          </cell>
          <cell r="Y1728" t="str">
            <v>75005310E</v>
          </cell>
          <cell r="Z1728" t="str">
            <v>MAE1000 - MA Electric Distribution PC</v>
          </cell>
          <cell r="AA1728" t="str">
            <v>NONE</v>
          </cell>
          <cell r="AB1728" t="str">
            <v>MASS PLANT - MA 5310 - MAE1000</v>
          </cell>
          <cell r="AC1728" t="str">
            <v>A1 C3 X2</v>
          </cell>
          <cell r="AE1728">
            <v>7</v>
          </cell>
          <cell r="AF1728" t="str">
            <v>7</v>
          </cell>
          <cell r="AG1728">
            <v>41360</v>
          </cell>
          <cell r="AH1728">
            <v>1500000</v>
          </cell>
        </row>
        <row r="1729">
          <cell r="A1729" t="str">
            <v>C010510</v>
          </cell>
          <cell r="B1729">
            <v>5310</v>
          </cell>
          <cell r="D1729" t="str">
            <v>Monson - Install Card Access</v>
          </cell>
          <cell r="E1729" t="str">
            <v>P_Electric GenPlant Fac IT Share MA</v>
          </cell>
          <cell r="G1729" t="str">
            <v>NONE</v>
          </cell>
          <cell r="H1729" t="str">
            <v>NONE</v>
          </cell>
          <cell r="L1729" t="str">
            <v>Facilities</v>
          </cell>
          <cell r="M1729" t="str">
            <v>Specific</v>
          </cell>
          <cell r="O1729" t="str">
            <v>Closed</v>
          </cell>
          <cell r="Q1729" t="str">
            <v>C10510</v>
          </cell>
          <cell r="R1729">
            <v>38553</v>
          </cell>
          <cell r="S1729" t="str">
            <v>burnsp</v>
          </cell>
          <cell r="U1729" t="str">
            <v>Install Card Access at the Monson facility</v>
          </cell>
          <cell r="V1729" t="str">
            <v xml:space="preserve">  </v>
          </cell>
          <cell r="W1729" t="str">
            <v xml:space="preserve">  </v>
          </cell>
          <cell r="X1729" t="str">
            <v>Conversion Only</v>
          </cell>
          <cell r="Y1729" t="str">
            <v>99995310E</v>
          </cell>
          <cell r="Z1729" t="str">
            <v>MAE1000 - MA Electric Distribution PC</v>
          </cell>
          <cell r="AA1729" t="str">
            <v>NONE</v>
          </cell>
          <cell r="AB1729" t="str">
            <v>MONSON SATELLITE, MONSON</v>
          </cell>
          <cell r="AE1729">
            <v>0</v>
          </cell>
        </row>
        <row r="1730">
          <cell r="A1730" t="str">
            <v>C010511</v>
          </cell>
          <cell r="B1730">
            <v>5310</v>
          </cell>
          <cell r="D1730" t="str">
            <v>Northboro - Sewer Installation</v>
          </cell>
          <cell r="E1730" t="str">
            <v>P_Electric GenPlant Fac IT Share MA</v>
          </cell>
          <cell r="G1730" t="str">
            <v>NONE</v>
          </cell>
          <cell r="H1730" t="str">
            <v>NONE</v>
          </cell>
          <cell r="I1730" t="str">
            <v>BURNS, PATRICK</v>
          </cell>
          <cell r="L1730" t="str">
            <v>Facilities</v>
          </cell>
          <cell r="M1730" t="str">
            <v>Specific</v>
          </cell>
          <cell r="O1730" t="str">
            <v>Closed</v>
          </cell>
          <cell r="Q1730" t="str">
            <v>C10511</v>
          </cell>
          <cell r="R1730">
            <v>38553</v>
          </cell>
          <cell r="S1730" t="str">
            <v>burnsp</v>
          </cell>
          <cell r="U1730" t="str">
            <v>Reolace a portion o fteh existing sewer line in Northboro</v>
          </cell>
          <cell r="V1730" t="str">
            <v xml:space="preserve">  </v>
          </cell>
          <cell r="W1730" t="str">
            <v xml:space="preserve">  </v>
          </cell>
          <cell r="X1730" t="str">
            <v>Conversion Only</v>
          </cell>
          <cell r="Y1730" t="str">
            <v>99995310E</v>
          </cell>
          <cell r="Z1730" t="str">
            <v>MAE1000 - MA Electric Distribution PC</v>
          </cell>
          <cell r="AA1730" t="str">
            <v>NONE</v>
          </cell>
          <cell r="AB1730" t="str">
            <v>CUSTOMER SERVICE CENTER-NORTHBORO</v>
          </cell>
          <cell r="AE1730">
            <v>2</v>
          </cell>
          <cell r="AF1730" t="str">
            <v>2</v>
          </cell>
          <cell r="AG1730">
            <v>38713</v>
          </cell>
          <cell r="AH1730">
            <v>108000</v>
          </cell>
          <cell r="AI1730">
            <v>0</v>
          </cell>
          <cell r="AJ1730">
            <v>1</v>
          </cell>
          <cell r="AK1730">
            <v>1</v>
          </cell>
          <cell r="AL1730">
            <v>0</v>
          </cell>
          <cell r="AM1730">
            <v>1</v>
          </cell>
          <cell r="AN1730">
            <v>1</v>
          </cell>
        </row>
        <row r="1731">
          <cell r="A1731" t="str">
            <v>C010566</v>
          </cell>
          <cell r="B1731">
            <v>5310</v>
          </cell>
          <cell r="D1731" t="str">
            <v>56L3 Washington St 3 phase exten</v>
          </cell>
          <cell r="E1731" t="str">
            <v>P_Electric Distribution Line MA</v>
          </cell>
          <cell r="G1731" t="str">
            <v>49</v>
          </cell>
          <cell r="H1731" t="str">
            <v>NONE</v>
          </cell>
          <cell r="I1731" t="str">
            <v>DOMEY, LAURA</v>
          </cell>
          <cell r="J1731" t="str">
            <v>System Capacity &amp; Performance</v>
          </cell>
          <cell r="L1731" t="str">
            <v>Load Relief</v>
          </cell>
          <cell r="M1731" t="str">
            <v>Specific</v>
          </cell>
          <cell r="O1731" t="str">
            <v>Closed</v>
          </cell>
          <cell r="P1731">
            <v>7705</v>
          </cell>
          <cell r="Q1731" t="str">
            <v>C10566</v>
          </cell>
          <cell r="R1731">
            <v>38555</v>
          </cell>
          <cell r="S1731" t="str">
            <v>sitkow</v>
          </cell>
          <cell r="U1731" t="str">
            <v>Install 1,680' of 477 spacer cable along Washington St, Boxford. The new three phase will allow for better load balancing. In addition a new 600kvar cap bank will provide voltage support.</v>
          </cell>
          <cell r="V1731" t="str">
            <v xml:space="preserve">  </v>
          </cell>
          <cell r="W1731" t="str">
            <v>This area is served at 2.16kV from a 167kVA step-down transformer at Pole 1473 Washington St. The recent heat wave on June 25, 2005 and 530kVA connected residential load caused significant voltage problems. A current reading taken on that day on the trans</v>
          </cell>
          <cell r="X1731" t="str">
            <v>Div Ops-NE Electric</v>
          </cell>
          <cell r="Y1731" t="str">
            <v>75005310E</v>
          </cell>
          <cell r="Z1731" t="str">
            <v>MAE1000 - MA Electric Distribution PC</v>
          </cell>
          <cell r="AA1731" t="str">
            <v>NONE</v>
          </cell>
          <cell r="AB1731" t="str">
            <v>MASS PLANT - MA 5310 - MAE1000</v>
          </cell>
          <cell r="AE1731">
            <v>3</v>
          </cell>
          <cell r="AF1731" t="str">
            <v>3</v>
          </cell>
          <cell r="AG1731">
            <v>39169</v>
          </cell>
          <cell r="AH1731">
            <v>153142</v>
          </cell>
          <cell r="AI1731">
            <v>0</v>
          </cell>
          <cell r="AJ1731">
            <v>1</v>
          </cell>
          <cell r="AK1731">
            <v>1</v>
          </cell>
          <cell r="AL1731">
            <v>0</v>
          </cell>
          <cell r="AM1731">
            <v>1</v>
          </cell>
          <cell r="AN1731">
            <v>1</v>
          </cell>
        </row>
        <row r="1732">
          <cell r="A1732" t="str">
            <v>C010584</v>
          </cell>
          <cell r="B1732">
            <v>5310</v>
          </cell>
          <cell r="D1732" t="str">
            <v>FY07 Additional Security Projects</v>
          </cell>
          <cell r="E1732" t="str">
            <v>P_Electric GenPlant Fac IT Share MA</v>
          </cell>
          <cell r="G1732" t="str">
            <v>NONE</v>
          </cell>
          <cell r="H1732" t="str">
            <v>NONE</v>
          </cell>
          <cell r="L1732" t="str">
            <v>Facilities</v>
          </cell>
          <cell r="M1732" t="str">
            <v>Specific</v>
          </cell>
          <cell r="O1732" t="str">
            <v>Closed</v>
          </cell>
          <cell r="Q1732" t="str">
            <v>C10584</v>
          </cell>
          <cell r="R1732">
            <v>38556</v>
          </cell>
          <cell r="S1732" t="str">
            <v>burnsp</v>
          </cell>
          <cell r="U1732" t="str">
            <v>Per te Infrastructure Protection Committee, Security Upgrades shall eb implimented over a 3 year period as opposed to teh palnned 5 year program</v>
          </cell>
          <cell r="V1732" t="str">
            <v xml:space="preserve">  </v>
          </cell>
          <cell r="W1732" t="str">
            <v xml:space="preserve">  </v>
          </cell>
          <cell r="X1732" t="str">
            <v>Conversion Only</v>
          </cell>
          <cell r="Y1732" t="str">
            <v>99995310E</v>
          </cell>
          <cell r="Z1732" t="str">
            <v>MAE1000 - MA Electric Distribution PC</v>
          </cell>
          <cell r="AA1732" t="str">
            <v>NONE</v>
          </cell>
          <cell r="AB1732" t="str">
            <v xml:space="preserve">COMPANY 5310 LEVEL ELECT DIST </v>
          </cell>
          <cell r="AE1732">
            <v>0</v>
          </cell>
        </row>
        <row r="1733">
          <cell r="A1733" t="str">
            <v>C010585</v>
          </cell>
          <cell r="B1733">
            <v>5310</v>
          </cell>
          <cell r="D1733" t="str">
            <v>FY08 additional Security Projetcs</v>
          </cell>
          <cell r="E1733" t="str">
            <v>P_Electric GenPlant Fac IT Share MA</v>
          </cell>
          <cell r="G1733" t="str">
            <v>NONE</v>
          </cell>
          <cell r="H1733" t="str">
            <v>NONE</v>
          </cell>
          <cell r="I1733" t="str">
            <v>BURNS, PATRICK</v>
          </cell>
          <cell r="L1733" t="str">
            <v>Facilities</v>
          </cell>
          <cell r="M1733" t="str">
            <v>Specific</v>
          </cell>
          <cell r="O1733" t="str">
            <v>Closed</v>
          </cell>
          <cell r="Q1733" t="str">
            <v>C10585</v>
          </cell>
          <cell r="R1733">
            <v>38556</v>
          </cell>
          <cell r="S1733" t="str">
            <v>burnsp</v>
          </cell>
          <cell r="U1733" t="str">
            <v>Additional Security Project sfor FY08 per te Infrastructure Protection Committee</v>
          </cell>
          <cell r="V1733" t="str">
            <v xml:space="preserve">  </v>
          </cell>
          <cell r="W1733" t="str">
            <v xml:space="preserve">  </v>
          </cell>
          <cell r="X1733" t="str">
            <v>Conversion Only</v>
          </cell>
          <cell r="Y1733" t="str">
            <v>99995310E</v>
          </cell>
          <cell r="Z1733" t="str">
            <v>MAE1000 - MA Electric Distribution PC</v>
          </cell>
          <cell r="AA1733" t="str">
            <v>NONE</v>
          </cell>
          <cell r="AB1733" t="str">
            <v>MASS PLANT - MA 5310 - MAE1000</v>
          </cell>
          <cell r="AE1733">
            <v>0</v>
          </cell>
        </row>
        <row r="1734">
          <cell r="A1734" t="str">
            <v>C010586</v>
          </cell>
          <cell r="B1734">
            <v>5310</v>
          </cell>
          <cell r="D1734" t="str">
            <v>FY09 Additional Security Projects</v>
          </cell>
          <cell r="E1734" t="str">
            <v>P_Electric GenPlant Fac IT Share MA</v>
          </cell>
          <cell r="G1734" t="str">
            <v>NONE</v>
          </cell>
          <cell r="H1734" t="str">
            <v>NONE</v>
          </cell>
          <cell r="L1734" t="str">
            <v>Facilities</v>
          </cell>
          <cell r="M1734" t="str">
            <v>Specific</v>
          </cell>
          <cell r="O1734" t="str">
            <v>Closed</v>
          </cell>
          <cell r="Q1734" t="str">
            <v>C10586</v>
          </cell>
          <cell r="R1734">
            <v>38556</v>
          </cell>
          <cell r="S1734" t="str">
            <v>burnsp</v>
          </cell>
          <cell r="U1734" t="str">
            <v>Additionla Security Projects per teh Infrastructure Protection committee</v>
          </cell>
          <cell r="V1734" t="str">
            <v xml:space="preserve">  </v>
          </cell>
          <cell r="W1734" t="str">
            <v xml:space="preserve">  </v>
          </cell>
          <cell r="X1734" t="str">
            <v>Conversion Only</v>
          </cell>
          <cell r="Y1734" t="str">
            <v>99995310E</v>
          </cell>
          <cell r="Z1734" t="str">
            <v>MAE1000 - MA Electric Distribution PC</v>
          </cell>
          <cell r="AA1734" t="str">
            <v>NONE</v>
          </cell>
          <cell r="AB1734" t="str">
            <v>MASS PLANT - MA 5310 - MAE1000</v>
          </cell>
          <cell r="AE1734">
            <v>0</v>
          </cell>
        </row>
        <row r="1735">
          <cell r="A1735" t="str">
            <v>C010604</v>
          </cell>
          <cell r="B1735">
            <v>5310</v>
          </cell>
          <cell r="D1735" t="str">
            <v>Stonehill College Projects</v>
          </cell>
          <cell r="E1735" t="str">
            <v>P_Electric Distribution Line MA</v>
          </cell>
          <cell r="G1735" t="str">
            <v>49</v>
          </cell>
          <cell r="H1735" t="str">
            <v>NONE</v>
          </cell>
          <cell r="I1735" t="str">
            <v>SCHUSTER, BRIAN</v>
          </cell>
          <cell r="J1735" t="str">
            <v>Statutory/Regulatory</v>
          </cell>
          <cell r="L1735" t="str">
            <v>New Business - Commercial</v>
          </cell>
          <cell r="M1735" t="str">
            <v>Specific</v>
          </cell>
          <cell r="O1735" t="str">
            <v>open</v>
          </cell>
          <cell r="P1735">
            <v>8697</v>
          </cell>
          <cell r="Q1735" t="str">
            <v>C10604</v>
          </cell>
          <cell r="R1735">
            <v>38559</v>
          </cell>
          <cell r="S1735" t="str">
            <v>schusb</v>
          </cell>
          <cell r="U1735" t="str">
            <v>This project is opened to capture and track all work orders associated with Stonehill College (From 2005 to 2015).  See attached Lease Guideline for more details. (Lease Guideline drafted by Bill Goguen).</v>
          </cell>
          <cell r="V1735" t="str">
            <v>Project opened to keep track of work associated with Stonehill College in Easton. Project work will currently be written by Shaw Sanaie.  June Wooding is the account rep.  Bill Goguen drafted the lease agreement._x000D_
Reopen as per Renee Kempf email on 9/30/1</v>
          </cell>
          <cell r="W1735" t="str">
            <v>Project opened for tracking of capital leased assets at Stonehill College.  See attached document by Bill Goguen.</v>
          </cell>
          <cell r="X1735" t="str">
            <v>Div Ops-NE Electric</v>
          </cell>
          <cell r="Y1735" t="str">
            <v>75005310E</v>
          </cell>
          <cell r="Z1735" t="str">
            <v>MAE1000 - MA Electric Distribution PC</v>
          </cell>
          <cell r="AA1735" t="str">
            <v>NONE</v>
          </cell>
          <cell r="AB1735" t="str">
            <v>MASS PLANT - MA 5310 - MAE1000</v>
          </cell>
          <cell r="AC1735" t="str">
            <v>A0 C16 X1</v>
          </cell>
          <cell r="AE1735">
            <v>4</v>
          </cell>
          <cell r="AF1735" t="str">
            <v>4</v>
          </cell>
          <cell r="AG1735">
            <v>39014</v>
          </cell>
          <cell r="AH1735">
            <v>500000</v>
          </cell>
          <cell r="AK1735">
            <v>40828</v>
          </cell>
        </row>
        <row r="1736">
          <cell r="A1736" t="str">
            <v>C010685</v>
          </cell>
          <cell r="B1736">
            <v>5310</v>
          </cell>
          <cell r="D1736" t="str">
            <v>DOT--MASS HWY BROADWAY, EVERETT</v>
          </cell>
          <cell r="E1736" t="str">
            <v>P_Electric Distribution Line MA</v>
          </cell>
          <cell r="G1736" t="str">
            <v>49</v>
          </cell>
          <cell r="H1736" t="str">
            <v>NONE</v>
          </cell>
          <cell r="I1736" t="str">
            <v>OSIMBONI, AYO</v>
          </cell>
          <cell r="J1736" t="str">
            <v>Statutory/Regulatory</v>
          </cell>
          <cell r="L1736" t="str">
            <v>Public Requirements</v>
          </cell>
          <cell r="M1736" t="str">
            <v>Specific</v>
          </cell>
          <cell r="O1736" t="str">
            <v>Closed</v>
          </cell>
          <cell r="P1736">
            <v>7933</v>
          </cell>
          <cell r="Q1736" t="str">
            <v>C10685</v>
          </cell>
          <cell r="R1736">
            <v>38565</v>
          </cell>
          <cell r="S1736" t="str">
            <v>aravad</v>
          </cell>
          <cell r="U1736" t="str">
            <v>INSTALL 5 STREET LIGHT FOUNDATIONS, 2 STEEL STUB POLES, +/-20 FT 1-2" PVC, +/- 200 CKT FT #6 CU 600V CABLE, AND ADJUST 8 MANHOLE CASTINGS._x000D_
REMOVE 6 STREET LIGHT FOUNDATIONS, 2 STEEL STUB POLES,  AND 150 CKT FT #6 CU 600V CABLE.</v>
          </cell>
          <cell r="V1736" t="str">
            <v xml:space="preserve">  </v>
          </cell>
          <cell r="W1736" t="str">
            <v>MASSACHUSETTS HIGHWAY DEPARTMENT TRAFFIC SIGNAL UPGRADE PLANT FINE NO. 602383 - 9 LOCATIONS, AND ROADWAY RECONSTRUCTION - BROADWAY PROJECT IN EVERETT, MA. PROJECT INCLUDES ALL INSTALLS, REMOVALS, RELOCATIONS, AND ADJUSTMENTS OF STREET LIGHTS, STEEL STUB P</v>
          </cell>
          <cell r="X1736" t="str">
            <v>Div Ops-NE Electric</v>
          </cell>
          <cell r="Y1736" t="str">
            <v>75005310E</v>
          </cell>
          <cell r="Z1736" t="str">
            <v>MAE1000 - MA Electric Distribution PC</v>
          </cell>
          <cell r="AA1736" t="str">
            <v>NONE</v>
          </cell>
          <cell r="AB1736" t="str">
            <v>MASS PLANT - MA 5310 - MAE1000</v>
          </cell>
          <cell r="AE1736">
            <v>2</v>
          </cell>
          <cell r="AF1736" t="str">
            <v>2</v>
          </cell>
          <cell r="AG1736">
            <v>39169</v>
          </cell>
          <cell r="AH1736">
            <v>80787.399999999994</v>
          </cell>
          <cell r="AI1736">
            <v>1</v>
          </cell>
          <cell r="AJ1736">
            <v>1</v>
          </cell>
          <cell r="AK1736">
            <v>1</v>
          </cell>
          <cell r="AL1736">
            <v>0</v>
          </cell>
          <cell r="AM1736">
            <v>1</v>
          </cell>
          <cell r="AN1736">
            <v>1</v>
          </cell>
        </row>
        <row r="1737">
          <cell r="A1737" t="str">
            <v>C010747</v>
          </cell>
          <cell r="B1737">
            <v>5310</v>
          </cell>
          <cell r="D1737" t="str">
            <v>BSW FY06 Storms Event - 08/31/2005</v>
          </cell>
          <cell r="E1737" t="str">
            <v>P_Electric Distribution Line MA</v>
          </cell>
          <cell r="G1737" t="str">
            <v>NONE</v>
          </cell>
          <cell r="H1737" t="str">
            <v>NONE</v>
          </cell>
          <cell r="I1737" t="str">
            <v>ALVARADO, MARILYN</v>
          </cell>
          <cell r="L1737" t="str">
            <v>Major Storms - Dist</v>
          </cell>
          <cell r="M1737" t="str">
            <v>Specific</v>
          </cell>
          <cell r="O1737" t="str">
            <v>Closed</v>
          </cell>
          <cell r="Q1737" t="str">
            <v>C10747</v>
          </cell>
          <cell r="R1737">
            <v>38572</v>
          </cell>
          <cell r="S1737" t="str">
            <v>alvara</v>
          </cell>
          <cell r="U1737" t="str">
            <v>To accumulate the amount of time and material charged for the Storms Event in BSW division during FY06.  Storm Event 08/31/2005</v>
          </cell>
          <cell r="V1737" t="str">
            <v xml:space="preserve">  </v>
          </cell>
          <cell r="W1737" t="str">
            <v xml:space="preserve">  </v>
          </cell>
          <cell r="X1737" t="str">
            <v>Div Ops-NE Electric</v>
          </cell>
          <cell r="Y1737" t="str">
            <v>75005310E</v>
          </cell>
          <cell r="Z1737" t="str">
            <v>MAE1000 - MA Electric Distribution PC</v>
          </cell>
          <cell r="AA1737" t="str">
            <v>NONE</v>
          </cell>
          <cell r="AB1737" t="str">
            <v>MASS PLANT - MA 5310 - MAE1000</v>
          </cell>
          <cell r="AE1737">
            <v>1</v>
          </cell>
          <cell r="AF1737" t="str">
            <v>1</v>
          </cell>
          <cell r="AG1737">
            <v>38576</v>
          </cell>
          <cell r="AH1737">
            <v>96658</v>
          </cell>
          <cell r="AI1737">
            <v>1</v>
          </cell>
          <cell r="AJ1737">
            <v>1</v>
          </cell>
          <cell r="AK1737">
            <v>1</v>
          </cell>
          <cell r="AL1737">
            <v>0</v>
          </cell>
          <cell r="AM1737">
            <v>1</v>
          </cell>
          <cell r="AN1737">
            <v>1</v>
          </cell>
        </row>
        <row r="1738">
          <cell r="A1738" t="str">
            <v>C010748</v>
          </cell>
          <cell r="B1738">
            <v>5310</v>
          </cell>
          <cell r="D1738" t="str">
            <v>BSW FY06 Storms Event - 9/29/05</v>
          </cell>
          <cell r="E1738" t="str">
            <v>P_Electric Distribution Line MA</v>
          </cell>
          <cell r="G1738" t="str">
            <v>NONE</v>
          </cell>
          <cell r="H1738" t="str">
            <v>NONE</v>
          </cell>
          <cell r="I1738" t="str">
            <v>ALVARADO, MARILYN</v>
          </cell>
          <cell r="J1738" t="str">
            <v>Damage/Failure</v>
          </cell>
          <cell r="L1738" t="str">
            <v>Major Storms - Dist</v>
          </cell>
          <cell r="M1738" t="str">
            <v>Specific</v>
          </cell>
          <cell r="O1738" t="str">
            <v>Closed</v>
          </cell>
          <cell r="P1738">
            <v>7867</v>
          </cell>
          <cell r="Q1738" t="str">
            <v>C10748</v>
          </cell>
          <cell r="R1738">
            <v>38572</v>
          </cell>
          <cell r="S1738" t="str">
            <v>alvara</v>
          </cell>
          <cell r="U1738" t="str">
            <v>To accumulate the amount of time and material charged for the Storms Event in BSW division during FY06.  Storm Event - 9/29/05</v>
          </cell>
          <cell r="V1738" t="str">
            <v xml:space="preserve">  </v>
          </cell>
          <cell r="W1738" t="str">
            <v>Storm related events - to capture costs caused by a storm for the division</v>
          </cell>
          <cell r="X1738" t="str">
            <v>Div Ops-NE Electric</v>
          </cell>
          <cell r="Y1738" t="str">
            <v>75005310E</v>
          </cell>
          <cell r="Z1738" t="str">
            <v>MAE1000 - MA Electric Distribution PC</v>
          </cell>
          <cell r="AA1738" t="str">
            <v>NONE</v>
          </cell>
          <cell r="AB1738" t="str">
            <v>MASS PLANT - MA 5310 - MAE1000</v>
          </cell>
          <cell r="AE1738">
            <v>2</v>
          </cell>
          <cell r="AF1738" t="str">
            <v>2</v>
          </cell>
          <cell r="AG1738">
            <v>38880</v>
          </cell>
          <cell r="AH1738">
            <v>144072.72</v>
          </cell>
          <cell r="AI1738">
            <v>0</v>
          </cell>
          <cell r="AJ1738">
            <v>1</v>
          </cell>
          <cell r="AK1738">
            <v>1</v>
          </cell>
          <cell r="AL1738">
            <v>0</v>
          </cell>
          <cell r="AM1738">
            <v>1</v>
          </cell>
          <cell r="AN1738">
            <v>1</v>
          </cell>
        </row>
        <row r="1739">
          <cell r="A1739" t="str">
            <v>C010749</v>
          </cell>
          <cell r="B1739">
            <v>5310</v>
          </cell>
          <cell r="D1739" t="str">
            <v>BSW FY06 Storms Event - 10/08/05</v>
          </cell>
          <cell r="E1739" t="str">
            <v>P_Electric Distribution Line MA</v>
          </cell>
          <cell r="G1739" t="str">
            <v>NONE</v>
          </cell>
          <cell r="H1739" t="str">
            <v>NONE</v>
          </cell>
          <cell r="I1739" t="str">
            <v>ALVARADO, MARILYN</v>
          </cell>
          <cell r="J1739" t="str">
            <v>Damage/Failure</v>
          </cell>
          <cell r="L1739" t="str">
            <v>Major Storms - Dist</v>
          </cell>
          <cell r="M1739" t="str">
            <v>Specific</v>
          </cell>
          <cell r="O1739" t="str">
            <v>Closed</v>
          </cell>
          <cell r="P1739">
            <v>7864</v>
          </cell>
          <cell r="Q1739" t="str">
            <v>C10749</v>
          </cell>
          <cell r="R1739">
            <v>38572</v>
          </cell>
          <cell r="S1739" t="str">
            <v>alvara</v>
          </cell>
          <cell r="U1739" t="str">
            <v>To accumulate the amount of time and material charged for the Storms Event in BSW division during FY06.  Storm Event - 10/08/05</v>
          </cell>
          <cell r="V1739" t="str">
            <v xml:space="preserve">  </v>
          </cell>
          <cell r="W1739" t="str">
            <v xml:space="preserve">  </v>
          </cell>
          <cell r="X1739" t="str">
            <v>Div Ops-NE Electric</v>
          </cell>
          <cell r="Y1739" t="str">
            <v>75005310E</v>
          </cell>
          <cell r="Z1739" t="str">
            <v>MAE1000 - MA Electric Distribution PC</v>
          </cell>
          <cell r="AA1739" t="str">
            <v>NONE</v>
          </cell>
          <cell r="AB1739" t="str">
            <v>MASS PLANT - MA 5310 - MAE1000</v>
          </cell>
          <cell r="AE1739">
            <v>1</v>
          </cell>
          <cell r="AF1739" t="str">
            <v>1</v>
          </cell>
          <cell r="AG1739">
            <v>38576</v>
          </cell>
          <cell r="AH1739">
            <v>96658</v>
          </cell>
          <cell r="AI1739">
            <v>1</v>
          </cell>
          <cell r="AJ1739">
            <v>1</v>
          </cell>
          <cell r="AK1739">
            <v>1</v>
          </cell>
          <cell r="AL1739">
            <v>0</v>
          </cell>
          <cell r="AM1739">
            <v>1</v>
          </cell>
          <cell r="AN1739">
            <v>1</v>
          </cell>
        </row>
        <row r="1740">
          <cell r="A1740" t="str">
            <v>C010766</v>
          </cell>
          <cell r="B1740">
            <v>5310</v>
          </cell>
          <cell r="D1740" t="str">
            <v>GridCom Malden/Melrose DAS</v>
          </cell>
          <cell r="E1740" t="str">
            <v>P_Electric Distribution Line MA</v>
          </cell>
          <cell r="G1740" t="str">
            <v>NONE</v>
          </cell>
          <cell r="H1740" t="str">
            <v>NONE</v>
          </cell>
          <cell r="J1740" t="str">
            <v>Statutory/Regulatory</v>
          </cell>
          <cell r="L1740" t="str">
            <v>Public Requirements</v>
          </cell>
          <cell r="M1740" t="str">
            <v>Specific</v>
          </cell>
          <cell r="O1740" t="str">
            <v>Closed</v>
          </cell>
          <cell r="P1740">
            <v>8150</v>
          </cell>
          <cell r="Q1740" t="str">
            <v>C10766</v>
          </cell>
          <cell r="R1740">
            <v>38573</v>
          </cell>
          <cell r="S1740" t="str">
            <v>hassec</v>
          </cell>
          <cell r="U1740" t="str">
            <v>Installation of poles, crossarms and various overhead eqiupment. Removal of poles crossarms and various overhead equipment for GridCom make ready work for pole mounted DAS equipment.</v>
          </cell>
          <cell r="V1740" t="str">
            <v>GridCom Communications INC requests study grade estimate for the installation of pole mounted DAS equipment on MECo owned poles.  Further revisions will be made reflecting the findings of the project grade estimate.</v>
          </cell>
          <cell r="W1740" t="str">
            <v>Request for a study grade estimate for make ready work for the North Shore District's portion of the GridCom DAS pole mounted antenna system.  This includes all installs and removal for the make ready work for this project.</v>
          </cell>
          <cell r="X1740" t="str">
            <v>Div Ops-NE Electric</v>
          </cell>
          <cell r="Y1740" t="str">
            <v>75005310E</v>
          </cell>
          <cell r="Z1740" t="str">
            <v>MAE1000 - MA Electric Distribution PC</v>
          </cell>
          <cell r="AA1740" t="str">
            <v>NONE</v>
          </cell>
          <cell r="AB1740" t="str">
            <v>MASS PLANT - MA 5310 - MAE1000</v>
          </cell>
          <cell r="AE1740">
            <v>3</v>
          </cell>
          <cell r="AF1740" t="str">
            <v>3</v>
          </cell>
          <cell r="AG1740">
            <v>38665</v>
          </cell>
          <cell r="AH1740">
            <v>0.16</v>
          </cell>
          <cell r="AI1740">
            <v>1</v>
          </cell>
          <cell r="AJ1740">
            <v>1</v>
          </cell>
          <cell r="AK1740">
            <v>1</v>
          </cell>
          <cell r="AL1740">
            <v>0</v>
          </cell>
          <cell r="AM1740">
            <v>1</v>
          </cell>
          <cell r="AN1740">
            <v>1</v>
          </cell>
        </row>
        <row r="1741">
          <cell r="A1741" t="str">
            <v>C010884</v>
          </cell>
          <cell r="B1741">
            <v>5310</v>
          </cell>
          <cell r="D1741" t="str">
            <v>OH Deteriorated Equipment FY07</v>
          </cell>
          <cell r="E1741" t="str">
            <v>P_Electric Distribution Line MA</v>
          </cell>
          <cell r="G1741" t="str">
            <v>NONE</v>
          </cell>
          <cell r="H1741" t="str">
            <v>NONE</v>
          </cell>
          <cell r="M1741" t="str">
            <v>Specific</v>
          </cell>
          <cell r="O1741" t="str">
            <v>Closed</v>
          </cell>
          <cell r="Q1741" t="str">
            <v>C10884</v>
          </cell>
          <cell r="R1741">
            <v>38582</v>
          </cell>
          <cell r="S1741" t="str">
            <v>diconz</v>
          </cell>
          <cell r="U1741" t="str">
            <v>OH Deteriorated Equipment</v>
          </cell>
          <cell r="V1741" t="str">
            <v xml:space="preserve">  </v>
          </cell>
          <cell r="W1741" t="str">
            <v xml:space="preserve">  </v>
          </cell>
          <cell r="X1741" t="str">
            <v>Conversion Only</v>
          </cell>
          <cell r="Y1741" t="str">
            <v>99995310E</v>
          </cell>
          <cell r="Z1741" t="str">
            <v>MAE1000 - MA Electric Distribution PC</v>
          </cell>
          <cell r="AA1741" t="str">
            <v>NONE</v>
          </cell>
          <cell r="AB1741" t="str">
            <v>MASS PLANT - MA 5310 - MAE1000</v>
          </cell>
          <cell r="AE1741">
            <v>0</v>
          </cell>
        </row>
        <row r="1742">
          <cell r="A1742" t="str">
            <v>C010885</v>
          </cell>
          <cell r="B1742">
            <v>5310</v>
          </cell>
          <cell r="D1742" t="str">
            <v>Distribution Transformer Upgrades</v>
          </cell>
          <cell r="E1742" t="str">
            <v>P_Electric Distribution Line MA</v>
          </cell>
          <cell r="G1742" t="str">
            <v>NONE</v>
          </cell>
          <cell r="H1742" t="str">
            <v>NONE</v>
          </cell>
          <cell r="M1742" t="str">
            <v>Specific</v>
          </cell>
          <cell r="O1742" t="str">
            <v>Closed</v>
          </cell>
          <cell r="Q1742" t="str">
            <v>C10885</v>
          </cell>
          <cell r="R1742">
            <v>38582</v>
          </cell>
          <cell r="S1742" t="str">
            <v>diconz</v>
          </cell>
          <cell r="U1742" t="str">
            <v>Distribution Transformer Upgrades</v>
          </cell>
          <cell r="V1742" t="str">
            <v xml:space="preserve">  </v>
          </cell>
          <cell r="W1742" t="str">
            <v xml:space="preserve">  </v>
          </cell>
          <cell r="X1742" t="str">
            <v>Conversion Only</v>
          </cell>
          <cell r="Y1742" t="str">
            <v>99995310E</v>
          </cell>
          <cell r="Z1742" t="str">
            <v>MAE1000 - MA Electric Distribution PC</v>
          </cell>
          <cell r="AA1742" t="str">
            <v>NONE</v>
          </cell>
          <cell r="AB1742" t="str">
            <v>MASS PLANT - MA 5310 - MAE1000</v>
          </cell>
          <cell r="AE1742">
            <v>0</v>
          </cell>
        </row>
        <row r="1743">
          <cell r="A1743" t="str">
            <v>C010886</v>
          </cell>
          <cell r="B1743">
            <v>5310</v>
          </cell>
          <cell r="D1743" t="str">
            <v xml:space="preserve">Mainline Recond,Ties,Loadbrk,other </v>
          </cell>
          <cell r="E1743" t="str">
            <v>P_Electric Distribution Line MA</v>
          </cell>
          <cell r="G1743" t="str">
            <v>NONE</v>
          </cell>
          <cell r="H1743" t="str">
            <v>NONE</v>
          </cell>
          <cell r="M1743" t="str">
            <v>Specific</v>
          </cell>
          <cell r="O1743" t="str">
            <v>Closed</v>
          </cell>
          <cell r="Q1743" t="str">
            <v>C10886</v>
          </cell>
          <cell r="R1743">
            <v>38582</v>
          </cell>
          <cell r="S1743" t="str">
            <v>diconz</v>
          </cell>
          <cell r="U1743" t="str">
            <v>Mainline Reconductoring, Ties,  Loadbreaks, Small Wire, Branching and/or other line improvements</v>
          </cell>
          <cell r="V1743" t="str">
            <v xml:space="preserve">  </v>
          </cell>
          <cell r="W1743" t="str">
            <v xml:space="preserve">  </v>
          </cell>
          <cell r="X1743" t="str">
            <v>Conversion Only</v>
          </cell>
          <cell r="Y1743" t="str">
            <v>99995310E</v>
          </cell>
          <cell r="Z1743" t="str">
            <v>MAE1000 - MA Electric Distribution PC</v>
          </cell>
          <cell r="AA1743" t="str">
            <v>NONE</v>
          </cell>
          <cell r="AB1743" t="str">
            <v>MASS PLANT - MA 5310 - MAE1000</v>
          </cell>
          <cell r="AE1743">
            <v>0</v>
          </cell>
        </row>
        <row r="1744">
          <cell r="A1744" t="str">
            <v>C010887</v>
          </cell>
          <cell r="B1744">
            <v>5310</v>
          </cell>
          <cell r="D1744" t="str">
            <v>Recloser Telemetric Additions</v>
          </cell>
          <cell r="E1744" t="str">
            <v>P_Electric Distribution Line MA</v>
          </cell>
          <cell r="G1744" t="str">
            <v>NONE</v>
          </cell>
          <cell r="H1744" t="str">
            <v>NONE</v>
          </cell>
          <cell r="M1744" t="str">
            <v>Specific</v>
          </cell>
          <cell r="O1744" t="str">
            <v>Closed</v>
          </cell>
          <cell r="Q1744" t="str">
            <v>C10887</v>
          </cell>
          <cell r="R1744">
            <v>38582</v>
          </cell>
          <cell r="S1744" t="str">
            <v>diconz</v>
          </cell>
          <cell r="U1744" t="str">
            <v>Recloser Telemetric Additions</v>
          </cell>
          <cell r="V1744" t="str">
            <v xml:space="preserve">  </v>
          </cell>
          <cell r="W1744" t="str">
            <v xml:space="preserve">  </v>
          </cell>
          <cell r="X1744" t="str">
            <v>Conversion Only</v>
          </cell>
          <cell r="Y1744" t="str">
            <v>99995310E</v>
          </cell>
          <cell r="Z1744" t="str">
            <v>MAE1000 - MA Electric Distribution PC</v>
          </cell>
          <cell r="AA1744" t="str">
            <v>NONE</v>
          </cell>
          <cell r="AB1744" t="str">
            <v>MASS PLANT - MA 5310 - MAE1000</v>
          </cell>
          <cell r="AE1744">
            <v>0</v>
          </cell>
        </row>
        <row r="1745">
          <cell r="A1745" t="str">
            <v>C010888</v>
          </cell>
          <cell r="B1745">
            <v>5310</v>
          </cell>
          <cell r="D1745" t="str">
            <v>Infrared Inspections &amp; replacements</v>
          </cell>
          <cell r="E1745" t="str">
            <v>P_Electric Distribution Line MA</v>
          </cell>
          <cell r="G1745" t="str">
            <v>NONE</v>
          </cell>
          <cell r="H1745" t="str">
            <v>NONE</v>
          </cell>
          <cell r="M1745" t="str">
            <v>Specific</v>
          </cell>
          <cell r="O1745" t="str">
            <v>Closed</v>
          </cell>
          <cell r="Q1745" t="str">
            <v>C10888</v>
          </cell>
          <cell r="R1745">
            <v>38582</v>
          </cell>
          <cell r="S1745" t="str">
            <v>diconz</v>
          </cell>
          <cell r="U1745" t="str">
            <v>Infrared Inspections (exp) &amp; asset replacements (capital) resulting from the inspections</v>
          </cell>
          <cell r="V1745" t="str">
            <v xml:space="preserve">  </v>
          </cell>
          <cell r="W1745" t="str">
            <v xml:space="preserve">  </v>
          </cell>
          <cell r="X1745" t="str">
            <v>Conversion Only</v>
          </cell>
          <cell r="Y1745" t="str">
            <v>99995310E</v>
          </cell>
          <cell r="Z1745" t="str">
            <v>MAE1000 - MA Electric Distribution PC</v>
          </cell>
          <cell r="AA1745" t="str">
            <v>NONE</v>
          </cell>
          <cell r="AB1745" t="str">
            <v>MASS PLANT - MA 5310 - MAE1000</v>
          </cell>
          <cell r="AE1745">
            <v>0</v>
          </cell>
        </row>
        <row r="1746">
          <cell r="A1746" t="str">
            <v>C010889</v>
          </cell>
          <cell r="B1746">
            <v>5310</v>
          </cell>
          <cell r="D1746" t="str">
            <v>EMS Expansion Program</v>
          </cell>
          <cell r="E1746" t="str">
            <v>P_Electric Distribution Sub MA</v>
          </cell>
          <cell r="G1746" t="str">
            <v>NONE</v>
          </cell>
          <cell r="H1746" t="str">
            <v>NONE</v>
          </cell>
          <cell r="M1746" t="str">
            <v>Specific</v>
          </cell>
          <cell r="N1746" t="str">
            <v>EMS Expansion</v>
          </cell>
          <cell r="O1746" t="str">
            <v>cancelled</v>
          </cell>
          <cell r="Q1746" t="str">
            <v>C10889</v>
          </cell>
          <cell r="R1746">
            <v>38582</v>
          </cell>
          <cell r="S1746" t="str">
            <v>diconz</v>
          </cell>
          <cell r="U1746" t="str">
            <v>EMS Expansion Program</v>
          </cell>
          <cell r="V1746" t="str">
            <v xml:space="preserve">cancel fp per email from Kelly, Patrick N. (SYR) 7/13/09. Kabir Salaam </v>
          </cell>
          <cell r="W1746" t="str">
            <v xml:space="preserve">  </v>
          </cell>
          <cell r="X1746" t="str">
            <v>Conversion Only</v>
          </cell>
          <cell r="Y1746" t="str">
            <v>99995310E</v>
          </cell>
          <cell r="Z1746" t="str">
            <v>MAE1000 - MA Electric Distribution PC</v>
          </cell>
          <cell r="AA1746" t="str">
            <v>NONE</v>
          </cell>
          <cell r="AB1746" t="str">
            <v xml:space="preserve">COMPANY 5310 LEVEL ELECT DIST </v>
          </cell>
          <cell r="AE1746">
            <v>0</v>
          </cell>
          <cell r="AK1746">
            <v>40007</v>
          </cell>
        </row>
        <row r="1747">
          <cell r="A1747" t="str">
            <v>C010890</v>
          </cell>
          <cell r="B1747">
            <v>5310</v>
          </cell>
          <cell r="D1747" t="str">
            <v>Substation Firming Program</v>
          </cell>
          <cell r="E1747" t="str">
            <v>P_Electric Distribution Sub MA</v>
          </cell>
          <cell r="G1747" t="str">
            <v>NONE</v>
          </cell>
          <cell r="H1747" t="str">
            <v>NONE</v>
          </cell>
          <cell r="M1747" t="str">
            <v>Specific</v>
          </cell>
          <cell r="O1747" t="str">
            <v>cancelled</v>
          </cell>
          <cell r="Q1747" t="str">
            <v>C10890</v>
          </cell>
          <cell r="R1747">
            <v>38582</v>
          </cell>
          <cell r="S1747" t="str">
            <v>diconz</v>
          </cell>
          <cell r="U1747" t="str">
            <v>Substation Firming Program</v>
          </cell>
          <cell r="V1747" t="str">
            <v xml:space="preserve">cancel fp per email from Kelly, Patrick N. (SYR) 7/13/09. Kabir Salaam </v>
          </cell>
          <cell r="W1747" t="str">
            <v xml:space="preserve">  </v>
          </cell>
          <cell r="X1747" t="str">
            <v>Conversion Only</v>
          </cell>
          <cell r="Y1747" t="str">
            <v>99995310E</v>
          </cell>
          <cell r="Z1747" t="str">
            <v>MAE1000 - MA Electric Distribution PC</v>
          </cell>
          <cell r="AA1747" t="str">
            <v>NONE</v>
          </cell>
          <cell r="AB1747" t="str">
            <v xml:space="preserve">COMPANY 5310 LEVEL ELECT DIST </v>
          </cell>
          <cell r="AE1747">
            <v>0</v>
          </cell>
          <cell r="AK1747">
            <v>40007</v>
          </cell>
        </row>
        <row r="1748">
          <cell r="A1748" t="str">
            <v>C010891</v>
          </cell>
          <cell r="B1748">
            <v>5310</v>
          </cell>
          <cell r="D1748" t="str">
            <v>Substation Asset Replacement</v>
          </cell>
          <cell r="E1748" t="str">
            <v>P_Electric Distribution Sub MA</v>
          </cell>
          <cell r="G1748" t="str">
            <v>NONE</v>
          </cell>
          <cell r="H1748" t="str">
            <v>NONE</v>
          </cell>
          <cell r="M1748" t="str">
            <v>Specific</v>
          </cell>
          <cell r="O1748" t="str">
            <v>cancelled</v>
          </cell>
          <cell r="Q1748" t="str">
            <v>C10891</v>
          </cell>
          <cell r="R1748">
            <v>38582</v>
          </cell>
          <cell r="S1748" t="str">
            <v>diconz</v>
          </cell>
          <cell r="U1748" t="str">
            <v>Substation Asset Replacement</v>
          </cell>
          <cell r="V1748" t="str">
            <v xml:space="preserve">cancel fp per email from Kelly, Patrick N. (SYR) 7/13/09. Kabir Salaam </v>
          </cell>
          <cell r="W1748" t="str">
            <v xml:space="preserve">  </v>
          </cell>
          <cell r="X1748" t="str">
            <v>Conversion Only</v>
          </cell>
          <cell r="Y1748" t="str">
            <v>99995310E</v>
          </cell>
          <cell r="Z1748" t="str">
            <v>MAE1000 - MA Electric Distribution PC</v>
          </cell>
          <cell r="AA1748" t="str">
            <v>NONE</v>
          </cell>
          <cell r="AB1748" t="str">
            <v xml:space="preserve">COMPANY 5310 LEVEL ELECT DIST </v>
          </cell>
          <cell r="AE1748">
            <v>0</v>
          </cell>
          <cell r="AK1748">
            <v>40007</v>
          </cell>
        </row>
        <row r="1749">
          <cell r="A1749" t="str">
            <v>C010892</v>
          </cell>
          <cell r="B1749">
            <v>5310</v>
          </cell>
          <cell r="D1749" t="str">
            <v>Cable Replacement (P&amp;L, XLP)</v>
          </cell>
          <cell r="E1749" t="str">
            <v>P_Electric Distribution Line MA</v>
          </cell>
          <cell r="G1749" t="str">
            <v>NONE</v>
          </cell>
          <cell r="H1749" t="str">
            <v>NONE</v>
          </cell>
          <cell r="M1749" t="str">
            <v>Specific</v>
          </cell>
          <cell r="O1749" t="str">
            <v>cancelled</v>
          </cell>
          <cell r="Q1749" t="str">
            <v>C10892</v>
          </cell>
          <cell r="R1749">
            <v>38582</v>
          </cell>
          <cell r="S1749" t="str">
            <v>diconz</v>
          </cell>
          <cell r="U1749" t="str">
            <v>Cable Replacement (P&amp;L, XLP)</v>
          </cell>
          <cell r="V1749" t="str">
            <v xml:space="preserve">  </v>
          </cell>
          <cell r="W1749" t="str">
            <v xml:space="preserve">  </v>
          </cell>
          <cell r="X1749" t="str">
            <v>Conversion Only</v>
          </cell>
          <cell r="Y1749" t="str">
            <v>99995310E</v>
          </cell>
          <cell r="Z1749" t="str">
            <v>MAE1000 - MA Electric Distribution PC</v>
          </cell>
          <cell r="AA1749" t="str">
            <v>NONE</v>
          </cell>
          <cell r="AB1749" t="str">
            <v>MASS PLANT - MA 5310 - MAE1000</v>
          </cell>
          <cell r="AE1749">
            <v>0</v>
          </cell>
          <cell r="AK1749">
            <v>39904</v>
          </cell>
        </row>
        <row r="1750">
          <cell r="A1750" t="str">
            <v>C010893</v>
          </cell>
          <cell r="B1750">
            <v>5310</v>
          </cell>
          <cell r="D1750" t="str">
            <v>UG Deteriorated Equipment</v>
          </cell>
          <cell r="E1750" t="str">
            <v>P_Electric Distribution Line MA</v>
          </cell>
          <cell r="G1750" t="str">
            <v>NONE</v>
          </cell>
          <cell r="H1750" t="str">
            <v>NONE</v>
          </cell>
          <cell r="M1750" t="str">
            <v>Specific</v>
          </cell>
          <cell r="O1750" t="str">
            <v>Closed</v>
          </cell>
          <cell r="Q1750" t="str">
            <v>C10893</v>
          </cell>
          <cell r="R1750">
            <v>38582</v>
          </cell>
          <cell r="S1750" t="str">
            <v>diconz</v>
          </cell>
          <cell r="U1750" t="str">
            <v>UG Deteriorated Equipment Program</v>
          </cell>
          <cell r="V1750" t="str">
            <v xml:space="preserve">  </v>
          </cell>
          <cell r="W1750" t="str">
            <v xml:space="preserve">  </v>
          </cell>
          <cell r="X1750" t="str">
            <v>Conversion Only</v>
          </cell>
          <cell r="Y1750" t="str">
            <v>99995310E</v>
          </cell>
          <cell r="Z1750" t="str">
            <v>MAE1000 - MA Electric Distribution PC</v>
          </cell>
          <cell r="AA1750" t="str">
            <v>NONE</v>
          </cell>
          <cell r="AB1750" t="str">
            <v>MASS PLANT - MA 5310 - MAE1000</v>
          </cell>
          <cell r="AE1750">
            <v>0</v>
          </cell>
        </row>
        <row r="1751">
          <cell r="A1751" t="str">
            <v>C010894</v>
          </cell>
          <cell r="B1751">
            <v>5310</v>
          </cell>
          <cell r="D1751" t="str">
            <v>UG Cable Replacement Program</v>
          </cell>
          <cell r="E1751" t="str">
            <v>P_Electric Distribution Line MA</v>
          </cell>
          <cell r="G1751" t="str">
            <v>NONE</v>
          </cell>
          <cell r="H1751" t="str">
            <v>NONE</v>
          </cell>
          <cell r="M1751" t="str">
            <v>Specific</v>
          </cell>
          <cell r="O1751" t="str">
            <v>cancelled</v>
          </cell>
          <cell r="Q1751" t="str">
            <v>C10894</v>
          </cell>
          <cell r="R1751">
            <v>38582</v>
          </cell>
          <cell r="S1751" t="str">
            <v>diconz</v>
          </cell>
          <cell r="U1751" t="str">
            <v>UG Cable Replacement Program</v>
          </cell>
          <cell r="V1751" t="str">
            <v xml:space="preserve">  </v>
          </cell>
          <cell r="W1751" t="str">
            <v xml:space="preserve">  </v>
          </cell>
          <cell r="X1751" t="str">
            <v>Conversion Only</v>
          </cell>
          <cell r="Y1751" t="str">
            <v>99995310E</v>
          </cell>
          <cell r="Z1751" t="str">
            <v>MAE1000 - MA Electric Distribution PC</v>
          </cell>
          <cell r="AA1751" t="str">
            <v>NONE</v>
          </cell>
          <cell r="AB1751" t="str">
            <v>MASS PLANT - MA 5310 - MAE1000</v>
          </cell>
          <cell r="AE1751">
            <v>0</v>
          </cell>
          <cell r="AK1751">
            <v>39904</v>
          </cell>
        </row>
        <row r="1752">
          <cell r="A1752" t="str">
            <v>C010895</v>
          </cell>
          <cell r="B1752">
            <v>5310</v>
          </cell>
          <cell r="D1752" t="str">
            <v>Subtransmission Pole Replacement</v>
          </cell>
          <cell r="E1752" t="str">
            <v>P_Electric Distribution Line MA</v>
          </cell>
          <cell r="G1752" t="str">
            <v>NONE</v>
          </cell>
          <cell r="H1752" t="str">
            <v>NONE</v>
          </cell>
          <cell r="M1752" t="str">
            <v>Specific</v>
          </cell>
          <cell r="O1752" t="str">
            <v>Closed</v>
          </cell>
          <cell r="Q1752" t="str">
            <v>C10895</v>
          </cell>
          <cell r="R1752">
            <v>38582</v>
          </cell>
          <cell r="S1752" t="str">
            <v>diconz</v>
          </cell>
          <cell r="U1752" t="str">
            <v>Subtransmission Pole Replacement - Budget Placeholder</v>
          </cell>
          <cell r="V1752" t="str">
            <v xml:space="preserve">  </v>
          </cell>
          <cell r="W1752" t="str">
            <v xml:space="preserve">  </v>
          </cell>
          <cell r="X1752" t="str">
            <v>Conversion Only</v>
          </cell>
          <cell r="Y1752" t="str">
            <v>99995310E</v>
          </cell>
          <cell r="Z1752" t="str">
            <v>MAE1000 - MA Electric Distribution PC</v>
          </cell>
          <cell r="AA1752" t="str">
            <v>NONE</v>
          </cell>
          <cell r="AB1752" t="str">
            <v>MASS PLANT - MA 5310 - MAE1000</v>
          </cell>
          <cell r="AE1752">
            <v>0</v>
          </cell>
        </row>
        <row r="1753">
          <cell r="A1753" t="str">
            <v>C010918</v>
          </cell>
          <cell r="B1753">
            <v>5310</v>
          </cell>
          <cell r="D1753" t="str">
            <v>Recloser Replacement Program</v>
          </cell>
          <cell r="E1753" t="str">
            <v>P_Electric Distribution Line MA</v>
          </cell>
          <cell r="G1753" t="str">
            <v>NONE</v>
          </cell>
          <cell r="H1753" t="str">
            <v>NONE</v>
          </cell>
          <cell r="M1753" t="str">
            <v>Specific</v>
          </cell>
          <cell r="O1753" t="str">
            <v>Closed</v>
          </cell>
          <cell r="Q1753" t="str">
            <v>C10918</v>
          </cell>
          <cell r="R1753">
            <v>38586</v>
          </cell>
          <cell r="S1753" t="str">
            <v>diconz</v>
          </cell>
          <cell r="U1753" t="str">
            <v xml:space="preserve">  </v>
          </cell>
          <cell r="V1753" t="str">
            <v xml:space="preserve">  </v>
          </cell>
          <cell r="W1753" t="str">
            <v xml:space="preserve">  </v>
          </cell>
          <cell r="X1753" t="str">
            <v>Conversion Only</v>
          </cell>
          <cell r="Y1753" t="str">
            <v>99995310E</v>
          </cell>
          <cell r="Z1753" t="str">
            <v>MAE1000 - MA Electric Distribution PC</v>
          </cell>
          <cell r="AA1753" t="str">
            <v>NONE</v>
          </cell>
          <cell r="AB1753" t="str">
            <v>MASS PLANT - MA 5310 - MAE1000</v>
          </cell>
          <cell r="AE1753">
            <v>0</v>
          </cell>
        </row>
        <row r="1754">
          <cell r="A1754" t="str">
            <v>C010958</v>
          </cell>
          <cell r="B1754">
            <v>5310</v>
          </cell>
          <cell r="D1754" t="str">
            <v>Z-Cabot Corp conversion - 18J1</v>
          </cell>
          <cell r="E1754" t="str">
            <v>P_Electric Distribution Line MA</v>
          </cell>
          <cell r="G1754" t="str">
            <v>NONE</v>
          </cell>
          <cell r="H1754" t="str">
            <v>NONE</v>
          </cell>
          <cell r="I1754" t="str">
            <v>HENRY, JOSEPH</v>
          </cell>
          <cell r="L1754" t="str">
            <v>Public Requirements</v>
          </cell>
          <cell r="M1754" t="str">
            <v>Specific</v>
          </cell>
          <cell r="O1754" t="str">
            <v>Closed</v>
          </cell>
          <cell r="Q1754" t="str">
            <v>C10958</v>
          </cell>
          <cell r="R1754">
            <v>38588</v>
          </cell>
          <cell r="S1754" t="str">
            <v>henryj</v>
          </cell>
          <cell r="U1754" t="str">
            <v>Study converting Cabot Corporation's facility in Billerica from 4 kv to 13.2 kv.</v>
          </cell>
          <cell r="V1754" t="str">
            <v xml:space="preserve">  </v>
          </cell>
          <cell r="W1754" t="str">
            <v>Cabot Corp has requested a study to convert its facilities from 4 kv to 13.2 kv.</v>
          </cell>
          <cell r="X1754" t="str">
            <v>Div Ops-NE Electric</v>
          </cell>
          <cell r="Y1754" t="str">
            <v>75005310E</v>
          </cell>
          <cell r="Z1754" t="str">
            <v>MAE1000 - MA Electric Distribution PC</v>
          </cell>
          <cell r="AA1754" t="str">
            <v>NONE</v>
          </cell>
          <cell r="AB1754" t="str">
            <v>MASS PLANT - MA 5310 - MAE1000</v>
          </cell>
          <cell r="AE1754">
            <v>2</v>
          </cell>
          <cell r="AF1754" t="str">
            <v>2</v>
          </cell>
          <cell r="AG1754">
            <v>38938</v>
          </cell>
          <cell r="AH1754">
            <v>307</v>
          </cell>
          <cell r="AI1754">
            <v>1</v>
          </cell>
          <cell r="AJ1754">
            <v>1</v>
          </cell>
          <cell r="AK1754">
            <v>1</v>
          </cell>
          <cell r="AL1754">
            <v>0</v>
          </cell>
          <cell r="AM1754">
            <v>1</v>
          </cell>
          <cell r="AN1754">
            <v>1</v>
          </cell>
        </row>
        <row r="1755">
          <cell r="A1755" t="str">
            <v>C011058</v>
          </cell>
          <cell r="B1755">
            <v>5310</v>
          </cell>
          <cell r="D1755" t="str">
            <v>W Amesbury Sub-Inst 13 kV Sub</v>
          </cell>
          <cell r="E1755" t="str">
            <v>P_Electric Distribution Sub MA</v>
          </cell>
          <cell r="F1755" t="str">
            <v>DCIG0508S5</v>
          </cell>
          <cell r="G1755" t="str">
            <v>45</v>
          </cell>
          <cell r="H1755" t="str">
            <v>NONE</v>
          </cell>
          <cell r="I1755" t="str">
            <v>GALGANO, ROBERT</v>
          </cell>
          <cell r="J1755" t="str">
            <v>System Capacity &amp; Performance</v>
          </cell>
          <cell r="L1755" t="str">
            <v>Load Relief</v>
          </cell>
          <cell r="M1755" t="str">
            <v>Specific</v>
          </cell>
          <cell r="O1755" t="str">
            <v>Closed</v>
          </cell>
          <cell r="P1755">
            <v>7565</v>
          </cell>
          <cell r="Q1755" t="str">
            <v>C11058</v>
          </cell>
          <cell r="R1755">
            <v>38593</v>
          </cell>
          <cell r="S1755" t="str">
            <v>hayduk</v>
          </cell>
          <cell r="U1755" t="str">
            <v>Install 13.2 kV distribution substation with two regulated feeder positions and one single stage 3.6 MVAr capacitor bank.  To be fed from the new transmission source at W. Amesbury via single 24/32/40 MVA 115/13.2 kV transformer.</v>
          </cell>
          <cell r="V1755" t="str">
            <v xml:space="preserve">  </v>
          </cell>
          <cell r="W1755" t="str">
            <v>CURRENTLY REQUESTING AUTHORIZATION FOR PRELIMINARY ENGINEERING ONLY.  _x000D_
_x000D_
To provide supply and feeder load relief for normal and contingency capacity as documented in the 'King Street Area Substransmission Study' issued in 2003 by B. Hayduk.</v>
          </cell>
          <cell r="X1755" t="str">
            <v>Div Ops-NE Electric</v>
          </cell>
          <cell r="Y1755" t="str">
            <v>75005310E</v>
          </cell>
          <cell r="Z1755" t="str">
            <v>MAE1000 - MA Electric Distribution PC</v>
          </cell>
          <cell r="AA1755" t="str">
            <v>NONE</v>
          </cell>
          <cell r="AB1755" t="str">
            <v>SUB #45 WEST AMESBURY - POND STREET</v>
          </cell>
          <cell r="AE1755">
            <v>5</v>
          </cell>
          <cell r="AF1755" t="str">
            <v>5</v>
          </cell>
          <cell r="AG1755">
            <v>39877</v>
          </cell>
          <cell r="AH1755">
            <v>1700000</v>
          </cell>
          <cell r="AI1755">
            <v>0</v>
          </cell>
          <cell r="AJ1755">
            <v>0</v>
          </cell>
          <cell r="AK1755">
            <v>0</v>
          </cell>
          <cell r="AL1755">
            <v>1</v>
          </cell>
          <cell r="AM1755">
            <v>0</v>
          </cell>
          <cell r="AN1755">
            <v>1</v>
          </cell>
        </row>
        <row r="1756">
          <cell r="A1756" t="str">
            <v>C011080</v>
          </cell>
          <cell r="B1756">
            <v>5310</v>
          </cell>
          <cell r="D1756" t="str">
            <v>Gridcom- survey/make ready work</v>
          </cell>
          <cell r="E1756" t="str">
            <v>P_Electric Distribution Line MA</v>
          </cell>
          <cell r="G1756" t="str">
            <v>NONE</v>
          </cell>
          <cell r="H1756" t="str">
            <v>NONE</v>
          </cell>
          <cell r="I1756" t="str">
            <v>PLENTZAS, JOSEPH C</v>
          </cell>
          <cell r="J1756" t="str">
            <v>Statutory/Regulatory</v>
          </cell>
          <cell r="L1756" t="str">
            <v>Public Requirements</v>
          </cell>
          <cell r="M1756" t="str">
            <v>Specific</v>
          </cell>
          <cell r="O1756" t="str">
            <v>Closed</v>
          </cell>
          <cell r="P1756">
            <v>8151</v>
          </cell>
          <cell r="Q1756" t="str">
            <v>C11080</v>
          </cell>
          <cell r="R1756">
            <v>38594</v>
          </cell>
          <cell r="S1756" t="str">
            <v>plentz</v>
          </cell>
          <cell r="U1756" t="str">
            <v>Gridcom work for RAN loacations in Andover</v>
          </cell>
          <cell r="V1756" t="str">
            <v xml:space="preserve">  </v>
          </cell>
          <cell r="W1756" t="str">
            <v xml:space="preserve">REQUEST FOR STUDY GRADE ESTIMATE FOR MAKE READY WORK FOR THE MERRIMACK VALLEY DISTRICT'S PORTION OF THE NEESCom TRANS-MASSACHUSETTS FIBER OPTICS PROJECT ROUTE. THIS INCLUDES ALL INSTALLS, REMOVALS, REPLACEMENTS, AND RELOCATIONS OF PRIMARIES, SECONDARIES, </v>
          </cell>
          <cell r="X1756" t="str">
            <v>Div Ops-NE Electric</v>
          </cell>
          <cell r="Y1756" t="str">
            <v>75005310E</v>
          </cell>
          <cell r="Z1756" t="str">
            <v>MAE1000 - MA Electric Distribution PC</v>
          </cell>
          <cell r="AA1756" t="str">
            <v>NONE</v>
          </cell>
          <cell r="AB1756" t="str">
            <v>MASS PLANT - MA 5310 - MAE1000</v>
          </cell>
          <cell r="AE1756">
            <v>2</v>
          </cell>
          <cell r="AF1756" t="str">
            <v>2</v>
          </cell>
          <cell r="AG1756">
            <v>38607</v>
          </cell>
          <cell r="AH1756">
            <v>1</v>
          </cell>
          <cell r="AI1756">
            <v>1</v>
          </cell>
          <cell r="AJ1756">
            <v>1</v>
          </cell>
          <cell r="AK1756">
            <v>1</v>
          </cell>
          <cell r="AL1756">
            <v>0</v>
          </cell>
          <cell r="AM1756">
            <v>1</v>
          </cell>
          <cell r="AN1756">
            <v>1</v>
          </cell>
        </row>
        <row r="1757">
          <cell r="A1757" t="str">
            <v>C011098</v>
          </cell>
          <cell r="B1757">
            <v>5310</v>
          </cell>
          <cell r="D1757" t="str">
            <v>W Amesbury Sub-inst new 13kV feedrs</v>
          </cell>
          <cell r="E1757" t="str">
            <v>P_Electric Distribution Line MA</v>
          </cell>
          <cell r="F1757" t="str">
            <v>DCIG0508S5</v>
          </cell>
          <cell r="G1757" t="str">
            <v>45</v>
          </cell>
          <cell r="H1757" t="str">
            <v>29</v>
          </cell>
          <cell r="I1757" t="str">
            <v>GALGANO, ROBERT</v>
          </cell>
          <cell r="J1757" t="str">
            <v>System Capacity &amp; Performance</v>
          </cell>
          <cell r="K1757" t="str">
            <v>D_Non-REP LINE OTHER</v>
          </cell>
          <cell r="L1757" t="str">
            <v>Load Relief</v>
          </cell>
          <cell r="M1757" t="str">
            <v>Specific</v>
          </cell>
          <cell r="O1757" t="str">
            <v>open</v>
          </cell>
          <cell r="P1757">
            <v>8774</v>
          </cell>
          <cell r="Q1757" t="str">
            <v>C11098</v>
          </cell>
          <cell r="R1757">
            <v>38595</v>
          </cell>
          <cell r="S1757" t="str">
            <v>hayduk</v>
          </cell>
          <cell r="U1757" t="str">
            <v>Install 2 new 13.2 kV feeders out of new 115/13 kV substation.  Exact scope TBD.</v>
          </cell>
          <cell r="V1757" t="str">
            <v xml:space="preserve">  </v>
          </cell>
          <cell r="W1757" t="str">
            <v>Provide load relief to distribution feeders in the Amesbury/Salisbury area.</v>
          </cell>
          <cell r="X1757" t="str">
            <v>Div Ops-NE Electric</v>
          </cell>
          <cell r="Y1757" t="str">
            <v>75005310E</v>
          </cell>
          <cell r="Z1757" t="str">
            <v>MAE1000 - MA Electric Distribution PC</v>
          </cell>
          <cell r="AA1757" t="str">
            <v>NONE</v>
          </cell>
          <cell r="AB1757" t="str">
            <v>MASS PLANT - MA 5310 - MAE1000</v>
          </cell>
          <cell r="AC1757" t="str">
            <v>A1 C4 X2</v>
          </cell>
          <cell r="AE1757">
            <v>5</v>
          </cell>
          <cell r="AF1757" t="str">
            <v>5</v>
          </cell>
          <cell r="AG1757">
            <v>39877</v>
          </cell>
          <cell r="AH1757">
            <v>2134000</v>
          </cell>
        </row>
        <row r="1758">
          <cell r="A1758" t="str">
            <v>C011358</v>
          </cell>
          <cell r="B1758">
            <v>5310</v>
          </cell>
          <cell r="D1758" t="str">
            <v>Hurricane Ophelia 9/15/2005</v>
          </cell>
          <cell r="E1758" t="str">
            <v>P_Electric Distribution Line MA</v>
          </cell>
          <cell r="G1758" t="str">
            <v>NONE</v>
          </cell>
          <cell r="H1758" t="str">
            <v>NONE</v>
          </cell>
          <cell r="L1758" t="str">
            <v>Damage/Failure</v>
          </cell>
          <cell r="M1758" t="str">
            <v>Specific</v>
          </cell>
          <cell r="O1758" t="str">
            <v>cancelled</v>
          </cell>
          <cell r="Q1758" t="str">
            <v>C11358</v>
          </cell>
          <cell r="R1758">
            <v>38610</v>
          </cell>
          <cell r="S1758" t="str">
            <v>nanglf</v>
          </cell>
          <cell r="U1758" t="str">
            <v>Project to accumulate charges for Hurrican Ophelia.   This project willl accumulate all costs for all Divisions within Massachuseets Electric.</v>
          </cell>
          <cell r="V1758" t="str">
            <v xml:space="preserve">  </v>
          </cell>
          <cell r="W1758" t="str">
            <v xml:space="preserve">  </v>
          </cell>
          <cell r="X1758" t="str">
            <v>Div Ops-NE Electric</v>
          </cell>
          <cell r="Y1758" t="str">
            <v>75005310E</v>
          </cell>
          <cell r="Z1758" t="str">
            <v>MAE1000 - MA Electric Distribution PC</v>
          </cell>
          <cell r="AA1758" t="str">
            <v>NONE</v>
          </cell>
          <cell r="AB1758" t="str">
            <v xml:space="preserve">COMPANY 5310 LEVEL ELECT DIST </v>
          </cell>
          <cell r="AE1758">
            <v>1</v>
          </cell>
          <cell r="AF1758" t="str">
            <v>1</v>
          </cell>
          <cell r="AG1758">
            <v>38617</v>
          </cell>
          <cell r="AH1758">
            <v>100000</v>
          </cell>
          <cell r="AK1758">
            <v>39843</v>
          </cell>
        </row>
        <row r="1759">
          <cell r="A1759" t="str">
            <v>C011360</v>
          </cell>
          <cell r="B1759">
            <v>5310</v>
          </cell>
          <cell r="D1759" t="str">
            <v>Hurricane Ophelia 09/16/2005</v>
          </cell>
          <cell r="E1759" t="str">
            <v>P_Electric Distribution Line MA</v>
          </cell>
          <cell r="G1759" t="str">
            <v>NONE</v>
          </cell>
          <cell r="H1759" t="str">
            <v>NONE</v>
          </cell>
          <cell r="J1759" t="str">
            <v>Damage/Failure</v>
          </cell>
          <cell r="L1759" t="str">
            <v>Major Storms - Dist</v>
          </cell>
          <cell r="M1759" t="str">
            <v>Specific</v>
          </cell>
          <cell r="O1759" t="str">
            <v>Closed</v>
          </cell>
          <cell r="P1759">
            <v>8187</v>
          </cell>
          <cell r="Q1759" t="str">
            <v>C11360</v>
          </cell>
          <cell r="R1759">
            <v>38610</v>
          </cell>
          <cell r="S1759" t="str">
            <v>nanglf</v>
          </cell>
          <cell r="U1759" t="str">
            <v>Project to track Hurricane Ophelia 09/16/2005.</v>
          </cell>
          <cell r="V1759" t="str">
            <v>Re-authorized  project to reflect the actual costs related to the strom.  transfered a capital costs to O&amp;M as there wer no units of plant installed.  New estimate reflects the O&amp;M costs charged to the project as well as conforming to the DOA for the proj</v>
          </cell>
          <cell r="W1759" t="str">
            <v xml:space="preserve">  </v>
          </cell>
          <cell r="X1759" t="str">
            <v>Div Ops-NE Electric</v>
          </cell>
          <cell r="Y1759" t="str">
            <v>75005310E</v>
          </cell>
          <cell r="Z1759" t="str">
            <v>MAE1000 - MA Electric Distribution PC</v>
          </cell>
          <cell r="AA1759" t="str">
            <v>NONE</v>
          </cell>
          <cell r="AB1759" t="str">
            <v xml:space="preserve">COMPANY 5310 LEVEL ELECT DIST </v>
          </cell>
          <cell r="AE1759">
            <v>3</v>
          </cell>
          <cell r="AF1759" t="str">
            <v>3</v>
          </cell>
          <cell r="AG1759">
            <v>38893</v>
          </cell>
          <cell r="AH1759">
            <v>333000</v>
          </cell>
          <cell r="AI1759">
            <v>0</v>
          </cell>
          <cell r="AJ1759">
            <v>0</v>
          </cell>
          <cell r="AK1759">
            <v>0</v>
          </cell>
          <cell r="AL1759">
            <v>0</v>
          </cell>
          <cell r="AM1759">
            <v>1</v>
          </cell>
          <cell r="AN1759">
            <v>1</v>
          </cell>
        </row>
        <row r="1760">
          <cell r="A1760" t="str">
            <v>C011398</v>
          </cell>
          <cell r="B1760">
            <v>5310</v>
          </cell>
          <cell r="D1760" t="str">
            <v>FAC Fall River Complex Demo</v>
          </cell>
          <cell r="E1760" t="str">
            <v>P_Electric GenPlant Fac IT Share MA</v>
          </cell>
          <cell r="G1760" t="str">
            <v>NONE</v>
          </cell>
          <cell r="H1760" t="str">
            <v>NONE</v>
          </cell>
          <cell r="I1760" t="str">
            <v>KOGLER, ROBERT</v>
          </cell>
          <cell r="L1760" t="str">
            <v>Facilities</v>
          </cell>
          <cell r="M1760" t="str">
            <v>Specific</v>
          </cell>
          <cell r="O1760" t="str">
            <v>cancelled</v>
          </cell>
          <cell r="Q1760" t="str">
            <v>C11398</v>
          </cell>
          <cell r="R1760">
            <v>38611</v>
          </cell>
          <cell r="S1760" t="str">
            <v>koglerr</v>
          </cell>
          <cell r="U1760" t="str">
            <v>FP to capture Design and later construction costs associated with the retirement of the Fall River complex</v>
          </cell>
          <cell r="V1760" t="str">
            <v>This project is all Cost of Removal.</v>
          </cell>
          <cell r="W1760" t="str">
            <v xml:space="preserve">  </v>
          </cell>
          <cell r="X1760" t="str">
            <v>Conversion Only</v>
          </cell>
          <cell r="Y1760" t="str">
            <v>99995310E</v>
          </cell>
          <cell r="Z1760" t="str">
            <v>MAE1000 - MA Electric Distribution PC</v>
          </cell>
          <cell r="AA1760" t="str">
            <v>NONE</v>
          </cell>
          <cell r="AB1760" t="str">
            <v>FALL RIVER MASS PROPERTY - DO NOT U</v>
          </cell>
          <cell r="AE1760">
            <v>0</v>
          </cell>
          <cell r="AK1760">
            <v>38614</v>
          </cell>
        </row>
        <row r="1761">
          <cell r="A1761" t="str">
            <v>C011439</v>
          </cell>
          <cell r="B1761">
            <v>5310</v>
          </cell>
          <cell r="D1761" t="str">
            <v>Z-Nashua St. Ph 1-Worc Stdy</v>
          </cell>
          <cell r="E1761" t="str">
            <v>P_Electric Distribution Sub MA</v>
          </cell>
          <cell r="G1761" t="str">
            <v>NONE</v>
          </cell>
          <cell r="H1761" t="str">
            <v>NONE</v>
          </cell>
          <cell r="I1761" t="str">
            <v>WRIGHT, MILTON</v>
          </cell>
          <cell r="J1761" t="str">
            <v>System Capacity &amp; Performance</v>
          </cell>
          <cell r="L1761" t="str">
            <v>Reliability - Dist</v>
          </cell>
          <cell r="M1761" t="str">
            <v>Specific</v>
          </cell>
          <cell r="O1761" t="str">
            <v>Closed</v>
          </cell>
          <cell r="P1761">
            <v>7632</v>
          </cell>
          <cell r="Q1761" t="str">
            <v>C11439</v>
          </cell>
          <cell r="R1761">
            <v>38614</v>
          </cell>
          <cell r="S1761" t="str">
            <v>mungov</v>
          </cell>
          <cell r="U1761" t="str">
            <v>Install 600A, 1 Ohm Reactors on HT-48 after the tap to the capacitor banks._x000D_
Distribution costs associated with the replacement and removal of the existing two 115/13.8kV transformers, and replacement of the S&amp;C Type G Circuit Switche</v>
          </cell>
          <cell r="V1761" t="str">
            <v xml:space="preserve">  </v>
          </cell>
          <cell r="W1761" t="str">
            <v>Transmission Project C10917 is replacing the existing 33MVA units with 55MVA units to facilitate the division of the Worcester Grid System._x000D_
Feeder reactors are neccessary on HT-48 due to increased fault current from the low impedance transformers and the</v>
          </cell>
          <cell r="X1761" t="str">
            <v>Div Ops-NE Electric</v>
          </cell>
          <cell r="Y1761" t="str">
            <v>75005310E</v>
          </cell>
          <cell r="Z1761" t="str">
            <v>MAE1000 - MA Electric Distribution PC</v>
          </cell>
          <cell r="AA1761" t="str">
            <v>NONE</v>
          </cell>
          <cell r="AB1761" t="str">
            <v>SUB #25 NASHUA STREET, WORCESTER</v>
          </cell>
          <cell r="AE1761">
            <v>6</v>
          </cell>
          <cell r="AF1761" t="str">
            <v>6</v>
          </cell>
          <cell r="AG1761">
            <v>39223</v>
          </cell>
          <cell r="AH1761">
            <v>868595</v>
          </cell>
          <cell r="AI1761">
            <v>0</v>
          </cell>
          <cell r="AJ1761">
            <v>0</v>
          </cell>
          <cell r="AK1761">
            <v>0</v>
          </cell>
          <cell r="AL1761">
            <v>1</v>
          </cell>
          <cell r="AM1761">
            <v>0</v>
          </cell>
          <cell r="AN1761">
            <v>1</v>
          </cell>
        </row>
        <row r="1762">
          <cell r="A1762" t="str">
            <v>C011440</v>
          </cell>
          <cell r="B1762">
            <v>5310</v>
          </cell>
          <cell r="D1762" t="str">
            <v>SE-MILF Transfer Milf HOSP to 335W4</v>
          </cell>
          <cell r="E1762" t="str">
            <v>P_Electric Distribution Line MA</v>
          </cell>
          <cell r="G1762" t="str">
            <v>NONE</v>
          </cell>
          <cell r="H1762" t="str">
            <v>NONE</v>
          </cell>
          <cell r="M1762" t="str">
            <v>Specific</v>
          </cell>
          <cell r="O1762" t="str">
            <v>cancelled</v>
          </cell>
          <cell r="Q1762" t="str">
            <v>C11440</v>
          </cell>
          <cell r="R1762">
            <v>38614</v>
          </cell>
          <cell r="S1762" t="str">
            <v>thomp</v>
          </cell>
          <cell r="U1762" t="str">
            <v>Reconfigure circuits to transfer Milf Hosp to 335W4 circuit</v>
          </cell>
          <cell r="V1762" t="str">
            <v xml:space="preserve">  </v>
          </cell>
          <cell r="W1762" t="str">
            <v>Relief of 335W3 feeder and Depot St T2 transformer</v>
          </cell>
          <cell r="X1762" t="str">
            <v>Div Ops-NE Electric</v>
          </cell>
          <cell r="Y1762" t="str">
            <v>75005310E</v>
          </cell>
          <cell r="Z1762" t="str">
            <v>MAE1000 - MA Electric Distribution PC</v>
          </cell>
          <cell r="AA1762" t="str">
            <v>NONE</v>
          </cell>
          <cell r="AB1762" t="str">
            <v>MASS PLANT - MA 5310 - MAE1000</v>
          </cell>
          <cell r="AE1762">
            <v>0</v>
          </cell>
          <cell r="AK1762">
            <v>38784</v>
          </cell>
        </row>
        <row r="1763">
          <cell r="A1763" t="str">
            <v>C011442</v>
          </cell>
          <cell r="B1763">
            <v>5310</v>
          </cell>
          <cell r="D1763" t="str">
            <v>SE-UXBR Sub Add parallel bus cables</v>
          </cell>
          <cell r="E1763" t="str">
            <v>P_Electric Distribution Sub MA</v>
          </cell>
          <cell r="G1763" t="str">
            <v>NONE</v>
          </cell>
          <cell r="H1763" t="str">
            <v>NONE</v>
          </cell>
          <cell r="M1763" t="str">
            <v>Specific</v>
          </cell>
          <cell r="O1763" t="str">
            <v>cancelled</v>
          </cell>
          <cell r="Q1763" t="str">
            <v>C11442</v>
          </cell>
          <cell r="R1763">
            <v>38614</v>
          </cell>
          <cell r="S1763" t="str">
            <v>thomp</v>
          </cell>
          <cell r="U1763" t="str">
            <v>Add second UG bus supply cable between each new yard bus and old yard bus</v>
          </cell>
          <cell r="V1763" t="str">
            <v xml:space="preserve">  </v>
          </cell>
          <cell r="W1763" t="str">
            <v>Make uxbridge sub supply to buses firm</v>
          </cell>
          <cell r="X1763" t="str">
            <v>Div Ops-NE Electric</v>
          </cell>
          <cell r="Y1763" t="str">
            <v>75005310E</v>
          </cell>
          <cell r="Z1763" t="str">
            <v>MAE1000 - MA Electric Distribution PC</v>
          </cell>
          <cell r="AA1763" t="str">
            <v>NONE</v>
          </cell>
          <cell r="AB1763" t="str">
            <v>MASS PLANT - MA 5310 - MAE1000</v>
          </cell>
          <cell r="AE1763">
            <v>0</v>
          </cell>
          <cell r="AK1763">
            <v>38784</v>
          </cell>
        </row>
        <row r="1764">
          <cell r="A1764" t="str">
            <v>C011443</v>
          </cell>
          <cell r="B1764">
            <v>5310</v>
          </cell>
          <cell r="D1764" t="str">
            <v>SE-DEPOT ST Sub  Move W9 to bus</v>
          </cell>
          <cell r="E1764" t="str">
            <v>P_Electric Distribution Sub MA</v>
          </cell>
          <cell r="G1764" t="str">
            <v>NONE</v>
          </cell>
          <cell r="H1764" t="str">
            <v>NONE</v>
          </cell>
          <cell r="L1764" t="str">
            <v>Load Relief</v>
          </cell>
          <cell r="M1764" t="str">
            <v>Specific</v>
          </cell>
          <cell r="O1764" t="str">
            <v>cancelled</v>
          </cell>
          <cell r="Q1764" t="str">
            <v>C11443</v>
          </cell>
          <cell r="R1764">
            <v>38614</v>
          </cell>
          <cell r="S1764" t="str">
            <v>thomp</v>
          </cell>
          <cell r="U1764" t="str">
            <v>Relocate w9 feeder from T2 teriary winding to 13.8 bus position to increase T2 Summer emergency rating and make depot st more firm</v>
          </cell>
          <cell r="V1764" t="str">
            <v xml:space="preserve">  </v>
          </cell>
          <cell r="W1764" t="str">
            <v>Relocate w9 from T2 teriary winding will increase summer emergency rating of transformer and make Depot St sub more firm</v>
          </cell>
          <cell r="X1764" t="str">
            <v>Div Ops-NE Electric</v>
          </cell>
          <cell r="Y1764" t="str">
            <v>75005310E</v>
          </cell>
          <cell r="Z1764" t="str">
            <v>MAE1000 - MA Electric Distribution PC</v>
          </cell>
          <cell r="AA1764" t="str">
            <v>NONE</v>
          </cell>
          <cell r="AB1764" t="str">
            <v>MASS PLANT - MA 5310 - MAE1000</v>
          </cell>
          <cell r="AE1764">
            <v>0</v>
          </cell>
          <cell r="AK1764">
            <v>39262</v>
          </cell>
        </row>
        <row r="1765">
          <cell r="A1765" t="str">
            <v>C011444</v>
          </cell>
          <cell r="B1765">
            <v>5310</v>
          </cell>
          <cell r="D1765" t="str">
            <v>SE-ROCKY HILL Sub New W7&amp;8 fdr pos</v>
          </cell>
          <cell r="E1765" t="str">
            <v>P_Electric Distribution Sub MA</v>
          </cell>
          <cell r="G1765" t="str">
            <v>NONE</v>
          </cell>
          <cell r="H1765" t="str">
            <v>NONE</v>
          </cell>
          <cell r="M1765" t="str">
            <v>Specific</v>
          </cell>
          <cell r="O1765" t="str">
            <v>cancelled</v>
          </cell>
          <cell r="Q1765" t="str">
            <v>C11444</v>
          </cell>
          <cell r="R1765">
            <v>38614</v>
          </cell>
          <cell r="S1765" t="str">
            <v>thomp</v>
          </cell>
          <cell r="U1765" t="str">
            <v>add new feeder to relieve 336w2 and 336w6 in 2008  and 336w4 in 2011</v>
          </cell>
          <cell r="V1765" t="str">
            <v xml:space="preserve">  </v>
          </cell>
          <cell r="W1765" t="str">
            <v>Relieve 336w1 loads</v>
          </cell>
          <cell r="X1765" t="str">
            <v>Div Ops-NE Electric</v>
          </cell>
          <cell r="Y1765" t="str">
            <v>75005310E</v>
          </cell>
          <cell r="Z1765" t="str">
            <v>MAE1000 - MA Electric Distribution PC</v>
          </cell>
          <cell r="AA1765" t="str">
            <v>NONE</v>
          </cell>
          <cell r="AB1765" t="str">
            <v>MASS PLANT - MA 5310 - MAE1000</v>
          </cell>
          <cell r="AE1765">
            <v>0</v>
          </cell>
          <cell r="AK1765">
            <v>38940</v>
          </cell>
        </row>
        <row r="1766">
          <cell r="A1766" t="str">
            <v>C011445</v>
          </cell>
          <cell r="B1766">
            <v>5310</v>
          </cell>
          <cell r="D1766" t="str">
            <v>SE-MILF  New 336W8 Fdr Fortune Blv</v>
          </cell>
          <cell r="E1766" t="str">
            <v>P_Electric Distribution Line MA</v>
          </cell>
          <cell r="G1766" t="str">
            <v>NONE</v>
          </cell>
          <cell r="H1766" t="str">
            <v>NONE</v>
          </cell>
          <cell r="J1766" t="str">
            <v>System Capacity &amp; Performance</v>
          </cell>
          <cell r="L1766" t="str">
            <v>Load Relief</v>
          </cell>
          <cell r="M1766" t="str">
            <v>Specific</v>
          </cell>
          <cell r="O1766" t="str">
            <v>cancelled</v>
          </cell>
          <cell r="P1766">
            <v>8600</v>
          </cell>
          <cell r="Q1766" t="str">
            <v>C11445</v>
          </cell>
          <cell r="R1766">
            <v>38614</v>
          </cell>
          <cell r="S1766" t="str">
            <v>thomp</v>
          </cell>
          <cell r="U1766" t="str">
            <v>Add new feeder along Fortune Blvd to releive 336w4</v>
          </cell>
          <cell r="V1766" t="str">
            <v xml:space="preserve">  </v>
          </cell>
          <cell r="W1766" t="str">
            <v>releive 336w4 and other nearby feeders</v>
          </cell>
          <cell r="X1766" t="str">
            <v>Div Ops-NE Electric</v>
          </cell>
          <cell r="Y1766" t="str">
            <v>75005310E</v>
          </cell>
          <cell r="Z1766" t="str">
            <v>MAE1000 - MA Electric Distribution PC</v>
          </cell>
          <cell r="AA1766" t="str">
            <v>NONE</v>
          </cell>
          <cell r="AB1766" t="str">
            <v>MASS PLANT - MA 5310 - MAE1000</v>
          </cell>
          <cell r="AE1766">
            <v>0</v>
          </cell>
          <cell r="AK1766">
            <v>40619</v>
          </cell>
        </row>
        <row r="1767">
          <cell r="A1767" t="str">
            <v>C011446</v>
          </cell>
          <cell r="B1767">
            <v>5310</v>
          </cell>
          <cell r="D1767" t="str">
            <v>SE-MILF  New 336W7 to Maple St</v>
          </cell>
          <cell r="E1767" t="str">
            <v>P_Electric Distribution Line MA</v>
          </cell>
          <cell r="G1767" t="str">
            <v>NONE</v>
          </cell>
          <cell r="H1767" t="str">
            <v>NONE</v>
          </cell>
          <cell r="J1767" t="str">
            <v>System Capacity &amp; Performance</v>
          </cell>
          <cell r="L1767" t="str">
            <v>Load Relief</v>
          </cell>
          <cell r="M1767" t="str">
            <v>Specific</v>
          </cell>
          <cell r="O1767" t="str">
            <v>cancelled</v>
          </cell>
          <cell r="P1767">
            <v>8599</v>
          </cell>
          <cell r="Q1767" t="str">
            <v>C11446</v>
          </cell>
          <cell r="R1767">
            <v>38614</v>
          </cell>
          <cell r="S1767" t="str">
            <v>thomp</v>
          </cell>
          <cell r="U1767" t="str">
            <v>new feeder to relieve loads in Maple St area</v>
          </cell>
          <cell r="V1767" t="str">
            <v xml:space="preserve">  </v>
          </cell>
          <cell r="W1767" t="str">
            <v>releive Maple St area</v>
          </cell>
          <cell r="X1767" t="str">
            <v>Div Ops-NE Electric</v>
          </cell>
          <cell r="Y1767" t="str">
            <v>75005310E</v>
          </cell>
          <cell r="Z1767" t="str">
            <v>MAE1000 - MA Electric Distribution PC</v>
          </cell>
          <cell r="AA1767" t="str">
            <v>NONE</v>
          </cell>
          <cell r="AB1767" t="str">
            <v>MASS PLANT - MA 5310 - MAE1000</v>
          </cell>
          <cell r="AE1767">
            <v>0</v>
          </cell>
          <cell r="AK1767">
            <v>40619</v>
          </cell>
        </row>
        <row r="1768">
          <cell r="A1768" t="str">
            <v>C011478</v>
          </cell>
          <cell r="B1768">
            <v>5310</v>
          </cell>
          <cell r="D1768" t="str">
            <v>HT-57 Load Transfer-Worc Study</v>
          </cell>
          <cell r="E1768" t="str">
            <v>P_Electric Distribution Line MA</v>
          </cell>
          <cell r="G1768" t="str">
            <v>NONE</v>
          </cell>
          <cell r="H1768" t="str">
            <v>NONE</v>
          </cell>
          <cell r="I1768" t="str">
            <v>SKRZYPCZAK, JOHN</v>
          </cell>
          <cell r="J1768" t="str">
            <v>System Capacity &amp; Performance</v>
          </cell>
          <cell r="L1768" t="str">
            <v>Load Relief</v>
          </cell>
          <cell r="M1768" t="str">
            <v>Specific</v>
          </cell>
          <cell r="O1768" t="str">
            <v>Closed</v>
          </cell>
          <cell r="P1768">
            <v>8177</v>
          </cell>
          <cell r="Q1768" t="str">
            <v>C11478</v>
          </cell>
          <cell r="R1768">
            <v>38615</v>
          </cell>
          <cell r="S1768" t="str">
            <v>mungov</v>
          </cell>
          <cell r="U1768" t="str">
            <v>Transfer the radial distribution load from HT-57 to HT-61 by changing the 1000 Al XLP spliced connections within MH4045 on Prescott Street, Worcester.</v>
          </cell>
          <cell r="V1768" t="str">
            <v xml:space="preserve">  </v>
          </cell>
          <cell r="W1768" t="str">
            <v>Increase the available capacity of the Nashua Street to Faraday Street 13.8kV supply cables by transferring radial load off of HT-57 onto to a circuit supplied directly by the Nashua Street Bus.</v>
          </cell>
          <cell r="X1768" t="str">
            <v>Div Ops-NE Electric</v>
          </cell>
          <cell r="Y1768" t="str">
            <v>75005310E</v>
          </cell>
          <cell r="Z1768" t="str">
            <v>MAE1000 - MA Electric Distribution PC</v>
          </cell>
          <cell r="AA1768" t="str">
            <v>NONE</v>
          </cell>
          <cell r="AB1768" t="str">
            <v>SUB #25 NASHUA STREET, WORCESTER</v>
          </cell>
          <cell r="AE1768">
            <v>2</v>
          </cell>
          <cell r="AF1768" t="str">
            <v>2</v>
          </cell>
          <cell r="AG1768">
            <v>39106</v>
          </cell>
          <cell r="AH1768">
            <v>22000</v>
          </cell>
          <cell r="AI1768">
            <v>1</v>
          </cell>
          <cell r="AJ1768">
            <v>1</v>
          </cell>
          <cell r="AK1768">
            <v>1</v>
          </cell>
          <cell r="AL1768">
            <v>0</v>
          </cell>
          <cell r="AM1768">
            <v>1</v>
          </cell>
          <cell r="AN1768">
            <v>1</v>
          </cell>
        </row>
        <row r="1769">
          <cell r="A1769" t="str">
            <v>C011479</v>
          </cell>
          <cell r="B1769">
            <v>5310</v>
          </cell>
          <cell r="D1769" t="str">
            <v>Webster St. #6 Ph 1-Worc Study</v>
          </cell>
          <cell r="E1769" t="str">
            <v>P_Electric Distribution Sub MA</v>
          </cell>
          <cell r="G1769" t="str">
            <v>NONE</v>
          </cell>
          <cell r="H1769" t="str">
            <v>NONE</v>
          </cell>
          <cell r="I1769" t="str">
            <v>DUNNELLS, MATTHEW</v>
          </cell>
          <cell r="J1769" t="str">
            <v>System Capacity &amp; Performance</v>
          </cell>
          <cell r="L1769" t="str">
            <v>Reliability - Dist</v>
          </cell>
          <cell r="M1769" t="str">
            <v>Specific</v>
          </cell>
          <cell r="O1769" t="str">
            <v>Closed</v>
          </cell>
          <cell r="P1769">
            <v>7582</v>
          </cell>
          <cell r="Q1769" t="str">
            <v>C11479</v>
          </cell>
          <cell r="R1769">
            <v>38615</v>
          </cell>
          <cell r="S1769" t="str">
            <v>mungov</v>
          </cell>
          <cell r="U1769" t="str">
            <v>Replace the HT-19/19X reactors with 600A, 0.5 ohm reactors._x000D_
Replace the HT-21/21A reactors with 600A, 1.5 ohm reactors.</v>
          </cell>
          <cell r="V1769" t="str">
            <v>Added the following scope to this FP - "Install MECo portion of the Nashua St. Transformer Relocation project (C10913)".  No specific, separate FP was taken out for this, therefore EIG added it to this FP.</v>
          </cell>
          <cell r="W1769" t="str">
            <v>The historic 13.8kV network supply cables from Faraday Street will be spliced to historic Webster Street 13.8kV Tie Cables.  The reactors on HT-19/19X and HT-21/21A need to be changed to ensure equitable sharing of the AC Secondary Network load.</v>
          </cell>
          <cell r="X1769" t="str">
            <v>Div Ops-NE Electric</v>
          </cell>
          <cell r="Y1769" t="str">
            <v>75005310E</v>
          </cell>
          <cell r="Z1769" t="str">
            <v>MAE1000 - MA Electric Distribution PC</v>
          </cell>
          <cell r="AA1769" t="str">
            <v>NONE</v>
          </cell>
          <cell r="AB1769" t="str">
            <v>SUB #6 WEBSTER ST, WORCESTER</v>
          </cell>
          <cell r="AE1769">
            <v>4</v>
          </cell>
          <cell r="AF1769" t="str">
            <v>4</v>
          </cell>
          <cell r="AG1769">
            <v>39471</v>
          </cell>
          <cell r="AH1769">
            <v>714349</v>
          </cell>
          <cell r="AI1769">
            <v>0</v>
          </cell>
          <cell r="AJ1769">
            <v>0</v>
          </cell>
          <cell r="AK1769">
            <v>0</v>
          </cell>
          <cell r="AL1769">
            <v>1</v>
          </cell>
          <cell r="AM1769">
            <v>0</v>
          </cell>
          <cell r="AN1769">
            <v>1</v>
          </cell>
        </row>
        <row r="1770">
          <cell r="A1770" t="str">
            <v>C011481</v>
          </cell>
          <cell r="B1770">
            <v>5310</v>
          </cell>
          <cell r="D1770" t="str">
            <v>Grafton St. 600V Supply-Worc Study</v>
          </cell>
          <cell r="E1770" t="str">
            <v>P_Electric Distribution Line MA</v>
          </cell>
          <cell r="G1770" t="str">
            <v>NONE</v>
          </cell>
          <cell r="H1770" t="str">
            <v>NONE</v>
          </cell>
          <cell r="I1770" t="str">
            <v>MODE, GUY F</v>
          </cell>
          <cell r="J1770" t="str">
            <v>System Capacity &amp; Performance</v>
          </cell>
          <cell r="L1770" t="str">
            <v>Reliability - Dist</v>
          </cell>
          <cell r="M1770" t="str">
            <v>Specific</v>
          </cell>
          <cell r="O1770" t="str">
            <v>Closed</v>
          </cell>
          <cell r="P1770">
            <v>8144</v>
          </cell>
          <cell r="Q1770" t="str">
            <v>C11481</v>
          </cell>
          <cell r="R1770">
            <v>38615</v>
          </cell>
          <cell r="S1770" t="str">
            <v>mungov</v>
          </cell>
          <cell r="U1770" t="str">
            <v>Install a PMH-10 switchgear, with two sets of fault indicators for two of the loadbreaks and a set of CTs to be used in the differential relay scheme for the 13.8/0.6kV Transformer off a third loadbreak.  Resupply HT-26, HT-26X, and t</v>
          </cell>
          <cell r="V1770" t="str">
            <v xml:space="preserve">  </v>
          </cell>
          <cell r="W1770" t="str">
            <v>An additional breaker position at Grafton Street is needed to terminate HT-12 to avoid a single contingency loss of the Worcester AC Secondary Supply Cables HT-6A and HT-5.</v>
          </cell>
          <cell r="X1770" t="str">
            <v>Div Ops-NE Electric</v>
          </cell>
          <cell r="Y1770" t="str">
            <v>75005310E</v>
          </cell>
          <cell r="Z1770" t="str">
            <v>MAE1000 - MA Electric Distribution PC</v>
          </cell>
          <cell r="AA1770" t="str">
            <v>NONE</v>
          </cell>
          <cell r="AB1770" t="str">
            <v>SUB #9 GRAFTON ST, WORCESTER</v>
          </cell>
          <cell r="AE1770">
            <v>3</v>
          </cell>
          <cell r="AF1770" t="str">
            <v>3</v>
          </cell>
          <cell r="AG1770">
            <v>39169</v>
          </cell>
          <cell r="AH1770">
            <v>399346</v>
          </cell>
          <cell r="AI1770">
            <v>0</v>
          </cell>
          <cell r="AJ1770">
            <v>0</v>
          </cell>
          <cell r="AK1770">
            <v>0</v>
          </cell>
          <cell r="AL1770">
            <v>0</v>
          </cell>
          <cell r="AM1770">
            <v>1</v>
          </cell>
          <cell r="AN1770">
            <v>1</v>
          </cell>
        </row>
        <row r="1771">
          <cell r="A1771" t="str">
            <v>C011482</v>
          </cell>
          <cell r="B1771">
            <v>5310</v>
          </cell>
          <cell r="D1771" t="str">
            <v>HT-12, HT-20X Cable Term-Worc Study</v>
          </cell>
          <cell r="E1771" t="str">
            <v>P_Electric Distribution Line MA</v>
          </cell>
          <cell r="G1771" t="str">
            <v>49</v>
          </cell>
          <cell r="H1771" t="str">
            <v>NONE</v>
          </cell>
          <cell r="I1771" t="str">
            <v>MODE, GUY F</v>
          </cell>
          <cell r="J1771" t="str">
            <v>System Capacity &amp; Performance</v>
          </cell>
          <cell r="L1771" t="str">
            <v>Reliability - Dist</v>
          </cell>
          <cell r="M1771" t="str">
            <v>Specific</v>
          </cell>
          <cell r="O1771" t="str">
            <v>Closed</v>
          </cell>
          <cell r="P1771">
            <v>8174</v>
          </cell>
          <cell r="Q1771" t="str">
            <v>C11482</v>
          </cell>
          <cell r="R1771">
            <v>38615</v>
          </cell>
          <cell r="S1771" t="str">
            <v>mungov</v>
          </cell>
          <cell r="U1771" t="str">
            <v>At Grafton St. transfer the HT-12 termination to the now vacant 3T position._x000D_
At Webster St. transfer the HT-20X termination to the empty HT-12X position.</v>
          </cell>
          <cell r="V1771" t="str">
            <v xml:space="preserve">  </v>
          </cell>
          <cell r="W1771" t="str">
            <v>The AC Secondary Network Supply cable HT-5 will be transferred from Faraday Street to Webster Street and terminated at the vacant HT-12X position through HT-20X.  To avoid two network supply cables from being out of service due to a single contingency eve</v>
          </cell>
          <cell r="X1771" t="str">
            <v>Div Ops-NE Electric</v>
          </cell>
          <cell r="Y1771" t="str">
            <v>75005310E</v>
          </cell>
          <cell r="Z1771" t="str">
            <v>MAE1000 - MA Electric Distribution PC</v>
          </cell>
          <cell r="AA1771" t="str">
            <v>NONE</v>
          </cell>
          <cell r="AB1771" t="str">
            <v>SUB #6 WEBSTER ST, WORCESTER</v>
          </cell>
          <cell r="AE1771">
            <v>2</v>
          </cell>
          <cell r="AF1771" t="str">
            <v>2</v>
          </cell>
          <cell r="AG1771">
            <v>39308</v>
          </cell>
          <cell r="AH1771">
            <v>80000</v>
          </cell>
          <cell r="AI1771">
            <v>1</v>
          </cell>
          <cell r="AJ1771">
            <v>1</v>
          </cell>
          <cell r="AK1771">
            <v>1</v>
          </cell>
          <cell r="AL1771">
            <v>0</v>
          </cell>
          <cell r="AM1771">
            <v>1</v>
          </cell>
          <cell r="AN1771">
            <v>1</v>
          </cell>
        </row>
        <row r="1772">
          <cell r="A1772" t="str">
            <v>C011483</v>
          </cell>
          <cell r="B1772">
            <v>5310</v>
          </cell>
          <cell r="D1772" t="str">
            <v>Faraday Network Cables-Worc Study</v>
          </cell>
          <cell r="E1772" t="str">
            <v>P_Electric Distribution Line MA</v>
          </cell>
          <cell r="G1772" t="str">
            <v>49</v>
          </cell>
          <cell r="H1772" t="str">
            <v>NONE</v>
          </cell>
          <cell r="J1772" t="str">
            <v>System Capacity &amp; Performance</v>
          </cell>
          <cell r="L1772" t="str">
            <v>Reliability - Dist</v>
          </cell>
          <cell r="M1772" t="str">
            <v>Specific</v>
          </cell>
          <cell r="O1772" t="str">
            <v>Closed</v>
          </cell>
          <cell r="P1772">
            <v>8091</v>
          </cell>
          <cell r="Q1772" t="str">
            <v>C11483</v>
          </cell>
          <cell r="R1772">
            <v>38615</v>
          </cell>
          <cell r="S1772" t="str">
            <v>mungov</v>
          </cell>
          <cell r="U1772" t="str">
            <v>Remove the Webster St. to Faraday St. Tie Cables, then transfer the Faraday St. Network Cables to the Webster St. Cables._x000D_
Splice HT-8A to HT-19._x000D_
Splice HT-50 to HT-19X._x000D_
Splice HT-5 to HT-20X._x000D_
Splice HT-8 to HT21/21A.</v>
          </cell>
          <cell r="V1772" t="str">
            <v xml:space="preserve">  </v>
          </cell>
          <cell r="W1772" t="str">
            <v>The Worcester 13.8kV Grid needs to be separated inorder to mitigate the impact of the Central MA Project at Wachusett.  The four 13.8kV Network Supply cables from Faraday Street will be transferred to Webster Street.</v>
          </cell>
          <cell r="X1772" t="str">
            <v>Div Ops-NE Electric</v>
          </cell>
          <cell r="Y1772" t="str">
            <v>75005310E</v>
          </cell>
          <cell r="Z1772" t="str">
            <v>MAE1000 - MA Electric Distribution PC</v>
          </cell>
          <cell r="AA1772" t="str">
            <v>NONE</v>
          </cell>
          <cell r="AB1772" t="str">
            <v>SUB #11 FARADAY ST, WORCESTER</v>
          </cell>
          <cell r="AE1772">
            <v>1</v>
          </cell>
          <cell r="AF1772" t="str">
            <v>1</v>
          </cell>
          <cell r="AG1772">
            <v>38673</v>
          </cell>
          <cell r="AH1772">
            <v>92329</v>
          </cell>
          <cell r="AI1772">
            <v>1</v>
          </cell>
          <cell r="AJ1772">
            <v>1</v>
          </cell>
          <cell r="AK1772">
            <v>1</v>
          </cell>
          <cell r="AL1772">
            <v>0</v>
          </cell>
          <cell r="AM1772">
            <v>1</v>
          </cell>
          <cell r="AN1772">
            <v>1</v>
          </cell>
        </row>
        <row r="1773">
          <cell r="A1773" t="str">
            <v>C011484</v>
          </cell>
          <cell r="B1773">
            <v>5310</v>
          </cell>
          <cell r="D1773" t="str">
            <v>Nashua St. #25 Phase 2-Worc Study</v>
          </cell>
          <cell r="E1773" t="str">
            <v>P_Electric Distribution Sub MA</v>
          </cell>
          <cell r="G1773" t="str">
            <v>35</v>
          </cell>
          <cell r="H1773" t="str">
            <v>NONE</v>
          </cell>
          <cell r="I1773" t="str">
            <v>DUNNELLS, MATTHEW</v>
          </cell>
          <cell r="J1773" t="str">
            <v>System Capacity &amp; Performance</v>
          </cell>
          <cell r="K1773" t="str">
            <v>D_Non-REP SUB OTHER</v>
          </cell>
          <cell r="L1773" t="str">
            <v>Reliability - Dist</v>
          </cell>
          <cell r="M1773" t="str">
            <v>Specific</v>
          </cell>
          <cell r="O1773" t="str">
            <v>Closed</v>
          </cell>
          <cell r="P1773">
            <v>7403</v>
          </cell>
          <cell r="Q1773" t="str">
            <v>C11484</v>
          </cell>
          <cell r="R1773">
            <v>38615</v>
          </cell>
          <cell r="S1773" t="str">
            <v>mungov</v>
          </cell>
          <cell r="U1773" t="str">
            <v>Complete the Substation Automation Project._x000D_
Replace the HT-58 and HT-61 Square D FVBS 1121125 breakers with 40kA interrupting breakers.</v>
          </cell>
          <cell r="V1773" t="str">
            <v xml:space="preserve">  </v>
          </cell>
          <cell r="W1773" t="str">
            <v>Complete the substation automation project at Nashua Street Substation._x000D_
The HT-58 and HT-61 breakers' interrupting capability is exceeded after the completion of the Central MA Project at Wachusett and Project C11439.</v>
          </cell>
          <cell r="X1773" t="str">
            <v>Div Ops-NE Electric</v>
          </cell>
          <cell r="Y1773" t="str">
            <v>75005310E</v>
          </cell>
          <cell r="Z1773" t="str">
            <v>MAE1000 - MA Electric Distribution PC</v>
          </cell>
          <cell r="AA1773" t="str">
            <v>NONE</v>
          </cell>
          <cell r="AB1773" t="str">
            <v>SUB #25 NASHUA STREET, WORCESTER</v>
          </cell>
          <cell r="AE1773">
            <v>2</v>
          </cell>
          <cell r="AF1773" t="str">
            <v>2</v>
          </cell>
          <cell r="AG1773">
            <v>39924</v>
          </cell>
          <cell r="AH1773">
            <v>814000</v>
          </cell>
          <cell r="AI1773">
            <v>0</v>
          </cell>
          <cell r="AJ1773">
            <v>0</v>
          </cell>
          <cell r="AK1773">
            <v>0</v>
          </cell>
          <cell r="AL1773">
            <v>1</v>
          </cell>
          <cell r="AM1773">
            <v>0</v>
          </cell>
          <cell r="AN1773">
            <v>1</v>
          </cell>
        </row>
        <row r="1774">
          <cell r="A1774" t="str">
            <v>C011485</v>
          </cell>
          <cell r="B1774">
            <v>5310</v>
          </cell>
          <cell r="D1774" t="str">
            <v>Faraday Supply Cables-Worc Study</v>
          </cell>
          <cell r="E1774" t="str">
            <v>P_Electric Distribution Line MA</v>
          </cell>
          <cell r="G1774" t="str">
            <v>NONE</v>
          </cell>
          <cell r="H1774" t="str">
            <v>NONE</v>
          </cell>
          <cell r="L1774" t="str">
            <v>Reliability - Dist</v>
          </cell>
          <cell r="M1774" t="str">
            <v>Specific</v>
          </cell>
          <cell r="O1774" t="str">
            <v>cancelled</v>
          </cell>
          <cell r="Q1774" t="str">
            <v>C11485</v>
          </cell>
          <cell r="R1774">
            <v>38615</v>
          </cell>
          <cell r="S1774" t="str">
            <v>mungov</v>
          </cell>
          <cell r="U1774" t="str">
            <v>At Faraday St. transfer the HT-44 cable termination to the previous HT-21/21A position.  At Faraday St. transfer the HT-57 cable termination to the previous HT-20/20X position.</v>
          </cell>
          <cell r="V1774" t="str">
            <v xml:space="preserve">  </v>
          </cell>
          <cell r="W1774" t="str">
            <v>To optimize the reliability of supply to Faraday Street load, the HT-44 and HT-57 cable terminations need to be installed in now vacant historic Webster Street to Faraday Street tie cables, after completion of Project C11483.</v>
          </cell>
          <cell r="X1774" t="str">
            <v>Div Ops-NE Electric</v>
          </cell>
          <cell r="Y1774" t="str">
            <v>75005310E</v>
          </cell>
          <cell r="Z1774" t="str">
            <v>MAE1000 - MA Electric Distribution PC</v>
          </cell>
          <cell r="AA1774" t="str">
            <v>NONE</v>
          </cell>
          <cell r="AB1774" t="str">
            <v>SUB #11 FARADAY ST, WORCESTER</v>
          </cell>
          <cell r="AE1774">
            <v>1</v>
          </cell>
          <cell r="AF1774" t="str">
            <v>1</v>
          </cell>
          <cell r="AG1774">
            <v>38673</v>
          </cell>
          <cell r="AH1774">
            <v>35328</v>
          </cell>
          <cell r="AK1774">
            <v>39847</v>
          </cell>
        </row>
        <row r="1775">
          <cell r="A1775" t="str">
            <v>C011486</v>
          </cell>
          <cell r="B1775">
            <v>5310</v>
          </cell>
          <cell r="C1775" t="str">
            <v>Massachusetts - West</v>
          </cell>
          <cell r="D1775" t="str">
            <v>Cooks Pond Metal Clad-Worc Study</v>
          </cell>
          <cell r="E1775" t="str">
            <v>P_Electric Distribution Sub MA</v>
          </cell>
          <cell r="F1775" t="str">
            <v>USSC0508P55 v3</v>
          </cell>
          <cell r="G1775" t="str">
            <v>41</v>
          </cell>
          <cell r="H1775" t="str">
            <v>29</v>
          </cell>
          <cell r="I1775" t="str">
            <v>EMBRIANO, JOHN</v>
          </cell>
          <cell r="J1775" t="str">
            <v>System Capacity &amp; Performance</v>
          </cell>
          <cell r="K1775" t="str">
            <v>D_Non-REP SUB OTHER</v>
          </cell>
          <cell r="L1775" t="str">
            <v>Reliability - Dist</v>
          </cell>
          <cell r="M1775" t="str">
            <v>Specific</v>
          </cell>
          <cell r="O1775" t="str">
            <v>open</v>
          </cell>
          <cell r="P1775">
            <v>7248</v>
          </cell>
          <cell r="Q1775" t="str">
            <v>C11486</v>
          </cell>
          <cell r="R1775">
            <v>38615</v>
          </cell>
          <cell r="S1775" t="str">
            <v>mungov</v>
          </cell>
          <cell r="U1775" t="str">
            <v>At Cooks Pond Sub install a 6 feeder metal clad substation with complete automation.  Retire and remove the existing outdoor equipment.</v>
          </cell>
          <cell r="V1775" t="str">
            <v>Update DoA to agree with Sanction Paper v3</v>
          </cell>
          <cell r="W1775" t="str">
            <v>Cooks Pond Transformer #1 and #2 thermally overload for loss of one unit onto the other.  _x000D_
Improves reliability to customers.  The majority of the station outages are due to animal contact, the new metal clad substation will elminate the animal contacts.</v>
          </cell>
          <cell r="X1775" t="str">
            <v>Div Ops-NE Electric</v>
          </cell>
          <cell r="Y1775" t="str">
            <v>75005310E</v>
          </cell>
          <cell r="Z1775" t="str">
            <v>MAE1000 - MA Electric Distribution PC</v>
          </cell>
          <cell r="AA1775" t="str">
            <v>NONE</v>
          </cell>
          <cell r="AB1775" t="str">
            <v>SUB #23 COOKS POND, WORCESTER</v>
          </cell>
          <cell r="AC1775" t="str">
            <v>A2 C2 X2</v>
          </cell>
          <cell r="AE1775">
            <v>4</v>
          </cell>
          <cell r="AF1775" t="str">
            <v>4</v>
          </cell>
          <cell r="AG1775">
            <v>41444</v>
          </cell>
          <cell r="AH1775">
            <v>3225000</v>
          </cell>
        </row>
        <row r="1776">
          <cell r="A1776" t="str">
            <v>C011487</v>
          </cell>
          <cell r="B1776">
            <v>5310</v>
          </cell>
          <cell r="D1776" t="str">
            <v>Cooks Pd Feeder Getaways-Worc Study</v>
          </cell>
          <cell r="E1776" t="str">
            <v>P_Electric Distribution Line MA</v>
          </cell>
          <cell r="G1776" t="str">
            <v>NONE</v>
          </cell>
          <cell r="H1776" t="str">
            <v>NONE</v>
          </cell>
          <cell r="J1776" t="str">
            <v>System Capacity &amp; Performance</v>
          </cell>
          <cell r="L1776" t="str">
            <v>Reliability - Dist</v>
          </cell>
          <cell r="M1776" t="str">
            <v>Specific</v>
          </cell>
          <cell r="O1776" t="str">
            <v>cancelled</v>
          </cell>
          <cell r="P1776">
            <v>7921</v>
          </cell>
          <cell r="Q1776" t="str">
            <v>C11487</v>
          </cell>
          <cell r="R1776">
            <v>38615</v>
          </cell>
          <cell r="S1776" t="str">
            <v>mungov</v>
          </cell>
          <cell r="U1776" t="str">
            <v>Install approximately one section of 3-1/C-1000 Cu EPR 15kV jacketed concentric neutral conductor from each of the new station breaker terminations to the feeder getaway cables.</v>
          </cell>
          <cell r="V1776" t="str">
            <v xml:space="preserve">  </v>
          </cell>
          <cell r="W1776" t="str">
            <v>Needed tp connect the new substation equipment to the substation circuits.</v>
          </cell>
          <cell r="X1776" t="str">
            <v>Div Ops-NE Electric</v>
          </cell>
          <cell r="Y1776" t="str">
            <v>75005310E</v>
          </cell>
          <cell r="Z1776" t="str">
            <v>MAE1000 - MA Electric Distribution PC</v>
          </cell>
          <cell r="AA1776" t="str">
            <v>NONE</v>
          </cell>
          <cell r="AB1776" t="str">
            <v>MASS PLANT - MA 5310 - MAE1000</v>
          </cell>
          <cell r="AE1776">
            <v>1</v>
          </cell>
          <cell r="AF1776" t="str">
            <v>1</v>
          </cell>
          <cell r="AG1776">
            <v>38910</v>
          </cell>
          <cell r="AH1776">
            <v>64000</v>
          </cell>
          <cell r="AK1776">
            <v>39386</v>
          </cell>
        </row>
        <row r="1777">
          <cell r="A1777" t="str">
            <v>C011488</v>
          </cell>
          <cell r="B1777">
            <v>5310</v>
          </cell>
          <cell r="C1777" t="str">
            <v>Massachusetts - West</v>
          </cell>
          <cell r="D1777" t="str">
            <v>Cooks Pond 23W4 Feeder-Worc Study</v>
          </cell>
          <cell r="E1777" t="str">
            <v>P_Electric Distribution Line MA</v>
          </cell>
          <cell r="F1777" t="str">
            <v>USSC0508P55 v3</v>
          </cell>
          <cell r="G1777" t="str">
            <v>41</v>
          </cell>
          <cell r="H1777" t="str">
            <v>29</v>
          </cell>
          <cell r="I1777" t="str">
            <v>RIVENBURGH, GARTH A.</v>
          </cell>
          <cell r="J1777" t="str">
            <v>System Capacity &amp; Performance</v>
          </cell>
          <cell r="K1777" t="str">
            <v>D_Non-REP LINE OTHER</v>
          </cell>
          <cell r="L1777" t="str">
            <v>Reliability - Dist</v>
          </cell>
          <cell r="M1777" t="str">
            <v>Specific</v>
          </cell>
          <cell r="O1777" t="str">
            <v>open</v>
          </cell>
          <cell r="P1777">
            <v>7922</v>
          </cell>
          <cell r="Q1777" t="str">
            <v>C11488</v>
          </cell>
          <cell r="R1777">
            <v>38615</v>
          </cell>
          <cell r="S1777" t="str">
            <v>mungov</v>
          </cell>
          <cell r="U1777" t="str">
            <v>Install the new 23W4 feeder from Cooks Pond Sub.  The cable will supply half of Chandler St. Sub and all of Worcester State College.  On June St. and Chandler St. parallel sets of 350 Cu are required for capacity.</v>
          </cell>
          <cell r="V1777" t="str">
            <v>Update DoA to agree with Sanction Paper v3</v>
          </cell>
          <cell r="W1777" t="str">
            <v>The 13.8/4.16kV Chandler Street Substation is currently being rebuilt.  The 23W4 feeder is needed to provide firm supply to the Chandler St. Substation and provide normal load relief to the area circuits.</v>
          </cell>
          <cell r="X1777" t="str">
            <v>Div Ops-NE Electric</v>
          </cell>
          <cell r="Y1777" t="str">
            <v>75005310E</v>
          </cell>
          <cell r="Z1777" t="str">
            <v>MAE1000 - MA Electric Distribution PC</v>
          </cell>
          <cell r="AA1777" t="str">
            <v>NONE</v>
          </cell>
          <cell r="AB1777" t="str">
            <v>MASS PLANT - MA 5310 - MAE1000</v>
          </cell>
          <cell r="AC1777" t="str">
            <v>A0 C9 X3</v>
          </cell>
          <cell r="AE1777">
            <v>5</v>
          </cell>
          <cell r="AF1777" t="str">
            <v>5</v>
          </cell>
          <cell r="AG1777">
            <v>41444</v>
          </cell>
          <cell r="AH1777">
            <v>3920000</v>
          </cell>
        </row>
        <row r="1778">
          <cell r="A1778" t="str">
            <v>C011493</v>
          </cell>
          <cell r="B1778">
            <v>5310</v>
          </cell>
          <cell r="D1778" t="str">
            <v>HT-56A Term Transfer-Worc Study</v>
          </cell>
          <cell r="E1778" t="str">
            <v>P_Electric Distribution Line MA</v>
          </cell>
          <cell r="G1778" t="str">
            <v>NONE</v>
          </cell>
          <cell r="H1778" t="str">
            <v>NONE</v>
          </cell>
          <cell r="L1778" t="str">
            <v>Reliability - Dist</v>
          </cell>
          <cell r="M1778" t="str">
            <v>Specific</v>
          </cell>
          <cell r="O1778" t="str">
            <v>cancelled</v>
          </cell>
          <cell r="Q1778" t="str">
            <v>C11493</v>
          </cell>
          <cell r="R1778">
            <v>38615</v>
          </cell>
          <cell r="S1778" t="str">
            <v>mungov</v>
          </cell>
          <cell r="U1778" t="str">
            <v>Remove HT-56A from the Grafton St. disconnects and splice it to HT-56B within a manhole on Franklin Street.  Remove the extraneous conductor.  The previous HT-56A termination will be left vacant for a later project.</v>
          </cell>
          <cell r="V1778" t="str">
            <v xml:space="preserve">  </v>
          </cell>
          <cell r="W1778" t="str">
            <v>An additional 13.8kV breaker position is required at Grafton Street Substation to terminate a new 13.8kV supply cable from Vernon Hill into.</v>
          </cell>
          <cell r="X1778" t="str">
            <v>Div Ops-NE Electric</v>
          </cell>
          <cell r="Y1778" t="str">
            <v>75005310E</v>
          </cell>
          <cell r="Z1778" t="str">
            <v>MAE1000 - MA Electric Distribution PC</v>
          </cell>
          <cell r="AA1778" t="str">
            <v>NONE</v>
          </cell>
          <cell r="AB1778" t="str">
            <v>SUB #9 GRAFTON ST, WORCESTER</v>
          </cell>
          <cell r="AE1778">
            <v>0</v>
          </cell>
          <cell r="AK1778">
            <v>39294</v>
          </cell>
        </row>
        <row r="1779">
          <cell r="A1779" t="str">
            <v>C011518</v>
          </cell>
          <cell r="B1779">
            <v>5310</v>
          </cell>
          <cell r="D1779" t="str">
            <v>Adams Substation 23kV 2 and 5 Lines</v>
          </cell>
          <cell r="E1779" t="str">
            <v>P_Electric Distribution Line MA</v>
          </cell>
          <cell r="G1779" t="str">
            <v>NONE</v>
          </cell>
          <cell r="H1779" t="str">
            <v>NONE</v>
          </cell>
          <cell r="I1779" t="str">
            <v>THOMAS, DAVID</v>
          </cell>
          <cell r="J1779" t="str">
            <v>System Capacity &amp; Performance</v>
          </cell>
          <cell r="L1779" t="str">
            <v>Reliability - Dist</v>
          </cell>
          <cell r="M1779" t="str">
            <v>Specific</v>
          </cell>
          <cell r="O1779" t="str">
            <v>Closed</v>
          </cell>
          <cell r="P1779">
            <v>7726</v>
          </cell>
          <cell r="Q1779" t="str">
            <v>C11518</v>
          </cell>
          <cell r="R1779">
            <v>38616</v>
          </cell>
          <cell r="S1779" t="str">
            <v>mungov</v>
          </cell>
          <cell r="U1779" t="str">
            <v>Set five new poles within the existing #2, #4, and #5 right of way.  Transfer the #5 Line to the new poles.</v>
          </cell>
          <cell r="V1779" t="str">
            <v xml:space="preserve">  </v>
          </cell>
          <cell r="W1779" t="str">
            <v>The #2 and #5 23kV Lines share five common poles within the right of way leaving Adams Substation.  The common pole line leads to a greater risk of phase to phase contacts between the two circuits, and vertical galloping resulting in the loss of an indivi</v>
          </cell>
          <cell r="X1779" t="str">
            <v>Div Ops-NE Electric</v>
          </cell>
          <cell r="Y1779" t="str">
            <v>75005310E</v>
          </cell>
          <cell r="Z1779" t="str">
            <v>MAE1000 - MA Electric Distribution PC</v>
          </cell>
          <cell r="AA1779" t="str">
            <v>NONE</v>
          </cell>
          <cell r="AB1779" t="str">
            <v>SUB #21 ADAMS, ADAMS</v>
          </cell>
          <cell r="AE1779">
            <v>2</v>
          </cell>
          <cell r="AF1779" t="str">
            <v>2</v>
          </cell>
          <cell r="AG1779">
            <v>39107</v>
          </cell>
          <cell r="AH1779">
            <v>32000</v>
          </cell>
          <cell r="AI1779">
            <v>1</v>
          </cell>
          <cell r="AJ1779">
            <v>1</v>
          </cell>
          <cell r="AK1779">
            <v>1</v>
          </cell>
          <cell r="AL1779">
            <v>0</v>
          </cell>
          <cell r="AM1779">
            <v>1</v>
          </cell>
          <cell r="AN1779">
            <v>1</v>
          </cell>
        </row>
        <row r="1780">
          <cell r="A1780" t="str">
            <v>C011540</v>
          </cell>
          <cell r="B1780">
            <v>5310</v>
          </cell>
          <cell r="D1780" t="str">
            <v>HT-27 Project-Worc Study</v>
          </cell>
          <cell r="E1780" t="str">
            <v>P_Electric Distribution Line MA</v>
          </cell>
          <cell r="G1780" t="str">
            <v>49</v>
          </cell>
          <cell r="H1780" t="str">
            <v>NONE</v>
          </cell>
          <cell r="I1780" t="str">
            <v>CERCHIONE, ROBERT</v>
          </cell>
          <cell r="J1780" t="str">
            <v>System Capacity &amp; Performance</v>
          </cell>
          <cell r="K1780" t="str">
            <v>D_Non-REP LINE OTHER</v>
          </cell>
          <cell r="L1780" t="str">
            <v>Reliability - Dist</v>
          </cell>
          <cell r="M1780" t="str">
            <v>Specific</v>
          </cell>
          <cell r="O1780" t="str">
            <v>Closed</v>
          </cell>
          <cell r="P1780">
            <v>8175</v>
          </cell>
          <cell r="Q1780" t="str">
            <v>C11540</v>
          </cell>
          <cell r="R1780">
            <v>38617</v>
          </cell>
          <cell r="S1780" t="str">
            <v>mungov</v>
          </cell>
          <cell r="U1780" t="str">
            <v>Reconductor HT-27 from MH1283 Cambridge St. to the McKeon Rd. switchgear._x000D_
Resupply the Kansas St. Switchgear, alternate/preferred with HT-28._x000D_
Resupply the Central Fabricating load from the new 160 Fremont St. Switchgear.</v>
          </cell>
          <cell r="V1780" t="str">
            <v xml:space="preserve">  </v>
          </cell>
          <cell r="W1780" t="str">
            <v>The reconductoring is required to alleviate the contingency thermal overloads on the Cambridge Street supply cables HT-9 and HT-16._x000D_
The load transfers are required to provide the same level of service reliability to the customers after HT-27 and HT-28 ar</v>
          </cell>
          <cell r="X1780" t="str">
            <v>Div Ops-NE Electric</v>
          </cell>
          <cell r="Y1780" t="str">
            <v>75005310E</v>
          </cell>
          <cell r="Z1780" t="str">
            <v>MAE1000 - MA Electric Distribution PC</v>
          </cell>
          <cell r="AA1780" t="str">
            <v>NONE</v>
          </cell>
          <cell r="AB1780" t="str">
            <v>SUB #8 VERNON HILL, WORCESTER</v>
          </cell>
          <cell r="AE1780">
            <v>3</v>
          </cell>
          <cell r="AF1780" t="str">
            <v>3</v>
          </cell>
          <cell r="AG1780">
            <v>41213</v>
          </cell>
          <cell r="AH1780">
            <v>292000</v>
          </cell>
          <cell r="AI1780">
            <v>0</v>
          </cell>
          <cell r="AJ1780">
            <v>0</v>
          </cell>
          <cell r="AK1780">
            <v>0</v>
          </cell>
          <cell r="AL1780">
            <v>0</v>
          </cell>
          <cell r="AM1780">
            <v>1</v>
          </cell>
          <cell r="AN1780">
            <v>1</v>
          </cell>
        </row>
        <row r="1781">
          <cell r="A1781" t="str">
            <v>C011541</v>
          </cell>
          <cell r="B1781">
            <v>5310</v>
          </cell>
          <cell r="D1781" t="str">
            <v>Vernon St.4kV Metal Clad-Worc Study</v>
          </cell>
          <cell r="E1781" t="str">
            <v>P_Electric Distribution Sub MA</v>
          </cell>
          <cell r="F1781" t="str">
            <v>DCIG-P3-11-05-2007</v>
          </cell>
          <cell r="G1781" t="str">
            <v>39</v>
          </cell>
          <cell r="H1781" t="str">
            <v>NONE</v>
          </cell>
          <cell r="I1781" t="str">
            <v>EMBRIANO, JOHN</v>
          </cell>
          <cell r="J1781" t="str">
            <v>System Capacity &amp; Performance</v>
          </cell>
          <cell r="L1781" t="str">
            <v>Reliability - Dist</v>
          </cell>
          <cell r="M1781" t="str">
            <v>Specific</v>
          </cell>
          <cell r="O1781" t="str">
            <v>Closed</v>
          </cell>
          <cell r="P1781">
            <v>7563</v>
          </cell>
          <cell r="Q1781" t="str">
            <v>C11541</v>
          </cell>
          <cell r="R1781">
            <v>38617</v>
          </cell>
          <cell r="S1781" t="str">
            <v>mungov</v>
          </cell>
          <cell r="U1781" t="str">
            <v>Install a 13.8/4.16kV metal clad substation with 3 feeder positions and a low side switchgear.  A 1.2MVAR capacitor bank.  Create an adapter plate for the existing 13.8/4.16kV transformer to allow standard bushings to be used, and rep</v>
          </cell>
          <cell r="V1781" t="str">
            <v xml:space="preserve">1/15/07 - Added REP designations - JC </v>
          </cell>
          <cell r="W1781" t="str">
            <v>The outdoor 4kV substation needs to be moved and rebuilt to allow for enough property to add a second 115kV supply and rebuild the 13.8kV Worcester Grid yard at Vernon Hill.</v>
          </cell>
          <cell r="X1781" t="str">
            <v>Div Ops-NE Electric</v>
          </cell>
          <cell r="Y1781" t="str">
            <v>75005310E</v>
          </cell>
          <cell r="Z1781" t="str">
            <v>MAE1000 - MA Electric Distribution PC</v>
          </cell>
          <cell r="AA1781" t="str">
            <v>NONE</v>
          </cell>
          <cell r="AB1781" t="str">
            <v>SUB #8 VERNON HILL, WORCESTER</v>
          </cell>
          <cell r="AE1781">
            <v>2</v>
          </cell>
          <cell r="AF1781" t="str">
            <v>2</v>
          </cell>
          <cell r="AG1781">
            <v>39399</v>
          </cell>
          <cell r="AH1781">
            <v>2610000</v>
          </cell>
          <cell r="AI1781">
            <v>0</v>
          </cell>
          <cell r="AJ1781">
            <v>0</v>
          </cell>
          <cell r="AK1781">
            <v>0</v>
          </cell>
          <cell r="AL1781">
            <v>1</v>
          </cell>
          <cell r="AM1781">
            <v>0</v>
          </cell>
          <cell r="AN1781">
            <v>1</v>
          </cell>
        </row>
        <row r="1782">
          <cell r="A1782" t="str">
            <v>C011542</v>
          </cell>
          <cell r="B1782">
            <v>5310</v>
          </cell>
          <cell r="D1782" t="str">
            <v>Vernon St. 4kV Getaways-Worc Study</v>
          </cell>
          <cell r="E1782" t="str">
            <v>P_Electric Distribution Line MA</v>
          </cell>
          <cell r="G1782" t="str">
            <v>36</v>
          </cell>
          <cell r="H1782" t="str">
            <v>NONE</v>
          </cell>
          <cell r="I1782" t="str">
            <v>CERCHIONE, ROBERT</v>
          </cell>
          <cell r="J1782" t="str">
            <v>System Capacity &amp; Performance</v>
          </cell>
          <cell r="K1782" t="str">
            <v>D_Non-REP LINE OTHER</v>
          </cell>
          <cell r="L1782" t="str">
            <v>Reliability - Dist</v>
          </cell>
          <cell r="M1782" t="str">
            <v>Specific</v>
          </cell>
          <cell r="O1782" t="str">
            <v>Closed</v>
          </cell>
          <cell r="P1782">
            <v>8771</v>
          </cell>
          <cell r="Q1782" t="str">
            <v>C11542</v>
          </cell>
          <cell r="R1782">
            <v>38617</v>
          </cell>
          <cell r="S1782" t="str">
            <v>mungov</v>
          </cell>
          <cell r="U1782" t="str">
            <v>Install approximately one section of 3-1/C-1000 Cu EPR 15kV jacketed concentric neutral conductor from each of the new 4kV station breaker terminations to the feeder getaway cables.</v>
          </cell>
          <cell r="V1782" t="str">
            <v xml:space="preserve">  </v>
          </cell>
          <cell r="W1782" t="str">
            <v>Connect the new Vernon Street 4kV substation to the feeders.</v>
          </cell>
          <cell r="X1782" t="str">
            <v>Div Ops-NE Electric</v>
          </cell>
          <cell r="Y1782" t="str">
            <v>75005310E</v>
          </cell>
          <cell r="Z1782" t="str">
            <v>MAE1000 - MA Electric Distribution PC</v>
          </cell>
          <cell r="AA1782" t="str">
            <v>NONE</v>
          </cell>
          <cell r="AB1782" t="str">
            <v>SUB #8 VERNON HILL, WORCESTER</v>
          </cell>
          <cell r="AE1782">
            <v>4</v>
          </cell>
          <cell r="AF1782" t="str">
            <v>4</v>
          </cell>
          <cell r="AG1782">
            <v>40147</v>
          </cell>
          <cell r="AH1782">
            <v>136000</v>
          </cell>
          <cell r="AI1782">
            <v>0</v>
          </cell>
          <cell r="AJ1782">
            <v>1</v>
          </cell>
          <cell r="AK1782">
            <v>1</v>
          </cell>
          <cell r="AL1782">
            <v>0</v>
          </cell>
          <cell r="AM1782">
            <v>1</v>
          </cell>
          <cell r="AN1782">
            <v>1</v>
          </cell>
        </row>
        <row r="1783">
          <cell r="A1783" t="str">
            <v>C011543</v>
          </cell>
          <cell r="B1783">
            <v>5310</v>
          </cell>
          <cell r="D1783" t="str">
            <v>Bloom 13kV Breaker Proj-Worc Study</v>
          </cell>
          <cell r="E1783" t="str">
            <v>P_Electric Distribution Sub MA</v>
          </cell>
          <cell r="G1783" t="str">
            <v>36</v>
          </cell>
          <cell r="H1783" t="str">
            <v>NONE</v>
          </cell>
          <cell r="I1783" t="str">
            <v>DUNNELLS, MATTHEW</v>
          </cell>
          <cell r="J1783" t="str">
            <v>System Capacity &amp; Performance</v>
          </cell>
          <cell r="K1783" t="str">
            <v>D_Non-REP LINE OTHER</v>
          </cell>
          <cell r="L1783" t="str">
            <v>Reliability - Dist</v>
          </cell>
          <cell r="M1783" t="str">
            <v>Specific</v>
          </cell>
          <cell r="O1783" t="str">
            <v>Closed</v>
          </cell>
          <cell r="P1783">
            <v>7194</v>
          </cell>
          <cell r="Q1783" t="str">
            <v>C11543</v>
          </cell>
          <cell r="R1783">
            <v>38617</v>
          </cell>
          <cell r="S1783" t="str">
            <v>mungov</v>
          </cell>
          <cell r="U1783" t="str">
            <v>Replace the four Square D FVBS 1121125 breakers 27W3, 244, 252, and 553 with 15kV class, 40kA interrupting breakers.</v>
          </cell>
          <cell r="V1783" t="str">
            <v xml:space="preserve">  </v>
          </cell>
          <cell r="W1783" t="str">
            <v>The interrupting capability of the four Square D FVBS 1121125 breakers 27W3, 244, 252, and 553 is currently exceeded.</v>
          </cell>
          <cell r="X1783" t="str">
            <v>Div Ops-NE Electric</v>
          </cell>
          <cell r="Y1783" t="str">
            <v>75005310E</v>
          </cell>
          <cell r="Z1783" t="str">
            <v>MAE1000 - MA Electric Distribution PC</v>
          </cell>
          <cell r="AA1783" t="str">
            <v>NONE</v>
          </cell>
          <cell r="AB1783" t="str">
            <v>SUB #27 BLOOMINGDALE, WORCESTER</v>
          </cell>
          <cell r="AE1783">
            <v>2</v>
          </cell>
          <cell r="AF1783" t="str">
            <v>2</v>
          </cell>
          <cell r="AG1783">
            <v>40008</v>
          </cell>
          <cell r="AH1783">
            <v>902000</v>
          </cell>
          <cell r="AI1783">
            <v>0</v>
          </cell>
          <cell r="AJ1783">
            <v>0</v>
          </cell>
          <cell r="AK1783">
            <v>0</v>
          </cell>
          <cell r="AL1783">
            <v>1</v>
          </cell>
          <cell r="AM1783">
            <v>0</v>
          </cell>
          <cell r="AN1783">
            <v>1</v>
          </cell>
        </row>
        <row r="1784">
          <cell r="A1784" t="str">
            <v>C011544</v>
          </cell>
          <cell r="B1784">
            <v>5310</v>
          </cell>
          <cell r="D1784" t="str">
            <v>Vernon 13kV Low Profile-Worc Study</v>
          </cell>
          <cell r="E1784" t="str">
            <v>P_Electric Distribution Sub MA</v>
          </cell>
          <cell r="F1784" t="str">
            <v>USSC0810P307R3</v>
          </cell>
          <cell r="G1784" t="str">
            <v>39</v>
          </cell>
          <cell r="H1784" t="str">
            <v>29</v>
          </cell>
          <cell r="I1784" t="str">
            <v>EMBRIANO, JOHN</v>
          </cell>
          <cell r="J1784" t="str">
            <v>Asset Condition</v>
          </cell>
          <cell r="K1784" t="str">
            <v>D_Non-REP SUB OTHER</v>
          </cell>
          <cell r="L1784" t="str">
            <v>Asset Replacement</v>
          </cell>
          <cell r="M1784" t="str">
            <v>Specific</v>
          </cell>
          <cell r="N1784" t="str">
            <v>Substation Asset Replacement</v>
          </cell>
          <cell r="O1784" t="str">
            <v>Closed</v>
          </cell>
          <cell r="P1784">
            <v>7562</v>
          </cell>
          <cell r="Q1784" t="str">
            <v>C11544</v>
          </cell>
          <cell r="R1784">
            <v>38617</v>
          </cell>
          <cell r="S1784" t="str">
            <v>mungov</v>
          </cell>
          <cell r="U1784" t="str">
            <v>Install an eight feeder substation with seven sets of 800A, 1 ohm feeder reactors and one set of 800A, 1.2 ohm feeder reactors for HT-43.  Feeder regulators are not necessary.  Install a 2-stage capacitor bank off of each bus, with ea</v>
          </cell>
          <cell r="V1784" t="str">
            <v>1/15/07 - Added REP designations - JC_x000D_
6/22/07 - Sent for approval for Prelimiary Engineering JFF _x000D_
USSC0810P307R3 total DoA $11.300M. C011544 $8.560M; C011545 $545K; C011546 $1.330M; C011547 $865M</v>
          </cell>
          <cell r="W1784" t="str">
            <v>The new Vernon Hill low profile substation is required to provide an additional two 13.8kV supply cables to the Worcester Grid.  The new low profile also improves reliability by providing an independent breaker position for each of the ciruits rather than</v>
          </cell>
          <cell r="X1784" t="str">
            <v>Div Ops-NE Electric</v>
          </cell>
          <cell r="Y1784" t="str">
            <v>75005310E</v>
          </cell>
          <cell r="Z1784" t="str">
            <v>MAE1000 - MA Electric Distribution PC</v>
          </cell>
          <cell r="AA1784" t="str">
            <v>NONE</v>
          </cell>
          <cell r="AB1784" t="str">
            <v>SUB #8 VERNON HILL, WORCESTER</v>
          </cell>
          <cell r="AE1784">
            <v>5</v>
          </cell>
          <cell r="AF1784" t="str">
            <v>5</v>
          </cell>
          <cell r="AG1784">
            <v>41282</v>
          </cell>
          <cell r="AH1784">
            <v>8560000</v>
          </cell>
          <cell r="AI1784">
            <v>0</v>
          </cell>
          <cell r="AJ1784">
            <v>0</v>
          </cell>
          <cell r="AK1784">
            <v>0</v>
          </cell>
          <cell r="AL1784">
            <v>1</v>
          </cell>
          <cell r="AM1784">
            <v>0</v>
          </cell>
          <cell r="AN1784">
            <v>1</v>
          </cell>
        </row>
        <row r="1785">
          <cell r="A1785" t="str">
            <v>C011545</v>
          </cell>
          <cell r="B1785">
            <v>5310</v>
          </cell>
          <cell r="D1785" t="str">
            <v>Vernon 13kV Getaways-Worc Study</v>
          </cell>
          <cell r="E1785" t="str">
            <v>P_Electric Distribution Line MA</v>
          </cell>
          <cell r="F1785" t="str">
            <v>USSC0810P307R3</v>
          </cell>
          <cell r="G1785" t="str">
            <v>39</v>
          </cell>
          <cell r="H1785" t="str">
            <v>29</v>
          </cell>
          <cell r="I1785" t="str">
            <v>RIVENBURGH, GARTH A.</v>
          </cell>
          <cell r="J1785" t="str">
            <v>System Capacity &amp; Performance</v>
          </cell>
          <cell r="K1785" t="str">
            <v>D_Non-REP LINE OTHER</v>
          </cell>
          <cell r="L1785" t="str">
            <v>Reliability - Dist</v>
          </cell>
          <cell r="M1785" t="str">
            <v>Specific</v>
          </cell>
          <cell r="O1785" t="str">
            <v>Closed</v>
          </cell>
          <cell r="P1785">
            <v>8767</v>
          </cell>
          <cell r="Q1785" t="str">
            <v>C11545</v>
          </cell>
          <cell r="R1785">
            <v>38617</v>
          </cell>
          <cell r="S1785" t="str">
            <v>mungov</v>
          </cell>
          <cell r="U1785" t="str">
            <v>Install approximately one section of 3-1/C-1000 Cu EPR 15kV jacketed concentric neutral conductor from the new 13kV station breaker terminations to the feeder getaway cables.</v>
          </cell>
          <cell r="V1785" t="str">
            <v xml:space="preserve">Project need has been confirmed as part of the 2007 Distribution Annual Plan review - by John Fritz_x000D_
USSC0810P307R3 total DoA $11.300M. C011544 $8.560M; C011545 $545K; C011546 $1.330M; C011547 $865M_x000D_
Responsible engineer now John Fritz  approved for Alan </v>
          </cell>
          <cell r="W1785" t="str">
            <v>Connect the new Vernon Hill substation equipment to the feeders.</v>
          </cell>
          <cell r="X1785" t="str">
            <v>Div Ops-NE Electric</v>
          </cell>
          <cell r="Y1785" t="str">
            <v>75005310E</v>
          </cell>
          <cell r="Z1785" t="str">
            <v>MAE1000 - MA Electric Distribution PC</v>
          </cell>
          <cell r="AA1785" t="str">
            <v>NONE</v>
          </cell>
          <cell r="AB1785" t="str">
            <v>SUB #8 VERNON HILL, WORCESTER</v>
          </cell>
          <cell r="AE1785">
            <v>6</v>
          </cell>
          <cell r="AF1785" t="str">
            <v>6</v>
          </cell>
          <cell r="AG1785">
            <v>41282</v>
          </cell>
          <cell r="AH1785">
            <v>545000</v>
          </cell>
          <cell r="AI1785">
            <v>0</v>
          </cell>
          <cell r="AJ1785">
            <v>0</v>
          </cell>
          <cell r="AK1785">
            <v>0</v>
          </cell>
          <cell r="AL1785">
            <v>1</v>
          </cell>
          <cell r="AM1785">
            <v>0</v>
          </cell>
          <cell r="AN1785">
            <v>1</v>
          </cell>
        </row>
        <row r="1786">
          <cell r="A1786" t="str">
            <v>C011546</v>
          </cell>
          <cell r="B1786">
            <v>5310</v>
          </cell>
          <cell r="D1786" t="str">
            <v>Vernon HT-29 Project-Worc Study</v>
          </cell>
          <cell r="E1786" t="str">
            <v>P_Electric Distribution Line MA</v>
          </cell>
          <cell r="F1786" t="str">
            <v>USSC0810P307R3</v>
          </cell>
          <cell r="G1786" t="str">
            <v>39</v>
          </cell>
          <cell r="H1786" t="str">
            <v>29</v>
          </cell>
          <cell r="I1786" t="str">
            <v>RIVENBURGH, GARTH A.</v>
          </cell>
          <cell r="J1786" t="str">
            <v>System Capacity &amp; Performance</v>
          </cell>
          <cell r="K1786" t="str">
            <v>D_Non-REP LINE OTHER</v>
          </cell>
          <cell r="L1786" t="str">
            <v>Reliability - Dist</v>
          </cell>
          <cell r="M1786" t="str">
            <v>Specific</v>
          </cell>
          <cell r="O1786" t="str">
            <v>Closed</v>
          </cell>
          <cell r="P1786">
            <v>8769</v>
          </cell>
          <cell r="Q1786" t="str">
            <v>C11546</v>
          </cell>
          <cell r="R1786">
            <v>38617</v>
          </cell>
          <cell r="S1786" t="str">
            <v>mungov</v>
          </cell>
          <cell r="U1786" t="str">
            <v>Install HT-29 as a new 13.8kV tie cable between the Vernon Hill and Grafton Street Substations, constructed of 8,500 circuit feet of new 3-1/C-1000 Cu EPR 15kV jacketed concentric neutral conductor._x000D_
Install HT-29 as a normally open a</v>
          </cell>
          <cell r="V1786" t="str">
            <v>USSC0810P307R3 total DoA $11.300M. C011544 $8.560M; C011545 $545K; C011546 $1.330M; C011547 $865M</v>
          </cell>
          <cell r="W1786" t="str">
            <v>New 13.8kV tie cables are required between Vernon Hill and Grafton Street to continue to reliably supply the Worcester Grid after the historic supply from Nashua Street is removed.</v>
          </cell>
          <cell r="X1786" t="str">
            <v>Div Ops-NE Electric</v>
          </cell>
          <cell r="Y1786" t="str">
            <v>75005310E</v>
          </cell>
          <cell r="Z1786" t="str">
            <v>MAE1000 - MA Electric Distribution PC</v>
          </cell>
          <cell r="AA1786" t="str">
            <v>NONE</v>
          </cell>
          <cell r="AB1786" t="str">
            <v>SUB #8 VERNON HILL, WORCESTER</v>
          </cell>
          <cell r="AE1786">
            <v>7</v>
          </cell>
          <cell r="AF1786" t="str">
            <v>7</v>
          </cell>
          <cell r="AG1786">
            <v>41282</v>
          </cell>
          <cell r="AH1786">
            <v>1330000</v>
          </cell>
          <cell r="AI1786">
            <v>0</v>
          </cell>
          <cell r="AJ1786">
            <v>0</v>
          </cell>
          <cell r="AK1786">
            <v>0</v>
          </cell>
          <cell r="AL1786">
            <v>1</v>
          </cell>
          <cell r="AM1786">
            <v>0</v>
          </cell>
          <cell r="AN1786">
            <v>1</v>
          </cell>
        </row>
        <row r="1787">
          <cell r="A1787" t="str">
            <v>C011547</v>
          </cell>
          <cell r="B1787">
            <v>5310</v>
          </cell>
          <cell r="D1787" t="str">
            <v>Vernon HT-63 Project-Worc Study</v>
          </cell>
          <cell r="E1787" t="str">
            <v>P_Electric Distribution Line MA</v>
          </cell>
          <cell r="F1787" t="str">
            <v>USSC0810P307R3</v>
          </cell>
          <cell r="G1787" t="str">
            <v>39</v>
          </cell>
          <cell r="H1787" t="str">
            <v>29</v>
          </cell>
          <cell r="I1787" t="str">
            <v>RIVENBURGH, GARTH A.</v>
          </cell>
          <cell r="J1787" t="str">
            <v>System Capacity &amp; Performance</v>
          </cell>
          <cell r="K1787" t="str">
            <v>D_Non-REP LINE OTHER</v>
          </cell>
          <cell r="L1787" t="str">
            <v>Reliability - Dist</v>
          </cell>
          <cell r="M1787" t="str">
            <v>Specific</v>
          </cell>
          <cell r="O1787" t="str">
            <v>Closed</v>
          </cell>
          <cell r="P1787">
            <v>8770</v>
          </cell>
          <cell r="Q1787" t="str">
            <v>C11547</v>
          </cell>
          <cell r="R1787">
            <v>38617</v>
          </cell>
          <cell r="S1787" t="str">
            <v>mungov</v>
          </cell>
          <cell r="U1787" t="str">
            <v>Install HT-63 as a new 13.8kV tie cable between the Vernon Hill and Grafton Street Substations, constructed of 8,500 circuit feet of new 3-1/C-1000 Cu EPR 15kV jacketed concentric neutral conductor.</v>
          </cell>
          <cell r="V1787" t="str">
            <v>USSC0810P307R3 total DoA $11.300M. C011544 $8.560M; C011545 $545K; C011546 $1.330M; C011547 $865M</v>
          </cell>
          <cell r="W1787" t="str">
            <v>New 13.8kV tie cables are required between Vernon Hill and Grafton Street to continue to reliably supply the Worcester Grid after the historic supply from Nashua Street is removed.</v>
          </cell>
          <cell r="X1787" t="str">
            <v>Div Ops-NE Electric</v>
          </cell>
          <cell r="Y1787" t="str">
            <v>75005310E</v>
          </cell>
          <cell r="Z1787" t="str">
            <v>MAE1000 - MA Electric Distribution PC</v>
          </cell>
          <cell r="AA1787" t="str">
            <v>NONE</v>
          </cell>
          <cell r="AB1787" t="str">
            <v>SUB #8 VERNON HILL, WORCESTER</v>
          </cell>
          <cell r="AE1787">
            <v>6</v>
          </cell>
          <cell r="AF1787" t="str">
            <v>6</v>
          </cell>
          <cell r="AG1787">
            <v>41282</v>
          </cell>
          <cell r="AH1787">
            <v>865000</v>
          </cell>
          <cell r="AI1787">
            <v>0</v>
          </cell>
          <cell r="AJ1787">
            <v>0</v>
          </cell>
          <cell r="AK1787">
            <v>0</v>
          </cell>
          <cell r="AL1787">
            <v>1</v>
          </cell>
          <cell r="AM1787">
            <v>0</v>
          </cell>
          <cell r="AN1787">
            <v>1</v>
          </cell>
        </row>
        <row r="1788">
          <cell r="A1788" t="str">
            <v>C011548</v>
          </cell>
          <cell r="B1788">
            <v>5310</v>
          </cell>
          <cell r="D1788" t="str">
            <v>Webster St. Phase 2-Worc Study</v>
          </cell>
          <cell r="E1788" t="str">
            <v>P_Electric Distribution Sub MA</v>
          </cell>
          <cell r="G1788" t="str">
            <v>NONE</v>
          </cell>
          <cell r="H1788" t="str">
            <v>NONE</v>
          </cell>
          <cell r="J1788" t="str">
            <v>System Capacity &amp; Performance</v>
          </cell>
          <cell r="L1788" t="str">
            <v>Reliability - Dist</v>
          </cell>
          <cell r="M1788" t="str">
            <v>Specific</v>
          </cell>
          <cell r="O1788" t="str">
            <v>cancelled</v>
          </cell>
          <cell r="P1788">
            <v>7583</v>
          </cell>
          <cell r="Q1788" t="str">
            <v>C11548</v>
          </cell>
          <cell r="R1788">
            <v>38617</v>
          </cell>
          <cell r="S1788" t="str">
            <v>mungov</v>
          </cell>
          <cell r="U1788" t="str">
            <v>Remove the HT-27/28 reactors and terminations._x000D_
Install two 9 MVAR capacitor banks similar to the existing No. 1A and 2A banks into the now available HT-27/28 terminations, for a station total of 36 MVARs.</v>
          </cell>
          <cell r="V1788" t="str">
            <v xml:space="preserve">  </v>
          </cell>
          <cell r="W1788" t="str">
            <v>The additional capacitors are required at Webster Street to sustain voltage during supply contingencies within 5% of nominal voltage._x000D_
HT-27 and HT-28 are removed from Webster Street and supplied as radial cables from the new Vernon Hill Substation.</v>
          </cell>
          <cell r="X1788" t="str">
            <v>Div Ops-NE Electric</v>
          </cell>
          <cell r="Y1788" t="str">
            <v>75005310E</v>
          </cell>
          <cell r="Z1788" t="str">
            <v>MAE1000 - MA Electric Distribution PC</v>
          </cell>
          <cell r="AA1788" t="str">
            <v>NONE</v>
          </cell>
          <cell r="AB1788" t="str">
            <v>SUB #6 WEBSTER ST, WORCESTER</v>
          </cell>
          <cell r="AE1788">
            <v>0</v>
          </cell>
          <cell r="AK1788">
            <v>39346</v>
          </cell>
        </row>
        <row r="1789">
          <cell r="A1789" t="str">
            <v>C011549</v>
          </cell>
          <cell r="B1789">
            <v>5310</v>
          </cell>
          <cell r="D1789" t="str">
            <v>Webster HT-27-28 Term-Worc Study</v>
          </cell>
          <cell r="E1789" t="str">
            <v>P_Electric Distribution Line MA</v>
          </cell>
          <cell r="G1789" t="str">
            <v>36</v>
          </cell>
          <cell r="H1789" t="str">
            <v>NONE</v>
          </cell>
          <cell r="J1789" t="str">
            <v>System Capacity &amp; Performance</v>
          </cell>
          <cell r="L1789" t="str">
            <v>Reliability - Dist</v>
          </cell>
          <cell r="M1789" t="str">
            <v>Specific</v>
          </cell>
          <cell r="O1789" t="str">
            <v>cancelled</v>
          </cell>
          <cell r="P1789">
            <v>8792</v>
          </cell>
          <cell r="Q1789" t="str">
            <v>C11549</v>
          </cell>
          <cell r="R1789">
            <v>38617</v>
          </cell>
          <cell r="S1789" t="str">
            <v>mungov</v>
          </cell>
          <cell r="U1789" t="str">
            <v>Remove the HT-27/28 reactors and terminations.</v>
          </cell>
          <cell r="V1789" t="str">
            <v xml:space="preserve">  </v>
          </cell>
          <cell r="W1789" t="str">
            <v>Distribution Line work required to remove the HT-27/28 terminations to allow for the installation of the additional capacitors Project C11548.</v>
          </cell>
          <cell r="X1789" t="str">
            <v>Div Ops-NE Electric</v>
          </cell>
          <cell r="Y1789" t="str">
            <v>75005310E</v>
          </cell>
          <cell r="Z1789" t="str">
            <v>MAE1000 - MA Electric Distribution PC</v>
          </cell>
          <cell r="AA1789" t="str">
            <v>NONE</v>
          </cell>
          <cell r="AB1789" t="str">
            <v>SUB #6 WEBSTER ST, WORCESTER</v>
          </cell>
          <cell r="AE1789">
            <v>0</v>
          </cell>
          <cell r="AK1789">
            <v>39456</v>
          </cell>
        </row>
        <row r="1790">
          <cell r="A1790" t="str">
            <v>C011550</v>
          </cell>
          <cell r="B1790">
            <v>5310</v>
          </cell>
          <cell r="D1790" t="str">
            <v>Webster T101 NeutralReac-Worc Study</v>
          </cell>
          <cell r="E1790" t="str">
            <v>P_Electric Distribution Sub MA</v>
          </cell>
          <cell r="G1790" t="str">
            <v>36</v>
          </cell>
          <cell r="H1790" t="str">
            <v>NONE</v>
          </cell>
          <cell r="I1790" t="str">
            <v>DUNNELLS, MATTHEW</v>
          </cell>
          <cell r="J1790" t="str">
            <v>System Capacity &amp; Performance</v>
          </cell>
          <cell r="L1790" t="str">
            <v>Reliability - Dist</v>
          </cell>
          <cell r="M1790" t="str">
            <v>Specific</v>
          </cell>
          <cell r="O1790" t="str">
            <v>Closed</v>
          </cell>
          <cell r="P1790">
            <v>7587</v>
          </cell>
          <cell r="Q1790" t="str">
            <v>C11550</v>
          </cell>
          <cell r="R1790">
            <v>38617</v>
          </cell>
          <cell r="S1790" t="str">
            <v>mungov</v>
          </cell>
          <cell r="U1790" t="str">
            <v>After the rebuild of Vernon Hill Substation is complete, replace the Transformer #101 neutral reactor with a 2.8 ohm neutral reactor.  Remove the 13.8kV grounding bank with reference number 021604. Purchase spare 2.8ohm neutral reacto</v>
          </cell>
          <cell r="V1790" t="str">
            <v xml:space="preserve">  </v>
          </cell>
          <cell r="W1790" t="str">
            <v>The size of the new transformer neutral reactors for the Worcester Grid were designed to all be the same size to allow for a spare to be purchased, and designed to keep fault current levels within the current carrying capability of the installed conductor</v>
          </cell>
          <cell r="X1790" t="str">
            <v>Div Ops-NE Electric</v>
          </cell>
          <cell r="Y1790" t="str">
            <v>75005310E</v>
          </cell>
          <cell r="Z1790" t="str">
            <v>MAE1000 - MA Electric Distribution PC</v>
          </cell>
          <cell r="AA1790" t="str">
            <v>NONE</v>
          </cell>
          <cell r="AB1790" t="str">
            <v>SUB #6 WEBSTER ST, WORCESTER</v>
          </cell>
          <cell r="AE1790">
            <v>1</v>
          </cell>
          <cell r="AF1790" t="str">
            <v>1</v>
          </cell>
          <cell r="AG1790">
            <v>39428</v>
          </cell>
          <cell r="AH1790">
            <v>35000</v>
          </cell>
          <cell r="AI1790">
            <v>1</v>
          </cell>
          <cell r="AJ1790">
            <v>1</v>
          </cell>
          <cell r="AK1790">
            <v>1</v>
          </cell>
          <cell r="AL1790">
            <v>0</v>
          </cell>
          <cell r="AM1790">
            <v>1</v>
          </cell>
          <cell r="AN1790">
            <v>1</v>
          </cell>
        </row>
        <row r="1791">
          <cell r="A1791" t="str">
            <v>C011551</v>
          </cell>
          <cell r="B1791">
            <v>5310</v>
          </cell>
          <cell r="D1791" t="str">
            <v>City Spare Neutral Reac-Worc Study</v>
          </cell>
          <cell r="E1791" t="str">
            <v>P_Electric Distribution Sub MA</v>
          </cell>
          <cell r="G1791" t="str">
            <v>36</v>
          </cell>
          <cell r="H1791" t="str">
            <v>NONE</v>
          </cell>
          <cell r="J1791" t="str">
            <v>System Capacity &amp; Performance</v>
          </cell>
          <cell r="L1791" t="str">
            <v>Reliability - Dist</v>
          </cell>
          <cell r="M1791" t="str">
            <v>Specific</v>
          </cell>
          <cell r="O1791" t="str">
            <v>cancelled</v>
          </cell>
          <cell r="P1791">
            <v>7240</v>
          </cell>
          <cell r="Q1791" t="str">
            <v>C11551</v>
          </cell>
          <cell r="R1791">
            <v>38617</v>
          </cell>
          <cell r="S1791" t="str">
            <v>mungov</v>
          </cell>
          <cell r="U1791" t="str">
            <v>Purchase a spare 2.8 ohm neutral reactor for use at Nashua Street, Vernon Hill, or Webster Street Substation.</v>
          </cell>
          <cell r="V1791" t="str">
            <v xml:space="preserve">  </v>
          </cell>
          <cell r="W1791" t="str">
            <v>The size of the new transformer neutral reactors for the Worcester Grid were designed to all be the same size to allow for a spare to be purchased, and designed to keep fault current levels within the current carrying capability of the installed conductor</v>
          </cell>
          <cell r="X1791" t="str">
            <v>Div Ops-NE Electric</v>
          </cell>
          <cell r="Y1791" t="str">
            <v>75005310E</v>
          </cell>
          <cell r="Z1791" t="str">
            <v>MAE1000 - MA Electric Distribution PC</v>
          </cell>
          <cell r="AA1791" t="str">
            <v>NONE</v>
          </cell>
          <cell r="AB1791" t="str">
            <v>SUB #8 VERNON HILL, WORCESTER</v>
          </cell>
          <cell r="AE1791">
            <v>1</v>
          </cell>
          <cell r="AF1791" t="str">
            <v>1</v>
          </cell>
          <cell r="AG1791">
            <v>39428</v>
          </cell>
          <cell r="AH1791">
            <v>70000</v>
          </cell>
          <cell r="AK1791">
            <v>39468</v>
          </cell>
        </row>
        <row r="1792">
          <cell r="A1792" t="str">
            <v>C011599</v>
          </cell>
          <cell r="B1792">
            <v>5310</v>
          </cell>
          <cell r="D1792" t="str">
            <v>Newburyport - New Fence Install</v>
          </cell>
          <cell r="E1792" t="str">
            <v>P_Electric GenPlant Fac IT Share MA</v>
          </cell>
          <cell r="G1792" t="str">
            <v>NONE</v>
          </cell>
          <cell r="H1792" t="str">
            <v>NONE</v>
          </cell>
          <cell r="J1792" t="str">
            <v>Asset Condition</v>
          </cell>
          <cell r="L1792" t="str">
            <v>Asset Replacement</v>
          </cell>
          <cell r="M1792" t="str">
            <v>Specific</v>
          </cell>
          <cell r="O1792" t="str">
            <v>Closed</v>
          </cell>
          <cell r="P1792">
            <v>9013</v>
          </cell>
          <cell r="Q1792" t="str">
            <v>C11599</v>
          </cell>
          <cell r="R1792">
            <v>38623</v>
          </cell>
          <cell r="S1792" t="str">
            <v>burnsp</v>
          </cell>
          <cell r="U1792" t="str">
            <v>Newburyport - New Fence Install</v>
          </cell>
          <cell r="V1792" t="str">
            <v xml:space="preserve">  </v>
          </cell>
          <cell r="W1792" t="str">
            <v xml:space="preserve">  </v>
          </cell>
          <cell r="X1792" t="str">
            <v>Conversion Only</v>
          </cell>
          <cell r="Y1792" t="str">
            <v>99995310E</v>
          </cell>
          <cell r="Z1792" t="str">
            <v>MAE1000 - MA Electric Distribution PC</v>
          </cell>
          <cell r="AA1792" t="str">
            <v>NONE</v>
          </cell>
          <cell r="AB1792" t="str">
            <v>DISTRIBUTION BLDG - WATER STREET, N</v>
          </cell>
          <cell r="AE1792">
            <v>1</v>
          </cell>
          <cell r="AF1792" t="str">
            <v>1</v>
          </cell>
          <cell r="AG1792">
            <v>38623</v>
          </cell>
          <cell r="AH1792">
            <v>15000</v>
          </cell>
          <cell r="AI1792">
            <v>1</v>
          </cell>
          <cell r="AJ1792">
            <v>1</v>
          </cell>
          <cell r="AK1792">
            <v>1</v>
          </cell>
          <cell r="AL1792">
            <v>0</v>
          </cell>
          <cell r="AM1792">
            <v>1</v>
          </cell>
          <cell r="AN1792">
            <v>1</v>
          </cell>
        </row>
        <row r="1793">
          <cell r="A1793" t="str">
            <v>C011740</v>
          </cell>
          <cell r="B1793">
            <v>5310</v>
          </cell>
          <cell r="D1793" t="str">
            <v>1323 line Reliability Improvements</v>
          </cell>
          <cell r="E1793" t="str">
            <v>P_Electric Distribution Line MA</v>
          </cell>
          <cell r="G1793" t="str">
            <v>NONE</v>
          </cell>
          <cell r="H1793" t="str">
            <v>NONE</v>
          </cell>
          <cell r="I1793" t="str">
            <v>DANEK, GEORGE</v>
          </cell>
          <cell r="J1793" t="str">
            <v>Asset Condition</v>
          </cell>
          <cell r="L1793" t="str">
            <v>Asset Replacement</v>
          </cell>
          <cell r="M1793" t="str">
            <v>Specific</v>
          </cell>
          <cell r="O1793" t="str">
            <v>Closed</v>
          </cell>
          <cell r="P1793">
            <v>7646</v>
          </cell>
          <cell r="Q1793" t="str">
            <v>C11740</v>
          </cell>
          <cell r="R1793">
            <v>38630</v>
          </cell>
          <cell r="S1793" t="str">
            <v>sitkow</v>
          </cell>
          <cell r="U1793" t="str">
            <v>Replace 43 poles various sizes and misc equipment to improve performance of the 1323 line.</v>
          </cell>
          <cell r="V1793" t="str">
            <v xml:space="preserve">  </v>
          </cell>
          <cell r="W1793" t="str">
            <v>A line evaluation report was written by George Danek on August 2005.   The expected performance and future operation of the 1323 line is that the original polearm stuctures will continue to deteriorate and line outages should be expected whenever a crossa</v>
          </cell>
          <cell r="X1793" t="str">
            <v>Div Ops-NE Electric</v>
          </cell>
          <cell r="Y1793" t="str">
            <v>75005310E</v>
          </cell>
          <cell r="Z1793" t="str">
            <v>MAE1000 - MA Electric Distribution PC</v>
          </cell>
          <cell r="AA1793" t="str">
            <v>NONE</v>
          </cell>
          <cell r="AB1793" t="str">
            <v>MASS PLANT - MA 5310 - MAE1000</v>
          </cell>
          <cell r="AE1793">
            <v>4</v>
          </cell>
          <cell r="AF1793" t="str">
            <v>4</v>
          </cell>
          <cell r="AG1793">
            <v>39349</v>
          </cell>
          <cell r="AH1793">
            <v>601819</v>
          </cell>
          <cell r="AI1793">
            <v>0</v>
          </cell>
          <cell r="AJ1793">
            <v>0</v>
          </cell>
          <cell r="AK1793">
            <v>0</v>
          </cell>
          <cell r="AL1793">
            <v>1</v>
          </cell>
          <cell r="AM1793">
            <v>0</v>
          </cell>
          <cell r="AN1793">
            <v>1</v>
          </cell>
        </row>
        <row r="1794">
          <cell r="A1794" t="str">
            <v>C011799</v>
          </cell>
          <cell r="B1794">
            <v>5310</v>
          </cell>
          <cell r="D1794" t="str">
            <v>BSW FY06 Storms Event - 10/15/05</v>
          </cell>
          <cell r="E1794" t="str">
            <v>P_Electric Distribution Line MA</v>
          </cell>
          <cell r="G1794" t="str">
            <v>NONE</v>
          </cell>
          <cell r="H1794" t="str">
            <v>NONE</v>
          </cell>
          <cell r="I1794" t="str">
            <v>ALVARADO, MARILYN</v>
          </cell>
          <cell r="J1794" t="str">
            <v>Damage/Failure</v>
          </cell>
          <cell r="L1794" t="str">
            <v>Major Storms - Dist</v>
          </cell>
          <cell r="M1794" t="str">
            <v>Specific</v>
          </cell>
          <cell r="O1794" t="str">
            <v>Closed</v>
          </cell>
          <cell r="P1794">
            <v>7865</v>
          </cell>
          <cell r="Q1794" t="str">
            <v>C11799</v>
          </cell>
          <cell r="R1794">
            <v>38635</v>
          </cell>
          <cell r="S1794" t="str">
            <v>alvara</v>
          </cell>
          <cell r="U1794" t="str">
            <v>To accumulate the amount of time an material charged for the Storms Event in BSW division during FY06.  Storm's Event - 10/15/05</v>
          </cell>
          <cell r="V1794" t="str">
            <v xml:space="preserve">  </v>
          </cell>
          <cell r="W1794" t="str">
            <v>To capture total cost during a Storm's Event</v>
          </cell>
          <cell r="X1794" t="str">
            <v>Div Ops-NE Electric</v>
          </cell>
          <cell r="Y1794" t="str">
            <v>75005310E</v>
          </cell>
          <cell r="Z1794" t="str">
            <v>MAE1000 - MA Electric Distribution PC</v>
          </cell>
          <cell r="AA1794" t="str">
            <v>NONE</v>
          </cell>
          <cell r="AB1794" t="str">
            <v>MASS PLANT - MA 5310 - MAE1000</v>
          </cell>
          <cell r="AE1794">
            <v>2</v>
          </cell>
          <cell r="AF1794" t="str">
            <v>2</v>
          </cell>
          <cell r="AG1794">
            <v>38762</v>
          </cell>
          <cell r="AH1794">
            <v>353464</v>
          </cell>
          <cell r="AI1794">
            <v>0</v>
          </cell>
          <cell r="AJ1794">
            <v>0</v>
          </cell>
          <cell r="AK1794">
            <v>0</v>
          </cell>
          <cell r="AL1794">
            <v>0</v>
          </cell>
          <cell r="AM1794">
            <v>1</v>
          </cell>
          <cell r="AN1794">
            <v>1</v>
          </cell>
        </row>
        <row r="1795">
          <cell r="A1795" t="str">
            <v>C011800</v>
          </cell>
          <cell r="B1795">
            <v>5310</v>
          </cell>
          <cell r="D1795" t="str">
            <v>BSW FY06 Storms Event - 10/25/05</v>
          </cell>
          <cell r="E1795" t="str">
            <v>P_Electric Distribution Line MA</v>
          </cell>
          <cell r="G1795" t="str">
            <v>NONE</v>
          </cell>
          <cell r="H1795" t="str">
            <v>NONE</v>
          </cell>
          <cell r="I1795" t="str">
            <v>ALVARADO, MARILYN</v>
          </cell>
          <cell r="J1795" t="str">
            <v>Damage/Failure</v>
          </cell>
          <cell r="L1795" t="str">
            <v>Major Storms - Dist</v>
          </cell>
          <cell r="M1795" t="str">
            <v>Specific</v>
          </cell>
          <cell r="O1795" t="str">
            <v>Closed</v>
          </cell>
          <cell r="P1795">
            <v>7866</v>
          </cell>
          <cell r="Q1795" t="str">
            <v>C11800</v>
          </cell>
          <cell r="R1795">
            <v>38635</v>
          </cell>
          <cell r="S1795" t="str">
            <v>alvara</v>
          </cell>
          <cell r="U1795" t="str">
            <v>To accumulate the amount of time and material charged for the Storm's Event in BSW division during FY06.  Storm's Event - 10/25/05</v>
          </cell>
          <cell r="V1795" t="str">
            <v xml:space="preserve">  </v>
          </cell>
          <cell r="W1795" t="str">
            <v xml:space="preserve">To capture Storm's Event Cost </v>
          </cell>
          <cell r="X1795" t="str">
            <v>Div Ops-NE Electric</v>
          </cell>
          <cell r="Y1795" t="str">
            <v>75005310E</v>
          </cell>
          <cell r="Z1795" t="str">
            <v>MAE1000 - MA Electric Distribution PC</v>
          </cell>
          <cell r="AA1795" t="str">
            <v>NONE</v>
          </cell>
          <cell r="AB1795" t="str">
            <v>MASS PLANT - MA 5310 - MAE1000</v>
          </cell>
          <cell r="AE1795">
            <v>2</v>
          </cell>
          <cell r="AF1795" t="str">
            <v>2</v>
          </cell>
          <cell r="AG1795">
            <v>38862</v>
          </cell>
          <cell r="AH1795">
            <v>210782.4</v>
          </cell>
          <cell r="AI1795">
            <v>0</v>
          </cell>
          <cell r="AJ1795">
            <v>0</v>
          </cell>
          <cell r="AK1795">
            <v>1</v>
          </cell>
          <cell r="AL1795">
            <v>0</v>
          </cell>
          <cell r="AM1795">
            <v>1</v>
          </cell>
          <cell r="AN1795">
            <v>1</v>
          </cell>
        </row>
        <row r="1796">
          <cell r="A1796" t="str">
            <v>C011801</v>
          </cell>
          <cell r="B1796">
            <v>5310</v>
          </cell>
          <cell r="D1796" t="str">
            <v>BSW FY06 Storms Event - 01/03/06</v>
          </cell>
          <cell r="E1796" t="str">
            <v>P_Electric Distribution Line MA</v>
          </cell>
          <cell r="G1796" t="str">
            <v>NONE</v>
          </cell>
          <cell r="H1796" t="str">
            <v>NONE</v>
          </cell>
          <cell r="I1796" t="str">
            <v>ALVARADO, MARILYN</v>
          </cell>
          <cell r="L1796" t="str">
            <v>Major Storms - Dist</v>
          </cell>
          <cell r="M1796" t="str">
            <v>Specific</v>
          </cell>
          <cell r="O1796" t="str">
            <v>Closed</v>
          </cell>
          <cell r="Q1796" t="str">
            <v>C11801</v>
          </cell>
          <cell r="R1796">
            <v>38635</v>
          </cell>
          <cell r="S1796" t="str">
            <v>alvara</v>
          </cell>
          <cell r="U1796" t="str">
            <v>To accumulate the amount of time and material charged for the Storms Event in BSW division during FY06.  Storm's Event - 01/03/06</v>
          </cell>
          <cell r="V1796" t="str">
            <v xml:space="preserve">  </v>
          </cell>
          <cell r="W1796" t="str">
            <v>To capture total cost during a Storm's Event</v>
          </cell>
          <cell r="X1796" t="str">
            <v>Div Ops-NE Electric</v>
          </cell>
          <cell r="Y1796" t="str">
            <v>75005310E</v>
          </cell>
          <cell r="Z1796" t="str">
            <v>MAE1000 - MA Electric Distribution PC</v>
          </cell>
          <cell r="AA1796" t="str">
            <v>NONE</v>
          </cell>
          <cell r="AB1796" t="str">
            <v>MASS PLANT - MA 5310 - MAE1000</v>
          </cell>
          <cell r="AE1796">
            <v>2</v>
          </cell>
          <cell r="AF1796" t="str">
            <v>2</v>
          </cell>
          <cell r="AG1796">
            <v>38880</v>
          </cell>
          <cell r="AH1796">
            <v>132210.70000000001</v>
          </cell>
          <cell r="AI1796">
            <v>0</v>
          </cell>
          <cell r="AJ1796">
            <v>1</v>
          </cell>
          <cell r="AK1796">
            <v>1</v>
          </cell>
          <cell r="AL1796">
            <v>0</v>
          </cell>
          <cell r="AM1796">
            <v>1</v>
          </cell>
          <cell r="AN1796">
            <v>1</v>
          </cell>
        </row>
        <row r="1797">
          <cell r="A1797" t="str">
            <v>C011802</v>
          </cell>
          <cell r="B1797">
            <v>5310</v>
          </cell>
          <cell r="D1797" t="str">
            <v>BSW FY06 Storms Event - 01/14/06</v>
          </cell>
          <cell r="E1797" t="str">
            <v>P_Electric Distribution Line MA</v>
          </cell>
          <cell r="G1797" t="str">
            <v>NONE</v>
          </cell>
          <cell r="H1797" t="str">
            <v>NONE</v>
          </cell>
          <cell r="I1797" t="str">
            <v>ALVARADO, MARILYN</v>
          </cell>
          <cell r="J1797" t="str">
            <v>Damage/Failure</v>
          </cell>
          <cell r="L1797" t="str">
            <v>Major Storms - Dist</v>
          </cell>
          <cell r="M1797" t="str">
            <v>Specific</v>
          </cell>
          <cell r="O1797" t="str">
            <v>Closed</v>
          </cell>
          <cell r="P1797">
            <v>7860</v>
          </cell>
          <cell r="Q1797" t="str">
            <v>C11802</v>
          </cell>
          <cell r="R1797">
            <v>38635</v>
          </cell>
          <cell r="S1797" t="str">
            <v>alvara</v>
          </cell>
          <cell r="U1797" t="str">
            <v>To accumulate the amount of time and material charged for the Storms Event in BSW divison during FY06.  Storm's Event - 01/14/06</v>
          </cell>
          <cell r="V1797" t="str">
            <v xml:space="preserve">  </v>
          </cell>
          <cell r="W1797" t="str">
            <v>To capture total cost during a Storm's Event</v>
          </cell>
          <cell r="X1797" t="str">
            <v>Div Ops-NE Electric</v>
          </cell>
          <cell r="Y1797" t="str">
            <v>75005310E</v>
          </cell>
          <cell r="Z1797" t="str">
            <v>MAE1000 - MA Electric Distribution PC</v>
          </cell>
          <cell r="AA1797" t="str">
            <v>NONE</v>
          </cell>
          <cell r="AB1797" t="str">
            <v>MASS PLANT - MA 5310 - MAE1000</v>
          </cell>
          <cell r="AE1797">
            <v>2</v>
          </cell>
          <cell r="AF1797" t="str">
            <v>2</v>
          </cell>
          <cell r="AG1797">
            <v>38880</v>
          </cell>
          <cell r="AH1797">
            <v>172859.67</v>
          </cell>
          <cell r="AI1797">
            <v>0</v>
          </cell>
          <cell r="AJ1797">
            <v>1</v>
          </cell>
          <cell r="AK1797">
            <v>1</v>
          </cell>
          <cell r="AL1797">
            <v>0</v>
          </cell>
          <cell r="AM1797">
            <v>1</v>
          </cell>
          <cell r="AN1797">
            <v>1</v>
          </cell>
        </row>
        <row r="1798">
          <cell r="A1798" t="str">
            <v>C011918</v>
          </cell>
          <cell r="B1798">
            <v>5310</v>
          </cell>
          <cell r="D1798" t="str">
            <v>Z-Tyngsboro Bridge Duct Bank</v>
          </cell>
          <cell r="E1798" t="str">
            <v>P_Electric Distribution Line MA</v>
          </cell>
          <cell r="G1798" t="str">
            <v>NONE</v>
          </cell>
          <cell r="H1798" t="str">
            <v>NONE</v>
          </cell>
          <cell r="L1798" t="str">
            <v>Asset Replacement</v>
          </cell>
          <cell r="M1798" t="str">
            <v>Specific</v>
          </cell>
          <cell r="O1798" t="str">
            <v>cancelled</v>
          </cell>
          <cell r="Q1798" t="str">
            <v>C11918</v>
          </cell>
          <cell r="R1798">
            <v>38642</v>
          </cell>
          <cell r="S1798" t="str">
            <v>cerulj</v>
          </cell>
          <cell r="U1798" t="str">
            <v xml:space="preserve">Install duct bank in Route 113 bridge over Merrimack River in Tyngsboro for future expansion.  </v>
          </cell>
          <cell r="V1798" t="str">
            <v>Estimate for 1000' 6-6# PVC fiber duct bank with manholes on either end and multiple risers on either end.  Deisgn awaiting state approval.</v>
          </cell>
          <cell r="W1798" t="str">
            <v>MHD Project 600872, Tyngsboro Bridge Rt 3A &amp; 113 is rebuilding a bridge over the Merrimack River.  Lowell Area Study recommends the installation of a duct bank for future expansion.</v>
          </cell>
          <cell r="X1798" t="str">
            <v>Div Ops-NE Electric</v>
          </cell>
          <cell r="Y1798" t="str">
            <v>75005310E</v>
          </cell>
          <cell r="Z1798" t="str">
            <v>MAE1000 - MA Electric Distribution PC</v>
          </cell>
          <cell r="AA1798" t="str">
            <v>NONE</v>
          </cell>
          <cell r="AB1798" t="str">
            <v>MASS PLANT - MA 5310 - MAE1000</v>
          </cell>
          <cell r="AE1798">
            <v>0</v>
          </cell>
          <cell r="AK1798">
            <v>38702</v>
          </cell>
        </row>
        <row r="1799">
          <cell r="A1799" t="str">
            <v>C011919</v>
          </cell>
          <cell r="B1799">
            <v>5310</v>
          </cell>
          <cell r="D1799" t="str">
            <v>Swap 2392 and 2399</v>
          </cell>
          <cell r="E1799" t="str">
            <v>P_Electric Distribution Line MA</v>
          </cell>
          <cell r="G1799" t="str">
            <v>NONE</v>
          </cell>
          <cell r="H1799" t="str">
            <v>NONE</v>
          </cell>
          <cell r="I1799" t="str">
            <v>DANEK, GEORGE</v>
          </cell>
          <cell r="J1799" t="str">
            <v>System Capacity &amp; Performance</v>
          </cell>
          <cell r="L1799" t="str">
            <v>Load Relief</v>
          </cell>
          <cell r="M1799" t="str">
            <v>Specific</v>
          </cell>
          <cell r="O1799" t="str">
            <v>Closed</v>
          </cell>
          <cell r="P1799">
            <v>8705</v>
          </cell>
          <cell r="Q1799" t="str">
            <v>C11919</v>
          </cell>
          <cell r="R1799">
            <v>38642</v>
          </cell>
          <cell r="S1799" t="str">
            <v>cerulj</v>
          </cell>
          <cell r="U1799" t="str">
            <v>Install underground system to swap the 2399 and 2392 circuits within the North Chelmsford #2 Substation.</v>
          </cell>
          <cell r="V1799" t="str">
            <v>Resolves contingency overload of 115% for supply auto-transfer at N. Chelmsford #2 13.2kV yard on 2386 and 2399 by swapping the circuits so that the 2399 supplies Tyngsboro #211 and the 2392 supplies 2399 load across the Merrimack River (e.g. Boulevard #7</v>
          </cell>
          <cell r="W1799" t="str">
            <v>Lowell Area Study recommends installation of underground system that swaps 2399 and 2392 within the North Chlemsford #2 substation so that auto transfer can be restored to the 13.2kV yard at North Chelmsford #2.</v>
          </cell>
          <cell r="X1799" t="str">
            <v>Div Ops-NE Electric</v>
          </cell>
          <cell r="Y1799" t="str">
            <v>75005310E</v>
          </cell>
          <cell r="Z1799" t="str">
            <v>MAE1000 - MA Electric Distribution PC</v>
          </cell>
          <cell r="AA1799" t="str">
            <v>NONE</v>
          </cell>
          <cell r="AB1799" t="str">
            <v>SUB #2 NORTH CHELMSFORD - QUIGLEY A</v>
          </cell>
          <cell r="AE1799">
            <v>3</v>
          </cell>
          <cell r="AF1799" t="str">
            <v>3</v>
          </cell>
          <cell r="AG1799">
            <v>39223</v>
          </cell>
          <cell r="AH1799">
            <v>178130</v>
          </cell>
          <cell r="AI1799">
            <v>0</v>
          </cell>
          <cell r="AJ1799">
            <v>1</v>
          </cell>
          <cell r="AK1799">
            <v>1</v>
          </cell>
          <cell r="AL1799">
            <v>0</v>
          </cell>
          <cell r="AM1799">
            <v>1</v>
          </cell>
          <cell r="AN1799">
            <v>1</v>
          </cell>
        </row>
        <row r="1800">
          <cell r="A1800" t="str">
            <v>C011920</v>
          </cell>
          <cell r="B1800">
            <v>5310</v>
          </cell>
          <cell r="D1800" t="str">
            <v>Westminster Waste Mngmt Line Upgrad</v>
          </cell>
          <cell r="E1800" t="str">
            <v>P_Electric Distribution Line MA</v>
          </cell>
          <cell r="G1800" t="str">
            <v>49</v>
          </cell>
          <cell r="H1800" t="str">
            <v>NONE</v>
          </cell>
          <cell r="I1800" t="str">
            <v>LIU, VIVIAN</v>
          </cell>
          <cell r="J1800" t="str">
            <v>Statutory/Regulatory</v>
          </cell>
          <cell r="L1800" t="str">
            <v>New Business - Commercial</v>
          </cell>
          <cell r="M1800" t="str">
            <v>Specific</v>
          </cell>
          <cell r="O1800" t="str">
            <v>Closed</v>
          </cell>
          <cell r="P1800">
            <v>8802</v>
          </cell>
          <cell r="Q1800" t="str">
            <v>C11920</v>
          </cell>
          <cell r="R1800">
            <v>38642</v>
          </cell>
          <cell r="S1800" t="str">
            <v>cleary</v>
          </cell>
          <cell r="U1800" t="str">
            <v>Distribution Line Upgrades to Accomodate 7.2 MW gas landfill generator on 13 kV system in Westminster MA._x000D_
Scope: install..approx   8000' circuit feet of new 477 spacer cable, 2 new line reclosers, 4 sets of 600 amp line disconnects,</v>
          </cell>
          <cell r="V1800" t="str">
            <v xml:space="preserve">  </v>
          </cell>
          <cell r="W1800" t="str">
            <v xml:space="preserve">This is a project to begin Eng. work for 8000 circuit feet of reconductoring and installing 2 line reclosers, L/B switches, primary metering and misc. Line work on 609W2 for gen interconnection.   </v>
          </cell>
          <cell r="X1800" t="str">
            <v>Div Ops-NE Electric</v>
          </cell>
          <cell r="Y1800" t="str">
            <v>75005310E</v>
          </cell>
          <cell r="Z1800" t="str">
            <v>MAE1000 - MA Electric Distribution PC</v>
          </cell>
          <cell r="AA1800" t="str">
            <v>NONE</v>
          </cell>
          <cell r="AB1800" t="str">
            <v>MASS PLANT - MA 5310 - MAE1000</v>
          </cell>
          <cell r="AE1800">
            <v>3</v>
          </cell>
          <cell r="AF1800" t="str">
            <v>3</v>
          </cell>
          <cell r="AG1800">
            <v>39349</v>
          </cell>
          <cell r="AH1800">
            <v>46605</v>
          </cell>
          <cell r="AI1800">
            <v>1</v>
          </cell>
          <cell r="AJ1800">
            <v>1</v>
          </cell>
          <cell r="AK1800">
            <v>1</v>
          </cell>
          <cell r="AL1800">
            <v>0</v>
          </cell>
          <cell r="AM1800">
            <v>1</v>
          </cell>
          <cell r="AN1800">
            <v>1</v>
          </cell>
        </row>
        <row r="1801">
          <cell r="A1801" t="str">
            <v>C011924</v>
          </cell>
          <cell r="B1801">
            <v>5310</v>
          </cell>
          <cell r="D1801" t="str">
            <v>Z - Upgrade 313 Line</v>
          </cell>
          <cell r="E1801" t="str">
            <v>P_Electric Distribution Line MA</v>
          </cell>
          <cell r="G1801" t="str">
            <v>NONE</v>
          </cell>
          <cell r="H1801" t="str">
            <v>NONE</v>
          </cell>
          <cell r="I1801" t="str">
            <v>KUPCHO, JEREMY</v>
          </cell>
          <cell r="J1801" t="str">
            <v>System Capacity &amp; Performance</v>
          </cell>
          <cell r="L1801" t="str">
            <v>Load Relief</v>
          </cell>
          <cell r="M1801" t="str">
            <v>Specific</v>
          </cell>
          <cell r="O1801" t="str">
            <v>Closed</v>
          </cell>
          <cell r="P1801">
            <v>8850</v>
          </cell>
          <cell r="Q1801" t="str">
            <v>C11924</v>
          </cell>
          <cell r="R1801">
            <v>38642</v>
          </cell>
          <cell r="S1801" t="str">
            <v>cerulj</v>
          </cell>
          <cell r="U1801" t="str">
            <v>Upgrade 313 Line at Quebec Street #17</v>
          </cell>
          <cell r="V1801" t="str">
            <v>Upgrade 313 getaway with 1000Cu in existing fiber conduit.</v>
          </cell>
          <cell r="W1801" t="str">
            <v>Lowell Area Study work.  313 circuit projected to be overloaded to 112% on contingency of 2381 out of service for summer 2006.</v>
          </cell>
          <cell r="X1801" t="str">
            <v>Div Ops-NE Electric</v>
          </cell>
          <cell r="Y1801" t="str">
            <v>75005310E</v>
          </cell>
          <cell r="Z1801" t="str">
            <v>MAE1000 - MA Electric Distribution PC</v>
          </cell>
          <cell r="AA1801" t="str">
            <v>NONE</v>
          </cell>
          <cell r="AB1801" t="str">
            <v>SUB #17 QUEBEC STREET, LOWELL</v>
          </cell>
          <cell r="AE1801">
            <v>1</v>
          </cell>
          <cell r="AF1801" t="str">
            <v>1</v>
          </cell>
          <cell r="AG1801">
            <v>38743</v>
          </cell>
          <cell r="AH1801">
            <v>30000</v>
          </cell>
          <cell r="AI1801">
            <v>1</v>
          </cell>
          <cell r="AJ1801">
            <v>1</v>
          </cell>
          <cell r="AK1801">
            <v>1</v>
          </cell>
          <cell r="AL1801">
            <v>0</v>
          </cell>
          <cell r="AM1801">
            <v>1</v>
          </cell>
          <cell r="AN1801">
            <v>1</v>
          </cell>
        </row>
        <row r="1802">
          <cell r="A1802" t="str">
            <v>C011925</v>
          </cell>
          <cell r="B1802">
            <v>5310</v>
          </cell>
          <cell r="D1802" t="str">
            <v>Z-Upgrade 318 Line</v>
          </cell>
          <cell r="E1802" t="str">
            <v>P_Electric Distribution Line MA</v>
          </cell>
          <cell r="G1802" t="str">
            <v>NONE</v>
          </cell>
          <cell r="H1802" t="str">
            <v>NONE</v>
          </cell>
          <cell r="I1802" t="str">
            <v>KUPCHO, JEREMY</v>
          </cell>
          <cell r="J1802" t="str">
            <v>System Capacity &amp; Performance</v>
          </cell>
          <cell r="L1802" t="str">
            <v>Load Relief</v>
          </cell>
          <cell r="M1802" t="str">
            <v>Specific</v>
          </cell>
          <cell r="O1802" t="str">
            <v>Closed</v>
          </cell>
          <cell r="P1802">
            <v>8974</v>
          </cell>
          <cell r="Q1802" t="str">
            <v>C11925</v>
          </cell>
          <cell r="R1802">
            <v>38642</v>
          </cell>
          <cell r="S1802" t="str">
            <v>cerulj</v>
          </cell>
          <cell r="U1802" t="str">
            <v>Replace 318 getaways at Worthen #13 and Quebec #17</v>
          </cell>
          <cell r="V1802" t="str">
            <v>Resolves 318 normal overload of 109% projected Summer 2006 and allows restoration of auto transfer at Worthen Street #13.</v>
          </cell>
          <cell r="W1802" t="str">
            <v>Lowell Area Study work.  318 normal overload to 109% projected Summer 2006.  Substation load split for summers 2004 and 2005.</v>
          </cell>
          <cell r="X1802" t="str">
            <v>Div Ops-NE Electric</v>
          </cell>
          <cell r="Y1802" t="str">
            <v>75005310E</v>
          </cell>
          <cell r="Z1802" t="str">
            <v>MAE1000 - MA Electric Distribution PC</v>
          </cell>
          <cell r="AA1802" t="str">
            <v>NONE</v>
          </cell>
          <cell r="AB1802" t="str">
            <v>MASS PLANT - MA 5310 - MAE1000</v>
          </cell>
          <cell r="AE1802">
            <v>1</v>
          </cell>
          <cell r="AF1802" t="str">
            <v>1</v>
          </cell>
          <cell r="AG1802">
            <v>38743</v>
          </cell>
          <cell r="AH1802">
            <v>100000</v>
          </cell>
          <cell r="AI1802">
            <v>1</v>
          </cell>
          <cell r="AJ1802">
            <v>1</v>
          </cell>
          <cell r="AK1802">
            <v>1</v>
          </cell>
          <cell r="AL1802">
            <v>0</v>
          </cell>
          <cell r="AM1802">
            <v>1</v>
          </cell>
          <cell r="AN1802">
            <v>1</v>
          </cell>
        </row>
        <row r="1803">
          <cell r="A1803" t="str">
            <v>C011926</v>
          </cell>
          <cell r="B1803">
            <v>5310</v>
          </cell>
          <cell r="D1803" t="str">
            <v>Z-Upgrade 319 Line</v>
          </cell>
          <cell r="E1803" t="str">
            <v>P_Electric Distribution Line MA</v>
          </cell>
          <cell r="G1803" t="str">
            <v>NONE</v>
          </cell>
          <cell r="H1803" t="str">
            <v>NONE</v>
          </cell>
          <cell r="I1803" t="str">
            <v>KUPCHO, JEREMY</v>
          </cell>
          <cell r="J1803" t="str">
            <v>System Capacity &amp; Performance</v>
          </cell>
          <cell r="L1803" t="str">
            <v>Load Relief</v>
          </cell>
          <cell r="M1803" t="str">
            <v>Specific</v>
          </cell>
          <cell r="O1803" t="str">
            <v>Closed</v>
          </cell>
          <cell r="P1803">
            <v>8975</v>
          </cell>
          <cell r="Q1803" t="str">
            <v>C11926</v>
          </cell>
          <cell r="R1803">
            <v>38642</v>
          </cell>
          <cell r="S1803" t="str">
            <v>cerulj</v>
          </cell>
          <cell r="U1803" t="str">
            <v>Upgrade 319 Line at Quebec Street #17.</v>
          </cell>
          <cell r="V1803" t="str">
            <v xml:space="preserve">Install new 319 line reactor and raise relay settings at Quebec Street #17, and install caps and line recloser on 319 MACom tap. </v>
          </cell>
          <cell r="W1803" t="str">
            <v>Lowell Area Study work.  310 circuit 135% overloaded on contingency of 318 out of service.  Rather than reconductor 310, upgrade 319 and make 310 a manual backup.</v>
          </cell>
          <cell r="X1803" t="str">
            <v>Div Ops-NE Electric</v>
          </cell>
          <cell r="Y1803" t="str">
            <v>75005310E</v>
          </cell>
          <cell r="Z1803" t="str">
            <v>MAE1000 - MA Electric Distribution PC</v>
          </cell>
          <cell r="AA1803" t="str">
            <v>NONE</v>
          </cell>
          <cell r="AB1803" t="str">
            <v>MASS PLANT - MA 5310 - MAE1000</v>
          </cell>
          <cell r="AE1803">
            <v>1</v>
          </cell>
          <cell r="AF1803" t="str">
            <v>1</v>
          </cell>
          <cell r="AG1803">
            <v>38743</v>
          </cell>
          <cell r="AH1803">
            <v>100000</v>
          </cell>
          <cell r="AI1803">
            <v>1</v>
          </cell>
          <cell r="AJ1803">
            <v>1</v>
          </cell>
          <cell r="AK1803">
            <v>1</v>
          </cell>
          <cell r="AL1803">
            <v>0</v>
          </cell>
          <cell r="AM1803">
            <v>1</v>
          </cell>
          <cell r="AN1803">
            <v>1</v>
          </cell>
        </row>
        <row r="1804">
          <cell r="A1804" t="str">
            <v>C011927</v>
          </cell>
          <cell r="B1804">
            <v>5310</v>
          </cell>
          <cell r="D1804" t="str">
            <v>2386/2392 Capacitor Banks</v>
          </cell>
          <cell r="E1804" t="str">
            <v>P_Electric Distribution Line MA</v>
          </cell>
          <cell r="F1804" t="str">
            <v>DCIG0108R6</v>
          </cell>
          <cell r="G1804" t="str">
            <v>49</v>
          </cell>
          <cell r="H1804" t="str">
            <v>NONE</v>
          </cell>
          <cell r="I1804" t="str">
            <v>DANEK, GEORGE</v>
          </cell>
          <cell r="J1804" t="str">
            <v>System Capacity &amp; Performance</v>
          </cell>
          <cell r="L1804" t="str">
            <v>Load Relief</v>
          </cell>
          <cell r="M1804" t="str">
            <v>Specific</v>
          </cell>
          <cell r="O1804" t="str">
            <v>Closed</v>
          </cell>
          <cell r="P1804">
            <v>7673</v>
          </cell>
          <cell r="Q1804" t="str">
            <v>C11927</v>
          </cell>
          <cell r="R1804">
            <v>38642</v>
          </cell>
          <cell r="S1804" t="str">
            <v>cerulj</v>
          </cell>
          <cell r="U1804" t="str">
            <v>Install Four Capacitor Banks on 2386 and 2392 Circuits in Lowell.</v>
          </cell>
          <cell r="V1804" t="str">
            <v>Install two capacitor banks per circuit to resolve .86pu voltage at Hoover Street #21 voltage on contingency of one line OOS.</v>
          </cell>
          <cell r="W1804" t="str">
            <v>Lowell Area Study work.  23kV voltage at Hoover Street #21 projected at 0.86pu for contingency of either 2386 or 2392 (2399) OOS.  23kV voltage at North Chelmsford #2 at 0.90pu for either 161 or 153 OOS.</v>
          </cell>
          <cell r="X1804" t="str">
            <v>Div Ops-NE Electric</v>
          </cell>
          <cell r="Y1804" t="str">
            <v>75005310E</v>
          </cell>
          <cell r="Z1804" t="str">
            <v>MAE1000 - MA Electric Distribution PC</v>
          </cell>
          <cell r="AA1804" t="str">
            <v>NONE</v>
          </cell>
          <cell r="AB1804" t="str">
            <v>MASS PLANT - MA 5310 - MAE1000</v>
          </cell>
          <cell r="AE1804">
            <v>4</v>
          </cell>
          <cell r="AF1804" t="str">
            <v>4</v>
          </cell>
          <cell r="AG1804">
            <v>39471</v>
          </cell>
          <cell r="AH1804">
            <v>274426</v>
          </cell>
          <cell r="AI1804">
            <v>0</v>
          </cell>
          <cell r="AJ1804">
            <v>0</v>
          </cell>
          <cell r="AK1804">
            <v>0</v>
          </cell>
          <cell r="AL1804">
            <v>0</v>
          </cell>
          <cell r="AM1804">
            <v>1</v>
          </cell>
          <cell r="AN1804">
            <v>1</v>
          </cell>
        </row>
        <row r="1805">
          <cell r="A1805" t="str">
            <v>C011928</v>
          </cell>
          <cell r="B1805">
            <v>5310</v>
          </cell>
          <cell r="D1805" t="str">
            <v>2387/2399 Capacitor Banks</v>
          </cell>
          <cell r="E1805" t="str">
            <v>P_Electric Distribution Line MA</v>
          </cell>
          <cell r="G1805" t="str">
            <v>NONE</v>
          </cell>
          <cell r="H1805" t="str">
            <v>NONE</v>
          </cell>
          <cell r="I1805" t="str">
            <v>DANEK, GEORGE</v>
          </cell>
          <cell r="J1805" t="str">
            <v>System Capacity &amp; Performance</v>
          </cell>
          <cell r="L1805" t="str">
            <v>Load Relief</v>
          </cell>
          <cell r="M1805" t="str">
            <v>Specific</v>
          </cell>
          <cell r="O1805" t="str">
            <v>Closed</v>
          </cell>
          <cell r="P1805">
            <v>7674</v>
          </cell>
          <cell r="Q1805" t="str">
            <v>C11928</v>
          </cell>
          <cell r="R1805">
            <v>38642</v>
          </cell>
          <cell r="S1805" t="str">
            <v>cerulj</v>
          </cell>
          <cell r="U1805" t="str">
            <v>Install Capitor Banks on 2387 and 2399 Circuits.</v>
          </cell>
          <cell r="V1805" t="str">
            <v>Install one bank on the 2399 and two on the 2387 to resolve low voltage at Tynsgsboro #211 and on the the North Chelmsford #2 23kV bus.</v>
          </cell>
          <cell r="W1805" t="str">
            <v>Lowell Area Study Work.  0.89 pu low voltage occurrs at 23kV bus at Tyngsboro #211 on contigency of 2392 (2399) out of service for 2005.  23kV bus at North Chelmsford #2 receives .90pu for 153 OOS.</v>
          </cell>
          <cell r="X1805" t="str">
            <v>Div Ops-NE Electric</v>
          </cell>
          <cell r="Y1805" t="str">
            <v>75005310E</v>
          </cell>
          <cell r="Z1805" t="str">
            <v>MAE1000 - MA Electric Distribution PC</v>
          </cell>
          <cell r="AA1805" t="str">
            <v>NONE</v>
          </cell>
          <cell r="AB1805" t="str">
            <v>MASS PLANT - MA 5310 - MAE1000</v>
          </cell>
          <cell r="AE1805">
            <v>4</v>
          </cell>
          <cell r="AF1805" t="str">
            <v>4</v>
          </cell>
          <cell r="AG1805">
            <v>39223</v>
          </cell>
          <cell r="AH1805">
            <v>72956</v>
          </cell>
          <cell r="AI1805">
            <v>1</v>
          </cell>
          <cell r="AJ1805">
            <v>1</v>
          </cell>
          <cell r="AK1805">
            <v>1</v>
          </cell>
          <cell r="AL1805">
            <v>0</v>
          </cell>
          <cell r="AM1805">
            <v>1</v>
          </cell>
          <cell r="AN1805">
            <v>1</v>
          </cell>
        </row>
        <row r="1806">
          <cell r="A1806" t="str">
            <v>C011929</v>
          </cell>
          <cell r="B1806">
            <v>5310</v>
          </cell>
          <cell r="D1806" t="str">
            <v>Upgrade 3L5 Getaway</v>
          </cell>
          <cell r="E1806" t="str">
            <v>P_Electric Distribution Line MA</v>
          </cell>
          <cell r="G1806" t="str">
            <v>49</v>
          </cell>
          <cell r="H1806" t="str">
            <v>NONE</v>
          </cell>
          <cell r="I1806" t="str">
            <v>NEMETHY, ALEX</v>
          </cell>
          <cell r="J1806" t="str">
            <v>System Capacity &amp; Performance</v>
          </cell>
          <cell r="L1806" t="str">
            <v>Load Relief</v>
          </cell>
          <cell r="M1806" t="str">
            <v>Specific</v>
          </cell>
          <cell r="O1806" t="str">
            <v>Closed</v>
          </cell>
          <cell r="P1806">
            <v>8747</v>
          </cell>
          <cell r="Q1806" t="str">
            <v>C11929</v>
          </cell>
          <cell r="R1806">
            <v>38642</v>
          </cell>
          <cell r="S1806" t="str">
            <v>cerulj</v>
          </cell>
          <cell r="U1806" t="str">
            <v>Upgrade 3L5 Underground Getaway at Perry Street #3.</v>
          </cell>
          <cell r="V1806" t="str">
            <v>Projected 2007 14L3 loading 97%, teriary windings at Tewksbury #22 at 102% resolved with offload from 14L3 onto 3L5.  3L5 getaway 70's vintage XLP.</v>
          </cell>
          <cell r="W1806" t="str">
            <v>In 2007, 14L3 loading to 97%, Tewksbury #22 teriary windings at 102% on contingency, and multiple MWhr criteria violations.</v>
          </cell>
          <cell r="X1806" t="str">
            <v>Div Ops-NE Electric</v>
          </cell>
          <cell r="Y1806" t="str">
            <v>75005310E</v>
          </cell>
          <cell r="Z1806" t="str">
            <v>MAE1000 - MA Electric Distribution PC</v>
          </cell>
          <cell r="AA1806" t="str">
            <v>NONE</v>
          </cell>
          <cell r="AB1806" t="str">
            <v>MASS PLANT - MA 5310 - MAE1000</v>
          </cell>
          <cell r="AE1806">
            <v>2</v>
          </cell>
          <cell r="AF1806" t="str">
            <v>2</v>
          </cell>
          <cell r="AG1806">
            <v>39539</v>
          </cell>
          <cell r="AH1806">
            <v>85500</v>
          </cell>
          <cell r="AI1806">
            <v>1</v>
          </cell>
          <cell r="AJ1806">
            <v>1</v>
          </cell>
          <cell r="AK1806">
            <v>1</v>
          </cell>
          <cell r="AL1806">
            <v>0</v>
          </cell>
          <cell r="AM1806">
            <v>1</v>
          </cell>
          <cell r="AN1806">
            <v>1</v>
          </cell>
        </row>
        <row r="1807">
          <cell r="A1807" t="str">
            <v>C011958</v>
          </cell>
          <cell r="B1807">
            <v>5310</v>
          </cell>
          <cell r="D1807" t="str">
            <v>SS-BroadMeadow Marsh Line Relocatio</v>
          </cell>
          <cell r="E1807" t="str">
            <v>P_Electric Distribution Line MA</v>
          </cell>
          <cell r="G1807" t="str">
            <v>49</v>
          </cell>
          <cell r="H1807" t="str">
            <v>NONE</v>
          </cell>
          <cell r="I1807" t="str">
            <v>KIRKPATRICK, CASEY</v>
          </cell>
          <cell r="J1807" t="str">
            <v>Statutory/Regulatory</v>
          </cell>
          <cell r="L1807" t="str">
            <v>Public Requirements</v>
          </cell>
          <cell r="M1807" t="str">
            <v>Specific</v>
          </cell>
          <cell r="O1807" t="str">
            <v>Closed</v>
          </cell>
          <cell r="P1807">
            <v>8695</v>
          </cell>
          <cell r="Q1807" t="str">
            <v>C11958</v>
          </cell>
          <cell r="R1807">
            <v>38645</v>
          </cell>
          <cell r="S1807" t="str">
            <v>schusb</v>
          </cell>
          <cell r="U1807" t="str">
            <v>This project is written for the OH Line Relocation of the 1W2 out of Field St Sub across BroadMeadow Marsh for Army Corps of Eng's.</v>
          </cell>
          <cell r="V1807" t="str">
            <v>This project is being engineered by Jim Pearson. (x55725).  Current Estimate is for Engineering costs only.</v>
          </cell>
          <cell r="W1807" t="str">
            <v>Army Corps of Engineers working on a mandated federal project to restore marsh to original state.  NGrid is required to relocate OH 1W2 line to meet the specifications of this project.</v>
          </cell>
          <cell r="X1807" t="str">
            <v>Div Ops-NE Electric</v>
          </cell>
          <cell r="Y1807" t="str">
            <v>75005310E</v>
          </cell>
          <cell r="Z1807" t="str">
            <v>MAE1000 - MA Electric Distribution PC</v>
          </cell>
          <cell r="AA1807" t="str">
            <v>NONE</v>
          </cell>
          <cell r="AB1807" t="str">
            <v>MASS PLANT - MA 5310 - MAE1000</v>
          </cell>
          <cell r="AE1807">
            <v>2</v>
          </cell>
          <cell r="AF1807" t="str">
            <v>2</v>
          </cell>
          <cell r="AG1807">
            <v>39898</v>
          </cell>
          <cell r="AH1807">
            <v>153000</v>
          </cell>
          <cell r="AI1807">
            <v>0</v>
          </cell>
          <cell r="AJ1807">
            <v>1</v>
          </cell>
          <cell r="AK1807">
            <v>1</v>
          </cell>
          <cell r="AL1807">
            <v>0</v>
          </cell>
          <cell r="AM1807">
            <v>1</v>
          </cell>
          <cell r="AN1807">
            <v>1</v>
          </cell>
        </row>
        <row r="1808">
          <cell r="A1808" t="str">
            <v>C011978</v>
          </cell>
          <cell r="B1808">
            <v>5310</v>
          </cell>
          <cell r="D1808" t="str">
            <v>SS WEY Commerial St Recond 477</v>
          </cell>
          <cell r="E1808" t="str">
            <v>P_Electric Distribution Line MA</v>
          </cell>
          <cell r="G1808" t="str">
            <v>NONE</v>
          </cell>
          <cell r="H1808" t="str">
            <v>NONE</v>
          </cell>
          <cell r="I1808" t="str">
            <v>BURKS, EMILY</v>
          </cell>
          <cell r="J1808" t="str">
            <v>System Capacity &amp; Performance</v>
          </cell>
          <cell r="L1808" t="str">
            <v>Reliability - Dist</v>
          </cell>
          <cell r="M1808" t="str">
            <v>Specific</v>
          </cell>
          <cell r="N1808" t="str">
            <v>HUF/Feeder Health Review</v>
          </cell>
          <cell r="O1808" t="str">
            <v>Closed</v>
          </cell>
          <cell r="P1808">
            <v>8688</v>
          </cell>
          <cell r="Q1808" t="str">
            <v>C11978</v>
          </cell>
          <cell r="R1808">
            <v>38646</v>
          </cell>
          <cell r="S1808" t="str">
            <v>reisnj</v>
          </cell>
          <cell r="U1808" t="str">
            <v>NOT USED - Reconductor Commercial St, Wey,outh with 477 Al Spacercable approx 5732'</v>
          </cell>
          <cell r="V1808" t="str">
            <v xml:space="preserve">JFD:  Need to review the need for this work.  Use of spare xfrm at Mid Weymouth and new 20 MW unserved guideline may eliminate need for this project. </v>
          </cell>
          <cell r="W1808" t="str">
            <v>To Provide Load relif and backup to Mid Weymouth 12W1 &amp; 12W2</v>
          </cell>
          <cell r="X1808" t="str">
            <v>Div Ops-NE Electric</v>
          </cell>
          <cell r="Y1808" t="str">
            <v>75005310E</v>
          </cell>
          <cell r="Z1808" t="str">
            <v>MAE1000 - MA Electric Distribution PC</v>
          </cell>
          <cell r="AA1808" t="str">
            <v>NONE</v>
          </cell>
          <cell r="AB1808" t="str">
            <v>MASS PLANT - MA 5310 - MAE1000</v>
          </cell>
          <cell r="AE1808">
            <v>0</v>
          </cell>
        </row>
        <row r="1809">
          <cell r="A1809" t="str">
            <v>C011999</v>
          </cell>
          <cell r="B1809">
            <v>5310</v>
          </cell>
          <cell r="D1809" t="str">
            <v>Install 20L5 Feeder, Wamesit #20</v>
          </cell>
          <cell r="E1809" t="str">
            <v>P_Electric Distribution Sub MA</v>
          </cell>
          <cell r="G1809" t="str">
            <v>49</v>
          </cell>
          <cell r="H1809" t="str">
            <v>NONE</v>
          </cell>
          <cell r="I1809" t="str">
            <v>KERZEL, KEITH</v>
          </cell>
          <cell r="J1809" t="str">
            <v>System Capacity &amp; Performance</v>
          </cell>
          <cell r="L1809" t="str">
            <v>Load Relief</v>
          </cell>
          <cell r="M1809" t="str">
            <v>Specific</v>
          </cell>
          <cell r="O1809" t="str">
            <v>cancelled</v>
          </cell>
          <cell r="P1809">
            <v>7326</v>
          </cell>
          <cell r="Q1809" t="str">
            <v>C11999</v>
          </cell>
          <cell r="R1809">
            <v>38649</v>
          </cell>
          <cell r="S1809" t="str">
            <v>cerulj</v>
          </cell>
          <cell r="U1809" t="str">
            <v>Install 20L5 Feeder at Wamesit #20 Substation, Tewksbury, MA</v>
          </cell>
          <cell r="V1809" t="str">
            <v xml:space="preserve">Lowell Area Study.  Distribution substation project for fifth feeder into Lowell.  Required for Perry Street #3 relocation.  Related projects are: C12028 for Wamesit Substation, C12000 for distribution work on 20L5.  </v>
          </cell>
          <cell r="W1809" t="str">
            <v>To complete the relocation of the Perry Street #3 indoor substations, the 311 feeder must be eliminated and the load transferred onto the existing 3L2 feeder, overloading the 3L2.  A new 20L5 feeder, will offload French Street from the proposed 20L2 feede</v>
          </cell>
          <cell r="X1809" t="str">
            <v>Div Ops-NE Electric</v>
          </cell>
          <cell r="Y1809" t="str">
            <v>75005310E</v>
          </cell>
          <cell r="Z1809" t="str">
            <v>MAE1000 - MA Electric Distribution PC</v>
          </cell>
          <cell r="AA1809" t="str">
            <v>NONE</v>
          </cell>
          <cell r="AB1809" t="str">
            <v>SUB #20 WAMESIT, TEWKSBURY</v>
          </cell>
          <cell r="AE1809">
            <v>1</v>
          </cell>
          <cell r="AF1809" t="str">
            <v>1</v>
          </cell>
          <cell r="AG1809">
            <v>39048</v>
          </cell>
          <cell r="AH1809">
            <v>300000</v>
          </cell>
          <cell r="AK1809">
            <v>39847</v>
          </cell>
        </row>
        <row r="1810">
          <cell r="A1810" t="str">
            <v>C012000</v>
          </cell>
          <cell r="B1810">
            <v>5310</v>
          </cell>
          <cell r="D1810" t="str">
            <v>Install 20L5 Feeder, Wamesit #20</v>
          </cell>
          <cell r="E1810" t="str">
            <v>P_Electric Distribution Line MA</v>
          </cell>
          <cell r="G1810" t="str">
            <v>NONE</v>
          </cell>
          <cell r="H1810" t="str">
            <v>NONE</v>
          </cell>
          <cell r="J1810" t="str">
            <v>System Capacity &amp; Performance</v>
          </cell>
          <cell r="L1810" t="str">
            <v>Load Relief</v>
          </cell>
          <cell r="M1810" t="str">
            <v>Specific</v>
          </cell>
          <cell r="O1810" t="str">
            <v>cancelled</v>
          </cell>
          <cell r="P1810">
            <v>8242</v>
          </cell>
          <cell r="Q1810" t="str">
            <v>C12000</v>
          </cell>
          <cell r="R1810">
            <v>38649</v>
          </cell>
          <cell r="S1810" t="str">
            <v>cerulj</v>
          </cell>
          <cell r="U1810" t="str">
            <v>Install New 20L5 Feeder at Wamesit #20 Substation, Tewksbury, MA</v>
          </cell>
          <cell r="V1810" t="str">
            <v xml:space="preserve">Lowell Area Study work.  Required for Summer 2008 to relocate Perry Street #3 substation outdoors.  Related projects: C11999 Distrib Substation for 20L5, C12028 Distrib Substation for Wamesit #20, C06898 Distrib Line for 20L1 to 20L4 feeders.  </v>
          </cell>
          <cell r="W1810" t="str">
            <v>To complete the relocation of the Perry Street #3 indoor substations, the 311 feeder must be eliminated and the load transferred onto the existing 3L2 feeder, overloading the 3L2.  A new 20L5 feeder, installed as shown in Attachment 30, will offload Frenc</v>
          </cell>
          <cell r="X1810" t="str">
            <v>Div Ops-NE Electric</v>
          </cell>
          <cell r="Y1810" t="str">
            <v>75005310E</v>
          </cell>
          <cell r="Z1810" t="str">
            <v>MAE1000 - MA Electric Distribution PC</v>
          </cell>
          <cell r="AA1810" t="str">
            <v>NONE</v>
          </cell>
          <cell r="AB1810" t="str">
            <v>MASS PLANT - MA 5310 - MAE1000</v>
          </cell>
          <cell r="AE1810">
            <v>2</v>
          </cell>
          <cell r="AF1810" t="str">
            <v>2</v>
          </cell>
          <cell r="AG1810">
            <v>39223</v>
          </cell>
          <cell r="AH1810">
            <v>224840</v>
          </cell>
          <cell r="AK1810">
            <v>39346</v>
          </cell>
        </row>
        <row r="1811">
          <cell r="A1811" t="str">
            <v>C012001</v>
          </cell>
          <cell r="B1811">
            <v>5310</v>
          </cell>
          <cell r="D1811" t="str">
            <v>Perry Street #3 Getaways</v>
          </cell>
          <cell r="E1811" t="str">
            <v>P_Electric Distribution Line MA</v>
          </cell>
          <cell r="F1811" t="str">
            <v>DCIG1007R1</v>
          </cell>
          <cell r="G1811" t="str">
            <v>36</v>
          </cell>
          <cell r="H1811" t="str">
            <v>29</v>
          </cell>
          <cell r="I1811" t="str">
            <v>GALGANO, ROBERT</v>
          </cell>
          <cell r="J1811" t="str">
            <v>Asset Condition</v>
          </cell>
          <cell r="K1811" t="str">
            <v>D_Non-REP LINE OTHER</v>
          </cell>
          <cell r="L1811" t="str">
            <v>Asset Replacement</v>
          </cell>
          <cell r="M1811" t="str">
            <v>Specific</v>
          </cell>
          <cell r="O1811" t="str">
            <v>open</v>
          </cell>
          <cell r="P1811">
            <v>8423</v>
          </cell>
          <cell r="Q1811" t="str">
            <v>C12001</v>
          </cell>
          <cell r="R1811">
            <v>38649</v>
          </cell>
          <cell r="S1811" t="str">
            <v>cerulj</v>
          </cell>
          <cell r="U1811" t="str">
            <v>Perry Street #3 Getaways</v>
          </cell>
          <cell r="V1811" t="str">
            <v>Lowell Area Study work.  FY 2008 required for summer 2008.  Related project is C6645 expand 13.2kV substation.  Also related: C05535 relocate 13.8kV sub, C06646 relocate 4kV substation, C12018 4kV getaways, and C12020 3J7 conversion.  Perry Street #3 relo</v>
          </cell>
          <cell r="W1811" t="str">
            <v xml:space="preserve">Perry Street #3 consists of an outdoor 13.2kV substation, and two indoor substations, 13.8kV and 4kV, located within the same substation building. The existing Perry Street #3 outdoor substation requires asset replacement.  The indoor substation building </v>
          </cell>
          <cell r="X1811" t="str">
            <v>Div Ops-NE Electric</v>
          </cell>
          <cell r="Y1811" t="str">
            <v>75005310E</v>
          </cell>
          <cell r="Z1811" t="str">
            <v>MAE1000 - MA Electric Distribution PC</v>
          </cell>
          <cell r="AA1811" t="str">
            <v>NONE</v>
          </cell>
          <cell r="AB1811" t="str">
            <v>MASS PLANT - MA 5310 - MAE1000</v>
          </cell>
          <cell r="AC1811" t="str">
            <v>A6 C19 X17</v>
          </cell>
          <cell r="AE1811">
            <v>3</v>
          </cell>
          <cell r="AF1811" t="str">
            <v>3</v>
          </cell>
          <cell r="AG1811">
            <v>40253</v>
          </cell>
          <cell r="AH1811">
            <v>1004000</v>
          </cell>
        </row>
        <row r="1812">
          <cell r="A1812" t="str">
            <v>C012018</v>
          </cell>
          <cell r="B1812">
            <v>5310</v>
          </cell>
          <cell r="D1812" t="str">
            <v>4kV Getaways at Perry Street #3</v>
          </cell>
          <cell r="E1812" t="str">
            <v>P_Electric Distribution Line MA</v>
          </cell>
          <cell r="F1812" t="str">
            <v>DCIG1007R1</v>
          </cell>
          <cell r="G1812" t="str">
            <v>36</v>
          </cell>
          <cell r="H1812" t="str">
            <v>29</v>
          </cell>
          <cell r="I1812" t="str">
            <v>GALGANO, ROBERT</v>
          </cell>
          <cell r="J1812" t="str">
            <v>Asset Condition</v>
          </cell>
          <cell r="K1812" t="str">
            <v>D_Non-REP LINE OTHER</v>
          </cell>
          <cell r="L1812" t="str">
            <v>Asset Replacement</v>
          </cell>
          <cell r="M1812" t="str">
            <v>Specific</v>
          </cell>
          <cell r="O1812" t="str">
            <v>open</v>
          </cell>
          <cell r="P1812">
            <v>7697</v>
          </cell>
          <cell r="Q1812" t="str">
            <v>C12018</v>
          </cell>
          <cell r="R1812">
            <v>38650</v>
          </cell>
          <cell r="S1812" t="str">
            <v>cerulj</v>
          </cell>
          <cell r="U1812" t="str">
            <v>Install New 4kV Getaways for Relocated 4kV Substation, Perry Street #3, Lowell, MA</v>
          </cell>
          <cell r="V1812" t="str">
            <v xml:space="preserve">Lowell Area Study work.  Related projects C06646 4kV substation, C06645 13.2kV sub, C12001 13.2kV getaways to the 4kV substation. </v>
          </cell>
          <cell r="W1812" t="str">
            <v>Perry Street #3 consists of an outdoor 13.2kV substation, and two indoor substations, 13.8kV and 4kV, located within the same substation building.  The building requires complete demolition.  Structural issues include spalling (falling concrete) of the tu</v>
          </cell>
          <cell r="X1812" t="str">
            <v>Div Ops-NE Electric</v>
          </cell>
          <cell r="Y1812" t="str">
            <v>75005310E</v>
          </cell>
          <cell r="Z1812" t="str">
            <v>MAE1000 - MA Electric Distribution PC</v>
          </cell>
          <cell r="AA1812" t="str">
            <v>NONE</v>
          </cell>
          <cell r="AB1812" t="str">
            <v>MASS PLANT - MA 5310 - MAE1000</v>
          </cell>
          <cell r="AC1812" t="str">
            <v>A1 C7 X1</v>
          </cell>
          <cell r="AE1812">
            <v>3</v>
          </cell>
          <cell r="AF1812" t="str">
            <v>3</v>
          </cell>
          <cell r="AG1812">
            <v>40253</v>
          </cell>
          <cell r="AH1812">
            <v>137000</v>
          </cell>
        </row>
        <row r="1813">
          <cell r="A1813" t="str">
            <v>C012019</v>
          </cell>
          <cell r="B1813">
            <v>5310</v>
          </cell>
          <cell r="D1813" t="str">
            <v>Convert 5J2 and 5J3 Blossom #5</v>
          </cell>
          <cell r="E1813" t="str">
            <v>P_Electric Distribution Line MA</v>
          </cell>
          <cell r="G1813" t="str">
            <v>NONE</v>
          </cell>
          <cell r="H1813" t="str">
            <v>NONE</v>
          </cell>
          <cell r="I1813" t="str">
            <v>PRIFTI, ELTON</v>
          </cell>
          <cell r="J1813" t="str">
            <v>Asset Condition</v>
          </cell>
          <cell r="L1813" t="str">
            <v>Asset Replacement</v>
          </cell>
          <cell r="M1813" t="str">
            <v>Specific</v>
          </cell>
          <cell r="O1813" t="str">
            <v>cancelled</v>
          </cell>
          <cell r="P1813">
            <v>7917</v>
          </cell>
          <cell r="Q1813" t="str">
            <v>C12019</v>
          </cell>
          <cell r="R1813">
            <v>38650</v>
          </cell>
          <cell r="S1813" t="str">
            <v>cerulj</v>
          </cell>
          <cell r="U1813" t="str">
            <v>Convert 5J2 and 5J3 Feeders at Blossom Street #5 Substation, Lowell, MA</v>
          </cell>
          <cell r="V1813" t="str">
            <v>Lowell Area Study work FY 2008.  Load transferred to Perry Street, so requires projects C06645 and C012001 to expand Perry Street #3.</v>
          </cell>
          <cell r="W1813" t="str">
            <v>At Blossom Street #5, feeders must be converted for both asset replacement and overload.   Almost all substation equipment is recommended for replacement.  Problems include a leaking 13.8/4kV T1 transformer, obsolete breakers, control problems on the GE I</v>
          </cell>
          <cell r="X1813" t="str">
            <v>Div Ops-NE Electric</v>
          </cell>
          <cell r="Y1813" t="str">
            <v>75005310E</v>
          </cell>
          <cell r="Z1813" t="str">
            <v>MAE1000 - MA Electric Distribution PC</v>
          </cell>
          <cell r="AA1813" t="str">
            <v>NONE</v>
          </cell>
          <cell r="AB1813" t="str">
            <v>MASS PLANT - MA 5310 - MAE1000</v>
          </cell>
          <cell r="AE1813">
            <v>0</v>
          </cell>
          <cell r="AK1813">
            <v>41079</v>
          </cell>
        </row>
        <row r="1814">
          <cell r="A1814" t="str">
            <v>C012020</v>
          </cell>
          <cell r="B1814">
            <v>5310</v>
          </cell>
          <cell r="D1814" t="str">
            <v>Convert 3J7 Feeder, Perry Street #3</v>
          </cell>
          <cell r="E1814" t="str">
            <v>P_Electric Distribution Line MA</v>
          </cell>
          <cell r="G1814" t="str">
            <v>NONE</v>
          </cell>
          <cell r="H1814" t="str">
            <v>NONE</v>
          </cell>
          <cell r="I1814" t="str">
            <v>PRIFTI, ELTON</v>
          </cell>
          <cell r="J1814" t="str">
            <v>Asset Condition</v>
          </cell>
          <cell r="L1814" t="str">
            <v>Asset Replacement</v>
          </cell>
          <cell r="M1814" t="str">
            <v>Specific</v>
          </cell>
          <cell r="O1814" t="str">
            <v>cancelled</v>
          </cell>
          <cell r="P1814">
            <v>7914</v>
          </cell>
          <cell r="Q1814" t="str">
            <v>C12020</v>
          </cell>
          <cell r="R1814">
            <v>38650</v>
          </cell>
          <cell r="S1814" t="str">
            <v>cerulj</v>
          </cell>
          <cell r="U1814" t="str">
            <v>Convert the 3J7 Feeder at Perry Street #3 Substation, Lowell, MA</v>
          </cell>
          <cell r="V1814" t="str">
            <v xml:space="preserve">Lowell Area Study work.  Requires 3L5 upgrade and Wamesit #20 installation prior to excution so that converted load can be transferred. </v>
          </cell>
          <cell r="W1814" t="str">
            <v>The 3J7 feeder does not have 4kV feeder ties, resulting in un-served load.  The feeder is overhead and readily convertible after the upgrades 3L5 feeder.  Performing the conversion in 2008 will save the cost of installing a new underground getaway when th</v>
          </cell>
          <cell r="X1814" t="str">
            <v>Div Ops-NE Electric</v>
          </cell>
          <cell r="Y1814" t="str">
            <v>75005310E</v>
          </cell>
          <cell r="Z1814" t="str">
            <v>MAE1000 - MA Electric Distribution PC</v>
          </cell>
          <cell r="AA1814" t="str">
            <v>NONE</v>
          </cell>
          <cell r="AB1814" t="str">
            <v>MASS PLANT - MA 5310 - MAE1000</v>
          </cell>
          <cell r="AE1814">
            <v>0</v>
          </cell>
          <cell r="AK1814">
            <v>40925</v>
          </cell>
        </row>
        <row r="1815">
          <cell r="A1815" t="str">
            <v>C012021</v>
          </cell>
          <cell r="B1815">
            <v>5310</v>
          </cell>
          <cell r="D1815" t="str">
            <v>Install LTC's at Worthen Street #13</v>
          </cell>
          <cell r="E1815" t="str">
            <v>P_Electric Distribution Sub MA</v>
          </cell>
          <cell r="F1815" t="str">
            <v>USSC0911PS403</v>
          </cell>
          <cell r="G1815" t="str">
            <v>34</v>
          </cell>
          <cell r="H1815" t="str">
            <v>19</v>
          </cell>
          <cell r="I1815" t="str">
            <v>GALGANO, ROBERT</v>
          </cell>
          <cell r="J1815" t="str">
            <v>Asset Condition</v>
          </cell>
          <cell r="K1815" t="str">
            <v>D_Non-REP SUB OTHER</v>
          </cell>
          <cell r="L1815" t="str">
            <v>Asset Replacement</v>
          </cell>
          <cell r="M1815" t="str">
            <v>Specific</v>
          </cell>
          <cell r="O1815" t="str">
            <v>open</v>
          </cell>
          <cell r="P1815">
            <v>7332</v>
          </cell>
          <cell r="Q1815" t="str">
            <v>C12021</v>
          </cell>
          <cell r="R1815">
            <v>38650</v>
          </cell>
          <cell r="S1815" t="str">
            <v>cerulj</v>
          </cell>
          <cell r="U1815" t="str">
            <v>Replace T1 and T2 with LTC Transformers at Worthen Street #13, Lowell, MA</v>
          </cell>
          <cell r="V1815" t="str">
            <v xml:space="preserve">Lowell Area Study work.  Removes 4kV regulators and installs LTC's, upgrades protection to LTC's and installs controls for 4kV capacitor banks.  </v>
          </cell>
          <cell r="W1815" t="str">
            <v>The 4kV regulators at Worthen Street #13 are misoperating and do not have proper clearances.  The 4kV voltage (supplying Lowell Police Station, Library and Town Hall) is controlled manually via seasonal off-in-place settings on the 4kV regulators.  The in</v>
          </cell>
          <cell r="X1815" t="str">
            <v>Div Ops-NE Electric</v>
          </cell>
          <cell r="Y1815" t="str">
            <v>75005310E</v>
          </cell>
          <cell r="Z1815" t="str">
            <v>MAE1000 - MA Electric Distribution PC</v>
          </cell>
          <cell r="AA1815" t="str">
            <v>NONE</v>
          </cell>
          <cell r="AB1815" t="str">
            <v>SUB #13 WORTHEN STREET, LOWELL</v>
          </cell>
          <cell r="AC1815" t="str">
            <v>A1 C0 X0</v>
          </cell>
          <cell r="AE1815">
            <v>4</v>
          </cell>
          <cell r="AF1815" t="str">
            <v>4</v>
          </cell>
          <cell r="AG1815">
            <v>41213</v>
          </cell>
          <cell r="AH1815">
            <v>3600000</v>
          </cell>
        </row>
        <row r="1816">
          <cell r="A1816" t="str">
            <v>C012022</v>
          </cell>
          <cell r="B1816">
            <v>5310</v>
          </cell>
          <cell r="D1816" t="str">
            <v>301-302 Feeder Tie</v>
          </cell>
          <cell r="E1816" t="str">
            <v>P_Electric Distribution Line MA</v>
          </cell>
          <cell r="G1816" t="str">
            <v>NONE</v>
          </cell>
          <cell r="H1816" t="str">
            <v>NONE</v>
          </cell>
          <cell r="L1816" t="str">
            <v>Load Relief</v>
          </cell>
          <cell r="M1816" t="str">
            <v>Specific</v>
          </cell>
          <cell r="O1816" t="str">
            <v>cancelled</v>
          </cell>
          <cell r="Q1816" t="str">
            <v>C12022</v>
          </cell>
          <cell r="R1816">
            <v>38650</v>
          </cell>
          <cell r="S1816" t="str">
            <v>cerulj</v>
          </cell>
          <cell r="U1816" t="str">
            <v>Install 301-302 Feeder Tie, Lowell MA</v>
          </cell>
          <cell r="V1816" t="str">
            <v>Lowell Area Study work.  Could be tied to Hamilton Street substation relocation.</v>
          </cell>
          <cell r="W1816" t="str">
            <v>The existing 301 and 302 circuits share a breaker at the indoor 13.8kV substation at Perry Street #3.  Upon loss of either cable, the other cable can accommodate the load.  There are no feeder ties to these two cables.  When the 13.8kV substation is reloc</v>
          </cell>
          <cell r="X1816" t="str">
            <v>Div Ops-NE Electric</v>
          </cell>
          <cell r="Y1816" t="str">
            <v>75005310E</v>
          </cell>
          <cell r="Z1816" t="str">
            <v>MAE1000 - MA Electric Distribution PC</v>
          </cell>
          <cell r="AA1816" t="str">
            <v>NONE</v>
          </cell>
          <cell r="AB1816" t="str">
            <v>MASS PLANT - MA 5310 - MAE1000</v>
          </cell>
          <cell r="AE1816">
            <v>0</v>
          </cell>
          <cell r="AK1816">
            <v>39346</v>
          </cell>
        </row>
        <row r="1817">
          <cell r="A1817" t="str">
            <v>C012023</v>
          </cell>
          <cell r="B1817">
            <v>5310</v>
          </cell>
          <cell r="D1817" t="str">
            <v>13J2, 13J5 &amp; 13J6 Conversion</v>
          </cell>
          <cell r="E1817" t="str">
            <v>P_Electric Distribution Line MA</v>
          </cell>
          <cell r="G1817" t="str">
            <v>NONE</v>
          </cell>
          <cell r="H1817" t="str">
            <v>NONE</v>
          </cell>
          <cell r="L1817" t="str">
            <v>Load Relief</v>
          </cell>
          <cell r="M1817" t="str">
            <v>Specific</v>
          </cell>
          <cell r="O1817" t="str">
            <v>cancelled</v>
          </cell>
          <cell r="Q1817" t="str">
            <v>C12023</v>
          </cell>
          <cell r="R1817">
            <v>38650</v>
          </cell>
          <cell r="S1817" t="str">
            <v>cerulj</v>
          </cell>
          <cell r="U1817" t="str">
            <v>Convert 13J2, 13J5 and 13J6 Feeders at Worthen Street #13 Substation, Lowell, MA</v>
          </cell>
          <cell r="V1817" t="str">
            <v>Lowell Area Study work.  FY 2009.  Requires North Chelmsford #2 substation work completed by 2009 to transfer converted load.</v>
          </cell>
          <cell r="W1817" t="str">
            <v>In 2009, Worthen Street #13 supply reaches 100% normal loading and 105% on contingency despite upgrades recommended for earlier in the Lowell Area Study and the offload of the 13L1 feeder.  An additional operational problem is the 13J2 bifurcation. Provid</v>
          </cell>
          <cell r="X1817" t="str">
            <v>Div Ops-NE Electric</v>
          </cell>
          <cell r="Y1817" t="str">
            <v>75005310E</v>
          </cell>
          <cell r="Z1817" t="str">
            <v>MAE1000 - MA Electric Distribution PC</v>
          </cell>
          <cell r="AA1817" t="str">
            <v>NONE</v>
          </cell>
          <cell r="AB1817" t="str">
            <v>MASS PLANT - MA 5310 - MAE1000</v>
          </cell>
          <cell r="AE1817">
            <v>0</v>
          </cell>
          <cell r="AK1817">
            <v>39346</v>
          </cell>
        </row>
        <row r="1818">
          <cell r="A1818" t="str">
            <v>C012024</v>
          </cell>
          <cell r="B1818">
            <v>5310</v>
          </cell>
          <cell r="D1818" t="str">
            <v>Eagle Court Switchgear</v>
          </cell>
          <cell r="E1818" t="str">
            <v>P_Electric Distribution Line MA</v>
          </cell>
          <cell r="G1818" t="str">
            <v>NONE</v>
          </cell>
          <cell r="H1818" t="str">
            <v>NONE</v>
          </cell>
          <cell r="J1818" t="str">
            <v>Asset Condition</v>
          </cell>
          <cell r="L1818" t="str">
            <v>Asset Replacement</v>
          </cell>
          <cell r="M1818" t="str">
            <v>Specific</v>
          </cell>
          <cell r="O1818" t="str">
            <v>cancelled</v>
          </cell>
          <cell r="P1818">
            <v>8069</v>
          </cell>
          <cell r="Q1818" t="str">
            <v>C12024</v>
          </cell>
          <cell r="R1818">
            <v>38650</v>
          </cell>
          <cell r="S1818" t="str">
            <v>cerulj</v>
          </cell>
          <cell r="U1818" t="str">
            <v>Install Eagle Court Switchgear, Lowell, MA</v>
          </cell>
          <cell r="V1818" t="str">
            <v xml:space="preserve">Lowell Area Study.  Install switchgear on Eagle Court off Middlesex.  Requires North Chelmsford Substation C06651 and C06862.  </v>
          </cell>
          <cell r="W1818" t="str">
            <v>The 4kV switching structure at Eagle Court requires replacement due to condemned poles, low clearance in a public location, poor insulation and obsolete disconnects.  The proposed area conversion requires this location serve as a 13.2kV feeder tie between</v>
          </cell>
          <cell r="X1818" t="str">
            <v>Div Ops-NE Electric</v>
          </cell>
          <cell r="Y1818" t="str">
            <v>75005310E</v>
          </cell>
          <cell r="Z1818" t="str">
            <v>MAE1000 - MA Electric Distribution PC</v>
          </cell>
          <cell r="AA1818" t="str">
            <v>NONE</v>
          </cell>
          <cell r="AB1818" t="str">
            <v>MASS PLANT - MA 5310 - MAE1000</v>
          </cell>
          <cell r="AE1818">
            <v>0</v>
          </cell>
          <cell r="AK1818">
            <v>41079</v>
          </cell>
        </row>
        <row r="1819">
          <cell r="A1819" t="str">
            <v>C012025</v>
          </cell>
          <cell r="B1819">
            <v>5310</v>
          </cell>
          <cell r="D1819" t="str">
            <v>Blossom Street #5 Conversion</v>
          </cell>
          <cell r="E1819" t="str">
            <v>P_Electric Distribution Line MA</v>
          </cell>
          <cell r="G1819" t="str">
            <v>NONE</v>
          </cell>
          <cell r="H1819" t="str">
            <v>NONE</v>
          </cell>
          <cell r="L1819" t="str">
            <v>Asset Replacement</v>
          </cell>
          <cell r="M1819" t="str">
            <v>Specific</v>
          </cell>
          <cell r="O1819" t="str">
            <v>cancelled</v>
          </cell>
          <cell r="Q1819" t="str">
            <v>C12025</v>
          </cell>
          <cell r="R1819">
            <v>38650</v>
          </cell>
          <cell r="S1819" t="str">
            <v>cerulj</v>
          </cell>
          <cell r="U1819" t="str">
            <v>Convert Blossom Street #5 Substation Feeders, Lowell, MA</v>
          </cell>
          <cell r="V1819" t="str">
            <v xml:space="preserve">Lowell Area Study.  Requires Meadowbrook #16 115/13.2 kV substation C06647 and C06860. </v>
          </cell>
          <cell r="W1819" t="str">
            <v>This project would convert the remaining 4kV feeders (5J1, 5J4 and 5J5) so that the substation can be abandoned. The equipment condition report for Blossom Street #5 recommended retiring the existing substation because almost all substation equipment is r</v>
          </cell>
          <cell r="X1819" t="str">
            <v>Div Ops-NE Electric</v>
          </cell>
          <cell r="Y1819" t="str">
            <v>75005310E</v>
          </cell>
          <cell r="Z1819" t="str">
            <v>MAE1000 - MA Electric Distribution PC</v>
          </cell>
          <cell r="AA1819" t="str">
            <v>NONE</v>
          </cell>
          <cell r="AB1819" t="str">
            <v>MASS PLANT - MA 5310 - MAE1000</v>
          </cell>
          <cell r="AE1819">
            <v>0</v>
          </cell>
          <cell r="AK1819">
            <v>39890</v>
          </cell>
        </row>
        <row r="1820">
          <cell r="A1820" t="str">
            <v>C012026</v>
          </cell>
          <cell r="B1820">
            <v>5310</v>
          </cell>
          <cell r="D1820" t="str">
            <v>Chelmsford #9 Conversion</v>
          </cell>
          <cell r="E1820" t="str">
            <v>P_Electric Distribution Line MA</v>
          </cell>
          <cell r="G1820" t="str">
            <v>NONE</v>
          </cell>
          <cell r="H1820" t="str">
            <v>NONE</v>
          </cell>
          <cell r="L1820" t="str">
            <v>Asset Replacement</v>
          </cell>
          <cell r="M1820" t="str">
            <v>Specific</v>
          </cell>
          <cell r="O1820" t="str">
            <v>cancelled</v>
          </cell>
          <cell r="Q1820" t="str">
            <v>C12026</v>
          </cell>
          <cell r="R1820">
            <v>38650</v>
          </cell>
          <cell r="S1820" t="str">
            <v>cerulj</v>
          </cell>
          <cell r="U1820" t="str">
            <v>Convert Chelmsford #9 Substation, Chelmsford, MA</v>
          </cell>
          <cell r="V1820" t="str">
            <v>Lowell Area Study.  Requires Meadowbrook #16 115/13.2 kV substation C06647 and C06860.</v>
          </cell>
          <cell r="W1820" t="str">
            <v>This project would convert the 9J1, 9J2 and 9J3 feeders so that the substation can be abandoned.  The area is a 4kV island, with substation feeders having no ties to non substation 4kV feeders.  There are also numerous asset replacement issues.  The woode</v>
          </cell>
          <cell r="X1820" t="str">
            <v>Div Ops-NE Electric</v>
          </cell>
          <cell r="Y1820" t="str">
            <v>75005310E</v>
          </cell>
          <cell r="Z1820" t="str">
            <v>MAE1000 - MA Electric Distribution PC</v>
          </cell>
          <cell r="AA1820" t="str">
            <v>NONE</v>
          </cell>
          <cell r="AB1820" t="str">
            <v>MASS PLANT - MA 5310 - MAE1000</v>
          </cell>
          <cell r="AE1820">
            <v>0</v>
          </cell>
          <cell r="AK1820">
            <v>40066</v>
          </cell>
        </row>
        <row r="1821">
          <cell r="A1821" t="str">
            <v>C012027</v>
          </cell>
          <cell r="B1821">
            <v>5310</v>
          </cell>
          <cell r="D1821" t="str">
            <v>Extend 24L2, Acton Rd, Chelms</v>
          </cell>
          <cell r="E1821" t="str">
            <v>P_Electric Distribution Line MA</v>
          </cell>
          <cell r="G1821" t="str">
            <v>NONE</v>
          </cell>
          <cell r="H1821" t="str">
            <v>NONE</v>
          </cell>
          <cell r="L1821" t="str">
            <v>Load Relief</v>
          </cell>
          <cell r="M1821" t="str">
            <v>Specific</v>
          </cell>
          <cell r="O1821" t="str">
            <v>cancelled</v>
          </cell>
          <cell r="Q1821" t="str">
            <v>C12027</v>
          </cell>
          <cell r="R1821">
            <v>38650</v>
          </cell>
          <cell r="S1821" t="str">
            <v>cerulj</v>
          </cell>
          <cell r="U1821" t="str">
            <v>Extend 24L2 Acton Street in Chelmsford and Westford</v>
          </cell>
          <cell r="V1821" t="str">
            <v>Lowell Area Study work.  Offloads 58L3.  Requires Meadowbrook #16 substation C06647 and C06860.</v>
          </cell>
          <cell r="W1821" t="str">
            <v>In 2011, the 58L3 circuit becomes loaded to 90% and has a 20MWhr violation.  Other area feeders are heavily loaded, so a new feeder tie and offload are required.  The 24L2 feeder would extend down Acton Road into Westford to offload the 57L4 feeder.</v>
          </cell>
          <cell r="X1821" t="str">
            <v>Div Ops-NE Electric</v>
          </cell>
          <cell r="Y1821" t="str">
            <v>75005310E</v>
          </cell>
          <cell r="Z1821" t="str">
            <v>MAE1000 - MA Electric Distribution PC</v>
          </cell>
          <cell r="AA1821" t="str">
            <v>NONE</v>
          </cell>
          <cell r="AB1821" t="str">
            <v>MASS PLANT - MA 5310 - MAE1000</v>
          </cell>
          <cell r="AE1821">
            <v>0</v>
          </cell>
          <cell r="AK1821">
            <v>40052</v>
          </cell>
        </row>
        <row r="1822">
          <cell r="A1822" t="str">
            <v>C012028</v>
          </cell>
          <cell r="B1822">
            <v>5310</v>
          </cell>
          <cell r="D1822" t="str">
            <v>Install Wamesit #20 Sub, Tewksbury</v>
          </cell>
          <cell r="E1822" t="str">
            <v>P_Electric Distribution Sub MA</v>
          </cell>
          <cell r="G1822" t="str">
            <v>NONE</v>
          </cell>
          <cell r="H1822" t="str">
            <v>&lt;Select a value&gt;</v>
          </cell>
          <cell r="J1822" t="str">
            <v>System Capacity &amp; Performance</v>
          </cell>
          <cell r="L1822" t="str">
            <v>Load Relief</v>
          </cell>
          <cell r="M1822" t="str">
            <v>Specific</v>
          </cell>
          <cell r="O1822" t="str">
            <v>cancelled</v>
          </cell>
          <cell r="P1822">
            <v>7336</v>
          </cell>
          <cell r="Q1822" t="str">
            <v>C12028</v>
          </cell>
          <cell r="R1822">
            <v>38650</v>
          </cell>
          <cell r="S1822" t="str">
            <v>cerulj</v>
          </cell>
          <cell r="U1822" t="str">
            <v>Install 115/13.2kV Wamesit #20 Substation, Tewksbury, MA</v>
          </cell>
          <cell r="V1822" t="str">
            <v>Walk in for design in FY2007 for $28,000. Tewksbury Area Study.  REPLACES CANCELLED C2303.   This is Wamesit #20 distribution sub project.  Related dist line project C06898.</v>
          </cell>
          <cell r="W1822" t="str">
            <v>In 2005, 314 and 317 supply to Tewksbury #14 contingency overloaded at 110%.  In 2009: T1 and T2 at East Tewksbury #59 contingency overloaded, T2 and T4 at Tewksbury #22 contingency overload, and the 14L3 feeder overloads.  In 2011 and 2014 the 59L3 and 1</v>
          </cell>
          <cell r="X1822" t="str">
            <v>Div Ops-NE Electric</v>
          </cell>
          <cell r="Y1822" t="str">
            <v>75005310E</v>
          </cell>
          <cell r="Z1822" t="str">
            <v>MAE1000 - MA Electric Distribution PC</v>
          </cell>
          <cell r="AA1822" t="str">
            <v>NONE</v>
          </cell>
          <cell r="AB1822" t="str">
            <v>SUB #20 WAMESIT, TEWKSBURY</v>
          </cell>
          <cell r="AE1822">
            <v>0</v>
          </cell>
          <cell r="AK1822">
            <v>38782</v>
          </cell>
        </row>
        <row r="1823">
          <cell r="A1823" t="str">
            <v>C012059</v>
          </cell>
          <cell r="B1823">
            <v>5310</v>
          </cell>
          <cell r="D1823" t="str">
            <v>INS 3PH TO WATER TREATMENT PLANT</v>
          </cell>
          <cell r="E1823" t="str">
            <v>P_Electric Distribution Line MA</v>
          </cell>
          <cell r="G1823" t="str">
            <v>NONE</v>
          </cell>
          <cell r="H1823" t="str">
            <v>NONE</v>
          </cell>
          <cell r="I1823" t="str">
            <v>CANOVILLE, ROGERS</v>
          </cell>
          <cell r="J1823" t="str">
            <v>Statutory/Regulatory</v>
          </cell>
          <cell r="L1823" t="str">
            <v>New Business - Commercial</v>
          </cell>
          <cell r="M1823" t="str">
            <v>Specific</v>
          </cell>
          <cell r="O1823" t="str">
            <v>Closed</v>
          </cell>
          <cell r="P1823">
            <v>8237</v>
          </cell>
          <cell r="Q1823" t="str">
            <v>C12059</v>
          </cell>
          <cell r="R1823">
            <v>38651</v>
          </cell>
          <cell r="S1823" t="str">
            <v>canovr</v>
          </cell>
          <cell r="U1823" t="str">
            <v>Remove 36 poles, Install 45 40'3 Poles, 12,500' 1/0 AL, 2850' 477 spacer, 1400' 3 ph #2 pri ug, one 500KVA 277/480 V padmount and one 750 KVA 277/480 V padmount.</v>
          </cell>
          <cell r="V1823" t="str">
            <v xml:space="preserve">  </v>
          </cell>
          <cell r="W1823" t="str">
            <v>The City of Northampton is constructing a new Water Treatment Plant to be located on Mountain Road in Williamsburg.  They are requesting a three phase, 277/480 volt service.  WR # 426485</v>
          </cell>
          <cell r="X1823" t="str">
            <v>Div Ops-NE Electric</v>
          </cell>
          <cell r="Y1823" t="str">
            <v>75005310E</v>
          </cell>
          <cell r="Z1823" t="str">
            <v>MAE1000 - MA Electric Distribution PC</v>
          </cell>
          <cell r="AA1823" t="str">
            <v>NONE</v>
          </cell>
          <cell r="AB1823" t="str">
            <v>MASS PLANT - MA 5310 - MAE1000</v>
          </cell>
          <cell r="AE1823">
            <v>1</v>
          </cell>
          <cell r="AF1823" t="str">
            <v>1</v>
          </cell>
          <cell r="AG1823">
            <v>38673</v>
          </cell>
          <cell r="AH1823">
            <v>346200</v>
          </cell>
          <cell r="AI1823">
            <v>0</v>
          </cell>
          <cell r="AJ1823">
            <v>0</v>
          </cell>
          <cell r="AK1823">
            <v>0</v>
          </cell>
          <cell r="AL1823">
            <v>0</v>
          </cell>
          <cell r="AM1823">
            <v>1</v>
          </cell>
          <cell r="AN1823">
            <v>1</v>
          </cell>
        </row>
        <row r="1824">
          <cell r="A1824" t="str">
            <v>C012238</v>
          </cell>
          <cell r="B1824">
            <v>5310</v>
          </cell>
          <cell r="D1824" t="str">
            <v>Cancelled -Inst Grnd Transf Tewks22</v>
          </cell>
          <cell r="E1824" t="str">
            <v>P_Electric Distribution Sub MA</v>
          </cell>
          <cell r="G1824" t="str">
            <v>NONE</v>
          </cell>
          <cell r="H1824" t="str">
            <v>NONE</v>
          </cell>
          <cell r="L1824" t="str">
            <v>Load Relief</v>
          </cell>
          <cell r="M1824" t="str">
            <v>Specific</v>
          </cell>
          <cell r="O1824" t="str">
            <v>cancelled</v>
          </cell>
          <cell r="Q1824" t="str">
            <v>C12238</v>
          </cell>
          <cell r="R1824">
            <v>38664</v>
          </cell>
          <cell r="S1824" t="str">
            <v>cerulj</v>
          </cell>
          <cell r="U1824" t="str">
            <v>Install Grounding Transformer for 13.8kV Bus at Tewksbury #22 Substation, Tewksbury</v>
          </cell>
          <cell r="V1824" t="str">
            <v>Tewksbury Area Study work.  As part of removing the Tewksbury #14 substation, the grounding transformer there must be installed at Tewksbury #22 to provide ground fault current for the 13.8kV bus at Tewksbury #22.</v>
          </cell>
          <cell r="W1824" t="str">
            <v>Tewksbury Area Study.  The tertiary winding of the 230/115/13.8kV transformers at Tewksbury #22 become contingency overloaded in 2009.  The Tewksbury #14 substation, supplied off the 13.8kV bus, is contingency overloaded in 2005, and the East Tewksbury #5</v>
          </cell>
          <cell r="X1824" t="str">
            <v>Div Ops-NE Electric</v>
          </cell>
          <cell r="Y1824" t="str">
            <v>75005310E</v>
          </cell>
          <cell r="Z1824" t="str">
            <v>MAE1000 - MA Electric Distribution PC</v>
          </cell>
          <cell r="AA1824" t="str">
            <v>NONE</v>
          </cell>
          <cell r="AB1824" t="str">
            <v>SUB #14 TEWKSBURY - MAIN STREET, TE</v>
          </cell>
          <cell r="AE1824">
            <v>0</v>
          </cell>
          <cell r="AK1824">
            <v>38882</v>
          </cell>
        </row>
        <row r="1825">
          <cell r="A1825" t="str">
            <v>C012239</v>
          </cell>
          <cell r="B1825">
            <v>5310</v>
          </cell>
          <cell r="D1825" t="str">
            <v>Upgrade River Rd #62</v>
          </cell>
          <cell r="E1825" t="str">
            <v>P_Electric Distribution Sub MA</v>
          </cell>
          <cell r="G1825" t="str">
            <v>49</v>
          </cell>
          <cell r="H1825" t="str">
            <v>NONE</v>
          </cell>
          <cell r="I1825" t="str">
            <v>KERZEL, KEITH</v>
          </cell>
          <cell r="J1825" t="str">
            <v>Asset Condition</v>
          </cell>
          <cell r="L1825" t="str">
            <v>Asset Replacement</v>
          </cell>
          <cell r="M1825" t="str">
            <v>Specific</v>
          </cell>
          <cell r="O1825" t="str">
            <v>Closed</v>
          </cell>
          <cell r="P1825">
            <v>7560</v>
          </cell>
          <cell r="Q1825" t="str">
            <v>C12239</v>
          </cell>
          <cell r="R1825">
            <v>38664</v>
          </cell>
          <cell r="S1825" t="str">
            <v>cerulj</v>
          </cell>
          <cell r="U1825" t="str">
            <v>Upgrade River Road #62 Substation, Andover</v>
          </cell>
          <cell r="V1825" t="str">
            <v>Tewksbury Area Study work.  Related to Wamesit #20 substation projects C12028 and C06898, but not dependent on any other work.</v>
          </cell>
          <cell r="W1825" t="str">
            <v>Tewksbury Area Study work.  Existing asset replacement issues at River Road #62 include disconnects, the 62L2 VCR, location of the grounding bank, and the existing regulators.  Existing feeder overloading problems are related to the regulators.  This proj</v>
          </cell>
          <cell r="X1825" t="str">
            <v>Div Ops-NE Electric</v>
          </cell>
          <cell r="Y1825" t="str">
            <v>75005310E</v>
          </cell>
          <cell r="Z1825" t="str">
            <v>MAE1000 - MA Electric Distribution PC</v>
          </cell>
          <cell r="AA1825" t="str">
            <v>NONE</v>
          </cell>
          <cell r="AB1825" t="str">
            <v>SUB #62 RIVER ROAD, ANDOVER</v>
          </cell>
          <cell r="AE1825">
            <v>2</v>
          </cell>
          <cell r="AF1825" t="str">
            <v>2</v>
          </cell>
          <cell r="AG1825">
            <v>39223</v>
          </cell>
          <cell r="AH1825">
            <v>229907</v>
          </cell>
          <cell r="AI1825">
            <v>0</v>
          </cell>
          <cell r="AJ1825">
            <v>0</v>
          </cell>
          <cell r="AK1825">
            <v>1</v>
          </cell>
          <cell r="AL1825">
            <v>0</v>
          </cell>
          <cell r="AM1825">
            <v>1</v>
          </cell>
          <cell r="AN1825">
            <v>1</v>
          </cell>
        </row>
        <row r="1826">
          <cell r="A1826" t="str">
            <v>C012258</v>
          </cell>
          <cell r="B1826">
            <v>5310</v>
          </cell>
          <cell r="D1826" t="str">
            <v>Pratts Junction, replace 3 breakers</v>
          </cell>
          <cell r="E1826" t="str">
            <v>P_Electric Distribution Sub MA</v>
          </cell>
          <cell r="G1826" t="str">
            <v>34</v>
          </cell>
          <cell r="H1826" t="str">
            <v>NONE</v>
          </cell>
          <cell r="I1826" t="str">
            <v>PRIFTI, ELTON</v>
          </cell>
          <cell r="J1826" t="str">
            <v>Asset Condition</v>
          </cell>
          <cell r="L1826" t="str">
            <v>Asset Replacement</v>
          </cell>
          <cell r="M1826" t="str">
            <v>Specific</v>
          </cell>
          <cell r="O1826" t="str">
            <v>Closed</v>
          </cell>
          <cell r="P1826">
            <v>7436</v>
          </cell>
          <cell r="Q1826" t="str">
            <v>C12258</v>
          </cell>
          <cell r="R1826">
            <v>38664</v>
          </cell>
          <cell r="S1826" t="str">
            <v>walshn</v>
          </cell>
          <cell r="U1826" t="str">
            <v>Replace 225W1, W2, W3 breakers.</v>
          </cell>
          <cell r="V1826" t="str">
            <v xml:space="preserve">  </v>
          </cell>
          <cell r="W1826" t="str">
            <v>Memo "Pratts Jct 13kV Breakers" dated 10/22/05, by Phil Prout states that the 225W1, W2, W3 breakers are slow (outside NG standards) and should be replaced.  An incident occured in Nov. 2004 on the 225W1.  The breaker operated slowly and triggered the stu</v>
          </cell>
          <cell r="X1826" t="str">
            <v>Div Ops-NE Electric</v>
          </cell>
          <cell r="Y1826" t="str">
            <v>75005310E</v>
          </cell>
          <cell r="Z1826" t="str">
            <v>MAE1000 - MA Electric Distribution PC</v>
          </cell>
          <cell r="AA1826" t="str">
            <v>NONE</v>
          </cell>
          <cell r="AB1826" t="str">
            <v>SUB #225 PRATTS JUNCTION, STERLING</v>
          </cell>
          <cell r="AE1826">
            <v>2</v>
          </cell>
          <cell r="AF1826" t="str">
            <v>2</v>
          </cell>
          <cell r="AG1826">
            <v>39898</v>
          </cell>
          <cell r="AH1826">
            <v>990000</v>
          </cell>
          <cell r="AI1826">
            <v>0</v>
          </cell>
          <cell r="AJ1826">
            <v>0</v>
          </cell>
          <cell r="AK1826">
            <v>0</v>
          </cell>
          <cell r="AL1826">
            <v>1</v>
          </cell>
          <cell r="AM1826">
            <v>0</v>
          </cell>
          <cell r="AN1826">
            <v>1</v>
          </cell>
        </row>
        <row r="1827">
          <cell r="A1827" t="str">
            <v>C012278</v>
          </cell>
          <cell r="B1827">
            <v>5310</v>
          </cell>
          <cell r="D1827" t="str">
            <v>Add Third Phase, South St, Douglas</v>
          </cell>
          <cell r="E1827" t="str">
            <v>P_Electric Distribution Line MA</v>
          </cell>
          <cell r="G1827" t="str">
            <v>49</v>
          </cell>
          <cell r="H1827" t="str">
            <v>NONE</v>
          </cell>
          <cell r="I1827" t="str">
            <v>PARENTEAU, STEVE</v>
          </cell>
          <cell r="J1827" t="str">
            <v>System Capacity &amp; Performance</v>
          </cell>
          <cell r="L1827" t="str">
            <v>Reliability - Dist</v>
          </cell>
          <cell r="M1827" t="str">
            <v>Specific</v>
          </cell>
          <cell r="O1827" t="str">
            <v>Closed</v>
          </cell>
          <cell r="P1827">
            <v>7728</v>
          </cell>
          <cell r="Q1827" t="str">
            <v>C12278</v>
          </cell>
          <cell r="R1827">
            <v>38665</v>
          </cell>
          <cell r="S1827" t="str">
            <v>bauer</v>
          </cell>
          <cell r="U1827" t="str">
            <v>Extend a third phase 6200 feet along South Street in Douglas.  This will allow better feeder balancing on the 321W4.</v>
          </cell>
          <cell r="V1827" t="str">
            <v xml:space="preserve">  </v>
          </cell>
          <cell r="W1827" t="str">
            <v>Extend a third phase 6200 feet along South Street in Douglas.  This will allow better feeder balancing on the 321W4.</v>
          </cell>
          <cell r="X1827" t="str">
            <v>Div Ops-NE Electric</v>
          </cell>
          <cell r="Y1827" t="str">
            <v>75005310E</v>
          </cell>
          <cell r="Z1827" t="str">
            <v>MAE1000 - MA Electric Distribution PC</v>
          </cell>
          <cell r="AA1827" t="str">
            <v>NONE</v>
          </cell>
          <cell r="AB1827" t="str">
            <v>MASS PLANT - MA 5310 - MAE1000</v>
          </cell>
          <cell r="AE1827">
            <v>2</v>
          </cell>
          <cell r="AF1827" t="str">
            <v>2</v>
          </cell>
          <cell r="AG1827">
            <v>40067</v>
          </cell>
          <cell r="AH1827">
            <v>116510</v>
          </cell>
          <cell r="AI1827">
            <v>0</v>
          </cell>
          <cell r="AJ1827">
            <v>1</v>
          </cell>
          <cell r="AK1827">
            <v>1</v>
          </cell>
          <cell r="AL1827">
            <v>0</v>
          </cell>
          <cell r="AM1827">
            <v>1</v>
          </cell>
          <cell r="AN1827">
            <v>1</v>
          </cell>
        </row>
        <row r="1828">
          <cell r="A1828" t="str">
            <v>C012318</v>
          </cell>
          <cell r="B1828">
            <v>5310</v>
          </cell>
          <cell r="C1828" t="str">
            <v>Massachusetts - West</v>
          </cell>
          <cell r="D1828" t="str">
            <v>Removal of 4 and 7 lines -- Palmer</v>
          </cell>
          <cell r="E1828" t="str">
            <v>P_Electric Distribution Line MA</v>
          </cell>
          <cell r="G1828" t="str">
            <v>7</v>
          </cell>
          <cell r="H1828" t="str">
            <v>11</v>
          </cell>
          <cell r="I1828" t="str">
            <v>BARYS, FRANCIS R</v>
          </cell>
          <cell r="J1828" t="str">
            <v>System Capacity &amp; Performance</v>
          </cell>
          <cell r="K1828" t="str">
            <v>D_Non-REP LINE OTHER</v>
          </cell>
          <cell r="L1828" t="str">
            <v>Reliability - Dist</v>
          </cell>
          <cell r="M1828" t="str">
            <v>Specific</v>
          </cell>
          <cell r="O1828" t="str">
            <v>cancelled</v>
          </cell>
          <cell r="P1828">
            <v>8469</v>
          </cell>
          <cell r="Q1828" t="str">
            <v>C12318</v>
          </cell>
          <cell r="R1828">
            <v>38666</v>
          </cell>
          <cell r="S1828" t="str">
            <v>alvara</v>
          </cell>
          <cell r="U1828" t="str">
            <v>Transfere Cascades Thorndike and Polyent Inc to 13.2 KV distribution feeders to remove 2 miles of 23KV sub-transmission lines.</v>
          </cell>
          <cell r="V1828" t="str">
            <v>Project is canceled as it is not recommended. No capacity to transfer all 23 kV load to 13.2 kV feeders.</v>
          </cell>
          <cell r="W1828" t="str">
            <v>To facilitate the removal of approximatley 2 miles of 23KV sub-transmission right of way.  That is prone to tree damage adn customer outages.</v>
          </cell>
          <cell r="X1828" t="str">
            <v>Div Ops-NE Electric</v>
          </cell>
          <cell r="Y1828" t="str">
            <v>75005310E</v>
          </cell>
          <cell r="Z1828" t="str">
            <v>MAE1000 - MA Electric Distribution PC</v>
          </cell>
          <cell r="AA1828" t="str">
            <v>NONE</v>
          </cell>
          <cell r="AB1828" t="str">
            <v xml:space="preserve">COMPANY 5310 LEVEL ELECT DIST </v>
          </cell>
          <cell r="AE1828">
            <v>0</v>
          </cell>
          <cell r="AK1828">
            <v>41018</v>
          </cell>
        </row>
        <row r="1829">
          <cell r="A1829" t="str">
            <v>C012379</v>
          </cell>
          <cell r="B1829">
            <v>5310</v>
          </cell>
          <cell r="D1829" t="str">
            <v>Haverhill Area Study</v>
          </cell>
          <cell r="E1829" t="str">
            <v>P_Electric Distribution Line MA</v>
          </cell>
          <cell r="G1829" t="str">
            <v>NONE</v>
          </cell>
          <cell r="H1829" t="str">
            <v>NONE</v>
          </cell>
          <cell r="I1829" t="str">
            <v>VAZ, JACK</v>
          </cell>
          <cell r="L1829" t="str">
            <v>Load Relief</v>
          </cell>
          <cell r="M1829" t="str">
            <v>Specific</v>
          </cell>
          <cell r="O1829" t="str">
            <v>Closed</v>
          </cell>
          <cell r="Q1829" t="str">
            <v>C12379</v>
          </cell>
          <cell r="R1829">
            <v>38672</v>
          </cell>
          <cell r="S1829" t="str">
            <v>vazjac</v>
          </cell>
          <cell r="U1829" t="str">
            <v>Haverhill Area Study</v>
          </cell>
          <cell r="V1829" t="str">
            <v xml:space="preserve">  </v>
          </cell>
          <cell r="W1829" t="str">
            <v>Area Study Required</v>
          </cell>
          <cell r="X1829" t="str">
            <v>Div Ops-NE Electric</v>
          </cell>
          <cell r="Y1829" t="str">
            <v>75005310E</v>
          </cell>
          <cell r="Z1829" t="str">
            <v>MAE1000 - MA Electric Distribution PC</v>
          </cell>
          <cell r="AA1829" t="str">
            <v>NONE</v>
          </cell>
          <cell r="AB1829" t="str">
            <v>MASS PLANT - MA 5310 - MAE1000</v>
          </cell>
          <cell r="AE1829">
            <v>1</v>
          </cell>
          <cell r="AF1829" t="str">
            <v>1</v>
          </cell>
          <cell r="AG1829">
            <v>38673</v>
          </cell>
          <cell r="AH1829">
            <v>100000</v>
          </cell>
          <cell r="AI1829">
            <v>1</v>
          </cell>
          <cell r="AJ1829">
            <v>1</v>
          </cell>
          <cell r="AK1829">
            <v>1</v>
          </cell>
          <cell r="AL1829">
            <v>0</v>
          </cell>
          <cell r="AM1829">
            <v>1</v>
          </cell>
          <cell r="AN1829">
            <v>1</v>
          </cell>
        </row>
        <row r="1830">
          <cell r="A1830" t="str">
            <v>C012399</v>
          </cell>
          <cell r="B1830">
            <v>5310</v>
          </cell>
          <cell r="D1830" t="str">
            <v>SE-Marlboro Recond 3000' 311W1</v>
          </cell>
          <cell r="E1830" t="str">
            <v>P_Electric Distribution Line MA</v>
          </cell>
          <cell r="G1830" t="str">
            <v>NONE</v>
          </cell>
          <cell r="H1830" t="str">
            <v>NONE</v>
          </cell>
          <cell r="I1830" t="str">
            <v>EVANS, DAVID</v>
          </cell>
          <cell r="J1830" t="str">
            <v>System Capacity &amp; Performance</v>
          </cell>
          <cell r="L1830" t="str">
            <v>Load Relief</v>
          </cell>
          <cell r="M1830" t="str">
            <v>Specific</v>
          </cell>
          <cell r="O1830" t="str">
            <v>Closed</v>
          </cell>
          <cell r="P1830">
            <v>8595</v>
          </cell>
          <cell r="Q1830" t="str">
            <v>C12399</v>
          </cell>
          <cell r="R1830">
            <v>38672</v>
          </cell>
          <cell r="S1830" t="str">
            <v>thomp</v>
          </cell>
          <cell r="U1830" t="str">
            <v>Reconductor 3000' of feeder limiting 1/0 cu conductor with 477 spacer cable.  Spacer cable required for adequate clearance from buildings</v>
          </cell>
          <cell r="V1830" t="str">
            <v>field check discovered discrepancy from Smallworld,  small conductor was loaded &gt; 100% in summer 2005</v>
          </cell>
          <cell r="W1830" t="str">
            <v>Small conductor at the beginning of 311W1 was overloaded in Summer 2005 and limits feeder rating.</v>
          </cell>
          <cell r="X1830" t="str">
            <v>Div Ops-NE Electric</v>
          </cell>
          <cell r="Y1830" t="str">
            <v>75005310E</v>
          </cell>
          <cell r="Z1830" t="str">
            <v>MAE1000 - MA Electric Distribution PC</v>
          </cell>
          <cell r="AA1830" t="str">
            <v>NONE</v>
          </cell>
          <cell r="AB1830" t="str">
            <v>MASS PLANT - MA 5310 - MAE1000</v>
          </cell>
          <cell r="AE1830">
            <v>3</v>
          </cell>
          <cell r="AF1830" t="str">
            <v>3</v>
          </cell>
          <cell r="AG1830">
            <v>39035</v>
          </cell>
          <cell r="AH1830">
            <v>282800</v>
          </cell>
          <cell r="AI1830">
            <v>0</v>
          </cell>
          <cell r="AJ1830">
            <v>0</v>
          </cell>
          <cell r="AK1830">
            <v>0</v>
          </cell>
          <cell r="AL1830">
            <v>0</v>
          </cell>
          <cell r="AM1830">
            <v>1</v>
          </cell>
          <cell r="AN1830">
            <v>1</v>
          </cell>
        </row>
        <row r="1831">
          <cell r="A1831" t="str">
            <v>C012418</v>
          </cell>
          <cell r="B1831">
            <v>5310</v>
          </cell>
          <cell r="D1831" t="str">
            <v>Remove Indoor Subs  at Perry St #3</v>
          </cell>
          <cell r="E1831" t="str">
            <v>P_Electric Distribution Sub MA</v>
          </cell>
          <cell r="G1831" t="str">
            <v>NONE</v>
          </cell>
          <cell r="H1831" t="str">
            <v>NONE</v>
          </cell>
          <cell r="I1831" t="str">
            <v>CERULLI, JOHN</v>
          </cell>
          <cell r="L1831" t="str">
            <v>Asset Replacement</v>
          </cell>
          <cell r="M1831" t="str">
            <v>Specific</v>
          </cell>
          <cell r="O1831" t="str">
            <v>cancelled</v>
          </cell>
          <cell r="Q1831" t="str">
            <v>C12418</v>
          </cell>
          <cell r="R1831">
            <v>38672</v>
          </cell>
          <cell r="S1831" t="str">
            <v>cerulj</v>
          </cell>
          <cell r="U1831" t="str">
            <v xml:space="preserve">Removal of Perry Street #3 13.8kV and 4kV Indoor Substation and Substation Building Demolition, Lowell, MA </v>
          </cell>
          <cell r="V1831" t="str">
            <v xml:space="preserve">REMOVAL ONLY PROJECT.  Lowell Area Study work. Associated Perry Street projects are C05535, C06645, C06646, C12001 and C12018._x000D_
cancel fp per email from Kelly, Patrick N. (SYR) 7/13/09. Kabir Salaam </v>
          </cell>
          <cell r="W1831" t="str">
            <v>Lowell Area Study work.  Perry Street #3 substation building structural issues include spalling (falling concrete) of the turbine room ceiling, deteriorating exterior brick walls, and leaking.  Safety issues on the indoor substations include lighting, egr</v>
          </cell>
          <cell r="X1831" t="str">
            <v>Div Ops-NE Electric</v>
          </cell>
          <cell r="Y1831" t="str">
            <v>75005310E</v>
          </cell>
          <cell r="Z1831" t="str">
            <v>MAE1000 - MA Electric Distribution PC</v>
          </cell>
          <cell r="AA1831" t="str">
            <v>NONE</v>
          </cell>
          <cell r="AB1831" t="str">
            <v>SUB #3 PERRY STREET, LOWELL</v>
          </cell>
          <cell r="AE1831">
            <v>1</v>
          </cell>
          <cell r="AF1831" t="str">
            <v>1</v>
          </cell>
          <cell r="AG1831">
            <v>38813</v>
          </cell>
          <cell r="AH1831">
            <v>1200000</v>
          </cell>
          <cell r="AK1831">
            <v>40007</v>
          </cell>
        </row>
        <row r="1832">
          <cell r="A1832" t="str">
            <v>C012419</v>
          </cell>
          <cell r="B1832">
            <v>5310</v>
          </cell>
          <cell r="D1832" t="str">
            <v>Remove Blossom St #5 Sub</v>
          </cell>
          <cell r="E1832" t="str">
            <v>P_Electric Distribution Sub MA</v>
          </cell>
          <cell r="G1832" t="str">
            <v>NONE</v>
          </cell>
          <cell r="H1832" t="str">
            <v>NONE</v>
          </cell>
          <cell r="L1832" t="str">
            <v>Asset Replacement</v>
          </cell>
          <cell r="M1832" t="str">
            <v>Specific</v>
          </cell>
          <cell r="O1832" t="str">
            <v>cancelled</v>
          </cell>
          <cell r="Q1832" t="str">
            <v>C12419</v>
          </cell>
          <cell r="R1832">
            <v>38672</v>
          </cell>
          <cell r="S1832" t="str">
            <v>cerulj</v>
          </cell>
          <cell r="U1832" t="str">
            <v>Retire Blossom Street #5 Substation, Lowell MA</v>
          </cell>
          <cell r="V1832" t="str">
            <v xml:space="preserve">Lowell Area Study Work.  REMOVAL ONLY PROJECT.  Can not be started until 4kV load converted (C12025) and transferred onto new Meadowbrook #16 substation feeders (C06647 and C06860)_x000D_
cancel fp per email from Kelly, Patrick N. (SYR) 7/13/09. Kabir Salaam </v>
          </cell>
          <cell r="W1832" t="str">
            <v>Lowell Area Study work.  The equipment condition report for Blossom Street #5 dated June 21, 2004, recommends retiring the existing substations.  Almost all substation equipment is recommended for replacement.  Condition problems include a leaking 13.8/4k</v>
          </cell>
          <cell r="X1832" t="str">
            <v>Div Ops-NE Electric</v>
          </cell>
          <cell r="Y1832" t="str">
            <v>75005310E</v>
          </cell>
          <cell r="Z1832" t="str">
            <v>MAE1000 - MA Electric Distribution PC</v>
          </cell>
          <cell r="AA1832" t="str">
            <v>NONE</v>
          </cell>
          <cell r="AB1832" t="str">
            <v>SUB #5 BLOSSOM STREET, LOWELL</v>
          </cell>
          <cell r="AE1832">
            <v>0</v>
          </cell>
          <cell r="AK1832">
            <v>40008</v>
          </cell>
        </row>
        <row r="1833">
          <cell r="A1833" t="str">
            <v>C012420</v>
          </cell>
          <cell r="B1833">
            <v>5310</v>
          </cell>
          <cell r="D1833" t="str">
            <v>Remove Chelmsford #9</v>
          </cell>
          <cell r="E1833" t="str">
            <v>P_Electric Distribution Sub MA</v>
          </cell>
          <cell r="G1833" t="str">
            <v>NONE</v>
          </cell>
          <cell r="H1833" t="str">
            <v>NONE</v>
          </cell>
          <cell r="L1833" t="str">
            <v>Asset Replacement</v>
          </cell>
          <cell r="M1833" t="str">
            <v>Specific</v>
          </cell>
          <cell r="O1833" t="str">
            <v>cancelled</v>
          </cell>
          <cell r="Q1833" t="str">
            <v>C12420</v>
          </cell>
          <cell r="R1833">
            <v>38672</v>
          </cell>
          <cell r="S1833" t="str">
            <v>cerulj</v>
          </cell>
          <cell r="U1833" t="str">
            <v>Retire Chelmsford #9 Substation, Chelmsford, MA</v>
          </cell>
          <cell r="V1833" t="str">
            <v xml:space="preserve">Lowell Area Study work.  REMOVAL ONLY.  Requires 4kV conversion of existing load (C12026) and transfer of load onto new Meadowbrook #16 feeders (C06647 and C06860)._x000D_
cancel fp per email from Kelly, Patrick N. (SYR) 7/13/09. Kabir Salaam </v>
          </cell>
          <cell r="W1833" t="str">
            <v>Lowell Area Study.  The equipment condition report for Chelmsford #9, recommended retiring the existing substation. The wooden 23kV bus structure poles are condemned, the #2 Bus remains out of service with an unknown fault, pin type insulators and disconn</v>
          </cell>
          <cell r="X1833" t="str">
            <v>Div Ops-NE Electric</v>
          </cell>
          <cell r="Y1833" t="str">
            <v>75005310E</v>
          </cell>
          <cell r="Z1833" t="str">
            <v>MAE1000 - MA Electric Distribution PC</v>
          </cell>
          <cell r="AA1833" t="str">
            <v>NONE</v>
          </cell>
          <cell r="AB1833" t="str">
            <v>SUB #9 CHELMSFORD STREET, CHELMSFOR</v>
          </cell>
          <cell r="AE1833">
            <v>0</v>
          </cell>
          <cell r="AK1833">
            <v>40008</v>
          </cell>
        </row>
        <row r="1834">
          <cell r="A1834" t="str">
            <v>C012501</v>
          </cell>
          <cell r="B1834">
            <v>5310</v>
          </cell>
          <cell r="D1834" t="str">
            <v>Beach Rd 7L3 feeder</v>
          </cell>
          <cell r="E1834" t="str">
            <v>P_Electric Distribution Line MA</v>
          </cell>
          <cell r="G1834" t="str">
            <v>NONE</v>
          </cell>
          <cell r="H1834" t="str">
            <v>NONE</v>
          </cell>
          <cell r="J1834" t="str">
            <v>System Capacity &amp; Performance</v>
          </cell>
          <cell r="L1834" t="str">
            <v>Load Relief</v>
          </cell>
          <cell r="M1834" t="str">
            <v>Specific</v>
          </cell>
          <cell r="O1834" t="str">
            <v>cancelled</v>
          </cell>
          <cell r="P1834">
            <v>7762</v>
          </cell>
          <cell r="Q1834" t="str">
            <v>C12501</v>
          </cell>
          <cell r="R1834">
            <v>38677</v>
          </cell>
          <cell r="S1834" t="str">
            <v>sitkow</v>
          </cell>
          <cell r="U1834" t="str">
            <v>Distribution OH line work. Build temporary feeder at Beach Rd Sub and carry load until new West Amesbury Sub is completed._x000D_
900' of double circuit with 7L2</v>
          </cell>
          <cell r="V1834" t="str">
            <v xml:space="preserve">  </v>
          </cell>
          <cell r="W1834" t="str">
            <v>This area expected high load growth. 7L2 feeder is projected to be 112% of its SN for 2006.</v>
          </cell>
          <cell r="X1834" t="str">
            <v>Div Ops-NE Electric</v>
          </cell>
          <cell r="Y1834" t="str">
            <v>75005310E</v>
          </cell>
          <cell r="Z1834" t="str">
            <v>MAE1000 - MA Electric Distribution PC</v>
          </cell>
          <cell r="AA1834" t="str">
            <v>NONE</v>
          </cell>
          <cell r="AB1834" t="str">
            <v>SUB #7 BEACH ROAD, SALISBURY</v>
          </cell>
          <cell r="AE1834">
            <v>0</v>
          </cell>
          <cell r="AK1834">
            <v>40925</v>
          </cell>
        </row>
        <row r="1835">
          <cell r="A1835" t="str">
            <v>C012502</v>
          </cell>
          <cell r="B1835">
            <v>5310</v>
          </cell>
          <cell r="D1835" t="str">
            <v>Beach Rd 7L4 Substation</v>
          </cell>
          <cell r="E1835" t="str">
            <v>P_Electric Distribution Sub MA</v>
          </cell>
          <cell r="F1835" t="str">
            <v>DCIG0609P159</v>
          </cell>
          <cell r="G1835" t="str">
            <v>41</v>
          </cell>
          <cell r="H1835" t="str">
            <v>25</v>
          </cell>
          <cell r="I1835" t="str">
            <v>MAXIMOVICH, GEORGE</v>
          </cell>
          <cell r="J1835" t="str">
            <v>System Capacity &amp; Performance</v>
          </cell>
          <cell r="K1835" t="str">
            <v>D_Non-REP SUB OTHER</v>
          </cell>
          <cell r="L1835" t="str">
            <v>Load Relief</v>
          </cell>
          <cell r="M1835" t="str">
            <v>Specific</v>
          </cell>
          <cell r="O1835" t="str">
            <v>open</v>
          </cell>
          <cell r="P1835">
            <v>7186</v>
          </cell>
          <cell r="Q1835" t="str">
            <v>C12502</v>
          </cell>
          <cell r="R1835">
            <v>38677</v>
          </cell>
          <cell r="S1835" t="str">
            <v>sitkow</v>
          </cell>
          <cell r="U1835" t="str">
            <v>Install 7L4 permanent feeder position which includes the 7.5/9.375 MVA transformer, 1200 A/B switch, 1200A breaker, &amp; 3-333 kva regulators._x000D_
Also, upgrade 7L1 and 7L2 equipment.</v>
          </cell>
          <cell r="V1835" t="str">
            <v xml:space="preserve">  </v>
          </cell>
          <cell r="W1835" t="str">
            <v>Permanent feeder to replace temporary feeder.  The temporary feeder was installed to meet summer 2006 load requirements.</v>
          </cell>
          <cell r="X1835" t="str">
            <v>Div Ops-NE Electric</v>
          </cell>
          <cell r="Y1835" t="str">
            <v>75005310E</v>
          </cell>
          <cell r="Z1835" t="str">
            <v>MAE1000 - MA Electric Distribution PC</v>
          </cell>
          <cell r="AA1835" t="str">
            <v>NONE</v>
          </cell>
          <cell r="AB1835" t="str">
            <v>SUB #7 BEACH ROAD, SALISBURY</v>
          </cell>
          <cell r="AC1835" t="str">
            <v>A1 C0 X0</v>
          </cell>
          <cell r="AE1835">
            <v>4</v>
          </cell>
          <cell r="AF1835" t="str">
            <v>4</v>
          </cell>
          <cell r="AG1835">
            <v>40235</v>
          </cell>
          <cell r="AH1835">
            <v>3405000</v>
          </cell>
        </row>
        <row r="1836">
          <cell r="A1836" t="str">
            <v>C012538</v>
          </cell>
          <cell r="B1836">
            <v>5310</v>
          </cell>
          <cell r="D1836" t="str">
            <v>Wyeth Protection Modifications</v>
          </cell>
          <cell r="E1836" t="str">
            <v>P_Electric Distribution Sub MA</v>
          </cell>
          <cell r="G1836" t="str">
            <v>NONE</v>
          </cell>
          <cell r="H1836" t="str">
            <v>NONE</v>
          </cell>
          <cell r="L1836" t="str">
            <v>Public Requirements</v>
          </cell>
          <cell r="M1836" t="str">
            <v>Specific</v>
          </cell>
          <cell r="O1836" t="str">
            <v>cancelled</v>
          </cell>
          <cell r="Q1836" t="str">
            <v>C12538</v>
          </cell>
          <cell r="R1836">
            <v>38679</v>
          </cell>
          <cell r="S1836" t="str">
            <v>henryj</v>
          </cell>
          <cell r="U1836" t="str">
            <v>Customer has requested investigation of protection modifications.</v>
          </cell>
          <cell r="V1836" t="str">
            <v xml:space="preserve">  </v>
          </cell>
          <cell r="W1836" t="str">
            <v>Customer has requested investigation of protection modifications.</v>
          </cell>
          <cell r="X1836" t="str">
            <v>Div Ops-NE Electric</v>
          </cell>
          <cell r="Y1836" t="str">
            <v>75005310E</v>
          </cell>
          <cell r="Z1836" t="str">
            <v>MAE1000 - MA Electric Distribution PC</v>
          </cell>
          <cell r="AA1836" t="str">
            <v>NONE</v>
          </cell>
          <cell r="AB1836" t="str">
            <v>MASS PLANT - MA 5310 - MAE1000</v>
          </cell>
          <cell r="AE1836">
            <v>1</v>
          </cell>
          <cell r="AF1836" t="str">
            <v>1</v>
          </cell>
          <cell r="AG1836">
            <v>38679</v>
          </cell>
          <cell r="AH1836">
            <v>1</v>
          </cell>
          <cell r="AK1836">
            <v>39262</v>
          </cell>
        </row>
        <row r="1837">
          <cell r="A1837" t="str">
            <v>C012739</v>
          </cell>
          <cell r="B1837">
            <v>5310</v>
          </cell>
          <cell r="D1837" t="str">
            <v>51 Commercial Street, Malden, MA</v>
          </cell>
          <cell r="E1837" t="str">
            <v>P_Non-Utility Electric Property MA</v>
          </cell>
          <cell r="G1837" t="str">
            <v>NONE</v>
          </cell>
          <cell r="H1837" t="str">
            <v>NONE</v>
          </cell>
          <cell r="M1837" t="str">
            <v>Specific</v>
          </cell>
          <cell r="O1837" t="str">
            <v>Closed</v>
          </cell>
          <cell r="P1837">
            <v>8981</v>
          </cell>
          <cell r="Q1837" t="str">
            <v>C12739</v>
          </cell>
          <cell r="R1837">
            <v>38694</v>
          </cell>
          <cell r="S1837" t="str">
            <v>boganm</v>
          </cell>
          <cell r="U1837" t="str">
            <v>51 Commercial Street, Malden, MA</v>
          </cell>
          <cell r="V1837" t="str">
            <v>Project established to record purchase of property</v>
          </cell>
          <cell r="W1837" t="str">
            <v xml:space="preserve">  </v>
          </cell>
          <cell r="X1837" t="str">
            <v>Conversion Only</v>
          </cell>
          <cell r="Y1837" t="str">
            <v>99995310E</v>
          </cell>
          <cell r="Z1837" t="str">
            <v>MAE1000 - MA Electric Distribution PC</v>
          </cell>
          <cell r="AA1837" t="str">
            <v>NONE</v>
          </cell>
          <cell r="AB1837" t="str">
            <v>NONUTILITY PROPERTY - MA</v>
          </cell>
          <cell r="AE1837">
            <v>2</v>
          </cell>
          <cell r="AF1837" t="str">
            <v>2</v>
          </cell>
          <cell r="AG1837">
            <v>38765</v>
          </cell>
          <cell r="AH1837">
            <v>1000</v>
          </cell>
          <cell r="AI1837">
            <v>1</v>
          </cell>
          <cell r="AJ1837">
            <v>1</v>
          </cell>
          <cell r="AK1837">
            <v>1</v>
          </cell>
          <cell r="AL1837">
            <v>0</v>
          </cell>
          <cell r="AM1837">
            <v>1</v>
          </cell>
          <cell r="AN1837">
            <v>1</v>
          </cell>
        </row>
        <row r="1838">
          <cell r="A1838" t="str">
            <v>C012740</v>
          </cell>
          <cell r="B1838">
            <v>5310</v>
          </cell>
          <cell r="D1838" t="str">
            <v>Dearborn Farms, Beverly, MA</v>
          </cell>
          <cell r="E1838" t="str">
            <v>P_Non-Utility Electric Property MA</v>
          </cell>
          <cell r="G1838" t="str">
            <v>NONE</v>
          </cell>
          <cell r="H1838" t="str">
            <v>NONE</v>
          </cell>
          <cell r="M1838" t="str">
            <v>Specific</v>
          </cell>
          <cell r="O1838" t="str">
            <v>cancelled</v>
          </cell>
          <cell r="Q1838" t="str">
            <v>C12740</v>
          </cell>
          <cell r="R1838">
            <v>38694</v>
          </cell>
          <cell r="S1838" t="str">
            <v>boganm</v>
          </cell>
          <cell r="U1838" t="str">
            <v>Purchase of property for NE SIR program at Dearborn Farms, Beverly, MA</v>
          </cell>
          <cell r="V1838" t="str">
            <v>Project established to record purchase of property</v>
          </cell>
          <cell r="W1838" t="str">
            <v xml:space="preserve">  </v>
          </cell>
          <cell r="X1838" t="str">
            <v>Conversion Only</v>
          </cell>
          <cell r="Y1838" t="str">
            <v>99995310E</v>
          </cell>
          <cell r="Z1838" t="str">
            <v>MAE1000 - MA Electric Distribution PC</v>
          </cell>
          <cell r="AA1838" t="str">
            <v>NONE</v>
          </cell>
          <cell r="AB1838" t="str">
            <v>NONUTILITY PROPERTY - MA</v>
          </cell>
          <cell r="AE1838">
            <v>0</v>
          </cell>
          <cell r="AK1838">
            <v>38706</v>
          </cell>
        </row>
        <row r="1839">
          <cell r="A1839" t="str">
            <v>C012764</v>
          </cell>
          <cell r="B1839">
            <v>5320</v>
          </cell>
          <cell r="D1839" t="str">
            <v>Anthony Test</v>
          </cell>
          <cell r="E1839" t="str">
            <v>P_Electric Distribution Line MA</v>
          </cell>
          <cell r="G1839" t="str">
            <v>NONE</v>
          </cell>
          <cell r="H1839" t="str">
            <v>NONE</v>
          </cell>
          <cell r="M1839" t="str">
            <v>Specific</v>
          </cell>
          <cell r="O1839" t="str">
            <v>cancelled</v>
          </cell>
          <cell r="Q1839" t="str">
            <v>C12764</v>
          </cell>
          <cell r="R1839">
            <v>38698</v>
          </cell>
          <cell r="S1839" t="str">
            <v>townsm</v>
          </cell>
          <cell r="U1839" t="str">
            <v xml:space="preserve">  </v>
          </cell>
          <cell r="V1839" t="str">
            <v xml:space="preserve">  </v>
          </cell>
          <cell r="W1839" t="str">
            <v xml:space="preserve">  </v>
          </cell>
          <cell r="X1839" t="str">
            <v>Conversion Only</v>
          </cell>
          <cell r="Y1839" t="str">
            <v>99995320E</v>
          </cell>
          <cell r="Z1839" t="str">
            <v>MAE1000 - MA Electric Distribution PC</v>
          </cell>
          <cell r="AA1839" t="str">
            <v>NONE</v>
          </cell>
          <cell r="AB1839" t="str">
            <v>COMPANY 5320 LEVEL ELECT DIST</v>
          </cell>
          <cell r="AE1839">
            <v>0</v>
          </cell>
          <cell r="AK1839">
            <v>38698</v>
          </cell>
        </row>
        <row r="1840">
          <cell r="A1840" t="str">
            <v>C012768</v>
          </cell>
          <cell r="B1840">
            <v>5310</v>
          </cell>
          <cell r="D1840" t="str">
            <v>L1 Relocation at E Bridgewater Sub</v>
          </cell>
          <cell r="E1840" t="str">
            <v>P_Electric Transmission Line MA</v>
          </cell>
          <cell r="G1840" t="str">
            <v>NONE</v>
          </cell>
          <cell r="H1840" t="str">
            <v>NONE</v>
          </cell>
          <cell r="O1840" t="str">
            <v>cancelled</v>
          </cell>
          <cell r="Q1840" t="str">
            <v>C12768</v>
          </cell>
          <cell r="R1840">
            <v>38698</v>
          </cell>
          <cell r="S1840" t="str">
            <v>sasurl</v>
          </cell>
          <cell r="U1840" t="str">
            <v>The bus structure within the E. Bridgewater Substation will be moved.  Adjustments to the L1 line must be made.</v>
          </cell>
          <cell r="V1840" t="str">
            <v xml:space="preserve">  </v>
          </cell>
          <cell r="W1840" t="str">
            <v xml:space="preserve">  </v>
          </cell>
          <cell r="X1840" t="str">
            <v>Conversion Only</v>
          </cell>
          <cell r="Y1840" t="str">
            <v>99995310T</v>
          </cell>
          <cell r="Z1840" t="str">
            <v>FRT5000 - FR Transmission Profit Center</v>
          </cell>
          <cell r="AA1840" t="str">
            <v>NONE</v>
          </cell>
          <cell r="AB1840" t="str">
            <v>L1 E BRIDGEWATER TAP TO E BRIDGEWAT</v>
          </cell>
          <cell r="AE1840">
            <v>0</v>
          </cell>
          <cell r="AK1840">
            <v>39836</v>
          </cell>
        </row>
        <row r="1841">
          <cell r="A1841" t="str">
            <v>C012769</v>
          </cell>
          <cell r="B1841">
            <v>5310</v>
          </cell>
          <cell r="D1841" t="str">
            <v>SE- NBG Alt Unlim Intercnnctn Study</v>
          </cell>
          <cell r="E1841" t="str">
            <v>P_Electric Distribution Line MA</v>
          </cell>
          <cell r="G1841" t="str">
            <v>NONE</v>
          </cell>
          <cell r="H1841" t="str">
            <v>NONE</v>
          </cell>
          <cell r="J1841" t="str">
            <v>Statutory/Regulatory</v>
          </cell>
          <cell r="L1841" t="str">
            <v>Public Requirements</v>
          </cell>
          <cell r="M1841" t="str">
            <v>Specific</v>
          </cell>
          <cell r="O1841" t="str">
            <v>Closed</v>
          </cell>
          <cell r="P1841">
            <v>8555</v>
          </cell>
          <cell r="Q1841" t="str">
            <v>C12769</v>
          </cell>
          <cell r="R1841">
            <v>38698</v>
          </cell>
          <cell r="S1841" t="str">
            <v>thomp</v>
          </cell>
          <cell r="U1841" t="str">
            <v>Perform Interconnection Study for small hydro unit in Northbridge.  45 kW unit to interconnect with 13.8 kV customer supply.</v>
          </cell>
          <cell r="V1841" t="str">
            <v xml:space="preserve">  </v>
          </cell>
          <cell r="W1841" t="str">
            <v>Customer desires to add 45 kW hydro generator</v>
          </cell>
          <cell r="X1841" t="str">
            <v>Div Ops-NE Electric</v>
          </cell>
          <cell r="Y1841" t="str">
            <v>75005310E</v>
          </cell>
          <cell r="Z1841" t="str">
            <v>MAE1000 - MA Electric Distribution PC</v>
          </cell>
          <cell r="AA1841" t="str">
            <v>NONE</v>
          </cell>
          <cell r="AB1841" t="str">
            <v>MASS PLANT - MA 5310 - MAE1000</v>
          </cell>
          <cell r="AE1841">
            <v>1</v>
          </cell>
          <cell r="AF1841" t="str">
            <v>1</v>
          </cell>
          <cell r="AG1841">
            <v>38699</v>
          </cell>
          <cell r="AH1841">
            <v>3500</v>
          </cell>
          <cell r="AI1841">
            <v>1</v>
          </cell>
          <cell r="AJ1841">
            <v>1</v>
          </cell>
          <cell r="AK1841">
            <v>1</v>
          </cell>
          <cell r="AL1841">
            <v>0</v>
          </cell>
          <cell r="AM1841">
            <v>1</v>
          </cell>
          <cell r="AN1841">
            <v>1</v>
          </cell>
        </row>
        <row r="1842">
          <cell r="A1842" t="str">
            <v>C012802</v>
          </cell>
          <cell r="B1842">
            <v>5310</v>
          </cell>
          <cell r="D1842" t="str">
            <v>FEEDER 912W21 LOAD RELIEF</v>
          </cell>
          <cell r="E1842" t="str">
            <v>P_Electric Distribution Line MA</v>
          </cell>
          <cell r="G1842" t="str">
            <v>NONE</v>
          </cell>
          <cell r="H1842" t="str">
            <v>NONE</v>
          </cell>
          <cell r="I1842" t="str">
            <v>ALLEN, DAVID</v>
          </cell>
          <cell r="J1842" t="str">
            <v>System Capacity &amp; Performance</v>
          </cell>
          <cell r="L1842" t="str">
            <v>Load Relief</v>
          </cell>
          <cell r="M1842" t="str">
            <v>Specific</v>
          </cell>
          <cell r="N1842" t="str">
            <v>HUF/Feeder Health Review</v>
          </cell>
          <cell r="O1842" t="str">
            <v>Closed</v>
          </cell>
          <cell r="P1842">
            <v>8097</v>
          </cell>
          <cell r="Q1842" t="str">
            <v>C12802</v>
          </cell>
          <cell r="R1842">
            <v>38700</v>
          </cell>
          <cell r="S1842" t="str">
            <v>fritsc</v>
          </cell>
          <cell r="U1842" t="str">
            <v>THIS PROJECT PROVIDES LOAD RELIEF FOR THE 912W21 FEEDER BY CONSTRUCTING APPROX. 1500 CKT FT OF 477 AAC MAINLINE CONSTRUCTION ALONG EARL AND STETSON STREETS IN BRIDGEWATER.  THIS NEW MAINLINE WILL ALLOW 2MW OF LOAD TO BE TRANSFERRED TO</v>
          </cell>
          <cell r="V1842" t="str">
            <v>THIS CONSTRUCTION IS PART OF A PROJECT TO PROVIDE LONG TERM LOAD RELIEF TO THE AREA VIA A NEW FEEDER FROM EAST BWR SUB IN 2007.</v>
          </cell>
          <cell r="W1842" t="str">
            <v>This project provides for the extension of the 912W22 feeder in order to relieve load from the 912W21 feeder.  As shown in the table below, the projected 2006 loading on the 912W21 feeder is expected to be at 106% of its summer normal rating while the 912</v>
          </cell>
          <cell r="X1842" t="str">
            <v>Div Ops-NE Electric</v>
          </cell>
          <cell r="Y1842" t="str">
            <v>75005310E</v>
          </cell>
          <cell r="Z1842" t="str">
            <v>MAE1000 - MA Electric Distribution PC</v>
          </cell>
          <cell r="AA1842" t="str">
            <v>NONE</v>
          </cell>
          <cell r="AB1842" t="str">
            <v>MASS PLANT - MA 5310 - MAE1000</v>
          </cell>
          <cell r="AE1842">
            <v>4</v>
          </cell>
          <cell r="AF1842" t="str">
            <v>4</v>
          </cell>
          <cell r="AG1842">
            <v>39128</v>
          </cell>
          <cell r="AH1842">
            <v>186000</v>
          </cell>
          <cell r="AI1842">
            <v>0</v>
          </cell>
          <cell r="AJ1842">
            <v>1</v>
          </cell>
          <cell r="AK1842">
            <v>1</v>
          </cell>
          <cell r="AL1842">
            <v>0</v>
          </cell>
          <cell r="AM1842">
            <v>1</v>
          </cell>
          <cell r="AN1842">
            <v>1</v>
          </cell>
        </row>
        <row r="1843">
          <cell r="A1843" t="str">
            <v>C012945</v>
          </cell>
          <cell r="B1843">
            <v>5310</v>
          </cell>
          <cell r="D1843" t="str">
            <v xml:space="preserve">Study - Auto Block Transfer </v>
          </cell>
          <cell r="E1843" t="str">
            <v>P_Electric Distribution Sub MA</v>
          </cell>
          <cell r="G1843" t="str">
            <v>NONE</v>
          </cell>
          <cell r="H1843" t="str">
            <v>NONE</v>
          </cell>
          <cell r="M1843" t="str">
            <v>Specific</v>
          </cell>
          <cell r="O1843" t="str">
            <v>cancelled</v>
          </cell>
          <cell r="Q1843" t="str">
            <v>C12945</v>
          </cell>
          <cell r="R1843">
            <v>38707</v>
          </cell>
          <cell r="S1843" t="str">
            <v>fritz</v>
          </cell>
          <cell r="U1843" t="str">
            <v>Conceptual Study to determine the feasability of Automating the Block Transfer Scheme in Substations.</v>
          </cell>
          <cell r="V1843" t="str">
            <v xml:space="preserve">  </v>
          </cell>
          <cell r="W1843" t="str">
            <v>In order to improve Customer Reliability.</v>
          </cell>
          <cell r="X1843" t="str">
            <v>Conversion Only</v>
          </cell>
          <cell r="Y1843" t="str">
            <v>99995310E</v>
          </cell>
          <cell r="Z1843" t="str">
            <v>MAE1000 - MA Electric Distribution PC</v>
          </cell>
          <cell r="AA1843" t="str">
            <v>NONE</v>
          </cell>
          <cell r="AB1843" t="str">
            <v xml:space="preserve">COMPANY 5310 LEVEL ELECT DIST </v>
          </cell>
          <cell r="AE1843">
            <v>0</v>
          </cell>
          <cell r="AK1843">
            <v>38791</v>
          </cell>
        </row>
        <row r="1844">
          <cell r="A1844" t="str">
            <v>C012963</v>
          </cell>
          <cell r="B1844">
            <v>5310</v>
          </cell>
          <cell r="D1844" t="str">
            <v>East Longmeadow 508L1 Getaway</v>
          </cell>
          <cell r="E1844" t="str">
            <v>P_Electric Distribution Line MA</v>
          </cell>
          <cell r="G1844" t="str">
            <v>NONE</v>
          </cell>
          <cell r="H1844" t="str">
            <v>NONE</v>
          </cell>
          <cell r="I1844" t="str">
            <v>WALSH, NATHAN</v>
          </cell>
          <cell r="J1844" t="str">
            <v>System Capacity &amp; Performance</v>
          </cell>
          <cell r="L1844" t="str">
            <v>Reliability - Dist</v>
          </cell>
          <cell r="M1844" t="str">
            <v>Specific</v>
          </cell>
          <cell r="O1844" t="str">
            <v>Closed</v>
          </cell>
          <cell r="P1844">
            <v>8070</v>
          </cell>
          <cell r="Q1844" t="str">
            <v>C12963</v>
          </cell>
          <cell r="R1844">
            <v>38708</v>
          </cell>
          <cell r="S1844" t="str">
            <v>walshn</v>
          </cell>
          <cell r="U1844" t="str">
            <v>Replace 508L1 UG getaway with overhead.  There is an existing pole line for the 508L5.  The L1 will double circuit app. 750'.  Estimate is for 8 poles, 750' of spacer cable.</v>
          </cell>
          <cell r="V1844" t="str">
            <v xml:space="preserve">  </v>
          </cell>
          <cell r="W1844" t="str">
            <v>508L1 getaway cable failed 12/21/05.  1970 vintage.  Concentric neutral is deteriorated.  ~500'</v>
          </cell>
          <cell r="X1844" t="str">
            <v>Div Ops-NE Electric</v>
          </cell>
          <cell r="Y1844" t="str">
            <v>75005310E</v>
          </cell>
          <cell r="Z1844" t="str">
            <v>MAE1000 - MA Electric Distribution PC</v>
          </cell>
          <cell r="AA1844" t="str">
            <v>NONE</v>
          </cell>
          <cell r="AB1844" t="str">
            <v>SUB #508 EAST LONGMEADOW, EAST LONG</v>
          </cell>
          <cell r="AE1844">
            <v>1</v>
          </cell>
          <cell r="AF1844" t="str">
            <v>1</v>
          </cell>
          <cell r="AG1844">
            <v>38709</v>
          </cell>
          <cell r="AH1844">
            <v>80000</v>
          </cell>
          <cell r="AI1844">
            <v>1</v>
          </cell>
          <cell r="AJ1844">
            <v>1</v>
          </cell>
          <cell r="AK1844">
            <v>1</v>
          </cell>
          <cell r="AL1844">
            <v>0</v>
          </cell>
          <cell r="AM1844">
            <v>1</v>
          </cell>
          <cell r="AN1844">
            <v>1</v>
          </cell>
        </row>
        <row r="1845">
          <cell r="A1845" t="str">
            <v>C012964</v>
          </cell>
          <cell r="B1845">
            <v>5310</v>
          </cell>
          <cell r="D1845" t="str">
            <v>Glendale #6 - Malden #5 Pilot Repl</v>
          </cell>
          <cell r="E1845" t="str">
            <v>P_Electric Distribution Sub MA</v>
          </cell>
          <cell r="G1845" t="str">
            <v>NONE</v>
          </cell>
          <cell r="H1845" t="str">
            <v>NONE</v>
          </cell>
          <cell r="I1845" t="str">
            <v>PRETORIUS, ERIC</v>
          </cell>
          <cell r="J1845" t="str">
            <v>Damage/Failure</v>
          </cell>
          <cell r="L1845" t="str">
            <v>Damage/Failure</v>
          </cell>
          <cell r="M1845" t="str">
            <v>Specific</v>
          </cell>
          <cell r="N1845" t="str">
            <v>Relay Replacements</v>
          </cell>
          <cell r="O1845" t="str">
            <v>completed</v>
          </cell>
          <cell r="P1845">
            <v>7302</v>
          </cell>
          <cell r="Q1845" t="str">
            <v>C12964</v>
          </cell>
          <cell r="R1845">
            <v>38708</v>
          </cell>
          <cell r="S1845" t="str">
            <v>pretoe</v>
          </cell>
          <cell r="U1845" t="str">
            <v>Replace Pilot Wire Relays that are NIS in Glendale #6 &amp; Malden #5 (5S7-2317 Line). Presently No Protection due to supervisory cable failure, cable cannot be repaired and Relaying has requested replacement of relays and use of fiber.</v>
          </cell>
          <cell r="V1845" t="str">
            <v xml:space="preserve">Revision 1 estimate includes running fiber from Glendale #6 to Malden #5. via the 5S7 Manhole route (1.6 miles). </v>
          </cell>
          <cell r="W1845" t="str">
            <v>Failure/Damage of Pilot wire from Glendale #6 to Malden #5._x000D_
Station is presently not protected on Line 2317 and is in need of repair._x000D_
Old Pilot wire relays to be removed and new solid state Schweitzer relays to be installed at both stations along with a</v>
          </cell>
          <cell r="X1845" t="str">
            <v>Div Ops-NE Electric</v>
          </cell>
          <cell r="Y1845" t="str">
            <v>75005310T</v>
          </cell>
          <cell r="Z1845" t="str">
            <v>FRT5000 - FR Transmission Profit Center</v>
          </cell>
          <cell r="AA1845" t="str">
            <v>NONE</v>
          </cell>
          <cell r="AB1845" t="str">
            <v>SUB #6 GLENDALE - BROADWAY &amp; OAKLAN</v>
          </cell>
          <cell r="AC1845" t="str">
            <v>A1 C0 X2</v>
          </cell>
          <cell r="AE1845">
            <v>2</v>
          </cell>
          <cell r="AF1845" t="str">
            <v>2</v>
          </cell>
          <cell r="AG1845">
            <v>38896</v>
          </cell>
          <cell r="AH1845">
            <v>432720</v>
          </cell>
          <cell r="AK1845">
            <v>39436</v>
          </cell>
        </row>
        <row r="1846">
          <cell r="A1846" t="str">
            <v>C013082</v>
          </cell>
          <cell r="B1846">
            <v>5310</v>
          </cell>
          <cell r="D1846" t="str">
            <v>C-STTN New 320W5 to Douglas</v>
          </cell>
          <cell r="E1846" t="str">
            <v>P_Electric Distribution Line MA</v>
          </cell>
          <cell r="G1846" t="str">
            <v>NONE</v>
          </cell>
          <cell r="H1846" t="str">
            <v>NONE</v>
          </cell>
          <cell r="M1846" t="str">
            <v>Specific</v>
          </cell>
          <cell r="O1846" t="str">
            <v>cancelled</v>
          </cell>
          <cell r="Q1846" t="str">
            <v>C13082</v>
          </cell>
          <cell r="R1846">
            <v>38715</v>
          </cell>
          <cell r="S1846" t="str">
            <v>thomp</v>
          </cell>
          <cell r="U1846" t="str">
            <v>Extend new 320W5 feeder through Manchaug to supply Douglas.  Part of new feeder projects including Whitins Pond Substation Upgrade, Feeder getaways, and 320W5 construction in SE District</v>
          </cell>
          <cell r="V1846" t="str">
            <v xml:space="preserve">Add 4000' Singl &amp; Dbl Ckt 477 SpCbl, 4300'  477 SpCbl, add 2 LB Sw_x000D_
</v>
          </cell>
          <cell r="W1846" t="str">
            <v>Feeder 320W5 will reinforce reliability for Douglas</v>
          </cell>
          <cell r="X1846" t="str">
            <v>Div Ops-NE Electric</v>
          </cell>
          <cell r="Y1846" t="str">
            <v>75005310E</v>
          </cell>
          <cell r="Z1846" t="str">
            <v>MAE1000 - MA Electric Distribution PC</v>
          </cell>
          <cell r="AA1846" t="str">
            <v>NONE</v>
          </cell>
          <cell r="AB1846" t="str">
            <v>MASS PLANT - MA 5310 - MAE1000</v>
          </cell>
          <cell r="AE1846">
            <v>0</v>
          </cell>
          <cell r="AK1846">
            <v>38743</v>
          </cell>
        </row>
        <row r="1847">
          <cell r="A1847" t="str">
            <v>C013129</v>
          </cell>
          <cell r="B1847">
            <v>5310</v>
          </cell>
          <cell r="D1847" t="str">
            <v>16L3 - Pine St., Lowell Feeder Tie</v>
          </cell>
          <cell r="E1847" t="str">
            <v>P_Electric Distribution Line MA</v>
          </cell>
          <cell r="G1847" t="str">
            <v>NONE</v>
          </cell>
          <cell r="H1847" t="str">
            <v>NONE</v>
          </cell>
          <cell r="I1847" t="str">
            <v>HENRY, JOSEPH</v>
          </cell>
          <cell r="L1847" t="str">
            <v>Load Relief</v>
          </cell>
          <cell r="M1847" t="str">
            <v>Specific</v>
          </cell>
          <cell r="O1847" t="str">
            <v>Closed</v>
          </cell>
          <cell r="Q1847" t="str">
            <v>C13129</v>
          </cell>
          <cell r="R1847">
            <v>38716</v>
          </cell>
          <cell r="S1847" t="str">
            <v>henryj</v>
          </cell>
          <cell r="U1847" t="str">
            <v>Install 2,100 cir. ft. of 477 AL conductor with crossarm construction.  Install 2 L/B switches.</v>
          </cell>
          <cell r="V1847" t="str">
            <v xml:space="preserve">  </v>
          </cell>
          <cell r="W1847" t="str">
            <v>This construction is needed to relieve the Meadowbrook 16L3 feeder which is projected to be at 101% of its summer normal in 2006.  This feeder is limited by its transformer rating.</v>
          </cell>
          <cell r="X1847" t="str">
            <v>Div Ops-NE Electric</v>
          </cell>
          <cell r="Y1847" t="str">
            <v>75005310E</v>
          </cell>
          <cell r="Z1847" t="str">
            <v>MAE1000 - MA Electric Distribution PC</v>
          </cell>
          <cell r="AA1847" t="str">
            <v>NONE</v>
          </cell>
          <cell r="AB1847" t="str">
            <v>MASS PLANT - MA 5310 - MAE1000</v>
          </cell>
          <cell r="AE1847">
            <v>1</v>
          </cell>
          <cell r="AF1847" t="str">
            <v>1</v>
          </cell>
          <cell r="AG1847">
            <v>38743</v>
          </cell>
          <cell r="AH1847">
            <v>60000</v>
          </cell>
          <cell r="AI1847">
            <v>1</v>
          </cell>
          <cell r="AJ1847">
            <v>1</v>
          </cell>
          <cell r="AK1847">
            <v>1</v>
          </cell>
          <cell r="AL1847">
            <v>0</v>
          </cell>
          <cell r="AM1847">
            <v>1</v>
          </cell>
          <cell r="AN1847">
            <v>1</v>
          </cell>
        </row>
        <row r="1848">
          <cell r="A1848" t="str">
            <v>C013130</v>
          </cell>
          <cell r="B1848">
            <v>5310</v>
          </cell>
          <cell r="D1848" t="str">
            <v>Prospect St 219W4 Reg Upgrade</v>
          </cell>
          <cell r="E1848" t="str">
            <v>P_Electric Distribution Sub MA</v>
          </cell>
          <cell r="G1848" t="str">
            <v>49</v>
          </cell>
          <cell r="H1848" t="str">
            <v>NONE</v>
          </cell>
          <cell r="J1848" t="str">
            <v>System Capacity &amp; Performance</v>
          </cell>
          <cell r="L1848" t="str">
            <v>Load Relief</v>
          </cell>
          <cell r="M1848" t="str">
            <v>Specific</v>
          </cell>
          <cell r="O1848" t="str">
            <v>Closed</v>
          </cell>
          <cell r="P1848">
            <v>7438</v>
          </cell>
          <cell r="Q1848" t="str">
            <v>C13130</v>
          </cell>
          <cell r="R1848">
            <v>38716</v>
          </cell>
          <cell r="S1848" t="str">
            <v>walshn</v>
          </cell>
          <cell r="U1848" t="str">
            <v>Upgrade 219W4 regulators to 333kVA units.</v>
          </cell>
          <cell r="V1848" t="str">
            <v xml:space="preserve">  </v>
          </cell>
          <cell r="W1848" t="str">
            <v xml:space="preserve">The 207W2 is a 2005 HUF.  To offload this feeder for the summer months, load has to be moved to the 219W4.  The regulators on the 219W4 will need to be upgraded to accomplish this.  </v>
          </cell>
          <cell r="X1848" t="str">
            <v>Div Ops-NE Electric</v>
          </cell>
          <cell r="Y1848" t="str">
            <v>75005310E</v>
          </cell>
          <cell r="Z1848" t="str">
            <v>MAE1000 - MA Electric Distribution PC</v>
          </cell>
          <cell r="AA1848" t="str">
            <v>NONE</v>
          </cell>
          <cell r="AB1848" t="str">
            <v>SUB #219 PROSPECT ST, LEOMINSTER</v>
          </cell>
          <cell r="AE1848">
            <v>1</v>
          </cell>
          <cell r="AF1848" t="str">
            <v>1</v>
          </cell>
          <cell r="AG1848">
            <v>38743</v>
          </cell>
          <cell r="AH1848">
            <v>75000</v>
          </cell>
          <cell r="AI1848">
            <v>1</v>
          </cell>
          <cell r="AJ1848">
            <v>1</v>
          </cell>
          <cell r="AK1848">
            <v>1</v>
          </cell>
          <cell r="AL1848">
            <v>0</v>
          </cell>
          <cell r="AM1848">
            <v>1</v>
          </cell>
          <cell r="AN1848">
            <v>1</v>
          </cell>
        </row>
        <row r="1849">
          <cell r="A1849" t="str">
            <v>C013162</v>
          </cell>
          <cell r="B1849">
            <v>5310</v>
          </cell>
          <cell r="D1849" t="str">
            <v>SE-BLKSTN Fdr Upgrades for RI fdr</v>
          </cell>
          <cell r="E1849" t="str">
            <v>P_Electric Distribution Line MA</v>
          </cell>
          <cell r="G1849" t="str">
            <v>NONE</v>
          </cell>
          <cell r="H1849" t="str">
            <v>NONE</v>
          </cell>
          <cell r="M1849" t="str">
            <v>Specific</v>
          </cell>
          <cell r="O1849" t="str">
            <v>cancelled</v>
          </cell>
          <cell r="Q1849" t="str">
            <v>C13162</v>
          </cell>
          <cell r="R1849">
            <v>38720</v>
          </cell>
          <cell r="S1849" t="str">
            <v>thomp</v>
          </cell>
          <cell r="U1849" t="str">
            <v>Distribution feeder and tie upgrades to cascade capacity from new Woonsockett feeder to Blackstone and Millville loads</v>
          </cell>
          <cell r="V1849" t="str">
            <v>New feeder capacity from new Woonsoket Sub to be cascaded thru Riverside feeders to Blackstone and Millville, MASSACHUSETTS</v>
          </cell>
          <cell r="W1849" t="str">
            <v>See Uxbridge Area Study.  This project avoids the construction of a new express feeder from Uxbridge to Blackstone at a cost exceeding $1.5 M</v>
          </cell>
          <cell r="X1849" t="str">
            <v>Div Ops-NE Electric</v>
          </cell>
          <cell r="Y1849" t="str">
            <v>75005310E</v>
          </cell>
          <cell r="Z1849" t="str">
            <v>MAE1000 - MA Electric Distribution PC</v>
          </cell>
          <cell r="AA1849" t="str">
            <v>NONE</v>
          </cell>
          <cell r="AB1849" t="str">
            <v>MASS PLANT - MA 5310 - MAE1000</v>
          </cell>
          <cell r="AE1849">
            <v>0</v>
          </cell>
          <cell r="AK1849">
            <v>38784</v>
          </cell>
        </row>
        <row r="1850">
          <cell r="A1850" t="str">
            <v>C013165</v>
          </cell>
          <cell r="B1850">
            <v>5310</v>
          </cell>
          <cell r="D1850" t="str">
            <v>SE-MILFD Reloc 335W9 to bus</v>
          </cell>
          <cell r="E1850" t="str">
            <v>P_Electric Distribution Sub MA</v>
          </cell>
          <cell r="G1850" t="str">
            <v>NONE</v>
          </cell>
          <cell r="H1850" t="str">
            <v>NONE</v>
          </cell>
          <cell r="M1850" t="str">
            <v>Specific</v>
          </cell>
          <cell r="O1850" t="str">
            <v>cancelled</v>
          </cell>
          <cell r="Q1850" t="str">
            <v>C13165</v>
          </cell>
          <cell r="R1850">
            <v>38720</v>
          </cell>
          <cell r="S1850" t="str">
            <v>thomp</v>
          </cell>
          <cell r="U1850" t="str">
            <v>Relocate feeder 335W9 at Depot St Sub from transformer T2 tertiary to 13.8 kV bus position formerly supplying Pond St Sub feeder 331W1.  Add new regulators.</v>
          </cell>
          <cell r="V1850" t="str">
            <v>This relocation increases the T2 tranformer emergency rating by unloading the tertiary winding.</v>
          </cell>
          <cell r="W1850" t="str">
            <v>See Uxbridge Area Study.  This work unloads the T2 tertiary winding which in turn increases the Summer and Winter Emergency Rating of the transformer</v>
          </cell>
          <cell r="X1850" t="str">
            <v>Div Ops-NE Electric</v>
          </cell>
          <cell r="Y1850" t="str">
            <v>75005310E</v>
          </cell>
          <cell r="Z1850" t="str">
            <v>MAE1000 - MA Electric Distribution PC</v>
          </cell>
          <cell r="AA1850" t="str">
            <v>NONE</v>
          </cell>
          <cell r="AB1850" t="str">
            <v>MASS PLANT - MA 5310 - MAE1000</v>
          </cell>
          <cell r="AE1850">
            <v>0</v>
          </cell>
          <cell r="AK1850">
            <v>38835</v>
          </cell>
        </row>
        <row r="1851">
          <cell r="A1851" t="str">
            <v>C013166</v>
          </cell>
          <cell r="B1851">
            <v>5310</v>
          </cell>
          <cell r="D1851" t="str">
            <v>SE-DOUGLS Recond 320W2 Manchaug St</v>
          </cell>
          <cell r="E1851" t="str">
            <v>P_Electric Distribution Line MA</v>
          </cell>
          <cell r="G1851" t="str">
            <v>NONE</v>
          </cell>
          <cell r="H1851" t="str">
            <v>NONE</v>
          </cell>
          <cell r="J1851" t="str">
            <v>System Capacity &amp; Performance</v>
          </cell>
          <cell r="L1851" t="str">
            <v>Load Relief</v>
          </cell>
          <cell r="M1851" t="str">
            <v>Specific</v>
          </cell>
          <cell r="O1851" t="str">
            <v>cancelled</v>
          </cell>
          <cell r="P1851">
            <v>8572</v>
          </cell>
          <cell r="Q1851" t="str">
            <v>C13166</v>
          </cell>
          <cell r="R1851">
            <v>38720</v>
          </cell>
          <cell r="S1851" t="str">
            <v>thomp</v>
          </cell>
          <cell r="U1851" t="str">
            <v>Reconductor 2200' of small conductor to 477 Spacer cable to increase feeder mainline rating</v>
          </cell>
          <cell r="V1851" t="str">
            <v>This feeder will provide capacity for reliability improvements to customers in Douglas</v>
          </cell>
          <cell r="W1851" t="str">
            <v>See Uxbridge area study</v>
          </cell>
          <cell r="X1851" t="str">
            <v>Div Ops-NE Electric</v>
          </cell>
          <cell r="Y1851" t="str">
            <v>75005310E</v>
          </cell>
          <cell r="Z1851" t="str">
            <v>MAE1000 - MA Electric Distribution PC</v>
          </cell>
          <cell r="AA1851" t="str">
            <v>NONE</v>
          </cell>
          <cell r="AB1851" t="str">
            <v>MASS PLANT - MA 5310 - MAE1000</v>
          </cell>
          <cell r="AE1851">
            <v>0</v>
          </cell>
          <cell r="AK1851">
            <v>40619</v>
          </cell>
        </row>
        <row r="1852">
          <cell r="A1852" t="str">
            <v>C013222</v>
          </cell>
          <cell r="B1852">
            <v>5310</v>
          </cell>
          <cell r="D1852" t="str">
            <v>2278 Get-Away Cable @ Chartley Pond</v>
          </cell>
          <cell r="E1852" t="str">
            <v>P_Electric Distribution Line MA</v>
          </cell>
          <cell r="G1852" t="str">
            <v>NONE</v>
          </cell>
          <cell r="H1852" t="str">
            <v>NONE</v>
          </cell>
          <cell r="I1852" t="str">
            <v>BREDIN, MICHAEL C</v>
          </cell>
          <cell r="J1852" t="str">
            <v>Asset Condition</v>
          </cell>
          <cell r="L1852" t="str">
            <v>Asset Replacement</v>
          </cell>
          <cell r="M1852" t="str">
            <v>Specific</v>
          </cell>
          <cell r="O1852" t="str">
            <v>Closed</v>
          </cell>
          <cell r="P1852">
            <v>7663</v>
          </cell>
          <cell r="Q1852" t="str">
            <v>C13222</v>
          </cell>
          <cell r="R1852">
            <v>38721</v>
          </cell>
          <cell r="S1852" t="str">
            <v>bredin</v>
          </cell>
          <cell r="U1852" t="str">
            <v>Install 280 ckt ft (2) 1000kcmil AL 25KV EPR cable, 250 ft 2-duct 5" PVC and miscelaneous equipment.  Remove 250 ckt ft (2) 1000kcmil AL 25KV XLP cable and miscellaneous equipment.</v>
          </cell>
          <cell r="V1852" t="str">
            <v xml:space="preserve">  </v>
          </cell>
          <cell r="W1852" t="str">
            <v>This project is necessary to replace existing 23KV get-away cables in Chartley Pond Substation for the 2278 Line.  The cables ( 2 - 1000kcmil XLP direct buried ) were manufactured in 1971.  Due to the impurities found in cables from that period such cable</v>
          </cell>
          <cell r="X1852" t="str">
            <v>Div Ops-NE Electric</v>
          </cell>
          <cell r="Y1852" t="str">
            <v>75005310E</v>
          </cell>
          <cell r="Z1852" t="str">
            <v>MAE1000 - MA Electric Distribution PC</v>
          </cell>
          <cell r="AA1852" t="str">
            <v>NONE</v>
          </cell>
          <cell r="AB1852" t="str">
            <v>SUB #8 CHARTLEY POND, ATTLEBORO</v>
          </cell>
          <cell r="AE1852">
            <v>2</v>
          </cell>
          <cell r="AF1852" t="str">
            <v>2</v>
          </cell>
          <cell r="AG1852">
            <v>39405</v>
          </cell>
          <cell r="AH1852">
            <v>141000</v>
          </cell>
          <cell r="AI1852">
            <v>0</v>
          </cell>
          <cell r="AJ1852">
            <v>1</v>
          </cell>
          <cell r="AK1852">
            <v>1</v>
          </cell>
          <cell r="AL1852">
            <v>0</v>
          </cell>
          <cell r="AM1852">
            <v>1</v>
          </cell>
          <cell r="AN1852">
            <v>1</v>
          </cell>
        </row>
        <row r="1853">
          <cell r="A1853" t="str">
            <v>C013224</v>
          </cell>
          <cell r="B1853">
            <v>5310</v>
          </cell>
          <cell r="D1853" t="str">
            <v>Service to 51 Great Republic Drive</v>
          </cell>
          <cell r="E1853" t="str">
            <v>P_Electric Distribution Line MA</v>
          </cell>
          <cell r="G1853" t="str">
            <v>NONE</v>
          </cell>
          <cell r="H1853" t="str">
            <v>NONE</v>
          </cell>
          <cell r="I1853" t="str">
            <v>KREWSON, BOB</v>
          </cell>
          <cell r="M1853" t="str">
            <v>Specific</v>
          </cell>
          <cell r="O1853" t="str">
            <v>cancelled</v>
          </cell>
          <cell r="Q1853" t="str">
            <v>C13224</v>
          </cell>
          <cell r="R1853">
            <v>38721</v>
          </cell>
          <cell r="S1853" t="str">
            <v>perico</v>
          </cell>
          <cell r="U1853" t="str">
            <v xml:space="preserve">  </v>
          </cell>
          <cell r="V1853" t="str">
            <v xml:space="preserve">  </v>
          </cell>
          <cell r="W1853" t="str">
            <v xml:space="preserve">  </v>
          </cell>
          <cell r="X1853" t="str">
            <v>Div Ops-NE Electric</v>
          </cell>
          <cell r="Y1853" t="str">
            <v>75005310E</v>
          </cell>
          <cell r="Z1853" t="str">
            <v>MAE1000 - MA Electric Distribution PC</v>
          </cell>
          <cell r="AA1853" t="str">
            <v>NONE</v>
          </cell>
          <cell r="AB1853" t="str">
            <v>MASS PLANT - MA 5310 - MAE1000</v>
          </cell>
          <cell r="AE1853">
            <v>0</v>
          </cell>
          <cell r="AK1853">
            <v>38721</v>
          </cell>
        </row>
        <row r="1854">
          <cell r="A1854" t="str">
            <v>C013302</v>
          </cell>
          <cell r="B1854">
            <v>5310</v>
          </cell>
          <cell r="D1854" t="str">
            <v>Sykes Rd conduit for new switchgear</v>
          </cell>
          <cell r="E1854" t="str">
            <v>P_Electric Distribution Line MA</v>
          </cell>
          <cell r="G1854" t="str">
            <v>NONE</v>
          </cell>
          <cell r="H1854" t="str">
            <v>NONE</v>
          </cell>
          <cell r="I1854" t="str">
            <v>REIS, NICHOLAS</v>
          </cell>
          <cell r="L1854" t="str">
            <v>General Equipment - Dist</v>
          </cell>
          <cell r="M1854" t="str">
            <v>Specific</v>
          </cell>
          <cell r="N1854" t="str">
            <v>Substation Supply Reliability Risk</v>
          </cell>
          <cell r="O1854" t="str">
            <v>cancelled</v>
          </cell>
          <cell r="Q1854" t="str">
            <v>C13302</v>
          </cell>
          <cell r="R1854">
            <v>38727</v>
          </cell>
          <cell r="S1854" t="str">
            <v>reisnj</v>
          </cell>
          <cell r="U1854" t="str">
            <v>Perform Engineering to Install new condiut &amp; MH system for new second switchgear lineup at Skyes Rd #28_x000D_
Relocate 28W42 &amp; 28W43 Feeders to New Bus</v>
          </cell>
          <cell r="V1854" t="str">
            <v>PDS 338-6 Sykes Rd Second Switchgear</v>
          </cell>
          <cell r="W1854" t="str">
            <v>Second Switchgear lineup recommended by "City of Fall River Supply &amp; Distribution Study" Dec. 2004 by John Thompson._x000D_
_x000D_
This Conduit &amp; MH system for second Sykes Rd switchgear lineup</v>
          </cell>
          <cell r="X1854" t="str">
            <v>Div Ops-NE Electric</v>
          </cell>
          <cell r="Y1854" t="str">
            <v>75005310E</v>
          </cell>
          <cell r="Z1854" t="str">
            <v>MAE1000 - MA Electric Distribution PC</v>
          </cell>
          <cell r="AA1854" t="str">
            <v>NONE</v>
          </cell>
          <cell r="AB1854" t="str">
            <v>SUB #28 SYKES - SYKES RD, FALL RIVE</v>
          </cell>
          <cell r="AE1854">
            <v>0</v>
          </cell>
          <cell r="AK1854">
            <v>38769</v>
          </cell>
        </row>
        <row r="1855">
          <cell r="A1855" t="str">
            <v>C013343</v>
          </cell>
          <cell r="B1855">
            <v>5310</v>
          </cell>
          <cell r="D1855" t="str">
            <v>MCGRATH HWY UG CONSTRUCTION, QUINCY</v>
          </cell>
          <cell r="E1855" t="str">
            <v>P_Electric Distribution Line MA</v>
          </cell>
          <cell r="G1855" t="str">
            <v>NONE</v>
          </cell>
          <cell r="H1855" t="str">
            <v>NONE</v>
          </cell>
          <cell r="I1855" t="str">
            <v>ADAMS, JON W</v>
          </cell>
          <cell r="L1855" t="str">
            <v>Public Requirements</v>
          </cell>
          <cell r="M1855" t="str">
            <v>Specific</v>
          </cell>
          <cell r="O1855" t="str">
            <v>cancelled</v>
          </cell>
          <cell r="Q1855" t="str">
            <v>C13343</v>
          </cell>
          <cell r="R1855">
            <v>38728</v>
          </cell>
          <cell r="S1855" t="str">
            <v>fritsc</v>
          </cell>
          <cell r="U1855" t="str">
            <v xml:space="preserve">RELOCATE EXISTING OVERHEAD FACILITIES ALONG MCGRATH HIGHWAY IN QUINCY TO A NEW UNDERGROUND DUCT BANK PER REQUEST OF THE CITY OF QUINCY.  CONSTRUCTION INCLUDES PARTS OF FOUR OVERHEAD 13.8 KV FEEDERS FOR APPROXIMATELY 2500 FEET.  </v>
          </cell>
          <cell r="V1855" t="str">
            <v>THIS PROJECT IS BEING DONE PER REQUEST OF THE CITY OF QUINCY WHO WILL BE FURNISHING THE NEW DUCT BANK AND REIMBURSING NATIONAL GRID FOR X% OF THE UNDERGROUND CABLE.</v>
          </cell>
          <cell r="W1855" t="str">
            <v xml:space="preserve">  </v>
          </cell>
          <cell r="X1855" t="str">
            <v>Div Ops-NE Electric</v>
          </cell>
          <cell r="Y1855" t="str">
            <v>75005310E</v>
          </cell>
          <cell r="Z1855" t="str">
            <v>MAE1000 - MA Electric Distribution PC</v>
          </cell>
          <cell r="AA1855" t="str">
            <v>NONE</v>
          </cell>
          <cell r="AB1855" t="str">
            <v>MASS PLANT - MA 5310 - MAE1000</v>
          </cell>
          <cell r="AE1855">
            <v>0</v>
          </cell>
          <cell r="AK1855">
            <v>39370</v>
          </cell>
        </row>
        <row r="1856">
          <cell r="A1856" t="str">
            <v>C013422</v>
          </cell>
          <cell r="B1856">
            <v>5310</v>
          </cell>
          <cell r="D1856" t="str">
            <v>M/L reloc &amp; recond. 702W3 to SAthol</v>
          </cell>
          <cell r="E1856" t="str">
            <v>P_Electric Distribution Line MA</v>
          </cell>
          <cell r="G1856" t="str">
            <v>NONE</v>
          </cell>
          <cell r="H1856" t="str">
            <v>NONE</v>
          </cell>
          <cell r="J1856" t="str">
            <v>Asset Condition</v>
          </cell>
          <cell r="L1856" t="str">
            <v>Asset Replacement</v>
          </cell>
          <cell r="M1856" t="str">
            <v>Specific</v>
          </cell>
          <cell r="O1856" t="str">
            <v>cancelled</v>
          </cell>
          <cell r="P1856">
            <v>8274</v>
          </cell>
          <cell r="Q1856" t="str">
            <v>C13422</v>
          </cell>
          <cell r="R1856">
            <v>38730</v>
          </cell>
          <cell r="S1856" t="str">
            <v>cleary</v>
          </cell>
          <cell r="U1856" t="str">
            <v>Relocation the mainline of the Chestnut Hill 702W3 feeder out of R/W onto S Athol Rd, due to accesibility, reliabilty, conductor size, asset refurbishment  and safety. Install 2 1.5 miles of 447 spacer cable and 60 poles.</v>
          </cell>
          <cell r="V1856" t="str">
            <v>Minline conductor is limiting with 1/0 Cu,  80% of the 43 poles are set in 1939. Gravel bank eroding causing safety issues.</v>
          </cell>
          <cell r="W1856" t="str">
            <v>_x000D_
-  Remove 702W3 from R/W (9500' +/-) and reconductor along S. Athol Rd, Athol.  There are numerous condemned poles in R/W, along with accessability and environmental issues due to wetlands and gravel banks through which the R/W travels. This project sho</v>
          </cell>
          <cell r="X1856" t="str">
            <v>Div Ops-NE Electric</v>
          </cell>
          <cell r="Y1856" t="str">
            <v>75005310E</v>
          </cell>
          <cell r="Z1856" t="str">
            <v>MAE1000 - MA Electric Distribution PC</v>
          </cell>
          <cell r="AA1856" t="str">
            <v>NONE</v>
          </cell>
          <cell r="AB1856" t="str">
            <v>MASS PLANT - MA 5310 - MAE1000</v>
          </cell>
          <cell r="AE1856">
            <v>0</v>
          </cell>
          <cell r="AK1856">
            <v>41079</v>
          </cell>
        </row>
        <row r="1857">
          <cell r="A1857" t="str">
            <v>C013442</v>
          </cell>
          <cell r="B1857">
            <v>5310</v>
          </cell>
          <cell r="D1857" t="str">
            <v>BSW FY06 Storms Event - 01/18/06</v>
          </cell>
          <cell r="E1857" t="str">
            <v>P_Electric Distribution Line MA</v>
          </cell>
          <cell r="G1857" t="str">
            <v>NONE</v>
          </cell>
          <cell r="H1857" t="str">
            <v>NONE</v>
          </cell>
          <cell r="I1857" t="str">
            <v>ALVARADO, MARILYN</v>
          </cell>
          <cell r="J1857" t="str">
            <v>Damage/Failure</v>
          </cell>
          <cell r="L1857" t="str">
            <v>Major Storms - Dist</v>
          </cell>
          <cell r="M1857" t="str">
            <v>Specific</v>
          </cell>
          <cell r="O1857" t="str">
            <v>Closed</v>
          </cell>
          <cell r="P1857">
            <v>7861</v>
          </cell>
          <cell r="Q1857" t="str">
            <v>C13442</v>
          </cell>
          <cell r="R1857">
            <v>38733</v>
          </cell>
          <cell r="S1857" t="str">
            <v>alvara</v>
          </cell>
          <cell r="U1857" t="str">
            <v>BSW FY06 Storms Event - 01/18/06</v>
          </cell>
          <cell r="V1857" t="str">
            <v xml:space="preserve">  </v>
          </cell>
          <cell r="W1857" t="str">
            <v>Storm restoration</v>
          </cell>
          <cell r="X1857" t="str">
            <v>Div Ops-NE Electric</v>
          </cell>
          <cell r="Y1857" t="str">
            <v>75005310E</v>
          </cell>
          <cell r="Z1857" t="str">
            <v>MAE1000 - MA Electric Distribution PC</v>
          </cell>
          <cell r="AA1857" t="str">
            <v>NONE</v>
          </cell>
          <cell r="AB1857" t="str">
            <v>MASS PLANT - MA 5310 - MAE1000</v>
          </cell>
          <cell r="AE1857">
            <v>3</v>
          </cell>
          <cell r="AF1857" t="str">
            <v>3</v>
          </cell>
          <cell r="AG1857">
            <v>39141</v>
          </cell>
          <cell r="AH1857">
            <v>341000</v>
          </cell>
          <cell r="AI1857">
            <v>0</v>
          </cell>
          <cell r="AJ1857">
            <v>0</v>
          </cell>
          <cell r="AK1857">
            <v>0</v>
          </cell>
          <cell r="AL1857">
            <v>0</v>
          </cell>
          <cell r="AM1857">
            <v>1</v>
          </cell>
          <cell r="AN1857">
            <v>1</v>
          </cell>
        </row>
        <row r="1858">
          <cell r="A1858" t="str">
            <v>C013443</v>
          </cell>
          <cell r="B1858">
            <v>5310</v>
          </cell>
          <cell r="D1858" t="str">
            <v>BSW FY06 Storms Event 1/21/06</v>
          </cell>
          <cell r="E1858" t="str">
            <v>P_Electric Distribution Line MA</v>
          </cell>
          <cell r="G1858" t="str">
            <v>NONE</v>
          </cell>
          <cell r="H1858" t="str">
            <v>NONE</v>
          </cell>
          <cell r="I1858" t="str">
            <v>ALVARADO, MARILYN</v>
          </cell>
          <cell r="L1858" t="str">
            <v>Major Storms - Dist</v>
          </cell>
          <cell r="M1858" t="str">
            <v>Specific</v>
          </cell>
          <cell r="O1858" t="str">
            <v>Closed</v>
          </cell>
          <cell r="Q1858" t="str">
            <v>C13443</v>
          </cell>
          <cell r="R1858">
            <v>38733</v>
          </cell>
          <cell r="S1858" t="str">
            <v>alvara</v>
          </cell>
          <cell r="U1858" t="str">
            <v>To accumulate the amount of time and material charged for the Storms Event in BSW division during FY06.  Storm Event 1/21/06</v>
          </cell>
          <cell r="V1858" t="str">
            <v xml:space="preserve">  </v>
          </cell>
          <cell r="W1858" t="str">
            <v xml:space="preserve">  </v>
          </cell>
          <cell r="X1858" t="str">
            <v>Div Ops-NE Electric</v>
          </cell>
          <cell r="Y1858" t="str">
            <v>75005310E</v>
          </cell>
          <cell r="Z1858" t="str">
            <v>MAE1000 - MA Electric Distribution PC</v>
          </cell>
          <cell r="AA1858" t="str">
            <v>NONE</v>
          </cell>
          <cell r="AB1858" t="str">
            <v>MASS PLANT - MA 5310 - MAE1000</v>
          </cell>
          <cell r="AE1858">
            <v>1</v>
          </cell>
          <cell r="AF1858" t="str">
            <v>1</v>
          </cell>
          <cell r="AG1858">
            <v>38733</v>
          </cell>
          <cell r="AH1858">
            <v>96000</v>
          </cell>
          <cell r="AI1858">
            <v>1</v>
          </cell>
          <cell r="AJ1858">
            <v>1</v>
          </cell>
          <cell r="AK1858">
            <v>1</v>
          </cell>
          <cell r="AL1858">
            <v>0</v>
          </cell>
          <cell r="AM1858">
            <v>1</v>
          </cell>
          <cell r="AN1858">
            <v>1</v>
          </cell>
        </row>
        <row r="1859">
          <cell r="A1859" t="str">
            <v>C013444</v>
          </cell>
          <cell r="B1859">
            <v>5310</v>
          </cell>
          <cell r="D1859" t="str">
            <v>BSW FY06 Storms Event 2/11/06</v>
          </cell>
          <cell r="E1859" t="str">
            <v>P_Electric Distribution Line MA</v>
          </cell>
          <cell r="G1859" t="str">
            <v>NONE</v>
          </cell>
          <cell r="H1859" t="str">
            <v>NONE</v>
          </cell>
          <cell r="I1859" t="str">
            <v>ALVARADO, MARILYN</v>
          </cell>
          <cell r="L1859" t="str">
            <v>Major Storms - Dist</v>
          </cell>
          <cell r="M1859" t="str">
            <v>Specific</v>
          </cell>
          <cell r="O1859" t="str">
            <v>Closed</v>
          </cell>
          <cell r="Q1859" t="str">
            <v>C13444</v>
          </cell>
          <cell r="R1859">
            <v>38733</v>
          </cell>
          <cell r="S1859" t="str">
            <v>alvara</v>
          </cell>
          <cell r="U1859" t="str">
            <v>To accumulate the amount of time and material charged for the Storms Event in BSW division during FY06.  Storms Event 2/11/06</v>
          </cell>
          <cell r="V1859" t="str">
            <v xml:space="preserve">  </v>
          </cell>
          <cell r="W1859" t="str">
            <v xml:space="preserve">  </v>
          </cell>
          <cell r="X1859" t="str">
            <v>Div Ops-NE Electric</v>
          </cell>
          <cell r="Y1859" t="str">
            <v>75005310E</v>
          </cell>
          <cell r="Z1859" t="str">
            <v>MAE1000 - MA Electric Distribution PC</v>
          </cell>
          <cell r="AA1859" t="str">
            <v>NONE</v>
          </cell>
          <cell r="AB1859" t="str">
            <v>MASS PLANT - MA 5310 - MAE1000</v>
          </cell>
          <cell r="AE1859">
            <v>1</v>
          </cell>
          <cell r="AF1859" t="str">
            <v>1</v>
          </cell>
          <cell r="AG1859">
            <v>38733</v>
          </cell>
          <cell r="AH1859">
            <v>96000</v>
          </cell>
          <cell r="AI1859">
            <v>1</v>
          </cell>
          <cell r="AJ1859">
            <v>1</v>
          </cell>
          <cell r="AK1859">
            <v>1</v>
          </cell>
          <cell r="AL1859">
            <v>0</v>
          </cell>
          <cell r="AM1859">
            <v>1</v>
          </cell>
          <cell r="AN1859">
            <v>1</v>
          </cell>
        </row>
        <row r="1860">
          <cell r="A1860" t="str">
            <v>C013445</v>
          </cell>
          <cell r="B1860">
            <v>5310</v>
          </cell>
          <cell r="D1860" t="str">
            <v>BSW FY06 Storms Event 2/17/06</v>
          </cell>
          <cell r="E1860" t="str">
            <v>P_Electric Distribution Line MA</v>
          </cell>
          <cell r="G1860" t="str">
            <v>NONE</v>
          </cell>
          <cell r="H1860" t="str">
            <v>NONE</v>
          </cell>
          <cell r="I1860" t="str">
            <v>ALVARADO, MARILYN</v>
          </cell>
          <cell r="J1860" t="str">
            <v>Damage/Failure</v>
          </cell>
          <cell r="L1860" t="str">
            <v>Major Storms - Dist</v>
          </cell>
          <cell r="M1860" t="str">
            <v>Specific</v>
          </cell>
          <cell r="O1860" t="str">
            <v>Closed</v>
          </cell>
          <cell r="P1860">
            <v>7868</v>
          </cell>
          <cell r="Q1860" t="str">
            <v>C13445</v>
          </cell>
          <cell r="R1860">
            <v>38733</v>
          </cell>
          <cell r="S1860" t="str">
            <v>alvara</v>
          </cell>
          <cell r="U1860" t="str">
            <v>To accumulate the amount of time and material charged for the specific Storms Event in BSW division during FY06.  Storm Event 2/17/06 - Wind Storm</v>
          </cell>
          <cell r="V1860" t="str">
            <v xml:space="preserve">  </v>
          </cell>
          <cell r="W1860" t="str">
            <v xml:space="preserve">  </v>
          </cell>
          <cell r="X1860" t="str">
            <v>Div Ops-NE Electric</v>
          </cell>
          <cell r="Y1860" t="str">
            <v>75005310E</v>
          </cell>
          <cell r="Z1860" t="str">
            <v>MAE1000 - MA Electric Distribution PC</v>
          </cell>
          <cell r="AA1860" t="str">
            <v>NONE</v>
          </cell>
          <cell r="AB1860" t="str">
            <v>MASS PLANT - MA 5310 - MAE1000</v>
          </cell>
          <cell r="AE1860">
            <v>2</v>
          </cell>
          <cell r="AF1860" t="str">
            <v>2</v>
          </cell>
          <cell r="AG1860">
            <v>39035</v>
          </cell>
          <cell r="AH1860">
            <v>287000</v>
          </cell>
          <cell r="AI1860">
            <v>0</v>
          </cell>
          <cell r="AJ1860">
            <v>0</v>
          </cell>
          <cell r="AK1860">
            <v>0</v>
          </cell>
          <cell r="AL1860">
            <v>0</v>
          </cell>
          <cell r="AM1860">
            <v>1</v>
          </cell>
          <cell r="AN1860">
            <v>1</v>
          </cell>
        </row>
        <row r="1861">
          <cell r="A1861" t="str">
            <v>C013482</v>
          </cell>
          <cell r="B1861">
            <v>5310</v>
          </cell>
          <cell r="D1861" t="str">
            <v>Monson Radio Antenna Pole Repl</v>
          </cell>
          <cell r="E1861" t="str">
            <v>P_Electric GenPlant Fac IT Share MA</v>
          </cell>
          <cell r="G1861" t="str">
            <v>NONE</v>
          </cell>
          <cell r="H1861" t="str">
            <v>NONE</v>
          </cell>
          <cell r="J1861" t="str">
            <v>Non-Infrastructure</v>
          </cell>
          <cell r="L1861" t="str">
            <v>Telecommunications Capital - Dist</v>
          </cell>
          <cell r="M1861" t="str">
            <v>Specific</v>
          </cell>
          <cell r="O1861" t="str">
            <v>Closed</v>
          </cell>
          <cell r="P1861">
            <v>9008</v>
          </cell>
          <cell r="Q1861" t="str">
            <v>C13482</v>
          </cell>
          <cell r="R1861">
            <v>38736</v>
          </cell>
          <cell r="S1861" t="str">
            <v>leesai</v>
          </cell>
          <cell r="U1861" t="str">
            <v>Monson Radio Antenna Pole Repl</v>
          </cell>
          <cell r="V1861" t="str">
            <v xml:space="preserve">  </v>
          </cell>
          <cell r="W1861" t="str">
            <v>The 110 Ft pole was inspected and listed as being condemned.  Loss of this pole would impact 2-way communications between dispatch and local operations vehicles.  The mass of this pole poses a great safety hazard if it were to break and fall.  The pole is</v>
          </cell>
          <cell r="X1861" t="str">
            <v>Div Ops-NE Electric</v>
          </cell>
          <cell r="Y1861" t="str">
            <v>75005310E</v>
          </cell>
          <cell r="Z1861" t="str">
            <v>MAE1000 - MA Electric Distribution PC</v>
          </cell>
          <cell r="AA1861" t="str">
            <v>NONE</v>
          </cell>
          <cell r="AB1861" t="str">
            <v>MONSON SATELLITE, MONSON</v>
          </cell>
          <cell r="AE1861">
            <v>1</v>
          </cell>
          <cell r="AF1861" t="str">
            <v>1</v>
          </cell>
          <cell r="AG1861">
            <v>38769</v>
          </cell>
          <cell r="AH1861">
            <v>55815</v>
          </cell>
          <cell r="AI1861">
            <v>1</v>
          </cell>
          <cell r="AJ1861">
            <v>1</v>
          </cell>
          <cell r="AK1861">
            <v>1</v>
          </cell>
          <cell r="AL1861">
            <v>0</v>
          </cell>
          <cell r="AM1861">
            <v>1</v>
          </cell>
          <cell r="AN1861">
            <v>1</v>
          </cell>
        </row>
        <row r="1862">
          <cell r="A1862" t="str">
            <v>C013483</v>
          </cell>
          <cell r="B1862">
            <v>5310</v>
          </cell>
          <cell r="D1862" t="str">
            <v>p.48 Acton Rd., Chelms - Conversion</v>
          </cell>
          <cell r="E1862" t="str">
            <v>P_Electric Distribution Line MA</v>
          </cell>
          <cell r="G1862" t="str">
            <v>49</v>
          </cell>
          <cell r="H1862" t="str">
            <v>NONE</v>
          </cell>
          <cell r="I1862" t="str">
            <v>HENRY, JOSEPH</v>
          </cell>
          <cell r="J1862" t="str">
            <v>System Capacity &amp; Performance</v>
          </cell>
          <cell r="L1862" t="str">
            <v>Load Relief</v>
          </cell>
          <cell r="M1862" t="str">
            <v>Specific</v>
          </cell>
          <cell r="O1862" t="str">
            <v>Closed</v>
          </cell>
          <cell r="P1862">
            <v>8404</v>
          </cell>
          <cell r="Q1862" t="str">
            <v>C13483</v>
          </cell>
          <cell r="R1862">
            <v>38736</v>
          </cell>
          <cell r="S1862" t="str">
            <v>henryj</v>
          </cell>
          <cell r="U1862" t="str">
            <v>Convert Acton Rd stepdown area (beyond p.48) and High St. area.  Install single phase stepdown xfmrs on Robin Hill Rd. and Bartlett St.</v>
          </cell>
          <cell r="V1862" t="str">
            <v xml:space="preserve">  </v>
          </cell>
          <cell r="W1862" t="str">
            <v xml:space="preserve">This construction is necessary to relieve the overloaded stepdown xfmrs at p.46, p.47, &amp; p.48 Acton Rd., Chelmsford.  The customers beyond these xfmrs have also experienced very low voltage (103 v) during last summer.  </v>
          </cell>
          <cell r="X1862" t="str">
            <v>Div Ops-NE Electric</v>
          </cell>
          <cell r="Y1862" t="str">
            <v>75005310E</v>
          </cell>
          <cell r="Z1862" t="str">
            <v>MAE1000 - MA Electric Distribution PC</v>
          </cell>
          <cell r="AA1862" t="str">
            <v>NONE</v>
          </cell>
          <cell r="AB1862" t="str">
            <v>MASS PLANT - MA 5310 - MAE1000</v>
          </cell>
          <cell r="AE1862">
            <v>3</v>
          </cell>
          <cell r="AF1862" t="str">
            <v>3</v>
          </cell>
          <cell r="AG1862">
            <v>39169</v>
          </cell>
          <cell r="AH1862">
            <v>241720</v>
          </cell>
          <cell r="AI1862">
            <v>0</v>
          </cell>
          <cell r="AJ1862">
            <v>0</v>
          </cell>
          <cell r="AK1862">
            <v>1</v>
          </cell>
          <cell r="AL1862">
            <v>0</v>
          </cell>
          <cell r="AM1862">
            <v>1</v>
          </cell>
          <cell r="AN1862">
            <v>1</v>
          </cell>
        </row>
        <row r="1863">
          <cell r="A1863" t="str">
            <v>C013562</v>
          </cell>
          <cell r="B1863">
            <v>5310</v>
          </cell>
          <cell r="D1863" t="str">
            <v>Z-E. Broadway, Hav 3-ph line ext.</v>
          </cell>
          <cell r="E1863" t="str">
            <v>P_Electric Distribution Line MA</v>
          </cell>
          <cell r="G1863" t="str">
            <v>NONE</v>
          </cell>
          <cell r="H1863" t="str">
            <v>NONE</v>
          </cell>
          <cell r="I1863" t="str">
            <v>PATTERSON, JAMES</v>
          </cell>
          <cell r="L1863" t="str">
            <v>Load Relief</v>
          </cell>
          <cell r="M1863" t="str">
            <v>Specific</v>
          </cell>
          <cell r="O1863" t="str">
            <v>cancelled</v>
          </cell>
          <cell r="Q1863" t="str">
            <v>C13562</v>
          </cell>
          <cell r="R1863">
            <v>38740</v>
          </cell>
          <cell r="S1863" t="str">
            <v>khannm</v>
          </cell>
          <cell r="U1863" t="str">
            <v>Install 1 mi of 477 spacer cable and 2 L/B switches and other associated poles and equipment._x000D_
Remove 1 mi of 1/0 tree wire.</v>
          </cell>
          <cell r="V1863" t="str">
            <v xml:space="preserve">  </v>
          </cell>
          <cell r="W1863" t="str">
            <v xml:space="preserve">This construction is necessary for load relief of Haverhill area feeders (48L1 &amp; 76L1).  </v>
          </cell>
          <cell r="X1863" t="str">
            <v>Div Ops-NE Electric</v>
          </cell>
          <cell r="Y1863" t="str">
            <v>75005310E</v>
          </cell>
          <cell r="Z1863" t="str">
            <v>MAE1000 - MA Electric Distribution PC</v>
          </cell>
          <cell r="AA1863" t="str">
            <v>NONE</v>
          </cell>
          <cell r="AB1863" t="str">
            <v>MASS PLANT - MA 5310 - MAE1000</v>
          </cell>
          <cell r="AE1863">
            <v>0</v>
          </cell>
          <cell r="AK1863">
            <v>38839</v>
          </cell>
        </row>
        <row r="1864">
          <cell r="A1864" t="str">
            <v>C013625</v>
          </cell>
          <cell r="B1864">
            <v>5310</v>
          </cell>
          <cell r="D1864" t="str">
            <v>Trans Study Budgetary Reserv - Co 5</v>
          </cell>
          <cell r="E1864" t="str">
            <v>P_Electric Transmission Line MA</v>
          </cell>
          <cell r="F1864" t="str">
            <v>MEC FY14 Blanket</v>
          </cell>
          <cell r="G1864" t="str">
            <v>49</v>
          </cell>
          <cell r="H1864" t="str">
            <v>15</v>
          </cell>
          <cell r="I1864" t="str">
            <v>WINN, JAMES</v>
          </cell>
          <cell r="J1864" t="str">
            <v>Asset Condition</v>
          </cell>
          <cell r="K1864" t="str">
            <v>T_Other Asset Condition</v>
          </cell>
          <cell r="M1864" t="str">
            <v>Blanket</v>
          </cell>
          <cell r="O1864" t="str">
            <v>open</v>
          </cell>
          <cell r="P1864">
            <v>12001</v>
          </cell>
          <cell r="Q1864" t="str">
            <v>C13625</v>
          </cell>
          <cell r="R1864">
            <v>38742</v>
          </cell>
          <cell r="S1864" t="str">
            <v>petersa</v>
          </cell>
          <cell r="U1864" t="str">
            <v>Transmission Study Budgetary Reserve - Co 5</v>
          </cell>
          <cell r="V1864" t="str">
            <v xml:space="preserve">description changed 6/20/2007 D Ricker </v>
          </cell>
          <cell r="W1864" t="str">
            <v>Provided Capital Budget for studies performed during the year without having to Walk-In as studies are identified</v>
          </cell>
          <cell r="X1864" t="str">
            <v>Conversion Only</v>
          </cell>
          <cell r="Y1864" t="str">
            <v>99995310T</v>
          </cell>
          <cell r="Z1864" t="str">
            <v>FRT5000 - FR Transmission Profit Center</v>
          </cell>
          <cell r="AA1864" t="str">
            <v>NONE</v>
          </cell>
          <cell r="AB1864" t="str">
            <v xml:space="preserve">COMPANY 5310 LEVEL ELECT DIST </v>
          </cell>
          <cell r="AC1864" t="str">
            <v>A0 C0 X0</v>
          </cell>
          <cell r="AE1864">
            <v>14</v>
          </cell>
          <cell r="AF1864" t="str">
            <v>14</v>
          </cell>
          <cell r="AG1864">
            <v>41365</v>
          </cell>
          <cell r="AH1864">
            <v>10000</v>
          </cell>
          <cell r="AI1864" t="str">
            <v>1.10</v>
          </cell>
        </row>
        <row r="1865">
          <cell r="A1865" t="str">
            <v>C013665</v>
          </cell>
          <cell r="B1865">
            <v>5310</v>
          </cell>
          <cell r="D1865" t="str">
            <v>New HVAC Unit - Spencer</v>
          </cell>
          <cell r="E1865" t="str">
            <v>P_Electric GenPlant Fac IT Share MA</v>
          </cell>
          <cell r="G1865" t="str">
            <v>NONE</v>
          </cell>
          <cell r="H1865" t="str">
            <v>NONE</v>
          </cell>
          <cell r="I1865" t="str">
            <v>BURNS, PATRICK</v>
          </cell>
          <cell r="L1865" t="str">
            <v>Facilities</v>
          </cell>
          <cell r="M1865" t="str">
            <v>Specific</v>
          </cell>
          <cell r="O1865" t="str">
            <v>Closed</v>
          </cell>
          <cell r="Q1865" t="str">
            <v>C13665</v>
          </cell>
          <cell r="R1865">
            <v>38743</v>
          </cell>
          <cell r="S1865" t="str">
            <v>burnsp</v>
          </cell>
          <cell r="U1865" t="str">
            <v>Replace existing rooftop HVAC unit in Spencer</v>
          </cell>
          <cell r="V1865" t="str">
            <v xml:space="preserve">  </v>
          </cell>
          <cell r="W1865" t="str">
            <v xml:space="preserve">  </v>
          </cell>
          <cell r="X1865" t="str">
            <v>Conversion Only</v>
          </cell>
          <cell r="Y1865" t="str">
            <v>99995310E</v>
          </cell>
          <cell r="Z1865" t="str">
            <v>MAE1000 - MA Electric Distribution PC</v>
          </cell>
          <cell r="AA1865" t="str">
            <v>NONE</v>
          </cell>
          <cell r="AB1865" t="str">
            <v>SERVICE BLDG - MEADOW STREET, SPENC</v>
          </cell>
          <cell r="AE1865">
            <v>2</v>
          </cell>
          <cell r="AF1865" t="str">
            <v>2</v>
          </cell>
          <cell r="AG1865">
            <v>38883</v>
          </cell>
          <cell r="AH1865">
            <v>9500</v>
          </cell>
          <cell r="AI1865">
            <v>1</v>
          </cell>
          <cell r="AJ1865">
            <v>1</v>
          </cell>
          <cell r="AK1865">
            <v>1</v>
          </cell>
          <cell r="AL1865">
            <v>0</v>
          </cell>
          <cell r="AM1865">
            <v>1</v>
          </cell>
          <cell r="AN1865">
            <v>1</v>
          </cell>
        </row>
        <row r="1866">
          <cell r="A1866" t="str">
            <v>C013666</v>
          </cell>
          <cell r="B1866">
            <v>5310</v>
          </cell>
          <cell r="D1866" t="str">
            <v>Northboro - New Hot Water Heaters</v>
          </cell>
          <cell r="E1866" t="str">
            <v>P_Electric GenPlant Fac IT Share MA</v>
          </cell>
          <cell r="G1866" t="str">
            <v>NONE</v>
          </cell>
          <cell r="H1866" t="str">
            <v>NONE</v>
          </cell>
          <cell r="I1866" t="str">
            <v>BURNS, PATRICK</v>
          </cell>
          <cell r="L1866" t="str">
            <v>Facilities</v>
          </cell>
          <cell r="M1866" t="str">
            <v>Specific</v>
          </cell>
          <cell r="O1866" t="str">
            <v>Closed</v>
          </cell>
          <cell r="Q1866" t="str">
            <v>C13666</v>
          </cell>
          <cell r="R1866">
            <v>38743</v>
          </cell>
          <cell r="S1866" t="str">
            <v>burnsp</v>
          </cell>
          <cell r="U1866" t="str">
            <v>Install newe hot water heaters in Northboro to replace existing hot water heater</v>
          </cell>
          <cell r="V1866" t="str">
            <v xml:space="preserve">  </v>
          </cell>
          <cell r="W1866" t="str">
            <v xml:space="preserve">  </v>
          </cell>
          <cell r="X1866" t="str">
            <v>Conversion Only</v>
          </cell>
          <cell r="Y1866" t="str">
            <v>99995310E</v>
          </cell>
          <cell r="Z1866" t="str">
            <v>MAE1000 - MA Electric Distribution PC</v>
          </cell>
          <cell r="AA1866" t="str">
            <v>NONE</v>
          </cell>
          <cell r="AB1866" t="str">
            <v>CUSTOMER SERVICE CENTER-NORTHBORO</v>
          </cell>
          <cell r="AE1866">
            <v>2</v>
          </cell>
          <cell r="AF1866" t="str">
            <v>2</v>
          </cell>
          <cell r="AG1866">
            <v>38883</v>
          </cell>
          <cell r="AH1866">
            <v>19450</v>
          </cell>
          <cell r="AI1866">
            <v>1</v>
          </cell>
          <cell r="AJ1866">
            <v>1</v>
          </cell>
          <cell r="AK1866">
            <v>1</v>
          </cell>
          <cell r="AL1866">
            <v>0</v>
          </cell>
          <cell r="AM1866">
            <v>1</v>
          </cell>
          <cell r="AN1866">
            <v>1</v>
          </cell>
        </row>
        <row r="1867">
          <cell r="A1867" t="str">
            <v>C013667</v>
          </cell>
          <cell r="B1867">
            <v>5310</v>
          </cell>
          <cell r="D1867" t="str">
            <v>Worcester - New Storm Room</v>
          </cell>
          <cell r="E1867" t="str">
            <v>P_Electric GenPlant Fac IT Share MA</v>
          </cell>
          <cell r="G1867" t="str">
            <v>NONE</v>
          </cell>
          <cell r="H1867" t="str">
            <v>NONE</v>
          </cell>
          <cell r="I1867" t="str">
            <v>BURNS, PATRICK</v>
          </cell>
          <cell r="L1867" t="str">
            <v>Facilities</v>
          </cell>
          <cell r="M1867" t="str">
            <v>Specific</v>
          </cell>
          <cell r="O1867" t="str">
            <v>Closed</v>
          </cell>
          <cell r="Q1867" t="str">
            <v>C13667</v>
          </cell>
          <cell r="R1867">
            <v>38743</v>
          </cell>
          <cell r="S1867" t="str">
            <v>burnsp</v>
          </cell>
          <cell r="U1867" t="str">
            <v>Rennovate area for new storm room set up</v>
          </cell>
          <cell r="V1867" t="str">
            <v xml:space="preserve">  </v>
          </cell>
          <cell r="W1867" t="str">
            <v xml:space="preserve">  </v>
          </cell>
          <cell r="X1867" t="str">
            <v>Conversion Only</v>
          </cell>
          <cell r="Y1867" t="str">
            <v>99995310E</v>
          </cell>
          <cell r="Z1867" t="str">
            <v>MAE1000 - MA Electric Distribution PC</v>
          </cell>
          <cell r="AA1867" t="str">
            <v>NONE</v>
          </cell>
          <cell r="AB1867" t="str">
            <v>SERVICE BLDG-939 SOUTHBRIDGE STREET</v>
          </cell>
          <cell r="AE1867">
            <v>2</v>
          </cell>
          <cell r="AF1867" t="str">
            <v>2</v>
          </cell>
          <cell r="AG1867">
            <v>38904</v>
          </cell>
          <cell r="AH1867">
            <v>84500</v>
          </cell>
          <cell r="AI1867">
            <v>1</v>
          </cell>
          <cell r="AJ1867">
            <v>1</v>
          </cell>
          <cell r="AK1867">
            <v>1</v>
          </cell>
          <cell r="AL1867">
            <v>0</v>
          </cell>
          <cell r="AM1867">
            <v>1</v>
          </cell>
          <cell r="AN1867">
            <v>1</v>
          </cell>
        </row>
        <row r="1868">
          <cell r="A1868" t="str">
            <v>C013669</v>
          </cell>
          <cell r="B1868">
            <v>5310</v>
          </cell>
          <cell r="D1868" t="str">
            <v>Replace 4 HVAC Units - North Andove</v>
          </cell>
          <cell r="E1868" t="str">
            <v>P_Electric GenPlant Fac IT Share MA</v>
          </cell>
          <cell r="G1868" t="str">
            <v>NONE</v>
          </cell>
          <cell r="H1868" t="str">
            <v>NONE</v>
          </cell>
          <cell r="I1868" t="str">
            <v>BURNS, PATRICK</v>
          </cell>
          <cell r="L1868" t="str">
            <v>Facilities</v>
          </cell>
          <cell r="M1868" t="str">
            <v>Specific</v>
          </cell>
          <cell r="O1868" t="str">
            <v>Closed</v>
          </cell>
          <cell r="Q1868" t="str">
            <v>C13669</v>
          </cell>
          <cell r="R1868">
            <v>38743</v>
          </cell>
          <cell r="S1868" t="str">
            <v>burnsp</v>
          </cell>
          <cell r="U1868" t="str">
            <v>North Andover - Repalce 4 HVAC units in the RTOG area in North Andover</v>
          </cell>
          <cell r="V1868" t="str">
            <v xml:space="preserve">  </v>
          </cell>
          <cell r="W1868" t="str">
            <v xml:space="preserve">  </v>
          </cell>
          <cell r="X1868" t="str">
            <v>Conversion Only</v>
          </cell>
          <cell r="Y1868" t="str">
            <v>99995310E</v>
          </cell>
          <cell r="Z1868" t="str">
            <v>MAE1000 - MA Electric Distribution PC</v>
          </cell>
          <cell r="AA1868" t="str">
            <v>NONE</v>
          </cell>
          <cell r="AB1868" t="str">
            <v>DISTRICT OFFICE</v>
          </cell>
          <cell r="AE1868">
            <v>1</v>
          </cell>
          <cell r="AF1868" t="str">
            <v>1</v>
          </cell>
          <cell r="AG1868">
            <v>38743</v>
          </cell>
          <cell r="AH1868">
            <v>8500</v>
          </cell>
          <cell r="AI1868">
            <v>1</v>
          </cell>
          <cell r="AJ1868">
            <v>1</v>
          </cell>
          <cell r="AK1868">
            <v>1</v>
          </cell>
          <cell r="AL1868">
            <v>0</v>
          </cell>
          <cell r="AM1868">
            <v>1</v>
          </cell>
          <cell r="AN1868">
            <v>1</v>
          </cell>
        </row>
        <row r="1869">
          <cell r="A1869" t="str">
            <v>C013674</v>
          </cell>
          <cell r="B1869">
            <v>5310</v>
          </cell>
          <cell r="D1869" t="str">
            <v>C-Stn New 320W5 to Douglas</v>
          </cell>
          <cell r="E1869" t="str">
            <v>P_Electric Distribution Line MA</v>
          </cell>
          <cell r="G1869" t="str">
            <v>NONE</v>
          </cell>
          <cell r="H1869" t="str">
            <v>NONE</v>
          </cell>
          <cell r="J1869" t="str">
            <v>System Capacity &amp; Performance</v>
          </cell>
          <cell r="L1869" t="str">
            <v>Load Relief</v>
          </cell>
          <cell r="M1869" t="str">
            <v>Specific</v>
          </cell>
          <cell r="O1869" t="str">
            <v>Closed</v>
          </cell>
          <cell r="P1869">
            <v>7924</v>
          </cell>
          <cell r="Q1869" t="str">
            <v>C13674</v>
          </cell>
          <cell r="R1869">
            <v>38743</v>
          </cell>
          <cell r="S1869" t="str">
            <v>thomp</v>
          </cell>
          <cell r="U1869" t="str">
            <v>Extend 320W5 through Manchaug to Douglas.  Part of new feeder projects including Whitins Pond Substation Upgrade, Feeder getaways, and 320w5 construction in the SE District</v>
          </cell>
          <cell r="V1869" t="str">
            <v>NEDE paper shows project C013082 but this project number replaced C013082 on the NEDE paper.</v>
          </cell>
          <cell r="W1869" t="str">
            <v>See Uxbridge/Milford Study</v>
          </cell>
          <cell r="X1869" t="str">
            <v>Div Ops-NE Electric</v>
          </cell>
          <cell r="Y1869" t="str">
            <v>75005310E</v>
          </cell>
          <cell r="Z1869" t="str">
            <v>MAE1000 - MA Electric Distribution PC</v>
          </cell>
          <cell r="AA1869" t="str">
            <v>NONE</v>
          </cell>
          <cell r="AB1869" t="str">
            <v>MASS PLANT - MA 5310 - MAE1000</v>
          </cell>
          <cell r="AE1869">
            <v>2</v>
          </cell>
          <cell r="AF1869" t="str">
            <v>2</v>
          </cell>
          <cell r="AG1869">
            <v>39169</v>
          </cell>
          <cell r="AH1869">
            <v>577313</v>
          </cell>
          <cell r="AI1869">
            <v>0</v>
          </cell>
          <cell r="AJ1869">
            <v>0</v>
          </cell>
          <cell r="AK1869">
            <v>0</v>
          </cell>
          <cell r="AL1869">
            <v>1</v>
          </cell>
          <cell r="AM1869">
            <v>0</v>
          </cell>
          <cell r="AN1869">
            <v>1</v>
          </cell>
        </row>
        <row r="1870">
          <cell r="A1870" t="str">
            <v>C013676</v>
          </cell>
          <cell r="B1870">
            <v>5310</v>
          </cell>
          <cell r="D1870" t="str">
            <v xml:space="preserve">LB on Hollis reconductor 610' Pond </v>
          </cell>
          <cell r="E1870" t="str">
            <v>P_Electric Distribution Line MA</v>
          </cell>
          <cell r="G1870" t="str">
            <v>NONE</v>
          </cell>
          <cell r="H1870" t="str">
            <v>NONE</v>
          </cell>
          <cell r="L1870" t="str">
            <v>Asset Replacement</v>
          </cell>
          <cell r="M1870" t="str">
            <v>Specific</v>
          </cell>
          <cell r="O1870" t="str">
            <v>cancelled</v>
          </cell>
          <cell r="Q1870" t="str">
            <v>C13676</v>
          </cell>
          <cell r="R1870">
            <v>38743</v>
          </cell>
          <cell r="S1870" t="str">
            <v>reisnj</v>
          </cell>
          <cell r="U1870" t="str">
            <v>LB on Hollis &amp; Reconductor 610 of 1/0 on Pond St Weymouth with 477 AAC</v>
          </cell>
          <cell r="V1870" t="str">
            <v>To enable Mid Weymout sub to be switched out</v>
          </cell>
          <cell r="W1870" t="str">
            <v>These improvemts are needed to allow Mid Weymouth Substation to be taken out of service for planned substation upgrades</v>
          </cell>
          <cell r="X1870" t="str">
            <v>Div Ops-NE Electric</v>
          </cell>
          <cell r="Y1870" t="str">
            <v>75005310E</v>
          </cell>
          <cell r="Z1870" t="str">
            <v>MAE1000 - MA Electric Distribution PC</v>
          </cell>
          <cell r="AA1870" t="str">
            <v>NONE</v>
          </cell>
          <cell r="AB1870" t="str">
            <v>MASS PLANT - MA 5310 - MAE1000</v>
          </cell>
          <cell r="AE1870">
            <v>1</v>
          </cell>
          <cell r="AF1870" t="str">
            <v>1</v>
          </cell>
          <cell r="AG1870">
            <v>38743</v>
          </cell>
          <cell r="AH1870">
            <v>28000</v>
          </cell>
          <cell r="AK1870">
            <v>39279</v>
          </cell>
        </row>
        <row r="1871">
          <cell r="A1871" t="str">
            <v>C013742</v>
          </cell>
          <cell r="B1871">
            <v>5310</v>
          </cell>
          <cell r="D1871" t="str">
            <v>North Haverhill 48L4 Feeder New</v>
          </cell>
          <cell r="E1871" t="str">
            <v>P_Electric Distribution Sub MA</v>
          </cell>
          <cell r="G1871" t="str">
            <v>49</v>
          </cell>
          <cell r="H1871" t="str">
            <v>NONE</v>
          </cell>
          <cell r="I1871" t="str">
            <v>JUNAID, ABDUL</v>
          </cell>
          <cell r="J1871" t="str">
            <v>System Capacity &amp; Performance</v>
          </cell>
          <cell r="L1871" t="str">
            <v>Load Relief</v>
          </cell>
          <cell r="M1871" t="str">
            <v>Specific</v>
          </cell>
          <cell r="O1871" t="str">
            <v>Closed</v>
          </cell>
          <cell r="P1871">
            <v>7419</v>
          </cell>
          <cell r="Q1871" t="str">
            <v>C13742</v>
          </cell>
          <cell r="R1871">
            <v>38748</v>
          </cell>
          <cell r="S1871" t="str">
            <v>vazjac</v>
          </cell>
          <cell r="U1871" t="str">
            <v>Install a fourth regulated feeder at North Haverhill substation (48L4 feeder position).</v>
          </cell>
          <cell r="V1871" t="str">
            <v xml:space="preserve">  </v>
          </cell>
          <cell r="W1871" t="str">
            <v>Install a fourth regulated modular feeder at North Haverhill substation (48L4).  The recent cable failure on one of the 23kV circuits supplying Whittier substation along with the questionable condition of the duct bank in the Merrimack River that houses b</v>
          </cell>
          <cell r="X1871" t="str">
            <v>Div Ops-NE Electric</v>
          </cell>
          <cell r="Y1871" t="str">
            <v>75005310E</v>
          </cell>
          <cell r="Z1871" t="str">
            <v>MAE1000 - MA Electric Distribution PC</v>
          </cell>
          <cell r="AA1871" t="str">
            <v>NONE</v>
          </cell>
          <cell r="AB1871" t="str">
            <v>SUB #48 NORTH HAVERHILL - BENNINGTO</v>
          </cell>
          <cell r="AE1871">
            <v>3</v>
          </cell>
          <cell r="AF1871" t="str">
            <v>3</v>
          </cell>
          <cell r="AG1871">
            <v>39223</v>
          </cell>
          <cell r="AH1871">
            <v>1025548</v>
          </cell>
          <cell r="AI1871">
            <v>0</v>
          </cell>
          <cell r="AJ1871">
            <v>0</v>
          </cell>
          <cell r="AK1871">
            <v>0</v>
          </cell>
          <cell r="AL1871">
            <v>1</v>
          </cell>
          <cell r="AM1871">
            <v>0</v>
          </cell>
          <cell r="AN1871">
            <v>1</v>
          </cell>
        </row>
        <row r="1872">
          <cell r="A1872" t="str">
            <v>C013744</v>
          </cell>
          <cell r="B1872">
            <v>5310</v>
          </cell>
          <cell r="D1872" t="str">
            <v>Z-Beach Rd 7L3 Getaway &amp; Dist.</v>
          </cell>
          <cell r="E1872" t="str">
            <v>P_Electric Distribution Line MA</v>
          </cell>
          <cell r="G1872" t="str">
            <v>NONE</v>
          </cell>
          <cell r="H1872" t="str">
            <v>NONE</v>
          </cell>
          <cell r="I1872" t="str">
            <v>BUSBY, MICHAEL J</v>
          </cell>
          <cell r="J1872" t="str">
            <v>System Capacity &amp; Performance</v>
          </cell>
          <cell r="L1872" t="str">
            <v>Load Relief</v>
          </cell>
          <cell r="M1872" t="str">
            <v>Specific</v>
          </cell>
          <cell r="O1872" t="str">
            <v>Closed</v>
          </cell>
          <cell r="P1872">
            <v>8885</v>
          </cell>
          <cell r="Q1872" t="str">
            <v>C13744</v>
          </cell>
          <cell r="R1872">
            <v>38748</v>
          </cell>
          <cell r="S1872" t="str">
            <v>khannm</v>
          </cell>
          <cell r="U1872" t="str">
            <v>Install OH getaway of 477 Al and 1200 ft of 477 spacer cable on a common pole line of the existing 7L2 circuit._x000D_
Install 2 load break switches.</v>
          </cell>
          <cell r="V1872" t="str">
            <v xml:space="preserve">  </v>
          </cell>
          <cell r="W1872" t="str">
            <v>This construction is necessary to relieve 7L2 HUF (112% SN - Summer of 2006)</v>
          </cell>
          <cell r="X1872" t="str">
            <v>Div Ops-NE Electric</v>
          </cell>
          <cell r="Y1872" t="str">
            <v>75005310E</v>
          </cell>
          <cell r="Z1872" t="str">
            <v>MAE1000 - MA Electric Distribution PC</v>
          </cell>
          <cell r="AA1872" t="str">
            <v>NONE</v>
          </cell>
          <cell r="AB1872" t="str">
            <v>MASS PLANT - MA 5310 - MAE1000</v>
          </cell>
          <cell r="AE1872">
            <v>3</v>
          </cell>
          <cell r="AF1872" t="str">
            <v>3</v>
          </cell>
          <cell r="AG1872">
            <v>39223</v>
          </cell>
          <cell r="AH1872">
            <v>315310</v>
          </cell>
          <cell r="AI1872">
            <v>0</v>
          </cell>
          <cell r="AJ1872">
            <v>0</v>
          </cell>
          <cell r="AK1872">
            <v>0</v>
          </cell>
          <cell r="AL1872">
            <v>0</v>
          </cell>
          <cell r="AM1872">
            <v>1</v>
          </cell>
          <cell r="AN1872">
            <v>1</v>
          </cell>
        </row>
        <row r="1873">
          <cell r="A1873" t="str">
            <v>C013747</v>
          </cell>
          <cell r="B1873">
            <v>5310</v>
          </cell>
          <cell r="D1873" t="str">
            <v>Beach Rd Temp 7L3 FDR</v>
          </cell>
          <cell r="E1873" t="str">
            <v>P_Electric Distribution Sub MA</v>
          </cell>
          <cell r="G1873" t="str">
            <v>NONE</v>
          </cell>
          <cell r="H1873" t="str">
            <v>NONE</v>
          </cell>
          <cell r="I1873" t="str">
            <v>MAXIMOVICH, GEORGE</v>
          </cell>
          <cell r="J1873" t="str">
            <v>System Capacity &amp; Performance</v>
          </cell>
          <cell r="L1873" t="str">
            <v>Load Relief</v>
          </cell>
          <cell r="M1873" t="str">
            <v>Specific</v>
          </cell>
          <cell r="O1873" t="str">
            <v>Closed</v>
          </cell>
          <cell r="P1873">
            <v>7187</v>
          </cell>
          <cell r="Q1873" t="str">
            <v>C13747</v>
          </cell>
          <cell r="R1873">
            <v>38748</v>
          </cell>
          <cell r="S1873" t="str">
            <v>khannm</v>
          </cell>
          <cell r="U1873" t="str">
            <v>Install 1-5/5.6/7 MVA Auto Transformer mounted temporarily on swamp pads._x000D_
Install 3-250 kVA Regulators._x000D_
Install 250E High-Side fuses._x000D_
Install 1-800 Amp Circuit Recloser._x000D_
Install 7 Wood Poles._x000D_
Install 6 Disconnect Switches and oth</v>
          </cell>
          <cell r="V1873" t="str">
            <v xml:space="preserve">  </v>
          </cell>
          <cell r="W1873" t="str">
            <v>This construction is necessary to relieve 7L2 HUF (112% SN - Summer of 2006)</v>
          </cell>
          <cell r="X1873" t="str">
            <v>Div Ops-NE Electric</v>
          </cell>
          <cell r="Y1873" t="str">
            <v>75005310E</v>
          </cell>
          <cell r="Z1873" t="str">
            <v>MAE1000 - MA Electric Distribution PC</v>
          </cell>
          <cell r="AA1873" t="str">
            <v>NONE</v>
          </cell>
          <cell r="AB1873" t="str">
            <v>SUB #7 BEACH ROAD, SALISBURY</v>
          </cell>
          <cell r="AE1873">
            <v>1</v>
          </cell>
          <cell r="AF1873" t="str">
            <v>1</v>
          </cell>
          <cell r="AG1873">
            <v>38749</v>
          </cell>
          <cell r="AH1873">
            <v>220000</v>
          </cell>
          <cell r="AI1873">
            <v>0</v>
          </cell>
          <cell r="AJ1873">
            <v>0</v>
          </cell>
          <cell r="AK1873">
            <v>1</v>
          </cell>
          <cell r="AL1873">
            <v>0</v>
          </cell>
          <cell r="AM1873">
            <v>1</v>
          </cell>
          <cell r="AN1873">
            <v>1</v>
          </cell>
        </row>
        <row r="1874">
          <cell r="A1874" t="str">
            <v>C013748</v>
          </cell>
          <cell r="B1874">
            <v>5310</v>
          </cell>
          <cell r="D1874" t="str">
            <v>Fiskdale 23kV to 13kV Conversion</v>
          </cell>
          <cell r="E1874" t="str">
            <v>P_Electric Distribution Sub MA</v>
          </cell>
          <cell r="G1874" t="str">
            <v>49</v>
          </cell>
          <cell r="H1874" t="str">
            <v>NONE</v>
          </cell>
          <cell r="I1874" t="str">
            <v>CORCORAN, JOHN</v>
          </cell>
          <cell r="J1874" t="str">
            <v>System Capacity &amp; Performance</v>
          </cell>
          <cell r="L1874" t="str">
            <v>Load Relief</v>
          </cell>
          <cell r="M1874" t="str">
            <v>Specific</v>
          </cell>
          <cell r="O1874" t="str">
            <v>Closed</v>
          </cell>
          <cell r="P1874">
            <v>7292</v>
          </cell>
          <cell r="Q1874" t="str">
            <v>C13748</v>
          </cell>
          <cell r="R1874">
            <v>38748</v>
          </cell>
          <cell r="S1874" t="str">
            <v>mungov</v>
          </cell>
          <cell r="U1874" t="str">
            <v>Replace the station service with 13.2kV transformers, replace the HPL disconnects, replace the 23kV surge arrestors with 13.2kV arrestors, replace the existing reclosers, remove 23/13.2kV transformers and associated fuse protection, r</v>
          </cell>
          <cell r="V1874" t="str">
            <v xml:space="preserve">  </v>
          </cell>
          <cell r="W1874" t="str">
            <v>Snow Street Substation 2207 and 2208 lines are being converted to 13.2kV.  Equipment changes are neccessary at Fiskdale Substation to accomodate this voltage supply change.</v>
          </cell>
          <cell r="X1874" t="str">
            <v>Div Ops-NE Electric</v>
          </cell>
          <cell r="Y1874" t="str">
            <v>75005310E</v>
          </cell>
          <cell r="Z1874" t="str">
            <v>MAE1000 - MA Electric Distribution PC</v>
          </cell>
          <cell r="AA1874" t="str">
            <v>NONE</v>
          </cell>
          <cell r="AB1874" t="str">
            <v>SUB #408 FISKDALE, STURBRIDGE</v>
          </cell>
          <cell r="AE1874">
            <v>4</v>
          </cell>
          <cell r="AF1874" t="str">
            <v>4</v>
          </cell>
          <cell r="AG1874">
            <v>39211</v>
          </cell>
          <cell r="AH1874">
            <v>650000</v>
          </cell>
          <cell r="AI1874">
            <v>0</v>
          </cell>
          <cell r="AJ1874">
            <v>0</v>
          </cell>
          <cell r="AK1874">
            <v>0</v>
          </cell>
          <cell r="AL1874">
            <v>1</v>
          </cell>
          <cell r="AM1874">
            <v>0</v>
          </cell>
          <cell r="AN1874">
            <v>1</v>
          </cell>
        </row>
        <row r="1875">
          <cell r="A1875" t="str">
            <v>C013802</v>
          </cell>
          <cell r="B1875">
            <v>5310</v>
          </cell>
          <cell r="D1875" t="str">
            <v>BSS - HOWARD STREET STEPDOWN CONVER</v>
          </cell>
          <cell r="E1875" t="str">
            <v>P_Electric Distribution Line MA</v>
          </cell>
          <cell r="G1875" t="str">
            <v>NONE</v>
          </cell>
          <cell r="H1875" t="str">
            <v>NONE</v>
          </cell>
          <cell r="I1875" t="str">
            <v>KIRKPATRICK, CASEY</v>
          </cell>
          <cell r="L1875" t="str">
            <v>Load Relief</v>
          </cell>
          <cell r="M1875" t="str">
            <v>Specific</v>
          </cell>
          <cell r="O1875" t="str">
            <v>cancelled</v>
          </cell>
          <cell r="Q1875" t="str">
            <v>C13802</v>
          </cell>
          <cell r="R1875">
            <v>38750</v>
          </cell>
          <cell r="S1875" t="str">
            <v>fritsc</v>
          </cell>
          <cell r="U1875" t="str">
            <v>CONVERSION OF HOWARD, FOREST, SOUTH, BRYANT, RIVER AND CROSS STREETS IN WEST BRIDGEWATER.</v>
          </cell>
          <cell r="V1875" t="str">
            <v>WILL ELIMINATE OVERLOAD AND VOLTAGE CONDITIONS IN THE AREA.</v>
          </cell>
          <cell r="W1875" t="str">
            <v>The area has had over a dozen outages in the past year.  The area is very old and needs to be upgraded from 4160V to 13.8kV to keep the overloaded fuses from blowing regularly.  Over the past year, we have had over a dozen outages in this area.  Many of t</v>
          </cell>
          <cell r="X1875" t="str">
            <v>Div Ops-NE Electric</v>
          </cell>
          <cell r="Y1875" t="str">
            <v>75005310E</v>
          </cell>
          <cell r="Z1875" t="str">
            <v>MAE1000 - MA Electric Distribution PC</v>
          </cell>
          <cell r="AA1875" t="str">
            <v>NONE</v>
          </cell>
          <cell r="AB1875" t="str">
            <v>MASS PLANT - MA 5310 - MAE1000</v>
          </cell>
          <cell r="AE1875">
            <v>2</v>
          </cell>
          <cell r="AF1875" t="str">
            <v>2</v>
          </cell>
          <cell r="AG1875">
            <v>38779</v>
          </cell>
          <cell r="AH1875">
            <v>157575</v>
          </cell>
          <cell r="AK1875">
            <v>39843</v>
          </cell>
        </row>
        <row r="1876">
          <cell r="A1876" t="str">
            <v>C013948</v>
          </cell>
          <cell r="B1876">
            <v>5310</v>
          </cell>
          <cell r="D1876" t="str">
            <v>Everett #37 Sub - 37W8 Feeder</v>
          </cell>
          <cell r="E1876" t="str">
            <v>P_Electric Distribution Sub MA</v>
          </cell>
          <cell r="G1876" t="str">
            <v>49</v>
          </cell>
          <cell r="H1876" t="str">
            <v>NONE</v>
          </cell>
          <cell r="I1876" t="str">
            <v>PERINO, THOMAS</v>
          </cell>
          <cell r="J1876" t="str">
            <v>System Capacity &amp; Performance</v>
          </cell>
          <cell r="L1876" t="str">
            <v>Load Relief</v>
          </cell>
          <cell r="M1876" t="str">
            <v>Specific</v>
          </cell>
          <cell r="O1876" t="str">
            <v>Closed</v>
          </cell>
          <cell r="P1876">
            <v>7281</v>
          </cell>
          <cell r="Q1876" t="str">
            <v>C13948</v>
          </cell>
          <cell r="R1876">
            <v>38757</v>
          </cell>
          <cell r="S1876" t="str">
            <v>saenzj</v>
          </cell>
          <cell r="U1876" t="str">
            <v>The new 37W8 feeder at Everett #37 substation will consist of 1200A disconnects, a 1200A breaker and 3-333 kVA voltage regulators. Please note that the 1200A breaker has already been installed.</v>
          </cell>
          <cell r="V1876" t="str">
            <v xml:space="preserve">  </v>
          </cell>
          <cell r="W1876" t="str">
            <v xml:space="preserve">This feeder is needed to relieve 4.16 kV feeders in the area as well as to eliminate contingency issues dealing with 23 kV lines and 115/23 kV transformers. </v>
          </cell>
          <cell r="X1876" t="str">
            <v>Div Ops-NE Electric</v>
          </cell>
          <cell r="Y1876" t="str">
            <v>75005310E</v>
          </cell>
          <cell r="Z1876" t="str">
            <v>MAE1000 - MA Electric Distribution PC</v>
          </cell>
          <cell r="AA1876" t="str">
            <v>NONE</v>
          </cell>
          <cell r="AB1876" t="str">
            <v>SUB #37 EVERETT - WYLLIS AVENUE, EV</v>
          </cell>
          <cell r="AE1876">
            <v>1</v>
          </cell>
          <cell r="AF1876" t="str">
            <v>1</v>
          </cell>
          <cell r="AG1876">
            <v>38758</v>
          </cell>
          <cell r="AH1876">
            <v>150000</v>
          </cell>
          <cell r="AI1876">
            <v>0</v>
          </cell>
          <cell r="AJ1876">
            <v>1</v>
          </cell>
          <cell r="AK1876">
            <v>1</v>
          </cell>
          <cell r="AL1876">
            <v>0</v>
          </cell>
          <cell r="AM1876">
            <v>1</v>
          </cell>
          <cell r="AN1876">
            <v>1</v>
          </cell>
        </row>
        <row r="1877">
          <cell r="A1877" t="str">
            <v>C013964</v>
          </cell>
          <cell r="B1877">
            <v>5310</v>
          </cell>
          <cell r="D1877" t="str">
            <v>BS - Planning Studies</v>
          </cell>
          <cell r="E1877" t="str">
            <v>P_Electric Distribution Sub MA</v>
          </cell>
          <cell r="G1877" t="str">
            <v>NONE</v>
          </cell>
          <cell r="H1877" t="str">
            <v>NONE</v>
          </cell>
          <cell r="I1877" t="str">
            <v>MAXIMOVICH, GEORGE</v>
          </cell>
          <cell r="J1877" t="str">
            <v>System Capacity &amp; Performance</v>
          </cell>
          <cell r="L1877" t="str">
            <v>Load Relief</v>
          </cell>
          <cell r="M1877" t="str">
            <v>Specific</v>
          </cell>
          <cell r="O1877" t="str">
            <v>cancelled</v>
          </cell>
          <cell r="P1877">
            <v>7198</v>
          </cell>
          <cell r="Q1877" t="str">
            <v>C13964</v>
          </cell>
          <cell r="R1877">
            <v>38758</v>
          </cell>
          <cell r="S1877" t="str">
            <v>diconz</v>
          </cell>
          <cell r="U1877" t="str">
            <v>This Project will have one work orders set up under it for each planning study currently in-progress.</v>
          </cell>
          <cell r="V1877" t="str">
            <v>All pre-eng costs in this project will either be transferred to the capital projects which result from the study, or expensed if no capital projects are proposed. - charges transferred to FP#C13966</v>
          </cell>
          <cell r="W1877" t="str">
            <v xml:space="preserve">  </v>
          </cell>
          <cell r="X1877" t="str">
            <v>Div Ops-NE Electric</v>
          </cell>
          <cell r="Y1877" t="str">
            <v>75005310E</v>
          </cell>
          <cell r="Z1877" t="str">
            <v>MAE1000 - MA Electric Distribution PC</v>
          </cell>
          <cell r="AA1877" t="str">
            <v>NONE</v>
          </cell>
          <cell r="AB1877" t="str">
            <v>MASS PLANT - MA 5310 - MAE1000</v>
          </cell>
          <cell r="AE1877">
            <v>1</v>
          </cell>
          <cell r="AF1877" t="str">
            <v>1</v>
          </cell>
          <cell r="AG1877">
            <v>38775</v>
          </cell>
          <cell r="AH1877">
            <v>500000</v>
          </cell>
          <cell r="AK1877">
            <v>39385</v>
          </cell>
        </row>
        <row r="1878">
          <cell r="A1878" t="str">
            <v>C013965</v>
          </cell>
          <cell r="B1878">
            <v>5310</v>
          </cell>
          <cell r="D1878" t="str">
            <v>BW - Planning Studies</v>
          </cell>
          <cell r="E1878" t="str">
            <v>P_Electric Distribution Sub MA</v>
          </cell>
          <cell r="G1878" t="str">
            <v>49</v>
          </cell>
          <cell r="H1878" t="str">
            <v>NONE</v>
          </cell>
          <cell r="I1878" t="str">
            <v>CORCORAN, JOHN</v>
          </cell>
          <cell r="J1878" t="str">
            <v>System Capacity &amp; Performance</v>
          </cell>
          <cell r="L1878" t="str">
            <v>Load Relief</v>
          </cell>
          <cell r="M1878" t="str">
            <v>Specific</v>
          </cell>
          <cell r="O1878" t="str">
            <v>cancelled</v>
          </cell>
          <cell r="P1878">
            <v>7224</v>
          </cell>
          <cell r="Q1878" t="str">
            <v>C13965</v>
          </cell>
          <cell r="R1878">
            <v>38758</v>
          </cell>
          <cell r="S1878" t="str">
            <v>diconz</v>
          </cell>
          <cell r="U1878" t="str">
            <v>This Project will have one work order set up under it for each planning study currently in-progress.</v>
          </cell>
          <cell r="V1878" t="str">
            <v>All pre-eng costs in this project will either be transferred to the capital projects which result from the study or expensed if no capital projects are proposed. - charges transferred to FP#C13966</v>
          </cell>
          <cell r="W1878" t="str">
            <v xml:space="preserve">  </v>
          </cell>
          <cell r="X1878" t="str">
            <v>Div Ops-NE Electric</v>
          </cell>
          <cell r="Y1878" t="str">
            <v>75005310E</v>
          </cell>
          <cell r="Z1878" t="str">
            <v>MAE1000 - MA Electric Distribution PC</v>
          </cell>
          <cell r="AA1878" t="str">
            <v>NONE</v>
          </cell>
          <cell r="AB1878" t="str">
            <v>MASS PLANT - MA 5310 - MAE1000</v>
          </cell>
          <cell r="AE1878">
            <v>1</v>
          </cell>
          <cell r="AF1878" t="str">
            <v>1</v>
          </cell>
          <cell r="AG1878">
            <v>38896</v>
          </cell>
          <cell r="AH1878">
            <v>500000</v>
          </cell>
          <cell r="AK1878">
            <v>39385</v>
          </cell>
        </row>
        <row r="1879">
          <cell r="A1879" t="str">
            <v>C013966</v>
          </cell>
          <cell r="B1879">
            <v>5310</v>
          </cell>
          <cell r="D1879" t="str">
            <v>PS&amp;I Activity - Massachusetts</v>
          </cell>
          <cell r="E1879" t="str">
            <v>P_Electric Distribution Sub MA</v>
          </cell>
          <cell r="F1879" t="str">
            <v>DCIG0311P378</v>
          </cell>
          <cell r="G1879" t="str">
            <v>40</v>
          </cell>
          <cell r="H1879" t="str">
            <v>15</v>
          </cell>
          <cell r="I1879" t="str">
            <v>BARYS, FRANCIS R</v>
          </cell>
          <cell r="J1879" t="str">
            <v>System Capacity &amp; Performance</v>
          </cell>
          <cell r="K1879" t="str">
            <v>D_Non-REP SUB OTHER</v>
          </cell>
          <cell r="L1879" t="str">
            <v>Load Relief</v>
          </cell>
          <cell r="M1879" t="str">
            <v>Program</v>
          </cell>
          <cell r="O1879" t="str">
            <v>open</v>
          </cell>
          <cell r="P1879">
            <v>7442</v>
          </cell>
          <cell r="Q1879" t="str">
            <v>C13966</v>
          </cell>
          <cell r="R1879">
            <v>38758</v>
          </cell>
          <cell r="S1879" t="str">
            <v>diconz</v>
          </cell>
          <cell r="U1879" t="str">
            <v>This project will have one work order set up for each planning study currently in-progress.</v>
          </cell>
          <cell r="V1879" t="str">
            <v xml:space="preserve">All pre-eng costs in this project will either be transferred to the capital projects which result from the study or expensed if no capital projects are proposed. </v>
          </cell>
          <cell r="W1879" t="str">
            <v xml:space="preserve">  </v>
          </cell>
          <cell r="X1879" t="str">
            <v>Div Ops-NE Electric</v>
          </cell>
          <cell r="Y1879" t="str">
            <v>75005310E</v>
          </cell>
          <cell r="Z1879" t="str">
            <v>MAE1000 - MA Electric Distribution PC</v>
          </cell>
          <cell r="AA1879" t="str">
            <v>03-Oct-13</v>
          </cell>
          <cell r="AB1879" t="str">
            <v xml:space="preserve">COMPANY 5310 LEVEL ELECT DIST </v>
          </cell>
          <cell r="AC1879" t="str">
            <v>A1020 C11 X204</v>
          </cell>
          <cell r="AE1879">
            <v>3</v>
          </cell>
          <cell r="AF1879" t="str">
            <v>3</v>
          </cell>
          <cell r="AG1879">
            <v>41213</v>
          </cell>
          <cell r="AH1879">
            <v>113400</v>
          </cell>
        </row>
        <row r="1880">
          <cell r="A1880" t="str">
            <v>C013969</v>
          </cell>
          <cell r="B1880">
            <v>5320</v>
          </cell>
          <cell r="D1880" t="str">
            <v>PS&amp;I Activity - Nantucket</v>
          </cell>
          <cell r="E1880" t="str">
            <v>P_Electric Distribution Sub MA</v>
          </cell>
          <cell r="G1880" t="str">
            <v>NONE</v>
          </cell>
          <cell r="H1880" t="str">
            <v>NONE</v>
          </cell>
          <cell r="I1880" t="str">
            <v>SHERIDAN, ROBERT D</v>
          </cell>
          <cell r="L1880" t="str">
            <v>Load Relief</v>
          </cell>
          <cell r="M1880" t="str">
            <v>Program</v>
          </cell>
          <cell r="O1880" t="str">
            <v>cancelled</v>
          </cell>
          <cell r="Q1880" t="str">
            <v>C13969</v>
          </cell>
          <cell r="R1880">
            <v>38758</v>
          </cell>
          <cell r="S1880" t="str">
            <v>diconz</v>
          </cell>
          <cell r="U1880" t="str">
            <v>This project will have one work order set up under it for each planning study currently in-progress</v>
          </cell>
          <cell r="V1880" t="str">
            <v>All pre-eng costs in this project will either be transferred tot he capital projects which result from the study or expensed if no capital projects result.</v>
          </cell>
          <cell r="W1880" t="str">
            <v xml:space="preserve">  </v>
          </cell>
          <cell r="X1880" t="str">
            <v>Div Ops-NE Electric</v>
          </cell>
          <cell r="Y1880" t="str">
            <v>75005320E</v>
          </cell>
          <cell r="Z1880" t="str">
            <v>MAE1000 - MA Electric Distribution PC</v>
          </cell>
          <cell r="AA1880" t="str">
            <v>NONE</v>
          </cell>
          <cell r="AB1880" t="str">
            <v>MASS PLANT - MA 5320 - MAE1000</v>
          </cell>
          <cell r="AE1880">
            <v>1</v>
          </cell>
          <cell r="AF1880" t="str">
            <v>1</v>
          </cell>
          <cell r="AG1880">
            <v>38775</v>
          </cell>
          <cell r="AH1880">
            <v>250000</v>
          </cell>
          <cell r="AK1880">
            <v>39843</v>
          </cell>
        </row>
        <row r="1881">
          <cell r="A1881" t="str">
            <v>C013970</v>
          </cell>
          <cell r="B1881">
            <v>5310</v>
          </cell>
          <cell r="D1881" t="str">
            <v>WSTMNSTR-609W1-610W3 TIE</v>
          </cell>
          <cell r="E1881" t="str">
            <v>P_Electric Distribution Line MA</v>
          </cell>
          <cell r="G1881" t="str">
            <v>NONE</v>
          </cell>
          <cell r="H1881" t="str">
            <v>NONE</v>
          </cell>
          <cell r="I1881" t="str">
            <v>HAYDUK, BRIAN</v>
          </cell>
          <cell r="L1881" t="str">
            <v>Reliability - Dist</v>
          </cell>
          <cell r="M1881" t="str">
            <v>Specific</v>
          </cell>
          <cell r="O1881" t="str">
            <v>cancelled</v>
          </cell>
          <cell r="Q1881" t="str">
            <v>C13970</v>
          </cell>
          <cell r="R1881">
            <v>38758</v>
          </cell>
          <cell r="S1881" t="str">
            <v>hayduk</v>
          </cell>
          <cell r="U1881" t="str">
            <v>INST: 5,100 ckt ft 3-477 wire; 35 poles; 15 anchors; 3 LBSW; 6 disc sw and assoc equip.  REM: 5,000 ckt ft 1-1/0 wire; 35 poles; and assoc equip</v>
          </cell>
          <cell r="V1881" t="str">
            <v xml:space="preserve">  </v>
          </cell>
          <cell r="W1881" t="str">
            <v>Install feeder tie with Ashburnham 610W3 to resolve FDC MWh violation for failure of direct buried XLP cable at "dip" between P.106 and P.107 State Rd.  Install 5,100 ckt ft 3-477 Al wire between P.76 and P.116 Ashburnham Rd and associated work as describ</v>
          </cell>
          <cell r="X1881" t="str">
            <v>Div Ops-NE Electric</v>
          </cell>
          <cell r="Y1881" t="str">
            <v>75005310E</v>
          </cell>
          <cell r="Z1881" t="str">
            <v>MAE1000 - MA Electric Distribution PC</v>
          </cell>
          <cell r="AA1881" t="str">
            <v>NONE</v>
          </cell>
          <cell r="AB1881" t="str">
            <v>MASS PLANT - MA 5310 - MAE1000</v>
          </cell>
          <cell r="AE1881">
            <v>0</v>
          </cell>
          <cell r="AK1881">
            <v>39346</v>
          </cell>
        </row>
        <row r="1882">
          <cell r="A1882" t="str">
            <v>C014043</v>
          </cell>
          <cell r="B1882">
            <v>5310</v>
          </cell>
          <cell r="D1882" t="str">
            <v>W.Chelmsford - Install 73L3 breaker</v>
          </cell>
          <cell r="E1882" t="str">
            <v>P_Electric Distribution Sub MA</v>
          </cell>
          <cell r="G1882" t="str">
            <v>49</v>
          </cell>
          <cell r="H1882" t="str">
            <v>NONE</v>
          </cell>
          <cell r="I1882" t="str">
            <v>EHRET, GRAHAM</v>
          </cell>
          <cell r="J1882" t="str">
            <v>System Capacity &amp; Performance</v>
          </cell>
          <cell r="L1882" t="str">
            <v>Load Relief</v>
          </cell>
          <cell r="M1882" t="str">
            <v>Specific</v>
          </cell>
          <cell r="O1882" t="str">
            <v>Closed</v>
          </cell>
          <cell r="P1882">
            <v>7571</v>
          </cell>
          <cell r="Q1882" t="str">
            <v>C14043</v>
          </cell>
          <cell r="R1882">
            <v>38762</v>
          </cell>
          <cell r="S1882" t="str">
            <v>henryj</v>
          </cell>
          <cell r="U1882" t="str">
            <v>Install 1 - 15 kV metal clad circuit breaker and other miscellaneous substation equipment</v>
          </cell>
          <cell r="V1882" t="str">
            <v xml:space="preserve">  </v>
          </cell>
          <cell r="W1882" t="str">
            <v>This construction is needed for load relief and improved reliability in the Chelmsford/Westford area.  The addition of the 73L3 feeder allows for the use of the entire #1 transformer's capacity as well as improve the reliability in the area.</v>
          </cell>
          <cell r="X1882" t="str">
            <v>Div Ops-NE Electric</v>
          </cell>
          <cell r="Y1882" t="str">
            <v>75005310E</v>
          </cell>
          <cell r="Z1882" t="str">
            <v>MAE1000 - MA Electric Distribution PC</v>
          </cell>
          <cell r="AA1882" t="str">
            <v>NONE</v>
          </cell>
          <cell r="AB1882" t="str">
            <v>MASS PLANT - MA 5310 - MAE1000</v>
          </cell>
          <cell r="AE1882">
            <v>2</v>
          </cell>
          <cell r="AF1882" t="str">
            <v>2</v>
          </cell>
          <cell r="AG1882">
            <v>39057</v>
          </cell>
          <cell r="AH1882">
            <v>120000</v>
          </cell>
          <cell r="AI1882">
            <v>0</v>
          </cell>
          <cell r="AJ1882">
            <v>1</v>
          </cell>
          <cell r="AK1882">
            <v>1</v>
          </cell>
          <cell r="AL1882">
            <v>0</v>
          </cell>
          <cell r="AM1882">
            <v>1</v>
          </cell>
          <cell r="AN1882">
            <v>1</v>
          </cell>
        </row>
        <row r="1883">
          <cell r="A1883" t="str">
            <v>C014085</v>
          </cell>
          <cell r="B1883">
            <v>5310</v>
          </cell>
          <cell r="D1883" t="str">
            <v>E Tewks 59L3 - South St feeder tie</v>
          </cell>
          <cell r="E1883" t="str">
            <v>P_Electric Distribution Line MA</v>
          </cell>
          <cell r="F1883" t="str">
            <v>DCIG0108R6</v>
          </cell>
          <cell r="G1883" t="str">
            <v>49</v>
          </cell>
          <cell r="H1883" t="str">
            <v>NONE</v>
          </cell>
          <cell r="I1883" t="str">
            <v>PATTERSON, JAMES</v>
          </cell>
          <cell r="J1883" t="str">
            <v>System Capacity &amp; Performance</v>
          </cell>
          <cell r="L1883" t="str">
            <v>Reliability - Dist</v>
          </cell>
          <cell r="M1883" t="str">
            <v>Specific</v>
          </cell>
          <cell r="O1883" t="str">
            <v>Closed</v>
          </cell>
          <cell r="P1883">
            <v>8061</v>
          </cell>
          <cell r="Q1883" t="str">
            <v>C14085</v>
          </cell>
          <cell r="R1883">
            <v>38764</v>
          </cell>
          <cell r="S1883" t="str">
            <v>henryj</v>
          </cell>
          <cell r="U1883" t="str">
            <v>Install 5,800 cir. ft of 477 AL Spacer Cable on South St, Tewksbury creating a feeder tie between Shawsheen St. and Main St.</v>
          </cell>
          <cell r="V1883" t="str">
            <v xml:space="preserve">  </v>
          </cell>
          <cell r="W1883" t="str">
            <v xml:space="preserve">This construction is necessary for reliability improvement on the 59L3 feeder.  There have been numerous customer complaints and subsequent meetings with town officials regarding this reliability issue.  A commitment to the Town was made to complete this </v>
          </cell>
          <cell r="X1883" t="str">
            <v>Div Ops-NE Electric</v>
          </cell>
          <cell r="Y1883" t="str">
            <v>75005310E</v>
          </cell>
          <cell r="Z1883" t="str">
            <v>MAE1000 - MA Electric Distribution PC</v>
          </cell>
          <cell r="AA1883" t="str">
            <v>NONE</v>
          </cell>
          <cell r="AB1883" t="str">
            <v>MASS PLANT - MA 5310 - MAE1000</v>
          </cell>
          <cell r="AE1883">
            <v>4</v>
          </cell>
          <cell r="AF1883" t="str">
            <v>4</v>
          </cell>
          <cell r="AG1883">
            <v>39470</v>
          </cell>
          <cell r="AH1883">
            <v>1188039</v>
          </cell>
          <cell r="AI1883">
            <v>0</v>
          </cell>
          <cell r="AJ1883">
            <v>0</v>
          </cell>
          <cell r="AK1883">
            <v>0</v>
          </cell>
          <cell r="AL1883">
            <v>1</v>
          </cell>
          <cell r="AM1883">
            <v>0</v>
          </cell>
          <cell r="AN1883">
            <v>1</v>
          </cell>
        </row>
        <row r="1884">
          <cell r="A1884" t="str">
            <v>C014102</v>
          </cell>
          <cell r="B1884">
            <v>5310</v>
          </cell>
          <cell r="D1884" t="str">
            <v>BSWFY06 Storms Event (Date)</v>
          </cell>
          <cell r="E1884" t="str">
            <v>P_Electric Distribution Line MA</v>
          </cell>
          <cell r="G1884" t="str">
            <v>NONE</v>
          </cell>
          <cell r="H1884" t="str">
            <v>NONE</v>
          </cell>
          <cell r="I1884" t="str">
            <v>ALVARADO, MARILYN</v>
          </cell>
          <cell r="L1884" t="str">
            <v>Major Storms - Dist</v>
          </cell>
          <cell r="M1884" t="str">
            <v>Specific</v>
          </cell>
          <cell r="O1884" t="str">
            <v>cancelled</v>
          </cell>
          <cell r="Q1884" t="str">
            <v>C14102</v>
          </cell>
          <cell r="R1884">
            <v>38765</v>
          </cell>
          <cell r="S1884" t="str">
            <v>alvara</v>
          </cell>
          <cell r="U1884" t="str">
            <v>To accumulate the amount of time and material charged for the Storms Event in BSW division during FY06 Storm Event (Date)</v>
          </cell>
          <cell r="V1884" t="str">
            <v xml:space="preserve">  </v>
          </cell>
          <cell r="W1884" t="str">
            <v xml:space="preserve">  </v>
          </cell>
          <cell r="X1884" t="str">
            <v>Div Ops-NE Electric</v>
          </cell>
          <cell r="Y1884" t="str">
            <v>75005310E</v>
          </cell>
          <cell r="Z1884" t="str">
            <v>MAE1000 - MA Electric Distribution PC</v>
          </cell>
          <cell r="AA1884" t="str">
            <v>NONE</v>
          </cell>
          <cell r="AB1884" t="str">
            <v>MASS PLANT - MA 5310 - MAE1000</v>
          </cell>
          <cell r="AE1884">
            <v>1</v>
          </cell>
          <cell r="AF1884" t="str">
            <v>1</v>
          </cell>
          <cell r="AG1884">
            <v>38769</v>
          </cell>
          <cell r="AH1884">
            <v>96700</v>
          </cell>
          <cell r="AK1884">
            <v>39125</v>
          </cell>
        </row>
        <row r="1885">
          <cell r="A1885" t="str">
            <v>C014103</v>
          </cell>
          <cell r="B1885">
            <v>5310</v>
          </cell>
          <cell r="D1885" t="str">
            <v>BSW FY06 Storms Event (Date)</v>
          </cell>
          <cell r="E1885" t="str">
            <v>P_Electric Distribution Line MA</v>
          </cell>
          <cell r="G1885" t="str">
            <v>NONE</v>
          </cell>
          <cell r="H1885" t="str">
            <v>NONE</v>
          </cell>
          <cell r="I1885" t="str">
            <v>ALVARADO, MARILYN</v>
          </cell>
          <cell r="L1885" t="str">
            <v>Major Storms - Dist</v>
          </cell>
          <cell r="M1885" t="str">
            <v>Specific</v>
          </cell>
          <cell r="O1885" t="str">
            <v>cancelled</v>
          </cell>
          <cell r="Q1885" t="str">
            <v>C14103</v>
          </cell>
          <cell r="R1885">
            <v>38765</v>
          </cell>
          <cell r="S1885" t="str">
            <v>alvara</v>
          </cell>
          <cell r="U1885" t="str">
            <v>To accumulate the amount of time and material charges for the Storms Event in BSW division during FY06.  Storm Event (Date)</v>
          </cell>
          <cell r="V1885" t="str">
            <v xml:space="preserve">  </v>
          </cell>
          <cell r="W1885" t="str">
            <v xml:space="preserve">  </v>
          </cell>
          <cell r="X1885" t="str">
            <v>Div Ops-NE Electric</v>
          </cell>
          <cell r="Y1885" t="str">
            <v>75005310E</v>
          </cell>
          <cell r="Z1885" t="str">
            <v>MAE1000 - MA Electric Distribution PC</v>
          </cell>
          <cell r="AA1885" t="str">
            <v>NONE</v>
          </cell>
          <cell r="AB1885" t="str">
            <v>MASS PLANT - MA 5310 - MAE1000</v>
          </cell>
          <cell r="AE1885">
            <v>1</v>
          </cell>
          <cell r="AF1885" t="str">
            <v>1</v>
          </cell>
          <cell r="AG1885">
            <v>38769</v>
          </cell>
          <cell r="AH1885">
            <v>96600</v>
          </cell>
          <cell r="AK1885">
            <v>39125</v>
          </cell>
        </row>
        <row r="1886">
          <cell r="A1886" t="str">
            <v>C014104</v>
          </cell>
          <cell r="B1886">
            <v>5310</v>
          </cell>
          <cell r="D1886" t="str">
            <v>BSW FY06 Storms Event (Date)</v>
          </cell>
          <cell r="E1886" t="str">
            <v>P_Electric Distribution Line MA</v>
          </cell>
          <cell r="G1886" t="str">
            <v>NONE</v>
          </cell>
          <cell r="H1886" t="str">
            <v>NONE</v>
          </cell>
          <cell r="I1886" t="str">
            <v>ALVARADO, MARILYN</v>
          </cell>
          <cell r="L1886" t="str">
            <v>Major Storms - Dist</v>
          </cell>
          <cell r="M1886" t="str">
            <v>Specific</v>
          </cell>
          <cell r="O1886" t="str">
            <v>cancelled</v>
          </cell>
          <cell r="Q1886" t="str">
            <v>C14104</v>
          </cell>
          <cell r="R1886">
            <v>38765</v>
          </cell>
          <cell r="S1886" t="str">
            <v>alvara</v>
          </cell>
          <cell r="U1886" t="str">
            <v>To accumulate the amount of time and materials charged during a specific Storm's event in the BSW division during FY06.  Storm's event (date)</v>
          </cell>
          <cell r="V1886" t="str">
            <v xml:space="preserve">  </v>
          </cell>
          <cell r="W1886" t="str">
            <v xml:space="preserve">  </v>
          </cell>
          <cell r="X1886" t="str">
            <v>Div Ops-NE Electric</v>
          </cell>
          <cell r="Y1886" t="str">
            <v>75005310E</v>
          </cell>
          <cell r="Z1886" t="str">
            <v>MAE1000 - MA Electric Distribution PC</v>
          </cell>
          <cell r="AA1886" t="str">
            <v>NONE</v>
          </cell>
          <cell r="AB1886" t="str">
            <v>MASS PLANT - MA 5310 - MAE1000</v>
          </cell>
          <cell r="AE1886">
            <v>1</v>
          </cell>
          <cell r="AF1886" t="str">
            <v>1</v>
          </cell>
          <cell r="AG1886">
            <v>38769</v>
          </cell>
          <cell r="AH1886">
            <v>96600</v>
          </cell>
          <cell r="AK1886">
            <v>39125</v>
          </cell>
        </row>
        <row r="1887">
          <cell r="A1887" t="str">
            <v>C014122</v>
          </cell>
          <cell r="B1887">
            <v>5310</v>
          </cell>
          <cell r="D1887" t="str">
            <v>Sykes Rd getaway Engineering</v>
          </cell>
          <cell r="E1887" t="str">
            <v>P_Electric Distribution Line MA</v>
          </cell>
          <cell r="G1887" t="str">
            <v>49</v>
          </cell>
          <cell r="H1887" t="str">
            <v>NONE</v>
          </cell>
          <cell r="I1887" t="str">
            <v>REIS, NICHOLAS</v>
          </cell>
          <cell r="J1887" t="str">
            <v>Non-Infrastructure</v>
          </cell>
          <cell r="L1887" t="str">
            <v>General Equipment - Dist</v>
          </cell>
          <cell r="M1887" t="str">
            <v>Specific</v>
          </cell>
          <cell r="O1887" t="str">
            <v>Closed</v>
          </cell>
          <cell r="P1887">
            <v>8709</v>
          </cell>
          <cell r="Q1887" t="str">
            <v>C14122</v>
          </cell>
          <cell r="R1887">
            <v>38769</v>
          </cell>
          <cell r="S1887" t="str">
            <v>reisnj</v>
          </cell>
          <cell r="U1887" t="str">
            <v>Collect engineering Charges related to the design of the feeder geteway for the new Sykes Rd Switchgear</v>
          </cell>
          <cell r="V1887" t="str">
            <v xml:space="preserve">  </v>
          </cell>
          <cell r="W1887" t="str">
            <v>Sykes Rd second transformer &amp; switchgear line up and relocation of 2 existing feeders onto new switchgear recommended by "City O Fall River Supply &amp; Distribution" Dec. 2004 by J. Thompson</v>
          </cell>
          <cell r="X1887" t="str">
            <v>Div Ops-NE Electric</v>
          </cell>
          <cell r="Y1887" t="str">
            <v>75005310E</v>
          </cell>
          <cell r="Z1887" t="str">
            <v>MAE1000 - MA Electric Distribution PC</v>
          </cell>
          <cell r="AA1887" t="str">
            <v>NONE</v>
          </cell>
          <cell r="AB1887" t="str">
            <v>SUB #28 SYKES - SYKES RD, FALL RIVE</v>
          </cell>
          <cell r="AE1887">
            <v>1</v>
          </cell>
          <cell r="AF1887" t="str">
            <v>1</v>
          </cell>
          <cell r="AG1887">
            <v>38775</v>
          </cell>
          <cell r="AH1887">
            <v>50000</v>
          </cell>
          <cell r="AI1887">
            <v>1</v>
          </cell>
          <cell r="AJ1887">
            <v>1</v>
          </cell>
          <cell r="AK1887">
            <v>1</v>
          </cell>
          <cell r="AL1887">
            <v>0</v>
          </cell>
          <cell r="AM1887">
            <v>1</v>
          </cell>
          <cell r="AN1887">
            <v>1</v>
          </cell>
        </row>
        <row r="1888">
          <cell r="A1888" t="str">
            <v>C014142</v>
          </cell>
          <cell r="B1888">
            <v>5310</v>
          </cell>
          <cell r="D1888" t="str">
            <v>Z-Haverhill New Feeder (48L4) Dist</v>
          </cell>
          <cell r="E1888" t="str">
            <v>P_Electric Distribution Line MA</v>
          </cell>
          <cell r="G1888" t="str">
            <v>NONE</v>
          </cell>
          <cell r="H1888" t="str">
            <v>NONE</v>
          </cell>
          <cell r="I1888" t="str">
            <v>BUSBY, MICHAEL J</v>
          </cell>
          <cell r="J1888" t="str">
            <v>System Capacity &amp; Performance</v>
          </cell>
          <cell r="L1888" t="str">
            <v>Load Relief</v>
          </cell>
          <cell r="M1888" t="str">
            <v>Specific</v>
          </cell>
          <cell r="O1888" t="str">
            <v>Closed</v>
          </cell>
          <cell r="P1888">
            <v>8907</v>
          </cell>
          <cell r="Q1888" t="str">
            <v>C14142</v>
          </cell>
          <cell r="R1888">
            <v>38769</v>
          </cell>
          <cell r="S1888" t="str">
            <v>vazjac</v>
          </cell>
          <cell r="U1888" t="str">
            <v>Distribution project associated with a new North Haverhill 48L4 modular feeder.</v>
          </cell>
          <cell r="V1888" t="str">
            <v xml:space="preserve">  </v>
          </cell>
          <cell r="W1888" t="str">
            <v>A new modular feeder is proposed at North Haverhill substation (48L4).  This is the distribution project associated with this feeder.  Refer to attached documentation memorandum for additional information.</v>
          </cell>
          <cell r="X1888" t="str">
            <v>Div Ops-NE Electric</v>
          </cell>
          <cell r="Y1888" t="str">
            <v>75005310E</v>
          </cell>
          <cell r="Z1888" t="str">
            <v>MAE1000 - MA Electric Distribution PC</v>
          </cell>
          <cell r="AA1888" t="str">
            <v>NONE</v>
          </cell>
          <cell r="AB1888" t="str">
            <v>MASS PLANT - MA 5310 - MAE1000</v>
          </cell>
          <cell r="AE1888">
            <v>1</v>
          </cell>
          <cell r="AF1888" t="str">
            <v>1</v>
          </cell>
          <cell r="AG1888">
            <v>38772</v>
          </cell>
          <cell r="AH1888">
            <v>263000</v>
          </cell>
          <cell r="AI1888">
            <v>0</v>
          </cell>
          <cell r="AJ1888">
            <v>0</v>
          </cell>
          <cell r="AK1888">
            <v>0</v>
          </cell>
          <cell r="AL1888">
            <v>0</v>
          </cell>
          <cell r="AM1888">
            <v>1</v>
          </cell>
          <cell r="AN1888">
            <v>1</v>
          </cell>
        </row>
        <row r="1889">
          <cell r="A1889" t="str">
            <v>C014162</v>
          </cell>
          <cell r="B1889">
            <v>5310</v>
          </cell>
          <cell r="D1889" t="str">
            <v>Sykes Rd New Swtchgr Getaway</v>
          </cell>
          <cell r="E1889" t="str">
            <v>P_Electric Distribution Line MA</v>
          </cell>
          <cell r="G1889" t="str">
            <v>NONE</v>
          </cell>
          <cell r="H1889" t="str">
            <v>NONE</v>
          </cell>
          <cell r="I1889" t="str">
            <v>SCHUSTER, BRIAN</v>
          </cell>
          <cell r="J1889" t="str">
            <v>System Capacity &amp; Performance</v>
          </cell>
          <cell r="L1889" t="str">
            <v>Reliability - Dist</v>
          </cell>
          <cell r="M1889" t="str">
            <v>Specific</v>
          </cell>
          <cell r="O1889" t="str">
            <v>Closed</v>
          </cell>
          <cell r="P1889">
            <v>8710</v>
          </cell>
          <cell r="Q1889" t="str">
            <v>C14162</v>
          </cell>
          <cell r="R1889">
            <v>38770</v>
          </cell>
          <cell r="S1889" t="str">
            <v>reisnj</v>
          </cell>
          <cell r="U1889" t="str">
            <v>Sykes Rd New Swtchgr Getaway</v>
          </cell>
          <cell r="V1889" t="str">
            <v xml:space="preserve">  </v>
          </cell>
          <cell r="W1889" t="str">
            <v xml:space="preserve">Remmendations based upon the "City of Fall River Supply &amp; Distribution Study" 2004 by J. Thompson </v>
          </cell>
          <cell r="X1889" t="str">
            <v>Div Ops-NE Electric</v>
          </cell>
          <cell r="Y1889" t="str">
            <v>75005310E</v>
          </cell>
          <cell r="Z1889" t="str">
            <v>MAE1000 - MA Electric Distribution PC</v>
          </cell>
          <cell r="AA1889" t="str">
            <v>NONE</v>
          </cell>
          <cell r="AB1889" t="str">
            <v>SUB #28 SYKES - SYKES RD, FALL RIVE</v>
          </cell>
          <cell r="AE1889">
            <v>3</v>
          </cell>
          <cell r="AF1889" t="str">
            <v>3</v>
          </cell>
          <cell r="AG1889">
            <v>39223</v>
          </cell>
          <cell r="AH1889">
            <v>505907</v>
          </cell>
          <cell r="AI1889">
            <v>0</v>
          </cell>
          <cell r="AJ1889">
            <v>0</v>
          </cell>
          <cell r="AK1889">
            <v>0</v>
          </cell>
          <cell r="AL1889">
            <v>1</v>
          </cell>
          <cell r="AM1889">
            <v>0</v>
          </cell>
          <cell r="AN1889">
            <v>1</v>
          </cell>
        </row>
        <row r="1890">
          <cell r="A1890" t="str">
            <v>C014222</v>
          </cell>
          <cell r="B1890">
            <v>5310</v>
          </cell>
          <cell r="D1890" t="str">
            <v>Everett #37 Load Management</v>
          </cell>
          <cell r="E1890" t="str">
            <v>P_Electric Distribution Sub MA</v>
          </cell>
          <cell r="G1890" t="str">
            <v>NONE</v>
          </cell>
          <cell r="H1890" t="str">
            <v>NONE</v>
          </cell>
          <cell r="I1890" t="str">
            <v>PERINO, THOMAS</v>
          </cell>
          <cell r="L1890" t="str">
            <v>Load Relief</v>
          </cell>
          <cell r="M1890" t="str">
            <v>Specific</v>
          </cell>
          <cell r="O1890" t="str">
            <v>Closed</v>
          </cell>
          <cell r="Q1890" t="str">
            <v>C14222</v>
          </cell>
          <cell r="R1890">
            <v>38772</v>
          </cell>
          <cell r="S1890" t="str">
            <v>barys</v>
          </cell>
          <cell r="U1890" t="str">
            <v>Install meters on the 2308 and 2309 lines at Everett #37. Once the combined line loading reaches a predetermined threshold, initiate load shedding measures to keep load within the 23 kV line firm capability.</v>
          </cell>
          <cell r="V1890" t="str">
            <v xml:space="preserve">  </v>
          </cell>
          <cell r="W1890" t="str">
            <v>Metering to be installed on the 2308 and 2309 lines at Everett #37. When the combined line loads reaches the firm capability, action will be taken to reduce loading in the Thorndike #10 substation area, and keep loading within firm ratings.</v>
          </cell>
          <cell r="X1890" t="str">
            <v>Div Ops-NE Electric</v>
          </cell>
          <cell r="Y1890" t="str">
            <v>75005310E</v>
          </cell>
          <cell r="Z1890" t="str">
            <v>MAE1000 - MA Electric Distribution PC</v>
          </cell>
          <cell r="AA1890" t="str">
            <v>NONE</v>
          </cell>
          <cell r="AB1890" t="str">
            <v>SUB #37 EVERETT - WYLLIS AVENUE, EV</v>
          </cell>
          <cell r="AE1890">
            <v>3</v>
          </cell>
          <cell r="AF1890" t="str">
            <v>3</v>
          </cell>
          <cell r="AG1890">
            <v>39169</v>
          </cell>
          <cell r="AH1890">
            <v>64189</v>
          </cell>
          <cell r="AI1890">
            <v>1</v>
          </cell>
          <cell r="AJ1890">
            <v>1</v>
          </cell>
          <cell r="AK1890">
            <v>1</v>
          </cell>
          <cell r="AL1890">
            <v>0</v>
          </cell>
          <cell r="AM1890">
            <v>1</v>
          </cell>
          <cell r="AN1890">
            <v>1</v>
          </cell>
        </row>
        <row r="1891">
          <cell r="A1891" t="str">
            <v>C014243</v>
          </cell>
          <cell r="B1891">
            <v>5310</v>
          </cell>
          <cell r="D1891" t="str">
            <v>Prospect St. 219W6 Reg Upgrade</v>
          </cell>
          <cell r="E1891" t="str">
            <v>P_Electric Distribution Sub MA</v>
          </cell>
          <cell r="G1891" t="str">
            <v>49</v>
          </cell>
          <cell r="H1891" t="str">
            <v>NONE</v>
          </cell>
          <cell r="I1891" t="str">
            <v>WALSH, NATHAN</v>
          </cell>
          <cell r="J1891" t="str">
            <v>System Capacity &amp; Performance</v>
          </cell>
          <cell r="L1891" t="str">
            <v>Load Relief</v>
          </cell>
          <cell r="M1891" t="str">
            <v>Specific</v>
          </cell>
          <cell r="O1891" t="str">
            <v>Closed</v>
          </cell>
          <cell r="P1891">
            <v>7440</v>
          </cell>
          <cell r="Q1891" t="str">
            <v>C14243</v>
          </cell>
          <cell r="R1891">
            <v>38772</v>
          </cell>
          <cell r="S1891" t="str">
            <v>walshn</v>
          </cell>
          <cell r="U1891" t="str">
            <v>Upgrade 219W6 regs to 333kVA.</v>
          </cell>
          <cell r="V1891" t="str">
            <v xml:space="preserve">  </v>
          </cell>
          <cell r="W1891" t="str">
            <v xml:space="preserve">The 207W2 is a 2005 HUF.  To offload this feeder for the summer months, load has to be moved to the 219W6.  The regulators on the 219W6 will need to be upgraded to accomplish this.  </v>
          </cell>
          <cell r="X1891" t="str">
            <v>Div Ops-NE Electric</v>
          </cell>
          <cell r="Y1891" t="str">
            <v>75005310E</v>
          </cell>
          <cell r="Z1891" t="str">
            <v>MAE1000 - MA Electric Distribution PC</v>
          </cell>
          <cell r="AA1891" t="str">
            <v>NONE</v>
          </cell>
          <cell r="AB1891" t="str">
            <v>SUB #219 PROSPECT ST, LEOMINSTER</v>
          </cell>
          <cell r="AE1891">
            <v>1</v>
          </cell>
          <cell r="AF1891" t="str">
            <v>1</v>
          </cell>
          <cell r="AG1891">
            <v>38775</v>
          </cell>
          <cell r="AH1891">
            <v>79000</v>
          </cell>
          <cell r="AI1891">
            <v>1</v>
          </cell>
          <cell r="AJ1891">
            <v>1</v>
          </cell>
          <cell r="AK1891">
            <v>1</v>
          </cell>
          <cell r="AL1891">
            <v>0</v>
          </cell>
          <cell r="AM1891">
            <v>1</v>
          </cell>
          <cell r="AN1891">
            <v>1</v>
          </cell>
        </row>
        <row r="1892">
          <cell r="A1892" t="str">
            <v>C014264</v>
          </cell>
          <cell r="B1892">
            <v>5310</v>
          </cell>
          <cell r="C1892" t="str">
            <v>Massachusetts - East</v>
          </cell>
          <cell r="D1892" t="str">
            <v>Radio Improvement Project</v>
          </cell>
          <cell r="E1892" t="str">
            <v>P_General Plant Equipment MA</v>
          </cell>
          <cell r="F1892" t="str">
            <v>DCIG0608P63</v>
          </cell>
          <cell r="G1892" t="str">
            <v>49</v>
          </cell>
          <cell r="H1892" t="str">
            <v>NONE</v>
          </cell>
          <cell r="J1892" t="str">
            <v>Non-Infrastructure</v>
          </cell>
          <cell r="K1892" t="str">
            <v>D_Non-REP General/ Other</v>
          </cell>
          <cell r="L1892" t="str">
            <v>Telecommunications Capital - Dist</v>
          </cell>
          <cell r="M1892" t="str">
            <v>Specific</v>
          </cell>
          <cell r="O1892" t="str">
            <v>open</v>
          </cell>
          <cell r="P1892">
            <v>9018</v>
          </cell>
          <cell r="Q1892" t="str">
            <v>C14264</v>
          </cell>
          <cell r="R1892">
            <v>38775</v>
          </cell>
          <cell r="S1892" t="str">
            <v>maljan</v>
          </cell>
          <cell r="U1892" t="str">
            <v>Upgrade two-way radio service in Western, South East Middle, South East North and North Shore operating areas.</v>
          </cell>
          <cell r="V1892" t="str">
            <v xml:space="preserve">This funding project is a consolidation of funding project C02107 and C02057._x000D_
Frequency spectrum availability will determine which operating areas will be constructed first. </v>
          </cell>
          <cell r="W1892" t="str">
            <v xml:space="preserve">The radio improvement project will provide truck to truck communications and improve operating area interoperabliltiy.  The base station hardware in the West is 12 to 25 years old and has reached it's end of service life.  The North Shore system is aging </v>
          </cell>
          <cell r="X1892" t="str">
            <v>Conversion Only</v>
          </cell>
          <cell r="Y1892" t="str">
            <v>99995310E</v>
          </cell>
          <cell r="Z1892" t="str">
            <v>MAE1000 - MA Electric Distribution PC</v>
          </cell>
          <cell r="AA1892" t="str">
            <v>NONE</v>
          </cell>
          <cell r="AB1892" t="str">
            <v>ALL AREAS - WALKIE TALKIE</v>
          </cell>
          <cell r="AC1892" t="str">
            <v>A21 C24 X1</v>
          </cell>
          <cell r="AE1892">
            <v>7</v>
          </cell>
          <cell r="AF1892" t="str">
            <v>7</v>
          </cell>
          <cell r="AG1892">
            <v>41213</v>
          </cell>
          <cell r="AH1892">
            <v>5475826</v>
          </cell>
        </row>
        <row r="1893">
          <cell r="A1893" t="str">
            <v>C014322</v>
          </cell>
          <cell r="B1893">
            <v>5310</v>
          </cell>
          <cell r="C1893" t="str">
            <v>Massachusetts - West</v>
          </cell>
          <cell r="D1893" t="str">
            <v>I&amp;M - NM D-Line UG Work From Insp</v>
          </cell>
          <cell r="E1893" t="str">
            <v>P_Electric Distribution Line MA</v>
          </cell>
          <cell r="F1893" t="str">
            <v>USSC-13-088</v>
          </cell>
          <cell r="G1893" t="str">
            <v>40</v>
          </cell>
          <cell r="H1893" t="str">
            <v>15</v>
          </cell>
          <cell r="I1893" t="str">
            <v>PATTERSON, JAMES</v>
          </cell>
          <cell r="J1893" t="str">
            <v>Asset Condition</v>
          </cell>
          <cell r="K1893" t="str">
            <v>D_REP-Capital Related to UG Inspection Program</v>
          </cell>
          <cell r="L1893" t="str">
            <v>Asset Replacement - I&amp;M (NE)</v>
          </cell>
          <cell r="M1893" t="str">
            <v>Program</v>
          </cell>
          <cell r="N1893" t="str">
            <v>Capital Related to I&amp;M</v>
          </cell>
          <cell r="O1893" t="str">
            <v>open</v>
          </cell>
          <cell r="P1893">
            <v>8195</v>
          </cell>
          <cell r="Q1893" t="str">
            <v>C14322</v>
          </cell>
          <cell r="R1893">
            <v>38778</v>
          </cell>
          <cell r="S1893" t="str">
            <v>diconz</v>
          </cell>
          <cell r="U1893" t="str">
            <v>I&amp;M - NM D-Line UG Work From Insp</v>
          </cell>
          <cell r="V1893" t="str">
            <v xml:space="preserve">Conduct inspections of Underground Manholes, Vaults, Equipment, and Transformers.  Initiate follow-up repair or replacement of facilities as warranted.   </v>
          </cell>
          <cell r="W1893" t="str">
            <v xml:space="preserve">  </v>
          </cell>
          <cell r="X1893" t="str">
            <v>Div Ops-NE Electric</v>
          </cell>
          <cell r="Y1893" t="str">
            <v>75005310E</v>
          </cell>
          <cell r="Z1893" t="str">
            <v>MAE1000 - MA Electric Distribution PC</v>
          </cell>
          <cell r="AA1893" t="str">
            <v>NONE</v>
          </cell>
          <cell r="AB1893" t="str">
            <v>MASS PLANT - MA 5310 - MAE1000</v>
          </cell>
          <cell r="AC1893" t="str">
            <v>A0 C21 X9</v>
          </cell>
          <cell r="AE1893">
            <v>8</v>
          </cell>
          <cell r="AF1893" t="str">
            <v>8</v>
          </cell>
          <cell r="AG1893">
            <v>41408</v>
          </cell>
          <cell r="AH1893">
            <v>317000</v>
          </cell>
          <cell r="AI1893" t="str">
            <v>1.10</v>
          </cell>
          <cell r="AJ1893" t="str">
            <v>1.10</v>
          </cell>
        </row>
        <row r="1894">
          <cell r="A1894" t="str">
            <v>C014323</v>
          </cell>
          <cell r="B1894">
            <v>5310</v>
          </cell>
          <cell r="C1894" t="str">
            <v>Massachusetts - West</v>
          </cell>
          <cell r="D1894" t="str">
            <v>I&amp;M - BW D-Line UG Work From Insp</v>
          </cell>
          <cell r="E1894" t="str">
            <v>P_Electric Distribution Line MA</v>
          </cell>
          <cell r="F1894" t="str">
            <v>USSC-13-088</v>
          </cell>
          <cell r="G1894" t="str">
            <v>40</v>
          </cell>
          <cell r="H1894" t="str">
            <v>15</v>
          </cell>
          <cell r="I1894" t="str">
            <v>PATTERSON, JAMES</v>
          </cell>
          <cell r="J1894" t="str">
            <v>Asset Condition</v>
          </cell>
          <cell r="K1894" t="str">
            <v>D_REP-Capital Related to UG Inspection Program</v>
          </cell>
          <cell r="L1894" t="str">
            <v>Asset Replacement - I&amp;M (NE)</v>
          </cell>
          <cell r="M1894" t="str">
            <v>Program</v>
          </cell>
          <cell r="N1894" t="str">
            <v>Capital Related to I&amp;M</v>
          </cell>
          <cell r="O1894" t="str">
            <v>Closed</v>
          </cell>
          <cell r="P1894">
            <v>8192</v>
          </cell>
          <cell r="Q1894" t="str">
            <v>C14323</v>
          </cell>
          <cell r="R1894">
            <v>38778</v>
          </cell>
          <cell r="S1894" t="str">
            <v>diconz</v>
          </cell>
          <cell r="U1894" t="str">
            <v>I&amp;M - BW D-Line UG Work From Insp</v>
          </cell>
          <cell r="V1894" t="str">
            <v xml:space="preserve">Conduct inspections of Underground Manholes, Vaults, Equipment, and Transformers.  Initiate follow-up repair or replacement of facilities as warranted.  </v>
          </cell>
          <cell r="W1894" t="str">
            <v xml:space="preserve">  </v>
          </cell>
          <cell r="X1894" t="str">
            <v>Div Ops-NE Electric</v>
          </cell>
          <cell r="Y1894" t="str">
            <v>75005310E</v>
          </cell>
          <cell r="Z1894" t="str">
            <v>MAE1000 - MA Electric Distribution PC</v>
          </cell>
          <cell r="AA1894" t="str">
            <v>NONE</v>
          </cell>
          <cell r="AB1894" t="str">
            <v>MASS PLANT - MA 5310 - MAE1000</v>
          </cell>
          <cell r="AE1894">
            <v>6</v>
          </cell>
          <cell r="AF1894" t="str">
            <v>6</v>
          </cell>
          <cell r="AG1894">
            <v>41408</v>
          </cell>
          <cell r="AH1894">
            <v>317000</v>
          </cell>
          <cell r="AI1894">
            <v>0</v>
          </cell>
          <cell r="AJ1894">
            <v>0</v>
          </cell>
          <cell r="AK1894">
            <v>0</v>
          </cell>
          <cell r="AL1894">
            <v>0</v>
          </cell>
          <cell r="AM1894">
            <v>1</v>
          </cell>
          <cell r="AN1894">
            <v>1</v>
          </cell>
        </row>
        <row r="1895">
          <cell r="A1895" t="str">
            <v>C014324</v>
          </cell>
          <cell r="B1895">
            <v>5310</v>
          </cell>
          <cell r="C1895" t="str">
            <v>Massachusetts - East</v>
          </cell>
          <cell r="D1895" t="str">
            <v>I&amp;M - BS D-Line UG Work From Insp</v>
          </cell>
          <cell r="E1895" t="str">
            <v>P_Electric Distribution Line MA</v>
          </cell>
          <cell r="F1895" t="str">
            <v>USSC-13-088</v>
          </cell>
          <cell r="G1895" t="str">
            <v>40</v>
          </cell>
          <cell r="H1895" t="str">
            <v>15</v>
          </cell>
          <cell r="I1895" t="str">
            <v>PATTERSON, JAMES</v>
          </cell>
          <cell r="J1895" t="str">
            <v>Asset Condition</v>
          </cell>
          <cell r="K1895" t="str">
            <v>D_REP-Capital Related to UG Inspection Program</v>
          </cell>
          <cell r="L1895" t="str">
            <v>Asset Replacement - I&amp;M (NE)</v>
          </cell>
          <cell r="M1895" t="str">
            <v>Program</v>
          </cell>
          <cell r="N1895" t="str">
            <v>Capital Related to I&amp;M</v>
          </cell>
          <cell r="O1895" t="str">
            <v>open</v>
          </cell>
          <cell r="P1895">
            <v>8189</v>
          </cell>
          <cell r="Q1895" t="str">
            <v>C14324</v>
          </cell>
          <cell r="R1895">
            <v>38778</v>
          </cell>
          <cell r="S1895" t="str">
            <v>diconz</v>
          </cell>
          <cell r="U1895" t="str">
            <v>I&amp;M - BS D-Line UG Work From Insp</v>
          </cell>
          <cell r="V1895" t="str">
            <v xml:space="preserve">Conduct inspections of Underground Manholes, Vaults, Equipment, and Transformers.  Initiate follow-up repair or replacement of facilities as warranted.   </v>
          </cell>
          <cell r="W1895" t="str">
            <v xml:space="preserve">  </v>
          </cell>
          <cell r="X1895" t="str">
            <v>Div Ops-NE Electric</v>
          </cell>
          <cell r="Y1895" t="str">
            <v>75005310E</v>
          </cell>
          <cell r="Z1895" t="str">
            <v>MAE1000 - MA Electric Distribution PC</v>
          </cell>
          <cell r="AA1895" t="str">
            <v>NONE</v>
          </cell>
          <cell r="AB1895" t="str">
            <v>MASS PLANT - MA 5310 - MAE1000</v>
          </cell>
          <cell r="AC1895" t="str">
            <v>A1 C18 X2</v>
          </cell>
          <cell r="AE1895">
            <v>7</v>
          </cell>
          <cell r="AF1895" t="str">
            <v>7</v>
          </cell>
          <cell r="AG1895">
            <v>41408</v>
          </cell>
          <cell r="AH1895">
            <v>317000</v>
          </cell>
          <cell r="AI1895" t="str">
            <v>1.10</v>
          </cell>
          <cell r="AJ1895" t="str">
            <v>1.10</v>
          </cell>
        </row>
        <row r="1896">
          <cell r="A1896" t="str">
            <v>C014325</v>
          </cell>
          <cell r="B1896">
            <v>5320</v>
          </cell>
          <cell r="C1896" t="str">
            <v>Massachusetts - East</v>
          </cell>
          <cell r="D1896" t="str">
            <v>I&amp;M - BN D-Line UG Work From Insp</v>
          </cell>
          <cell r="E1896" t="str">
            <v>P_Electric Distribution Line MA</v>
          </cell>
          <cell r="F1896" t="str">
            <v>USSC-13-088</v>
          </cell>
          <cell r="G1896" t="str">
            <v>49</v>
          </cell>
          <cell r="H1896" t="str">
            <v>15</v>
          </cell>
          <cell r="I1896" t="str">
            <v>PATTERSON, JAMES</v>
          </cell>
          <cell r="J1896" t="str">
            <v>Asset Condition</v>
          </cell>
          <cell r="K1896" t="str">
            <v>D_REP-Capital Related to UG Inspection Program</v>
          </cell>
          <cell r="L1896" t="str">
            <v>Asset Replacement - I&amp;M (NE)</v>
          </cell>
          <cell r="M1896" t="str">
            <v>Program</v>
          </cell>
          <cell r="N1896" t="str">
            <v>Capital Related to I&amp;M</v>
          </cell>
          <cell r="O1896" t="str">
            <v>open</v>
          </cell>
          <cell r="P1896">
            <v>7075</v>
          </cell>
          <cell r="Q1896" t="str">
            <v>C14325</v>
          </cell>
          <cell r="R1896">
            <v>38778</v>
          </cell>
          <cell r="S1896" t="str">
            <v>diconz</v>
          </cell>
          <cell r="U1896" t="str">
            <v>Nantucket UG Work Found By Inspection Placeholder</v>
          </cell>
          <cell r="V1896" t="str">
            <v xml:space="preserve">Conduct inspections of Underground Manholes, Vaults, Equipment, and Transformers.  Initiate follow-up repair or replacement of facilities as warranted.   </v>
          </cell>
          <cell r="W1896" t="str">
            <v xml:space="preserve">  </v>
          </cell>
          <cell r="X1896" t="str">
            <v>Div Ops-NE Electric</v>
          </cell>
          <cell r="Y1896" t="str">
            <v>75005320E</v>
          </cell>
          <cell r="Z1896" t="str">
            <v>MAE1000 - MA Electric Distribution PC</v>
          </cell>
          <cell r="AA1896" t="str">
            <v>NONE</v>
          </cell>
          <cell r="AB1896" t="str">
            <v>MASS PLANT - MA 5320 - MAE1000</v>
          </cell>
          <cell r="AC1896" t="str">
            <v>A0 C0 X0</v>
          </cell>
          <cell r="AE1896">
            <v>4</v>
          </cell>
          <cell r="AF1896" t="str">
            <v>4</v>
          </cell>
          <cell r="AG1896">
            <v>41408</v>
          </cell>
          <cell r="AH1896">
            <v>39000</v>
          </cell>
          <cell r="AI1896" t="str">
            <v>1.10</v>
          </cell>
          <cell r="AJ1896" t="str">
            <v>1.10</v>
          </cell>
        </row>
        <row r="1897">
          <cell r="A1897" t="str">
            <v>C014383</v>
          </cell>
          <cell r="B1897">
            <v>5310</v>
          </cell>
          <cell r="D1897" t="str">
            <v>2404 Line Reconductoring to N.HAV</v>
          </cell>
          <cell r="E1897" t="str">
            <v>P_Electric Distribution Line MA</v>
          </cell>
          <cell r="G1897" t="str">
            <v>NONE</v>
          </cell>
          <cell r="H1897" t="str">
            <v>NONE</v>
          </cell>
          <cell r="I1897" t="str">
            <v>DANEK, GEORGE</v>
          </cell>
          <cell r="J1897" t="str">
            <v>System Capacity &amp; Performance</v>
          </cell>
          <cell r="L1897" t="str">
            <v>Reliability - Dist</v>
          </cell>
          <cell r="M1897" t="str">
            <v>Specific</v>
          </cell>
          <cell r="N1897" t="str">
            <v>Substation Supply Reliability Risk</v>
          </cell>
          <cell r="O1897" t="str">
            <v>cancelled</v>
          </cell>
          <cell r="P1897">
            <v>7680</v>
          </cell>
          <cell r="Q1897" t="str">
            <v>C14383</v>
          </cell>
          <cell r="R1897">
            <v>38782</v>
          </cell>
          <cell r="S1897" t="str">
            <v>henryj</v>
          </cell>
          <cell r="U1897" t="str">
            <v>Install 20 Poles, approximately 1.2 circuit miles of 795kcmil 54/7 ACSR "CONDOR" conductor on the existing #2404 line. Remove 20 poles and 1.2 circuit miles of 336kcmil ACSR conductor.</v>
          </cell>
          <cell r="V1897" t="str">
            <v>Project to be done upon the completion of Project C02403, 2ND 23kV Supply Line to N.Haverhill</v>
          </cell>
          <cell r="W1897" t="str">
            <v>This construction is necessary in order to have firm backup for the N. Haverhill #48 substation. Load at North Haverhill substation appears to have grown at a higher rate than the 2004 Haverhill Area study forecasted even without the upcoming installation</v>
          </cell>
          <cell r="X1897" t="str">
            <v>Div Ops-NE Electric</v>
          </cell>
          <cell r="Y1897" t="str">
            <v>75005310E</v>
          </cell>
          <cell r="Z1897" t="str">
            <v>MAE1000 - MA Electric Distribution PC</v>
          </cell>
          <cell r="AA1897" t="str">
            <v>NONE</v>
          </cell>
          <cell r="AB1897" t="str">
            <v>MASS PLANT - MA 5310 - MAE1000</v>
          </cell>
          <cell r="AE1897">
            <v>0</v>
          </cell>
          <cell r="AK1897">
            <v>41079</v>
          </cell>
        </row>
        <row r="1898">
          <cell r="A1898" t="str">
            <v>C014405</v>
          </cell>
          <cell r="B1898">
            <v>5310</v>
          </cell>
          <cell r="D1898" t="str">
            <v>Wamesit #20 115/13 Substation</v>
          </cell>
          <cell r="E1898" t="str">
            <v>P_Electric Distribution Sub MA</v>
          </cell>
          <cell r="G1898" t="str">
            <v>49</v>
          </cell>
          <cell r="H1898" t="str">
            <v>NONE</v>
          </cell>
          <cell r="I1898" t="str">
            <v>KERZEL, KEITH</v>
          </cell>
          <cell r="J1898" t="str">
            <v>System Capacity &amp; Performance</v>
          </cell>
          <cell r="L1898" t="str">
            <v>Load Relief</v>
          </cell>
          <cell r="M1898" t="str">
            <v>Specific</v>
          </cell>
          <cell r="O1898" t="str">
            <v>Closed</v>
          </cell>
          <cell r="P1898">
            <v>7575</v>
          </cell>
          <cell r="Q1898" t="str">
            <v>C14405</v>
          </cell>
          <cell r="R1898">
            <v>38782</v>
          </cell>
          <cell r="S1898" t="str">
            <v>cerulj</v>
          </cell>
          <cell r="U1898" t="str">
            <v>Tewksbury Study - Install new 115/13.2kV substation and four feeders on Tewksbury #22 property and retire Tewksbury #14.</v>
          </cell>
          <cell r="V1898" t="str">
            <v>Tewksbury Area Study - Rewritten from C12028, which was rewritten from something else.</v>
          </cell>
          <cell r="W1898" t="str">
            <v>Tewksbury Area Study resolving following problems: E. Tewks #59 T1/T2 Conting O/L 2006, Tewks #22 T2/T4 Conting O/L 2009, 314/317 and Tewks #14 Bus Conting O/L 2004, 14L1 &amp; 14L3 HUF in 2006, and new 20L5 feeder required to eliminate the Perry St #3 in 200</v>
          </cell>
          <cell r="X1898" t="str">
            <v>Div Ops-NE Electric</v>
          </cell>
          <cell r="Y1898" t="str">
            <v>75005310E</v>
          </cell>
          <cell r="Z1898" t="str">
            <v>MAE1000 - MA Electric Distribution PC</v>
          </cell>
          <cell r="AA1898" t="str">
            <v>NONE</v>
          </cell>
          <cell r="AB1898" t="str">
            <v>SUB #20 WAMESIT, TEWKSBURY</v>
          </cell>
          <cell r="AE1898">
            <v>4</v>
          </cell>
          <cell r="AF1898" t="str">
            <v>4</v>
          </cell>
          <cell r="AG1898">
            <v>39223</v>
          </cell>
          <cell r="AH1898">
            <v>1518300</v>
          </cell>
          <cell r="AI1898">
            <v>0</v>
          </cell>
          <cell r="AJ1898">
            <v>0</v>
          </cell>
          <cell r="AK1898">
            <v>0</v>
          </cell>
          <cell r="AL1898">
            <v>1</v>
          </cell>
          <cell r="AM1898">
            <v>0</v>
          </cell>
          <cell r="AN1898">
            <v>1</v>
          </cell>
        </row>
        <row r="1899">
          <cell r="A1899" t="str">
            <v>C014409</v>
          </cell>
          <cell r="B1899">
            <v>5310</v>
          </cell>
          <cell r="D1899" t="str">
            <v>MEC TRAN Telecom Attachment Blanket</v>
          </cell>
          <cell r="E1899" t="str">
            <v>P_Electric Transmission Line MA</v>
          </cell>
          <cell r="G1899" t="str">
            <v>NONE</v>
          </cell>
          <cell r="H1899" t="str">
            <v>NONE</v>
          </cell>
          <cell r="O1899" t="str">
            <v>Closed</v>
          </cell>
          <cell r="Q1899" t="str">
            <v>C14409</v>
          </cell>
          <cell r="R1899">
            <v>38782</v>
          </cell>
          <cell r="S1899" t="str">
            <v>goldbj</v>
          </cell>
          <cell r="U1899" t="str">
            <v>Blanket project for NEP transmission telecom attachments.  Work Orders may only include CAPITAL work on Ngrid assets in which the Ngrid asset is modified.</v>
          </cell>
          <cell r="V1899" t="str">
            <v xml:space="preserve">  </v>
          </cell>
          <cell r="W1899" t="str">
            <v>This Funding Project applies to MEC Wireless Telecommunications Installations where National Grid units of plant are modified.</v>
          </cell>
          <cell r="X1899" t="str">
            <v>Conversion Only</v>
          </cell>
          <cell r="Y1899" t="str">
            <v>99995310T</v>
          </cell>
          <cell r="Z1899" t="str">
            <v>FRT5000 - FR Transmission Profit Center</v>
          </cell>
          <cell r="AA1899" t="str">
            <v>NONE</v>
          </cell>
          <cell r="AB1899" t="str">
            <v xml:space="preserve">COMPANY 5310 LEVEL ELECT DIST </v>
          </cell>
          <cell r="AE1899">
            <v>2</v>
          </cell>
          <cell r="AF1899" t="str">
            <v>2</v>
          </cell>
          <cell r="AG1899">
            <v>39056</v>
          </cell>
          <cell r="AH1899">
            <v>32993.980000000003</v>
          </cell>
          <cell r="AI1899">
            <v>1</v>
          </cell>
          <cell r="AJ1899">
            <v>1</v>
          </cell>
          <cell r="AK1899">
            <v>1</v>
          </cell>
          <cell r="AL1899">
            <v>0</v>
          </cell>
          <cell r="AM1899">
            <v>1</v>
          </cell>
          <cell r="AN1899">
            <v>1</v>
          </cell>
        </row>
        <row r="1900">
          <cell r="A1900" t="str">
            <v>C014442</v>
          </cell>
          <cell r="B1900">
            <v>5310</v>
          </cell>
          <cell r="D1900" t="str">
            <v>SE-Nthbo 310w3 UG bypass rt 30</v>
          </cell>
          <cell r="E1900" t="str">
            <v>P_Electric Distribution Line MA</v>
          </cell>
          <cell r="G1900" t="str">
            <v>NONE</v>
          </cell>
          <cell r="H1900" t="str">
            <v>NONE</v>
          </cell>
          <cell r="L1900" t="str">
            <v>New Business - Commercial</v>
          </cell>
          <cell r="M1900" t="str">
            <v>Specific</v>
          </cell>
          <cell r="O1900" t="str">
            <v>cancelled</v>
          </cell>
          <cell r="Q1900" t="str">
            <v>C14442</v>
          </cell>
          <cell r="R1900">
            <v>38784</v>
          </cell>
          <cell r="S1900" t="str">
            <v>thomp</v>
          </cell>
          <cell r="U1900" t="str">
            <v>Route 310w3 UG thru intersection of Sears Rd and Deerfoot Rds with Rt 30</v>
          </cell>
          <cell r="V1900" t="str">
            <v>to unload 310w3 to carry new load at EMC Bldg 5</v>
          </cell>
          <cell r="W1900" t="str">
            <v>New Load at EMC overloads 310w3 to 105 % unless releived in Summer 2008</v>
          </cell>
          <cell r="X1900" t="str">
            <v>Div Ops-NE Electric</v>
          </cell>
          <cell r="Y1900" t="str">
            <v>75005310E</v>
          </cell>
          <cell r="Z1900" t="str">
            <v>MAE1000 - MA Electric Distribution PC</v>
          </cell>
          <cell r="AA1900" t="str">
            <v>NONE</v>
          </cell>
          <cell r="AB1900" t="str">
            <v>MASS PLANT - MA 5310 - MAE1000</v>
          </cell>
          <cell r="AE1900">
            <v>0</v>
          </cell>
          <cell r="AK1900">
            <v>38940</v>
          </cell>
        </row>
        <row r="1901">
          <cell r="A1901" t="str">
            <v>C014443</v>
          </cell>
          <cell r="B1901">
            <v>5310</v>
          </cell>
          <cell r="D1901" t="str">
            <v>SE-Westbo Recnd 312w2/W3 UG Gtwy</v>
          </cell>
          <cell r="E1901" t="str">
            <v>P_Electric Distribution Line MA</v>
          </cell>
          <cell r="G1901" t="str">
            <v>NONE</v>
          </cell>
          <cell r="H1901" t="str">
            <v>NONE</v>
          </cell>
          <cell r="J1901" t="str">
            <v>System Capacity &amp; Performance</v>
          </cell>
          <cell r="L1901" t="str">
            <v>Load Relief</v>
          </cell>
          <cell r="M1901" t="str">
            <v>Specific</v>
          </cell>
          <cell r="O1901" t="str">
            <v>cancelled</v>
          </cell>
          <cell r="P1901">
            <v>8638</v>
          </cell>
          <cell r="Q1901" t="str">
            <v>C14443</v>
          </cell>
          <cell r="R1901">
            <v>38784</v>
          </cell>
          <cell r="S1901" t="str">
            <v>thomp</v>
          </cell>
          <cell r="U1901" t="str">
            <v>Reconductor cable getaways to increase feeder capacity.  Summer 2007 HUF feeders</v>
          </cell>
          <cell r="V1901" t="str">
            <v xml:space="preserve">  </v>
          </cell>
          <cell r="W1901" t="str">
            <v>feeders will exceed 100% SN rating unless improved.  2007 HUF feeders</v>
          </cell>
          <cell r="X1901" t="str">
            <v>Div Ops-NE Electric</v>
          </cell>
          <cell r="Y1901" t="str">
            <v>75005310E</v>
          </cell>
          <cell r="Z1901" t="str">
            <v>MAE1000 - MA Electric Distribution PC</v>
          </cell>
          <cell r="AA1901" t="str">
            <v>NONE</v>
          </cell>
          <cell r="AB1901" t="str">
            <v>MASS PLANT - MA 5310 - MAE1000</v>
          </cell>
          <cell r="AE1901">
            <v>3</v>
          </cell>
          <cell r="AF1901" t="str">
            <v>3</v>
          </cell>
          <cell r="AG1901">
            <v>39139</v>
          </cell>
          <cell r="AH1901">
            <v>60000</v>
          </cell>
          <cell r="AK1901">
            <v>39370</v>
          </cell>
        </row>
        <row r="1902">
          <cell r="A1902" t="str">
            <v>C014444</v>
          </cell>
          <cell r="B1902">
            <v>5310</v>
          </cell>
          <cell r="D1902" t="str">
            <v>SE-New Fisher St Sub Westboro</v>
          </cell>
          <cell r="E1902" t="str">
            <v>P_Electric Distribution Sub MA</v>
          </cell>
          <cell r="G1902" t="str">
            <v>NONE</v>
          </cell>
          <cell r="H1902" t="str">
            <v>NONE</v>
          </cell>
          <cell r="L1902" t="str">
            <v>Load Relief</v>
          </cell>
          <cell r="M1902" t="str">
            <v>Specific</v>
          </cell>
          <cell r="O1902" t="str">
            <v>cancelled</v>
          </cell>
          <cell r="Q1902" t="str">
            <v>C14444</v>
          </cell>
          <cell r="R1902">
            <v>38784</v>
          </cell>
          <cell r="S1902" t="str">
            <v>thomp</v>
          </cell>
          <cell r="U1902" t="str">
            <v>Add new substation on NEP land on Fisher St Westboro</v>
          </cell>
          <cell r="V1902" t="str">
            <v xml:space="preserve">  </v>
          </cell>
          <cell r="W1902" t="str">
            <v>New capacity needeed to avoid normal overloads on 312w1, 312w2, 312w3, 312w4, 312w5, 314w3, 313w1</v>
          </cell>
          <cell r="X1902" t="str">
            <v>Div Ops-NE Electric</v>
          </cell>
          <cell r="Y1902" t="str">
            <v>75005310E</v>
          </cell>
          <cell r="Z1902" t="str">
            <v>MAE1000 - MA Electric Distribution PC</v>
          </cell>
          <cell r="AA1902" t="str">
            <v>NONE</v>
          </cell>
          <cell r="AB1902" t="str">
            <v>MASS PLANT - MA 5310 - MAE1000</v>
          </cell>
          <cell r="AE1902">
            <v>0</v>
          </cell>
          <cell r="AK1902">
            <v>39120</v>
          </cell>
        </row>
        <row r="1903">
          <cell r="A1903" t="str">
            <v>C014445</v>
          </cell>
          <cell r="B1903">
            <v>5310</v>
          </cell>
          <cell r="D1903" t="str">
            <v>SE-Westbo  New Fisher Sub W1 fdr</v>
          </cell>
          <cell r="E1903" t="str">
            <v>P_Electric Distribution Line MA</v>
          </cell>
          <cell r="G1903" t="str">
            <v>NONE</v>
          </cell>
          <cell r="H1903" t="str">
            <v>NONE</v>
          </cell>
          <cell r="L1903" t="str">
            <v>Load Relief</v>
          </cell>
          <cell r="M1903" t="str">
            <v>Specific</v>
          </cell>
          <cell r="O1903" t="str">
            <v>cancelled</v>
          </cell>
          <cell r="Q1903" t="str">
            <v>C14445</v>
          </cell>
          <cell r="R1903">
            <v>38784</v>
          </cell>
          <cell r="S1903" t="str">
            <v>thomp</v>
          </cell>
          <cell r="U1903" t="str">
            <v>W1 feeder from new sub</v>
          </cell>
          <cell r="V1903" t="str">
            <v xml:space="preserve">  </v>
          </cell>
          <cell r="W1903" t="str">
            <v>New feeder to relieve several area feeders reaching &amp; exceedeing 100 SN rating</v>
          </cell>
          <cell r="X1903" t="str">
            <v>Div Ops-NE Electric</v>
          </cell>
          <cell r="Y1903" t="str">
            <v>75005310E</v>
          </cell>
          <cell r="Z1903" t="str">
            <v>MAE1000 - MA Electric Distribution PC</v>
          </cell>
          <cell r="AA1903" t="str">
            <v>NONE</v>
          </cell>
          <cell r="AB1903" t="str">
            <v>MASS PLANT - MA 5310 - MAE1000</v>
          </cell>
          <cell r="AE1903">
            <v>0</v>
          </cell>
          <cell r="AK1903">
            <v>39120</v>
          </cell>
        </row>
        <row r="1904">
          <cell r="A1904" t="str">
            <v>C014446</v>
          </cell>
          <cell r="B1904">
            <v>5310</v>
          </cell>
          <cell r="D1904" t="str">
            <v>SE-Westbo New Fisher Sub W3 fdr</v>
          </cell>
          <cell r="E1904" t="str">
            <v>P_Electric Distribution Line MA</v>
          </cell>
          <cell r="G1904" t="str">
            <v>NONE</v>
          </cell>
          <cell r="H1904" t="str">
            <v>NONE</v>
          </cell>
          <cell r="L1904" t="str">
            <v>Load Relief</v>
          </cell>
          <cell r="M1904" t="str">
            <v>Specific</v>
          </cell>
          <cell r="O1904" t="str">
            <v>cancelled</v>
          </cell>
          <cell r="Q1904" t="str">
            <v>C14446</v>
          </cell>
          <cell r="R1904">
            <v>38784</v>
          </cell>
          <cell r="S1904" t="str">
            <v>thomp</v>
          </cell>
          <cell r="U1904" t="str">
            <v>New distr feeder capacity for Westboro Area</v>
          </cell>
          <cell r="V1904" t="str">
            <v xml:space="preserve">  </v>
          </cell>
          <cell r="W1904" t="str">
            <v>new feeder capacity to rel;ieve all Westboro Feeders, 314w3, and 313w1 all reaching or exceedeing 100% SN rating in 2008/2009</v>
          </cell>
          <cell r="X1904" t="str">
            <v>Div Ops-NE Electric</v>
          </cell>
          <cell r="Y1904" t="str">
            <v>75005310E</v>
          </cell>
          <cell r="Z1904" t="str">
            <v>MAE1000 - MA Electric Distribution PC</v>
          </cell>
          <cell r="AA1904" t="str">
            <v>NONE</v>
          </cell>
          <cell r="AB1904" t="str">
            <v>MASS PLANT - MA 5310 - MAE1000</v>
          </cell>
          <cell r="AE1904">
            <v>0</v>
          </cell>
          <cell r="AK1904">
            <v>39120</v>
          </cell>
        </row>
        <row r="1905">
          <cell r="A1905" t="str">
            <v>C014447</v>
          </cell>
          <cell r="B1905">
            <v>5310</v>
          </cell>
          <cell r="D1905" t="str">
            <v>SE-Westbo  New Fisher Sub W5 fdr</v>
          </cell>
          <cell r="E1905" t="str">
            <v>P_Electric Distribution Line MA</v>
          </cell>
          <cell r="G1905" t="str">
            <v>NONE</v>
          </cell>
          <cell r="H1905" t="str">
            <v>NONE</v>
          </cell>
          <cell r="L1905" t="str">
            <v>Load Relief</v>
          </cell>
          <cell r="M1905" t="str">
            <v>Specific</v>
          </cell>
          <cell r="O1905" t="str">
            <v>cancelled</v>
          </cell>
          <cell r="Q1905" t="str">
            <v>C14447</v>
          </cell>
          <cell r="R1905">
            <v>38784</v>
          </cell>
          <cell r="S1905" t="str">
            <v>thomp</v>
          </cell>
          <cell r="U1905" t="str">
            <v>for releif to all Westboro Sub fdrs &amp; 314w3 &amp; 313w1</v>
          </cell>
          <cell r="V1905" t="str">
            <v xml:space="preserve">  </v>
          </cell>
          <cell r="W1905" t="str">
            <v>relief to all westboro sub feeders and 314w3 &amp; 313w1 all reaching of exceeding 100% SN in 2008/2009</v>
          </cell>
          <cell r="X1905" t="str">
            <v>Div Ops-NE Electric</v>
          </cell>
          <cell r="Y1905" t="str">
            <v>75005310E</v>
          </cell>
          <cell r="Z1905" t="str">
            <v>MAE1000 - MA Electric Distribution PC</v>
          </cell>
          <cell r="AA1905" t="str">
            <v>NONE</v>
          </cell>
          <cell r="AB1905" t="str">
            <v>MASS PLANT - MA 5310 - MAE1000</v>
          </cell>
          <cell r="AE1905">
            <v>0</v>
          </cell>
          <cell r="AK1905">
            <v>39120</v>
          </cell>
        </row>
        <row r="1906">
          <cell r="A1906" t="str">
            <v>C014448</v>
          </cell>
          <cell r="B1906">
            <v>5310</v>
          </cell>
          <cell r="D1906" t="str">
            <v>SE-Westbo Recond various 312w1 locs</v>
          </cell>
          <cell r="E1906" t="str">
            <v>P_Electric Distribution Line MA</v>
          </cell>
          <cell r="G1906" t="str">
            <v>NONE</v>
          </cell>
          <cell r="H1906" t="str">
            <v>NONE</v>
          </cell>
          <cell r="L1906" t="str">
            <v>Load Relief</v>
          </cell>
          <cell r="M1906" t="str">
            <v>Specific</v>
          </cell>
          <cell r="O1906" t="str">
            <v>cancelled</v>
          </cell>
          <cell r="Q1906" t="str">
            <v>C14448</v>
          </cell>
          <cell r="R1906">
            <v>38784</v>
          </cell>
          <cell r="S1906" t="str">
            <v>thomp</v>
          </cell>
          <cell r="U1906" t="str">
            <v>Sections of small conductor are upgraded to increase feeder capacity</v>
          </cell>
          <cell r="V1906" t="str">
            <v xml:space="preserve">  </v>
          </cell>
          <cell r="W1906" t="str">
            <v xml:space="preserve">After adding new feeder to relieve all Westbor Sub feeders, 312w1 needs to be reconductored in various locations to upgrade small conductor which limits capacity </v>
          </cell>
          <cell r="X1906" t="str">
            <v>Div Ops-NE Electric</v>
          </cell>
          <cell r="Y1906" t="str">
            <v>75005310E</v>
          </cell>
          <cell r="Z1906" t="str">
            <v>MAE1000 - MA Electric Distribution PC</v>
          </cell>
          <cell r="AA1906" t="str">
            <v>NONE</v>
          </cell>
          <cell r="AB1906" t="str">
            <v>MASS PLANT - MA 5310 - MAE1000</v>
          </cell>
          <cell r="AE1906">
            <v>0</v>
          </cell>
          <cell r="AK1906">
            <v>39120</v>
          </cell>
        </row>
        <row r="1907">
          <cell r="A1907" t="str">
            <v>C014449</v>
          </cell>
          <cell r="B1907">
            <v>5310</v>
          </cell>
          <cell r="D1907" t="str">
            <v>SE-Westbo  Reroute 312w2 RR R/W</v>
          </cell>
          <cell r="E1907" t="str">
            <v>P_Electric Distribution Line MA</v>
          </cell>
          <cell r="G1907" t="str">
            <v>NONE</v>
          </cell>
          <cell r="H1907" t="str">
            <v>NONE</v>
          </cell>
          <cell r="L1907" t="str">
            <v>Load Relief</v>
          </cell>
          <cell r="M1907" t="str">
            <v>Specific</v>
          </cell>
          <cell r="O1907" t="str">
            <v>cancelled</v>
          </cell>
          <cell r="Q1907" t="str">
            <v>C14449</v>
          </cell>
          <cell r="R1907">
            <v>38784</v>
          </cell>
          <cell r="S1907" t="str">
            <v>thomp</v>
          </cell>
          <cell r="U1907" t="str">
            <v>re-route 312w2 feeder along RR R/W from Westboro center to Walkup Drive</v>
          </cell>
          <cell r="V1907" t="str">
            <v xml:space="preserve">  </v>
          </cell>
          <cell r="W1907" t="str">
            <v>to relieve feeders on Flanders Rd area  312w5  314w3  314w2</v>
          </cell>
          <cell r="X1907" t="str">
            <v>Div Ops-NE Electric</v>
          </cell>
          <cell r="Y1907" t="str">
            <v>75005310E</v>
          </cell>
          <cell r="Z1907" t="str">
            <v>MAE1000 - MA Electric Distribution PC</v>
          </cell>
          <cell r="AA1907" t="str">
            <v>NONE</v>
          </cell>
          <cell r="AB1907" t="str">
            <v>MASS PLANT - MA 5310 - MAE1000</v>
          </cell>
          <cell r="AE1907">
            <v>0</v>
          </cell>
          <cell r="AK1907">
            <v>39120</v>
          </cell>
        </row>
        <row r="1908">
          <cell r="A1908" t="str">
            <v>C014450</v>
          </cell>
          <cell r="B1908">
            <v>5310</v>
          </cell>
          <cell r="D1908" t="str">
            <v>SE-Southbo  Trnsfr 314w2 to 312w2</v>
          </cell>
          <cell r="E1908" t="str">
            <v>P_Electric Distribution Line MA</v>
          </cell>
          <cell r="G1908" t="str">
            <v>NONE</v>
          </cell>
          <cell r="H1908" t="str">
            <v>NONE</v>
          </cell>
          <cell r="L1908" t="str">
            <v>Load Relief</v>
          </cell>
          <cell r="M1908" t="str">
            <v>Specific</v>
          </cell>
          <cell r="O1908" t="str">
            <v>cancelled</v>
          </cell>
          <cell r="Q1908" t="str">
            <v>C14450</v>
          </cell>
          <cell r="R1908">
            <v>38784</v>
          </cell>
          <cell r="S1908" t="str">
            <v>thomp</v>
          </cell>
          <cell r="U1908" t="str">
            <v>releive 314w3, 314w2  and 312w5 on Flanders Rd</v>
          </cell>
          <cell r="V1908" t="str">
            <v xml:space="preserve">  </v>
          </cell>
          <cell r="W1908" t="str">
            <v xml:space="preserve">transfer 314w2 load to relocated 312w2 at Walkup drive .  </v>
          </cell>
          <cell r="X1908" t="str">
            <v>Div Ops-NE Electric</v>
          </cell>
          <cell r="Y1908" t="str">
            <v>75005310E</v>
          </cell>
          <cell r="Z1908" t="str">
            <v>MAE1000 - MA Electric Distribution PC</v>
          </cell>
          <cell r="AA1908" t="str">
            <v>NONE</v>
          </cell>
          <cell r="AB1908" t="str">
            <v>MASS PLANT - MA 5310 - MAE1000</v>
          </cell>
          <cell r="AE1908">
            <v>0</v>
          </cell>
          <cell r="AK1908">
            <v>39120</v>
          </cell>
        </row>
        <row r="1909">
          <cell r="A1909" t="str">
            <v>C014451</v>
          </cell>
          <cell r="B1909">
            <v>5310</v>
          </cell>
          <cell r="D1909" t="str">
            <v>SE-Southbo  Extend 312w2 Flanders</v>
          </cell>
          <cell r="E1909" t="str">
            <v>P_Electric Distribution Line MA</v>
          </cell>
          <cell r="G1909" t="str">
            <v>NONE</v>
          </cell>
          <cell r="H1909" t="str">
            <v>NONE</v>
          </cell>
          <cell r="L1909" t="str">
            <v>Load Relief</v>
          </cell>
          <cell r="M1909" t="str">
            <v>Specific</v>
          </cell>
          <cell r="O1909" t="str">
            <v>cancelled</v>
          </cell>
          <cell r="Q1909" t="str">
            <v>C14451</v>
          </cell>
          <cell r="R1909">
            <v>38784</v>
          </cell>
          <cell r="S1909" t="str">
            <v>thomp</v>
          </cell>
          <cell r="U1909" t="str">
            <v>extend 312w4 along Flanders Rd to relieve 312w5, 314w3, 314w2</v>
          </cell>
          <cell r="V1909" t="str">
            <v xml:space="preserve">  </v>
          </cell>
          <cell r="W1909" t="str">
            <v xml:space="preserve">Relive 312w5  314w3   314w2 feeders </v>
          </cell>
          <cell r="X1909" t="str">
            <v>Div Ops-NE Electric</v>
          </cell>
          <cell r="Y1909" t="str">
            <v>75005310E</v>
          </cell>
          <cell r="Z1909" t="str">
            <v>MAE1000 - MA Electric Distribution PC</v>
          </cell>
          <cell r="AA1909" t="str">
            <v>NONE</v>
          </cell>
          <cell r="AB1909" t="str">
            <v>MASS PLANT - MA 5310 - MAE1000</v>
          </cell>
          <cell r="AE1909">
            <v>0</v>
          </cell>
          <cell r="AK1909">
            <v>39120</v>
          </cell>
        </row>
        <row r="1910">
          <cell r="A1910" t="str">
            <v>C014452</v>
          </cell>
          <cell r="B1910">
            <v>5310</v>
          </cell>
          <cell r="D1910" t="str">
            <v>SE-FRVR new tie 106W45/46</v>
          </cell>
          <cell r="E1910" t="str">
            <v>P_Electric Distribution Line MA</v>
          </cell>
          <cell r="G1910" t="str">
            <v>NONE</v>
          </cell>
          <cell r="H1910" t="str">
            <v>NONE</v>
          </cell>
          <cell r="J1910" t="str">
            <v>System Capacity &amp; Performance</v>
          </cell>
          <cell r="L1910" t="str">
            <v>Load Relief</v>
          </cell>
          <cell r="M1910" t="str">
            <v>Specific</v>
          </cell>
          <cell r="O1910" t="str">
            <v>cancelled</v>
          </cell>
          <cell r="P1910">
            <v>8584</v>
          </cell>
          <cell r="Q1910" t="str">
            <v>C14452</v>
          </cell>
          <cell r="R1910">
            <v>38784</v>
          </cell>
          <cell r="S1910" t="str">
            <v>thomp</v>
          </cell>
          <cell r="U1910" t="str">
            <v>add new feeder tie</v>
          </cell>
          <cell r="V1910" t="str">
            <v xml:space="preserve">  </v>
          </cell>
          <cell r="W1910" t="str">
            <v>New tie to transfer loads to 106W46</v>
          </cell>
          <cell r="X1910" t="str">
            <v>Div Ops-NE Electric</v>
          </cell>
          <cell r="Y1910" t="str">
            <v>75005310E</v>
          </cell>
          <cell r="Z1910" t="str">
            <v>MAE1000 - MA Electric Distribution PC</v>
          </cell>
          <cell r="AA1910" t="str">
            <v>NONE</v>
          </cell>
          <cell r="AB1910" t="str">
            <v>MASS PLANT - MA 5310 - MAE1000</v>
          </cell>
          <cell r="AE1910">
            <v>0</v>
          </cell>
          <cell r="AK1910">
            <v>40619</v>
          </cell>
        </row>
        <row r="1911">
          <cell r="A1911" t="str">
            <v>C014453</v>
          </cell>
          <cell r="B1911">
            <v>5310</v>
          </cell>
          <cell r="D1911" t="str">
            <v>SE-Westbo  New W2 fdr pos</v>
          </cell>
          <cell r="E1911" t="str">
            <v>P_Electric Distribution Sub MA</v>
          </cell>
          <cell r="G1911" t="str">
            <v>NONE</v>
          </cell>
          <cell r="H1911" t="str">
            <v>NONE</v>
          </cell>
          <cell r="M1911" t="str">
            <v>Specific</v>
          </cell>
          <cell r="O1911" t="str">
            <v>cancelled</v>
          </cell>
          <cell r="Q1911" t="str">
            <v>C14453</v>
          </cell>
          <cell r="R1911">
            <v>38784</v>
          </cell>
          <cell r="S1911" t="str">
            <v>thomp</v>
          </cell>
          <cell r="U1911" t="str">
            <v>new feeder position for load relief in Westboro</v>
          </cell>
          <cell r="V1911" t="str">
            <v xml:space="preserve">  </v>
          </cell>
          <cell r="W1911" t="str">
            <v>New fdr position at Fisher St for Grafton Load releif</v>
          </cell>
          <cell r="X1911" t="str">
            <v>Div Ops-NE Electric</v>
          </cell>
          <cell r="Y1911" t="str">
            <v>75005310E</v>
          </cell>
          <cell r="Z1911" t="str">
            <v>MAE1000 - MA Electric Distribution PC</v>
          </cell>
          <cell r="AA1911" t="str">
            <v>NONE</v>
          </cell>
          <cell r="AB1911" t="str">
            <v>MASS PLANT - MA 5310 - MAE1000</v>
          </cell>
          <cell r="AE1911">
            <v>0</v>
          </cell>
          <cell r="AK1911">
            <v>38835</v>
          </cell>
        </row>
        <row r="1912">
          <cell r="A1912" t="str">
            <v>C014454</v>
          </cell>
          <cell r="B1912">
            <v>5310</v>
          </cell>
          <cell r="D1912" t="str">
            <v xml:space="preserve">SE-Westbo  New Fisher W2 fdr </v>
          </cell>
          <cell r="E1912" t="str">
            <v>P_Electric Distribution Line MA</v>
          </cell>
          <cell r="G1912" t="str">
            <v>NONE</v>
          </cell>
          <cell r="H1912" t="str">
            <v>NONE</v>
          </cell>
          <cell r="L1912" t="str">
            <v>Load Relief</v>
          </cell>
          <cell r="M1912" t="str">
            <v>Specific</v>
          </cell>
          <cell r="O1912" t="str">
            <v>cancelled</v>
          </cell>
          <cell r="Q1912" t="str">
            <v>C14454</v>
          </cell>
          <cell r="R1912">
            <v>38784</v>
          </cell>
          <cell r="S1912" t="str">
            <v>thomp</v>
          </cell>
          <cell r="U1912" t="str">
            <v>releif for Wbo area</v>
          </cell>
          <cell r="V1912" t="str">
            <v xml:space="preserve">  </v>
          </cell>
          <cell r="W1912" t="str">
            <v>Add new Feder to relive Wbo area</v>
          </cell>
          <cell r="X1912" t="str">
            <v>Div Ops-NE Electric</v>
          </cell>
          <cell r="Y1912" t="str">
            <v>75005310E</v>
          </cell>
          <cell r="Z1912" t="str">
            <v>MAE1000 - MA Electric Distribution PC</v>
          </cell>
          <cell r="AA1912" t="str">
            <v>NONE</v>
          </cell>
          <cell r="AB1912" t="str">
            <v>MASS PLANT - MA 5310 - MAE1000</v>
          </cell>
          <cell r="AE1912">
            <v>0</v>
          </cell>
          <cell r="AK1912">
            <v>39120</v>
          </cell>
        </row>
        <row r="1913">
          <cell r="A1913" t="str">
            <v>C014505</v>
          </cell>
          <cell r="B1913">
            <v>5310</v>
          </cell>
          <cell r="D1913" t="str">
            <v>Newburyport transformer Failure</v>
          </cell>
          <cell r="E1913" t="str">
            <v>P_Electric Distribution Sub MA</v>
          </cell>
          <cell r="G1913" t="str">
            <v>NONE</v>
          </cell>
          <cell r="H1913" t="str">
            <v>NONE</v>
          </cell>
          <cell r="M1913" t="str">
            <v>Specific</v>
          </cell>
          <cell r="O1913" t="str">
            <v>cancelled</v>
          </cell>
          <cell r="Q1913" t="str">
            <v>C14505</v>
          </cell>
          <cell r="R1913">
            <v>38786</v>
          </cell>
          <cell r="S1913" t="str">
            <v>nanglf</v>
          </cell>
          <cell r="U1913" t="str">
            <v>Newburyport transformer failed on 03/10/2006 this project is for the purchase of a new system spare</v>
          </cell>
          <cell r="V1913" t="str">
            <v xml:space="preserve">  </v>
          </cell>
          <cell r="W1913" t="str">
            <v xml:space="preserve">  </v>
          </cell>
          <cell r="X1913" t="str">
            <v>Div Ops-NE Electric</v>
          </cell>
          <cell r="Y1913" t="str">
            <v>75005310E</v>
          </cell>
          <cell r="Z1913" t="str">
            <v>MAE1000 - MA Electric Distribution PC</v>
          </cell>
          <cell r="AA1913" t="str">
            <v>NONE</v>
          </cell>
          <cell r="AB1913" t="str">
            <v>SUB #36 NEWBURYPORT - WATER STREET,</v>
          </cell>
          <cell r="AE1913">
            <v>0</v>
          </cell>
          <cell r="AK1913">
            <v>39262</v>
          </cell>
        </row>
        <row r="1914">
          <cell r="A1914" t="str">
            <v>C014506</v>
          </cell>
          <cell r="B1914">
            <v>5310</v>
          </cell>
          <cell r="D1914" t="str">
            <v>DOT-North Main Street Road widening</v>
          </cell>
          <cell r="E1914" t="str">
            <v>P_Electric Distribution Line MA</v>
          </cell>
          <cell r="G1914" t="str">
            <v>49</v>
          </cell>
          <cell r="H1914" t="str">
            <v>NONE</v>
          </cell>
          <cell r="I1914" t="str">
            <v>OSIMBONI, AYODELE</v>
          </cell>
          <cell r="J1914" t="str">
            <v>Statutory/Regulatory</v>
          </cell>
          <cell r="L1914" t="str">
            <v>Public Requirements</v>
          </cell>
          <cell r="M1914" t="str">
            <v>Specific</v>
          </cell>
          <cell r="O1914" t="str">
            <v>Closed</v>
          </cell>
          <cell r="P1914">
            <v>7965</v>
          </cell>
          <cell r="Q1914" t="str">
            <v>C14506</v>
          </cell>
          <cell r="R1914">
            <v>38789</v>
          </cell>
          <cell r="S1914" t="str">
            <v>castro</v>
          </cell>
          <cell r="U1914" t="str">
            <v>DOT-- MHD#602472  Install 59 - JO poles, 5 - JO anchors, 50 cutouts, 29 crossarms and associated overhead equipment. Remove 59 - JO poles and _x000D_
5 -anchors and miscellaneous overhead equipment.</v>
          </cell>
          <cell r="V1914" t="str">
            <v xml:space="preserve">  </v>
          </cell>
          <cell r="W1914" t="str">
            <v xml:space="preserve">The work is required due to Mass highway project 602472, which involves the widening of North Main St, from Herman St to the Freetown Line. </v>
          </cell>
          <cell r="X1914" t="str">
            <v>Div Ops-NE Electric</v>
          </cell>
          <cell r="Y1914" t="str">
            <v>75005310E</v>
          </cell>
          <cell r="Z1914" t="str">
            <v>MAE1000 - MA Electric Distribution PC</v>
          </cell>
          <cell r="AA1914" t="str">
            <v>NONE</v>
          </cell>
          <cell r="AB1914" t="str">
            <v>MASS PLANT - MA 5310 - MAE1000</v>
          </cell>
          <cell r="AE1914">
            <v>3</v>
          </cell>
          <cell r="AF1914" t="str">
            <v>3</v>
          </cell>
          <cell r="AG1914">
            <v>39287</v>
          </cell>
          <cell r="AH1914">
            <v>203765</v>
          </cell>
          <cell r="AI1914">
            <v>0</v>
          </cell>
          <cell r="AJ1914">
            <v>0</v>
          </cell>
          <cell r="AK1914">
            <v>1</v>
          </cell>
          <cell r="AL1914">
            <v>0</v>
          </cell>
          <cell r="AM1914">
            <v>1</v>
          </cell>
          <cell r="AN1914">
            <v>1</v>
          </cell>
        </row>
        <row r="1915">
          <cell r="A1915" t="str">
            <v>C014507</v>
          </cell>
          <cell r="B1915">
            <v>5310</v>
          </cell>
          <cell r="D1915" t="str">
            <v>Norman St. 23kV/8J1 Improvements</v>
          </cell>
          <cell r="E1915" t="str">
            <v>P_Electric Distribution Sub MA</v>
          </cell>
          <cell r="G1915" t="str">
            <v>NONE</v>
          </cell>
          <cell r="H1915" t="str">
            <v>NONE</v>
          </cell>
          <cell r="I1915" t="str">
            <v>PERICOLA, STEVEN</v>
          </cell>
          <cell r="L1915" t="str">
            <v>Asset Replacement</v>
          </cell>
          <cell r="M1915" t="str">
            <v>Specific</v>
          </cell>
          <cell r="O1915" t="str">
            <v>cancelled</v>
          </cell>
          <cell r="Q1915" t="str">
            <v>C14507</v>
          </cell>
          <cell r="R1915">
            <v>38789</v>
          </cell>
          <cell r="S1915" t="str">
            <v>saenzj</v>
          </cell>
          <cell r="U1915" t="str">
            <v>Replace 23kV equipment at Norman St. substation by pad mounted switchgear._x000D_
Upgrade the 8J1 feeder and add voltage regulators.</v>
          </cell>
          <cell r="V1915" t="str">
            <v xml:space="preserve">cancel fp per email from Kelly, Patrick N. (SYR) 7/13/09. Kabir Salaam </v>
          </cell>
          <cell r="W1915" t="str">
            <v xml:space="preserve">Improve relibility in the Everett area and prevent extended outages on important loads such as Mellon Bank and Distrigas. _x000D_
Upgrades to the 8J1 will allow this feeder to provide interim relief to the Thorndike feeders until new sources are brought to the </v>
          </cell>
          <cell r="X1915" t="str">
            <v>Div Ops-NE Electric</v>
          </cell>
          <cell r="Y1915" t="str">
            <v>75005310E</v>
          </cell>
          <cell r="Z1915" t="str">
            <v>MAE1000 - MA Electric Distribution PC</v>
          </cell>
          <cell r="AA1915" t="str">
            <v>NONE</v>
          </cell>
          <cell r="AB1915" t="str">
            <v>SUB #8 NORMAN STREET, EVERETT</v>
          </cell>
          <cell r="AE1915">
            <v>0</v>
          </cell>
          <cell r="AK1915">
            <v>40008</v>
          </cell>
        </row>
        <row r="1916">
          <cell r="A1916" t="str">
            <v>C014508</v>
          </cell>
          <cell r="B1916">
            <v>5310</v>
          </cell>
          <cell r="D1916" t="str">
            <v>WE Palmer 523L4 Emery St Conversion</v>
          </cell>
          <cell r="E1916" t="str">
            <v>P_Electric Distribution Line MA</v>
          </cell>
          <cell r="G1916" t="str">
            <v>49</v>
          </cell>
          <cell r="H1916" t="str">
            <v>NONE</v>
          </cell>
          <cell r="I1916" t="str">
            <v>THOMPSON, JOHN</v>
          </cell>
          <cell r="J1916" t="str">
            <v>System Capacity &amp; Performance</v>
          </cell>
          <cell r="L1916" t="str">
            <v>Load Relief</v>
          </cell>
          <cell r="M1916" t="str">
            <v>Specific</v>
          </cell>
          <cell r="N1916" t="str">
            <v>HUF/Feeder Health Review</v>
          </cell>
          <cell r="O1916" t="str">
            <v>Closed</v>
          </cell>
          <cell r="P1916">
            <v>8790</v>
          </cell>
          <cell r="Q1916" t="str">
            <v>C14508</v>
          </cell>
          <cell r="R1916">
            <v>38789</v>
          </cell>
          <cell r="S1916" t="str">
            <v>walshn</v>
          </cell>
          <cell r="U1916" t="str">
            <v>REV 2:  Extend 1-ph 13.2 kV primary 5700' to new load.  Remove existing step dn xfmr &amp; reg, add two new step dn xfmrs.  _x000D_
_x000D_
 A study grade scope of the conversion consists of replacing 22 poles, 23 secondary transformers, and 12,500'</v>
          </cell>
          <cell r="V1916" t="str">
            <v>revised after 2007 area review by John Thompson, Distrib. Planning</v>
          </cell>
          <cell r="W1916" t="str">
            <v>REV 2  Stepdn overloaded, to become more overloaded with new developments, voltage complaints occur periodically, all times of the year.  -JMT_x000D_
_x000D_
P11 Emery St., Palmer stepdown has 213 kVA peak load and complaints of low voltage during peak months.  It is</v>
          </cell>
          <cell r="X1916" t="str">
            <v>Div Ops-NE Electric</v>
          </cell>
          <cell r="Y1916" t="str">
            <v>75005310E</v>
          </cell>
          <cell r="Z1916" t="str">
            <v>MAE1000 - MA Electric Distribution PC</v>
          </cell>
          <cell r="AA1916" t="str">
            <v>NONE</v>
          </cell>
          <cell r="AB1916" t="str">
            <v>MASS PLANT - MA 5310 - MAE1000</v>
          </cell>
          <cell r="AE1916">
            <v>3</v>
          </cell>
          <cell r="AF1916" t="str">
            <v>3</v>
          </cell>
          <cell r="AG1916">
            <v>39352</v>
          </cell>
          <cell r="AH1916">
            <v>175000</v>
          </cell>
          <cell r="AI1916">
            <v>0</v>
          </cell>
          <cell r="AJ1916">
            <v>1</v>
          </cell>
          <cell r="AK1916">
            <v>1</v>
          </cell>
          <cell r="AL1916">
            <v>0</v>
          </cell>
          <cell r="AM1916">
            <v>1</v>
          </cell>
          <cell r="AN1916">
            <v>1</v>
          </cell>
        </row>
        <row r="1917">
          <cell r="A1917" t="str">
            <v>C014514</v>
          </cell>
          <cell r="B1917">
            <v>5310</v>
          </cell>
          <cell r="D1917" t="str">
            <v>Install New Gate Operator - Worcest</v>
          </cell>
          <cell r="E1917" t="str">
            <v>P_Electric GenPlant Fac IT Share MA</v>
          </cell>
          <cell r="G1917" t="str">
            <v>NONE</v>
          </cell>
          <cell r="H1917" t="str">
            <v>NONE</v>
          </cell>
          <cell r="I1917" t="str">
            <v>BURNS, PATRICK</v>
          </cell>
          <cell r="L1917" t="str">
            <v>Facilities</v>
          </cell>
          <cell r="M1917" t="str">
            <v>Specific</v>
          </cell>
          <cell r="O1917" t="str">
            <v>Closed</v>
          </cell>
          <cell r="Q1917" t="str">
            <v>C14514</v>
          </cell>
          <cell r="R1917">
            <v>38790</v>
          </cell>
          <cell r="S1917" t="str">
            <v>burnsp</v>
          </cell>
          <cell r="U1917" t="str">
            <v>Insatll new electroninc gate operator - Worcester</v>
          </cell>
          <cell r="V1917" t="str">
            <v xml:space="preserve">  </v>
          </cell>
          <cell r="W1917" t="str">
            <v xml:space="preserve">  </v>
          </cell>
          <cell r="X1917" t="str">
            <v>Conversion Only</v>
          </cell>
          <cell r="Y1917" t="str">
            <v>99995310E</v>
          </cell>
          <cell r="Z1917" t="str">
            <v>MAE1000 - MA Electric Distribution PC</v>
          </cell>
          <cell r="AA1917" t="str">
            <v>NONE</v>
          </cell>
          <cell r="AB1917" t="str">
            <v>SERVICE BLDG-939 SOUTHBRIDGE STREET</v>
          </cell>
          <cell r="AE1917">
            <v>1</v>
          </cell>
          <cell r="AF1917" t="str">
            <v>1</v>
          </cell>
          <cell r="AG1917">
            <v>38790</v>
          </cell>
          <cell r="AH1917">
            <v>21300</v>
          </cell>
          <cell r="AI1917">
            <v>1</v>
          </cell>
          <cell r="AJ1917">
            <v>1</v>
          </cell>
          <cell r="AK1917">
            <v>1</v>
          </cell>
          <cell r="AL1917">
            <v>0</v>
          </cell>
          <cell r="AM1917">
            <v>1</v>
          </cell>
          <cell r="AN1917">
            <v>1</v>
          </cell>
        </row>
        <row r="1918">
          <cell r="A1918" t="str">
            <v>C014525</v>
          </cell>
          <cell r="B1918">
            <v>5310</v>
          </cell>
          <cell r="D1918" t="str">
            <v>Norman St. 8J1 Dist. Improvements</v>
          </cell>
          <cell r="E1918" t="str">
            <v>P_Electric Distribution Line MA</v>
          </cell>
          <cell r="G1918" t="str">
            <v>NONE</v>
          </cell>
          <cell r="H1918" t="str">
            <v>NONE</v>
          </cell>
          <cell r="I1918" t="str">
            <v>PERICOLA, STEVEN</v>
          </cell>
          <cell r="L1918" t="str">
            <v>Load Relief</v>
          </cell>
          <cell r="M1918" t="str">
            <v>Specific</v>
          </cell>
          <cell r="O1918" t="str">
            <v>cancelled</v>
          </cell>
          <cell r="Q1918" t="str">
            <v>C14525</v>
          </cell>
          <cell r="R1918">
            <v>38790</v>
          </cell>
          <cell r="S1918" t="str">
            <v>saenzj</v>
          </cell>
          <cell r="U1918" t="str">
            <v>Reconfigure the 8J1 feeder to relieve Thorndike #10 4.16kV feeders.</v>
          </cell>
          <cell r="V1918" t="str">
            <v xml:space="preserve">  </v>
          </cell>
          <cell r="W1918" t="str">
            <v>The Thorndike area is served by highly utilized 4.16kV feeders from Thorndike#10 substation and the service area is largely electrically isolated from other service areas due to geographic factors. The 8J1 feeder can be used to relieve some of the Thorndi</v>
          </cell>
          <cell r="X1918" t="str">
            <v>Div Ops-NE Electric</v>
          </cell>
          <cell r="Y1918" t="str">
            <v>75005310E</v>
          </cell>
          <cell r="Z1918" t="str">
            <v>MAE1000 - MA Electric Distribution PC</v>
          </cell>
          <cell r="AA1918" t="str">
            <v>NONE</v>
          </cell>
          <cell r="AB1918" t="str">
            <v>SUB #8 NORMAN STREET, EVERETT</v>
          </cell>
          <cell r="AE1918">
            <v>0</v>
          </cell>
          <cell r="AK1918">
            <v>39346</v>
          </cell>
        </row>
        <row r="1919">
          <cell r="A1919" t="str">
            <v>C014526</v>
          </cell>
          <cell r="B1919">
            <v>5310</v>
          </cell>
          <cell r="D1919" t="str">
            <v>Z-Wellington 11J2 Load Relief-Distr</v>
          </cell>
          <cell r="E1919" t="str">
            <v>P_Electric Distribution Sub MA</v>
          </cell>
          <cell r="G1919" t="str">
            <v>NONE</v>
          </cell>
          <cell r="H1919" t="str">
            <v>NONE</v>
          </cell>
          <cell r="I1919" t="str">
            <v>PERICOLA, STEVEN</v>
          </cell>
          <cell r="L1919" t="str">
            <v>Load Relief</v>
          </cell>
          <cell r="M1919" t="str">
            <v>Specific</v>
          </cell>
          <cell r="O1919" t="str">
            <v>cancelled</v>
          </cell>
          <cell r="Q1919" t="str">
            <v>C14526</v>
          </cell>
          <cell r="R1919">
            <v>38790</v>
          </cell>
          <cell r="S1919" t="str">
            <v>saenzj</v>
          </cell>
          <cell r="U1919" t="str">
            <v>Re-conductoring of the 5J11 is required too increase its rating to accept a load transfer from the 11J2 feeder.</v>
          </cell>
          <cell r="V1919" t="str">
            <v xml:space="preserve">  </v>
          </cell>
          <cell r="W1919" t="str">
            <v xml:space="preserve">The Wellington#11J2 feeder  is projected to be loaded to 102% of its Summer Normal (SN) thermal rating of 380A(regulator ) in the summer of 2006. </v>
          </cell>
          <cell r="X1919" t="str">
            <v>Div Ops-NE Electric</v>
          </cell>
          <cell r="Y1919" t="str">
            <v>75005310E</v>
          </cell>
          <cell r="Z1919" t="str">
            <v>MAE1000 - MA Electric Distribution PC</v>
          </cell>
          <cell r="AA1919" t="str">
            <v>NONE</v>
          </cell>
          <cell r="AB1919" t="str">
            <v>SUB #11 WELLINGTON - MIDDLESEX AVEN</v>
          </cell>
          <cell r="AE1919">
            <v>0</v>
          </cell>
          <cell r="AK1919">
            <v>38791</v>
          </cell>
        </row>
        <row r="1920">
          <cell r="A1920" t="str">
            <v>C014527</v>
          </cell>
          <cell r="B1920">
            <v>5310</v>
          </cell>
          <cell r="D1920" t="str">
            <v>Wellington 11J2 Load Relief-Sub</v>
          </cell>
          <cell r="E1920" t="str">
            <v>P_Electric Distribution Sub MA</v>
          </cell>
          <cell r="G1920" t="str">
            <v>30</v>
          </cell>
          <cell r="H1920" t="str">
            <v>NONE</v>
          </cell>
          <cell r="I1920" t="str">
            <v>MICHEL, MICHAEL</v>
          </cell>
          <cell r="J1920" t="str">
            <v>System Capacity &amp; Performance</v>
          </cell>
          <cell r="K1920" t="str">
            <v>D_Non-REP SUB OTHER</v>
          </cell>
          <cell r="L1920" t="str">
            <v>Load Relief</v>
          </cell>
          <cell r="M1920" t="str">
            <v>Specific</v>
          </cell>
          <cell r="O1920" t="str">
            <v>Closed</v>
          </cell>
          <cell r="P1920">
            <v>7589</v>
          </cell>
          <cell r="Q1920" t="str">
            <v>C14527</v>
          </cell>
          <cell r="R1920">
            <v>38790</v>
          </cell>
          <cell r="S1920" t="str">
            <v>saenzj</v>
          </cell>
          <cell r="U1920" t="str">
            <v>Replace the 11J2 feeder's triplex induction regulator with three single phase step units.</v>
          </cell>
          <cell r="V1920" t="str">
            <v xml:space="preserve">  </v>
          </cell>
          <cell r="W1920" t="str">
            <v xml:space="preserve">The Wellington#11J2 feeder  is projected to be loaded to 102% of its Summer Normal (SN) thermal rating of 380A(regulator ) in the summer of 2006. _x000D_
_x000D_
</v>
          </cell>
          <cell r="X1920" t="str">
            <v>Div Ops-NE Electric</v>
          </cell>
          <cell r="Y1920" t="str">
            <v>75005310E</v>
          </cell>
          <cell r="Z1920" t="str">
            <v>MAE1000 - MA Electric Distribution PC</v>
          </cell>
          <cell r="AA1920" t="str">
            <v>NONE</v>
          </cell>
          <cell r="AB1920" t="str">
            <v>SUB #11 WELLINGTON - MIDDLESEX AVEN</v>
          </cell>
          <cell r="AE1920">
            <v>4</v>
          </cell>
          <cell r="AF1920" t="str">
            <v>4</v>
          </cell>
          <cell r="AG1920">
            <v>40086</v>
          </cell>
          <cell r="AH1920">
            <v>430000</v>
          </cell>
          <cell r="AI1920">
            <v>0</v>
          </cell>
          <cell r="AJ1920">
            <v>0</v>
          </cell>
          <cell r="AK1920">
            <v>0</v>
          </cell>
          <cell r="AL1920">
            <v>0</v>
          </cell>
          <cell r="AM1920">
            <v>1</v>
          </cell>
          <cell r="AN1920">
            <v>1</v>
          </cell>
        </row>
        <row r="1921">
          <cell r="A1921" t="str">
            <v>C014528</v>
          </cell>
          <cell r="B1921">
            <v>5320</v>
          </cell>
          <cell r="C1921" t="str">
            <v>Massachusetts - East</v>
          </cell>
          <cell r="D1921" t="str">
            <v>Demo of No. 1 400k gal Fuel Tank</v>
          </cell>
          <cell r="E1921" t="str">
            <v>P_Electric GenPlant Fac IT Share MA</v>
          </cell>
          <cell r="G1921" t="str">
            <v>NONE</v>
          </cell>
          <cell r="H1921" t="str">
            <v>NONE</v>
          </cell>
          <cell r="J1921" t="str">
            <v>Non-Infrastructure</v>
          </cell>
          <cell r="L1921" t="str">
            <v>General Equipment - Dist</v>
          </cell>
          <cell r="M1921" t="str">
            <v>Specific</v>
          </cell>
          <cell r="O1921" t="str">
            <v>Closed</v>
          </cell>
          <cell r="P1921">
            <v>8994</v>
          </cell>
          <cell r="Q1921" t="str">
            <v>C14528</v>
          </cell>
          <cell r="R1921">
            <v>38790</v>
          </cell>
          <cell r="S1921" t="str">
            <v>holdgs</v>
          </cell>
          <cell r="U1921" t="str">
            <v>Demo of No. 1 400k gal Fuel Tank</v>
          </cell>
          <cell r="V1921" t="str">
            <v xml:space="preserve">  </v>
          </cell>
          <cell r="W1921" t="str">
            <v>Fuel storage tank no longer needed due to a reduction in the required capacity of back-up generation as a direct result of a second sub-marine supply cable installation to Nantucket Island</v>
          </cell>
          <cell r="X1921" t="str">
            <v>Div Ops-NE Electric</v>
          </cell>
          <cell r="Y1921" t="str">
            <v>75005320E</v>
          </cell>
          <cell r="Z1921" t="str">
            <v>MAE1000 - MA Electric Distribution PC</v>
          </cell>
          <cell r="AA1921" t="str">
            <v>NONE</v>
          </cell>
          <cell r="AB1921" t="str">
            <v>COMPANY 5320 LEVEL ELECT DIST</v>
          </cell>
          <cell r="AE1921">
            <v>3</v>
          </cell>
          <cell r="AF1921" t="str">
            <v>3</v>
          </cell>
          <cell r="AG1921">
            <v>39077</v>
          </cell>
          <cell r="AH1921">
            <v>138438</v>
          </cell>
          <cell r="AI1921">
            <v>0</v>
          </cell>
          <cell r="AJ1921">
            <v>1</v>
          </cell>
          <cell r="AK1921">
            <v>1</v>
          </cell>
          <cell r="AL1921">
            <v>0</v>
          </cell>
          <cell r="AM1921">
            <v>1</v>
          </cell>
          <cell r="AN1921">
            <v>1</v>
          </cell>
        </row>
        <row r="1922">
          <cell r="A1922" t="str">
            <v>C014546</v>
          </cell>
          <cell r="B1922">
            <v>5310</v>
          </cell>
          <cell r="D1922" t="str">
            <v>Z-Riverdale #52: 4.16kV Fdr Backup</v>
          </cell>
          <cell r="E1922" t="str">
            <v>P_Electric Distribution Line MA</v>
          </cell>
          <cell r="G1922" t="str">
            <v>NONE</v>
          </cell>
          <cell r="H1922" t="str">
            <v>NONE</v>
          </cell>
          <cell r="I1922" t="str">
            <v>PRIFTI, ELTON</v>
          </cell>
          <cell r="L1922" t="str">
            <v>Reliability - Dist</v>
          </cell>
          <cell r="M1922" t="str">
            <v>Specific</v>
          </cell>
          <cell r="O1922" t="str">
            <v>cancelled</v>
          </cell>
          <cell r="Q1922" t="str">
            <v>C14546</v>
          </cell>
          <cell r="R1922">
            <v>38791</v>
          </cell>
          <cell r="S1922" t="str">
            <v>saenzj</v>
          </cell>
          <cell r="U1922" t="str">
            <v xml:space="preserve">Backup the 52J1 and 52J2 feeders through a new 23/4kV padmounted transformer. </v>
          </cell>
          <cell r="V1922" t="str">
            <v xml:space="preserve">  </v>
          </cell>
          <cell r="W1922" t="str">
            <v>Currently the 52J1 and 52J2 feeders out of Riverdale #52 only have ties with one another. To the loss of the No.1 (23/4.16kV) transformer, the customers served by these two feeders will be without power and unable to be picked up by another source.</v>
          </cell>
          <cell r="X1922" t="str">
            <v>Div Ops-NE Electric</v>
          </cell>
          <cell r="Y1922" t="str">
            <v>75005310E</v>
          </cell>
          <cell r="Z1922" t="str">
            <v>MAE1000 - MA Electric Distribution PC</v>
          </cell>
          <cell r="AA1922" t="str">
            <v>NONE</v>
          </cell>
          <cell r="AB1922" t="str">
            <v>SUB #52 RIVERDALE - WASHINGTON STRE</v>
          </cell>
          <cell r="AE1922">
            <v>0</v>
          </cell>
          <cell r="AK1922">
            <v>38978</v>
          </cell>
        </row>
        <row r="1923">
          <cell r="A1923" t="str">
            <v>C014547</v>
          </cell>
          <cell r="B1923">
            <v>5310</v>
          </cell>
          <cell r="D1923" t="str">
            <v>Wellington 11J2 Load Relief-Distrib</v>
          </cell>
          <cell r="E1923" t="str">
            <v>P_Electric Distribution Line MA</v>
          </cell>
          <cell r="G1923" t="str">
            <v>36</v>
          </cell>
          <cell r="H1923" t="str">
            <v>NONE</v>
          </cell>
          <cell r="I1923" t="str">
            <v>DWYER, JASON</v>
          </cell>
          <cell r="J1923" t="str">
            <v>System Capacity &amp; Performance</v>
          </cell>
          <cell r="K1923" t="str">
            <v>D_Non-REP LINE OTHER</v>
          </cell>
          <cell r="L1923" t="str">
            <v>Load Relief</v>
          </cell>
          <cell r="M1923" t="str">
            <v>Specific</v>
          </cell>
          <cell r="O1923" t="str">
            <v>Closed</v>
          </cell>
          <cell r="P1923">
            <v>8796</v>
          </cell>
          <cell r="Q1923" t="str">
            <v>C14547</v>
          </cell>
          <cell r="R1923">
            <v>38791</v>
          </cell>
          <cell r="S1923" t="str">
            <v>saenzj</v>
          </cell>
          <cell r="U1923" t="str">
            <v>For long term relief of the 11J2 we recommend converting a section of the load (that is being temporarily transferred to 5J4) to 13.8 kV so that it can become part of the new 37W7 feeder. This load transfer will add another 334 kVA to</v>
          </cell>
          <cell r="V1923" t="str">
            <v xml:space="preserve">  </v>
          </cell>
          <cell r="W1923" t="str">
            <v>The Wellington#11J2 feeder  is projected to be loaded to 102% of its Summer Normal (SN) thermal rating of 380A(regulator ) in the summer of 2006.</v>
          </cell>
          <cell r="X1923" t="str">
            <v>Div Ops-NE Electric</v>
          </cell>
          <cell r="Y1923" t="str">
            <v>75005310E</v>
          </cell>
          <cell r="Z1923" t="str">
            <v>MAE1000 - MA Electric Distribution PC</v>
          </cell>
          <cell r="AA1923" t="str">
            <v>NONE</v>
          </cell>
          <cell r="AB1923" t="str">
            <v>SUB #11 WELLINGTON - MIDDLESEX AVEN</v>
          </cell>
          <cell r="AE1923">
            <v>4</v>
          </cell>
          <cell r="AF1923" t="str">
            <v>4</v>
          </cell>
          <cell r="AG1923">
            <v>40057</v>
          </cell>
          <cell r="AH1923">
            <v>200000</v>
          </cell>
          <cell r="AI1923">
            <v>0</v>
          </cell>
          <cell r="AJ1923">
            <v>1</v>
          </cell>
          <cell r="AK1923">
            <v>1</v>
          </cell>
          <cell r="AL1923">
            <v>0</v>
          </cell>
          <cell r="AM1923">
            <v>1</v>
          </cell>
          <cell r="AN1923">
            <v>1</v>
          </cell>
        </row>
        <row r="1924">
          <cell r="A1924" t="str">
            <v>C014548</v>
          </cell>
          <cell r="B1924">
            <v>5310</v>
          </cell>
          <cell r="D1924" t="str">
            <v>16W1 Upgrade/Service to Overlook R.</v>
          </cell>
          <cell r="E1924" t="str">
            <v>P_Electric Distribution Line MA</v>
          </cell>
          <cell r="F1924" t="str">
            <v>DCIG0108R6</v>
          </cell>
          <cell r="G1924" t="str">
            <v>49</v>
          </cell>
          <cell r="H1924" t="str">
            <v>NONE</v>
          </cell>
          <cell r="I1924" t="str">
            <v>SMALL, JASON</v>
          </cell>
          <cell r="J1924" t="str">
            <v>Statutory/Regulatory</v>
          </cell>
          <cell r="L1924" t="str">
            <v>New Business - Residential</v>
          </cell>
          <cell r="M1924" t="str">
            <v>Specific</v>
          </cell>
          <cell r="O1924" t="str">
            <v>Closed</v>
          </cell>
          <cell r="P1924">
            <v>7651</v>
          </cell>
          <cell r="Q1924" t="str">
            <v>C14548</v>
          </cell>
          <cell r="R1924">
            <v>38791</v>
          </cell>
          <cell r="S1924" t="str">
            <v>saenzj</v>
          </cell>
          <cell r="U1924" t="str">
            <v>Overlook Ridge will be served by the 16W1 and 16W3 feeders.The 16W1 will need to have its rating increased. This will require increasing its cable rating by reconductoring and relocating its getaway cables to existing manholes MH 1 a</v>
          </cell>
          <cell r="V1924" t="str">
            <v xml:space="preserve">  </v>
          </cell>
          <cell r="W1924" t="str">
            <v>The Overlook Ridge Complex is presently served by the 16W1 feeder. This commercial and residential development is being expanded in the old Rowe Quarry. Four additional buildings for a total of 3.3 MVA are projected to come online as part of the next phas</v>
          </cell>
          <cell r="X1924" t="str">
            <v>Div Ops-NE Electric</v>
          </cell>
          <cell r="Y1924" t="str">
            <v>75005310E</v>
          </cell>
          <cell r="Z1924" t="str">
            <v>MAE1000 - MA Electric Distribution PC</v>
          </cell>
          <cell r="AA1924" t="str">
            <v>NONE</v>
          </cell>
          <cell r="AB1924" t="str">
            <v>SUB #16 MAPLEWOOD - BROADWAY, MALDE</v>
          </cell>
          <cell r="AE1924">
            <v>3</v>
          </cell>
          <cell r="AF1924" t="str">
            <v>3</v>
          </cell>
          <cell r="AG1924">
            <v>39471</v>
          </cell>
          <cell r="AH1924">
            <v>702000</v>
          </cell>
          <cell r="AI1924">
            <v>0</v>
          </cell>
          <cell r="AJ1924">
            <v>0</v>
          </cell>
          <cell r="AK1924">
            <v>0</v>
          </cell>
          <cell r="AL1924">
            <v>1</v>
          </cell>
          <cell r="AM1924">
            <v>0</v>
          </cell>
          <cell r="AN1924">
            <v>1</v>
          </cell>
        </row>
        <row r="1925">
          <cell r="A1925" t="str">
            <v>C014549</v>
          </cell>
          <cell r="B1925">
            <v>5310</v>
          </cell>
          <cell r="C1925" t="str">
            <v>Distribution - NE North</v>
          </cell>
          <cell r="D1925" t="str">
            <v>Lynn New Ductbanks-Distribution</v>
          </cell>
          <cell r="E1925" t="str">
            <v>P_Electric Distribution Line MA</v>
          </cell>
          <cell r="F1925" t="str">
            <v>USSC-12-483 (DCIG1108P102-USSC-12-041)</v>
          </cell>
          <cell r="G1925" t="str">
            <v>41</v>
          </cell>
          <cell r="H1925" t="str">
            <v>23</v>
          </cell>
          <cell r="I1925" t="str">
            <v>HURLEY, KATHLEEN</v>
          </cell>
          <cell r="J1925" t="str">
            <v>Asset Condition</v>
          </cell>
          <cell r="K1925" t="str">
            <v>D_Non-REP LINE OTHER</v>
          </cell>
          <cell r="L1925" t="str">
            <v>Asset Replacement</v>
          </cell>
          <cell r="M1925" t="str">
            <v>Specific</v>
          </cell>
          <cell r="O1925" t="str">
            <v>open</v>
          </cell>
          <cell r="P1925">
            <v>8272</v>
          </cell>
          <cell r="Q1925" t="str">
            <v>C14549</v>
          </cell>
          <cell r="R1925">
            <v>38791</v>
          </cell>
          <cell r="S1925" t="str">
            <v>saenzj</v>
          </cell>
          <cell r="U1925" t="str">
            <v>Install new ductbanks along Union, Broad, Lewis and Humphrey Streets.</v>
          </cell>
          <cell r="V1925" t="str">
            <v>C014549 $5.670M, CD00769 $8.620M and C046810 $0.410M</v>
          </cell>
          <cell r="W1925" t="str">
            <v xml:space="preserve">  </v>
          </cell>
          <cell r="X1925" t="str">
            <v>Div Ops-NE Electric</v>
          </cell>
          <cell r="Y1925" t="str">
            <v>75005310E</v>
          </cell>
          <cell r="Z1925" t="str">
            <v>MAE1000 - MA Electric Distribution PC</v>
          </cell>
          <cell r="AA1925" t="str">
            <v>NONE</v>
          </cell>
          <cell r="AB1925" t="str">
            <v>SUB #21 LYNN - LYNNWAY, LYNN</v>
          </cell>
          <cell r="AC1925" t="str">
            <v>A4 C2 X1</v>
          </cell>
          <cell r="AE1925">
            <v>7</v>
          </cell>
          <cell r="AF1925" t="str">
            <v>7</v>
          </cell>
          <cell r="AG1925">
            <v>41325</v>
          </cell>
          <cell r="AH1925">
            <v>5670000</v>
          </cell>
          <cell r="AI1925" t="str">
            <v>1.10</v>
          </cell>
          <cell r="AJ1925" t="str">
            <v>1.10</v>
          </cell>
        </row>
        <row r="1926">
          <cell r="A1926" t="str">
            <v>C014567</v>
          </cell>
          <cell r="B1926">
            <v>5310</v>
          </cell>
          <cell r="C1926" t="str">
            <v>Distribution - NE North</v>
          </cell>
          <cell r="D1926" t="str">
            <v>Melrose#2 23kV Cable Rework for Tra</v>
          </cell>
          <cell r="E1926" t="str">
            <v>P_Electric Distribution Line MA</v>
          </cell>
          <cell r="G1926" t="str">
            <v>49</v>
          </cell>
          <cell r="H1926" t="str">
            <v>25</v>
          </cell>
          <cell r="I1926" t="str">
            <v>KLABON, GREGORY</v>
          </cell>
          <cell r="J1926" t="str">
            <v>Asset Condition</v>
          </cell>
          <cell r="K1926" t="str">
            <v>D_Non-REP LINE OTHER</v>
          </cell>
          <cell r="L1926" t="str">
            <v>Asset Replacement</v>
          </cell>
          <cell r="M1926" t="str">
            <v>Specific</v>
          </cell>
          <cell r="O1926" t="str">
            <v>open</v>
          </cell>
          <cell r="P1926">
            <v>8300</v>
          </cell>
          <cell r="Q1926" t="str">
            <v>C14567</v>
          </cell>
          <cell r="R1926">
            <v>38792</v>
          </cell>
          <cell r="S1926" t="str">
            <v>saenzj</v>
          </cell>
          <cell r="U1926" t="str">
            <v>Re-direct the existing 23kV cables at Melrose #2 to the new low profile 23kV yard.</v>
          </cell>
          <cell r="V1926" t="str">
            <v xml:space="preserve">Melrose #2 substation could not been found in the list for major locations, so Melrose #25 was selected instead in order to be able to initiate this project. Major location should be Melrose #2. </v>
          </cell>
          <cell r="W1926" t="str">
            <v>Melrose #2 substation will be converted from supply by three 115kV lines to two 115kV, removing the existing three 115/23 kV step-down transformers and replacing with two 115/23 kV 33/44/55 MVA units, and replacing the existing 23kV straight bus with 4 ba</v>
          </cell>
          <cell r="X1926" t="str">
            <v>Div Ops-NE Electric</v>
          </cell>
          <cell r="Y1926" t="str">
            <v>75005310E</v>
          </cell>
          <cell r="Z1926" t="str">
            <v>MAE1000 - MA Electric Distribution PC</v>
          </cell>
          <cell r="AA1926" t="str">
            <v>NONE</v>
          </cell>
          <cell r="AB1926" t="str">
            <v>MASS PLANT - MA 5310 - MAE1000</v>
          </cell>
          <cell r="AC1926" t="str">
            <v>A5 C1 X0</v>
          </cell>
          <cell r="AE1926">
            <v>1</v>
          </cell>
          <cell r="AF1926" t="str">
            <v>1</v>
          </cell>
          <cell r="AG1926">
            <v>39713</v>
          </cell>
          <cell r="AH1926">
            <v>570000</v>
          </cell>
        </row>
        <row r="1927">
          <cell r="A1927" t="str">
            <v>C014628</v>
          </cell>
          <cell r="B1927">
            <v>5310</v>
          </cell>
          <cell r="D1927" t="str">
            <v>Expand Westford #57 Substation</v>
          </cell>
          <cell r="E1927" t="str">
            <v>P_Electric Distribution Sub MA</v>
          </cell>
          <cell r="G1927" t="str">
            <v>27</v>
          </cell>
          <cell r="H1927" t="str">
            <v>NONE</v>
          </cell>
          <cell r="I1927" t="str">
            <v>KERZEL, KEITH</v>
          </cell>
          <cell r="J1927" t="str">
            <v>System Capacity &amp; Performance</v>
          </cell>
          <cell r="L1927" t="str">
            <v>Load Relief</v>
          </cell>
          <cell r="M1927" t="str">
            <v>Specific</v>
          </cell>
          <cell r="O1927" t="str">
            <v>Closed</v>
          </cell>
          <cell r="P1927">
            <v>7285</v>
          </cell>
          <cell r="Q1927" t="str">
            <v>C14628</v>
          </cell>
          <cell r="R1927">
            <v>38796</v>
          </cell>
          <cell r="S1927" t="str">
            <v>cerulj</v>
          </cell>
          <cell r="U1927" t="str">
            <v>Expand Westford #57 Substation</v>
          </cell>
          <cell r="V1927" t="str">
            <v xml:space="preserve">per request by Glenning, Daniel to re-closed prj# C01346 been re-opened for some unknown reason on 10/02/09_x000D_
</v>
          </cell>
          <cell r="W1927" t="str">
            <v>Lowell Area Study.  Feeder overloads in 2007: 211L1, 16L3, 57L2.  Also in 2007, SDC violation for Westford #57 T1, miscellaneous FDC violations and contingency overload at Meadowbrook #16 T1 and T2._x000D_
_x000D_
Latest analysis from the annual planning effort (9/07</v>
          </cell>
          <cell r="X1927" t="str">
            <v>Div Ops-NE Electric</v>
          </cell>
          <cell r="Y1927" t="str">
            <v>75005310E</v>
          </cell>
          <cell r="Z1927" t="str">
            <v>MAE1000 - MA Electric Distribution PC</v>
          </cell>
          <cell r="AA1927" t="str">
            <v>NONE</v>
          </cell>
          <cell r="AB1927" t="str">
            <v>SUB #57 WESTFORD - CONCORD ROAD, WE</v>
          </cell>
          <cell r="AE1927">
            <v>3</v>
          </cell>
          <cell r="AF1927" t="str">
            <v>3</v>
          </cell>
          <cell r="AG1927">
            <v>38813</v>
          </cell>
          <cell r="AH1927">
            <v>1300000</v>
          </cell>
          <cell r="AI1927">
            <v>0</v>
          </cell>
          <cell r="AJ1927">
            <v>0</v>
          </cell>
          <cell r="AK1927">
            <v>0</v>
          </cell>
          <cell r="AL1927">
            <v>1</v>
          </cell>
          <cell r="AM1927">
            <v>0</v>
          </cell>
          <cell r="AN1927">
            <v>1</v>
          </cell>
        </row>
        <row r="1928">
          <cell r="A1928" t="str">
            <v>C014629</v>
          </cell>
          <cell r="B1928">
            <v>5310</v>
          </cell>
          <cell r="D1928" t="str">
            <v>N. Chelmsford #2 New 115/13kV Sub</v>
          </cell>
          <cell r="E1928" t="str">
            <v>P_Electric Distribution Sub MA</v>
          </cell>
          <cell r="G1928" t="str">
            <v>NONE</v>
          </cell>
          <cell r="H1928" t="str">
            <v>NONE</v>
          </cell>
          <cell r="I1928" t="str">
            <v>KERZEL, KEITH</v>
          </cell>
          <cell r="J1928" t="str">
            <v>System Capacity &amp; Performance</v>
          </cell>
          <cell r="L1928" t="str">
            <v>Load Relief</v>
          </cell>
          <cell r="M1928" t="str">
            <v>Specific</v>
          </cell>
          <cell r="O1928" t="str">
            <v>cancelled</v>
          </cell>
          <cell r="P1928">
            <v>7397</v>
          </cell>
          <cell r="Q1928" t="str">
            <v>C14629</v>
          </cell>
          <cell r="R1928">
            <v>38796</v>
          </cell>
          <cell r="S1928" t="str">
            <v>cerulj</v>
          </cell>
          <cell r="U1928" t="str">
            <v>Install New 115/13.2kV metal clad substation at North Chelmsford #2.</v>
          </cell>
          <cell r="V1928" t="str">
            <v>Replaces C06651</v>
          </cell>
          <cell r="W1928" t="str">
            <v>Lowell Area Study - Distribution supply overloaded on contingency to Worthen Street substation, distribution supply overloaded on contingency to the Perry Street #3 substation, three feeders have FDC violations, two other feeders have unserved load.  By 2</v>
          </cell>
          <cell r="X1928" t="str">
            <v>Div Ops-NE Electric</v>
          </cell>
          <cell r="Y1928" t="str">
            <v>75005310E</v>
          </cell>
          <cell r="Z1928" t="str">
            <v>MAE1000 - MA Electric Distribution PC</v>
          </cell>
          <cell r="AA1928" t="str">
            <v>NONE</v>
          </cell>
          <cell r="AB1928" t="str">
            <v>SUB #2 NORTH CHELMSFORD - QUIGLEY A</v>
          </cell>
          <cell r="AE1928">
            <v>3</v>
          </cell>
          <cell r="AF1928" t="str">
            <v>3</v>
          </cell>
          <cell r="AG1928">
            <v>39223</v>
          </cell>
          <cell r="AH1928">
            <v>2023350</v>
          </cell>
          <cell r="AK1928">
            <v>39301</v>
          </cell>
        </row>
        <row r="1929">
          <cell r="A1929" t="str">
            <v>C014647</v>
          </cell>
          <cell r="B1929">
            <v>5310</v>
          </cell>
          <cell r="D1929" t="str">
            <v>Z-66L2 OH Getaway Reconductoring</v>
          </cell>
          <cell r="E1929" t="str">
            <v>P_Electric Distribution Line MA</v>
          </cell>
          <cell r="G1929" t="str">
            <v>NONE</v>
          </cell>
          <cell r="H1929" t="str">
            <v>NONE</v>
          </cell>
          <cell r="I1929" t="str">
            <v>HALL, STEVEN</v>
          </cell>
          <cell r="J1929" t="str">
            <v>System Capacity &amp; Performance</v>
          </cell>
          <cell r="L1929" t="str">
            <v>Load Relief</v>
          </cell>
          <cell r="M1929" t="str">
            <v>Specific</v>
          </cell>
          <cell r="O1929" t="str">
            <v>Closed</v>
          </cell>
          <cell r="P1929">
            <v>8875</v>
          </cell>
          <cell r="Q1929" t="str">
            <v>C14647</v>
          </cell>
          <cell r="R1929">
            <v>38797</v>
          </cell>
          <cell r="S1929" t="str">
            <v>patter</v>
          </cell>
          <cell r="U1929" t="str">
            <v>Reconductor 4 section (1400') of 336 spacer cable with 477 open wire.  I&amp;R L/B, 8 poles, xfrm, cutout, 3 arrestors, &amp; guying</v>
          </cell>
          <cell r="V1929" t="str">
            <v xml:space="preserve">  </v>
          </cell>
          <cell r="W1929" t="str">
            <v xml:space="preserve">Hillside Feeder 66L2 has 3 sections of 336 Spacer cable immediately after the getaway on Hillside Ave. which limits the feeder to 425A.  Without any changes this feeder is expected to be about 119% (HUF) loaded next summer. </v>
          </cell>
          <cell r="X1929" t="str">
            <v>Div Ops-NE Electric</v>
          </cell>
          <cell r="Y1929" t="str">
            <v>75005310E</v>
          </cell>
          <cell r="Z1929" t="str">
            <v>MAE1000 - MA Electric Distribution PC</v>
          </cell>
          <cell r="AA1929" t="str">
            <v>NONE</v>
          </cell>
          <cell r="AB1929" t="str">
            <v>MASS PLANT - MA 5310 - MAE1000</v>
          </cell>
          <cell r="AE1929">
            <v>2</v>
          </cell>
          <cell r="AF1929" t="str">
            <v>2</v>
          </cell>
          <cell r="AG1929">
            <v>39169</v>
          </cell>
          <cell r="AH1929">
            <v>113252</v>
          </cell>
          <cell r="AI1929">
            <v>0</v>
          </cell>
          <cell r="AJ1929">
            <v>1</v>
          </cell>
          <cell r="AK1929">
            <v>1</v>
          </cell>
          <cell r="AL1929">
            <v>0</v>
          </cell>
          <cell r="AM1929">
            <v>1</v>
          </cell>
          <cell r="AN1929">
            <v>1</v>
          </cell>
        </row>
        <row r="1930">
          <cell r="A1930" t="str">
            <v>C014648</v>
          </cell>
          <cell r="B1930">
            <v>5310</v>
          </cell>
          <cell r="D1930" t="str">
            <v>Install Barre to Petersham line</v>
          </cell>
          <cell r="E1930" t="str">
            <v>P_Electric Distribution Line MA</v>
          </cell>
          <cell r="G1930" t="str">
            <v>49</v>
          </cell>
          <cell r="H1930" t="str">
            <v>NONE</v>
          </cell>
          <cell r="I1930" t="str">
            <v>POISSON, JEAN</v>
          </cell>
          <cell r="J1930" t="str">
            <v>System Capacity &amp; Performance</v>
          </cell>
          <cell r="L1930" t="str">
            <v>Reliability - Dist</v>
          </cell>
          <cell r="M1930" t="str">
            <v>Specific</v>
          </cell>
          <cell r="N1930" t="str">
            <v>Eng Reliability Review</v>
          </cell>
          <cell r="O1930" t="str">
            <v>cancelled</v>
          </cell>
          <cell r="P1930">
            <v>8244</v>
          </cell>
          <cell r="Q1930" t="str">
            <v>C14648</v>
          </cell>
          <cell r="R1930">
            <v>38797</v>
          </cell>
          <cell r="S1930" t="str">
            <v>cleary</v>
          </cell>
          <cell r="U1930" t="str">
            <v>Install 3.6 miles of 3-477 spacer cable, 120 poles (MECo set), 2 loadbreak switches  1 recloser and misc OH equipment.</v>
          </cell>
          <cell r="V1930" t="str">
            <v xml:space="preserve">  </v>
          </cell>
          <cell r="W1930" t="str">
            <v xml:space="preserve">The Barre 604W1 feeder runs along the A-127 R/W with #2 copper mainline for about 12 miles. The pole plant is very old and in poor condition. By relocating much of the mainline onto Rt 122, 6.8 miles of the mainline can be removed from the R/W  where the </v>
          </cell>
          <cell r="X1930" t="str">
            <v>Div Ops-NE Electric</v>
          </cell>
          <cell r="Y1930" t="str">
            <v>75005310E</v>
          </cell>
          <cell r="Z1930" t="str">
            <v>MAE1000 - MA Electric Distribution PC</v>
          </cell>
          <cell r="AA1930" t="str">
            <v>NONE</v>
          </cell>
          <cell r="AB1930" t="str">
            <v>MASS PLANT - MA 5310 - MAE1000</v>
          </cell>
          <cell r="AE1930">
            <v>2</v>
          </cell>
          <cell r="AF1930" t="str">
            <v>2</v>
          </cell>
          <cell r="AG1930">
            <v>39128</v>
          </cell>
          <cell r="AH1930">
            <v>818000</v>
          </cell>
          <cell r="AK1930">
            <v>39784</v>
          </cell>
        </row>
        <row r="1931">
          <cell r="A1931" t="str">
            <v>C014668</v>
          </cell>
          <cell r="B1931">
            <v>5310</v>
          </cell>
          <cell r="D1931" t="str">
            <v>FENCE REPLACEMENT - N. WEYMOUTH SUB</v>
          </cell>
          <cell r="E1931" t="str">
            <v>P_Electric Distribution Sub MA</v>
          </cell>
          <cell r="G1931" t="str">
            <v>NONE</v>
          </cell>
          <cell r="H1931" t="str">
            <v>NONE</v>
          </cell>
          <cell r="I1931" t="str">
            <v>JUNAID, ABDUL</v>
          </cell>
          <cell r="J1931" t="str">
            <v>Asset Condition</v>
          </cell>
          <cell r="L1931" t="str">
            <v>Asset Replacement</v>
          </cell>
          <cell r="M1931" t="str">
            <v>Specific</v>
          </cell>
          <cell r="O1931" t="str">
            <v>Closed</v>
          </cell>
          <cell r="P1931">
            <v>7291</v>
          </cell>
          <cell r="Q1931" t="str">
            <v>C14668</v>
          </cell>
          <cell r="R1931">
            <v>38799</v>
          </cell>
          <cell r="S1931" t="str">
            <v>fritsc</v>
          </cell>
          <cell r="U1931" t="str">
            <v>REPLACE EXISTING FENCE ENCLOSING NORTH WEYMOUTH SUBSTATION.</v>
          </cell>
          <cell r="V1931" t="str">
            <v>THIS PROJECT IS NECESSARY AS THE DETERIOATED CONDITION POSES A SECURITY ISSUE.</v>
          </cell>
          <cell r="W1931" t="str">
            <v>THE CONDITION OF THE EXISTING FENCE HAS DETERIOATED TO THE POINT WHERE IT POSES A SECURITY RISK AND POTENTIAL SAFETY HAZARD.</v>
          </cell>
          <cell r="X1931" t="str">
            <v>Div Ops-NE Electric</v>
          </cell>
          <cell r="Y1931" t="str">
            <v>75005310E</v>
          </cell>
          <cell r="Z1931" t="str">
            <v>MAE1000 - MA Electric Distribution PC</v>
          </cell>
          <cell r="AA1931" t="str">
            <v>NONE</v>
          </cell>
          <cell r="AB1931" t="str">
            <v>MASS PLANT - MA 5310 - MAE1000</v>
          </cell>
          <cell r="AE1931">
            <v>2</v>
          </cell>
          <cell r="AF1931" t="str">
            <v>2</v>
          </cell>
          <cell r="AG1931">
            <v>39079</v>
          </cell>
          <cell r="AH1931">
            <v>86000</v>
          </cell>
          <cell r="AI1931">
            <v>1</v>
          </cell>
          <cell r="AJ1931">
            <v>1</v>
          </cell>
          <cell r="AK1931">
            <v>1</v>
          </cell>
          <cell r="AL1931">
            <v>0</v>
          </cell>
          <cell r="AM1931">
            <v>1</v>
          </cell>
          <cell r="AN1931">
            <v>1</v>
          </cell>
        </row>
        <row r="1932">
          <cell r="A1932" t="str">
            <v>C014670</v>
          </cell>
          <cell r="B1932">
            <v>5310</v>
          </cell>
          <cell r="D1932" t="str">
            <v>Heath - move SD- voltage problems</v>
          </cell>
          <cell r="E1932" t="str">
            <v>P_Electric Distribution Line MA</v>
          </cell>
          <cell r="G1932" t="str">
            <v>37</v>
          </cell>
          <cell r="H1932" t="str">
            <v>NONE</v>
          </cell>
          <cell r="J1932" t="str">
            <v>System Capacity &amp; Performance</v>
          </cell>
          <cell r="L1932" t="str">
            <v>Load Relief</v>
          </cell>
          <cell r="M1932" t="str">
            <v>Specific</v>
          </cell>
          <cell r="N1932" t="str">
            <v>HUF/Feeder Health Review</v>
          </cell>
          <cell r="O1932" t="str">
            <v>Closed</v>
          </cell>
          <cell r="P1932">
            <v>8158</v>
          </cell>
          <cell r="Q1932" t="str">
            <v>C14670</v>
          </cell>
          <cell r="R1932">
            <v>38799</v>
          </cell>
          <cell r="S1932" t="str">
            <v>cleary</v>
          </cell>
          <cell r="U1932" t="str">
            <v>Voltage problems in stepdown area  $35k  capital to move stepdwon and recond part of Swamp Rd Heath from  2-#4 Cu   210 customers, low voltage and an overlaoded stepdown at 125%  even after upgrading to a 167 kVA.</v>
          </cell>
          <cell r="V1932" t="str">
            <v>This area has been a thorn in our side for several years and has an extensive history of voltage problems most notably brown outs on the end of Flagg Hill Rd.    After receiving low voltage complaints and doing some investigation, we immediately increased</v>
          </cell>
          <cell r="W1932" t="str">
            <v xml:space="preserve">convert part of the P5-50 Colrain Stage Rd stepdown area to 7.9kV (serves 215 customers).  See attached sketch._x000D_
_x000D_
 _x000D_
This area has been a thorn in our side for several years and has an extensive history of voltage problems most notably brown outs on the </v>
          </cell>
          <cell r="X1932" t="str">
            <v>Div Ops-NE Electric</v>
          </cell>
          <cell r="Y1932" t="str">
            <v>75005310E</v>
          </cell>
          <cell r="Z1932" t="str">
            <v>MAE1000 - MA Electric Distribution PC</v>
          </cell>
          <cell r="AA1932" t="str">
            <v>NONE</v>
          </cell>
          <cell r="AB1932" t="str">
            <v>MASS PLANT - MA 5310 - MAE1000</v>
          </cell>
          <cell r="AE1932">
            <v>3</v>
          </cell>
          <cell r="AF1932" t="str">
            <v>3</v>
          </cell>
          <cell r="AG1932">
            <v>39525</v>
          </cell>
          <cell r="AH1932">
            <v>103504</v>
          </cell>
          <cell r="AI1932">
            <v>0</v>
          </cell>
          <cell r="AJ1932">
            <v>1</v>
          </cell>
          <cell r="AK1932">
            <v>1</v>
          </cell>
          <cell r="AL1932">
            <v>0</v>
          </cell>
          <cell r="AM1932">
            <v>1</v>
          </cell>
          <cell r="AN1932">
            <v>1</v>
          </cell>
        </row>
        <row r="1933">
          <cell r="A1933" t="str">
            <v>C014671</v>
          </cell>
          <cell r="B1933">
            <v>5310</v>
          </cell>
          <cell r="D1933" t="str">
            <v>Park St. 601W1 P56 Clark St.</v>
          </cell>
          <cell r="E1933" t="str">
            <v>P_Electric Distribution Line MA</v>
          </cell>
          <cell r="G1933" t="str">
            <v>37</v>
          </cell>
          <cell r="H1933" t="str">
            <v>NONE</v>
          </cell>
          <cell r="I1933" t="str">
            <v>MARINE, DAVID F</v>
          </cell>
          <cell r="J1933" t="str">
            <v>System Capacity &amp; Performance</v>
          </cell>
          <cell r="K1933" t="str">
            <v>D_Non-REP LINE OTHER</v>
          </cell>
          <cell r="L1933" t="str">
            <v>Reliability - Dist</v>
          </cell>
          <cell r="M1933" t="str">
            <v>Specific</v>
          </cell>
          <cell r="N1933" t="str">
            <v>Eng Reliability Review</v>
          </cell>
          <cell r="O1933" t="str">
            <v>Closed</v>
          </cell>
          <cell r="P1933">
            <v>8411</v>
          </cell>
          <cell r="Q1933" t="str">
            <v>C14671</v>
          </cell>
          <cell r="R1933">
            <v>38799</v>
          </cell>
          <cell r="S1933" t="str">
            <v>walshn</v>
          </cell>
          <cell r="U1933" t="str">
            <v>Add crossarms and two more phases between P56 Clark St. and P69 Mill Glen, 8000'.  This will be done in conjuction with transferring P41 Baldwinsville to the 612W1.</v>
          </cell>
          <cell r="V1933" t="str">
            <v xml:space="preserve">  </v>
          </cell>
          <cell r="W1933" t="str">
            <v>P56 Clark currently has 2620 connected kVA single phase, or 165A at 50% diversification.  This is too much for the 100k fuse and the 100A fuse holder.  Adding two more phases from P56 Clark to P69 Mill Glen will split up the load.  This will prevent remov</v>
          </cell>
          <cell r="X1933" t="str">
            <v>Div Ops-NE Electric</v>
          </cell>
          <cell r="Y1933" t="str">
            <v>75005310E</v>
          </cell>
          <cell r="Z1933" t="str">
            <v>MAE1000 - MA Electric Distribution PC</v>
          </cell>
          <cell r="AA1933" t="str">
            <v>NONE</v>
          </cell>
          <cell r="AB1933" t="str">
            <v>MASS PLANT - MA 5310 - MAE1000</v>
          </cell>
          <cell r="AE1933">
            <v>2</v>
          </cell>
          <cell r="AF1933" t="str">
            <v>2</v>
          </cell>
          <cell r="AG1933">
            <v>39412</v>
          </cell>
          <cell r="AH1933">
            <v>205000</v>
          </cell>
          <cell r="AI1933">
            <v>0</v>
          </cell>
          <cell r="AJ1933">
            <v>0</v>
          </cell>
          <cell r="AK1933">
            <v>1</v>
          </cell>
          <cell r="AL1933">
            <v>0</v>
          </cell>
          <cell r="AM1933">
            <v>1</v>
          </cell>
          <cell r="AN1933">
            <v>1</v>
          </cell>
        </row>
        <row r="1934">
          <cell r="A1934" t="str">
            <v>C014706</v>
          </cell>
          <cell r="B1934">
            <v>5310</v>
          </cell>
          <cell r="D1934" t="str">
            <v>Western MA Voter System</v>
          </cell>
          <cell r="E1934" t="str">
            <v>P_Electric GenPlant Fac IT Share MA</v>
          </cell>
          <cell r="G1934" t="str">
            <v>NONE</v>
          </cell>
          <cell r="H1934" t="str">
            <v>NONE</v>
          </cell>
          <cell r="M1934" t="str">
            <v>Specific</v>
          </cell>
          <cell r="O1934" t="str">
            <v>Closed</v>
          </cell>
          <cell r="Q1934" t="str">
            <v>C14706</v>
          </cell>
          <cell r="R1934">
            <v>38803</v>
          </cell>
          <cell r="S1934" t="str">
            <v>maljan</v>
          </cell>
          <cell r="U1934" t="str">
            <v xml:space="preserve">  </v>
          </cell>
          <cell r="V1934" t="str">
            <v>Voter equipment is located in the Westboro Mux Room.</v>
          </cell>
          <cell r="W1934" t="str">
            <v>Westboro and Lincoln Dispatch were experiencing audio interference when using the Bay state West, Western lowband operations two-way radio channel.  The voter system will automatically select the correct radio base station depending on the location of the</v>
          </cell>
          <cell r="X1934" t="str">
            <v>Div Ops-NE Electric</v>
          </cell>
          <cell r="Y1934" t="str">
            <v>75005310E</v>
          </cell>
          <cell r="Z1934" t="str">
            <v>MAE1000 - MA Electric Distribution PC</v>
          </cell>
          <cell r="AA1934" t="str">
            <v>NONE</v>
          </cell>
          <cell r="AB1934" t="str">
            <v>WESTBORO SERVICE CENTER-25 RESEARCH</v>
          </cell>
          <cell r="AE1934">
            <v>0</v>
          </cell>
        </row>
        <row r="1935">
          <cell r="A1935" t="str">
            <v>C014707</v>
          </cell>
          <cell r="B1935">
            <v>5310</v>
          </cell>
          <cell r="D1935" t="str">
            <v>MHW - North Canal Bridge, Lawrence</v>
          </cell>
          <cell r="E1935" t="str">
            <v>P_Electric Distribution Line MA</v>
          </cell>
          <cell r="G1935" t="str">
            <v>NONE</v>
          </cell>
          <cell r="H1935" t="str">
            <v>NONE</v>
          </cell>
          <cell r="I1935" t="str">
            <v>PATTERSON, JAMES</v>
          </cell>
          <cell r="L1935" t="str">
            <v>Public Requirements</v>
          </cell>
          <cell r="M1935" t="str">
            <v>Specific</v>
          </cell>
          <cell r="O1935" t="str">
            <v>cancelled</v>
          </cell>
          <cell r="Q1935" t="str">
            <v>C14707</v>
          </cell>
          <cell r="R1935">
            <v>38803</v>
          </cell>
          <cell r="S1935" t="str">
            <v>patter</v>
          </cell>
          <cell r="U1935" t="str">
            <v>Reimbursible Mass Highway Project MHD#602304 - preliminary estimate preparation</v>
          </cell>
          <cell r="V1935" t="str">
            <v xml:space="preserve">  </v>
          </cell>
          <cell r="W1935" t="str">
            <v>MassHighway will be reconstructing the North Canal Bridge on Amesbury Street, Lawrence.  The relocation of company facilities is 100% reimbursible.</v>
          </cell>
          <cell r="X1935" t="str">
            <v>Div Ops-NE Electric</v>
          </cell>
          <cell r="Y1935" t="str">
            <v>75005310E</v>
          </cell>
          <cell r="Z1935" t="str">
            <v>MAE1000 - MA Electric Distribution PC</v>
          </cell>
          <cell r="AA1935" t="str">
            <v>NONE</v>
          </cell>
          <cell r="AB1935" t="str">
            <v>MASS PLANT - MA 5310 - MAE1000</v>
          </cell>
          <cell r="AE1935">
            <v>1</v>
          </cell>
          <cell r="AF1935" t="str">
            <v>1</v>
          </cell>
          <cell r="AG1935">
            <v>38831</v>
          </cell>
          <cell r="AH1935">
            <v>0</v>
          </cell>
          <cell r="AK1935">
            <v>39758</v>
          </cell>
        </row>
        <row r="1936">
          <cell r="A1936" t="str">
            <v>C014726</v>
          </cell>
          <cell r="B1936">
            <v>5310</v>
          </cell>
          <cell r="D1936" t="str">
            <v>Northampton - New HVAC Unit</v>
          </cell>
          <cell r="E1936" t="str">
            <v>P_Electric GenPlant Fac IT Share MA</v>
          </cell>
          <cell r="G1936" t="str">
            <v>NONE</v>
          </cell>
          <cell r="H1936" t="str">
            <v>NONE</v>
          </cell>
          <cell r="I1936" t="str">
            <v>BURNS, PATRICK</v>
          </cell>
          <cell r="L1936" t="str">
            <v>Facilities</v>
          </cell>
          <cell r="M1936" t="str">
            <v>Specific</v>
          </cell>
          <cell r="O1936" t="str">
            <v>Closed</v>
          </cell>
          <cell r="Q1936" t="str">
            <v>C14726</v>
          </cell>
          <cell r="R1936">
            <v>38804</v>
          </cell>
          <cell r="S1936" t="str">
            <v>burnsp</v>
          </cell>
          <cell r="U1936" t="str">
            <v>Replace existing in wall HAVC unit w/ new Heat Pupm UNit.  Existing Unit potential fire hazard</v>
          </cell>
          <cell r="V1936" t="str">
            <v xml:space="preserve">  </v>
          </cell>
          <cell r="W1936" t="str">
            <v xml:space="preserve">  </v>
          </cell>
          <cell r="X1936" t="str">
            <v>Conversion Only</v>
          </cell>
          <cell r="Y1936" t="str">
            <v>99995310E</v>
          </cell>
          <cell r="Z1936" t="str">
            <v>MAE1000 - MA Electric Distribution PC</v>
          </cell>
          <cell r="AA1936" t="str">
            <v>NONE</v>
          </cell>
          <cell r="AB1936" t="str">
            <v xml:space="preserve">SERVICE BLDG - 548 HAYDENVILLE RD, </v>
          </cell>
          <cell r="AE1936">
            <v>2</v>
          </cell>
          <cell r="AF1936" t="str">
            <v>2</v>
          </cell>
          <cell r="AG1936">
            <v>38883</v>
          </cell>
          <cell r="AH1936">
            <v>14000</v>
          </cell>
          <cell r="AI1936">
            <v>1</v>
          </cell>
          <cell r="AJ1936">
            <v>1</v>
          </cell>
          <cell r="AK1936">
            <v>1</v>
          </cell>
          <cell r="AL1936">
            <v>0</v>
          </cell>
          <cell r="AM1936">
            <v>1</v>
          </cell>
          <cell r="AN1936">
            <v>1</v>
          </cell>
        </row>
        <row r="1937">
          <cell r="A1937" t="str">
            <v>C014786</v>
          </cell>
          <cell r="B1937">
            <v>5310</v>
          </cell>
          <cell r="D1937" t="str">
            <v>Park St. 601W1 Ryan St. R/W</v>
          </cell>
          <cell r="E1937" t="str">
            <v>P_Electric Distribution Line MA</v>
          </cell>
          <cell r="G1937" t="str">
            <v>27</v>
          </cell>
          <cell r="H1937" t="str">
            <v>15</v>
          </cell>
          <cell r="I1937" t="str">
            <v>MOKEY, MICHAEL</v>
          </cell>
          <cell r="J1937" t="str">
            <v>System Capacity &amp; Performance</v>
          </cell>
          <cell r="K1937" t="str">
            <v>D_Non-REP LINE OTHER</v>
          </cell>
          <cell r="L1937" t="str">
            <v>Reliability - Dist</v>
          </cell>
          <cell r="M1937" t="str">
            <v>Specific</v>
          </cell>
          <cell r="N1937" t="str">
            <v>Eng Reliability Review</v>
          </cell>
          <cell r="O1937" t="str">
            <v>Closed</v>
          </cell>
          <cell r="P1937">
            <v>8412</v>
          </cell>
          <cell r="Q1937" t="str">
            <v>C14786</v>
          </cell>
          <cell r="R1937">
            <v>38806</v>
          </cell>
          <cell r="S1937" t="str">
            <v>walshn</v>
          </cell>
          <cell r="U1937" t="str">
            <v>10 poles, 1400' 3-phase 1/0 TW, add crossarms and 2 phases to 2000' of existing single phase.</v>
          </cell>
          <cell r="V1937" t="str">
            <v xml:space="preserve">  </v>
          </cell>
          <cell r="W1937" t="str">
            <v>The Ryan St. R/W is 4400' long, 26 poles.  Average age of poles is 60 years.  6 poles (23% of total) have been determined to be condemned.  Several poles have cracked crossarms.  One pole is leaning severely. _x000D_
Estimate to bring Right of Way to Standard =</v>
          </cell>
          <cell r="X1937" t="str">
            <v>Div Ops-NE Electric</v>
          </cell>
          <cell r="Y1937" t="str">
            <v>75005310E</v>
          </cell>
          <cell r="Z1937" t="str">
            <v>MAE1000 - MA Electric Distribution PC</v>
          </cell>
          <cell r="AA1937" t="str">
            <v>NONE</v>
          </cell>
          <cell r="AB1937" t="str">
            <v>MASS PLANT - MA 5310 - MAE1000</v>
          </cell>
          <cell r="AE1937">
            <v>2</v>
          </cell>
          <cell r="AF1937" t="str">
            <v>2</v>
          </cell>
          <cell r="AG1937">
            <v>40158</v>
          </cell>
          <cell r="AH1937">
            <v>280000</v>
          </cell>
          <cell r="AI1937">
            <v>0</v>
          </cell>
          <cell r="AJ1937">
            <v>0</v>
          </cell>
          <cell r="AK1937">
            <v>0</v>
          </cell>
          <cell r="AL1937">
            <v>0</v>
          </cell>
          <cell r="AM1937">
            <v>1</v>
          </cell>
          <cell r="AN1937">
            <v>1</v>
          </cell>
        </row>
        <row r="1938">
          <cell r="A1938" t="str">
            <v>C014787</v>
          </cell>
          <cell r="B1938">
            <v>5310</v>
          </cell>
          <cell r="D1938" t="str">
            <v>SE-E Main St Sub New metal clad sub</v>
          </cell>
          <cell r="E1938" t="str">
            <v>P_Electric Distribution Sub MA</v>
          </cell>
          <cell r="G1938" t="str">
            <v>NONE</v>
          </cell>
          <cell r="H1938" t="str">
            <v>NONE</v>
          </cell>
          <cell r="I1938" t="str">
            <v>MAXIMOVICH, GEORGE</v>
          </cell>
          <cell r="J1938" t="str">
            <v>System Capacity &amp; Performance</v>
          </cell>
          <cell r="L1938" t="str">
            <v>Load Relief</v>
          </cell>
          <cell r="M1938" t="str">
            <v>Specific</v>
          </cell>
          <cell r="N1938" t="str">
            <v>Substation Supply Reliability Risk</v>
          </cell>
          <cell r="O1938" t="str">
            <v>cancelled</v>
          </cell>
          <cell r="P1938">
            <v>7511</v>
          </cell>
          <cell r="Q1938" t="str">
            <v>C14787</v>
          </cell>
          <cell r="R1938">
            <v>38806</v>
          </cell>
          <cell r="S1938" t="str">
            <v>thomp</v>
          </cell>
          <cell r="U1938" t="str">
            <v>Rebuild E Main St 13.8 kV sub with indoor metal clad gear</v>
          </cell>
          <cell r="V1938" t="str">
            <v>1/15/07 - Added planning classification and REP designation</v>
          </cell>
          <cell r="W1938" t="str">
            <v>Load releif</v>
          </cell>
          <cell r="X1938" t="str">
            <v>Div Ops-NE Electric</v>
          </cell>
          <cell r="Y1938" t="str">
            <v>75005310E</v>
          </cell>
          <cell r="Z1938" t="str">
            <v>MAE1000 - MA Electric Distribution PC</v>
          </cell>
          <cell r="AA1938" t="str">
            <v>NONE</v>
          </cell>
          <cell r="AB1938" t="str">
            <v>SUB #314 EAST MAIN STREET, WESTBORO</v>
          </cell>
          <cell r="AE1938">
            <v>0</v>
          </cell>
          <cell r="AK1938">
            <v>39262</v>
          </cell>
        </row>
        <row r="1939">
          <cell r="A1939" t="str">
            <v>C014788</v>
          </cell>
          <cell r="B1939">
            <v>5310</v>
          </cell>
          <cell r="D1939" t="str">
            <v>SE-WESTBO New 314W2 Feeder</v>
          </cell>
          <cell r="E1939" t="str">
            <v>P_Electric Distribution Line MA</v>
          </cell>
          <cell r="G1939" t="str">
            <v>NONE</v>
          </cell>
          <cell r="H1939" t="str">
            <v>NONE</v>
          </cell>
          <cell r="M1939" t="str">
            <v>Specific</v>
          </cell>
          <cell r="O1939" t="str">
            <v>cancelled</v>
          </cell>
          <cell r="Q1939" t="str">
            <v>C14788</v>
          </cell>
          <cell r="R1939">
            <v>38806</v>
          </cell>
          <cell r="S1939" t="str">
            <v>thomp</v>
          </cell>
          <cell r="U1939" t="str">
            <v>new feeder to Southboro for load releif, serves EMC loads</v>
          </cell>
          <cell r="V1939" t="str">
            <v xml:space="preserve">  </v>
          </cell>
          <cell r="W1939" t="str">
            <v>load relief</v>
          </cell>
          <cell r="X1939" t="str">
            <v>Div Ops-NE Electric</v>
          </cell>
          <cell r="Y1939" t="str">
            <v>75005310E</v>
          </cell>
          <cell r="Z1939" t="str">
            <v>MAE1000 - MA Electric Distribution PC</v>
          </cell>
          <cell r="AA1939" t="str">
            <v>NONE</v>
          </cell>
          <cell r="AB1939" t="str">
            <v>MASS PLANT - MA 5310 - MAE1000</v>
          </cell>
          <cell r="AE1939">
            <v>0</v>
          </cell>
          <cell r="AK1939">
            <v>38835</v>
          </cell>
        </row>
        <row r="1940">
          <cell r="A1940" t="str">
            <v>C014789</v>
          </cell>
          <cell r="B1940">
            <v>5310</v>
          </cell>
          <cell r="D1940" t="str">
            <v>SE-WESTBO Xtnd 312W1 Flanders Rd</v>
          </cell>
          <cell r="E1940" t="str">
            <v>P_Electric Distribution Line MA</v>
          </cell>
          <cell r="G1940" t="str">
            <v>NONE</v>
          </cell>
          <cell r="H1940" t="str">
            <v>NONE</v>
          </cell>
          <cell r="J1940" t="str">
            <v>System Capacity &amp; Performance</v>
          </cell>
          <cell r="L1940" t="str">
            <v>Load Relief</v>
          </cell>
          <cell r="M1940" t="str">
            <v>Specific</v>
          </cell>
          <cell r="O1940" t="str">
            <v>cancelled</v>
          </cell>
          <cell r="P1940">
            <v>8640</v>
          </cell>
          <cell r="Q1940" t="str">
            <v>C14789</v>
          </cell>
          <cell r="R1940">
            <v>38806</v>
          </cell>
          <cell r="S1940" t="str">
            <v>thomp</v>
          </cell>
          <cell r="U1940" t="str">
            <v>Extend 312W1 along Flanders RD to Erie Plas for Load relief</v>
          </cell>
          <cell r="V1940" t="str">
            <v xml:space="preserve">  </v>
          </cell>
          <cell r="W1940" t="str">
            <v>load relief</v>
          </cell>
          <cell r="X1940" t="str">
            <v>Div Ops-NE Electric</v>
          </cell>
          <cell r="Y1940" t="str">
            <v>75005310E</v>
          </cell>
          <cell r="Z1940" t="str">
            <v>MAE1000 - MA Electric Distribution PC</v>
          </cell>
          <cell r="AA1940" t="str">
            <v>NONE</v>
          </cell>
          <cell r="AB1940" t="str">
            <v>MASS PLANT - MA 5310 - MAE1000</v>
          </cell>
          <cell r="AE1940">
            <v>0</v>
          </cell>
          <cell r="AK1940">
            <v>41030</v>
          </cell>
        </row>
        <row r="1941">
          <cell r="A1941" t="str">
            <v>C014790</v>
          </cell>
          <cell r="B1941">
            <v>5310</v>
          </cell>
          <cell r="D1941" t="str">
            <v>SE-N Marl Sub  New 318W4 Fdr Pos</v>
          </cell>
          <cell r="E1941" t="str">
            <v>P_Electric Distribution Line MA</v>
          </cell>
          <cell r="G1941" t="str">
            <v>NONE</v>
          </cell>
          <cell r="H1941" t="str">
            <v>NONE</v>
          </cell>
          <cell r="L1941" t="str">
            <v>Load Relief</v>
          </cell>
          <cell r="M1941" t="str">
            <v>Specific</v>
          </cell>
          <cell r="O1941" t="str">
            <v>cancelled</v>
          </cell>
          <cell r="Q1941" t="str">
            <v>C14790</v>
          </cell>
          <cell r="R1941">
            <v>38806</v>
          </cell>
          <cell r="S1941" t="str">
            <v>thomp</v>
          </cell>
          <cell r="U1941" t="str">
            <v>New feeder for Design Criteria violations in 2008 and load relief of Bigelow St &amp; Don Lynch Blvd 2010</v>
          </cell>
          <cell r="V1941" t="str">
            <v xml:space="preserve">  </v>
          </cell>
          <cell r="W1941" t="str">
            <v>Design Criteria 2008 &amp; load relief 2010</v>
          </cell>
          <cell r="X1941" t="str">
            <v>Div Ops-NE Electric</v>
          </cell>
          <cell r="Y1941" t="str">
            <v>75005310E</v>
          </cell>
          <cell r="Z1941" t="str">
            <v>MAE1000 - MA Electric Distribution PC</v>
          </cell>
          <cell r="AA1941" t="str">
            <v>NONE</v>
          </cell>
          <cell r="AB1941" t="str">
            <v>SUB #318 NORTH MARLBOROUGH, MARLBOR</v>
          </cell>
          <cell r="AE1941">
            <v>0</v>
          </cell>
          <cell r="AK1941">
            <v>39225</v>
          </cell>
        </row>
        <row r="1942">
          <cell r="A1942" t="str">
            <v>C014791</v>
          </cell>
          <cell r="B1942">
            <v>5310</v>
          </cell>
          <cell r="D1942" t="str">
            <v>SE-MARLBO New routing for 318W4 Fdr</v>
          </cell>
          <cell r="E1942" t="str">
            <v>P_Electric Distribution Line MA</v>
          </cell>
          <cell r="G1942" t="str">
            <v>NONE</v>
          </cell>
          <cell r="H1942" t="str">
            <v>NONE</v>
          </cell>
          <cell r="I1942" t="str">
            <v>THOMPSON, JOHN</v>
          </cell>
          <cell r="J1942" t="str">
            <v>System Capacity &amp; Performance</v>
          </cell>
          <cell r="L1942" t="str">
            <v>Load Relief</v>
          </cell>
          <cell r="M1942" t="str">
            <v>Specific</v>
          </cell>
          <cell r="O1942" t="str">
            <v>cancelled</v>
          </cell>
          <cell r="P1942">
            <v>8593</v>
          </cell>
          <cell r="Q1942" t="str">
            <v>C14791</v>
          </cell>
          <cell r="R1942">
            <v>38806</v>
          </cell>
          <cell r="S1942" t="str">
            <v>thomp</v>
          </cell>
          <cell r="U1942" t="str">
            <v>re-route feeder to relieve Bigelow &amp; Don Lynch Blvd area</v>
          </cell>
          <cell r="V1942" t="str">
            <v xml:space="preserve">  </v>
          </cell>
          <cell r="W1942" t="str">
            <v>load relief</v>
          </cell>
          <cell r="X1942" t="str">
            <v>Div Ops-NE Electric</v>
          </cell>
          <cell r="Y1942" t="str">
            <v>75005310E</v>
          </cell>
          <cell r="Z1942" t="str">
            <v>MAE1000 - MA Electric Distribution PC</v>
          </cell>
          <cell r="AA1942" t="str">
            <v>NONE</v>
          </cell>
          <cell r="AB1942" t="str">
            <v>MASS PLANT - MA 5310 - MAE1000</v>
          </cell>
          <cell r="AE1942">
            <v>0</v>
          </cell>
          <cell r="AK1942">
            <v>41051</v>
          </cell>
        </row>
        <row r="1943">
          <cell r="A1943" t="str">
            <v>C014792</v>
          </cell>
          <cell r="B1943">
            <v>5310</v>
          </cell>
          <cell r="D1943" t="str">
            <v>SE-MARLBO Extnd 310W5 along Post Rd</v>
          </cell>
          <cell r="E1943" t="str">
            <v>P_Electric Distribution Line MA</v>
          </cell>
          <cell r="G1943" t="str">
            <v>NONE</v>
          </cell>
          <cell r="H1943" t="str">
            <v>NONE</v>
          </cell>
          <cell r="I1943" t="str">
            <v>THOMPSON, JOHN</v>
          </cell>
          <cell r="J1943" t="str">
            <v>System Capacity &amp; Performance</v>
          </cell>
          <cell r="L1943" t="str">
            <v>Load Relief</v>
          </cell>
          <cell r="M1943" t="str">
            <v>Specific</v>
          </cell>
          <cell r="O1943" t="str">
            <v>cancelled</v>
          </cell>
          <cell r="P1943">
            <v>8592</v>
          </cell>
          <cell r="Q1943" t="str">
            <v>C14792</v>
          </cell>
          <cell r="R1943">
            <v>38806</v>
          </cell>
          <cell r="S1943" t="str">
            <v>thomp</v>
          </cell>
          <cell r="U1943" t="str">
            <v>extend 310w5 for load relief</v>
          </cell>
          <cell r="V1943" t="str">
            <v xml:space="preserve">  </v>
          </cell>
          <cell r="W1943" t="str">
            <v>load relief</v>
          </cell>
          <cell r="X1943" t="str">
            <v>Div Ops-NE Electric</v>
          </cell>
          <cell r="Y1943" t="str">
            <v>75005310E</v>
          </cell>
          <cell r="Z1943" t="str">
            <v>MAE1000 - MA Electric Distribution PC</v>
          </cell>
          <cell r="AA1943" t="str">
            <v>NONE</v>
          </cell>
          <cell r="AB1943" t="str">
            <v>MASS PLANT - MA 5310 - MAE1000</v>
          </cell>
          <cell r="AE1943">
            <v>0</v>
          </cell>
          <cell r="AK1943">
            <v>41051</v>
          </cell>
        </row>
        <row r="1944">
          <cell r="A1944" t="str">
            <v>C014793</v>
          </cell>
          <cell r="B1944">
            <v>5310</v>
          </cell>
          <cell r="D1944" t="str">
            <v>SE-WESTBO New 314W7 Fdr</v>
          </cell>
          <cell r="E1944" t="str">
            <v>P_Electric Distribution Line MA</v>
          </cell>
          <cell r="G1944" t="str">
            <v>NONE</v>
          </cell>
          <cell r="H1944" t="str">
            <v>NONE</v>
          </cell>
          <cell r="J1944" t="str">
            <v>System Capacity &amp; Performance</v>
          </cell>
          <cell r="L1944" t="str">
            <v>Load Relief</v>
          </cell>
          <cell r="M1944" t="str">
            <v>Specific</v>
          </cell>
          <cell r="O1944" t="str">
            <v>cancelled</v>
          </cell>
          <cell r="P1944">
            <v>8637</v>
          </cell>
          <cell r="Q1944" t="str">
            <v>C14793</v>
          </cell>
          <cell r="R1944">
            <v>38806</v>
          </cell>
          <cell r="S1944" t="str">
            <v>thomp</v>
          </cell>
          <cell r="U1944" t="str">
            <v>Load relief to Westboro UG area</v>
          </cell>
          <cell r="V1944" t="str">
            <v xml:space="preserve">  </v>
          </cell>
          <cell r="W1944" t="str">
            <v>relieve 317w5 to Westboro UG</v>
          </cell>
          <cell r="X1944" t="str">
            <v>Div Ops-NE Electric</v>
          </cell>
          <cell r="Y1944" t="str">
            <v>75005310E</v>
          </cell>
          <cell r="Z1944" t="str">
            <v>MAE1000 - MA Electric Distribution PC</v>
          </cell>
          <cell r="AA1944" t="str">
            <v>NONE</v>
          </cell>
          <cell r="AB1944" t="str">
            <v>MASS PLANT - MA 5310 - MAE1000</v>
          </cell>
          <cell r="AE1944">
            <v>0</v>
          </cell>
          <cell r="AK1944">
            <v>41030</v>
          </cell>
        </row>
        <row r="1945">
          <cell r="A1945" t="str">
            <v>C014794</v>
          </cell>
          <cell r="B1945">
            <v>5310</v>
          </cell>
          <cell r="D1945" t="str">
            <v>SE-WESTBO  New 314W8 fdr</v>
          </cell>
          <cell r="E1945" t="str">
            <v>P_Electric Distribution Line MA</v>
          </cell>
          <cell r="G1945" t="str">
            <v>NONE</v>
          </cell>
          <cell r="H1945" t="str">
            <v>NONE</v>
          </cell>
          <cell r="J1945" t="str">
            <v>System Capacity &amp; Performance</v>
          </cell>
          <cell r="L1945" t="str">
            <v>Load Relief</v>
          </cell>
          <cell r="M1945" t="str">
            <v>Specific</v>
          </cell>
          <cell r="O1945" t="str">
            <v>cancelled</v>
          </cell>
          <cell r="P1945">
            <v>8634</v>
          </cell>
          <cell r="Q1945" t="str">
            <v>C14794</v>
          </cell>
          <cell r="R1945">
            <v>38806</v>
          </cell>
          <cell r="S1945" t="str">
            <v>thomp</v>
          </cell>
          <cell r="U1945" t="str">
            <v>New fdr to relieve 317w3</v>
          </cell>
          <cell r="V1945" t="str">
            <v>cancel per JMT request</v>
          </cell>
          <cell r="W1945" t="str">
            <v>load relief</v>
          </cell>
          <cell r="X1945" t="str">
            <v>Div Ops-NE Electric</v>
          </cell>
          <cell r="Y1945" t="str">
            <v>75005310E</v>
          </cell>
          <cell r="Z1945" t="str">
            <v>MAE1000 - MA Electric Distribution PC</v>
          </cell>
          <cell r="AA1945" t="str">
            <v>NONE</v>
          </cell>
          <cell r="AB1945" t="str">
            <v>MASS PLANT - MA 5310 - MAE1000</v>
          </cell>
          <cell r="AE1945">
            <v>0</v>
          </cell>
          <cell r="AK1945">
            <v>41030</v>
          </cell>
        </row>
        <row r="1946">
          <cell r="A1946" t="str">
            <v>C014795</v>
          </cell>
          <cell r="B1946">
            <v>5310</v>
          </cell>
          <cell r="D1946" t="str">
            <v>SE-MARLBO Re-route 317W5 to Simaran</v>
          </cell>
          <cell r="E1946" t="str">
            <v>P_Electric Distribution Line MA</v>
          </cell>
          <cell r="G1946" t="str">
            <v>NONE</v>
          </cell>
          <cell r="H1946" t="str">
            <v>NONE</v>
          </cell>
          <cell r="L1946" t="str">
            <v>Load Relief</v>
          </cell>
          <cell r="M1946" t="str">
            <v>Specific</v>
          </cell>
          <cell r="O1946" t="str">
            <v>cancelled</v>
          </cell>
          <cell r="Q1946" t="str">
            <v>C14795</v>
          </cell>
          <cell r="R1946">
            <v>38806</v>
          </cell>
          <cell r="S1946" t="str">
            <v>thomp</v>
          </cell>
          <cell r="U1946" t="str">
            <v>load relief in Simarano Dr area</v>
          </cell>
          <cell r="V1946" t="str">
            <v xml:space="preserve">  </v>
          </cell>
          <cell r="W1946" t="str">
            <v>load relief</v>
          </cell>
          <cell r="X1946" t="str">
            <v>Div Ops-NE Electric</v>
          </cell>
          <cell r="Y1946" t="str">
            <v>75005310E</v>
          </cell>
          <cell r="Z1946" t="str">
            <v>MAE1000 - MA Electric Distribution PC</v>
          </cell>
          <cell r="AA1946" t="str">
            <v>NONE</v>
          </cell>
          <cell r="AB1946" t="str">
            <v>MASS PLANT - MA 5310 - MAE1000</v>
          </cell>
          <cell r="AE1946">
            <v>0</v>
          </cell>
          <cell r="AK1946">
            <v>40337</v>
          </cell>
        </row>
        <row r="1947">
          <cell r="A1947" t="str">
            <v>C014796</v>
          </cell>
          <cell r="B1947">
            <v>5310</v>
          </cell>
          <cell r="D1947" t="str">
            <v>SE-SOUTHBO Xtnd 310W3 Xprs 314W4</v>
          </cell>
          <cell r="E1947" t="str">
            <v>P_Electric Distribution Line MA</v>
          </cell>
          <cell r="G1947" t="str">
            <v>NONE</v>
          </cell>
          <cell r="H1947" t="str">
            <v>NONE</v>
          </cell>
          <cell r="J1947" t="str">
            <v>System Capacity &amp; Performance</v>
          </cell>
          <cell r="L1947" t="str">
            <v>Load Relief</v>
          </cell>
          <cell r="M1947" t="str">
            <v>Specific</v>
          </cell>
          <cell r="O1947" t="str">
            <v>cancelled</v>
          </cell>
          <cell r="P1947">
            <v>8624</v>
          </cell>
          <cell r="Q1947" t="str">
            <v>C14796</v>
          </cell>
          <cell r="R1947">
            <v>38806</v>
          </cell>
          <cell r="S1947" t="str">
            <v>thomp</v>
          </cell>
          <cell r="U1947" t="str">
            <v>extend 310w3 to Deerfoot rd, express 314W4 along deerfoot rd</v>
          </cell>
          <cell r="V1947" t="str">
            <v xml:space="preserve">Cancelled per request from Thompson, John </v>
          </cell>
          <cell r="W1947" t="str">
            <v>load relief</v>
          </cell>
          <cell r="X1947" t="str">
            <v>Div Ops-NE Electric</v>
          </cell>
          <cell r="Y1947" t="str">
            <v>75005310E</v>
          </cell>
          <cell r="Z1947" t="str">
            <v>MAE1000 - MA Electric Distribution PC</v>
          </cell>
          <cell r="AA1947" t="str">
            <v>NONE</v>
          </cell>
          <cell r="AB1947" t="str">
            <v>MASS PLANT - MA 5310 - MAE1000</v>
          </cell>
          <cell r="AE1947">
            <v>0</v>
          </cell>
          <cell r="AK1947">
            <v>41030</v>
          </cell>
        </row>
        <row r="1948">
          <cell r="A1948" t="str">
            <v>C014797</v>
          </cell>
          <cell r="B1948">
            <v>5310</v>
          </cell>
          <cell r="D1948" t="str">
            <v>SE-Fisher St sub  New W4 fdr Pos</v>
          </cell>
          <cell r="E1948" t="str">
            <v>P_Electric Distribution Sub MA</v>
          </cell>
          <cell r="G1948" t="str">
            <v>NONE</v>
          </cell>
          <cell r="H1948" t="str">
            <v>NONE</v>
          </cell>
          <cell r="M1948" t="str">
            <v>Specific</v>
          </cell>
          <cell r="O1948" t="str">
            <v>cancelled</v>
          </cell>
          <cell r="Q1948" t="str">
            <v>C14797</v>
          </cell>
          <cell r="R1948">
            <v>38806</v>
          </cell>
          <cell r="S1948" t="str">
            <v>thomp</v>
          </cell>
          <cell r="U1948" t="str">
            <v>for load relief in Flanders rd area</v>
          </cell>
          <cell r="V1948" t="str">
            <v xml:space="preserve">  </v>
          </cell>
          <cell r="W1948" t="str">
            <v>load relief</v>
          </cell>
          <cell r="X1948" t="str">
            <v>Div Ops-NE Electric</v>
          </cell>
          <cell r="Y1948" t="str">
            <v>75005310E</v>
          </cell>
          <cell r="Z1948" t="str">
            <v>MAE1000 - MA Electric Distribution PC</v>
          </cell>
          <cell r="AA1948" t="str">
            <v>NONE</v>
          </cell>
          <cell r="AB1948" t="str">
            <v>MASS PLANT - MA 5310 - MAE1000</v>
          </cell>
          <cell r="AE1948">
            <v>0</v>
          </cell>
          <cell r="AK1948">
            <v>39120</v>
          </cell>
        </row>
        <row r="1949">
          <cell r="A1949" t="str">
            <v>C014798</v>
          </cell>
          <cell r="B1949">
            <v>5310</v>
          </cell>
          <cell r="D1949" t="str">
            <v>SE-WESTBO New Fisher St W4 Fdr</v>
          </cell>
          <cell r="E1949" t="str">
            <v>P_Electric Distribution Line MA</v>
          </cell>
          <cell r="G1949" t="str">
            <v>NONE</v>
          </cell>
          <cell r="H1949" t="str">
            <v>NONE</v>
          </cell>
          <cell r="M1949" t="str">
            <v>Specific</v>
          </cell>
          <cell r="O1949" t="str">
            <v>cancelled</v>
          </cell>
          <cell r="Q1949" t="str">
            <v>C14798</v>
          </cell>
          <cell r="R1949">
            <v>38806</v>
          </cell>
          <cell r="S1949" t="str">
            <v>thomp</v>
          </cell>
          <cell r="U1949" t="str">
            <v>load releif in Flanders Rd area</v>
          </cell>
          <cell r="V1949" t="str">
            <v xml:space="preserve">  </v>
          </cell>
          <cell r="W1949" t="str">
            <v>load relief in Flanders Rd area</v>
          </cell>
          <cell r="X1949" t="str">
            <v>Div Ops-NE Electric</v>
          </cell>
          <cell r="Y1949" t="str">
            <v>75005310E</v>
          </cell>
          <cell r="Z1949" t="str">
            <v>MAE1000 - MA Electric Distribution PC</v>
          </cell>
          <cell r="AA1949" t="str">
            <v>NONE</v>
          </cell>
          <cell r="AB1949" t="str">
            <v>MASS PLANT - MA 5310 - MAE1000</v>
          </cell>
          <cell r="AE1949">
            <v>0</v>
          </cell>
          <cell r="AK1949">
            <v>39120</v>
          </cell>
        </row>
        <row r="1950">
          <cell r="A1950" t="str">
            <v>C014799</v>
          </cell>
          <cell r="B1950">
            <v>5310</v>
          </cell>
          <cell r="D1950" t="str">
            <v>Laurel Circle - New Feeder Position</v>
          </cell>
          <cell r="E1950" t="str">
            <v>P_Electric Distribution Sub MA</v>
          </cell>
          <cell r="G1950" t="str">
            <v>NONE</v>
          </cell>
          <cell r="H1950" t="str">
            <v>NONE</v>
          </cell>
          <cell r="I1950" t="str">
            <v>WALSH, NATHAN</v>
          </cell>
          <cell r="L1950" t="str">
            <v>Load Relief</v>
          </cell>
          <cell r="M1950" t="str">
            <v>Specific</v>
          </cell>
          <cell r="O1950" t="str">
            <v>cancelled</v>
          </cell>
          <cell r="Q1950" t="str">
            <v>C14799</v>
          </cell>
          <cell r="R1950">
            <v>38806</v>
          </cell>
          <cell r="S1950" t="str">
            <v>walshn</v>
          </cell>
          <cell r="U1950" t="str">
            <v>Install new low-profile feeder position and cap bank at the Laurel Circle sub</v>
          </cell>
          <cell r="V1950" t="str">
            <v xml:space="preserve">  </v>
          </cell>
          <cell r="W1950" t="str">
            <v xml:space="preserve">Score = 29_x000D_
Overload = 110% for one feeder.  </v>
          </cell>
          <cell r="X1950" t="str">
            <v>Div Ops-NE Electric</v>
          </cell>
          <cell r="Y1950" t="str">
            <v>75005310E</v>
          </cell>
          <cell r="Z1950" t="str">
            <v>MAE1000 - MA Electric Distribution PC</v>
          </cell>
          <cell r="AA1950" t="str">
            <v>NONE</v>
          </cell>
          <cell r="AB1950" t="str">
            <v>SUB #227-LAUREL CIRCLE, SHIRLEY MA</v>
          </cell>
          <cell r="AE1950">
            <v>0</v>
          </cell>
          <cell r="AK1950">
            <v>39262</v>
          </cell>
        </row>
        <row r="1951">
          <cell r="A1951" t="str">
            <v>C014800</v>
          </cell>
          <cell r="B1951">
            <v>5310</v>
          </cell>
          <cell r="D1951" t="str">
            <v>SE-WESTBO Route 312W2 along RR R/W</v>
          </cell>
          <cell r="E1951" t="str">
            <v>P_Electric Distribution Line MA</v>
          </cell>
          <cell r="G1951" t="str">
            <v>NONE</v>
          </cell>
          <cell r="H1951" t="str">
            <v>NONE</v>
          </cell>
          <cell r="J1951" t="str">
            <v>System Capacity &amp; Performance</v>
          </cell>
          <cell r="L1951" t="str">
            <v>Load Relief</v>
          </cell>
          <cell r="M1951" t="str">
            <v>Specific</v>
          </cell>
          <cell r="O1951" t="str">
            <v>cancelled</v>
          </cell>
          <cell r="P1951">
            <v>8639</v>
          </cell>
          <cell r="Q1951" t="str">
            <v>C14800</v>
          </cell>
          <cell r="R1951">
            <v>38806</v>
          </cell>
          <cell r="S1951" t="str">
            <v>thomp</v>
          </cell>
          <cell r="U1951" t="str">
            <v>load relief to Flanders Rd area</v>
          </cell>
          <cell r="V1951" t="str">
            <v xml:space="preserve">  </v>
          </cell>
          <cell r="W1951" t="str">
            <v>load relief</v>
          </cell>
          <cell r="X1951" t="str">
            <v>Div Ops-NE Electric</v>
          </cell>
          <cell r="Y1951" t="str">
            <v>75005310E</v>
          </cell>
          <cell r="Z1951" t="str">
            <v>MAE1000 - MA Electric Distribution PC</v>
          </cell>
          <cell r="AA1951" t="str">
            <v>NONE</v>
          </cell>
          <cell r="AB1951" t="str">
            <v>MASS PLANT - MA 5310 - MAE1000</v>
          </cell>
          <cell r="AE1951">
            <v>0</v>
          </cell>
          <cell r="AK1951">
            <v>41030</v>
          </cell>
        </row>
        <row r="1952">
          <cell r="A1952" t="str">
            <v>C014801</v>
          </cell>
          <cell r="B1952">
            <v>5310</v>
          </cell>
          <cell r="D1952" t="str">
            <v>Laurel Circle - New Feeder Line</v>
          </cell>
          <cell r="E1952" t="str">
            <v>P_Electric Distribution Line MA</v>
          </cell>
          <cell r="G1952" t="str">
            <v>NONE</v>
          </cell>
          <cell r="H1952" t="str">
            <v>NONE</v>
          </cell>
          <cell r="L1952" t="str">
            <v>Other</v>
          </cell>
          <cell r="M1952" t="str">
            <v>Specific</v>
          </cell>
          <cell r="O1952" t="str">
            <v>cancelled</v>
          </cell>
          <cell r="Q1952" t="str">
            <v>C14801</v>
          </cell>
          <cell r="R1952">
            <v>38806</v>
          </cell>
          <cell r="S1952" t="str">
            <v>walshn</v>
          </cell>
          <cell r="U1952" t="str">
            <v>Leominster East Study.  Install 19,000' new wire</v>
          </cell>
          <cell r="V1952" t="str">
            <v xml:space="preserve">  </v>
          </cell>
          <cell r="W1952" t="str">
            <v>Score = 29_x000D_
Overload = 110% for one feeder</v>
          </cell>
          <cell r="X1952" t="str">
            <v>Div Ops-NE Electric</v>
          </cell>
          <cell r="Y1952" t="str">
            <v>75005310E</v>
          </cell>
          <cell r="Z1952" t="str">
            <v>MAE1000 - MA Electric Distribution PC</v>
          </cell>
          <cell r="AA1952" t="str">
            <v>NONE</v>
          </cell>
          <cell r="AB1952" t="str">
            <v>MASS PLANT - MA 5310 - MAE1000</v>
          </cell>
          <cell r="AE1952">
            <v>0</v>
          </cell>
          <cell r="AK1952">
            <v>39645</v>
          </cell>
        </row>
        <row r="1953">
          <cell r="A1953" t="str">
            <v>C014802</v>
          </cell>
          <cell r="B1953">
            <v>5310</v>
          </cell>
          <cell r="D1953" t="str">
            <v>DOTR--MHD#602459- Bridge MainStLeom</v>
          </cell>
          <cell r="E1953" t="str">
            <v>P_Electric Distribution Line MA</v>
          </cell>
          <cell r="G1953" t="str">
            <v>NONE</v>
          </cell>
          <cell r="H1953" t="str">
            <v>NONE</v>
          </cell>
          <cell r="I1953" t="str">
            <v>OSIMBONI, AYODELE</v>
          </cell>
          <cell r="J1953" t="str">
            <v>Statutory/Regulatory</v>
          </cell>
          <cell r="L1953" t="str">
            <v>Public Requirements</v>
          </cell>
          <cell r="M1953" t="str">
            <v>Specific</v>
          </cell>
          <cell r="O1953" t="str">
            <v>Closed</v>
          </cell>
          <cell r="P1953">
            <v>8003</v>
          </cell>
          <cell r="Q1953" t="str">
            <v>C14802</v>
          </cell>
          <cell r="R1953">
            <v>38806</v>
          </cell>
          <cell r="S1953" t="str">
            <v>alvara</v>
          </cell>
          <cell r="U1953" t="str">
            <v>DOTR-- MHD#602459  Relocate OH Bridge on Main St, Leominster over the Nashua River</v>
          </cell>
          <cell r="V1953" t="str">
            <v xml:space="preserve">  </v>
          </cell>
          <cell r="W1953" t="str">
            <v>Public requirement to relocate facilities across bridge in order to accommodate bridge widening.</v>
          </cell>
          <cell r="X1953" t="str">
            <v>Div Ops-NE Electric</v>
          </cell>
          <cell r="Y1953" t="str">
            <v>75005310E</v>
          </cell>
          <cell r="Z1953" t="str">
            <v>MAE1000 - MA Electric Distribution PC</v>
          </cell>
          <cell r="AA1953" t="str">
            <v>NONE</v>
          </cell>
          <cell r="AB1953" t="str">
            <v xml:space="preserve">COMPANY 5310 LEVEL ELECT DIST </v>
          </cell>
          <cell r="AE1953">
            <v>2</v>
          </cell>
          <cell r="AF1953" t="str">
            <v>2</v>
          </cell>
          <cell r="AG1953">
            <v>39471</v>
          </cell>
          <cell r="AH1953">
            <v>145295</v>
          </cell>
          <cell r="AI1953">
            <v>0</v>
          </cell>
          <cell r="AJ1953">
            <v>1</v>
          </cell>
          <cell r="AK1953">
            <v>1</v>
          </cell>
          <cell r="AL1953">
            <v>0</v>
          </cell>
          <cell r="AM1953">
            <v>1</v>
          </cell>
          <cell r="AN1953">
            <v>1</v>
          </cell>
        </row>
        <row r="1954">
          <cell r="A1954" t="str">
            <v>C014806</v>
          </cell>
          <cell r="B1954">
            <v>5310</v>
          </cell>
          <cell r="D1954" t="str">
            <v>BSW Annual Crew Removal Activities</v>
          </cell>
          <cell r="E1954" t="str">
            <v>P_Electric Distribution Line MA</v>
          </cell>
          <cell r="G1954" t="str">
            <v>49</v>
          </cell>
          <cell r="H1954" t="str">
            <v>NONE</v>
          </cell>
          <cell r="I1954" t="str">
            <v>ALVARADO, MARILYN</v>
          </cell>
          <cell r="J1954" t="str">
            <v>Damage/Failure</v>
          </cell>
          <cell r="L1954" t="str">
            <v>Damage/Failure</v>
          </cell>
          <cell r="M1954" t="str">
            <v>Specific</v>
          </cell>
          <cell r="O1954" t="str">
            <v>Closed</v>
          </cell>
          <cell r="P1954">
            <v>7857</v>
          </cell>
          <cell r="Q1954" t="str">
            <v>C14806</v>
          </cell>
          <cell r="R1954">
            <v>38807</v>
          </cell>
          <cell r="S1954" t="str">
            <v>alvara</v>
          </cell>
          <cell r="U1954" t="str">
            <v>To track WRs used to charge BSW Division crew time for removal actiities used throughout the fiscal year.   WRs are required to allow the crews to be scheduled in STORMS</v>
          </cell>
          <cell r="V1954" t="str">
            <v xml:space="preserve">  </v>
          </cell>
          <cell r="W1954" t="str">
            <v xml:space="preserve">  </v>
          </cell>
          <cell r="X1954" t="str">
            <v>Div Ops-NE Electric</v>
          </cell>
          <cell r="Y1954" t="str">
            <v>75005310E</v>
          </cell>
          <cell r="Z1954" t="str">
            <v>MAE1000 - MA Electric Distribution PC</v>
          </cell>
          <cell r="AA1954" t="str">
            <v>NONE</v>
          </cell>
          <cell r="AB1954" t="str">
            <v>MASS PLANT - MA 5310 - MAE1000</v>
          </cell>
          <cell r="AE1954">
            <v>1</v>
          </cell>
          <cell r="AF1954" t="str">
            <v>1</v>
          </cell>
          <cell r="AG1954">
            <v>38807</v>
          </cell>
          <cell r="AH1954">
            <v>79677</v>
          </cell>
          <cell r="AI1954">
            <v>1</v>
          </cell>
          <cell r="AJ1954">
            <v>1</v>
          </cell>
          <cell r="AK1954">
            <v>1</v>
          </cell>
          <cell r="AL1954">
            <v>0</v>
          </cell>
          <cell r="AM1954">
            <v>1</v>
          </cell>
          <cell r="AN1954">
            <v>1</v>
          </cell>
        </row>
        <row r="1955">
          <cell r="A1955" t="str">
            <v>C014807</v>
          </cell>
          <cell r="B1955">
            <v>5310</v>
          </cell>
          <cell r="D1955" t="str">
            <v>SE-DEPOT ST SUB  Add 335W5 Fdr Pos</v>
          </cell>
          <cell r="E1955" t="str">
            <v>P_Electric Distribution Sub MA</v>
          </cell>
          <cell r="G1955" t="str">
            <v>NONE</v>
          </cell>
          <cell r="H1955" t="str">
            <v>NONE</v>
          </cell>
          <cell r="M1955" t="str">
            <v>Specific</v>
          </cell>
          <cell r="O1955" t="str">
            <v>cancelled</v>
          </cell>
          <cell r="Q1955" t="str">
            <v>C14807</v>
          </cell>
          <cell r="R1955">
            <v>38807</v>
          </cell>
          <cell r="S1955" t="str">
            <v>thomp</v>
          </cell>
          <cell r="U1955" t="str">
            <v>Add new feeder position for area load relief</v>
          </cell>
          <cell r="V1955" t="str">
            <v xml:space="preserve">  </v>
          </cell>
          <cell r="W1955" t="str">
            <v>Load Relief</v>
          </cell>
          <cell r="X1955" t="str">
            <v>Div Ops-NE Electric</v>
          </cell>
          <cell r="Y1955" t="str">
            <v>75005310E</v>
          </cell>
          <cell r="Z1955" t="str">
            <v>MAE1000 - MA Electric Distribution PC</v>
          </cell>
          <cell r="AA1955" t="str">
            <v>NONE</v>
          </cell>
          <cell r="AB1955" t="str">
            <v>SUB #335 DEPOT ST, MILFORD</v>
          </cell>
          <cell r="AE1955">
            <v>0</v>
          </cell>
          <cell r="AK1955">
            <v>39262</v>
          </cell>
        </row>
        <row r="1956">
          <cell r="A1956" t="str">
            <v>C014808</v>
          </cell>
          <cell r="B1956">
            <v>5310</v>
          </cell>
          <cell r="D1956" t="str">
            <v>SE-MILF  New 335W5 Fdr</v>
          </cell>
          <cell r="E1956" t="str">
            <v>P_Electric Distribution Line MA</v>
          </cell>
          <cell r="G1956" t="str">
            <v>NONE</v>
          </cell>
          <cell r="H1956" t="str">
            <v>NONE</v>
          </cell>
          <cell r="J1956" t="str">
            <v>System Capacity &amp; Performance</v>
          </cell>
          <cell r="L1956" t="str">
            <v>Load Relief</v>
          </cell>
          <cell r="M1956" t="str">
            <v>Specific</v>
          </cell>
          <cell r="O1956" t="str">
            <v>cancelled</v>
          </cell>
          <cell r="P1956">
            <v>8598</v>
          </cell>
          <cell r="Q1956" t="str">
            <v>C14808</v>
          </cell>
          <cell r="R1956">
            <v>38807</v>
          </cell>
          <cell r="S1956" t="str">
            <v>thomp</v>
          </cell>
          <cell r="U1956" t="str">
            <v>new feeder for area load relief</v>
          </cell>
          <cell r="V1956" t="str">
            <v xml:space="preserve">  </v>
          </cell>
          <cell r="W1956" t="str">
            <v>load relief</v>
          </cell>
          <cell r="X1956" t="str">
            <v>Div Ops-NE Electric</v>
          </cell>
          <cell r="Y1956" t="str">
            <v>75005310E</v>
          </cell>
          <cell r="Z1956" t="str">
            <v>MAE1000 - MA Electric Distribution PC</v>
          </cell>
          <cell r="AA1956" t="str">
            <v>NONE</v>
          </cell>
          <cell r="AB1956" t="str">
            <v>MASS PLANT - MA 5310 - MAE1000</v>
          </cell>
          <cell r="AE1956">
            <v>0</v>
          </cell>
          <cell r="AK1956">
            <v>41030</v>
          </cell>
        </row>
        <row r="1957">
          <cell r="A1957" t="str">
            <v>C014809</v>
          </cell>
          <cell r="B1957">
            <v>5310</v>
          </cell>
          <cell r="D1957" t="str">
            <v>SE-MILF  Xfer Cedar St  to 335W2</v>
          </cell>
          <cell r="E1957" t="str">
            <v>P_Electric Distribution Line MA</v>
          </cell>
          <cell r="G1957" t="str">
            <v>NONE</v>
          </cell>
          <cell r="H1957" t="str">
            <v>NONE</v>
          </cell>
          <cell r="I1957" t="str">
            <v>THOMPSON, JOHN</v>
          </cell>
          <cell r="J1957" t="str">
            <v>System Capacity &amp; Performance</v>
          </cell>
          <cell r="L1957" t="str">
            <v>Load Relief</v>
          </cell>
          <cell r="M1957" t="str">
            <v>Specific</v>
          </cell>
          <cell r="O1957" t="str">
            <v>Closed</v>
          </cell>
          <cell r="P1957">
            <v>8601</v>
          </cell>
          <cell r="Q1957" t="str">
            <v>C14809</v>
          </cell>
          <cell r="R1957">
            <v>38807</v>
          </cell>
          <cell r="S1957" t="str">
            <v>thomp</v>
          </cell>
          <cell r="U1957" t="str">
            <v>area load relief</v>
          </cell>
          <cell r="V1957" t="str">
            <v xml:space="preserve">  </v>
          </cell>
          <cell r="W1957" t="str">
            <v>Load relief</v>
          </cell>
          <cell r="X1957" t="str">
            <v>Div Ops-NE Electric</v>
          </cell>
          <cell r="Y1957" t="str">
            <v>75005310E</v>
          </cell>
          <cell r="Z1957" t="str">
            <v>MAE1000 - MA Electric Distribution PC</v>
          </cell>
          <cell r="AA1957" t="str">
            <v>NONE</v>
          </cell>
          <cell r="AB1957" t="str">
            <v>MASS PLANT - MA 5310 - MAE1000</v>
          </cell>
          <cell r="AE1957">
            <v>0</v>
          </cell>
        </row>
        <row r="1958">
          <cell r="A1958" t="str">
            <v>C014810</v>
          </cell>
          <cell r="B1958">
            <v>5310</v>
          </cell>
          <cell r="D1958" t="str">
            <v>SE-UXBR New 321W3 Fdr to S Uxbridge</v>
          </cell>
          <cell r="E1958" t="str">
            <v>P_Electric Distribution Line MA</v>
          </cell>
          <cell r="G1958" t="str">
            <v>NONE</v>
          </cell>
          <cell r="H1958" t="str">
            <v>NONE</v>
          </cell>
          <cell r="I1958" t="str">
            <v>COOPER, ROGER</v>
          </cell>
          <cell r="J1958" t="str">
            <v>System Capacity &amp; Performance</v>
          </cell>
          <cell r="L1958" t="str">
            <v>Load Relief</v>
          </cell>
          <cell r="M1958" t="str">
            <v>Specific</v>
          </cell>
          <cell r="O1958" t="str">
            <v>cancelled</v>
          </cell>
          <cell r="P1958">
            <v>8627</v>
          </cell>
          <cell r="Q1958" t="str">
            <v>C14810</v>
          </cell>
          <cell r="R1958">
            <v>38807</v>
          </cell>
          <cell r="S1958" t="str">
            <v>thomp</v>
          </cell>
          <cell r="U1958" t="str">
            <v>load relief</v>
          </cell>
          <cell r="V1958" t="str">
            <v xml:space="preserve">  </v>
          </cell>
          <cell r="W1958" t="str">
            <v>load relief</v>
          </cell>
          <cell r="X1958" t="str">
            <v>Div Ops-NE Electric</v>
          </cell>
          <cell r="Y1958" t="str">
            <v>75005310E</v>
          </cell>
          <cell r="Z1958" t="str">
            <v>MAE1000 - MA Electric Distribution PC</v>
          </cell>
          <cell r="AA1958" t="str">
            <v>NONE</v>
          </cell>
          <cell r="AB1958" t="str">
            <v>MASS PLANT - MA 5310 - MAE1000</v>
          </cell>
          <cell r="AE1958">
            <v>0</v>
          </cell>
          <cell r="AK1958">
            <v>40619</v>
          </cell>
        </row>
        <row r="1959">
          <cell r="A1959" t="str">
            <v>C014811</v>
          </cell>
          <cell r="B1959">
            <v>5310</v>
          </cell>
          <cell r="D1959" t="str">
            <v>SE-UXBR Xtnd 321W2 to S Douglas</v>
          </cell>
          <cell r="E1959" t="str">
            <v>P_Electric Distribution Line MA</v>
          </cell>
          <cell r="G1959" t="str">
            <v>NONE</v>
          </cell>
          <cell r="H1959" t="str">
            <v>NONE</v>
          </cell>
          <cell r="J1959" t="str">
            <v>System Capacity &amp; Performance</v>
          </cell>
          <cell r="L1959" t="str">
            <v>Load Relief</v>
          </cell>
          <cell r="M1959" t="str">
            <v>Specific</v>
          </cell>
          <cell r="O1959" t="str">
            <v>cancelled</v>
          </cell>
          <cell r="P1959">
            <v>8628</v>
          </cell>
          <cell r="Q1959" t="str">
            <v>C14811</v>
          </cell>
          <cell r="R1959">
            <v>38807</v>
          </cell>
          <cell r="S1959" t="str">
            <v>thomp</v>
          </cell>
          <cell r="U1959" t="str">
            <v>load relief</v>
          </cell>
          <cell r="V1959" t="str">
            <v xml:space="preserve">  </v>
          </cell>
          <cell r="W1959" t="str">
            <v>load relief</v>
          </cell>
          <cell r="X1959" t="str">
            <v>Div Ops-NE Electric</v>
          </cell>
          <cell r="Y1959" t="str">
            <v>75005310E</v>
          </cell>
          <cell r="Z1959" t="str">
            <v>MAE1000 - MA Electric Distribution PC</v>
          </cell>
          <cell r="AA1959" t="str">
            <v>NONE</v>
          </cell>
          <cell r="AB1959" t="str">
            <v>MASS PLANT - MA 5310 - MAE1000</v>
          </cell>
          <cell r="AE1959">
            <v>0</v>
          </cell>
          <cell r="AK1959">
            <v>40619</v>
          </cell>
        </row>
        <row r="1960">
          <cell r="A1960" t="str">
            <v>C014812</v>
          </cell>
          <cell r="B1960">
            <v>5310</v>
          </cell>
          <cell r="D1960" t="str">
            <v>SE-UXBR Xtnd 321W2 to Uxbr Ind Pk</v>
          </cell>
          <cell r="E1960" t="str">
            <v>P_Electric Distribution Line MA</v>
          </cell>
          <cell r="G1960" t="str">
            <v>NONE</v>
          </cell>
          <cell r="H1960" t="str">
            <v>NONE</v>
          </cell>
          <cell r="J1960" t="str">
            <v>System Capacity &amp; Performance</v>
          </cell>
          <cell r="L1960" t="str">
            <v>Load Relief</v>
          </cell>
          <cell r="M1960" t="str">
            <v>Specific</v>
          </cell>
          <cell r="O1960" t="str">
            <v>cancelled</v>
          </cell>
          <cell r="P1960">
            <v>8629</v>
          </cell>
          <cell r="Q1960" t="str">
            <v>C14812</v>
          </cell>
          <cell r="R1960">
            <v>38807</v>
          </cell>
          <cell r="S1960" t="str">
            <v>thomp</v>
          </cell>
          <cell r="U1960" t="str">
            <v>load relief</v>
          </cell>
          <cell r="V1960" t="str">
            <v xml:space="preserve">  </v>
          </cell>
          <cell r="W1960" t="str">
            <v>load relief</v>
          </cell>
          <cell r="X1960" t="str">
            <v>Div Ops-NE Electric</v>
          </cell>
          <cell r="Y1960" t="str">
            <v>75005310E</v>
          </cell>
          <cell r="Z1960" t="str">
            <v>MAE1000 - MA Electric Distribution PC</v>
          </cell>
          <cell r="AA1960" t="str">
            <v>NONE</v>
          </cell>
          <cell r="AB1960" t="str">
            <v>MASS PLANT - MA 5310 - MAE1000</v>
          </cell>
          <cell r="AE1960">
            <v>0</v>
          </cell>
          <cell r="AK1960">
            <v>40619</v>
          </cell>
        </row>
        <row r="1961">
          <cell r="A1961" t="str">
            <v>C014813</v>
          </cell>
          <cell r="B1961">
            <v>5310</v>
          </cell>
          <cell r="D1961" t="str">
            <v>SE-New Fisher Sub Fdr Pos to GRFTN</v>
          </cell>
          <cell r="E1961" t="str">
            <v>P_Electric Distribution Sub MA</v>
          </cell>
          <cell r="G1961" t="str">
            <v>NONE</v>
          </cell>
          <cell r="H1961" t="str">
            <v>NONE</v>
          </cell>
          <cell r="L1961" t="str">
            <v>Load Relief</v>
          </cell>
          <cell r="M1961" t="str">
            <v>Specific</v>
          </cell>
          <cell r="O1961" t="str">
            <v>cancelled</v>
          </cell>
          <cell r="Q1961" t="str">
            <v>C14813</v>
          </cell>
          <cell r="R1961">
            <v>38807</v>
          </cell>
          <cell r="S1961" t="str">
            <v>thomp</v>
          </cell>
          <cell r="U1961" t="str">
            <v>load relief</v>
          </cell>
          <cell r="V1961" t="str">
            <v xml:space="preserve">  </v>
          </cell>
          <cell r="W1961" t="str">
            <v>load relief</v>
          </cell>
          <cell r="X1961" t="str">
            <v>Div Ops-NE Electric</v>
          </cell>
          <cell r="Y1961" t="str">
            <v>75005310E</v>
          </cell>
          <cell r="Z1961" t="str">
            <v>MAE1000 - MA Electric Distribution PC</v>
          </cell>
          <cell r="AA1961" t="str">
            <v>NONE</v>
          </cell>
          <cell r="AB1961" t="str">
            <v>MASS PLANT - MA 5310 - MAE1000</v>
          </cell>
          <cell r="AE1961">
            <v>0</v>
          </cell>
          <cell r="AK1961">
            <v>39120</v>
          </cell>
        </row>
        <row r="1962">
          <cell r="A1962" t="str">
            <v>C014814</v>
          </cell>
          <cell r="B1962">
            <v>5310</v>
          </cell>
          <cell r="D1962" t="str">
            <v>SE-WESTBO  New Fisher Fdr to GRFTN</v>
          </cell>
          <cell r="E1962" t="str">
            <v>P_Electric Distribution Line MA</v>
          </cell>
          <cell r="G1962" t="str">
            <v>NONE</v>
          </cell>
          <cell r="H1962" t="str">
            <v>NONE</v>
          </cell>
          <cell r="L1962" t="str">
            <v>Load Relief</v>
          </cell>
          <cell r="M1962" t="str">
            <v>Specific</v>
          </cell>
          <cell r="O1962" t="str">
            <v>cancelled</v>
          </cell>
          <cell r="Q1962" t="str">
            <v>C14814</v>
          </cell>
          <cell r="R1962">
            <v>38807</v>
          </cell>
          <cell r="S1962" t="str">
            <v>thomp</v>
          </cell>
          <cell r="U1962" t="str">
            <v>load relief,  feeder to West and south grafton via branch of 312W1, recond to make new mainline</v>
          </cell>
          <cell r="V1962" t="str">
            <v xml:space="preserve">  </v>
          </cell>
          <cell r="W1962" t="str">
            <v>load relief</v>
          </cell>
          <cell r="X1962" t="str">
            <v>Div Ops-NE Electric</v>
          </cell>
          <cell r="Y1962" t="str">
            <v>75005310E</v>
          </cell>
          <cell r="Z1962" t="str">
            <v>MAE1000 - MA Electric Distribution PC</v>
          </cell>
          <cell r="AA1962" t="str">
            <v>NONE</v>
          </cell>
          <cell r="AB1962" t="str">
            <v>MASS PLANT - MA 5310 - MAE1000</v>
          </cell>
          <cell r="AE1962">
            <v>0</v>
          </cell>
          <cell r="AK1962">
            <v>39120</v>
          </cell>
        </row>
        <row r="1963">
          <cell r="A1963" t="str">
            <v>C014815</v>
          </cell>
          <cell r="B1963">
            <v>5310</v>
          </cell>
          <cell r="D1963" t="str">
            <v>CEN-GRFTN New Fisher Fdr to GRFTN</v>
          </cell>
          <cell r="E1963" t="str">
            <v>P_Electric Distribution Line MA</v>
          </cell>
          <cell r="G1963" t="str">
            <v>NONE</v>
          </cell>
          <cell r="H1963" t="str">
            <v>NONE</v>
          </cell>
          <cell r="L1963" t="str">
            <v>Load Relief</v>
          </cell>
          <cell r="M1963" t="str">
            <v>Specific</v>
          </cell>
          <cell r="O1963" t="str">
            <v>cancelled</v>
          </cell>
          <cell r="Q1963" t="str">
            <v>C14815</v>
          </cell>
          <cell r="R1963">
            <v>38807</v>
          </cell>
          <cell r="S1963" t="str">
            <v>thomp</v>
          </cell>
          <cell r="U1963" t="str">
            <v>load relief   recon 500' 304W1  add 4800' new mainline in Grafton between 304W1 and 304W2</v>
          </cell>
          <cell r="V1963" t="str">
            <v>route southward to Grafton, cut thru Grftn center to Sibley St area to relieve both 304W1 and 304w2</v>
          </cell>
          <cell r="W1963" t="str">
            <v>load relief</v>
          </cell>
          <cell r="X1963" t="str">
            <v>Div Ops-NE Electric</v>
          </cell>
          <cell r="Y1963" t="str">
            <v>75005310E</v>
          </cell>
          <cell r="Z1963" t="str">
            <v>MAE1000 - MA Electric Distribution PC</v>
          </cell>
          <cell r="AA1963" t="str">
            <v>NONE</v>
          </cell>
          <cell r="AB1963" t="str">
            <v>MASS PLANT - MA 5310 - MAE1000</v>
          </cell>
          <cell r="AE1963">
            <v>0</v>
          </cell>
          <cell r="AK1963">
            <v>39120</v>
          </cell>
        </row>
        <row r="1964">
          <cell r="A1964" t="str">
            <v>C014816</v>
          </cell>
          <cell r="B1964">
            <v>5310</v>
          </cell>
          <cell r="D1964" t="str">
            <v>SE-DEPOT ST SUB new 335W5 Fdr Pos</v>
          </cell>
          <cell r="E1964" t="str">
            <v>P_Electric Distribution Sub MA</v>
          </cell>
          <cell r="G1964" t="str">
            <v>NONE</v>
          </cell>
          <cell r="H1964" t="str">
            <v>NONE</v>
          </cell>
          <cell r="M1964" t="str">
            <v>Specific</v>
          </cell>
          <cell r="O1964" t="str">
            <v>cancelled</v>
          </cell>
          <cell r="Q1964" t="str">
            <v>C14816</v>
          </cell>
          <cell r="R1964">
            <v>38807</v>
          </cell>
          <cell r="S1964" t="str">
            <v>thomp</v>
          </cell>
          <cell r="U1964" t="str">
            <v>load relief</v>
          </cell>
          <cell r="V1964" t="str">
            <v xml:space="preserve">  </v>
          </cell>
          <cell r="W1964" t="str">
            <v>load relief</v>
          </cell>
          <cell r="X1964" t="str">
            <v>Div Ops-NE Electric</v>
          </cell>
          <cell r="Y1964" t="str">
            <v>75005310E</v>
          </cell>
          <cell r="Z1964" t="str">
            <v>MAE1000 - MA Electric Distribution PC</v>
          </cell>
          <cell r="AA1964" t="str">
            <v>NONE</v>
          </cell>
          <cell r="AB1964" t="str">
            <v>SUB #335 DEPOT ST, MILFORD</v>
          </cell>
          <cell r="AE1964">
            <v>0</v>
          </cell>
          <cell r="AK1964">
            <v>38835</v>
          </cell>
        </row>
        <row r="1965">
          <cell r="A1965" t="str">
            <v>C014817</v>
          </cell>
          <cell r="B1965">
            <v>5310</v>
          </cell>
          <cell r="D1965" t="str">
            <v>SE-MILF New 335W5 Fdr</v>
          </cell>
          <cell r="E1965" t="str">
            <v>P_Electric Distribution Line MA</v>
          </cell>
          <cell r="G1965" t="str">
            <v>NONE</v>
          </cell>
          <cell r="H1965" t="str">
            <v>NONE</v>
          </cell>
          <cell r="M1965" t="str">
            <v>Specific</v>
          </cell>
          <cell r="O1965" t="str">
            <v>cancelled</v>
          </cell>
          <cell r="Q1965" t="str">
            <v>C14817</v>
          </cell>
          <cell r="R1965">
            <v>38807</v>
          </cell>
          <cell r="S1965" t="str">
            <v>thomp</v>
          </cell>
          <cell r="U1965" t="str">
            <v>load relief</v>
          </cell>
          <cell r="V1965" t="str">
            <v xml:space="preserve">  </v>
          </cell>
          <cell r="W1965" t="str">
            <v>load relief</v>
          </cell>
          <cell r="X1965" t="str">
            <v>Div Ops-NE Electric</v>
          </cell>
          <cell r="Y1965" t="str">
            <v>75005310E</v>
          </cell>
          <cell r="Z1965" t="str">
            <v>MAE1000 - MA Electric Distribution PC</v>
          </cell>
          <cell r="AA1965" t="str">
            <v>NONE</v>
          </cell>
          <cell r="AB1965" t="str">
            <v>MASS PLANT - MA 5310 - MAE1000</v>
          </cell>
          <cell r="AE1965">
            <v>0</v>
          </cell>
          <cell r="AK1965">
            <v>38835</v>
          </cell>
        </row>
        <row r="1966">
          <cell r="A1966" t="str">
            <v>C014818</v>
          </cell>
          <cell r="B1966">
            <v>5310</v>
          </cell>
          <cell r="D1966" t="str">
            <v>SE-MILF Xfer Cedar St to 335W2</v>
          </cell>
          <cell r="E1966" t="str">
            <v>P_Electric Distribution Line MA</v>
          </cell>
          <cell r="G1966" t="str">
            <v>NONE</v>
          </cell>
          <cell r="H1966" t="str">
            <v>NONE</v>
          </cell>
          <cell r="M1966" t="str">
            <v>Specific</v>
          </cell>
          <cell r="O1966" t="str">
            <v>cancelled</v>
          </cell>
          <cell r="Q1966" t="str">
            <v>C14818</v>
          </cell>
          <cell r="R1966">
            <v>38807</v>
          </cell>
          <cell r="S1966" t="str">
            <v>thomp</v>
          </cell>
          <cell r="U1966" t="str">
            <v>load relief</v>
          </cell>
          <cell r="V1966" t="str">
            <v xml:space="preserve">  </v>
          </cell>
          <cell r="W1966" t="str">
            <v>load relief</v>
          </cell>
          <cell r="X1966" t="str">
            <v>Div Ops-NE Electric</v>
          </cell>
          <cell r="Y1966" t="str">
            <v>75005310E</v>
          </cell>
          <cell r="Z1966" t="str">
            <v>MAE1000 - MA Electric Distribution PC</v>
          </cell>
          <cell r="AA1966" t="str">
            <v>NONE</v>
          </cell>
          <cell r="AB1966" t="str">
            <v>MASS PLANT - MA 5310 - MAE1000</v>
          </cell>
          <cell r="AE1966">
            <v>0</v>
          </cell>
          <cell r="AK1966">
            <v>38835</v>
          </cell>
        </row>
        <row r="1967">
          <cell r="A1967" t="str">
            <v>C014819</v>
          </cell>
          <cell r="B1967">
            <v>5310</v>
          </cell>
          <cell r="D1967" t="str">
            <v>SE-FLRVR New 5th Sykes feeder</v>
          </cell>
          <cell r="E1967" t="str">
            <v>P_Electric Distribution Line MA</v>
          </cell>
          <cell r="G1967" t="str">
            <v>NONE</v>
          </cell>
          <cell r="H1967" t="str">
            <v>NONE</v>
          </cell>
          <cell r="J1967" t="str">
            <v>System Capacity &amp; Performance</v>
          </cell>
          <cell r="L1967" t="str">
            <v>Load Relief</v>
          </cell>
          <cell r="M1967" t="str">
            <v>Specific</v>
          </cell>
          <cell r="O1967" t="str">
            <v>cancelled</v>
          </cell>
          <cell r="P1967">
            <v>8580</v>
          </cell>
          <cell r="Q1967" t="str">
            <v>C14819</v>
          </cell>
          <cell r="R1967">
            <v>38807</v>
          </cell>
          <cell r="S1967" t="str">
            <v>thomp</v>
          </cell>
          <cell r="U1967" t="str">
            <v>load relief</v>
          </cell>
          <cell r="V1967" t="str">
            <v xml:space="preserve">  </v>
          </cell>
          <cell r="W1967" t="str">
            <v>load relief</v>
          </cell>
          <cell r="X1967" t="str">
            <v>Div Ops-NE Electric</v>
          </cell>
          <cell r="Y1967" t="str">
            <v>75005310E</v>
          </cell>
          <cell r="Z1967" t="str">
            <v>MAE1000 - MA Electric Distribution PC</v>
          </cell>
          <cell r="AA1967" t="str">
            <v>NONE</v>
          </cell>
          <cell r="AB1967" t="str">
            <v>MASS PLANT - MA 5310 - MAE1000</v>
          </cell>
          <cell r="AE1967">
            <v>0</v>
          </cell>
          <cell r="AK1967">
            <v>40619</v>
          </cell>
        </row>
        <row r="1968">
          <cell r="A1968" t="str">
            <v>C014820</v>
          </cell>
          <cell r="B1968">
            <v>5310</v>
          </cell>
          <cell r="D1968" t="str">
            <v>BSS Storm Cap Confirm Proj</v>
          </cell>
          <cell r="E1968" t="str">
            <v>P_Electric Distribution Line MA</v>
          </cell>
          <cell r="G1968" t="str">
            <v>49</v>
          </cell>
          <cell r="H1968" t="str">
            <v>NONE</v>
          </cell>
          <cell r="I1968" t="str">
            <v>EDWARDS, ART</v>
          </cell>
          <cell r="J1968" t="str">
            <v>Damage/Failure</v>
          </cell>
          <cell r="L1968" t="str">
            <v>Major Storms - Dist</v>
          </cell>
          <cell r="M1968" t="str">
            <v>Specific</v>
          </cell>
          <cell r="O1968" t="str">
            <v>Closed</v>
          </cell>
          <cell r="P1968">
            <v>7854</v>
          </cell>
          <cell r="Q1968" t="str">
            <v>C14820</v>
          </cell>
          <cell r="R1968">
            <v>38807</v>
          </cell>
          <cell r="S1968" t="str">
            <v>alvara</v>
          </cell>
          <cell r="U1968" t="str">
            <v>To accumulate the amount of time and material charged for the Storm Events in BSS -Company 05 during FY07</v>
          </cell>
          <cell r="V1968" t="str">
            <v xml:space="preserve">  </v>
          </cell>
          <cell r="W1968" t="str">
            <v xml:space="preserve">  </v>
          </cell>
          <cell r="X1968" t="str">
            <v>Div Ops-NE Electric</v>
          </cell>
          <cell r="Y1968" t="str">
            <v>75005310E</v>
          </cell>
          <cell r="Z1968" t="str">
            <v>MAE1000 - MA Electric Distribution PC</v>
          </cell>
          <cell r="AA1968" t="str">
            <v>NONE</v>
          </cell>
          <cell r="AB1968" t="str">
            <v xml:space="preserve">COMPANY 5310 LEVEL ELECT DIST </v>
          </cell>
          <cell r="AE1968">
            <v>3</v>
          </cell>
          <cell r="AF1968" t="str">
            <v>3</v>
          </cell>
          <cell r="AG1968">
            <v>39148</v>
          </cell>
          <cell r="AH1968">
            <v>1290000</v>
          </cell>
          <cell r="AI1968">
            <v>0</v>
          </cell>
          <cell r="AJ1968">
            <v>0</v>
          </cell>
          <cell r="AK1968">
            <v>0</v>
          </cell>
          <cell r="AL1968">
            <v>1</v>
          </cell>
          <cell r="AM1968">
            <v>0</v>
          </cell>
          <cell r="AN1968">
            <v>1</v>
          </cell>
        </row>
        <row r="1969">
          <cell r="A1969" t="str">
            <v>C014821</v>
          </cell>
          <cell r="B1969">
            <v>5310</v>
          </cell>
          <cell r="D1969" t="str">
            <v>BSW Storm Cap Confirm Proj</v>
          </cell>
          <cell r="E1969" t="str">
            <v>P_Electric Distribution Line MA</v>
          </cell>
          <cell r="F1969" t="str">
            <v>DCIG0311P378</v>
          </cell>
          <cell r="G1969" t="str">
            <v>49</v>
          </cell>
          <cell r="H1969" t="str">
            <v>15</v>
          </cell>
          <cell r="I1969" t="str">
            <v>NANGLE, FRANCIS</v>
          </cell>
          <cell r="J1969" t="str">
            <v>Damage/Failure</v>
          </cell>
          <cell r="K1969" t="str">
            <v>D_Non-REP LINE OTHER</v>
          </cell>
          <cell r="L1969" t="str">
            <v>Major Storms - Dist</v>
          </cell>
          <cell r="M1969" t="str">
            <v>Program</v>
          </cell>
          <cell r="O1969" t="str">
            <v>open</v>
          </cell>
          <cell r="P1969">
            <v>7869</v>
          </cell>
          <cell r="Q1969" t="str">
            <v>C14821</v>
          </cell>
          <cell r="R1969">
            <v>38807</v>
          </cell>
          <cell r="S1969" t="str">
            <v>alvara</v>
          </cell>
          <cell r="U1969" t="str">
            <v>To accumulate the amount of time and material charged for the Storm Events in BSW -Company 05 during FY07/FY08.</v>
          </cell>
          <cell r="V1969" t="str">
            <v xml:space="preserve">  </v>
          </cell>
          <cell r="W1969" t="str">
            <v xml:space="preserve">  </v>
          </cell>
          <cell r="X1969" t="str">
            <v>Div Ops-NE Electric</v>
          </cell>
          <cell r="Y1969" t="str">
            <v>75005310E</v>
          </cell>
          <cell r="Z1969" t="str">
            <v>MAE1000 - MA Electric Distribution PC</v>
          </cell>
          <cell r="AA1969" t="str">
            <v>NONE</v>
          </cell>
          <cell r="AB1969" t="str">
            <v xml:space="preserve">COMPANY 5310 LEVEL ELECT DIST </v>
          </cell>
          <cell r="AC1969" t="str">
            <v>A30 C390 X76</v>
          </cell>
          <cell r="AE1969">
            <v>6</v>
          </cell>
          <cell r="AF1969" t="str">
            <v>6</v>
          </cell>
          <cell r="AG1969">
            <v>41213</v>
          </cell>
          <cell r="AH1969">
            <v>660000</v>
          </cell>
        </row>
        <row r="1970">
          <cell r="A1970" t="str">
            <v>C014822</v>
          </cell>
          <cell r="B1970">
            <v>5310</v>
          </cell>
          <cell r="D1970" t="str">
            <v>N&amp;G Storm Cap Confirm Proj</v>
          </cell>
          <cell r="E1970" t="str">
            <v>P_Electric Distribution Line MA</v>
          </cell>
          <cell r="F1970" t="str">
            <v>DCIG0311P378</v>
          </cell>
          <cell r="G1970" t="str">
            <v>49</v>
          </cell>
          <cell r="H1970" t="str">
            <v>15</v>
          </cell>
          <cell r="I1970" t="str">
            <v>NANGLE, FRANCIS</v>
          </cell>
          <cell r="J1970" t="str">
            <v>Damage/Failure</v>
          </cell>
          <cell r="K1970" t="str">
            <v>D_Non-REP LINE OTHER</v>
          </cell>
          <cell r="L1970" t="str">
            <v>Major Storms - Dist</v>
          </cell>
          <cell r="M1970" t="str">
            <v>Program</v>
          </cell>
          <cell r="O1970" t="str">
            <v>open</v>
          </cell>
          <cell r="P1970">
            <v>8322</v>
          </cell>
          <cell r="Q1970" t="str">
            <v>C14822</v>
          </cell>
          <cell r="R1970">
            <v>38807</v>
          </cell>
          <cell r="S1970" t="str">
            <v>alvara</v>
          </cell>
          <cell r="U1970" t="str">
            <v>To accumulate the amount of time and material charged for the Storm Events in N&amp;G -Company 05 during FY07</v>
          </cell>
          <cell r="V1970" t="str">
            <v xml:space="preserve">  </v>
          </cell>
          <cell r="W1970" t="str">
            <v xml:space="preserve">  </v>
          </cell>
          <cell r="X1970" t="str">
            <v>Div Ops-NE Electric</v>
          </cell>
          <cell r="Y1970" t="str">
            <v>75005310E</v>
          </cell>
          <cell r="Z1970" t="str">
            <v>MAE1000 - MA Electric Distribution PC</v>
          </cell>
          <cell r="AA1970" t="str">
            <v>NONE</v>
          </cell>
          <cell r="AB1970" t="str">
            <v xml:space="preserve">COMPANY 5310 LEVEL ELECT DIST </v>
          </cell>
          <cell r="AC1970" t="str">
            <v>A4 C180 X41</v>
          </cell>
          <cell r="AE1970">
            <v>5</v>
          </cell>
          <cell r="AF1970" t="str">
            <v>5</v>
          </cell>
          <cell r="AG1970">
            <v>41213</v>
          </cell>
          <cell r="AH1970">
            <v>660000</v>
          </cell>
        </row>
        <row r="1971">
          <cell r="A1971" t="str">
            <v>C014823</v>
          </cell>
          <cell r="B1971">
            <v>5320</v>
          </cell>
          <cell r="C1971" t="str">
            <v>Massachusetts - East</v>
          </cell>
          <cell r="D1971" t="str">
            <v>Nantucket Storm Cap Confirm Proj</v>
          </cell>
          <cell r="E1971" t="str">
            <v>P_Electric Distribution Line MA</v>
          </cell>
          <cell r="G1971" t="str">
            <v>NONE</v>
          </cell>
          <cell r="H1971" t="str">
            <v>NONE</v>
          </cell>
          <cell r="I1971" t="str">
            <v>EDWARDS, ART</v>
          </cell>
          <cell r="J1971" t="str">
            <v>Damage/Failure</v>
          </cell>
          <cell r="L1971" t="str">
            <v>Major Storms - Dist</v>
          </cell>
          <cell r="M1971" t="str">
            <v>Specific</v>
          </cell>
          <cell r="O1971" t="str">
            <v>Closed</v>
          </cell>
          <cell r="P1971">
            <v>7087</v>
          </cell>
          <cell r="Q1971" t="str">
            <v>C14823</v>
          </cell>
          <cell r="R1971">
            <v>38807</v>
          </cell>
          <cell r="S1971" t="str">
            <v>alvara</v>
          </cell>
          <cell r="U1971" t="str">
            <v>To accumulate the amount of time and material charged for the Storm Events in BSS Company 04 during FY07</v>
          </cell>
          <cell r="V1971" t="str">
            <v xml:space="preserve">  </v>
          </cell>
          <cell r="W1971" t="str">
            <v xml:space="preserve">  </v>
          </cell>
          <cell r="X1971" t="str">
            <v>Div Ops-NE Electric</v>
          </cell>
          <cell r="Y1971" t="str">
            <v>75005320E</v>
          </cell>
          <cell r="Z1971" t="str">
            <v>MAE1000 - MA Electric Distribution PC</v>
          </cell>
          <cell r="AA1971" t="str">
            <v>NONE</v>
          </cell>
          <cell r="AB1971" t="str">
            <v>COMPANY 5320 LEVEL ELECT DIST</v>
          </cell>
          <cell r="AE1971">
            <v>2</v>
          </cell>
          <cell r="AF1971" t="str">
            <v>2</v>
          </cell>
          <cell r="AG1971">
            <v>38813</v>
          </cell>
          <cell r="AH1971">
            <v>150000</v>
          </cell>
          <cell r="AI1971">
            <v>0</v>
          </cell>
          <cell r="AJ1971">
            <v>1</v>
          </cell>
          <cell r="AK1971">
            <v>1</v>
          </cell>
          <cell r="AL1971">
            <v>0</v>
          </cell>
          <cell r="AM1971">
            <v>1</v>
          </cell>
          <cell r="AN1971">
            <v>1</v>
          </cell>
        </row>
        <row r="1972">
          <cell r="A1972" t="str">
            <v>C014826</v>
          </cell>
          <cell r="B1972">
            <v>5310</v>
          </cell>
          <cell r="D1972" t="str">
            <v>SE-Fisher St Sub 2nd pos for GRFTN</v>
          </cell>
          <cell r="E1972" t="str">
            <v>P_Electric Distribution Sub MA</v>
          </cell>
          <cell r="G1972" t="str">
            <v>NONE</v>
          </cell>
          <cell r="H1972" t="str">
            <v>NONE</v>
          </cell>
          <cell r="L1972" t="str">
            <v>Load Relief</v>
          </cell>
          <cell r="M1972" t="str">
            <v>Specific</v>
          </cell>
          <cell r="O1972" t="str">
            <v>cancelled</v>
          </cell>
          <cell r="Q1972" t="str">
            <v>C14826</v>
          </cell>
          <cell r="R1972">
            <v>38807</v>
          </cell>
          <cell r="S1972" t="str">
            <v>thomp</v>
          </cell>
          <cell r="U1972" t="str">
            <v>load relief</v>
          </cell>
          <cell r="V1972" t="str">
            <v xml:space="preserve">  </v>
          </cell>
          <cell r="W1972" t="str">
            <v>load relief</v>
          </cell>
          <cell r="X1972" t="str">
            <v>Div Ops-NE Electric</v>
          </cell>
          <cell r="Y1972" t="str">
            <v>75005310E</v>
          </cell>
          <cell r="Z1972" t="str">
            <v>MAE1000 - MA Electric Distribution PC</v>
          </cell>
          <cell r="AA1972" t="str">
            <v>NONE</v>
          </cell>
          <cell r="AB1972" t="str">
            <v>MASS PLANT - MA 5310 - MAE1000</v>
          </cell>
          <cell r="AE1972">
            <v>0</v>
          </cell>
          <cell r="AK1972">
            <v>39120</v>
          </cell>
        </row>
        <row r="1973">
          <cell r="A1973" t="str">
            <v>C014827</v>
          </cell>
          <cell r="B1973">
            <v>5310</v>
          </cell>
          <cell r="D1973" t="str">
            <v>SE-WESTBO  2nd Fisher Fdr for GRFTN</v>
          </cell>
          <cell r="E1973" t="str">
            <v>P_Electric Distribution Line MA</v>
          </cell>
          <cell r="G1973" t="str">
            <v>NONE</v>
          </cell>
          <cell r="H1973" t="str">
            <v>NONE</v>
          </cell>
          <cell r="L1973" t="str">
            <v>Load Relief</v>
          </cell>
          <cell r="M1973" t="str">
            <v>Specific</v>
          </cell>
          <cell r="O1973" t="str">
            <v>cancelled</v>
          </cell>
          <cell r="Q1973" t="str">
            <v>C14827</v>
          </cell>
          <cell r="R1973">
            <v>38807</v>
          </cell>
          <cell r="S1973" t="str">
            <v>thomp</v>
          </cell>
          <cell r="U1973" t="str">
            <v>load relief</v>
          </cell>
          <cell r="V1973" t="str">
            <v xml:space="preserve">  </v>
          </cell>
          <cell r="W1973" t="str">
            <v>load relief</v>
          </cell>
          <cell r="X1973" t="str">
            <v>Div Ops-NE Electric</v>
          </cell>
          <cell r="Y1973" t="str">
            <v>75005310E</v>
          </cell>
          <cell r="Z1973" t="str">
            <v>MAE1000 - MA Electric Distribution PC</v>
          </cell>
          <cell r="AA1973" t="str">
            <v>NONE</v>
          </cell>
          <cell r="AB1973" t="str">
            <v>MASS PLANT - MA 5310 - MAE1000</v>
          </cell>
          <cell r="AE1973">
            <v>0</v>
          </cell>
          <cell r="AK1973">
            <v>39120</v>
          </cell>
        </row>
        <row r="1974">
          <cell r="A1974" t="str">
            <v>C014828</v>
          </cell>
          <cell r="B1974">
            <v>5310</v>
          </cell>
          <cell r="D1974" t="str">
            <v>CEN-GRFTN  2nd Fisher fdr to GRFTN</v>
          </cell>
          <cell r="E1974" t="str">
            <v>P_Electric Distribution Line MA</v>
          </cell>
          <cell r="G1974" t="str">
            <v>NONE</v>
          </cell>
          <cell r="H1974" t="str">
            <v>NONE</v>
          </cell>
          <cell r="M1974" t="str">
            <v>Specific</v>
          </cell>
          <cell r="O1974" t="str">
            <v>cancelled</v>
          </cell>
          <cell r="Q1974" t="str">
            <v>C14828</v>
          </cell>
          <cell r="R1974">
            <v>38807</v>
          </cell>
          <cell r="S1974" t="str">
            <v>thomp</v>
          </cell>
          <cell r="U1974" t="str">
            <v>load relief  prelim work on Auburn-Millbury area study</v>
          </cell>
          <cell r="V1974" t="str">
            <v xml:space="preserve">  </v>
          </cell>
          <cell r="W1974" t="str">
            <v>load relief</v>
          </cell>
          <cell r="X1974" t="str">
            <v>Div Ops-NE Electric</v>
          </cell>
          <cell r="Y1974" t="str">
            <v>75005310E</v>
          </cell>
          <cell r="Z1974" t="str">
            <v>MAE1000 - MA Electric Distribution PC</v>
          </cell>
          <cell r="AA1974" t="str">
            <v>NONE</v>
          </cell>
          <cell r="AB1974" t="str">
            <v>MASS PLANT - MA 5310 - MAE1000</v>
          </cell>
          <cell r="AE1974">
            <v>0</v>
          </cell>
          <cell r="AK1974">
            <v>39120</v>
          </cell>
        </row>
        <row r="1975">
          <cell r="A1975" t="str">
            <v>C014866</v>
          </cell>
          <cell r="B1975">
            <v>5310</v>
          </cell>
          <cell r="D1975" t="str">
            <v>UHF Non Div Two Way Syst Improve</v>
          </cell>
          <cell r="E1975" t="str">
            <v>P_General Plant Equipment MA</v>
          </cell>
          <cell r="G1975" t="str">
            <v>NONE</v>
          </cell>
          <cell r="H1975" t="str">
            <v>NONE</v>
          </cell>
          <cell r="I1975" t="str">
            <v>MALJANIAN, MICHAEL</v>
          </cell>
          <cell r="J1975" t="str">
            <v>Non-Infrastructure</v>
          </cell>
          <cell r="L1975" t="str">
            <v>Telecommunications Capital - Dist</v>
          </cell>
          <cell r="M1975" t="str">
            <v>Specific</v>
          </cell>
          <cell r="O1975" t="str">
            <v>cancelled</v>
          </cell>
          <cell r="P1975">
            <v>9026</v>
          </cell>
          <cell r="Q1975" t="str">
            <v>C14866</v>
          </cell>
          <cell r="R1975">
            <v>38811</v>
          </cell>
          <cell r="S1975" t="str">
            <v>cerulj</v>
          </cell>
          <cell r="U1975" t="str">
            <v>UHF Non Div Two Way Syst Improve</v>
          </cell>
          <cell r="V1975" t="str">
            <v xml:space="preserve">  </v>
          </cell>
          <cell r="W1975" t="str">
            <v xml:space="preserve">Existing 800 trunking system is nearing it's end of service life.  Base stations parts have been purchased on the used aftermarket for the last 8 years.  Software support from Motorola is limited.  If UHF spectrum is available the system will be convered </v>
          </cell>
          <cell r="X1975" t="str">
            <v>Conversion Only</v>
          </cell>
          <cell r="Y1975" t="str">
            <v>99995310E</v>
          </cell>
          <cell r="Z1975" t="str">
            <v>MAE1000 - MA Electric Distribution PC</v>
          </cell>
          <cell r="AA1975" t="str">
            <v>NONE</v>
          </cell>
          <cell r="AB1975" t="str">
            <v>MASS PLANT - MA 5310 - MAE1000</v>
          </cell>
          <cell r="AE1975">
            <v>0</v>
          </cell>
          <cell r="AK1975">
            <v>41079</v>
          </cell>
        </row>
        <row r="1976">
          <cell r="A1976" t="str">
            <v>C014869</v>
          </cell>
          <cell r="B1976">
            <v>5310</v>
          </cell>
          <cell r="D1976" t="str">
            <v>DOC Relay on the #2 Trans Thorndike</v>
          </cell>
          <cell r="E1976" t="str">
            <v>P_Electric Distribution Sub MA</v>
          </cell>
          <cell r="G1976" t="str">
            <v>49</v>
          </cell>
          <cell r="H1976" t="str">
            <v>NONE</v>
          </cell>
          <cell r="I1976" t="str">
            <v>ALLARD, ALBERT</v>
          </cell>
          <cell r="J1976" t="str">
            <v>System Capacity &amp; Performance</v>
          </cell>
          <cell r="L1976" t="str">
            <v>Reliability - Dist</v>
          </cell>
          <cell r="M1976" t="str">
            <v>Specific</v>
          </cell>
          <cell r="O1976" t="str">
            <v>Closed</v>
          </cell>
          <cell r="P1976">
            <v>7257</v>
          </cell>
          <cell r="Q1976" t="str">
            <v>C14869</v>
          </cell>
          <cell r="R1976">
            <v>38811</v>
          </cell>
          <cell r="S1976" t="str">
            <v>saenzj</v>
          </cell>
          <cell r="U1976" t="str">
            <v>Install a reverse power or directional overcurrent relay on the No. 2 Transformer (23/4.16kV) at Thorndike #10 substation.</v>
          </cell>
          <cell r="V1976" t="str">
            <v xml:space="preserve">  </v>
          </cell>
          <cell r="W1976" t="str">
            <v xml:space="preserve">Prevent the 4.16kV system from back feeding the 23kV system and Distrigas. </v>
          </cell>
          <cell r="X1976" t="str">
            <v>Div Ops-NE Electric</v>
          </cell>
          <cell r="Y1976" t="str">
            <v>75005310E</v>
          </cell>
          <cell r="Z1976" t="str">
            <v>MAE1000 - MA Electric Distribution PC</v>
          </cell>
          <cell r="AA1976" t="str">
            <v>NONE</v>
          </cell>
          <cell r="AB1976" t="str">
            <v>SUB #10 THORNDIKE, EVERETT</v>
          </cell>
          <cell r="AE1976">
            <v>3</v>
          </cell>
          <cell r="AF1976" t="str">
            <v>3</v>
          </cell>
          <cell r="AG1976">
            <v>39042</v>
          </cell>
          <cell r="AH1976">
            <v>155000</v>
          </cell>
          <cell r="AI1976">
            <v>0</v>
          </cell>
          <cell r="AJ1976">
            <v>1</v>
          </cell>
          <cell r="AK1976">
            <v>1</v>
          </cell>
          <cell r="AL1976">
            <v>0</v>
          </cell>
          <cell r="AM1976">
            <v>1</v>
          </cell>
          <cell r="AN1976">
            <v>1</v>
          </cell>
        </row>
        <row r="1977">
          <cell r="A1977" t="str">
            <v>C014874</v>
          </cell>
          <cell r="B1977">
            <v>5310</v>
          </cell>
          <cell r="D1977" t="str">
            <v>SE-MARLBO Extend 311W2 Along Rt. 20</v>
          </cell>
          <cell r="E1977" t="str">
            <v>P_Electric Distribution Line MA</v>
          </cell>
          <cell r="G1977" t="str">
            <v>NONE</v>
          </cell>
          <cell r="H1977" t="str">
            <v>NONE</v>
          </cell>
          <cell r="M1977" t="str">
            <v>Specific</v>
          </cell>
          <cell r="O1977" t="str">
            <v>cancelled</v>
          </cell>
          <cell r="Q1977" t="str">
            <v>C14874</v>
          </cell>
          <cell r="R1977">
            <v>38811</v>
          </cell>
          <cell r="S1977" t="str">
            <v>thomp</v>
          </cell>
          <cell r="U1977" t="str">
            <v xml:space="preserve">Extend 311W2 towards Wilson St to relieve 310W5 </v>
          </cell>
          <cell r="V1977" t="str">
            <v xml:space="preserve">  </v>
          </cell>
          <cell r="W1977" t="str">
            <v>load relief summer 2007</v>
          </cell>
          <cell r="X1977" t="str">
            <v>Div Ops-NE Electric</v>
          </cell>
          <cell r="Y1977" t="str">
            <v>75005310E</v>
          </cell>
          <cell r="Z1977" t="str">
            <v>MAE1000 - MA Electric Distribution PC</v>
          </cell>
          <cell r="AA1977" t="str">
            <v>NONE</v>
          </cell>
          <cell r="AB1977" t="str">
            <v>MASS PLANT - MA 5310 - MAE1000</v>
          </cell>
          <cell r="AE1977">
            <v>0</v>
          </cell>
          <cell r="AK1977">
            <v>38868</v>
          </cell>
        </row>
        <row r="1978">
          <cell r="A1978" t="str">
            <v>C014876</v>
          </cell>
          <cell r="B1978">
            <v>5310</v>
          </cell>
          <cell r="D1978" t="str">
            <v>VOIP Conversion Mass Non Div</v>
          </cell>
          <cell r="E1978" t="str">
            <v>P_Electric GenPlant Fac IT Share MA</v>
          </cell>
          <cell r="G1978" t="str">
            <v>24</v>
          </cell>
          <cell r="H1978" t="str">
            <v>NONE</v>
          </cell>
          <cell r="I1978" t="str">
            <v>MALJANIAN, MICHAEL</v>
          </cell>
          <cell r="J1978" t="str">
            <v>Non-Infrastructure</v>
          </cell>
          <cell r="L1978" t="str">
            <v>Telecommunications Capital - Dist</v>
          </cell>
          <cell r="M1978" t="str">
            <v>Specific</v>
          </cell>
          <cell r="O1978" t="str">
            <v>cancelled</v>
          </cell>
          <cell r="P1978">
            <v>9027</v>
          </cell>
          <cell r="Q1978" t="str">
            <v>C14876</v>
          </cell>
          <cell r="R1978">
            <v>38811</v>
          </cell>
          <cell r="S1978" t="str">
            <v>cerulj</v>
          </cell>
          <cell r="U1978" t="str">
            <v>VOIP Conversion Mass Non Div</v>
          </cell>
          <cell r="V1978" t="str">
            <v xml:space="preserve">  </v>
          </cell>
          <cell r="W1978" t="str">
            <v>Replace analog two-way radio console controllers with VoIP Ethernet controllers.  The VoIP consoles will eliminate the need for individual radio channels into every location that requires radio system control.  With VoIP all that is required is one Ethern</v>
          </cell>
          <cell r="X1978" t="str">
            <v>Conversion Only</v>
          </cell>
          <cell r="Y1978" t="str">
            <v>99995310E</v>
          </cell>
          <cell r="Z1978" t="str">
            <v>MAE1000 - MA Electric Distribution PC</v>
          </cell>
          <cell r="AA1978" t="str">
            <v>NONE</v>
          </cell>
          <cell r="AB1978" t="str">
            <v>MASS PLANT - MA 5310 - MAE1000</v>
          </cell>
          <cell r="AE1978">
            <v>0</v>
          </cell>
          <cell r="AK1978">
            <v>41079</v>
          </cell>
        </row>
        <row r="1979">
          <cell r="A1979" t="str">
            <v>C014877</v>
          </cell>
          <cell r="B1979">
            <v>5310</v>
          </cell>
          <cell r="D1979" t="str">
            <v>BSS-FY07 STEPDOWN OVERLOADS</v>
          </cell>
          <cell r="E1979" t="str">
            <v>P_Electric Distribution Line MA</v>
          </cell>
          <cell r="G1979" t="str">
            <v>NONE</v>
          </cell>
          <cell r="H1979" t="str">
            <v>NONE</v>
          </cell>
          <cell r="I1979" t="str">
            <v>MAHONEY, ROBERT</v>
          </cell>
          <cell r="L1979" t="str">
            <v>Load Relief</v>
          </cell>
          <cell r="M1979" t="str">
            <v>Specific</v>
          </cell>
          <cell r="O1979" t="str">
            <v>cancelled</v>
          </cell>
          <cell r="Q1979" t="str">
            <v>C14877</v>
          </cell>
          <cell r="R1979">
            <v>38811</v>
          </cell>
          <cell r="S1979" t="str">
            <v>lundag</v>
          </cell>
          <cell r="U1979" t="str">
            <v>Bay State South - FY07 - Stepdown Transformer Overloads</v>
          </cell>
          <cell r="V1979" t="str">
            <v xml:space="preserve">  </v>
          </cell>
          <cell r="W1979" t="str">
            <v>Stepdown Transformers loaded over 100%.</v>
          </cell>
          <cell r="X1979" t="str">
            <v>Div Ops-NE Electric</v>
          </cell>
          <cell r="Y1979" t="str">
            <v>75005310E</v>
          </cell>
          <cell r="Z1979" t="str">
            <v>MAE1000 - MA Electric Distribution PC</v>
          </cell>
          <cell r="AA1979" t="str">
            <v>NONE</v>
          </cell>
          <cell r="AB1979" t="str">
            <v>MASS PLANT - MA 5310 - MAE1000</v>
          </cell>
          <cell r="AE1979">
            <v>1</v>
          </cell>
          <cell r="AF1979" t="str">
            <v>1</v>
          </cell>
          <cell r="AG1979">
            <v>38811</v>
          </cell>
          <cell r="AH1979">
            <v>20000</v>
          </cell>
          <cell r="AK1979">
            <v>39843</v>
          </cell>
        </row>
        <row r="1980">
          <cell r="A1980" t="str">
            <v>C014890</v>
          </cell>
          <cell r="B1980">
            <v>5320</v>
          </cell>
          <cell r="C1980" t="str">
            <v>Massachusetts - East</v>
          </cell>
          <cell r="D1980" t="str">
            <v>Low Beach Rd OH to UG conversion</v>
          </cell>
          <cell r="E1980" t="str">
            <v>P_Electric Distribution Line MA</v>
          </cell>
          <cell r="G1980" t="str">
            <v>NONE</v>
          </cell>
          <cell r="H1980" t="str">
            <v>NONE</v>
          </cell>
          <cell r="J1980" t="str">
            <v>Statutory/Regulatory</v>
          </cell>
          <cell r="L1980" t="str">
            <v>Public Requirements</v>
          </cell>
          <cell r="M1980" t="str">
            <v>Specific</v>
          </cell>
          <cell r="O1980" t="str">
            <v>Closed</v>
          </cell>
          <cell r="P1980">
            <v>7080</v>
          </cell>
          <cell r="Q1980" t="str">
            <v>C14890</v>
          </cell>
          <cell r="R1980">
            <v>38812</v>
          </cell>
          <cell r="S1980" t="str">
            <v>holdgs</v>
          </cell>
          <cell r="U1980" t="str">
            <v>Convert 3 Phase OH to 3 Phase UG from Pole 12 Morey Ln to Pole 8 Low Beach Rd. in village of Sconset, Nantucket at residential customer's request. Back-up 3 phase added as system improvement for reliability to 3 phase US Coast Gaurd L</v>
          </cell>
          <cell r="V1980" t="str">
            <v>$245,979.00 paid by customer on 9/14/05 based on original WIN3 Estimate from 12/2003. Remainder of project cost is from an increase in updated labor &amp; material estimates from STORMS program in 2005 (approx. $81K), and approximately $30,000.00 in system im</v>
          </cell>
          <cell r="W1980" t="str">
            <v>Residential Customers' requested conversion of Overhead distribution system to Underground Distribution System for beautification reasons. Customer funded original design for one 3 phase UG feed, a second 3 ph UG feed was added for system reliability/syst</v>
          </cell>
          <cell r="X1980" t="str">
            <v>Div Ops-NE Electric</v>
          </cell>
          <cell r="Y1980" t="str">
            <v>75005320E</v>
          </cell>
          <cell r="Z1980" t="str">
            <v>MAE1000 - MA Electric Distribution PC</v>
          </cell>
          <cell r="AA1980" t="str">
            <v>NONE</v>
          </cell>
          <cell r="AB1980" t="str">
            <v>MASS PLANT - MA 5320 - MAE1000</v>
          </cell>
          <cell r="AE1980">
            <v>1</v>
          </cell>
          <cell r="AF1980" t="str">
            <v>1</v>
          </cell>
          <cell r="AG1980">
            <v>38834</v>
          </cell>
          <cell r="AH1980">
            <v>368321.78</v>
          </cell>
          <cell r="AI1980">
            <v>0</v>
          </cell>
          <cell r="AJ1980">
            <v>0</v>
          </cell>
          <cell r="AK1980">
            <v>0</v>
          </cell>
          <cell r="AL1980">
            <v>0</v>
          </cell>
          <cell r="AM1980">
            <v>1</v>
          </cell>
          <cell r="AN1980">
            <v>1</v>
          </cell>
        </row>
        <row r="1981">
          <cell r="A1981" t="str">
            <v>C014891</v>
          </cell>
          <cell r="B1981">
            <v>5310</v>
          </cell>
          <cell r="D1981" t="str">
            <v>SE- WREN East St.477 Mainline</v>
          </cell>
          <cell r="E1981" t="str">
            <v>P_Electric Distribution Line MA</v>
          </cell>
          <cell r="G1981" t="str">
            <v>49</v>
          </cell>
          <cell r="H1981" t="str">
            <v>NONE</v>
          </cell>
          <cell r="I1981" t="str">
            <v>WEYER, GUILLERMO</v>
          </cell>
          <cell r="J1981" t="str">
            <v>Statutory/Regulatory</v>
          </cell>
          <cell r="L1981" t="str">
            <v>New Business - Commercial</v>
          </cell>
          <cell r="M1981" t="str">
            <v>Specific</v>
          </cell>
          <cell r="O1981" t="str">
            <v>Closed</v>
          </cell>
          <cell r="P1981">
            <v>8565</v>
          </cell>
          <cell r="Q1981" t="str">
            <v>C14891</v>
          </cell>
          <cell r="R1981">
            <v>38812</v>
          </cell>
          <cell r="S1981" t="str">
            <v>duffjo</v>
          </cell>
          <cell r="U1981" t="str">
            <v>Install 7400 feet of 477 mainline on East St. and Foxboro Rd in Wrentham to extend the 3422W4 feeder to Route 1.  NEEDED TO SERVE ADDITIONAL LOAD NEAR GILLETTE STADIUM. Convert existing 4kV load on a portion of East St.</v>
          </cell>
          <cell r="V1981" t="str">
            <v>Estimate based on $250K per mile. Most of the poles are newly installed from the 2287 line upgrade along this path. PET submitted.  Doc memo attached under Documents on toolbar.</v>
          </cell>
          <cell r="W1981" t="str">
            <v>NEEDED TO SERVE ADDITIONAL LOAD 3-5 MW PLANNED NEAR GILLETTE STADIUM._x000D_
To allow load transfer to the S.Wrentham 3422W4 feeder.</v>
          </cell>
          <cell r="X1981" t="str">
            <v>Div Ops-NE Electric</v>
          </cell>
          <cell r="Y1981" t="str">
            <v>75005310E</v>
          </cell>
          <cell r="Z1981" t="str">
            <v>MAE1000 - MA Electric Distribution PC</v>
          </cell>
          <cell r="AA1981" t="str">
            <v>NONE</v>
          </cell>
          <cell r="AB1981" t="str">
            <v>MASS PLANT - MA 5310 - MAE1000</v>
          </cell>
          <cell r="AE1981">
            <v>2</v>
          </cell>
          <cell r="AF1981" t="str">
            <v>2</v>
          </cell>
          <cell r="AG1981">
            <v>39471</v>
          </cell>
          <cell r="AH1981">
            <v>596700</v>
          </cell>
          <cell r="AI1981">
            <v>0</v>
          </cell>
          <cell r="AJ1981">
            <v>0</v>
          </cell>
          <cell r="AK1981">
            <v>0</v>
          </cell>
          <cell r="AL1981">
            <v>1</v>
          </cell>
          <cell r="AM1981">
            <v>0</v>
          </cell>
          <cell r="AN1981">
            <v>1</v>
          </cell>
        </row>
        <row r="1982">
          <cell r="A1982" t="str">
            <v>C014893</v>
          </cell>
          <cell r="B1982">
            <v>5310</v>
          </cell>
          <cell r="D1982" t="str">
            <v>East Bridgewater New 115 kV Tap</v>
          </cell>
          <cell r="E1982" t="str">
            <v>P_Electric Transmission Line MA</v>
          </cell>
          <cell r="G1982" t="str">
            <v>NONE</v>
          </cell>
          <cell r="H1982" t="str">
            <v>NONE</v>
          </cell>
          <cell r="L1982" t="str">
            <v>Load Relief</v>
          </cell>
          <cell r="O1982" t="str">
            <v>Closed</v>
          </cell>
          <cell r="Q1982" t="str">
            <v>C14893</v>
          </cell>
          <cell r="R1982">
            <v>38812</v>
          </cell>
          <cell r="S1982" t="str">
            <v>stevem</v>
          </cell>
          <cell r="U1982" t="str">
            <v>New 115 kV Tap to East Bridgewater</v>
          </cell>
          <cell r="V1982" t="str">
            <v>4/5/2006 Since L1 is a Mass Electric Line this new project had to be opened, it is taking the place of C03320</v>
          </cell>
          <cell r="W1982" t="str">
            <v>load growth</v>
          </cell>
          <cell r="X1982" t="str">
            <v>Div Ops-NE Electric</v>
          </cell>
          <cell r="Y1982" t="str">
            <v>75005310T</v>
          </cell>
          <cell r="Z1982" t="str">
            <v>FRT5000 - FR Transmission Profit Center</v>
          </cell>
          <cell r="AA1982" t="str">
            <v>NONE</v>
          </cell>
          <cell r="AB1982" t="str">
            <v xml:space="preserve">COMPANY 5310 LEVEL ELECT DIST </v>
          </cell>
          <cell r="AE1982">
            <v>9</v>
          </cell>
          <cell r="AF1982" t="str">
            <v>9</v>
          </cell>
          <cell r="AG1982">
            <v>39534</v>
          </cell>
          <cell r="AH1982">
            <v>24190</v>
          </cell>
          <cell r="AI1982">
            <v>1</v>
          </cell>
          <cell r="AJ1982">
            <v>1</v>
          </cell>
          <cell r="AK1982">
            <v>1</v>
          </cell>
          <cell r="AL1982">
            <v>0</v>
          </cell>
          <cell r="AM1982">
            <v>1</v>
          </cell>
          <cell r="AN1982">
            <v>1</v>
          </cell>
        </row>
        <row r="1983">
          <cell r="A1983" t="str">
            <v>C014894</v>
          </cell>
          <cell r="B1983">
            <v>5310</v>
          </cell>
          <cell r="D1983" t="str">
            <v>SE- FOXB West St Mainline Dbl Ckt</v>
          </cell>
          <cell r="E1983" t="str">
            <v>P_Electric Distribution Line MA</v>
          </cell>
          <cell r="F1983" t="str">
            <v>DCIG0308P29</v>
          </cell>
          <cell r="G1983" t="str">
            <v>49</v>
          </cell>
          <cell r="H1983" t="str">
            <v>NONE</v>
          </cell>
          <cell r="I1983" t="str">
            <v>ROBERTS, MICHAEL</v>
          </cell>
          <cell r="J1983" t="str">
            <v>System Capacity &amp; Performance</v>
          </cell>
          <cell r="K1983" t="str">
            <v>D_Non-REP LINE OTHER</v>
          </cell>
          <cell r="L1983" t="str">
            <v>Load Relief</v>
          </cell>
          <cell r="M1983" t="str">
            <v>Specific</v>
          </cell>
          <cell r="O1983" t="str">
            <v>Closed</v>
          </cell>
          <cell r="P1983">
            <v>8544</v>
          </cell>
          <cell r="Q1983" t="str">
            <v>C14894</v>
          </cell>
          <cell r="R1983">
            <v>38812</v>
          </cell>
          <cell r="S1983" t="str">
            <v>duffjo</v>
          </cell>
          <cell r="U1983" t="str">
            <v>Double circuit appr 1500 feet of mainline, install (1) loadbreak switch, replace (9) JO poles in the area of West St, and North Grove,  Foxboro for the new proposed Crocker Pond 3424W5 feeder.  Needed by summer 2008</v>
          </cell>
          <cell r="V1983" t="str">
            <v>Will provide a parallel path with the S.Wrentham 3422W3 feeder.</v>
          </cell>
          <cell r="W1983" t="str">
            <v xml:space="preserve">Needed to provide a path for the new Crocker Pond 3424W5 feeder. This project will allow a path for the new Crocker W5 feeder in addition to the existing S.Wrentham W3 feeder on West St. </v>
          </cell>
          <cell r="X1983" t="str">
            <v>Div Ops-NE Electric</v>
          </cell>
          <cell r="Y1983" t="str">
            <v>75005310E</v>
          </cell>
          <cell r="Z1983" t="str">
            <v>MAE1000 - MA Electric Distribution PC</v>
          </cell>
          <cell r="AA1983" t="str">
            <v>NONE</v>
          </cell>
          <cell r="AB1983" t="str">
            <v>MASS PLANT - MA 5310 - MAE1000</v>
          </cell>
          <cell r="AE1983">
            <v>3</v>
          </cell>
          <cell r="AF1983" t="str">
            <v>3</v>
          </cell>
          <cell r="AG1983">
            <v>39472</v>
          </cell>
          <cell r="AH1983">
            <v>131950</v>
          </cell>
          <cell r="AI1983">
            <v>0</v>
          </cell>
          <cell r="AJ1983">
            <v>1</v>
          </cell>
          <cell r="AK1983">
            <v>1</v>
          </cell>
          <cell r="AL1983">
            <v>0</v>
          </cell>
          <cell r="AM1983">
            <v>1</v>
          </cell>
          <cell r="AN1983">
            <v>1</v>
          </cell>
        </row>
        <row r="1984">
          <cell r="A1984" t="str">
            <v>C014904</v>
          </cell>
          <cell r="B1984">
            <v>5310</v>
          </cell>
          <cell r="D1984" t="str">
            <v>DOTR--MHD#26710-Fox Hill Bridge</v>
          </cell>
          <cell r="E1984" t="str">
            <v>P_Electric Distribution Line MA</v>
          </cell>
          <cell r="G1984" t="str">
            <v>49</v>
          </cell>
          <cell r="H1984" t="str">
            <v>15</v>
          </cell>
          <cell r="I1984" t="str">
            <v>OSIMBONI, AYO</v>
          </cell>
          <cell r="J1984" t="str">
            <v>Statutory/Regulatory</v>
          </cell>
          <cell r="K1984" t="str">
            <v>D_Non-REP LINE OTHER</v>
          </cell>
          <cell r="L1984" t="str">
            <v>Public Requirements</v>
          </cell>
          <cell r="M1984" t="str">
            <v>Specific</v>
          </cell>
          <cell r="O1984" t="str">
            <v>Closed</v>
          </cell>
          <cell r="P1984">
            <v>7987</v>
          </cell>
          <cell r="Q1984" t="str">
            <v>C14904</v>
          </cell>
          <cell r="R1984">
            <v>38813</v>
          </cell>
          <cell r="S1984" t="str">
            <v>aravad</v>
          </cell>
          <cell r="U1984" t="str">
            <v>DOTR--MHD#26710--Fox Hill River Bridge in Saugus is being temporarily relocated while new bridge is constructed.  Electric facilities need to be relocated to temp bridge.  This involves several street lights and possibly some services</v>
          </cell>
          <cell r="V1984" t="str">
            <v>There will be additional revisions to this project.</v>
          </cell>
          <cell r="W1984" t="str">
            <v>MHD Project #26710-The Fox Hill Bridge over the Lynn-Saugus River is being temporarily relocated and the old bridge will be reconstructed.  The existing electric facilities need to be removed, and the new bridge needs to have electric facilities installed</v>
          </cell>
          <cell r="X1984" t="str">
            <v>Div Ops-NE Electric</v>
          </cell>
          <cell r="Y1984" t="str">
            <v>75005310E</v>
          </cell>
          <cell r="Z1984" t="str">
            <v>MAE1000 - MA Electric Distribution PC</v>
          </cell>
          <cell r="AA1984" t="str">
            <v>NONE</v>
          </cell>
          <cell r="AB1984" t="str">
            <v>MASS PLANT - MA 5310 - MAE1000</v>
          </cell>
          <cell r="AE1984">
            <v>3</v>
          </cell>
          <cell r="AF1984" t="str">
            <v>3</v>
          </cell>
          <cell r="AG1984">
            <v>40137</v>
          </cell>
          <cell r="AH1984">
            <v>47000</v>
          </cell>
          <cell r="AI1984">
            <v>1</v>
          </cell>
          <cell r="AJ1984">
            <v>1</v>
          </cell>
          <cell r="AK1984">
            <v>1</v>
          </cell>
          <cell r="AL1984">
            <v>0</v>
          </cell>
          <cell r="AM1984">
            <v>1</v>
          </cell>
          <cell r="AN1984">
            <v>1</v>
          </cell>
        </row>
        <row r="1985">
          <cell r="A1985" t="str">
            <v>C014905</v>
          </cell>
          <cell r="B1985">
            <v>5310</v>
          </cell>
          <cell r="D1985" t="str">
            <v>GIS Follow Up - Sub-T Polework</v>
          </cell>
          <cell r="E1985" t="str">
            <v>P_Electric Distribution Line MA</v>
          </cell>
          <cell r="G1985" t="str">
            <v>35</v>
          </cell>
          <cell r="H1985" t="str">
            <v>NONE</v>
          </cell>
          <cell r="I1985" t="str">
            <v>DANEK, GEORGE</v>
          </cell>
          <cell r="J1985" t="str">
            <v>Asset Condition</v>
          </cell>
          <cell r="L1985" t="str">
            <v>Asset Replacement</v>
          </cell>
          <cell r="M1985" t="str">
            <v>Program</v>
          </cell>
          <cell r="N1985" t="str">
            <v>New Eng - Sub-T Asset Replacement</v>
          </cell>
          <cell r="O1985" t="str">
            <v>Closed</v>
          </cell>
          <cell r="P1985">
            <v>8139</v>
          </cell>
          <cell r="Q1985" t="str">
            <v>C14905</v>
          </cell>
          <cell r="R1985">
            <v>38813</v>
          </cell>
          <cell r="S1985" t="str">
            <v>diconz</v>
          </cell>
          <cell r="U1985" t="str">
            <v>2385 pole and x-arm replacement</v>
          </cell>
          <cell r="V1985" t="str">
            <v>Undefined right now_x000D_
_x000D_
1/15/07 - Adding planning classification and REP deisgniation - JC</v>
          </cell>
          <cell r="W1985" t="str">
            <v>C14905 shall act as a blanket funding number to capture capital costs related to assets that are in  immediate need of repair on Massachussets SubT lines which have been identified during the current GIS survey by Osmose.</v>
          </cell>
          <cell r="X1985" t="str">
            <v>Conversion Only</v>
          </cell>
          <cell r="Y1985" t="str">
            <v>99995310E</v>
          </cell>
          <cell r="Z1985" t="str">
            <v>MAE1000 - MA Electric Distribution PC</v>
          </cell>
          <cell r="AA1985" t="str">
            <v>NONE</v>
          </cell>
          <cell r="AB1985" t="str">
            <v>MASS PLANT - MA 5310 - MAE1000</v>
          </cell>
          <cell r="AE1985">
            <v>1</v>
          </cell>
          <cell r="AF1985" t="str">
            <v>1</v>
          </cell>
          <cell r="AG1985">
            <v>39335</v>
          </cell>
          <cell r="AH1985">
            <v>400000</v>
          </cell>
          <cell r="AI1985">
            <v>0</v>
          </cell>
          <cell r="AJ1985">
            <v>0</v>
          </cell>
          <cell r="AK1985">
            <v>0</v>
          </cell>
          <cell r="AL1985">
            <v>0</v>
          </cell>
          <cell r="AM1985">
            <v>1</v>
          </cell>
          <cell r="AN1985">
            <v>1</v>
          </cell>
        </row>
        <row r="1986">
          <cell r="A1986" t="str">
            <v>C014910</v>
          </cell>
          <cell r="B1986">
            <v>5310</v>
          </cell>
          <cell r="D1986" t="str">
            <v>Litchfield St 207W2 Recon R/W</v>
          </cell>
          <cell r="E1986" t="str">
            <v>P_Electric Distribution Line MA</v>
          </cell>
          <cell r="G1986" t="str">
            <v>NONE</v>
          </cell>
          <cell r="H1986" t="str">
            <v>NONE</v>
          </cell>
          <cell r="L1986" t="str">
            <v>Reliability - Dist</v>
          </cell>
          <cell r="M1986" t="str">
            <v>Specific</v>
          </cell>
          <cell r="O1986" t="str">
            <v>cancelled</v>
          </cell>
          <cell r="Q1986" t="str">
            <v>C14910</v>
          </cell>
          <cell r="R1986">
            <v>38814</v>
          </cell>
          <cell r="S1986" t="str">
            <v>walshn</v>
          </cell>
          <cell r="U1986" t="str">
            <v xml:space="preserve">Reconductor 3300' of open wire in 207W2 right of way with 477AL SPCA.  Replace 20 poles.  Install cutouts with shunt loadbreak at P14 in R/W.  </v>
          </cell>
          <cell r="V1986" t="str">
            <v xml:space="preserve">  </v>
          </cell>
          <cell r="W1986" t="str">
            <v>Identified by the FY07 ERR.  1 tree event in the past 3 years has occured in the 207W2 right of way.  Converting the open wire to SPCA is worth $127/dci.  _x000D_
_x000D_
Score = 18_x000D_
Ds = 120 for 1 feeder</v>
          </cell>
          <cell r="X1986" t="str">
            <v>Div Ops-NE Electric</v>
          </cell>
          <cell r="Y1986" t="str">
            <v>75005310E</v>
          </cell>
          <cell r="Z1986" t="str">
            <v>MAE1000 - MA Electric Distribution PC</v>
          </cell>
          <cell r="AA1986" t="str">
            <v>NONE</v>
          </cell>
          <cell r="AB1986" t="str">
            <v>MASS PLANT - MA 5310 - MAE1000</v>
          </cell>
          <cell r="AE1986">
            <v>0</v>
          </cell>
          <cell r="AK1986">
            <v>39821</v>
          </cell>
        </row>
        <row r="1987">
          <cell r="A1987" t="str">
            <v>C014987</v>
          </cell>
          <cell r="B1987">
            <v>5310</v>
          </cell>
          <cell r="D1987" t="str">
            <v>Franklin St Garage &amp; Ductline Reloc</v>
          </cell>
          <cell r="E1987" t="str">
            <v>P_Electric Distribution Line MA</v>
          </cell>
          <cell r="F1987" t="str">
            <v>DCIG0908P83C</v>
          </cell>
          <cell r="G1987" t="str">
            <v>49</v>
          </cell>
          <cell r="H1987" t="str">
            <v>NONE</v>
          </cell>
          <cell r="I1987" t="str">
            <v>SKRZYPCZAK, JOHN</v>
          </cell>
          <cell r="J1987" t="str">
            <v>Statutory/Regulatory</v>
          </cell>
          <cell r="L1987" t="str">
            <v>Public Requirements</v>
          </cell>
          <cell r="M1987" t="str">
            <v>Specific</v>
          </cell>
          <cell r="O1987" t="str">
            <v>Closed</v>
          </cell>
          <cell r="P1987">
            <v>8128</v>
          </cell>
          <cell r="Q1987" t="str">
            <v>C14987</v>
          </cell>
          <cell r="R1987">
            <v>38819</v>
          </cell>
          <cell r="S1987" t="str">
            <v>alvara</v>
          </cell>
          <cell r="U1987" t="str">
            <v>Relocating wires and facilities City of Worcester building - Public Garage</v>
          </cell>
          <cell r="V1987" t="str">
            <v xml:space="preserve">  </v>
          </cell>
          <cell r="W1987" t="str">
            <v>City of Worcester is building a new parking on top of existing undergroung facilities.  NGrid needs to relocate wires and conduit to accomodate new construction._x000D_
A decision has been made by the Company (Bob McLaren) to continue the actual work which will</v>
          </cell>
          <cell r="X1987" t="str">
            <v>Div Ops-NE Electric</v>
          </cell>
          <cell r="Y1987" t="str">
            <v>75005310E</v>
          </cell>
          <cell r="Z1987" t="str">
            <v>MAE1000 - MA Electric Distribution PC</v>
          </cell>
          <cell r="AA1987" t="str">
            <v>NONE</v>
          </cell>
          <cell r="AB1987" t="str">
            <v>MASS PLANT - MA 5310 - MAE1000</v>
          </cell>
          <cell r="AE1987">
            <v>3</v>
          </cell>
          <cell r="AF1987" t="str">
            <v>3</v>
          </cell>
          <cell r="AG1987">
            <v>39819</v>
          </cell>
          <cell r="AH1987">
            <v>1280000</v>
          </cell>
          <cell r="AI1987">
            <v>0</v>
          </cell>
          <cell r="AJ1987">
            <v>0</v>
          </cell>
          <cell r="AK1987">
            <v>0</v>
          </cell>
          <cell r="AL1987">
            <v>1</v>
          </cell>
          <cell r="AM1987">
            <v>0</v>
          </cell>
          <cell r="AN1987">
            <v>1</v>
          </cell>
        </row>
        <row r="1988">
          <cell r="A1988" t="str">
            <v>C014990</v>
          </cell>
          <cell r="B1988">
            <v>5310</v>
          </cell>
          <cell r="D1988" t="str">
            <v>SE FRKL King St. Dbl Ckt 348W7</v>
          </cell>
          <cell r="E1988" t="str">
            <v>P_Electric Distribution Line MA</v>
          </cell>
          <cell r="G1988" t="str">
            <v>NONE</v>
          </cell>
          <cell r="H1988" t="str">
            <v>NONE</v>
          </cell>
          <cell r="I1988" t="str">
            <v>DUFFY JR., JOHN</v>
          </cell>
          <cell r="L1988" t="str">
            <v>Load Relief</v>
          </cell>
          <cell r="M1988" t="str">
            <v>Specific</v>
          </cell>
          <cell r="O1988" t="str">
            <v>cancelled</v>
          </cell>
          <cell r="Q1988" t="str">
            <v>C14990</v>
          </cell>
          <cell r="R1988">
            <v>38819</v>
          </cell>
          <cell r="S1988" t="str">
            <v>duffjo</v>
          </cell>
          <cell r="U1988" t="str">
            <v>Double circuit 3800 feet of 477 mainline on King St from 348W7 riser to intersection of Wachuset St. Franklin.  Provide a path for new Union 348W7 by summer 2008.  Load relief for 341W1 and 344W1.  FY08/09         PP=30</v>
          </cell>
          <cell r="V1988" t="str">
            <v xml:space="preserve">  </v>
          </cell>
          <cell r="W1988" t="str">
            <v>Provide mainline for new Union 348W7 feeder needed for summer 2008.</v>
          </cell>
          <cell r="X1988" t="str">
            <v>Div Ops-NE Electric</v>
          </cell>
          <cell r="Y1988" t="str">
            <v>75005310E</v>
          </cell>
          <cell r="Z1988" t="str">
            <v>MAE1000 - MA Electric Distribution PC</v>
          </cell>
          <cell r="AA1988" t="str">
            <v>NONE</v>
          </cell>
          <cell r="AB1988" t="str">
            <v>MASS PLANT - MA 5310 - MAE1000</v>
          </cell>
          <cell r="AE1988">
            <v>0</v>
          </cell>
          <cell r="AK1988">
            <v>39307</v>
          </cell>
        </row>
        <row r="1989">
          <cell r="A1989" t="str">
            <v>C014991</v>
          </cell>
          <cell r="B1989">
            <v>5310</v>
          </cell>
          <cell r="D1989" t="str">
            <v>SE FRKL Wachusett Mainline 348W7</v>
          </cell>
          <cell r="E1989" t="str">
            <v>P_Electric Distribution Line MA</v>
          </cell>
          <cell r="G1989" t="str">
            <v>NONE</v>
          </cell>
          <cell r="H1989" t="str">
            <v>NONE</v>
          </cell>
          <cell r="I1989" t="str">
            <v>DUFFY JR., JOHN</v>
          </cell>
          <cell r="L1989" t="str">
            <v>Load Relief</v>
          </cell>
          <cell r="M1989" t="str">
            <v>Specific</v>
          </cell>
          <cell r="O1989" t="str">
            <v>cancelled</v>
          </cell>
          <cell r="Q1989" t="str">
            <v>C14991</v>
          </cell>
          <cell r="R1989">
            <v>38819</v>
          </cell>
          <cell r="S1989" t="str">
            <v>duffjo</v>
          </cell>
          <cell r="U1989" t="str">
            <v>Install 4000 feet of new 477 mainline on Wachusett and Hutchinson St Franklin to provide a path for the new Union 348W7 feeder.  FY08/09     PP=30    Load relief for 341W1 and 344W1.</v>
          </cell>
          <cell r="V1989" t="str">
            <v xml:space="preserve">  </v>
          </cell>
          <cell r="W1989" t="str">
            <v>Provide mainline for new Union St 348W7 feeder.</v>
          </cell>
          <cell r="X1989" t="str">
            <v>Div Ops-NE Electric</v>
          </cell>
          <cell r="Y1989" t="str">
            <v>75005310E</v>
          </cell>
          <cell r="Z1989" t="str">
            <v>MAE1000 - MA Electric Distribution PC</v>
          </cell>
          <cell r="AA1989" t="str">
            <v>NONE</v>
          </cell>
          <cell r="AB1989" t="str">
            <v>MASS PLANT - MA 5310 - MAE1000</v>
          </cell>
          <cell r="AE1989">
            <v>0</v>
          </cell>
          <cell r="AK1989">
            <v>39307</v>
          </cell>
        </row>
        <row r="1990">
          <cell r="A1990" t="str">
            <v>C014995</v>
          </cell>
          <cell r="B1990">
            <v>5310</v>
          </cell>
          <cell r="D1990" t="str">
            <v>SE WREN Install 3424W5 UG Getaway</v>
          </cell>
          <cell r="E1990" t="str">
            <v>P_Electric Distribution Line MA</v>
          </cell>
          <cell r="F1990" t="str">
            <v>DCIG0308P29</v>
          </cell>
          <cell r="G1990" t="str">
            <v>49</v>
          </cell>
          <cell r="H1990" t="str">
            <v>NONE</v>
          </cell>
          <cell r="I1990" t="str">
            <v>ROBERTS, MICHAEL</v>
          </cell>
          <cell r="J1990" t="str">
            <v>System Capacity &amp; Performance</v>
          </cell>
          <cell r="K1990" t="str">
            <v>D_Non-REP LINE OTHER</v>
          </cell>
          <cell r="L1990" t="str">
            <v>Load Relief</v>
          </cell>
          <cell r="M1990" t="str">
            <v>Specific</v>
          </cell>
          <cell r="O1990" t="str">
            <v>Closed</v>
          </cell>
          <cell r="P1990">
            <v>8566</v>
          </cell>
          <cell r="Q1990" t="str">
            <v>C14995</v>
          </cell>
          <cell r="R1990">
            <v>38819</v>
          </cell>
          <cell r="S1990" t="str">
            <v>duffjo</v>
          </cell>
          <cell r="U1990" t="str">
            <v>Install 750 feet of 1000 kcmil copper getaway cable for new Crocker Pond 3424W5 feeder planned for summer 2008.  FY08/09</v>
          </cell>
          <cell r="V1990" t="str">
            <v>INSTALL: (1) 50'/3 SO POLE, 750 CIRCUIT FT OF 1000 KCMIL CU UG CABLE, (3) DISCONNECTS, (1) LOADBREAK SWITCH, AND 115' OF (2) 5" PVC CONCRETE ENCASED CONDUITS._x000D_
_x000D_
REMOVE: (1) POLE TOP RECLOSER.</v>
          </cell>
          <cell r="W1990" t="str">
            <v>Needed for new Crocker Pond 3424W5 feeder planned for summer 2008, FY07/08 Workplan.</v>
          </cell>
          <cell r="X1990" t="str">
            <v>Div Ops-NE Electric</v>
          </cell>
          <cell r="Y1990" t="str">
            <v>75005310E</v>
          </cell>
          <cell r="Z1990" t="str">
            <v>MAE1000 - MA Electric Distribution PC</v>
          </cell>
          <cell r="AA1990" t="str">
            <v>NONE</v>
          </cell>
          <cell r="AB1990" t="str">
            <v>MASS PLANT - MA 5310 - MAE1000</v>
          </cell>
          <cell r="AE1990">
            <v>5</v>
          </cell>
          <cell r="AF1990" t="str">
            <v>5</v>
          </cell>
          <cell r="AG1990">
            <v>39645</v>
          </cell>
          <cell r="AH1990">
            <v>140000</v>
          </cell>
          <cell r="AI1990">
            <v>0</v>
          </cell>
          <cell r="AJ1990">
            <v>1</v>
          </cell>
          <cell r="AK1990">
            <v>1</v>
          </cell>
          <cell r="AL1990">
            <v>0</v>
          </cell>
          <cell r="AM1990">
            <v>1</v>
          </cell>
          <cell r="AN1990">
            <v>1</v>
          </cell>
        </row>
        <row r="1991">
          <cell r="A1991" t="str">
            <v>C015026</v>
          </cell>
          <cell r="B1991">
            <v>5310</v>
          </cell>
          <cell r="D1991" t="str">
            <v>Bridge St Manchester Improvements</v>
          </cell>
          <cell r="E1991" t="str">
            <v>P_Electric Distribution Line MA</v>
          </cell>
          <cell r="F1991" t="str">
            <v>DCIG0411P374R2</v>
          </cell>
          <cell r="G1991" t="str">
            <v>41</v>
          </cell>
          <cell r="H1991" t="str">
            <v>21</v>
          </cell>
          <cell r="I1991" t="str">
            <v>CORCORAN, JOHN</v>
          </cell>
          <cell r="J1991" t="str">
            <v>System Capacity &amp; Performance</v>
          </cell>
          <cell r="K1991" t="str">
            <v>D_Non-REP LINE OTHER</v>
          </cell>
          <cell r="L1991" t="str">
            <v>Reliability - Dist</v>
          </cell>
          <cell r="M1991" t="str">
            <v>Specific</v>
          </cell>
          <cell r="O1991" t="str">
            <v>open</v>
          </cell>
          <cell r="P1991">
            <v>7774</v>
          </cell>
          <cell r="Q1991" t="str">
            <v>C15026</v>
          </cell>
          <cell r="R1991">
            <v>38820</v>
          </cell>
          <cell r="S1991" t="str">
            <v>perico</v>
          </cell>
          <cell r="U1991" t="str">
            <v>Convert the area from 2.4kV delta to 4.16kV. _x000D_
Replace 6600 feet of 4/0 Cu R+L with 4/0 XLP 15kV Cu cable on Bridge St in Manchester,MA. Replace 6000 feet of cable on Bordman Ave and Harbor St and complete the 3 phase loop._x000D_
Install 4</v>
          </cell>
          <cell r="V1991" t="str">
            <v>Suspended per Corcoran, John F. email on 6/14/12. ****DO NOT REOPEN UNLESS JOHN APPROVES*****_x000D_
The areas of Manchester served by the underground 2.4kV delta system from Manchester #23 have cable, manholes and ducts that are aged (nearly one century old in</v>
          </cell>
          <cell r="W1991" t="str">
            <v>The bridge Street area has had numerous outages that has also involved local public officials. This work will help improve the reliability to the area.</v>
          </cell>
          <cell r="X1991" t="str">
            <v>Div Ops-NE Electric</v>
          </cell>
          <cell r="Y1991" t="str">
            <v>75005310E</v>
          </cell>
          <cell r="Z1991" t="str">
            <v>MAE1000 - MA Electric Distribution PC</v>
          </cell>
          <cell r="AA1991" t="str">
            <v>NONE</v>
          </cell>
          <cell r="AB1991" t="str">
            <v>SUB #23 MANCHESTER, MANCHESTER</v>
          </cell>
          <cell r="AC1991" t="str">
            <v>A1 C4 X1</v>
          </cell>
          <cell r="AE1991">
            <v>4</v>
          </cell>
          <cell r="AF1991" t="str">
            <v>4</v>
          </cell>
          <cell r="AG1991">
            <v>41213</v>
          </cell>
          <cell r="AH1991">
            <v>2535000</v>
          </cell>
        </row>
        <row r="1992">
          <cell r="A1992" t="str">
            <v>C015027</v>
          </cell>
          <cell r="B1992">
            <v>5310</v>
          </cell>
          <cell r="D1992" t="str">
            <v>21J21 Reconfig Surfside Rd, Lynn</v>
          </cell>
          <cell r="E1992" t="str">
            <v>P_Electric Distribution Line MA</v>
          </cell>
          <cell r="G1992" t="str">
            <v>NONE</v>
          </cell>
          <cell r="H1992" t="str">
            <v>NONE</v>
          </cell>
          <cell r="I1992" t="str">
            <v>ARAVANTINOS, DENA</v>
          </cell>
          <cell r="J1992" t="str">
            <v>System Capacity &amp; Performance</v>
          </cell>
          <cell r="L1992" t="str">
            <v>Reliability - Dist</v>
          </cell>
          <cell r="M1992" t="str">
            <v>Specific</v>
          </cell>
          <cell r="O1992" t="str">
            <v>Closed</v>
          </cell>
          <cell r="P1992">
            <v>7661</v>
          </cell>
          <cell r="Q1992" t="str">
            <v>C15027</v>
          </cell>
          <cell r="R1992">
            <v>38820</v>
          </cell>
          <cell r="S1992" t="str">
            <v>perico</v>
          </cell>
          <cell r="U1992" t="str">
            <v>Install 200 feet of conduit and repalce six 4kV disconnects with fuses.</v>
          </cell>
          <cell r="V1992" t="str">
            <v>THIS IS A STUDY GRADE ESTIMATE. REVISION 1 WILL REFLECT CONSTRUCTION ESTIMATES.</v>
          </cell>
          <cell r="W1992" t="str">
            <v xml:space="preserve">Reference Memorandum"Engineering Reliability Review for the Lynn#21 21J21 Feeder" from S. Pericola to R. Wheeler,dated 4/7/2006._x000D_
See attached memo._x000D_
_x000D_
 </v>
          </cell>
          <cell r="X1992" t="str">
            <v>Div Ops-NE Electric</v>
          </cell>
          <cell r="Y1992" t="str">
            <v>75005310E</v>
          </cell>
          <cell r="Z1992" t="str">
            <v>MAE1000 - MA Electric Distribution PC</v>
          </cell>
          <cell r="AA1992" t="str">
            <v>NONE</v>
          </cell>
          <cell r="AB1992" t="str">
            <v>SUB #21 LYNN - LYNNWAY, LYNN</v>
          </cell>
          <cell r="AE1992">
            <v>2</v>
          </cell>
          <cell r="AF1992" t="str">
            <v>2</v>
          </cell>
          <cell r="AG1992">
            <v>39223</v>
          </cell>
          <cell r="AH1992">
            <v>103400</v>
          </cell>
          <cell r="AI1992">
            <v>0</v>
          </cell>
          <cell r="AJ1992">
            <v>1</v>
          </cell>
          <cell r="AK1992">
            <v>1</v>
          </cell>
          <cell r="AL1992">
            <v>0</v>
          </cell>
          <cell r="AM1992">
            <v>1</v>
          </cell>
          <cell r="AN1992">
            <v>1</v>
          </cell>
        </row>
        <row r="1993">
          <cell r="A1993" t="str">
            <v>C015030</v>
          </cell>
          <cell r="B1993">
            <v>5310</v>
          </cell>
          <cell r="D1993" t="str">
            <v>Lewis St Lynn Reliability Improve</v>
          </cell>
          <cell r="E1993" t="str">
            <v>P_Electric Distribution Line MA</v>
          </cell>
          <cell r="G1993" t="str">
            <v>NONE</v>
          </cell>
          <cell r="H1993" t="str">
            <v>NONE</v>
          </cell>
          <cell r="I1993" t="str">
            <v>ARAVANTINOS, DENA</v>
          </cell>
          <cell r="J1993" t="str">
            <v>System Capacity &amp; Performance</v>
          </cell>
          <cell r="L1993" t="str">
            <v>Reliability - Dist</v>
          </cell>
          <cell r="M1993" t="str">
            <v>Specific</v>
          </cell>
          <cell r="O1993" t="str">
            <v>cancelled</v>
          </cell>
          <cell r="P1993">
            <v>8261</v>
          </cell>
          <cell r="Q1993" t="str">
            <v>C15030</v>
          </cell>
          <cell r="R1993">
            <v>38820</v>
          </cell>
          <cell r="S1993" t="str">
            <v>perico</v>
          </cell>
          <cell r="U1993" t="str">
            <v>Install 900 feet of 3-1/0AL primary,200 feet of 3-#2AL cable,and 3 fuses.</v>
          </cell>
          <cell r="V1993" t="str">
            <v xml:space="preserve">  </v>
          </cell>
          <cell r="W1993" t="str">
            <v>Reference Memorandum" Reliability Improvements for Lewis Street in Lynn,MA" from S. Pericola to R. Wheeler, dated 4/7/2006.</v>
          </cell>
          <cell r="X1993" t="str">
            <v>Div Ops-NE Electric</v>
          </cell>
          <cell r="Y1993" t="str">
            <v>75005310E</v>
          </cell>
          <cell r="Z1993" t="str">
            <v>MAE1000 - MA Electric Distribution PC</v>
          </cell>
          <cell r="AA1993" t="str">
            <v>NONE</v>
          </cell>
          <cell r="AB1993" t="str">
            <v>SUB #21 LYNN - LYNNWAY, LYNN</v>
          </cell>
          <cell r="AE1993">
            <v>0</v>
          </cell>
          <cell r="AK1993">
            <v>41079</v>
          </cell>
        </row>
        <row r="1994">
          <cell r="A1994" t="str">
            <v>C015033</v>
          </cell>
          <cell r="B1994">
            <v>5310</v>
          </cell>
          <cell r="D1994" t="str">
            <v>Crocker Pond 3424W5 Feeder Install</v>
          </cell>
          <cell r="E1994" t="str">
            <v>P_Electric Distribution Sub MA</v>
          </cell>
          <cell r="F1994" t="str">
            <v>DCIG0308P29</v>
          </cell>
          <cell r="G1994" t="str">
            <v>49</v>
          </cell>
          <cell r="H1994" t="str">
            <v>NONE</v>
          </cell>
          <cell r="I1994" t="str">
            <v>MAXIMOVICH, GEORGE</v>
          </cell>
          <cell r="J1994" t="str">
            <v>System Capacity &amp; Performance</v>
          </cell>
          <cell r="K1994" t="str">
            <v>D_Non-REP SUB OTHER</v>
          </cell>
          <cell r="L1994" t="str">
            <v>Load Relief</v>
          </cell>
          <cell r="M1994" t="str">
            <v>Specific</v>
          </cell>
          <cell r="O1994" t="str">
            <v>Closed</v>
          </cell>
          <cell r="P1994">
            <v>7251</v>
          </cell>
          <cell r="Q1994" t="str">
            <v>C15033</v>
          </cell>
          <cell r="R1994">
            <v>38821</v>
          </cell>
          <cell r="S1994" t="str">
            <v>karzen</v>
          </cell>
          <cell r="U1994" t="str">
            <v>Crocker Pond 3424W5 Feeder installation and EMS upgrade_x000D_
Partial DOA was granted on 12/17/2007 by John Gavin. Project will be presented to DCIG in March 2008 for full scope.</v>
          </cell>
          <cell r="V1994" t="str">
            <v>5/25/07- Project is being routed for preliminary engineering only at this time, reauthorization at full project cost is required at completion of engineering._x000D_
_x000D_
Title changed from W2 to W5 feeder to reflect extension of existing bus. Evolving planning gu</v>
          </cell>
          <cell r="W1994" t="str">
            <v>Additional Feeder capacity is required for an anticipated 6 MW spot commercial load in the Gillette Stadium facility during the fall of 2007 and spring 2008.</v>
          </cell>
          <cell r="X1994" t="str">
            <v>Div Ops-NE Electric</v>
          </cell>
          <cell r="Y1994" t="str">
            <v>75005310E</v>
          </cell>
          <cell r="Z1994" t="str">
            <v>MAE1000 - MA Electric Distribution PC</v>
          </cell>
          <cell r="AA1994" t="str">
            <v>NONE</v>
          </cell>
          <cell r="AB1994" t="str">
            <v>SUB #3424 CROCKER POND, WRENTHAM</v>
          </cell>
          <cell r="AE1994">
            <v>3</v>
          </cell>
          <cell r="AF1994" t="str">
            <v>3</v>
          </cell>
          <cell r="AG1994">
            <v>39527</v>
          </cell>
          <cell r="AH1994">
            <v>894000</v>
          </cell>
          <cell r="AI1994">
            <v>0</v>
          </cell>
          <cell r="AJ1994">
            <v>0</v>
          </cell>
          <cell r="AK1994">
            <v>0</v>
          </cell>
          <cell r="AL1994">
            <v>1</v>
          </cell>
          <cell r="AM1994">
            <v>0</v>
          </cell>
          <cell r="AN1994">
            <v>1</v>
          </cell>
        </row>
        <row r="1995">
          <cell r="A1995" t="str">
            <v>C015146</v>
          </cell>
          <cell r="B1995">
            <v>5310</v>
          </cell>
          <cell r="D1995" t="str">
            <v>514L1 Wilbraham Mountain Rd SD Conv</v>
          </cell>
          <cell r="E1995" t="str">
            <v>P_Electric Distribution Line MA</v>
          </cell>
          <cell r="G1995" t="str">
            <v>36</v>
          </cell>
          <cell r="H1995" t="str">
            <v>NONE</v>
          </cell>
          <cell r="I1995" t="str">
            <v>CRUZ, ANTHONY</v>
          </cell>
          <cell r="J1995" t="str">
            <v>System Capacity &amp; Performance</v>
          </cell>
          <cell r="L1995" t="str">
            <v>Load Relief</v>
          </cell>
          <cell r="M1995" t="str">
            <v>Specific</v>
          </cell>
          <cell r="N1995" t="str">
            <v>Eng Reliability Review</v>
          </cell>
          <cell r="O1995" t="str">
            <v>Closed</v>
          </cell>
          <cell r="P1995">
            <v>7700</v>
          </cell>
          <cell r="Q1995" t="str">
            <v>C15146</v>
          </cell>
          <cell r="R1995">
            <v>38827</v>
          </cell>
          <cell r="S1995" t="str">
            <v>walshn</v>
          </cell>
          <cell r="U1995" t="str">
            <v>Move P15 Mountain Rd. Step-down transformers to P52 Mountain Rd.  Convert 37 existing transformers to 7.6kV.  Reconductor 4900' of 3 phase CU wire to 1/0 AL SPCA.</v>
          </cell>
          <cell r="V1995" t="str">
            <v xml:space="preserve">  </v>
          </cell>
          <cell r="W1995" t="str">
            <v xml:space="preserve">P15 Mountain Rd. Stepdowns overloaded by 130%.  Frequency of the area is 4.  Moving step-downs will reduce loading to 68%.  Reconductoring tree-problem area to SPCA will reduce area frequency to 2.6.  _x000D_
_x000D_
Loading priority score = 19_x000D_
Reliability priority </v>
          </cell>
          <cell r="X1995" t="str">
            <v>Div Ops-NE Electric</v>
          </cell>
          <cell r="Y1995" t="str">
            <v>75005310E</v>
          </cell>
          <cell r="Z1995" t="str">
            <v>MAE1000 - MA Electric Distribution PC</v>
          </cell>
          <cell r="AA1995" t="str">
            <v>NONE</v>
          </cell>
          <cell r="AB1995" t="str">
            <v>MASS PLANT - MA 5310 - MAE1000</v>
          </cell>
          <cell r="AE1995">
            <v>2</v>
          </cell>
          <cell r="AF1995" t="str">
            <v>2</v>
          </cell>
          <cell r="AG1995">
            <v>39578</v>
          </cell>
          <cell r="AH1995">
            <v>215000</v>
          </cell>
          <cell r="AI1995">
            <v>0</v>
          </cell>
          <cell r="AJ1995">
            <v>0</v>
          </cell>
          <cell r="AK1995">
            <v>1</v>
          </cell>
          <cell r="AL1995">
            <v>0</v>
          </cell>
          <cell r="AM1995">
            <v>1</v>
          </cell>
          <cell r="AN1995">
            <v>1</v>
          </cell>
        </row>
        <row r="1996">
          <cell r="A1996" t="str">
            <v>C015147</v>
          </cell>
          <cell r="B1996">
            <v>5310</v>
          </cell>
          <cell r="D1996" t="str">
            <v>CEN-Millb #304 Sub  New fdr bay</v>
          </cell>
          <cell r="E1996" t="str">
            <v>P_Electric Distribution Sub MA</v>
          </cell>
          <cell r="G1996" t="str">
            <v>NONE</v>
          </cell>
          <cell r="H1996" t="str">
            <v>NONE</v>
          </cell>
          <cell r="L1996" t="str">
            <v>Load Relief</v>
          </cell>
          <cell r="M1996" t="str">
            <v>Specific</v>
          </cell>
          <cell r="O1996" t="str">
            <v>cancelled</v>
          </cell>
          <cell r="Q1996" t="str">
            <v>C15147</v>
          </cell>
          <cell r="R1996">
            <v>38827</v>
          </cell>
          <cell r="S1996" t="str">
            <v>thomp</v>
          </cell>
          <cell r="U1996" t="str">
            <v>Add 4th, 13.8 kV feeder bay for 304W7 and 304W8</v>
          </cell>
          <cell r="V1996" t="str">
            <v xml:space="preserve">  </v>
          </cell>
          <cell r="W1996" t="str">
            <v>Load relief on three Millbury # 4 feeders</v>
          </cell>
          <cell r="X1996" t="str">
            <v>Div Ops-NE Electric</v>
          </cell>
          <cell r="Y1996" t="str">
            <v>75005310E</v>
          </cell>
          <cell r="Z1996" t="str">
            <v>MAE1000 - MA Electric Distribution PC</v>
          </cell>
          <cell r="AA1996" t="str">
            <v>NONE</v>
          </cell>
          <cell r="AB1996" t="str">
            <v>MILLBURY #4, 50 GRAFTON ST, MILLBUR</v>
          </cell>
          <cell r="AE1996">
            <v>0</v>
          </cell>
          <cell r="AK1996">
            <v>39307</v>
          </cell>
        </row>
        <row r="1997">
          <cell r="A1997" t="str">
            <v>C015148</v>
          </cell>
          <cell r="B1997">
            <v>5310</v>
          </cell>
          <cell r="D1997" t="str">
            <v>CEN-MILLB  New 304W7 Fdr mainline</v>
          </cell>
          <cell r="E1997" t="str">
            <v>P_Electric Distribution Line MA</v>
          </cell>
          <cell r="G1997" t="str">
            <v>NONE</v>
          </cell>
          <cell r="H1997" t="str">
            <v>NONE</v>
          </cell>
          <cell r="L1997" t="str">
            <v>Load Relief</v>
          </cell>
          <cell r="M1997" t="str">
            <v>Specific</v>
          </cell>
          <cell r="O1997" t="str">
            <v>cancelled</v>
          </cell>
          <cell r="Q1997" t="str">
            <v>C15148</v>
          </cell>
          <cell r="R1997">
            <v>38827</v>
          </cell>
          <cell r="S1997" t="str">
            <v>thomp</v>
          </cell>
          <cell r="U1997" t="str">
            <v>New feeder for load relief,  add new feeder mainline, 10,000' dbl ckt along rt 122A to Buttonwood</v>
          </cell>
          <cell r="V1997" t="str">
            <v xml:space="preserve">  </v>
          </cell>
          <cell r="W1997" t="str">
            <v>summer load relief for 3 Millbury #4 feeders exceeding 100% SN</v>
          </cell>
          <cell r="X1997" t="str">
            <v>Div Ops-NE Electric</v>
          </cell>
          <cell r="Y1997" t="str">
            <v>75005310E</v>
          </cell>
          <cell r="Z1997" t="str">
            <v>MAE1000 - MA Electric Distribution PC</v>
          </cell>
          <cell r="AA1997" t="str">
            <v>NONE</v>
          </cell>
          <cell r="AB1997" t="str">
            <v>MASS PLANT - MA 5310 - MAE1000</v>
          </cell>
          <cell r="AE1997">
            <v>0</v>
          </cell>
          <cell r="AK1997">
            <v>39307</v>
          </cell>
        </row>
        <row r="1998">
          <cell r="A1998" t="str">
            <v>C015149</v>
          </cell>
          <cell r="B1998">
            <v>5310</v>
          </cell>
          <cell r="D1998" t="str">
            <v>CEN-MILLB New 304W8 Fdr mainline</v>
          </cell>
          <cell r="E1998" t="str">
            <v>P_Electric Distribution Line MA</v>
          </cell>
          <cell r="G1998" t="str">
            <v>NONE</v>
          </cell>
          <cell r="H1998" t="str">
            <v>NONE</v>
          </cell>
          <cell r="L1998" t="str">
            <v>Load Relief</v>
          </cell>
          <cell r="M1998" t="str">
            <v>Specific</v>
          </cell>
          <cell r="O1998" t="str">
            <v>cancelled</v>
          </cell>
          <cell r="Q1998" t="str">
            <v>C15149</v>
          </cell>
          <cell r="R1998">
            <v>38827</v>
          </cell>
          <cell r="S1998" t="str">
            <v>thomp</v>
          </cell>
          <cell r="U1998" t="str">
            <v>summer load releif for 3 Millbuty #4 feeders exceeding 100% sn</v>
          </cell>
          <cell r="V1998" t="str">
            <v xml:space="preserve">  </v>
          </cell>
          <cell r="W1998" t="str">
            <v>summer load releif, 3 feeders in area exceeding 100% SN</v>
          </cell>
          <cell r="X1998" t="str">
            <v>Div Ops-NE Electric</v>
          </cell>
          <cell r="Y1998" t="str">
            <v>75005310E</v>
          </cell>
          <cell r="Z1998" t="str">
            <v>MAE1000 - MA Electric Distribution PC</v>
          </cell>
          <cell r="AA1998" t="str">
            <v>NONE</v>
          </cell>
          <cell r="AB1998" t="str">
            <v>MASS PLANT - MA 5310 - MAE1000</v>
          </cell>
          <cell r="AE1998">
            <v>0</v>
          </cell>
          <cell r="AK1998">
            <v>39307</v>
          </cell>
        </row>
        <row r="1999">
          <cell r="A1999" t="str">
            <v>C015150</v>
          </cell>
          <cell r="B1999">
            <v>5310</v>
          </cell>
          <cell r="D1999" t="str">
            <v>CEN-MILLB  Recond 304W5 mainline</v>
          </cell>
          <cell r="E1999" t="str">
            <v>P_Electric Distribution Line MA</v>
          </cell>
          <cell r="G1999" t="str">
            <v>NONE</v>
          </cell>
          <cell r="H1999" t="str">
            <v>NONE</v>
          </cell>
          <cell r="L1999" t="str">
            <v>Load Relief</v>
          </cell>
          <cell r="M1999" t="str">
            <v>Specific</v>
          </cell>
          <cell r="O1999" t="str">
            <v>cancelled</v>
          </cell>
          <cell r="Q1999" t="str">
            <v>C15150</v>
          </cell>
          <cell r="R1999">
            <v>38827</v>
          </cell>
          <cell r="S1999" t="str">
            <v>thomp</v>
          </cell>
          <cell r="U1999" t="str">
            <v>reconductor 3125' of 304W5 mainline to increase feeder capacity</v>
          </cell>
          <cell r="V1999" t="str">
            <v xml:space="preserve">  </v>
          </cell>
          <cell r="W1999" t="str">
            <v>load relief for 3 Millbury #4 feeders exceeding 100% SN</v>
          </cell>
          <cell r="X1999" t="str">
            <v>Div Ops-NE Electric</v>
          </cell>
          <cell r="Y1999" t="str">
            <v>75005310E</v>
          </cell>
          <cell r="Z1999" t="str">
            <v>MAE1000 - MA Electric Distribution PC</v>
          </cell>
          <cell r="AA1999" t="str">
            <v>NONE</v>
          </cell>
          <cell r="AB1999" t="str">
            <v>MASS PLANT - MA 5310 - MAE1000</v>
          </cell>
          <cell r="AE1999">
            <v>0</v>
          </cell>
          <cell r="AK1999">
            <v>39307</v>
          </cell>
        </row>
        <row r="2000">
          <cell r="A2000" t="str">
            <v>C015161</v>
          </cell>
          <cell r="B2000">
            <v>5310</v>
          </cell>
          <cell r="D2000" t="str">
            <v>Atlantic 2J1 Conversion Quincy</v>
          </cell>
          <cell r="E2000" t="str">
            <v>P_Electric Distribution Line MA</v>
          </cell>
          <cell r="G2000" t="str">
            <v>NONE</v>
          </cell>
          <cell r="H2000" t="str">
            <v>NONE</v>
          </cell>
          <cell r="I2000" t="str">
            <v>BURKS, EMILY</v>
          </cell>
          <cell r="J2000" t="str">
            <v>Asset Condition</v>
          </cell>
          <cell r="L2000" t="str">
            <v>Asset Replacement</v>
          </cell>
          <cell r="M2000" t="str">
            <v>Specific</v>
          </cell>
          <cell r="O2000" t="str">
            <v>Closed</v>
          </cell>
          <cell r="P2000">
            <v>7741</v>
          </cell>
          <cell r="Q2000" t="str">
            <v>C15161</v>
          </cell>
          <cell r="R2000">
            <v>38831</v>
          </cell>
          <cell r="S2000" t="str">
            <v>reisnj</v>
          </cell>
          <cell r="U2000" t="str">
            <v>NOT USED - Convert Atlantic 2J1</v>
          </cell>
          <cell r="V2000" t="str">
            <v xml:space="preserve">  </v>
          </cell>
          <cell r="W2000" t="str">
            <v xml:space="preserve">  </v>
          </cell>
          <cell r="X2000" t="str">
            <v>Div Ops-NE Electric</v>
          </cell>
          <cell r="Y2000" t="str">
            <v>75005310E</v>
          </cell>
          <cell r="Z2000" t="str">
            <v>MAE1000 - MA Electric Distribution PC</v>
          </cell>
          <cell r="AA2000" t="str">
            <v>NONE</v>
          </cell>
          <cell r="AB2000" t="str">
            <v>MASS PLANT - MA 5310 - MAE1000</v>
          </cell>
          <cell r="AE2000">
            <v>0</v>
          </cell>
        </row>
        <row r="2001">
          <cell r="A2001" t="str">
            <v>C015162</v>
          </cell>
          <cell r="B2001">
            <v>5310</v>
          </cell>
          <cell r="C2001" t="str">
            <v>Massachusetts - East</v>
          </cell>
          <cell r="D2001" t="str">
            <v>SS So. Weymouth Conversion</v>
          </cell>
          <cell r="E2001" t="str">
            <v>P_Electric Distribution Line MA</v>
          </cell>
          <cell r="G2001" t="str">
            <v>24</v>
          </cell>
          <cell r="H2001" t="str">
            <v>19</v>
          </cell>
          <cell r="I2001" t="str">
            <v>BURKS, EMILY</v>
          </cell>
          <cell r="J2001" t="str">
            <v>Asset Condition</v>
          </cell>
          <cell r="K2001" t="str">
            <v>D_Non-REP SUB OTHER</v>
          </cell>
          <cell r="L2001" t="str">
            <v>Asset Replacement</v>
          </cell>
          <cell r="M2001" t="str">
            <v>Specific</v>
          </cell>
          <cell r="O2001" t="str">
            <v>Closed</v>
          </cell>
          <cell r="P2001">
            <v>8684</v>
          </cell>
          <cell r="Q2001" t="str">
            <v>C15162</v>
          </cell>
          <cell r="R2001">
            <v>38831</v>
          </cell>
          <cell r="S2001" t="str">
            <v>reisnj</v>
          </cell>
          <cell r="U2001" t="str">
            <v>Retire So. Weymouth Substation</v>
          </cell>
          <cell r="V2001" t="str">
            <v xml:space="preserve">J.Duffy: 8/10/07  This is an Asset Replacement decision now.  IF this project is done due to asset condition, it will affect 13.8 loading and DSPlanning must be notified. </v>
          </cell>
          <cell r="W2001" t="str">
            <v xml:space="preserve">  </v>
          </cell>
          <cell r="X2001" t="str">
            <v>Div Ops-NE Electric</v>
          </cell>
          <cell r="Y2001" t="str">
            <v>75005310E</v>
          </cell>
          <cell r="Z2001" t="str">
            <v>MAE1000 - MA Electric Distribution PC</v>
          </cell>
          <cell r="AA2001" t="str">
            <v>NONE</v>
          </cell>
          <cell r="AB2001" t="str">
            <v>MASS PLANT - MA 5310 - MAE1000</v>
          </cell>
          <cell r="AE2001">
            <v>0</v>
          </cell>
        </row>
        <row r="2002">
          <cell r="A2002" t="str">
            <v>C015165</v>
          </cell>
          <cell r="B2002">
            <v>5310</v>
          </cell>
          <cell r="D2002" t="str">
            <v>2353/76 - Pie Hill Recloser upgrade</v>
          </cell>
          <cell r="E2002" t="str">
            <v>P_Electric Distribution Line MA</v>
          </cell>
          <cell r="G2002" t="str">
            <v>49</v>
          </cell>
          <cell r="H2002" t="str">
            <v>NONE</v>
          </cell>
          <cell r="I2002" t="str">
            <v>PATTERSON, JAMES</v>
          </cell>
          <cell r="J2002" t="str">
            <v>System Capacity &amp; Performance</v>
          </cell>
          <cell r="L2002" t="str">
            <v>Load Relief</v>
          </cell>
          <cell r="M2002" t="str">
            <v>Specific</v>
          </cell>
          <cell r="O2002" t="str">
            <v>cancelled</v>
          </cell>
          <cell r="P2002">
            <v>7671</v>
          </cell>
          <cell r="Q2002" t="str">
            <v>C15165</v>
          </cell>
          <cell r="R2002">
            <v>38831</v>
          </cell>
          <cell r="S2002" t="str">
            <v>henryj</v>
          </cell>
          <cell r="U2002" t="str">
            <v>Replace 2 reclosers with 800A rated, telemetric (form 6) reclosers, Replace 2 -23kV airbreaks _x000D_
_x000D_
Project not needed according to planning summer 2007 area review.</v>
          </cell>
          <cell r="V2002" t="str">
            <v xml:space="preserve">  </v>
          </cell>
          <cell r="W2002" t="str">
            <v>This construction is necessary for load relief of several Salem Area feeders.</v>
          </cell>
          <cell r="X2002" t="str">
            <v>Div Ops-NE Electric</v>
          </cell>
          <cell r="Y2002" t="str">
            <v>75005310E</v>
          </cell>
          <cell r="Z2002" t="str">
            <v>MAE1000 - MA Electric Distribution PC</v>
          </cell>
          <cell r="AA2002" t="str">
            <v>NONE</v>
          </cell>
          <cell r="AB2002" t="str">
            <v>MASS PLANT - MA 5310 - MAE1000</v>
          </cell>
          <cell r="AE2002">
            <v>2</v>
          </cell>
          <cell r="AF2002" t="str">
            <v>2</v>
          </cell>
          <cell r="AG2002">
            <v>39402</v>
          </cell>
          <cell r="AH2002">
            <v>150000</v>
          </cell>
          <cell r="AK2002">
            <v>39436</v>
          </cell>
        </row>
        <row r="2003">
          <cell r="A2003" t="str">
            <v>C015167</v>
          </cell>
          <cell r="B2003">
            <v>5310</v>
          </cell>
          <cell r="D2003" t="str">
            <v>RTMT Topsfiled Road, Ipswich, MA</v>
          </cell>
          <cell r="E2003" t="str">
            <v>P_Non-Utility Electric Property MA</v>
          </cell>
          <cell r="G2003" t="str">
            <v>NONE</v>
          </cell>
          <cell r="H2003" t="str">
            <v>NONE</v>
          </cell>
          <cell r="L2003" t="str">
            <v>Land and Land Rights - Dist</v>
          </cell>
          <cell r="M2003" t="str">
            <v>Specific</v>
          </cell>
          <cell r="O2003" t="str">
            <v>Closed</v>
          </cell>
          <cell r="Q2003" t="str">
            <v>C15167</v>
          </cell>
          <cell r="R2003">
            <v>38831</v>
          </cell>
          <cell r="S2003" t="str">
            <v>daley</v>
          </cell>
          <cell r="U2003" t="str">
            <v>Release of aportion of the deposit given with the purchase a&amp; sale agreement between MEC &amp; Lockhe to convey real estate to Landwest Bruce Wheeler, Landwest Dev PAD#04-03.23.01 LF#BEV I.J.-N.B. 19 #266662 $20,000 4/10/06 CK# 1541 $1,120,362.73 proceeds fro</v>
          </cell>
          <cell r="V2003" t="str">
            <v>Steve Towle, RE Rep  Ipswich, MA</v>
          </cell>
          <cell r="W2003" t="str">
            <v xml:space="preserve">  </v>
          </cell>
          <cell r="X2003" t="str">
            <v>Conversion Only</v>
          </cell>
          <cell r="Y2003" t="str">
            <v>99995310E</v>
          </cell>
          <cell r="Z2003" t="str">
            <v>MAE1000 - MA Electric Distribution PC</v>
          </cell>
          <cell r="AA2003" t="str">
            <v>NONE</v>
          </cell>
          <cell r="AB2003" t="str">
            <v>LAND AND LAND RIGHTS - MA</v>
          </cell>
          <cell r="AE2003">
            <v>1</v>
          </cell>
          <cell r="AF2003" t="str">
            <v>1</v>
          </cell>
          <cell r="AG2003">
            <v>39118</v>
          </cell>
          <cell r="AH2003">
            <v>50000</v>
          </cell>
          <cell r="AI2003">
            <v>1</v>
          </cell>
          <cell r="AJ2003">
            <v>1</v>
          </cell>
          <cell r="AK2003">
            <v>1</v>
          </cell>
          <cell r="AL2003">
            <v>0</v>
          </cell>
          <cell r="AM2003">
            <v>1</v>
          </cell>
          <cell r="AN2003">
            <v>1</v>
          </cell>
        </row>
        <row r="2004">
          <cell r="A2004" t="str">
            <v>C015180</v>
          </cell>
          <cell r="B2004">
            <v>5310</v>
          </cell>
          <cell r="D2004" t="str">
            <v>Z-61L2 Getaway cable upgrade</v>
          </cell>
          <cell r="E2004" t="str">
            <v>P_Electric Distribution Line MA</v>
          </cell>
          <cell r="G2004" t="str">
            <v>NONE</v>
          </cell>
          <cell r="H2004" t="str">
            <v>NONE</v>
          </cell>
          <cell r="I2004" t="str">
            <v>ROY, JOHN</v>
          </cell>
          <cell r="L2004" t="str">
            <v>Load Relief</v>
          </cell>
          <cell r="M2004" t="str">
            <v>Specific</v>
          </cell>
          <cell r="O2004" t="str">
            <v>cancelled</v>
          </cell>
          <cell r="Q2004" t="str">
            <v>C15180</v>
          </cell>
          <cell r="R2004">
            <v>38832</v>
          </cell>
          <cell r="S2004" t="str">
            <v>khannm</v>
          </cell>
          <cell r="U2004" t="str">
            <v>Upgrade existing 650 ft of 3-500 MCM AL XLPE getaway with 1-500 MCM CU EPR conductor and install other associated equipment.</v>
          </cell>
          <cell r="V2004" t="str">
            <v>This work is for 61L2 HUF.</v>
          </cell>
          <cell r="W2004" t="str">
            <v>61L2 is projected to be at 100% (Summer '06) of it's Summer Normal rating, limited by its getaway cable._x000D_
_x000D_
Mark's recommendation was to upgrade the getaway to 1000 kcmil AL. But the existing duct size of 3.5 inches doesn't accomodate this sized cable. So</v>
          </cell>
          <cell r="X2004" t="str">
            <v>Div Ops-NE Electric</v>
          </cell>
          <cell r="Y2004" t="str">
            <v>75005310E</v>
          </cell>
          <cell r="Z2004" t="str">
            <v>MAE1000 - MA Electric Distribution PC</v>
          </cell>
          <cell r="AA2004" t="str">
            <v>NONE</v>
          </cell>
          <cell r="AB2004" t="str">
            <v>MASS PLANT - MA 5310 - MAE1000</v>
          </cell>
          <cell r="AE2004">
            <v>1</v>
          </cell>
          <cell r="AF2004" t="str">
            <v>1</v>
          </cell>
          <cell r="AG2004">
            <v>38838</v>
          </cell>
          <cell r="AH2004">
            <v>27000</v>
          </cell>
          <cell r="AK2004">
            <v>39029</v>
          </cell>
        </row>
        <row r="2005">
          <cell r="A2005" t="str">
            <v>C015181</v>
          </cell>
          <cell r="B2005">
            <v>5310</v>
          </cell>
          <cell r="D2005" t="str">
            <v>Z-1J1 Conversion, Lawrence</v>
          </cell>
          <cell r="E2005" t="str">
            <v>P_Electric Distribution Line MA</v>
          </cell>
          <cell r="G2005" t="str">
            <v>NONE</v>
          </cell>
          <cell r="H2005" t="str">
            <v>NONE</v>
          </cell>
          <cell r="I2005" t="str">
            <v>KUPCHO, JEREMY</v>
          </cell>
          <cell r="J2005" t="str">
            <v>System Capacity &amp; Performance</v>
          </cell>
          <cell r="L2005" t="str">
            <v>Load Relief</v>
          </cell>
          <cell r="M2005" t="str">
            <v>Specific</v>
          </cell>
          <cell r="O2005" t="str">
            <v>Closed</v>
          </cell>
          <cell r="P2005">
            <v>8858</v>
          </cell>
          <cell r="Q2005" t="str">
            <v>C15181</v>
          </cell>
          <cell r="R2005">
            <v>38832</v>
          </cell>
          <cell r="S2005" t="str">
            <v>khannm</v>
          </cell>
          <cell r="U2005" t="str">
            <v>Install 120 ft of 3-1/0 Bare AAAC, approximately 11 OH transformers and other associated equipment._x000D_
Remove 0.7 miles of 3-4/0 Bare CU conductor, approximately 11 OH transformers and other associated equipment.</v>
          </cell>
          <cell r="V2005" t="str">
            <v>This work is for 1J1 HUF.</v>
          </cell>
          <cell r="W2005" t="str">
            <v xml:space="preserve">Will be converting some of the load from 1J1 to 61L3 to provide load relief for the Lawrence Area. 1J1 was loaded to 101% (325 A) of it's summer normal thermal rating during the summer of 2005. Limiting element is 3-350 MCM P+L Cable._x000D_
_x000D_
</v>
          </cell>
          <cell r="X2005" t="str">
            <v>Div Ops-NE Electric</v>
          </cell>
          <cell r="Y2005" t="str">
            <v>75005310E</v>
          </cell>
          <cell r="Z2005" t="str">
            <v>MAE1000 - MA Electric Distribution PC</v>
          </cell>
          <cell r="AA2005" t="str">
            <v>NONE</v>
          </cell>
          <cell r="AB2005" t="str">
            <v>MASS PLANT - MA 5310 - MAE1000</v>
          </cell>
          <cell r="AE2005">
            <v>2</v>
          </cell>
          <cell r="AF2005" t="str">
            <v>2</v>
          </cell>
          <cell r="AG2005">
            <v>39169</v>
          </cell>
          <cell r="AH2005">
            <v>216330</v>
          </cell>
          <cell r="AI2005">
            <v>0</v>
          </cell>
          <cell r="AJ2005">
            <v>0</v>
          </cell>
          <cell r="AK2005">
            <v>1</v>
          </cell>
          <cell r="AL2005">
            <v>0</v>
          </cell>
          <cell r="AM2005">
            <v>1</v>
          </cell>
          <cell r="AN2005">
            <v>1</v>
          </cell>
        </row>
        <row r="2006">
          <cell r="A2006" t="str">
            <v>C015185</v>
          </cell>
          <cell r="B2006">
            <v>5310</v>
          </cell>
          <cell r="D2006" t="str">
            <v>Budgetary Reserve Meters-MECO Total</v>
          </cell>
          <cell r="E2006" t="str">
            <v>P_Electric Transmission Sub MA</v>
          </cell>
          <cell r="F2006" t="str">
            <v>MEC FY14 Blanket</v>
          </cell>
          <cell r="G2006" t="str">
            <v>49</v>
          </cell>
          <cell r="H2006" t="str">
            <v>15</v>
          </cell>
          <cell r="J2006" t="str">
            <v>Asset Condition</v>
          </cell>
          <cell r="K2006" t="str">
            <v>T_Other Asset Condition</v>
          </cell>
          <cell r="M2006" t="str">
            <v>Blanket</v>
          </cell>
          <cell r="O2006" t="str">
            <v>open</v>
          </cell>
          <cell r="P2006">
            <v>11976</v>
          </cell>
          <cell r="Q2006" t="str">
            <v>C15185</v>
          </cell>
          <cell r="R2006">
            <v>38832</v>
          </cell>
          <cell r="S2006" t="str">
            <v>kinsma</v>
          </cell>
          <cell r="U2006" t="str">
            <v>Budgetary Reserve Meters - MECO</v>
          </cell>
          <cell r="V2006" t="str">
            <v xml:space="preserve">description changed 6/20/2007 D Ricker </v>
          </cell>
          <cell r="W2006" t="str">
            <v xml:space="preserve">  </v>
          </cell>
          <cell r="X2006" t="str">
            <v>Conversion Only</v>
          </cell>
          <cell r="Y2006" t="str">
            <v>99995310T</v>
          </cell>
          <cell r="Z2006" t="str">
            <v>FRT5000 - FR Transmission Profit Center</v>
          </cell>
          <cell r="AA2006" t="str">
            <v>NONE</v>
          </cell>
          <cell r="AB2006" t="str">
            <v xml:space="preserve">COMPANY 5310 LEVEL ELECT DIST </v>
          </cell>
          <cell r="AC2006" t="str">
            <v>A0 C0 X0</v>
          </cell>
          <cell r="AE2006">
            <v>18</v>
          </cell>
          <cell r="AF2006" t="str">
            <v>18</v>
          </cell>
          <cell r="AG2006">
            <v>41365</v>
          </cell>
          <cell r="AH2006">
            <v>50000</v>
          </cell>
          <cell r="AI2006" t="str">
            <v>1.10</v>
          </cell>
        </row>
        <row r="2007">
          <cell r="A2007" t="str">
            <v>C015186</v>
          </cell>
          <cell r="B2007">
            <v>5310</v>
          </cell>
          <cell r="D2007" t="str">
            <v>Budgetary Reserve Sub - MECO Total</v>
          </cell>
          <cell r="E2007" t="str">
            <v>P_Electric Transmission Sub MA</v>
          </cell>
          <cell r="F2007" t="str">
            <v>MEC FY14 Blanket</v>
          </cell>
          <cell r="G2007" t="str">
            <v>49</v>
          </cell>
          <cell r="H2007" t="str">
            <v>15</v>
          </cell>
          <cell r="I2007" t="str">
            <v xml:space="preserve"> Blanket</v>
          </cell>
          <cell r="J2007" t="str">
            <v>Damage/Failure</v>
          </cell>
          <cell r="K2007" t="str">
            <v>T_Other Damage/Failure</v>
          </cell>
          <cell r="L2007" t="str">
            <v>Damage/Failure</v>
          </cell>
          <cell r="M2007" t="str">
            <v>Blanket</v>
          </cell>
          <cell r="O2007" t="str">
            <v>open</v>
          </cell>
          <cell r="P2007">
            <v>11977</v>
          </cell>
          <cell r="Q2007" t="str">
            <v>C15186</v>
          </cell>
          <cell r="R2007">
            <v>38832</v>
          </cell>
          <cell r="S2007" t="str">
            <v>kinsma</v>
          </cell>
          <cell r="U2007" t="str">
            <v>Budgetary Reserve Substation - MECO</v>
          </cell>
          <cell r="V2007" t="str">
            <v xml:space="preserve">description changed 6/20/2007 D Ricker </v>
          </cell>
          <cell r="W2007" t="str">
            <v xml:space="preserve">  </v>
          </cell>
          <cell r="X2007" t="str">
            <v>Conversion Only</v>
          </cell>
          <cell r="Y2007" t="str">
            <v>99995310T</v>
          </cell>
          <cell r="Z2007" t="str">
            <v>FRT5000 - FR Transmission Profit Center</v>
          </cell>
          <cell r="AA2007" t="str">
            <v>NONE</v>
          </cell>
          <cell r="AB2007" t="str">
            <v xml:space="preserve">COMPANY 5310 LEVEL ELECT DIST </v>
          </cell>
          <cell r="AC2007" t="str">
            <v>A3 C3 X1</v>
          </cell>
          <cell r="AE2007">
            <v>22</v>
          </cell>
          <cell r="AF2007" t="str">
            <v>22</v>
          </cell>
          <cell r="AG2007">
            <v>41365</v>
          </cell>
          <cell r="AH2007">
            <v>80000</v>
          </cell>
          <cell r="AI2007" t="str">
            <v>1.10</v>
          </cell>
        </row>
        <row r="2008">
          <cell r="A2008" t="str">
            <v>C015264</v>
          </cell>
          <cell r="B2008">
            <v>5310</v>
          </cell>
          <cell r="D2008" t="str">
            <v>W Amesbury Sub-inst 23kV fdrs</v>
          </cell>
          <cell r="E2008" t="str">
            <v>P_Electric Distribution Line MA</v>
          </cell>
          <cell r="F2008" t="str">
            <v>DCIG0508S5</v>
          </cell>
          <cell r="G2008" t="str">
            <v>45</v>
          </cell>
          <cell r="H2008" t="str">
            <v>29</v>
          </cell>
          <cell r="I2008" t="str">
            <v>GALGANO, ROBERT</v>
          </cell>
          <cell r="J2008" t="str">
            <v>System Capacity &amp; Performance</v>
          </cell>
          <cell r="L2008" t="str">
            <v>Load Relief</v>
          </cell>
          <cell r="M2008" t="str">
            <v>Specific</v>
          </cell>
          <cell r="O2008" t="str">
            <v>cancelled</v>
          </cell>
          <cell r="P2008">
            <v>8773</v>
          </cell>
          <cell r="Q2008" t="str">
            <v>C15264</v>
          </cell>
          <cell r="R2008">
            <v>38835</v>
          </cell>
          <cell r="S2008" t="str">
            <v>hayduk</v>
          </cell>
          <cell r="U2008" t="str">
            <v>INST: 1,000 ckt ft 6 way 6" pvc ductline; 4 manholes; 4,000 ckt ft 1,000 kcmil Cu 25 kV cable; and associated equipment</v>
          </cell>
          <cell r="V2008" t="str">
            <v xml:space="preserve">Cancelled as per Schneller, Robert A. email on 8/22/11. C22343 is where everything was charges. </v>
          </cell>
          <cell r="W2008" t="str">
            <v>Load on the two existing 23 kV supply lines has increased to a point where either line cannot carry the total area load for loss of the other; the result being thermal overload and possible voltage collapse.  Addition of this 115/23 kV source will strengt</v>
          </cell>
          <cell r="X2008" t="str">
            <v>Div Ops-NE Electric</v>
          </cell>
          <cell r="Y2008" t="str">
            <v>75005310E</v>
          </cell>
          <cell r="Z2008" t="str">
            <v>MAE1000 - MA Electric Distribution PC</v>
          </cell>
          <cell r="AA2008" t="str">
            <v>NONE</v>
          </cell>
          <cell r="AB2008" t="str">
            <v>MASS PLANT - MA 5310 - MAE1000</v>
          </cell>
          <cell r="AE2008">
            <v>4</v>
          </cell>
          <cell r="AF2008" t="str">
            <v>4</v>
          </cell>
          <cell r="AG2008">
            <v>39784</v>
          </cell>
          <cell r="AH2008">
            <v>525000</v>
          </cell>
          <cell r="AK2008">
            <v>40777</v>
          </cell>
        </row>
        <row r="2009">
          <cell r="A2009" t="str">
            <v>C015265</v>
          </cell>
          <cell r="B2009">
            <v>5310</v>
          </cell>
          <cell r="D2009" t="str">
            <v>Jiminy Peak Industrial Sub</v>
          </cell>
          <cell r="E2009" t="str">
            <v>P_Electric Distribution Line MA</v>
          </cell>
          <cell r="F2009" t="str">
            <v>DCIG0108R6</v>
          </cell>
          <cell r="G2009" t="str">
            <v>49</v>
          </cell>
          <cell r="H2009" t="str">
            <v>NONE</v>
          </cell>
          <cell r="I2009" t="str">
            <v>PETERSON, CARL</v>
          </cell>
          <cell r="J2009" t="str">
            <v>Asset Condition</v>
          </cell>
          <cell r="L2009" t="str">
            <v>Asset Replacement</v>
          </cell>
          <cell r="M2009" t="str">
            <v>Specific</v>
          </cell>
          <cell r="O2009" t="str">
            <v>Closed</v>
          </cell>
          <cell r="P2009">
            <v>8249</v>
          </cell>
          <cell r="Q2009" t="str">
            <v>C15265</v>
          </cell>
          <cell r="R2009">
            <v>38835</v>
          </cell>
          <cell r="S2009" t="str">
            <v>cleary</v>
          </cell>
          <cell r="U2009" t="str">
            <v>Replace old industrial substation - with padmounted transformers. See pictures attached under Documents.  DGA analysis in 1999 show very poor power factor in 2 of the 3 transformers. Some of the numbers had doubled since last test in</v>
          </cell>
          <cell r="V2009" t="str">
            <v>This sub has its own Asset Location -  fyi</v>
          </cell>
          <cell r="W2009" t="str">
            <v>Replace the Jiminy Peak snowmaking sub w/  padmounts &amp; primary metering.  Age condition, location, operability all lead towards need for replacement. Failure seems highly probable  within 10 years.The reason for this work is to eliminate the old circa 194</v>
          </cell>
          <cell r="X2009" t="str">
            <v>Div Ops-NE Electric</v>
          </cell>
          <cell r="Y2009" t="str">
            <v>75005310E</v>
          </cell>
          <cell r="Z2009" t="str">
            <v>MAE1000 - MA Electric Distribution PC</v>
          </cell>
          <cell r="AA2009" t="str">
            <v>NONE</v>
          </cell>
          <cell r="AB2009" t="str">
            <v>JIMINY PEAK - CIS  COREY RD, HANCOC</v>
          </cell>
          <cell r="AE2009">
            <v>3</v>
          </cell>
          <cell r="AF2009" t="str">
            <v>3</v>
          </cell>
          <cell r="AG2009">
            <v>39472</v>
          </cell>
          <cell r="AH2009">
            <v>113294</v>
          </cell>
          <cell r="AI2009">
            <v>0</v>
          </cell>
          <cell r="AJ2009">
            <v>1</v>
          </cell>
          <cell r="AK2009">
            <v>1</v>
          </cell>
          <cell r="AL2009">
            <v>0</v>
          </cell>
          <cell r="AM2009">
            <v>1</v>
          </cell>
          <cell r="AN2009">
            <v>1</v>
          </cell>
        </row>
        <row r="2010">
          <cell r="A2010" t="str">
            <v>C015269</v>
          </cell>
          <cell r="B2010">
            <v>5310</v>
          </cell>
          <cell r="D2010" t="str">
            <v>Recond 609W2, Westminster</v>
          </cell>
          <cell r="E2010" t="str">
            <v>P_Electric Distribution Line MA</v>
          </cell>
          <cell r="G2010" t="str">
            <v>37</v>
          </cell>
          <cell r="H2010" t="str">
            <v>NONE</v>
          </cell>
          <cell r="I2010" t="str">
            <v>SMALL, JASON</v>
          </cell>
          <cell r="J2010" t="str">
            <v>Asset Condition</v>
          </cell>
          <cell r="L2010" t="str">
            <v>Asset Replacement</v>
          </cell>
          <cell r="M2010" t="str">
            <v>Specific</v>
          </cell>
          <cell r="N2010" t="str">
            <v>Conductor Replacement</v>
          </cell>
          <cell r="O2010" t="str">
            <v>Closed</v>
          </cell>
          <cell r="P2010">
            <v>8452</v>
          </cell>
          <cell r="Q2010" t="str">
            <v>C15269</v>
          </cell>
          <cell r="R2010">
            <v>38835</v>
          </cell>
          <cell r="S2010" t="str">
            <v>cleary</v>
          </cell>
          <cell r="U2010" t="str">
            <v>reconductor 3 miles of bare 4/0 al Mainline. reliability problems   and heavily loaded</v>
          </cell>
          <cell r="V2010" t="str">
            <v xml:space="preserve">  </v>
          </cell>
          <cell r="W2010" t="str">
            <v>On 609W2 our 500 customers have been out (the entire feeder has been out) 9 times in the past 5.5 years (since 1/1/00) exclusively due to tree problems on the route to Mt Wachusett, all 4/0 bare Al (East Rd and Gatehouse Rd and Rt 140). Customer count has</v>
          </cell>
          <cell r="X2010" t="str">
            <v>Div Ops-NE Electric</v>
          </cell>
          <cell r="Y2010" t="str">
            <v>75005310E</v>
          </cell>
          <cell r="Z2010" t="str">
            <v>MAE1000 - MA Electric Distribution PC</v>
          </cell>
          <cell r="AA2010" t="str">
            <v>NONE</v>
          </cell>
          <cell r="AB2010" t="str">
            <v>MASS PLANT - MA 5310 - MAE1000</v>
          </cell>
          <cell r="AE2010">
            <v>1</v>
          </cell>
          <cell r="AF2010" t="str">
            <v>1</v>
          </cell>
          <cell r="AG2010">
            <v>39430</v>
          </cell>
          <cell r="AH2010">
            <v>843000</v>
          </cell>
          <cell r="AI2010">
            <v>0</v>
          </cell>
          <cell r="AJ2010">
            <v>0</v>
          </cell>
          <cell r="AK2010">
            <v>0</v>
          </cell>
          <cell r="AL2010">
            <v>1</v>
          </cell>
          <cell r="AM2010">
            <v>0</v>
          </cell>
          <cell r="AN2010">
            <v>1</v>
          </cell>
        </row>
        <row r="2011">
          <cell r="A2011" t="str">
            <v>C015277</v>
          </cell>
          <cell r="B2011">
            <v>5310</v>
          </cell>
          <cell r="D2011" t="str">
            <v>SE-MARL Extend 311W2 along Rt 20</v>
          </cell>
          <cell r="E2011" t="str">
            <v>P_Electric Distribution Line MA</v>
          </cell>
          <cell r="G2011" t="str">
            <v>NONE</v>
          </cell>
          <cell r="H2011" t="str">
            <v>NONE</v>
          </cell>
          <cell r="I2011" t="str">
            <v>THOMPSON, JOHN</v>
          </cell>
          <cell r="L2011" t="str">
            <v>Load Relief</v>
          </cell>
          <cell r="M2011" t="str">
            <v>Specific</v>
          </cell>
          <cell r="O2011" t="str">
            <v>cancelled</v>
          </cell>
          <cell r="Q2011" t="str">
            <v>C15277</v>
          </cell>
          <cell r="R2011">
            <v>38836</v>
          </cell>
          <cell r="S2011" t="str">
            <v>thomp</v>
          </cell>
          <cell r="U2011" t="str">
            <v>Extend double circuited 311W2 along Rt 20 Marl  to transfer loads and relieve 3 feeders</v>
          </cell>
          <cell r="V2011" t="str">
            <v xml:space="preserve">  </v>
          </cell>
          <cell r="W2011" t="str">
            <v>This will allow us to use the 311W2 feeder to balance the loads on 4 feeders into the 74to 81 % range though switching. We can rate it a 29 as it will relieve one feeder over 100% the 310W5 107% to 81% . This is our set area an it would be done by install</v>
          </cell>
          <cell r="X2011" t="str">
            <v>Div Ops-NE Electric</v>
          </cell>
          <cell r="Y2011" t="str">
            <v>75005310E</v>
          </cell>
          <cell r="Z2011" t="str">
            <v>MAE1000 - MA Electric Distribution PC</v>
          </cell>
          <cell r="AA2011" t="str">
            <v>NONE</v>
          </cell>
          <cell r="AB2011" t="str">
            <v>MASS PLANT - MA 5310 - MAE1000</v>
          </cell>
          <cell r="AE2011">
            <v>0</v>
          </cell>
          <cell r="AK2011">
            <v>39346</v>
          </cell>
        </row>
        <row r="2012">
          <cell r="A2012" t="str">
            <v>C015278</v>
          </cell>
          <cell r="B2012">
            <v>5310</v>
          </cell>
          <cell r="D2012" t="str">
            <v>DOT--MHD# 601552 Melrose</v>
          </cell>
          <cell r="E2012" t="str">
            <v>P_Electric Distribution Line MA</v>
          </cell>
          <cell r="G2012" t="str">
            <v>49</v>
          </cell>
          <cell r="H2012" t="str">
            <v>NONE</v>
          </cell>
          <cell r="I2012" t="str">
            <v>OSIMBONI, AYO</v>
          </cell>
          <cell r="J2012" t="str">
            <v>Statutory/Regulatory</v>
          </cell>
          <cell r="L2012" t="str">
            <v>Public Requirements</v>
          </cell>
          <cell r="M2012" t="str">
            <v>Specific</v>
          </cell>
          <cell r="O2012" t="str">
            <v>Closed</v>
          </cell>
          <cell r="P2012">
            <v>7934</v>
          </cell>
          <cell r="Q2012" t="str">
            <v>C15278</v>
          </cell>
          <cell r="R2012">
            <v>38838</v>
          </cell>
          <cell r="S2012" t="str">
            <v>hassec</v>
          </cell>
          <cell r="U2012" t="str">
            <v>DOT-- MHD#601552  Mass Highway is undergoing a full-depth reconstruction of Main St in Melrose, MA.  This project will include any costs associated with this reconstruction, which will include street light relocations, manhole chanegs</v>
          </cell>
          <cell r="V2012" t="str">
            <v>Estimates will be updated as the project progresses.</v>
          </cell>
          <cell r="W2012" t="str">
            <v>Mass Highway is undergoing a full-depth roadway reconstruction on Main St in Melrose, MA.  This requires the removal, installation, and/or relocation of National Grid electrical facilities.</v>
          </cell>
          <cell r="X2012" t="str">
            <v>Div Ops-NE Electric</v>
          </cell>
          <cell r="Y2012" t="str">
            <v>75005310E</v>
          </cell>
          <cell r="Z2012" t="str">
            <v>MAE1000 - MA Electric Distribution PC</v>
          </cell>
          <cell r="AA2012" t="str">
            <v>NONE</v>
          </cell>
          <cell r="AB2012" t="str">
            <v>MASS PLANT - MA 5310 - MAE1000</v>
          </cell>
          <cell r="AE2012">
            <v>2</v>
          </cell>
          <cell r="AF2012" t="str">
            <v>2</v>
          </cell>
          <cell r="AG2012">
            <v>39169</v>
          </cell>
          <cell r="AH2012">
            <v>127380.49</v>
          </cell>
          <cell r="AI2012">
            <v>0</v>
          </cell>
          <cell r="AJ2012">
            <v>1</v>
          </cell>
          <cell r="AK2012">
            <v>1</v>
          </cell>
          <cell r="AL2012">
            <v>0</v>
          </cell>
          <cell r="AM2012">
            <v>1</v>
          </cell>
          <cell r="AN2012">
            <v>1</v>
          </cell>
        </row>
        <row r="2013">
          <cell r="A2013" t="str">
            <v>C015282</v>
          </cell>
          <cell r="B2013">
            <v>5310</v>
          </cell>
          <cell r="D2013" t="str">
            <v>Chestnut Hill-Wendell Depot Capcity</v>
          </cell>
          <cell r="E2013" t="str">
            <v>P_Electric Distribution Line MA</v>
          </cell>
          <cell r="G2013" t="str">
            <v>NONE</v>
          </cell>
          <cell r="H2013" t="str">
            <v>NONE</v>
          </cell>
          <cell r="I2013" t="str">
            <v>CLEARY, JAMES</v>
          </cell>
          <cell r="L2013" t="str">
            <v>Asset Replacement</v>
          </cell>
          <cell r="M2013" t="str">
            <v>Specific</v>
          </cell>
          <cell r="O2013" t="str">
            <v>cancelled</v>
          </cell>
          <cell r="Q2013" t="str">
            <v>C15282</v>
          </cell>
          <cell r="R2013">
            <v>38838</v>
          </cell>
          <cell r="S2013" t="str">
            <v>cleary</v>
          </cell>
          <cell r="U2013" t="str">
            <v>Solve capacity and reliability problems in Athol, Orange, Erving area</v>
          </cell>
          <cell r="V2013" t="str">
            <v>Area needs a comprhensive study</v>
          </cell>
          <cell r="W2013" t="str">
            <v>Project and study needed to solve capacity,  tie capacity, and reliability problems in Athol, Orange and Erving area. Also Petersham and Philipston - Barre substation ties.</v>
          </cell>
          <cell r="X2013" t="str">
            <v>Div Ops-NE Electric</v>
          </cell>
          <cell r="Y2013" t="str">
            <v>75005310E</v>
          </cell>
          <cell r="Z2013" t="str">
            <v>MAE1000 - MA Electric Distribution PC</v>
          </cell>
          <cell r="AA2013" t="str">
            <v>NONE</v>
          </cell>
          <cell r="AB2013" t="str">
            <v>MASS PLANT - MA 5310 - MAE1000</v>
          </cell>
          <cell r="AE2013">
            <v>0</v>
          </cell>
          <cell r="AK2013">
            <v>39307</v>
          </cell>
        </row>
        <row r="2014">
          <cell r="A2014" t="str">
            <v>C015283</v>
          </cell>
          <cell r="B2014">
            <v>5310</v>
          </cell>
          <cell r="D2014" t="str">
            <v>Risingdale Capacity</v>
          </cell>
          <cell r="E2014" t="str">
            <v>P_Electric Distribution Line MA</v>
          </cell>
          <cell r="G2014" t="str">
            <v>NONE</v>
          </cell>
          <cell r="H2014" t="str">
            <v>NONE</v>
          </cell>
          <cell r="I2014" t="str">
            <v>CLEARY, JAMES</v>
          </cell>
          <cell r="L2014" t="str">
            <v>Asset Replacement</v>
          </cell>
          <cell r="M2014" t="str">
            <v>Specific</v>
          </cell>
          <cell r="O2014" t="str">
            <v>cancelled</v>
          </cell>
          <cell r="Q2014" t="str">
            <v>C15283</v>
          </cell>
          <cell r="R2014">
            <v>38838</v>
          </cell>
          <cell r="S2014" t="str">
            <v>cleary</v>
          </cell>
          <cell r="U2014" t="str">
            <v>sole 23 kV UG contingency problems on 2316 and 2317 UG cables from Pleasant St to Risingdale</v>
          </cell>
          <cell r="V2014" t="str">
            <v xml:space="preserve">  </v>
          </cell>
          <cell r="W2014" t="str">
            <v>solve contingency overloads on UG  23 kV cables</v>
          </cell>
          <cell r="X2014" t="str">
            <v>Div Ops-NE Electric</v>
          </cell>
          <cell r="Y2014" t="str">
            <v>75005310E</v>
          </cell>
          <cell r="Z2014" t="str">
            <v>MAE1000 - MA Electric Distribution PC</v>
          </cell>
          <cell r="AA2014" t="str">
            <v>NONE</v>
          </cell>
          <cell r="AB2014" t="str">
            <v>MASS PLANT - MA 5310 - MAE1000</v>
          </cell>
          <cell r="AE2014">
            <v>0</v>
          </cell>
          <cell r="AK2014">
            <v>39307</v>
          </cell>
        </row>
        <row r="2015">
          <cell r="A2015" t="str">
            <v>C015300</v>
          </cell>
          <cell r="B2015">
            <v>5310</v>
          </cell>
          <cell r="D2015" t="str">
            <v>Westminster Wast Mngmt Sub Upgrade</v>
          </cell>
          <cell r="E2015" t="str">
            <v>P_Electric Distribution Sub MA</v>
          </cell>
          <cell r="F2015" t="str">
            <v>DCIG0108R6</v>
          </cell>
          <cell r="G2015" t="str">
            <v>49</v>
          </cell>
          <cell r="H2015" t="str">
            <v>NONE</v>
          </cell>
          <cell r="I2015" t="str">
            <v>WRIGHT, MILTON</v>
          </cell>
          <cell r="J2015" t="str">
            <v>Statutory/Regulatory</v>
          </cell>
          <cell r="L2015" t="str">
            <v>New Business - Commercial</v>
          </cell>
          <cell r="M2015" t="str">
            <v>Specific</v>
          </cell>
          <cell r="O2015" t="str">
            <v>Closed</v>
          </cell>
          <cell r="P2015">
            <v>7597</v>
          </cell>
          <cell r="Q2015" t="str">
            <v>C15300</v>
          </cell>
          <cell r="R2015">
            <v>38838</v>
          </cell>
          <cell r="S2015" t="str">
            <v>cleary</v>
          </cell>
          <cell r="U2015" t="str">
            <v>Westminster Wast Mngmt Sub Upgrade</v>
          </cell>
          <cell r="V2015" t="str">
            <v xml:space="preserve">  </v>
          </cell>
          <cell r="W2015" t="str">
            <v>This work is necessary to interconnect 7MW natural gas generator on the 609W2 feeder in Westminster.</v>
          </cell>
          <cell r="X2015" t="str">
            <v>Div Ops-NE Electric</v>
          </cell>
          <cell r="Y2015" t="str">
            <v>75005310E</v>
          </cell>
          <cell r="Z2015" t="str">
            <v>MAE1000 - MA Electric Distribution PC</v>
          </cell>
          <cell r="AA2015" t="str">
            <v>NONE</v>
          </cell>
          <cell r="AB2015" t="str">
            <v>SUB #609 EAST WESTMINSTER - DEPOT R</v>
          </cell>
          <cell r="AE2015">
            <v>3</v>
          </cell>
          <cell r="AF2015" t="str">
            <v>3</v>
          </cell>
          <cell r="AG2015">
            <v>39472</v>
          </cell>
          <cell r="AH2015">
            <v>75199</v>
          </cell>
          <cell r="AI2015">
            <v>1</v>
          </cell>
          <cell r="AJ2015">
            <v>1</v>
          </cell>
          <cell r="AK2015">
            <v>1</v>
          </cell>
          <cell r="AL2015">
            <v>0</v>
          </cell>
          <cell r="AM2015">
            <v>1</v>
          </cell>
          <cell r="AN2015">
            <v>1</v>
          </cell>
        </row>
        <row r="2016">
          <cell r="A2016" t="str">
            <v>C015301</v>
          </cell>
          <cell r="B2016">
            <v>5310</v>
          </cell>
          <cell r="D2016" t="str">
            <v>Replace #6 Amerductor-Athol area</v>
          </cell>
          <cell r="E2016" t="str">
            <v>P_Electric Distribution Line MA</v>
          </cell>
          <cell r="G2016" t="str">
            <v>36</v>
          </cell>
          <cell r="H2016" t="str">
            <v>NONE</v>
          </cell>
          <cell r="I2016" t="str">
            <v>WALSH, NATHAN</v>
          </cell>
          <cell r="J2016" t="str">
            <v>System Capacity &amp; Performance</v>
          </cell>
          <cell r="K2016" t="str">
            <v>D_Non-REP LINE OTHER</v>
          </cell>
          <cell r="L2016" t="str">
            <v>Reliability - Dist</v>
          </cell>
          <cell r="M2016" t="str">
            <v>Specific</v>
          </cell>
          <cell r="N2016" t="str">
            <v>Eng Reliability Review</v>
          </cell>
          <cell r="O2016" t="str">
            <v>Closed</v>
          </cell>
          <cell r="P2016">
            <v>8476</v>
          </cell>
          <cell r="Q2016" t="str">
            <v>C15301</v>
          </cell>
          <cell r="R2016">
            <v>38838</v>
          </cell>
          <cell r="S2016" t="str">
            <v>cleary</v>
          </cell>
          <cell r="U2016" t="str">
            <v>Replace and convert the worst of the stepdown areas in Athol platform that still have #6 copper and #6 Amerductor  with long spans, very old poles and loading or voltage problems</v>
          </cell>
          <cell r="V2016" t="str">
            <v xml:space="preserve">  </v>
          </cell>
          <cell r="W2016" t="str">
            <v>There are still many stepdown areas off the Athol platform that have #6 Amerductor and #6 copper conductor. This wire was targeted to be eliminated in the late  1980's. Many of these areas still exist in Athol area and have loading problems, voltage probl</v>
          </cell>
          <cell r="X2016" t="str">
            <v>Div Ops-NE Electric</v>
          </cell>
          <cell r="Y2016" t="str">
            <v>75005310E</v>
          </cell>
          <cell r="Z2016" t="str">
            <v>MAE1000 - MA Electric Distribution PC</v>
          </cell>
          <cell r="AA2016" t="str">
            <v>NONE</v>
          </cell>
          <cell r="AB2016" t="str">
            <v>MASS PLANT - MA 5310 - MAE1000</v>
          </cell>
          <cell r="AE2016">
            <v>2</v>
          </cell>
          <cell r="AF2016" t="str">
            <v>2</v>
          </cell>
          <cell r="AG2016">
            <v>40262</v>
          </cell>
          <cell r="AH2016">
            <v>691000</v>
          </cell>
          <cell r="AI2016">
            <v>0</v>
          </cell>
          <cell r="AJ2016">
            <v>0</v>
          </cell>
          <cell r="AK2016">
            <v>0</v>
          </cell>
          <cell r="AL2016">
            <v>1</v>
          </cell>
          <cell r="AM2016">
            <v>0</v>
          </cell>
          <cell r="AN2016">
            <v>1</v>
          </cell>
        </row>
        <row r="2017">
          <cell r="A2017" t="str">
            <v>C015303</v>
          </cell>
          <cell r="B2017">
            <v>5310</v>
          </cell>
          <cell r="D2017" t="str">
            <v>Erving Paper Co. Industrial Sub</v>
          </cell>
          <cell r="E2017" t="str">
            <v>P_Electric Distribution Sub MA</v>
          </cell>
          <cell r="G2017" t="str">
            <v>36</v>
          </cell>
          <cell r="H2017" t="str">
            <v>NONE</v>
          </cell>
          <cell r="I2017" t="str">
            <v>CLEARY, JAMES</v>
          </cell>
          <cell r="J2017" t="str">
            <v>Statutory/Regulatory</v>
          </cell>
          <cell r="L2017" t="str">
            <v>New Business - Commercial</v>
          </cell>
          <cell r="M2017" t="str">
            <v>Specific</v>
          </cell>
          <cell r="O2017" t="str">
            <v>cancelled</v>
          </cell>
          <cell r="P2017">
            <v>7280</v>
          </cell>
          <cell r="Q2017" t="str">
            <v>C15303</v>
          </cell>
          <cell r="R2017">
            <v>38838</v>
          </cell>
          <cell r="S2017" t="str">
            <v>cleary</v>
          </cell>
          <cell r="U2017" t="str">
            <v>Upgrade Industrial Substation- Replace 2 banks of 3-667  kVA transfomers with 2 2500 kVA padmounted transformers. Replace condemnded poles in the matt and fence substation, remove and replace old disconnect switches and cutouts. Remov</v>
          </cell>
          <cell r="V2017" t="str">
            <v xml:space="preserve">  </v>
          </cell>
          <cell r="W2017" t="str">
            <v xml:space="preserve">Irving Paper is a large 7 MW customer. They are doing a plant expansion and have committed to upgrading the Industrial sub. </v>
          </cell>
          <cell r="X2017" t="str">
            <v>Div Ops-NE Electric</v>
          </cell>
          <cell r="Y2017" t="str">
            <v>75005310T</v>
          </cell>
          <cell r="Z2017" t="str">
            <v>FRT5000 - FR Transmission Profit Center</v>
          </cell>
          <cell r="AA2017" t="str">
            <v>NONE</v>
          </cell>
          <cell r="AB2017" t="str">
            <v xml:space="preserve">ERVING PAPER MILLS - CIS  ARCH ST, </v>
          </cell>
          <cell r="AE2017">
            <v>1</v>
          </cell>
          <cell r="AK2017">
            <v>39357</v>
          </cell>
        </row>
        <row r="2018">
          <cell r="A2018" t="str">
            <v>C015306</v>
          </cell>
          <cell r="B2018">
            <v>5310</v>
          </cell>
          <cell r="D2018" t="str">
            <v xml:space="preserve">Eliminate Choate Dr R/W,Petersham  </v>
          </cell>
          <cell r="E2018" t="str">
            <v>P_Electric Distribution Line MA</v>
          </cell>
          <cell r="G2018" t="str">
            <v>NONE</v>
          </cell>
          <cell r="H2018" t="str">
            <v>NONE</v>
          </cell>
          <cell r="L2018" t="str">
            <v>Asset Replacement</v>
          </cell>
          <cell r="M2018" t="str">
            <v>Specific</v>
          </cell>
          <cell r="O2018" t="str">
            <v>cancelled</v>
          </cell>
          <cell r="Q2018" t="str">
            <v>C15306</v>
          </cell>
          <cell r="R2018">
            <v>38838</v>
          </cell>
          <cell r="S2018" t="str">
            <v>cleary</v>
          </cell>
          <cell r="U2018" t="str">
            <v>TO BE DONE UNDER C14648_x000D_
_x000D_
eliminate the Choate Dr R/W in Petersham</v>
          </cell>
          <cell r="V2018" t="str">
            <v>many condemned poles in a difficut to access R/W - Poles are class 8 poles and in a wet swamp environment</v>
          </cell>
          <cell r="W2018" t="str">
            <v>inaccessible R/W with C poles thru a swamp,  class 8 poles</v>
          </cell>
          <cell r="X2018" t="str">
            <v>Div Ops-NE Electric</v>
          </cell>
          <cell r="Y2018" t="str">
            <v>75005310E</v>
          </cell>
          <cell r="Z2018" t="str">
            <v>MAE1000 - MA Electric Distribution PC</v>
          </cell>
          <cell r="AA2018" t="str">
            <v>NONE</v>
          </cell>
          <cell r="AB2018" t="str">
            <v>MASS PLANT - MA 5310 - MAE1000</v>
          </cell>
          <cell r="AE2018">
            <v>0</v>
          </cell>
          <cell r="AK2018">
            <v>39122</v>
          </cell>
        </row>
        <row r="2019">
          <cell r="A2019" t="str">
            <v>C015362</v>
          </cell>
          <cell r="B2019">
            <v>5310</v>
          </cell>
          <cell r="D2019" t="str">
            <v>Haverhill Area Study - Substation</v>
          </cell>
          <cell r="E2019" t="str">
            <v>P_Electric Distribution Sub MA</v>
          </cell>
          <cell r="G2019" t="str">
            <v>NONE</v>
          </cell>
          <cell r="H2019" t="str">
            <v>NONE</v>
          </cell>
          <cell r="I2019" t="str">
            <v>KERZEL, KEITH</v>
          </cell>
          <cell r="J2019" t="str">
            <v>Asset Condition</v>
          </cell>
          <cell r="L2019" t="str">
            <v>Asset Replacement</v>
          </cell>
          <cell r="M2019" t="str">
            <v>Specific</v>
          </cell>
          <cell r="O2019" t="str">
            <v>cancelled</v>
          </cell>
          <cell r="P2019">
            <v>7317</v>
          </cell>
          <cell r="Q2019" t="str">
            <v>C15362</v>
          </cell>
          <cell r="R2019">
            <v>38840</v>
          </cell>
          <cell r="S2019" t="str">
            <v>vazjac</v>
          </cell>
          <cell r="U2019" t="str">
            <v>Place Holder for Haverhill Area Study Substation Projects</v>
          </cell>
          <cell r="V2019" t="str">
            <v>Funding Project cancelled per Tony McGrail 12/13/07</v>
          </cell>
          <cell r="W2019" t="str">
            <v>This project is a place holder for potential Haverhill Area Study Substation Projects.</v>
          </cell>
          <cell r="X2019" t="str">
            <v>Div Ops-NE Electric</v>
          </cell>
          <cell r="Y2019" t="str">
            <v>75005310E</v>
          </cell>
          <cell r="Z2019" t="str">
            <v>MAE1000 - MA Electric Distribution PC</v>
          </cell>
          <cell r="AA2019" t="str">
            <v>NONE</v>
          </cell>
          <cell r="AB2019" t="str">
            <v>SUB #31 WATER STREET, HAVERHILL</v>
          </cell>
          <cell r="AE2019">
            <v>0</v>
          </cell>
          <cell r="AK2019">
            <v>39430</v>
          </cell>
        </row>
        <row r="2020">
          <cell r="A2020" t="str">
            <v>C015367</v>
          </cell>
          <cell r="B2020">
            <v>5310</v>
          </cell>
          <cell r="D2020" t="str">
            <v>Haverhill Area Study - Distribution</v>
          </cell>
          <cell r="E2020" t="str">
            <v>P_Electric Distribution Line MA</v>
          </cell>
          <cell r="G2020" t="str">
            <v>NONE</v>
          </cell>
          <cell r="H2020" t="str">
            <v>NONE</v>
          </cell>
          <cell r="L2020" t="str">
            <v>Asset Replacement</v>
          </cell>
          <cell r="M2020" t="str">
            <v>Specific</v>
          </cell>
          <cell r="O2020" t="str">
            <v>cancelled</v>
          </cell>
          <cell r="Q2020" t="str">
            <v>C15367</v>
          </cell>
          <cell r="R2020">
            <v>38840</v>
          </cell>
          <cell r="S2020" t="str">
            <v>vazjac</v>
          </cell>
          <cell r="U2020" t="str">
            <v>Place Holder for Haverhill Area Study Distribution Invesments and Expenses</v>
          </cell>
          <cell r="V2020" t="str">
            <v xml:space="preserve">  </v>
          </cell>
          <cell r="W2020" t="str">
            <v>This project is a place holder for potential distribution investments associated with Haverhill Area Study.</v>
          </cell>
          <cell r="X2020" t="str">
            <v>Div Ops-NE Electric</v>
          </cell>
          <cell r="Y2020" t="str">
            <v>75005310E</v>
          </cell>
          <cell r="Z2020" t="str">
            <v>MAE1000 - MA Electric Distribution PC</v>
          </cell>
          <cell r="AA2020" t="str">
            <v>NONE</v>
          </cell>
          <cell r="AB2020" t="str">
            <v>MASS PLANT - MA 5310 - MAE1000</v>
          </cell>
          <cell r="AE2020">
            <v>0</v>
          </cell>
          <cell r="AK2020">
            <v>39465</v>
          </cell>
        </row>
        <row r="2021">
          <cell r="A2021" t="str">
            <v>C015370</v>
          </cell>
          <cell r="B2021">
            <v>5310</v>
          </cell>
          <cell r="D2021" t="str">
            <v>DOTR-Upper County Bridge Permanent</v>
          </cell>
          <cell r="E2021" t="str">
            <v>P_Electric Distribution Line MA</v>
          </cell>
          <cell r="G2021" t="str">
            <v>49</v>
          </cell>
          <cell r="H2021" t="str">
            <v>NONE</v>
          </cell>
          <cell r="I2021" t="str">
            <v>OSIMBONI, AYO</v>
          </cell>
          <cell r="J2021" t="str">
            <v>Statutory/Regulatory</v>
          </cell>
          <cell r="L2021" t="str">
            <v>Public Requirements</v>
          </cell>
          <cell r="M2021" t="str">
            <v>Specific</v>
          </cell>
          <cell r="O2021" t="str">
            <v>Closed</v>
          </cell>
          <cell r="P2021">
            <v>8054</v>
          </cell>
          <cell r="Q2021" t="str">
            <v>C15370</v>
          </cell>
          <cell r="R2021">
            <v>38840</v>
          </cell>
          <cell r="S2021" t="str">
            <v>schner</v>
          </cell>
          <cell r="U2021" t="str">
            <v>Install perm facilities in Upper county Bridge.  4-6" fiber ducts reimbursible by mass highway. appr 1000' 1000Al 15kv EPR cable 32J8 river crossing. 2 additional 6" ducts at MECO expense.</v>
          </cell>
          <cell r="V2021" t="str">
            <v xml:space="preserve">  </v>
          </cell>
          <cell r="W2021" t="str">
            <v xml:space="preserve">Upper county bridge is being repllaced by Mass Highway.  We are installing 4-6" conduits in bridge as part of original contract with Mass highway (reimbursable).  We will install 1000Al EPR to serve as existing 4kV feeder tie.  Also NG to remove existing </v>
          </cell>
          <cell r="X2021" t="str">
            <v>Div Ops-NE Electric</v>
          </cell>
          <cell r="Y2021" t="str">
            <v>75005310E</v>
          </cell>
          <cell r="Z2021" t="str">
            <v>MAE1000 - MA Electric Distribution PC</v>
          </cell>
          <cell r="AA2021" t="str">
            <v>NONE</v>
          </cell>
          <cell r="AB2021" t="str">
            <v>MASS PLANT - MA 5310 - MAE1000</v>
          </cell>
          <cell r="AE2021">
            <v>1</v>
          </cell>
          <cell r="AF2021" t="str">
            <v>1</v>
          </cell>
          <cell r="AG2021">
            <v>38860</v>
          </cell>
          <cell r="AH2021">
            <v>99603.51</v>
          </cell>
          <cell r="AI2021">
            <v>1</v>
          </cell>
          <cell r="AJ2021">
            <v>1</v>
          </cell>
          <cell r="AK2021">
            <v>1</v>
          </cell>
          <cell r="AL2021">
            <v>0</v>
          </cell>
          <cell r="AM2021">
            <v>1</v>
          </cell>
          <cell r="AN2021">
            <v>1</v>
          </cell>
        </row>
        <row r="2022">
          <cell r="A2022" t="str">
            <v>C015381</v>
          </cell>
          <cell r="B2022">
            <v>5310</v>
          </cell>
          <cell r="D2022" t="str">
            <v>Upgrade 3422W1 Feeder S. Wrentham</v>
          </cell>
          <cell r="E2022" t="str">
            <v>P_Electric Distribution Sub MA</v>
          </cell>
          <cell r="G2022" t="str">
            <v>NONE</v>
          </cell>
          <cell r="H2022" t="str">
            <v>NONE</v>
          </cell>
          <cell r="I2022" t="str">
            <v>MAXIMOVICH, GEORGE</v>
          </cell>
          <cell r="J2022" t="str">
            <v>System Capacity &amp; Performance</v>
          </cell>
          <cell r="L2022" t="str">
            <v>Load Relief</v>
          </cell>
          <cell r="M2022" t="str">
            <v>Specific</v>
          </cell>
          <cell r="O2022" t="str">
            <v>cancelled</v>
          </cell>
          <cell r="P2022">
            <v>7558</v>
          </cell>
          <cell r="Q2022" t="str">
            <v>C15381</v>
          </cell>
          <cell r="R2022">
            <v>38841</v>
          </cell>
          <cell r="S2022" t="str">
            <v>karzen</v>
          </cell>
          <cell r="U2022" t="str">
            <v>Upgrade 3422W1 Feeder at South Wrentham with new 9.375 MVA transformer and 333 kVA Regulators</v>
          </cell>
          <cell r="V2022" t="str">
            <v xml:space="preserve">  </v>
          </cell>
          <cell r="W2022" t="str">
            <v xml:space="preserve">  </v>
          </cell>
          <cell r="X2022" t="str">
            <v>Div Ops-NE Electric</v>
          </cell>
          <cell r="Y2022" t="str">
            <v>75005310E</v>
          </cell>
          <cell r="Z2022" t="str">
            <v>MAE1000 - MA Electric Distribution PC</v>
          </cell>
          <cell r="AA2022" t="str">
            <v>NONE</v>
          </cell>
          <cell r="AB2022" t="str">
            <v>SUB #3422 SOUTH WRENTHAM, WRENTHAM</v>
          </cell>
          <cell r="AE2022">
            <v>0</v>
          </cell>
          <cell r="AK2022">
            <v>39262</v>
          </cell>
        </row>
        <row r="2023">
          <cell r="A2023" t="str">
            <v>C015390</v>
          </cell>
          <cell r="B2023">
            <v>5310</v>
          </cell>
          <cell r="D2023" t="str">
            <v>MWRA New Service</v>
          </cell>
          <cell r="E2023" t="str">
            <v>P_Electric Distribution Line MA</v>
          </cell>
          <cell r="G2023" t="str">
            <v>NONE</v>
          </cell>
          <cell r="H2023" t="str">
            <v>NONE</v>
          </cell>
          <cell r="I2023" t="str">
            <v>THOMPSON, JOHN</v>
          </cell>
          <cell r="J2023" t="str">
            <v>Statutory/Regulatory</v>
          </cell>
          <cell r="L2023" t="str">
            <v>New Business - Commercial</v>
          </cell>
          <cell r="M2023" t="str">
            <v>Specific</v>
          </cell>
          <cell r="O2023" t="str">
            <v>cancelled</v>
          </cell>
          <cell r="P2023">
            <v>8317</v>
          </cell>
          <cell r="Q2023" t="str">
            <v>C15390</v>
          </cell>
          <cell r="R2023">
            <v>38842</v>
          </cell>
          <cell r="S2023" t="str">
            <v>reisnj</v>
          </cell>
          <cell r="U2023" t="str">
            <v>MWRA new Service</v>
          </cell>
          <cell r="V2023" t="str">
            <v xml:space="preserve">  </v>
          </cell>
          <cell r="W2023" t="str">
            <v>MWRA requesting new 12MVA service</v>
          </cell>
          <cell r="X2023" t="str">
            <v>Div Ops-NE Electric</v>
          </cell>
          <cell r="Y2023" t="str">
            <v>75005310E</v>
          </cell>
          <cell r="Z2023" t="str">
            <v>MAE1000 - MA Electric Distribution PC</v>
          </cell>
          <cell r="AA2023" t="str">
            <v>NONE</v>
          </cell>
          <cell r="AB2023" t="str">
            <v>MASS PLANT - MA 5310 - MAE1000</v>
          </cell>
          <cell r="AE2023">
            <v>0</v>
          </cell>
          <cell r="AK2023">
            <v>41079</v>
          </cell>
        </row>
        <row r="2024">
          <cell r="A2024" t="str">
            <v>C015405</v>
          </cell>
          <cell r="B2024">
            <v>5310</v>
          </cell>
          <cell r="D2024" t="str">
            <v>Millbury 304W5 Maple St. Recon</v>
          </cell>
          <cell r="E2024" t="str">
            <v>P_Electric Distribution Line MA</v>
          </cell>
          <cell r="F2024" t="str">
            <v>DCIG0109P116</v>
          </cell>
          <cell r="G2024" t="str">
            <v>30</v>
          </cell>
          <cell r="H2024" t="str">
            <v>NONE</v>
          </cell>
          <cell r="I2024" t="str">
            <v>CERCHIONE, ROBERT</v>
          </cell>
          <cell r="J2024" t="str">
            <v>System Capacity &amp; Performance</v>
          </cell>
          <cell r="K2024" t="str">
            <v>D_Non-REP LINE OTHER</v>
          </cell>
          <cell r="L2024" t="str">
            <v>Reliability - Dist</v>
          </cell>
          <cell r="M2024" t="str">
            <v>Specific</v>
          </cell>
          <cell r="N2024" t="str">
            <v>Eng Reliability Review</v>
          </cell>
          <cell r="O2024" t="str">
            <v>Closed</v>
          </cell>
          <cell r="P2024">
            <v>8307</v>
          </cell>
          <cell r="Q2024" t="str">
            <v>C15405</v>
          </cell>
          <cell r="R2024">
            <v>38845</v>
          </cell>
          <cell r="S2024" t="str">
            <v>walshn</v>
          </cell>
          <cell r="U2024" t="str">
            <v>Reconductor 8700' between P16 Maple and P2 Sutton with 477 AL SPCA.  Replace 35 poles.</v>
          </cell>
          <cell r="V2024" t="str">
            <v xml:space="preserve">  </v>
          </cell>
          <cell r="W2024" t="str">
            <v>Identified out of the FY07 ERR.  P16 Maple St. has 3 year reliability of SAIDI = 255.9, SAIFI = 1.75.  SPCA has a projected value of $64.4 per delta CI.  _x000D_
_x000D_
Score = 16</v>
          </cell>
          <cell r="X2024" t="str">
            <v>Div Ops-NE Electric</v>
          </cell>
          <cell r="Y2024" t="str">
            <v>75005310E</v>
          </cell>
          <cell r="Z2024" t="str">
            <v>MAE1000 - MA Electric Distribution PC</v>
          </cell>
          <cell r="AA2024" t="str">
            <v>NONE</v>
          </cell>
          <cell r="AB2024" t="str">
            <v>MASS PLANT - MA 5310 - MAE1000</v>
          </cell>
          <cell r="AE2024">
            <v>5</v>
          </cell>
          <cell r="AF2024" t="str">
            <v>5</v>
          </cell>
          <cell r="AG2024">
            <v>39920</v>
          </cell>
          <cell r="AH2024">
            <v>1186000</v>
          </cell>
          <cell r="AI2024">
            <v>0</v>
          </cell>
          <cell r="AJ2024">
            <v>0</v>
          </cell>
          <cell r="AK2024">
            <v>0</v>
          </cell>
          <cell r="AL2024">
            <v>1</v>
          </cell>
          <cell r="AM2024">
            <v>0</v>
          </cell>
          <cell r="AN2024">
            <v>1</v>
          </cell>
        </row>
        <row r="2025">
          <cell r="A2025" t="str">
            <v>C015462</v>
          </cell>
          <cell r="B2025">
            <v>5310</v>
          </cell>
          <cell r="D2025" t="str">
            <v>Raytheon, Andover-Install MH &amp; Duct</v>
          </cell>
          <cell r="E2025" t="str">
            <v>P_Electric Distribution Line MA</v>
          </cell>
          <cell r="G2025" t="str">
            <v>49</v>
          </cell>
          <cell r="H2025" t="str">
            <v>NONE</v>
          </cell>
          <cell r="I2025" t="str">
            <v>HENRY, JOSEPH</v>
          </cell>
          <cell r="J2025" t="str">
            <v>Asset Condition</v>
          </cell>
          <cell r="L2025" t="str">
            <v>Asset Replacement</v>
          </cell>
          <cell r="M2025" t="str">
            <v>Specific</v>
          </cell>
          <cell r="O2025" t="str">
            <v>Closed</v>
          </cell>
          <cell r="P2025">
            <v>8449</v>
          </cell>
          <cell r="Q2025" t="str">
            <v>C15462</v>
          </cell>
          <cell r="R2025">
            <v>38847</v>
          </cell>
          <cell r="S2025" t="str">
            <v>henryj</v>
          </cell>
          <cell r="U2025" t="str">
            <v>This project is for preliminary engineering work to install 1.5 mile MH &amp; Duct system from E. Tewksbury #59 substation along Shawsheen St and Frontage Rd to Raytheon.  Also, install parallel 1000 Cu cable to Raytheon.</v>
          </cell>
          <cell r="V2025" t="str">
            <v xml:space="preserve">  </v>
          </cell>
          <cell r="W2025" t="str">
            <v>This work is needed for preliminary engineering design of a MH &amp; Duct system from E. Tewksbury #59 substation to Raytheon.  The existing double circuit 795 AL spacer cable feeding Raytheon has had numerous failures and is currently being assessed to deter</v>
          </cell>
          <cell r="X2025" t="str">
            <v>Div Ops-NE Electric</v>
          </cell>
          <cell r="Y2025" t="str">
            <v>75005310E</v>
          </cell>
          <cell r="Z2025" t="str">
            <v>MAE1000 - MA Electric Distribution PC</v>
          </cell>
          <cell r="AA2025" t="str">
            <v>NONE</v>
          </cell>
          <cell r="AB2025" t="str">
            <v>MASS PLANT - MA 5310 - MAE1000</v>
          </cell>
          <cell r="AE2025">
            <v>3</v>
          </cell>
          <cell r="AF2025" t="str">
            <v>3</v>
          </cell>
          <cell r="AG2025">
            <v>39223</v>
          </cell>
          <cell r="AH2025">
            <v>4313131</v>
          </cell>
          <cell r="AI2025">
            <v>0</v>
          </cell>
          <cell r="AJ2025">
            <v>0</v>
          </cell>
          <cell r="AK2025">
            <v>0</v>
          </cell>
          <cell r="AL2025">
            <v>1</v>
          </cell>
          <cell r="AM2025">
            <v>0</v>
          </cell>
          <cell r="AN2025">
            <v>1</v>
          </cell>
        </row>
        <row r="2026">
          <cell r="A2026" t="str">
            <v>C015503</v>
          </cell>
          <cell r="B2026">
            <v>5310</v>
          </cell>
          <cell r="D2026" t="str">
            <v>SE-WESTBO New 314W2 Fdr</v>
          </cell>
          <cell r="E2026" t="str">
            <v>P_Electric Distribution Line MA</v>
          </cell>
          <cell r="F2026" t="str">
            <v>DCIG0108R6</v>
          </cell>
          <cell r="G2026" t="str">
            <v>49</v>
          </cell>
          <cell r="H2026" t="str">
            <v>NONE</v>
          </cell>
          <cell r="I2026" t="str">
            <v>CHAMPY, DENA</v>
          </cell>
          <cell r="J2026" t="str">
            <v>System Capacity &amp; Performance</v>
          </cell>
          <cell r="L2026" t="str">
            <v>Load Relief</v>
          </cell>
          <cell r="M2026" t="str">
            <v>Specific</v>
          </cell>
          <cell r="O2026" t="str">
            <v>Closed</v>
          </cell>
          <cell r="P2026">
            <v>8636</v>
          </cell>
          <cell r="Q2026" t="str">
            <v>C15503</v>
          </cell>
          <cell r="R2026">
            <v>38849</v>
          </cell>
          <cell r="S2026" t="str">
            <v>thomp</v>
          </cell>
          <cell r="U2026" t="str">
            <v>New 314W2 feeder.</v>
          </cell>
          <cell r="V2026" t="str">
            <v xml:space="preserve">Required for load releif summer 2007.  </v>
          </cell>
          <cell r="W2026" t="str">
            <v>Required for load relief summer 2007.  Final project C05703 funded in FY07 budget.  These charges to be transferred later.</v>
          </cell>
          <cell r="X2026" t="str">
            <v>Div Ops-NE Electric</v>
          </cell>
          <cell r="Y2026" t="str">
            <v>75005310E</v>
          </cell>
          <cell r="Z2026" t="str">
            <v>MAE1000 - MA Electric Distribution PC</v>
          </cell>
          <cell r="AA2026" t="str">
            <v>NONE</v>
          </cell>
          <cell r="AB2026" t="str">
            <v>MASS PLANT - MA 5310 - MAE1000</v>
          </cell>
          <cell r="AE2026">
            <v>5</v>
          </cell>
          <cell r="AF2026" t="str">
            <v>5</v>
          </cell>
          <cell r="AG2026">
            <v>39468</v>
          </cell>
          <cell r="AH2026">
            <v>2065786</v>
          </cell>
          <cell r="AI2026">
            <v>0</v>
          </cell>
          <cell r="AJ2026">
            <v>0</v>
          </cell>
          <cell r="AK2026">
            <v>0</v>
          </cell>
          <cell r="AL2026">
            <v>1</v>
          </cell>
          <cell r="AM2026">
            <v>0</v>
          </cell>
          <cell r="AN2026">
            <v>1</v>
          </cell>
        </row>
        <row r="2027">
          <cell r="A2027" t="str">
            <v>C015504</v>
          </cell>
          <cell r="B2027">
            <v>5310</v>
          </cell>
          <cell r="D2027" t="str">
            <v>SE-WEST Add new 314W2 Fdr to Southb</v>
          </cell>
          <cell r="E2027" t="str">
            <v>P_Electric Distribution Line MA</v>
          </cell>
          <cell r="G2027" t="str">
            <v>NONE</v>
          </cell>
          <cell r="H2027" t="str">
            <v>NONE</v>
          </cell>
          <cell r="M2027" t="str">
            <v>Specific</v>
          </cell>
          <cell r="O2027" t="str">
            <v>cancelled</v>
          </cell>
          <cell r="Q2027" t="str">
            <v>C15504</v>
          </cell>
          <cell r="R2027">
            <v>38849</v>
          </cell>
          <cell r="S2027" t="str">
            <v>thomp</v>
          </cell>
          <cell r="U2027" t="str">
            <v>Add new 314W2 feeder for load relief.  Relieving 317W1, 310W4, 313W4, 310W3, and 312W4. 5 feeders exceed 100% SN in Summer 2007</v>
          </cell>
          <cell r="V2027" t="str">
            <v xml:space="preserve">  </v>
          </cell>
          <cell r="W2027" t="str">
            <v>Load relieif.  5 feeder exceed 100% SN rating summer 2007</v>
          </cell>
          <cell r="X2027" t="str">
            <v>Div Ops-NE Electric</v>
          </cell>
          <cell r="Y2027" t="str">
            <v>75005310E</v>
          </cell>
          <cell r="Z2027" t="str">
            <v>MAE1000 - MA Electric Distribution PC</v>
          </cell>
          <cell r="AA2027" t="str">
            <v>NONE</v>
          </cell>
          <cell r="AB2027" t="str">
            <v>MASS PLANT - MA 5310 - MAE1000</v>
          </cell>
          <cell r="AE2027">
            <v>0</v>
          </cell>
          <cell r="AK2027">
            <v>38852</v>
          </cell>
        </row>
        <row r="2028">
          <cell r="A2028" t="str">
            <v>C015505</v>
          </cell>
          <cell r="B2028">
            <v>5310</v>
          </cell>
          <cell r="D2028" t="str">
            <v>SE-E MAIN ST Sub new 314W2 Fdr pos</v>
          </cell>
          <cell r="E2028" t="str">
            <v>P_Electric Distribution Sub MA</v>
          </cell>
          <cell r="G2028" t="str">
            <v>NONE</v>
          </cell>
          <cell r="H2028" t="str">
            <v>NONE</v>
          </cell>
          <cell r="J2028" t="str">
            <v>System Capacity &amp; Performance</v>
          </cell>
          <cell r="L2028" t="str">
            <v>Load Relief</v>
          </cell>
          <cell r="M2028" t="str">
            <v>Specific</v>
          </cell>
          <cell r="O2028" t="str">
            <v>cancelled</v>
          </cell>
          <cell r="P2028">
            <v>7510</v>
          </cell>
          <cell r="Q2028" t="str">
            <v>C15505</v>
          </cell>
          <cell r="R2028">
            <v>38849</v>
          </cell>
          <cell r="S2028" t="str">
            <v>thomp</v>
          </cell>
          <cell r="U2028" t="str">
            <v>Add new 314W2 feeder for load relief.  Feeders 310W3, 317W1, 312W4, 313W4, and 310W4 all to exceed 100% SN in Summer 2007</v>
          </cell>
          <cell r="V2028" t="str">
            <v>Funded in FY 2007.</v>
          </cell>
          <cell r="W2028" t="str">
            <v>Load releif, 5 fdrs exceeding 100 SN rating in area</v>
          </cell>
          <cell r="X2028" t="str">
            <v>Div Ops-NE Electric</v>
          </cell>
          <cell r="Y2028" t="str">
            <v>75005310E</v>
          </cell>
          <cell r="Z2028" t="str">
            <v>MAE1000 - MA Electric Distribution PC</v>
          </cell>
          <cell r="AA2028" t="str">
            <v>NONE</v>
          </cell>
          <cell r="AB2028" t="str">
            <v>SUB #314 EAST MAIN STREET, WESTBORO</v>
          </cell>
          <cell r="AE2028">
            <v>0</v>
          </cell>
          <cell r="AK2028">
            <v>39262</v>
          </cell>
        </row>
        <row r="2029">
          <cell r="A2029" t="str">
            <v>C015513</v>
          </cell>
          <cell r="B2029">
            <v>5310</v>
          </cell>
          <cell r="D2029" t="str">
            <v>SE-WESTBO  Recond 312W5 Main St</v>
          </cell>
          <cell r="E2029" t="str">
            <v>P_Electric Distribution Line MA</v>
          </cell>
          <cell r="G2029" t="str">
            <v>NONE</v>
          </cell>
          <cell r="H2029" t="str">
            <v>NONE</v>
          </cell>
          <cell r="J2029" t="str">
            <v>System Capacity &amp; Performance</v>
          </cell>
          <cell r="L2029" t="str">
            <v>Load Relief</v>
          </cell>
          <cell r="M2029" t="str">
            <v>Specific</v>
          </cell>
          <cell r="O2029" t="str">
            <v>Closed</v>
          </cell>
          <cell r="P2029">
            <v>8635</v>
          </cell>
          <cell r="Q2029" t="str">
            <v>C15513</v>
          </cell>
          <cell r="R2029">
            <v>38853</v>
          </cell>
          <cell r="S2029" t="str">
            <v>thomp</v>
          </cell>
          <cell r="U2029" t="str">
            <v>reconductor limiting section of feeder to raise summer peak capacity</v>
          </cell>
          <cell r="V2029" t="str">
            <v>for load releif, related to growth in Evergreen Solar area</v>
          </cell>
          <cell r="W2029" t="str">
            <v>summer 2007 load releif</v>
          </cell>
          <cell r="X2029" t="str">
            <v>Div Ops-NE Electric</v>
          </cell>
          <cell r="Y2029" t="str">
            <v>75005310E</v>
          </cell>
          <cell r="Z2029" t="str">
            <v>MAE1000 - MA Electric Distribution PC</v>
          </cell>
          <cell r="AA2029" t="str">
            <v>NONE</v>
          </cell>
          <cell r="AB2029" t="str">
            <v>MASS PLANT - MA 5310 - MAE1000</v>
          </cell>
          <cell r="AE2029">
            <v>0</v>
          </cell>
        </row>
        <row r="2030">
          <cell r="A2030" t="str">
            <v>C015571</v>
          </cell>
          <cell r="B2030">
            <v>5310</v>
          </cell>
          <cell r="D2030" t="str">
            <v>Leicester 21W1 F H Line Extension</v>
          </cell>
          <cell r="E2030" t="str">
            <v>P_Electric Distribution Line MA</v>
          </cell>
          <cell r="G2030" t="str">
            <v>49</v>
          </cell>
          <cell r="H2030" t="str">
            <v>NONE</v>
          </cell>
          <cell r="I2030" t="str">
            <v>LINDERME, SARAH</v>
          </cell>
          <cell r="J2030" t="str">
            <v>System Capacity &amp; Performance</v>
          </cell>
          <cell r="L2030" t="str">
            <v>Load Relief</v>
          </cell>
          <cell r="M2030" t="str">
            <v>Specific</v>
          </cell>
          <cell r="O2030" t="str">
            <v>cancelled</v>
          </cell>
          <cell r="P2030">
            <v>8257</v>
          </cell>
          <cell r="Q2030" t="str">
            <v>C15571</v>
          </cell>
          <cell r="R2030">
            <v>38855</v>
          </cell>
          <cell r="S2030" t="str">
            <v>lindes</v>
          </cell>
          <cell r="U2030" t="str">
            <v>In order to alleviate low voltage issues and overloaded fuses caused by a large single phase tap and made worse with switching done to alleviate excess load as part of a HUF analysis, it is being recommended to extend a section of thr</v>
          </cell>
          <cell r="V2030" t="str">
            <v>21W1 Feeder Hardening</v>
          </cell>
          <cell r="W2030" t="str">
            <v>In order to alleviate low voltage issues and overloaded fuses caused by a large single phase tap and made worse with switching done to alleviate excess load as part of a HUF analysis, it is being recommended to extend a section of three phase overhead lin</v>
          </cell>
          <cell r="X2030" t="str">
            <v>Div Ops-NE Electric</v>
          </cell>
          <cell r="Y2030" t="str">
            <v>75005310E</v>
          </cell>
          <cell r="Z2030" t="str">
            <v>MAE1000 - MA Electric Distribution PC</v>
          </cell>
          <cell r="AA2030" t="str">
            <v>NONE</v>
          </cell>
          <cell r="AB2030" t="str">
            <v>MASS PLANT - MA 5310 - MAE1000</v>
          </cell>
          <cell r="AE2030">
            <v>0</v>
          </cell>
          <cell r="AK2030">
            <v>39465</v>
          </cell>
        </row>
        <row r="2031">
          <cell r="A2031" t="str">
            <v>C015574</v>
          </cell>
          <cell r="B2031">
            <v>5310</v>
          </cell>
          <cell r="D2031" t="str">
            <v>Riverneck to Progress-70L3 fdr tie</v>
          </cell>
          <cell r="E2031" t="str">
            <v>P_Electric Distribution Line MA</v>
          </cell>
          <cell r="G2031" t="str">
            <v>NONE</v>
          </cell>
          <cell r="H2031" t="str">
            <v>NONE</v>
          </cell>
          <cell r="I2031" t="str">
            <v>HENRY, JOSEPH</v>
          </cell>
          <cell r="J2031" t="str">
            <v>System Capacity &amp; Performance</v>
          </cell>
          <cell r="L2031" t="str">
            <v>Load Relief</v>
          </cell>
          <cell r="M2031" t="str">
            <v>Specific</v>
          </cell>
          <cell r="O2031" t="str">
            <v>cancelled</v>
          </cell>
          <cell r="P2031">
            <v>8501</v>
          </cell>
          <cell r="Q2031" t="str">
            <v>C15574</v>
          </cell>
          <cell r="R2031">
            <v>38855</v>
          </cell>
          <cell r="S2031" t="str">
            <v>henryj</v>
          </cell>
          <cell r="U2031" t="str">
            <v>Install ~4,500 cir. ft of 477 AL Spacer cable along Riverneck Rd (over Rt. 3) down McFarlin Rd., cut through to Progress Ave, and double circuit under the 23 kV to Billerica Rd., Chelmsford</v>
          </cell>
          <cell r="V2031" t="str">
            <v>Permitting for new poles and access to telephone R.O.W. at the end of McFarlin Rd. will need to be started early in order to complete on time.</v>
          </cell>
          <cell r="W2031" t="str">
            <v>This contruction is needed for load relief on the 24L1 &amp; 24L3 feeders.</v>
          </cell>
          <cell r="X2031" t="str">
            <v>Div Ops-NE Electric</v>
          </cell>
          <cell r="Y2031" t="str">
            <v>75005310E</v>
          </cell>
          <cell r="Z2031" t="str">
            <v>MAE1000 - MA Electric Distribution PC</v>
          </cell>
          <cell r="AA2031" t="str">
            <v>NONE</v>
          </cell>
          <cell r="AB2031" t="str">
            <v>MASS PLANT - MA 5310 - MAE1000</v>
          </cell>
          <cell r="AE2031">
            <v>0</v>
          </cell>
          <cell r="AK2031">
            <v>39346</v>
          </cell>
        </row>
        <row r="2032">
          <cell r="A2032" t="str">
            <v>C015588</v>
          </cell>
          <cell r="B2032">
            <v>5310</v>
          </cell>
          <cell r="D2032" t="str">
            <v>Bear Swamp Deerfield #5 tie</v>
          </cell>
          <cell r="E2032" t="str">
            <v>P_Electric Distribution Line MA</v>
          </cell>
          <cell r="G2032" t="str">
            <v>NONE</v>
          </cell>
          <cell r="H2032" t="str">
            <v>NONE</v>
          </cell>
          <cell r="I2032" t="str">
            <v>THOMAS, DAVID</v>
          </cell>
          <cell r="L2032" t="str">
            <v>Asset Replacement</v>
          </cell>
          <cell r="M2032" t="str">
            <v>Specific</v>
          </cell>
          <cell r="O2032" t="str">
            <v>cancelled</v>
          </cell>
          <cell r="Q2032" t="str">
            <v>C15588</v>
          </cell>
          <cell r="R2032">
            <v>38856</v>
          </cell>
          <cell r="S2032" t="str">
            <v>cleary</v>
          </cell>
          <cell r="U2032" t="str">
            <v>Build a line  to allow the removal retirement of the Deerfiled #5 substation for a variety of reasons- see attached documents</v>
          </cell>
          <cell r="V2032" t="str">
            <v xml:space="preserve">  </v>
          </cell>
          <cell r="W2032" t="str">
            <v xml:space="preserve">Overdutied #2321 breaker and clearance problems at Deerfield #5 substation._x000D_
_x000D_
See attached ERR memo_x000D_
</v>
          </cell>
          <cell r="X2032" t="str">
            <v>Div Ops-NE Electric</v>
          </cell>
          <cell r="Y2032" t="str">
            <v>75005310E</v>
          </cell>
          <cell r="Z2032" t="str">
            <v>MAE1000 - MA Electric Distribution PC</v>
          </cell>
          <cell r="AA2032" t="str">
            <v>NONE</v>
          </cell>
          <cell r="AB2032" t="str">
            <v>MASS PLANT - MA 5310 - MAE1000</v>
          </cell>
          <cell r="AE2032">
            <v>0</v>
          </cell>
          <cell r="AK2032">
            <v>39346</v>
          </cell>
        </row>
        <row r="2033">
          <cell r="A2033" t="str">
            <v>C015589</v>
          </cell>
          <cell r="B2033">
            <v>5310</v>
          </cell>
          <cell r="D2033" t="str">
            <v>N Adams UG Improvements</v>
          </cell>
          <cell r="E2033" t="str">
            <v>P_Electric Distribution Line MA</v>
          </cell>
          <cell r="G2033" t="str">
            <v>NONE</v>
          </cell>
          <cell r="H2033" t="str">
            <v>NONE</v>
          </cell>
          <cell r="I2033" t="str">
            <v>THOMAS, DAVID</v>
          </cell>
          <cell r="L2033" t="str">
            <v>Asset Replacement</v>
          </cell>
          <cell r="M2033" t="str">
            <v>Specific</v>
          </cell>
          <cell r="O2033" t="str">
            <v>cancelled</v>
          </cell>
          <cell r="Q2033" t="str">
            <v>C15589</v>
          </cell>
          <cell r="R2033">
            <v>38856</v>
          </cell>
          <cell r="S2033" t="str">
            <v>cleary</v>
          </cell>
          <cell r="U2033" t="str">
            <v>Make improvements to N Adams UG system</v>
          </cell>
          <cell r="V2033" t="str">
            <v xml:space="preserve">  </v>
          </cell>
          <cell r="W2033" t="str">
            <v>North Adams UG.  The UG still has several radially fed transformers &amp; switching modules in manholes.  This makes trouble shooting and operation difficult.  It was also noted that several of the radials that were written up to be replaced in the mid 1980's</v>
          </cell>
          <cell r="X2033" t="str">
            <v>Div Ops-NE Electric</v>
          </cell>
          <cell r="Y2033" t="str">
            <v>75005310E</v>
          </cell>
          <cell r="Z2033" t="str">
            <v>MAE1000 - MA Electric Distribution PC</v>
          </cell>
          <cell r="AA2033" t="str">
            <v>NONE</v>
          </cell>
          <cell r="AB2033" t="str">
            <v>MASS PLANT - MA 5310 - MAE1000</v>
          </cell>
          <cell r="AE2033">
            <v>0</v>
          </cell>
          <cell r="AK2033">
            <v>39346</v>
          </cell>
        </row>
        <row r="2034">
          <cell r="A2034" t="str">
            <v>C015590</v>
          </cell>
          <cell r="B2034">
            <v>5310</v>
          </cell>
          <cell r="D2034" t="str">
            <v>Winchendon - Gardner Tie Rt 140</v>
          </cell>
          <cell r="E2034" t="str">
            <v>P_Electric Distribution Line MA</v>
          </cell>
          <cell r="G2034" t="str">
            <v>NONE</v>
          </cell>
          <cell r="H2034" t="str">
            <v>NONE</v>
          </cell>
          <cell r="L2034" t="str">
            <v>Asset Replacement</v>
          </cell>
          <cell r="M2034" t="str">
            <v>Specific</v>
          </cell>
          <cell r="O2034" t="str">
            <v>cancelled</v>
          </cell>
          <cell r="Q2034" t="str">
            <v>C15590</v>
          </cell>
          <cell r="R2034">
            <v>38856</v>
          </cell>
          <cell r="S2034" t="str">
            <v>cleary</v>
          </cell>
          <cell r="U2034" t="str">
            <v>Install mainline facilites along Rt 140 to have a 13 kV tie between Gardner and Winchendon</v>
          </cell>
          <cell r="V2034" t="str">
            <v xml:space="preserve">  </v>
          </cell>
          <cell r="W2034" t="str">
            <v>Establish a 3 phase feeder tie along Rt 140 between GArner (Pearl St or Park St) and E Winchendon Substation</v>
          </cell>
          <cell r="X2034" t="str">
            <v>Div Ops-NE Electric</v>
          </cell>
          <cell r="Y2034" t="str">
            <v>75005310E</v>
          </cell>
          <cell r="Z2034" t="str">
            <v>MAE1000 - MA Electric Distribution PC</v>
          </cell>
          <cell r="AA2034" t="str">
            <v>NONE</v>
          </cell>
          <cell r="AB2034" t="str">
            <v>MASS PLANT - MA 5310 - MAE1000</v>
          </cell>
          <cell r="AE2034">
            <v>0</v>
          </cell>
          <cell r="AK2034">
            <v>39346</v>
          </cell>
        </row>
        <row r="2035">
          <cell r="A2035" t="str">
            <v>C015612</v>
          </cell>
          <cell r="B2035">
            <v>5310</v>
          </cell>
          <cell r="D2035" t="str">
            <v>Granby 527L1 Batchelor St. Recon</v>
          </cell>
          <cell r="E2035" t="str">
            <v>P_Electric Distribution Line MA</v>
          </cell>
          <cell r="G2035" t="str">
            <v>NONE</v>
          </cell>
          <cell r="H2035" t="str">
            <v>NONE</v>
          </cell>
          <cell r="I2035" t="str">
            <v>WALSH, NATHAN</v>
          </cell>
          <cell r="L2035" t="str">
            <v>Reliability - Dist</v>
          </cell>
          <cell r="M2035" t="str">
            <v>Specific</v>
          </cell>
          <cell r="N2035" t="str">
            <v>Conductor Replacement</v>
          </cell>
          <cell r="O2035" t="str">
            <v>cancelled</v>
          </cell>
          <cell r="Q2035" t="str">
            <v>C15612</v>
          </cell>
          <cell r="R2035">
            <v>38859</v>
          </cell>
          <cell r="S2035" t="str">
            <v>walshn</v>
          </cell>
          <cell r="U2035" t="str">
            <v xml:space="preserve">Reconductor 4000' of open, bare with 1/0 AL TW and replace 7 poles.  </v>
          </cell>
          <cell r="V2035" t="str">
            <v xml:space="preserve">  </v>
          </cell>
          <cell r="W2035" t="str">
            <v>Project identified in FY06 Feeder Hardening.  P9.5 Aldrich St. cutouts have operated 6 times in 3 years due to trees.  Tree wire in problem areas will reduce SAIFI by 1.1.  _x000D_
_x000D_
Score = 19 reliability</v>
          </cell>
          <cell r="X2035" t="str">
            <v>Div Ops-NE Electric</v>
          </cell>
          <cell r="Y2035" t="str">
            <v>75005310E</v>
          </cell>
          <cell r="Z2035" t="str">
            <v>MAE1000 - MA Electric Distribution PC</v>
          </cell>
          <cell r="AA2035" t="str">
            <v>NONE</v>
          </cell>
          <cell r="AB2035" t="str">
            <v>MASS PLANT - MA 5310 - MAE1000</v>
          </cell>
          <cell r="AE2035">
            <v>0</v>
          </cell>
          <cell r="AK2035">
            <v>39821</v>
          </cell>
        </row>
        <row r="2036">
          <cell r="A2036" t="str">
            <v>C015613</v>
          </cell>
          <cell r="B2036">
            <v>5310</v>
          </cell>
          <cell r="D2036" t="str">
            <v>Convert Robin Hill Rd, Chelmsford</v>
          </cell>
          <cell r="E2036" t="str">
            <v>P_Electric Distribution Line MA</v>
          </cell>
          <cell r="G2036" t="str">
            <v>NONE</v>
          </cell>
          <cell r="H2036" t="str">
            <v>NONE</v>
          </cell>
          <cell r="I2036" t="str">
            <v>HENRY, JOSEPH</v>
          </cell>
          <cell r="L2036" t="str">
            <v>Load Relief</v>
          </cell>
          <cell r="M2036" t="str">
            <v>Specific</v>
          </cell>
          <cell r="O2036" t="str">
            <v>cancelled</v>
          </cell>
          <cell r="Q2036" t="str">
            <v>C15613</v>
          </cell>
          <cell r="R2036">
            <v>38859</v>
          </cell>
          <cell r="S2036" t="str">
            <v>henryj</v>
          </cell>
          <cell r="U2036" t="str">
            <v>Install 1,900 feet of 1/0 AL tree wire and convert from 2.4 to 7.62 kV from p.59 to p.40.</v>
          </cell>
          <cell r="V2036" t="str">
            <v xml:space="preserve">  </v>
          </cell>
          <cell r="W2036" t="str">
            <v>This construction is necessary in order to relieve an overloaded stepdown area on Robin Hill Rd. in Chelmsford.</v>
          </cell>
          <cell r="X2036" t="str">
            <v>Div Ops-NE Electric</v>
          </cell>
          <cell r="Y2036" t="str">
            <v>75005310E</v>
          </cell>
          <cell r="Z2036" t="str">
            <v>MAE1000 - MA Electric Distribution PC</v>
          </cell>
          <cell r="AA2036" t="str">
            <v>NONE</v>
          </cell>
          <cell r="AB2036" t="str">
            <v>MASS PLANT - MA 5310 - MAE1000</v>
          </cell>
          <cell r="AE2036">
            <v>0</v>
          </cell>
          <cell r="AK2036">
            <v>38860</v>
          </cell>
        </row>
        <row r="2037">
          <cell r="A2037" t="str">
            <v>C015614</v>
          </cell>
          <cell r="B2037">
            <v>5310</v>
          </cell>
          <cell r="D2037" t="str">
            <v>Leominster 207W3 Pioneer Park Tie</v>
          </cell>
          <cell r="E2037" t="str">
            <v>P_Electric Distribution Line MA</v>
          </cell>
          <cell r="G2037" t="str">
            <v>NONE</v>
          </cell>
          <cell r="H2037" t="str">
            <v>NONE</v>
          </cell>
          <cell r="M2037" t="str">
            <v>Specific</v>
          </cell>
          <cell r="O2037" t="str">
            <v>Closed</v>
          </cell>
          <cell r="Q2037" t="str">
            <v>C15614</v>
          </cell>
          <cell r="R2037">
            <v>38859</v>
          </cell>
          <cell r="S2037" t="str">
            <v>walshn</v>
          </cell>
          <cell r="U2037" t="str">
            <v>blah</v>
          </cell>
          <cell r="V2037" t="str">
            <v xml:space="preserve">  </v>
          </cell>
          <cell r="W2037" t="str">
            <v xml:space="preserve">  </v>
          </cell>
          <cell r="X2037" t="str">
            <v>Div Ops-NE Electric</v>
          </cell>
          <cell r="Y2037" t="str">
            <v>75005310E</v>
          </cell>
          <cell r="Z2037" t="str">
            <v>MAE1000 - MA Electric Distribution PC</v>
          </cell>
          <cell r="AA2037" t="str">
            <v>NONE</v>
          </cell>
          <cell r="AB2037" t="str">
            <v>MASS PLANT - MA 5310 - MAE1000</v>
          </cell>
          <cell r="AE2037">
            <v>0</v>
          </cell>
        </row>
        <row r="2038">
          <cell r="A2038" t="str">
            <v>C015649</v>
          </cell>
          <cell r="B2038">
            <v>5310</v>
          </cell>
          <cell r="D2038" t="str">
            <v>SS - NEW REGULATORS, FDR912W21</v>
          </cell>
          <cell r="E2038" t="str">
            <v>P_Electric Distribution Line MA</v>
          </cell>
          <cell r="G2038" t="str">
            <v>NONE</v>
          </cell>
          <cell r="H2038" t="str">
            <v>NONE</v>
          </cell>
          <cell r="I2038" t="str">
            <v>FRITSCH, ROBERT</v>
          </cell>
          <cell r="L2038" t="str">
            <v>Reliability - Dist</v>
          </cell>
          <cell r="M2038" t="str">
            <v>Specific</v>
          </cell>
          <cell r="O2038" t="str">
            <v>cancelled</v>
          </cell>
          <cell r="Q2038" t="str">
            <v>C15649</v>
          </cell>
          <cell r="R2038">
            <v>38861</v>
          </cell>
          <cell r="S2038" t="str">
            <v>fritsc</v>
          </cell>
          <cell r="U2038" t="str">
            <v>REPLACE EXISTING OVERLOADED 167KVA LINE REGULATORS WITH NEW 250 KVA LINE REGULATORS.</v>
          </cell>
          <cell r="V2038" t="str">
            <v xml:space="preserve">  </v>
          </cell>
          <cell r="W2038" t="str">
            <v>TO REPLACE EXISTING OVERLOADED 167 KVA REGULATORS._x000D_
RECOMMENDED IN BROCKTON SW STUDY.</v>
          </cell>
          <cell r="X2038" t="str">
            <v>Div Ops-NE Electric</v>
          </cell>
          <cell r="Y2038" t="str">
            <v>75005310E</v>
          </cell>
          <cell r="Z2038" t="str">
            <v>MAE1000 - MA Electric Distribution PC</v>
          </cell>
          <cell r="AA2038" t="str">
            <v>NONE</v>
          </cell>
          <cell r="AB2038" t="str">
            <v>MASS PLANT - MA 5310 - MAE1000</v>
          </cell>
          <cell r="AE2038">
            <v>0</v>
          </cell>
          <cell r="AK2038">
            <v>39421</v>
          </cell>
        </row>
        <row r="2039">
          <cell r="A2039" t="str">
            <v>C015655</v>
          </cell>
          <cell r="B2039">
            <v>5310</v>
          </cell>
          <cell r="D2039" t="str">
            <v>SS - NEW LINE REGULATORS, FDR912W55</v>
          </cell>
          <cell r="E2039" t="str">
            <v>P_Electric Distribution Line MA</v>
          </cell>
          <cell r="G2039" t="str">
            <v>NONE</v>
          </cell>
          <cell r="H2039" t="str">
            <v>NONE</v>
          </cell>
          <cell r="I2039" t="str">
            <v>BURKS, EMILY</v>
          </cell>
          <cell r="J2039" t="str">
            <v>System Capacity &amp; Performance</v>
          </cell>
          <cell r="L2039" t="str">
            <v>Reliability - Dist</v>
          </cell>
          <cell r="M2039" t="str">
            <v>Specific</v>
          </cell>
          <cell r="O2039" t="str">
            <v>Closed</v>
          </cell>
          <cell r="P2039">
            <v>8665</v>
          </cell>
          <cell r="Q2039" t="str">
            <v>C15655</v>
          </cell>
          <cell r="R2039">
            <v>38861</v>
          </cell>
          <cell r="S2039" t="str">
            <v>fritsc</v>
          </cell>
          <cell r="U2039" t="str">
            <v>INSTALL NEW 250KVA LINE REGULATORS ON FDR 912W55.  THESE REGULATORS ARE RECOMMENDED IN THE BROCKTON SW STUDY TO ALLEVIATE PROJECTED LOW VOLTAGE ON THE FEEDER.</v>
          </cell>
          <cell r="V2039" t="str">
            <v xml:space="preserve">  </v>
          </cell>
          <cell r="W2039" t="str">
            <v>TO REMEDY PROJECTED LOW VOLTAGE ON THE FEEDER.</v>
          </cell>
          <cell r="X2039" t="str">
            <v>Div Ops-NE Electric</v>
          </cell>
          <cell r="Y2039" t="str">
            <v>75005310E</v>
          </cell>
          <cell r="Z2039" t="str">
            <v>MAE1000 - MA Electric Distribution PC</v>
          </cell>
          <cell r="AA2039" t="str">
            <v>NONE</v>
          </cell>
          <cell r="AB2039" t="str">
            <v>MASS PLANT - MA 5310 - MAE1000</v>
          </cell>
          <cell r="AE2039">
            <v>0</v>
          </cell>
        </row>
        <row r="2040">
          <cell r="A2040" t="str">
            <v>C015683</v>
          </cell>
          <cell r="B2040">
            <v>5310</v>
          </cell>
          <cell r="D2040" t="str">
            <v>SS - FDRS915W35&amp;36 RECONFIGURATION</v>
          </cell>
          <cell r="E2040" t="str">
            <v>P_Electric Distribution Line MA</v>
          </cell>
          <cell r="F2040" t="str">
            <v>DCIG0108R6</v>
          </cell>
          <cell r="G2040" t="str">
            <v>49</v>
          </cell>
          <cell r="H2040" t="str">
            <v>NONE</v>
          </cell>
          <cell r="I2040" t="str">
            <v>FRITSCH, ROBERT</v>
          </cell>
          <cell r="J2040" t="str">
            <v>System Capacity &amp; Performance</v>
          </cell>
          <cell r="L2040" t="str">
            <v>Reliability - Dist</v>
          </cell>
          <cell r="M2040" t="str">
            <v>Specific</v>
          </cell>
          <cell r="N2040" t="str">
            <v>Eng Reliability Review</v>
          </cell>
          <cell r="O2040" t="str">
            <v>Closed</v>
          </cell>
          <cell r="P2040">
            <v>8664</v>
          </cell>
          <cell r="Q2040" t="str">
            <v>C15683</v>
          </cell>
          <cell r="R2040">
            <v>38863</v>
          </cell>
          <cell r="S2040" t="str">
            <v>fritsc</v>
          </cell>
          <cell r="U2040" t="str">
            <v>INSTALL NEW UG GETAWAY AND OVERHEAD FRONTEND FOR THE 915W36 FEEDER.  THIS NEW 36 FDR WILL SERVE THE SE PORTION OF SCITUATE THAT IS CURRENTLY SERVED BY THE 915W35 FEEDER.</v>
          </cell>
          <cell r="V2040" t="str">
            <v>THIS PROJECT IS RECOMMENDED IN THE FY06 FEEDER HARDENING MEMO FOR THE 915W35 FEEDER (3YR SAIFI=3.46, SAIDI=488).  THIS NEW FDR WILL ALSO BE USED FOR LOAD RELIEF OF THE 915W82 FDR WHEN NECESSARY.</v>
          </cell>
          <cell r="W2040" t="str">
            <v xml:space="preserve">THIS PROJECT IS RECOMMENDED IN THE FY06 FEEDER HARDENING MEMO FOR THE 915W35 FEEDER (3YR SAIFI=3.46, SAIDI=488).  THE NEW FRONTEND WILL ELIMINATE OUTAGES INCURRED BY THE CURRENT PATH ON THE ROW.  IT ALSO ELIMINATES THE LARGE ROUNDABOUT LOOP CONFIGURATION </v>
          </cell>
          <cell r="X2040" t="str">
            <v>Div Ops-NE Electric</v>
          </cell>
          <cell r="Y2040" t="str">
            <v>75005310E</v>
          </cell>
          <cell r="Z2040" t="str">
            <v>MAE1000 - MA Electric Distribution PC</v>
          </cell>
          <cell r="AA2040" t="str">
            <v>NONE</v>
          </cell>
          <cell r="AB2040" t="str">
            <v>MASS PLANT - MA 5310 - MAE1000</v>
          </cell>
          <cell r="AE2040">
            <v>2</v>
          </cell>
          <cell r="AF2040" t="str">
            <v>2</v>
          </cell>
          <cell r="AG2040">
            <v>39472</v>
          </cell>
          <cell r="AH2040">
            <v>390000</v>
          </cell>
          <cell r="AI2040">
            <v>0</v>
          </cell>
          <cell r="AJ2040">
            <v>0</v>
          </cell>
          <cell r="AK2040">
            <v>0</v>
          </cell>
          <cell r="AL2040">
            <v>0</v>
          </cell>
          <cell r="AM2040">
            <v>1</v>
          </cell>
          <cell r="AN2040">
            <v>1</v>
          </cell>
        </row>
        <row r="2041">
          <cell r="A2041" t="str">
            <v>C015848</v>
          </cell>
          <cell r="B2041">
            <v>5310</v>
          </cell>
          <cell r="D2041" t="str">
            <v>SE 11W84 Replace Gray Spacer Cable</v>
          </cell>
          <cell r="E2041" t="str">
            <v>P_Electric Distribution Line MA</v>
          </cell>
          <cell r="G2041" t="str">
            <v>41</v>
          </cell>
          <cell r="H2041" t="str">
            <v>NONE</v>
          </cell>
          <cell r="J2041" t="str">
            <v>Asset Condition</v>
          </cell>
          <cell r="L2041" t="str">
            <v>Asset Replacement</v>
          </cell>
          <cell r="M2041" t="str">
            <v>Specific</v>
          </cell>
          <cell r="N2041" t="str">
            <v>Conductor Replacement</v>
          </cell>
          <cell r="O2041" t="str">
            <v>Closed</v>
          </cell>
          <cell r="P2041">
            <v>8527</v>
          </cell>
          <cell r="Q2041" t="str">
            <v>C15848</v>
          </cell>
          <cell r="R2041">
            <v>38873</v>
          </cell>
          <cell r="S2041" t="str">
            <v>saraiv</v>
          </cell>
          <cell r="U2041" t="str">
            <v>Install 14 JO poles (NGrid set), 3195 ckt-ft of 477 bare Al open wire, 125 ckt-ft of 1/0 bare Al open wire and three 50 KVA transformers. Remove 14 JO poles (NGrid set), 3320 ckt-ft of 336 gray spacer cable, two 25 KVA transformers an</v>
          </cell>
          <cell r="V2041" t="str">
            <v xml:space="preserve">  </v>
          </cell>
          <cell r="W2041" t="str">
            <v>The 11W84 feeder originates from the Swansea substation.  The portion of the circuit to be reconductored is mainline located along Lees River Avenue from GAR Highway to Wilbur Avenue.  The circuit continues in both easterly and westerly directions along W</v>
          </cell>
          <cell r="X2041" t="str">
            <v>Div Ops-NE Electric</v>
          </cell>
          <cell r="Y2041" t="str">
            <v>75005310E</v>
          </cell>
          <cell r="Z2041" t="str">
            <v>MAE1000 - MA Electric Distribution PC</v>
          </cell>
          <cell r="AA2041" t="str">
            <v>NONE</v>
          </cell>
          <cell r="AB2041" t="str">
            <v>MASS PLANT - MA 5310 - MAE1000</v>
          </cell>
          <cell r="AE2041">
            <v>5</v>
          </cell>
          <cell r="AF2041" t="str">
            <v>5</v>
          </cell>
          <cell r="AG2041">
            <v>39472</v>
          </cell>
          <cell r="AH2041">
            <v>202130</v>
          </cell>
          <cell r="AI2041">
            <v>0</v>
          </cell>
          <cell r="AJ2041">
            <v>0</v>
          </cell>
          <cell r="AK2041">
            <v>1</v>
          </cell>
          <cell r="AL2041">
            <v>0</v>
          </cell>
          <cell r="AM2041">
            <v>1</v>
          </cell>
          <cell r="AN2041">
            <v>1</v>
          </cell>
        </row>
        <row r="2042">
          <cell r="A2042" t="str">
            <v>C015888</v>
          </cell>
          <cell r="B2042">
            <v>5310</v>
          </cell>
          <cell r="D2042" t="str">
            <v>DOTR-MHD#601478 Reloc-McCarthy</v>
          </cell>
          <cell r="E2042" t="str">
            <v>P_Electric Distribution Line MA</v>
          </cell>
          <cell r="F2042" t="str">
            <v>DCIG0108R6</v>
          </cell>
          <cell r="G2042" t="str">
            <v>49</v>
          </cell>
          <cell r="H2042" t="str">
            <v>NONE</v>
          </cell>
          <cell r="I2042" t="str">
            <v>WYMAN, ANNE</v>
          </cell>
          <cell r="J2042" t="str">
            <v>Statutory/Regulatory</v>
          </cell>
          <cell r="L2042" t="str">
            <v>Public Requirements</v>
          </cell>
          <cell r="M2042" t="str">
            <v>Specific</v>
          </cell>
          <cell r="O2042" t="str">
            <v>completed</v>
          </cell>
          <cell r="P2042">
            <v>7995</v>
          </cell>
          <cell r="Q2042" t="str">
            <v>C15888</v>
          </cell>
          <cell r="R2042">
            <v>38876</v>
          </cell>
          <cell r="S2042" t="str">
            <v>alvara</v>
          </cell>
          <cell r="U2042" t="str">
            <v>DOTR-- MHD#601478  Temporary relocation of Bridge at McCarthy Ave in Leicester.  Between Main Street and Brook St</v>
          </cell>
          <cell r="V2042" t="str">
            <v xml:space="preserve">This is a reimbursable Mass Highway Bridge project. </v>
          </cell>
          <cell r="W2042" t="str">
            <v>Mass highway department is requesting the relocation of poles over Kettle Brook Bridge at McCarthy Ave, Leicester in order for them to perform maintenance work to the bridge.  This will be a temporary relocation of our assets.  This is a forced account an</v>
          </cell>
          <cell r="X2042" t="str">
            <v>Div Ops-NE Electric</v>
          </cell>
          <cell r="Y2042" t="str">
            <v>75005310E</v>
          </cell>
          <cell r="Z2042" t="str">
            <v>MAE1000 - MA Electric Distribution PC</v>
          </cell>
          <cell r="AA2042" t="str">
            <v>NONE</v>
          </cell>
          <cell r="AB2042" t="str">
            <v>MASS PLANT - MA 5310 - MAE1000</v>
          </cell>
          <cell r="AC2042" t="str">
            <v>A1 C1 X1</v>
          </cell>
          <cell r="AE2042">
            <v>4</v>
          </cell>
          <cell r="AF2042" t="str">
            <v>4</v>
          </cell>
          <cell r="AG2042">
            <v>39770</v>
          </cell>
          <cell r="AH2042">
            <v>34158</v>
          </cell>
          <cell r="AK2042">
            <v>40476</v>
          </cell>
        </row>
        <row r="2043">
          <cell r="A2043" t="str">
            <v>C015909</v>
          </cell>
          <cell r="B2043">
            <v>5310</v>
          </cell>
          <cell r="D2043" t="str">
            <v>Z-127 Wyllis Ave Platform Removal</v>
          </cell>
          <cell r="E2043" t="str">
            <v>P_Electric Distribution Line MA</v>
          </cell>
          <cell r="G2043" t="str">
            <v>NONE</v>
          </cell>
          <cell r="H2043" t="str">
            <v>NONE</v>
          </cell>
          <cell r="I2043" t="str">
            <v>SPRITE, REID</v>
          </cell>
          <cell r="J2043" t="str">
            <v>Asset Condition</v>
          </cell>
          <cell r="L2043" t="str">
            <v>Asset Replacement</v>
          </cell>
          <cell r="M2043" t="str">
            <v>Specific</v>
          </cell>
          <cell r="O2043" t="str">
            <v>Closed</v>
          </cell>
          <cell r="P2043">
            <v>8852</v>
          </cell>
          <cell r="Q2043" t="str">
            <v>C15909</v>
          </cell>
          <cell r="R2043">
            <v>38876</v>
          </cell>
          <cell r="S2043" t="str">
            <v>spritr</v>
          </cell>
          <cell r="U2043" t="str">
            <v>Install: (3) 100 KVA Dual-Ratio Transformers; On customer premises: (1) 50KVA, 600V Dry-type transformer, (1) 100KVA 120/208V Dry-type transformer, Metering cabinet, Main disconnect switch(es).  Remove: (3) 50 KVA OH Transformers, (1)</v>
          </cell>
          <cell r="V2043" t="str">
            <v>This job will eliminate the platform structure that feeds Samtan Engineering at 127 Wyllis Ave in Malden.  National Grid will take ownership of 600V customer-owned transformer and provide for proper disposal.  All existing transformers will be removed and</v>
          </cell>
          <cell r="W2043" t="str">
            <v>This job will eliminate the platform structure that feeds Samtan Engineering at 127 Wyllis Ave in Malden.  National Grid will take ownership of 600V customer-owned transformer and provide for proper disposal.  All existing transformers will be removed and</v>
          </cell>
          <cell r="X2043" t="str">
            <v>Div Ops-NE Electric</v>
          </cell>
          <cell r="Y2043" t="str">
            <v>75005310E</v>
          </cell>
          <cell r="Z2043" t="str">
            <v>MAE1000 - MA Electric Distribution PC</v>
          </cell>
          <cell r="AA2043" t="str">
            <v>NONE</v>
          </cell>
          <cell r="AB2043" t="str">
            <v>MASS PLANT - MA 5310 - MAE1000</v>
          </cell>
          <cell r="AE2043">
            <v>2</v>
          </cell>
          <cell r="AF2043" t="str">
            <v>2</v>
          </cell>
          <cell r="AG2043">
            <v>39169</v>
          </cell>
          <cell r="AH2043">
            <v>66637</v>
          </cell>
          <cell r="AI2043">
            <v>1</v>
          </cell>
          <cell r="AJ2043">
            <v>1</v>
          </cell>
          <cell r="AK2043">
            <v>1</v>
          </cell>
          <cell r="AL2043">
            <v>0</v>
          </cell>
          <cell r="AM2043">
            <v>1</v>
          </cell>
          <cell r="AN2043">
            <v>1</v>
          </cell>
        </row>
        <row r="2044">
          <cell r="A2044" t="str">
            <v>C016008</v>
          </cell>
          <cell r="B2044">
            <v>5310</v>
          </cell>
          <cell r="D2044" t="str">
            <v>DOTR-MHD#79136-Wilbur Ave Bridge</v>
          </cell>
          <cell r="E2044" t="str">
            <v>P_Electric Distribution Line MA</v>
          </cell>
          <cell r="G2044" t="str">
            <v>49</v>
          </cell>
          <cell r="H2044" t="str">
            <v>15</v>
          </cell>
          <cell r="I2044" t="str">
            <v>OSIMBONI, AYO</v>
          </cell>
          <cell r="J2044" t="str">
            <v>Statutory/Regulatory</v>
          </cell>
          <cell r="L2044" t="str">
            <v>Public Requirements</v>
          </cell>
          <cell r="M2044" t="str">
            <v>Specific</v>
          </cell>
          <cell r="O2044" t="str">
            <v>Closed</v>
          </cell>
          <cell r="P2044">
            <v>8046</v>
          </cell>
          <cell r="Q2044" t="str">
            <v>C16008</v>
          </cell>
          <cell r="R2044">
            <v>38882</v>
          </cell>
          <cell r="S2044" t="str">
            <v>castro</v>
          </cell>
          <cell r="U2044" t="str">
            <v>DOTR-- MHD#79136  Upgrade 9-JO poles to accomodate bridge replacement.</v>
          </cell>
          <cell r="V2044" t="str">
            <v xml:space="preserve">  </v>
          </cell>
          <cell r="W2044" t="str">
            <v>The work is necesary to allow for the reconstruction of the Rte 103 bridge over Lees River.</v>
          </cell>
          <cell r="X2044" t="str">
            <v>Div Ops-NE Electric</v>
          </cell>
          <cell r="Y2044" t="str">
            <v>75005310E</v>
          </cell>
          <cell r="Z2044" t="str">
            <v>MAE1000 - MA Electric Distribution PC</v>
          </cell>
          <cell r="AA2044" t="str">
            <v>NONE</v>
          </cell>
          <cell r="AB2044" t="str">
            <v>MASS PLANT - MA 5310 - MAE1000</v>
          </cell>
          <cell r="AE2044">
            <v>3</v>
          </cell>
          <cell r="AF2044" t="str">
            <v>3</v>
          </cell>
          <cell r="AG2044">
            <v>39504</v>
          </cell>
          <cell r="AH2044">
            <v>73300</v>
          </cell>
          <cell r="AI2044">
            <v>1</v>
          </cell>
          <cell r="AJ2044">
            <v>1</v>
          </cell>
          <cell r="AK2044">
            <v>1</v>
          </cell>
          <cell r="AL2044">
            <v>0</v>
          </cell>
          <cell r="AM2044">
            <v>1</v>
          </cell>
          <cell r="AN2044">
            <v>1</v>
          </cell>
        </row>
        <row r="2045">
          <cell r="A2045" t="str">
            <v>C016103</v>
          </cell>
          <cell r="B2045">
            <v>5310</v>
          </cell>
          <cell r="D2045" t="str">
            <v>Manchester-Station Bldg Grounding</v>
          </cell>
          <cell r="E2045" t="str">
            <v>P_Electric Distribution Sub MA</v>
          </cell>
          <cell r="G2045" t="str">
            <v>49</v>
          </cell>
          <cell r="H2045" t="str">
            <v>NONE</v>
          </cell>
          <cell r="I2045" t="str">
            <v>PRETORIUS, ERIC</v>
          </cell>
          <cell r="J2045" t="str">
            <v>Asset Condition</v>
          </cell>
          <cell r="L2045" t="str">
            <v>Asset Replacement</v>
          </cell>
          <cell r="M2045" t="str">
            <v>Specific</v>
          </cell>
          <cell r="N2045" t="str">
            <v>Substation Asset Replacement</v>
          </cell>
          <cell r="O2045" t="str">
            <v>Closed</v>
          </cell>
          <cell r="P2045">
            <v>7369</v>
          </cell>
          <cell r="Q2045" t="str">
            <v>C16103</v>
          </cell>
          <cell r="R2045">
            <v>38888</v>
          </cell>
          <cell r="S2045" t="str">
            <v>pretoe</v>
          </cell>
          <cell r="U2045" t="str">
            <v>Due to the lack of sufficient grounding within the station building and the condition of existing ground cables, this Funding project shall address the need for the grounding work at the station for Personnel Safety and equipment safe</v>
          </cell>
          <cell r="V2045" t="str">
            <v xml:space="preserve">  </v>
          </cell>
          <cell r="W2045" t="str">
            <v>Due to lack of sufficient grounding within the substation building, the building is in need of proper grounding within and connected to the switchyard substation ground grid. Equipment in the building that is properly grounded has individual grounds route</v>
          </cell>
          <cell r="X2045" t="str">
            <v>Div Ops-NE Electric</v>
          </cell>
          <cell r="Y2045" t="str">
            <v>75005310E</v>
          </cell>
          <cell r="Z2045" t="str">
            <v>MAE1000 - MA Electric Distribution PC</v>
          </cell>
          <cell r="AA2045" t="str">
            <v>NONE</v>
          </cell>
          <cell r="AB2045" t="str">
            <v>SUB #23 MANCHESTER, MANCHESTER</v>
          </cell>
          <cell r="AE2045">
            <v>1</v>
          </cell>
          <cell r="AF2045" t="str">
            <v>1</v>
          </cell>
          <cell r="AG2045">
            <v>38895</v>
          </cell>
          <cell r="AH2045">
            <v>32292</v>
          </cell>
          <cell r="AI2045">
            <v>1</v>
          </cell>
          <cell r="AJ2045">
            <v>1</v>
          </cell>
          <cell r="AK2045">
            <v>1</v>
          </cell>
          <cell r="AL2045">
            <v>0</v>
          </cell>
          <cell r="AM2045">
            <v>1</v>
          </cell>
          <cell r="AN2045">
            <v>1</v>
          </cell>
        </row>
        <row r="2046">
          <cell r="A2046" t="str">
            <v>C016104</v>
          </cell>
          <cell r="B2046">
            <v>5310</v>
          </cell>
          <cell r="D2046" t="str">
            <v>Depot Rd Westminster MHD</v>
          </cell>
          <cell r="E2046" t="str">
            <v>P_Electric Distribution Line MA</v>
          </cell>
          <cell r="G2046" t="str">
            <v>NONE</v>
          </cell>
          <cell r="H2046" t="str">
            <v>NONE</v>
          </cell>
          <cell r="I2046" t="str">
            <v>DUNNELLS, MATTHEW</v>
          </cell>
          <cell r="J2046" t="str">
            <v>Non-Infrastructure</v>
          </cell>
          <cell r="L2046" t="str">
            <v>Other</v>
          </cell>
          <cell r="M2046" t="str">
            <v>Specific</v>
          </cell>
          <cell r="O2046" t="str">
            <v>cancelled</v>
          </cell>
          <cell r="P2046">
            <v>7928</v>
          </cell>
          <cell r="Q2046" t="str">
            <v>C16104</v>
          </cell>
          <cell r="R2046">
            <v>38888</v>
          </cell>
          <cell r="S2046" t="str">
            <v>hopkja</v>
          </cell>
          <cell r="U2046" t="str">
            <v>Verizon to replace P 7 &amp; P 7 - 50 Depot Rd for bridge job on Depot Rd.  Install and remove all associated equipment (spacer cable).</v>
          </cell>
          <cell r="V2046" t="str">
            <v xml:space="preserve">  </v>
          </cell>
          <cell r="W2046" t="str">
            <v xml:space="preserve">  </v>
          </cell>
          <cell r="X2046" t="str">
            <v>Div Ops-NE Electric</v>
          </cell>
          <cell r="Y2046" t="str">
            <v>75005310E</v>
          </cell>
          <cell r="Z2046" t="str">
            <v>MAE1000 - MA Electric Distribution PC</v>
          </cell>
          <cell r="AA2046" t="str">
            <v>NONE</v>
          </cell>
          <cell r="AB2046" t="str">
            <v>MASS PLANT - MA 5310 - MAE1000</v>
          </cell>
          <cell r="AE2046">
            <v>0</v>
          </cell>
          <cell r="AK2046">
            <v>41046</v>
          </cell>
        </row>
        <row r="2047">
          <cell r="A2047" t="str">
            <v>C016120</v>
          </cell>
          <cell r="B2047">
            <v>5310</v>
          </cell>
          <cell r="D2047" t="str">
            <v>IE - NM ERR</v>
          </cell>
          <cell r="E2047" t="str">
            <v>P_Electric Distribution Line MA</v>
          </cell>
          <cell r="G2047" t="str">
            <v>49</v>
          </cell>
          <cell r="H2047" t="str">
            <v>15</v>
          </cell>
          <cell r="I2047" t="str">
            <v>BARYS, FRANCIS R</v>
          </cell>
          <cell r="J2047" t="str">
            <v>System Capacity &amp; Performance</v>
          </cell>
          <cell r="L2047" t="str">
            <v>Reliability - Dist</v>
          </cell>
          <cell r="M2047" t="str">
            <v>Program</v>
          </cell>
          <cell r="N2047" t="str">
            <v>Eng Reliability Review</v>
          </cell>
          <cell r="O2047" t="str">
            <v>open</v>
          </cell>
          <cell r="P2047">
            <v>8218</v>
          </cell>
          <cell r="Q2047" t="str">
            <v>C16120</v>
          </cell>
          <cell r="R2047">
            <v>38890</v>
          </cell>
          <cell r="S2047" t="str">
            <v>cerulj</v>
          </cell>
          <cell r="U2047" t="str">
            <v>Placeholder for ERR program in North and Granite in NE.</v>
          </cell>
          <cell r="V2047" t="str">
            <v xml:space="preserve">suspended as per Flynn, Janice email on 2/6/12 - projects do not have DOA authorization and were not in the current year budget </v>
          </cell>
          <cell r="W2047" t="str">
            <v xml:space="preserve">  </v>
          </cell>
          <cell r="X2047" t="str">
            <v>Div Ops-NE Electric</v>
          </cell>
          <cell r="Y2047" t="str">
            <v>75005310E</v>
          </cell>
          <cell r="Z2047" t="str">
            <v>MAE1000 - MA Electric Distribution PC</v>
          </cell>
          <cell r="AA2047" t="str">
            <v>NONE</v>
          </cell>
          <cell r="AB2047" t="str">
            <v>MASS PLANT - MA 5310 - MAE1000</v>
          </cell>
          <cell r="AC2047" t="str">
            <v>A2 C54 X3</v>
          </cell>
          <cell r="AE2047">
            <v>1</v>
          </cell>
          <cell r="AF2047" t="str">
            <v>1</v>
          </cell>
          <cell r="AG2047">
            <v>39113</v>
          </cell>
          <cell r="AH2047">
            <v>1054000</v>
          </cell>
        </row>
        <row r="2048">
          <cell r="A2048" t="str">
            <v>C016121</v>
          </cell>
          <cell r="B2048">
            <v>5310</v>
          </cell>
          <cell r="D2048" t="str">
            <v>IE - BS ERR</v>
          </cell>
          <cell r="E2048" t="str">
            <v>P_Electric Distribution Line MA</v>
          </cell>
          <cell r="G2048" t="str">
            <v>36</v>
          </cell>
          <cell r="H2048" t="str">
            <v>15</v>
          </cell>
          <cell r="I2048" t="str">
            <v>PARENTEAU, STEVE</v>
          </cell>
          <cell r="J2048" t="str">
            <v>System Capacity &amp; Performance</v>
          </cell>
          <cell r="L2048" t="str">
            <v>Reliability - Dist</v>
          </cell>
          <cell r="M2048" t="str">
            <v>Program</v>
          </cell>
          <cell r="N2048" t="str">
            <v>Eng Reliability Review</v>
          </cell>
          <cell r="O2048" t="str">
            <v>suspended</v>
          </cell>
          <cell r="P2048">
            <v>8203</v>
          </cell>
          <cell r="Q2048" t="str">
            <v>C16121</v>
          </cell>
          <cell r="R2048">
            <v>38890</v>
          </cell>
          <cell r="S2048" t="str">
            <v>cerulj</v>
          </cell>
          <cell r="U2048" t="str">
            <v>FY '08 BSS ERR Program in NE</v>
          </cell>
          <cell r="V2048" t="str">
            <v xml:space="preserve">suspended as per Flynn, Janice email on 2/6/12 - projects do not have DOA authorization and were not in the current year budget </v>
          </cell>
          <cell r="W2048" t="str">
            <v xml:space="preserve">  </v>
          </cell>
          <cell r="X2048" t="str">
            <v>Div Ops-NE Electric</v>
          </cell>
          <cell r="Y2048" t="str">
            <v>75005310E</v>
          </cell>
          <cell r="Z2048" t="str">
            <v>MAE1000 - MA Electric Distribution PC</v>
          </cell>
          <cell r="AA2048" t="str">
            <v>NONE</v>
          </cell>
          <cell r="AB2048" t="str">
            <v>MASS PLANT - MA 5310 - MAE1000</v>
          </cell>
          <cell r="AC2048" t="str">
            <v>A3 C27 X1</v>
          </cell>
          <cell r="AE2048">
            <v>3</v>
          </cell>
          <cell r="AF2048" t="str">
            <v>3</v>
          </cell>
          <cell r="AG2048">
            <v>39269</v>
          </cell>
          <cell r="AH2048">
            <v>455000</v>
          </cell>
        </row>
        <row r="2049">
          <cell r="A2049" t="str">
            <v>C016123</v>
          </cell>
          <cell r="B2049">
            <v>5310</v>
          </cell>
          <cell r="D2049" t="str">
            <v>IE-BW ERR</v>
          </cell>
          <cell r="E2049" t="str">
            <v>P_Electric Distribution Line MA</v>
          </cell>
          <cell r="G2049" t="str">
            <v>49</v>
          </cell>
          <cell r="H2049" t="str">
            <v>15</v>
          </cell>
          <cell r="I2049" t="str">
            <v>MOKEY, MICHAEL</v>
          </cell>
          <cell r="J2049" t="str">
            <v>System Capacity &amp; Performance</v>
          </cell>
          <cell r="L2049" t="str">
            <v>Reliability - Dist</v>
          </cell>
          <cell r="M2049" t="str">
            <v>Program</v>
          </cell>
          <cell r="N2049" t="str">
            <v>Eng Reliability Review</v>
          </cell>
          <cell r="O2049" t="str">
            <v>open</v>
          </cell>
          <cell r="P2049">
            <v>8228</v>
          </cell>
          <cell r="Q2049" t="str">
            <v>C16123</v>
          </cell>
          <cell r="R2049">
            <v>38890</v>
          </cell>
          <cell r="S2049" t="str">
            <v>cerulj</v>
          </cell>
          <cell r="U2049" t="str">
            <v>FY '08 Placeholder for BSW ERR Program</v>
          </cell>
          <cell r="V2049" t="str">
            <v xml:space="preserve">Unsuspended per Flynn, Janice email on 8/7/12_x000D_
suspended as per Flynn, Janice email on 2/6/12 - projects do not have DOA authorization and were not in the current year budget </v>
          </cell>
          <cell r="W2049" t="str">
            <v xml:space="preserve">  </v>
          </cell>
          <cell r="X2049" t="str">
            <v>Div Ops-NE Electric</v>
          </cell>
          <cell r="Y2049" t="str">
            <v>75005310E</v>
          </cell>
          <cell r="Z2049" t="str">
            <v>MAE1000 - MA Electric Distribution PC</v>
          </cell>
          <cell r="AA2049" t="str">
            <v>NONE</v>
          </cell>
          <cell r="AB2049" t="str">
            <v>MASS PLANT - MA 5310 - MAE1000</v>
          </cell>
          <cell r="AC2049" t="str">
            <v>A1 C32 X5</v>
          </cell>
          <cell r="AE2049">
            <v>1</v>
          </cell>
          <cell r="AF2049" t="str">
            <v>1</v>
          </cell>
          <cell r="AG2049">
            <v>39113</v>
          </cell>
          <cell r="AH2049">
            <v>526000</v>
          </cell>
        </row>
        <row r="2050">
          <cell r="A2050" t="str">
            <v>C016127</v>
          </cell>
          <cell r="B2050">
            <v>5310</v>
          </cell>
          <cell r="D2050" t="str">
            <v>BS HUF FY '08</v>
          </cell>
          <cell r="E2050" t="str">
            <v>P_Electric Distribution Line MA</v>
          </cell>
          <cell r="G2050" t="str">
            <v>36</v>
          </cell>
          <cell r="H2050" t="str">
            <v>NONE</v>
          </cell>
          <cell r="J2050" t="str">
            <v>System Capacity &amp; Performance</v>
          </cell>
          <cell r="L2050" t="str">
            <v>Load Relief</v>
          </cell>
          <cell r="M2050" t="str">
            <v>Program</v>
          </cell>
          <cell r="N2050" t="str">
            <v>HUF/Feeder Health Review</v>
          </cell>
          <cell r="O2050" t="str">
            <v>cancelled</v>
          </cell>
          <cell r="P2050">
            <v>7791</v>
          </cell>
          <cell r="Q2050" t="str">
            <v>C16127</v>
          </cell>
          <cell r="R2050">
            <v>38891</v>
          </cell>
          <cell r="S2050" t="str">
            <v>cerulj</v>
          </cell>
          <cell r="U2050" t="str">
            <v>HUF Load Relief for Baystate South in FY'08</v>
          </cell>
          <cell r="V2050" t="str">
            <v xml:space="preserve">  </v>
          </cell>
          <cell r="W2050" t="str">
            <v xml:space="preserve">  </v>
          </cell>
          <cell r="X2050" t="str">
            <v>Div Ops-NE Electric</v>
          </cell>
          <cell r="Y2050" t="str">
            <v>75005310E</v>
          </cell>
          <cell r="Z2050" t="str">
            <v>MAE1000 - MA Electric Distribution PC</v>
          </cell>
          <cell r="AA2050" t="str">
            <v>NONE</v>
          </cell>
          <cell r="AB2050" t="str">
            <v>MASS PLANT - MA 5310 - MAE1000</v>
          </cell>
          <cell r="AE2050">
            <v>0</v>
          </cell>
          <cell r="AK2050">
            <v>40263</v>
          </cell>
        </row>
        <row r="2051">
          <cell r="A2051" t="str">
            <v>C016129</v>
          </cell>
          <cell r="B2051">
            <v>5310</v>
          </cell>
          <cell r="D2051" t="str">
            <v>SE 335W5 Dbl ckt Central St Milford</v>
          </cell>
          <cell r="E2051" t="str">
            <v>P_Electric Distribution Line MA</v>
          </cell>
          <cell r="G2051" t="str">
            <v>41</v>
          </cell>
          <cell r="H2051" t="str">
            <v>NONE</v>
          </cell>
          <cell r="I2051" t="str">
            <v>MOORE, RAMONA</v>
          </cell>
          <cell r="J2051" t="str">
            <v>System Capacity &amp; Performance</v>
          </cell>
          <cell r="L2051" t="str">
            <v>Load Relief</v>
          </cell>
          <cell r="M2051" t="str">
            <v>Specific</v>
          </cell>
          <cell r="O2051" t="str">
            <v>Closed</v>
          </cell>
          <cell r="P2051">
            <v>8532</v>
          </cell>
          <cell r="Q2051" t="str">
            <v>C16129</v>
          </cell>
          <cell r="R2051">
            <v>38895</v>
          </cell>
          <cell r="S2051" t="str">
            <v>duffjo</v>
          </cell>
          <cell r="U2051" t="str">
            <v>Install 1000 ft of 477 mainline to double circuit a section of Central St in Milford. This is needed to provide a path for new 335W5 feeder out of Depot that replaces 7P and Pond St  331W1.</v>
          </cell>
          <cell r="V2051" t="str">
            <v>Design engineer - Ramona Moore</v>
          </cell>
          <cell r="W2051" t="str">
            <v>Replacement of the Pond St 331W1 with a feeder position at Depot sub .  The 7P position will become the 335W5 feeder, utilize a portion of the 7P path, new dbl ckt mainline, portion of 336W1 and all of the former 331W1.</v>
          </cell>
          <cell r="X2051" t="str">
            <v>Div Ops-NE Electric</v>
          </cell>
          <cell r="Y2051" t="str">
            <v>75005310E</v>
          </cell>
          <cell r="Z2051" t="str">
            <v>MAE1000 - MA Electric Distribution PC</v>
          </cell>
          <cell r="AA2051" t="str">
            <v>NONE</v>
          </cell>
          <cell r="AB2051" t="str">
            <v>MASS PLANT - MA 5310 - MAE1000</v>
          </cell>
          <cell r="AE2051">
            <v>2</v>
          </cell>
          <cell r="AF2051" t="str">
            <v>2</v>
          </cell>
          <cell r="AG2051">
            <v>39127</v>
          </cell>
          <cell r="AH2051">
            <v>73500</v>
          </cell>
          <cell r="AI2051">
            <v>1</v>
          </cell>
          <cell r="AJ2051">
            <v>1</v>
          </cell>
          <cell r="AK2051">
            <v>1</v>
          </cell>
          <cell r="AL2051">
            <v>0</v>
          </cell>
          <cell r="AM2051">
            <v>1</v>
          </cell>
          <cell r="AN2051">
            <v>1</v>
          </cell>
        </row>
        <row r="2052">
          <cell r="A2052" t="str">
            <v>C016131</v>
          </cell>
          <cell r="B2052">
            <v>5310</v>
          </cell>
          <cell r="D2052" t="str">
            <v>Holland 516L1 Recon</v>
          </cell>
          <cell r="E2052" t="str">
            <v>P_Electric Distribution Line MA</v>
          </cell>
          <cell r="G2052" t="str">
            <v>49</v>
          </cell>
          <cell r="H2052" t="str">
            <v>NONE</v>
          </cell>
          <cell r="I2052" t="str">
            <v>WALSH, NATHAN</v>
          </cell>
          <cell r="J2052" t="str">
            <v>Asset Condition</v>
          </cell>
          <cell r="L2052" t="str">
            <v>Asset Replacement</v>
          </cell>
          <cell r="M2052" t="str">
            <v>Specific</v>
          </cell>
          <cell r="N2052" t="str">
            <v>Conductor Replacement</v>
          </cell>
          <cell r="O2052" t="str">
            <v>Closed</v>
          </cell>
          <cell r="P2052">
            <v>8167</v>
          </cell>
          <cell r="Q2052" t="str">
            <v>C16131</v>
          </cell>
          <cell r="R2052">
            <v>38895</v>
          </cell>
          <cell r="S2052" t="str">
            <v>walshn</v>
          </cell>
          <cell r="U2052" t="str">
            <v>Reconductor 14,000' of open wire with 477AL SPCA.  Build 3500' new SPCA line to center of Holland.</v>
          </cell>
          <cell r="V2052" t="str">
            <v xml:space="preserve">  </v>
          </cell>
          <cell r="W2052" t="str">
            <v>The town of Holland has a 3 year SAIDI of 944 min and a SAIFI of 6.1.  _x000D_
See memo "516L1 - Holland Reliability"_x000D_
_x000D_
Score = 27  reliability_x000D_
Score = 41  reputation</v>
          </cell>
          <cell r="X2052" t="str">
            <v>Div Ops-NE Electric</v>
          </cell>
          <cell r="Y2052" t="str">
            <v>75005310E</v>
          </cell>
          <cell r="Z2052" t="str">
            <v>MAE1000 - MA Electric Distribution PC</v>
          </cell>
          <cell r="AA2052" t="str">
            <v>NONE</v>
          </cell>
          <cell r="AB2052" t="str">
            <v>MASS PLANT - MA 5310 - MAE1000</v>
          </cell>
          <cell r="AE2052">
            <v>1</v>
          </cell>
          <cell r="AF2052" t="str">
            <v>1</v>
          </cell>
          <cell r="AG2052">
            <v>38944</v>
          </cell>
          <cell r="AH2052">
            <v>930200</v>
          </cell>
          <cell r="AI2052">
            <v>0</v>
          </cell>
          <cell r="AJ2052">
            <v>0</v>
          </cell>
          <cell r="AK2052">
            <v>0</v>
          </cell>
          <cell r="AL2052">
            <v>1</v>
          </cell>
          <cell r="AM2052">
            <v>0</v>
          </cell>
          <cell r="AN2052">
            <v>1</v>
          </cell>
        </row>
        <row r="2053">
          <cell r="A2053" t="str">
            <v>C016148</v>
          </cell>
          <cell r="B2053">
            <v>5310</v>
          </cell>
          <cell r="D2053" t="str">
            <v>M253 DOTR- Parker River Bridge</v>
          </cell>
          <cell r="E2053" t="str">
            <v>P_Electric Distribution Line MA</v>
          </cell>
          <cell r="G2053" t="str">
            <v>49</v>
          </cell>
          <cell r="H2053" t="str">
            <v>NONE</v>
          </cell>
          <cell r="I2053" t="str">
            <v>OSIMBONI, AYO</v>
          </cell>
          <cell r="J2053" t="str">
            <v>Statutory/Regulatory</v>
          </cell>
          <cell r="K2053" t="str">
            <v>D_Non-REP LINE OTHER</v>
          </cell>
          <cell r="L2053" t="str">
            <v>Public Requirements</v>
          </cell>
          <cell r="M2053" t="str">
            <v>Specific</v>
          </cell>
          <cell r="O2053" t="str">
            <v>Closed</v>
          </cell>
          <cell r="P2053">
            <v>8275</v>
          </cell>
          <cell r="Q2053" t="str">
            <v>C16148</v>
          </cell>
          <cell r="R2053">
            <v>38897</v>
          </cell>
          <cell r="S2053" t="str">
            <v>schner</v>
          </cell>
          <cell r="U2053" t="str">
            <v>DOTR--relocate 4 poles replace 2 manholes install temporary and permanent facilities across parker river bridge for mass highway to replace bridge  MASS HIGHWAY FORCE ACCOUNT</v>
          </cell>
          <cell r="V2053" t="str">
            <v xml:space="preserve">  </v>
          </cell>
          <cell r="W2053" t="str">
            <v>This job is necessary to accomodate Mass Highway to make reparrations to the route 1A Bridge over the Parker River in Newbury Mass.</v>
          </cell>
          <cell r="X2053" t="str">
            <v>Div Ops-NE Electric</v>
          </cell>
          <cell r="Y2053" t="str">
            <v>75005310E</v>
          </cell>
          <cell r="Z2053" t="str">
            <v>MAE1000 - MA Electric Distribution PC</v>
          </cell>
          <cell r="AA2053" t="str">
            <v>NONE</v>
          </cell>
          <cell r="AB2053" t="str">
            <v>MASS PLANT - MA 5310 - MAE1000</v>
          </cell>
          <cell r="AE2053">
            <v>2</v>
          </cell>
          <cell r="AF2053" t="str">
            <v>2</v>
          </cell>
          <cell r="AG2053">
            <v>39379</v>
          </cell>
          <cell r="AH2053">
            <v>120000</v>
          </cell>
          <cell r="AI2053">
            <v>0</v>
          </cell>
          <cell r="AJ2053">
            <v>1</v>
          </cell>
          <cell r="AK2053">
            <v>1</v>
          </cell>
          <cell r="AL2053">
            <v>0</v>
          </cell>
          <cell r="AM2053">
            <v>1</v>
          </cell>
          <cell r="AN2053">
            <v>1</v>
          </cell>
        </row>
        <row r="2054">
          <cell r="A2054" t="str">
            <v>C016168</v>
          </cell>
          <cell r="B2054">
            <v>5310</v>
          </cell>
          <cell r="D2054" t="str">
            <v>Worcester - Stock Room Security</v>
          </cell>
          <cell r="E2054" t="str">
            <v>P_Electric GenPlant Fac IT Share MA</v>
          </cell>
          <cell r="G2054" t="str">
            <v>NONE</v>
          </cell>
          <cell r="H2054" t="str">
            <v>NONE</v>
          </cell>
          <cell r="M2054" t="str">
            <v>Specific</v>
          </cell>
          <cell r="O2054" t="str">
            <v>cancelled</v>
          </cell>
          <cell r="Q2054" t="str">
            <v>C16168</v>
          </cell>
          <cell r="R2054">
            <v>38903</v>
          </cell>
          <cell r="S2054" t="str">
            <v>burnsp</v>
          </cell>
          <cell r="U2054" t="str">
            <v>install Card REaders &amp; phone at the Stockroom builidng in Worcester in order to comply w/ FERC Audit.</v>
          </cell>
          <cell r="V2054" t="str">
            <v xml:space="preserve">  </v>
          </cell>
          <cell r="W2054" t="str">
            <v xml:space="preserve">  </v>
          </cell>
          <cell r="X2054" t="str">
            <v>Conversion Only</v>
          </cell>
          <cell r="Y2054" t="str">
            <v>99995310E</v>
          </cell>
          <cell r="Z2054" t="str">
            <v>MAE1000 - MA Electric Distribution PC</v>
          </cell>
          <cell r="AA2054" t="str">
            <v>NONE</v>
          </cell>
          <cell r="AB2054" t="str">
            <v>SERVICE BLDG-939 SOUTHBRIDGE STREET</v>
          </cell>
          <cell r="AE2054">
            <v>0</v>
          </cell>
          <cell r="AK2054">
            <v>38903</v>
          </cell>
        </row>
        <row r="2055">
          <cell r="A2055" t="str">
            <v>C016169</v>
          </cell>
          <cell r="B2055">
            <v>5310</v>
          </cell>
          <cell r="D2055" t="str">
            <v>Worcester - Card Reader Stock Room</v>
          </cell>
          <cell r="E2055" t="str">
            <v>P_Electric GenPlant Fac IT Share MA</v>
          </cell>
          <cell r="G2055" t="str">
            <v>NONE</v>
          </cell>
          <cell r="H2055" t="str">
            <v>NONE</v>
          </cell>
          <cell r="M2055" t="str">
            <v>Specific</v>
          </cell>
          <cell r="O2055" t="str">
            <v>Closed</v>
          </cell>
          <cell r="Q2055" t="str">
            <v>C16169</v>
          </cell>
          <cell r="R2055">
            <v>38903</v>
          </cell>
          <cell r="S2055" t="str">
            <v>burnsp</v>
          </cell>
          <cell r="U2055" t="str">
            <v>Security Projetc - Install card readers at the stockroom in Worcester per FERC Audit</v>
          </cell>
          <cell r="V2055" t="str">
            <v xml:space="preserve">  </v>
          </cell>
          <cell r="W2055" t="str">
            <v xml:space="preserve">  </v>
          </cell>
          <cell r="X2055" t="str">
            <v>Div Ops-NE Electric</v>
          </cell>
          <cell r="Y2055" t="str">
            <v>75005310E</v>
          </cell>
          <cell r="Z2055" t="str">
            <v>MAE1000 - MA Electric Distribution PC</v>
          </cell>
          <cell r="AA2055" t="str">
            <v>NONE</v>
          </cell>
          <cell r="AB2055" t="str">
            <v>SERVICE BLDG-939 SOUTHBRIDGE STREET</v>
          </cell>
          <cell r="AE2055">
            <v>1</v>
          </cell>
          <cell r="AF2055" t="str">
            <v>1</v>
          </cell>
          <cell r="AG2055">
            <v>38904</v>
          </cell>
          <cell r="AH2055">
            <v>15000</v>
          </cell>
          <cell r="AI2055">
            <v>1</v>
          </cell>
          <cell r="AJ2055">
            <v>1</v>
          </cell>
          <cell r="AK2055">
            <v>1</v>
          </cell>
          <cell r="AL2055">
            <v>0</v>
          </cell>
          <cell r="AM2055">
            <v>1</v>
          </cell>
          <cell r="AN2055">
            <v>1</v>
          </cell>
        </row>
        <row r="2056">
          <cell r="A2056" t="str">
            <v>C016210</v>
          </cell>
          <cell r="B2056">
            <v>5310</v>
          </cell>
          <cell r="D2056" t="str">
            <v>DOTR--MHD#601155-Barre</v>
          </cell>
          <cell r="E2056" t="str">
            <v>P_Electric Distribution Line MA</v>
          </cell>
          <cell r="F2056" t="str">
            <v>DCIG0108R6</v>
          </cell>
          <cell r="G2056" t="str">
            <v>49</v>
          </cell>
          <cell r="H2056" t="str">
            <v>NONE</v>
          </cell>
          <cell r="I2056" t="str">
            <v>OSIMBONI, AYO</v>
          </cell>
          <cell r="J2056" t="str">
            <v>Statutory/Regulatory</v>
          </cell>
          <cell r="L2056" t="str">
            <v>Public Requirements</v>
          </cell>
          <cell r="M2056" t="str">
            <v>Specific</v>
          </cell>
          <cell r="O2056" t="str">
            <v>Closed</v>
          </cell>
          <cell r="P2056">
            <v>7993</v>
          </cell>
          <cell r="Q2056" t="str">
            <v>C16210</v>
          </cell>
          <cell r="R2056">
            <v>38908</v>
          </cell>
          <cell r="S2056" t="str">
            <v>alvara</v>
          </cell>
          <cell r="U2056" t="str">
            <v>DOTR-- MHD#601155  Relocate pole line for bridge construction on South Barre Rd, Barre.</v>
          </cell>
          <cell r="V2056" t="str">
            <v xml:space="preserve">  </v>
          </cell>
          <cell r="W2056" t="str">
            <v>In order to accomodate the bridge work scheduled for the Ware River Bridge on Route 32 in Barre the pole line will have to be temporarily relocated.  To do so will require the installation of 2 - 45', 1 - 40',  and 1 -35' stub poles and 1 - 45' push brace</v>
          </cell>
          <cell r="X2056" t="str">
            <v>Div Ops-NE Electric</v>
          </cell>
          <cell r="Y2056" t="str">
            <v>75005310E</v>
          </cell>
          <cell r="Z2056" t="str">
            <v>MAE1000 - MA Electric Distribution PC</v>
          </cell>
          <cell r="AA2056" t="str">
            <v>NONE</v>
          </cell>
          <cell r="AB2056" t="str">
            <v xml:space="preserve">COMPANY 5310 LEVEL ELECT DIST </v>
          </cell>
          <cell r="AE2056">
            <v>4</v>
          </cell>
          <cell r="AF2056" t="str">
            <v>4</v>
          </cell>
          <cell r="AG2056">
            <v>39472</v>
          </cell>
          <cell r="AH2056">
            <v>160761</v>
          </cell>
          <cell r="AI2056">
            <v>0</v>
          </cell>
          <cell r="AJ2056">
            <v>1</v>
          </cell>
          <cell r="AK2056">
            <v>1</v>
          </cell>
          <cell r="AL2056">
            <v>0</v>
          </cell>
          <cell r="AM2056">
            <v>1</v>
          </cell>
          <cell r="AN2056">
            <v>1</v>
          </cell>
        </row>
        <row r="2057">
          <cell r="A2057" t="str">
            <v>C016230</v>
          </cell>
          <cell r="B2057">
            <v>5310</v>
          </cell>
          <cell r="D2057" t="str">
            <v>Glendale replace 2306 &amp; 2317 CBs</v>
          </cell>
          <cell r="E2057" t="str">
            <v>P_Electric Distribution Sub MA</v>
          </cell>
          <cell r="G2057" t="str">
            <v>NONE</v>
          </cell>
          <cell r="H2057" t="str">
            <v>NONE</v>
          </cell>
          <cell r="L2057" t="str">
            <v>Asset Replacement</v>
          </cell>
          <cell r="M2057" t="str">
            <v>Specific</v>
          </cell>
          <cell r="O2057" t="str">
            <v>cancelled</v>
          </cell>
          <cell r="Q2057" t="str">
            <v>C16230</v>
          </cell>
          <cell r="R2057">
            <v>38909</v>
          </cell>
          <cell r="S2057" t="str">
            <v>moriam</v>
          </cell>
          <cell r="U2057" t="str">
            <v xml:space="preserve">Replace the 2306 &amp; 2317 old "H" breakers with new VCBs. The"H" brekaers do not operate properly, and have caused several outages due to their incorrect operation. </v>
          </cell>
          <cell r="V2057" t="str">
            <v xml:space="preserve">cancel fp per email from Kelly, Patrick N. (SYR) 7/13/09. Kabir Salaam </v>
          </cell>
          <cell r="W2057" t="str">
            <v>The 2306 &amp;2317 OCBs were scheduled to be replaced inFY'07 it was pushed out to FY'08. Recent failures forced us to move up the schedule to replace the breakers immediately.</v>
          </cell>
          <cell r="X2057" t="str">
            <v>Div Ops-NE Electric</v>
          </cell>
          <cell r="Y2057" t="str">
            <v>75005310E</v>
          </cell>
          <cell r="Z2057" t="str">
            <v>MAE1000 - MA Electric Distribution PC</v>
          </cell>
          <cell r="AA2057" t="str">
            <v>NONE</v>
          </cell>
          <cell r="AB2057" t="str">
            <v>SUB #6 GLENDALE - BROADWAY &amp; OAKLAN</v>
          </cell>
          <cell r="AE2057">
            <v>0</v>
          </cell>
          <cell r="AK2057">
            <v>40008</v>
          </cell>
        </row>
        <row r="2058">
          <cell r="A2058" t="str">
            <v>C016288</v>
          </cell>
          <cell r="B2058">
            <v>5310</v>
          </cell>
          <cell r="D2058" t="str">
            <v>SE Milford Line Ext to Waldenwood</v>
          </cell>
          <cell r="E2058" t="str">
            <v>P_Electric Distribution Line MA</v>
          </cell>
          <cell r="G2058" t="str">
            <v>NONE</v>
          </cell>
          <cell r="H2058" t="str">
            <v>NONE</v>
          </cell>
          <cell r="I2058" t="str">
            <v>SHAMOG, MOHAMED</v>
          </cell>
          <cell r="J2058" t="str">
            <v>Statutory/Regulatory</v>
          </cell>
          <cell r="L2058" t="str">
            <v>New Business - Commercial</v>
          </cell>
          <cell r="M2058" t="str">
            <v>Specific</v>
          </cell>
          <cell r="O2058" t="str">
            <v>Closed</v>
          </cell>
          <cell r="P2058">
            <v>8554</v>
          </cell>
          <cell r="Q2058" t="str">
            <v>C16288</v>
          </cell>
          <cell r="R2058">
            <v>38912</v>
          </cell>
          <cell r="S2058" t="str">
            <v>shamom</v>
          </cell>
          <cell r="U2058" t="str">
            <v>Milford Line extention for Waldenwood URD on Cedar St, Milford. This project involves conversion from 2400 V to 13.8 KV to meet the new load.</v>
          </cell>
          <cell r="V2058" t="str">
            <v>Install:  31 poles, 1 pushbrace, 4280 ckt-ft of 2-1/0 AL TW, 7 anchors, 3-25 KVA and 1-50 KVA transformer, 1-50KVA step-down transformer, and other misc OH equipment._x000D_
_x000D_
Remove:  28 poles, 4280 ckt-ft of 2- CU TW, 1-10 KVA and 3-25 KVA transformers, 1-100</v>
          </cell>
          <cell r="W2058" t="str">
            <v>Customer has intiated request for a new 165 lot condo development. The existing facilities in this area will require an upgrade to meet the new load.</v>
          </cell>
          <cell r="X2058" t="str">
            <v>Div Ops-NE Electric</v>
          </cell>
          <cell r="Y2058" t="str">
            <v>75005310E</v>
          </cell>
          <cell r="Z2058" t="str">
            <v>MAE1000 - MA Electric Distribution PC</v>
          </cell>
          <cell r="AA2058" t="str">
            <v>NONE</v>
          </cell>
          <cell r="AB2058" t="str">
            <v>MASS PLANT - MA 5310 - MAE1000</v>
          </cell>
          <cell r="AE2058">
            <v>3</v>
          </cell>
          <cell r="AF2058" t="str">
            <v>3</v>
          </cell>
          <cell r="AG2058">
            <v>39271</v>
          </cell>
          <cell r="AH2058">
            <v>140002.97</v>
          </cell>
          <cell r="AI2058">
            <v>0</v>
          </cell>
          <cell r="AJ2058">
            <v>1</v>
          </cell>
          <cell r="AK2058">
            <v>1</v>
          </cell>
          <cell r="AL2058">
            <v>0</v>
          </cell>
          <cell r="AM2058">
            <v>1</v>
          </cell>
          <cell r="AN2058">
            <v>1</v>
          </cell>
        </row>
        <row r="2059">
          <cell r="A2059" t="str">
            <v>C016328</v>
          </cell>
          <cell r="B2059">
            <v>5310</v>
          </cell>
          <cell r="D2059" t="str">
            <v>Holland 516L1 Mashapaug</v>
          </cell>
          <cell r="E2059" t="str">
            <v>P_Electric Distribution Line MA</v>
          </cell>
          <cell r="G2059" t="str">
            <v>31</v>
          </cell>
          <cell r="H2059" t="str">
            <v>NONE</v>
          </cell>
          <cell r="I2059" t="str">
            <v>BARYS, FRANCIS R</v>
          </cell>
          <cell r="J2059" t="str">
            <v>Asset Condition</v>
          </cell>
          <cell r="K2059" t="str">
            <v>D_Non-REP LINE OTHER</v>
          </cell>
          <cell r="L2059" t="str">
            <v>Asset Replacement</v>
          </cell>
          <cell r="M2059" t="str">
            <v>Specific</v>
          </cell>
          <cell r="N2059" t="str">
            <v>Conductor Replacement</v>
          </cell>
          <cell r="O2059" t="str">
            <v>Closed</v>
          </cell>
          <cell r="P2059">
            <v>8166</v>
          </cell>
          <cell r="Q2059" t="str">
            <v>C16328</v>
          </cell>
          <cell r="R2059">
            <v>38917</v>
          </cell>
          <cell r="S2059" t="str">
            <v>walshn</v>
          </cell>
          <cell r="U2059" t="str">
            <v>Reconductor 5500' open wire with SPCA</v>
          </cell>
          <cell r="V2059" t="str">
            <v xml:space="preserve">  </v>
          </cell>
          <cell r="W2059" t="str">
            <v>See "516L1 - Holland Reliability" memo, 07/2006 Nathan Walsh, attached to C16131_x000D_
_x000D_
Score = 12 reliability</v>
          </cell>
          <cell r="X2059" t="str">
            <v>Div Ops-NE Electric</v>
          </cell>
          <cell r="Y2059" t="str">
            <v>75005310E</v>
          </cell>
          <cell r="Z2059" t="str">
            <v>MAE1000 - MA Electric Distribution PC</v>
          </cell>
          <cell r="AA2059" t="str">
            <v>NONE</v>
          </cell>
          <cell r="AB2059" t="str">
            <v>MASS PLANT - MA 5310 - MAE1000</v>
          </cell>
          <cell r="AE2059">
            <v>2</v>
          </cell>
          <cell r="AF2059" t="str">
            <v>2</v>
          </cell>
          <cell r="AG2059">
            <v>40211</v>
          </cell>
          <cell r="AH2059">
            <v>600000</v>
          </cell>
          <cell r="AI2059">
            <v>0</v>
          </cell>
          <cell r="AJ2059">
            <v>0</v>
          </cell>
          <cell r="AK2059">
            <v>0</v>
          </cell>
          <cell r="AL2059">
            <v>1</v>
          </cell>
          <cell r="AM2059">
            <v>0</v>
          </cell>
          <cell r="AN2059">
            <v>1</v>
          </cell>
        </row>
        <row r="2060">
          <cell r="A2060" t="str">
            <v>C016329</v>
          </cell>
          <cell r="B2060">
            <v>5310</v>
          </cell>
          <cell r="D2060" t="str">
            <v>DOTR--MHD#603510-Pleasant St</v>
          </cell>
          <cell r="E2060" t="str">
            <v>P_Electric Distribution Line MA</v>
          </cell>
          <cell r="F2060" t="str">
            <v>DCIG0108R6</v>
          </cell>
          <cell r="G2060" t="str">
            <v>49</v>
          </cell>
          <cell r="H2060" t="str">
            <v>NONE</v>
          </cell>
          <cell r="I2060" t="str">
            <v>OSIMBONI, AYO</v>
          </cell>
          <cell r="J2060" t="str">
            <v>Statutory/Regulatory</v>
          </cell>
          <cell r="L2060" t="str">
            <v>Public Requirements</v>
          </cell>
          <cell r="M2060" t="str">
            <v>Specific</v>
          </cell>
          <cell r="O2060" t="str">
            <v>Closed</v>
          </cell>
          <cell r="P2060">
            <v>8015</v>
          </cell>
          <cell r="Q2060" t="str">
            <v>C16329</v>
          </cell>
          <cell r="R2060">
            <v>38917</v>
          </cell>
          <cell r="S2060" t="str">
            <v>alvara</v>
          </cell>
          <cell r="U2060" t="str">
            <v>DOTR-- MHD#603510  Relocate 3 sections pole line on Pleasant St, Grafton</v>
          </cell>
          <cell r="V2060" t="str">
            <v xml:space="preserve">  </v>
          </cell>
          <cell r="W2060" t="str">
            <v>State has requested relocation of our pole line to permit the bridge construction on Pleasant St, Grafton being performed by Rods Constructions.  This estimate includes setting 5 new poles and associated overhead equipment,  two of the poles (P89 &amp; P90) w</v>
          </cell>
          <cell r="X2060" t="str">
            <v>Div Ops-NE Electric</v>
          </cell>
          <cell r="Y2060" t="str">
            <v>75005310E</v>
          </cell>
          <cell r="Z2060" t="str">
            <v>MAE1000 - MA Electric Distribution PC</v>
          </cell>
          <cell r="AA2060" t="str">
            <v>NONE</v>
          </cell>
          <cell r="AB2060" t="str">
            <v xml:space="preserve">COMPANY 5310 LEVEL ELECT DIST </v>
          </cell>
          <cell r="AE2060">
            <v>3</v>
          </cell>
          <cell r="AF2060" t="str">
            <v>3</v>
          </cell>
          <cell r="AG2060">
            <v>39819</v>
          </cell>
          <cell r="AH2060">
            <v>121517</v>
          </cell>
          <cell r="AI2060">
            <v>0</v>
          </cell>
          <cell r="AJ2060">
            <v>1</v>
          </cell>
          <cell r="AK2060">
            <v>1</v>
          </cell>
          <cell r="AL2060">
            <v>0</v>
          </cell>
          <cell r="AM2060">
            <v>1</v>
          </cell>
          <cell r="AN2060">
            <v>1</v>
          </cell>
        </row>
        <row r="2061">
          <cell r="A2061" t="str">
            <v>C016330</v>
          </cell>
          <cell r="B2061">
            <v>5310</v>
          </cell>
          <cell r="D2061" t="str">
            <v>Fall River Recloser Program</v>
          </cell>
          <cell r="E2061" t="str">
            <v>P_Electric Distribution Line MA</v>
          </cell>
          <cell r="G2061" t="str">
            <v>NONE</v>
          </cell>
          <cell r="H2061" t="str">
            <v>NONE</v>
          </cell>
          <cell r="I2061" t="str">
            <v>BUNSZELL, DANIEL</v>
          </cell>
          <cell r="J2061" t="str">
            <v>System Capacity &amp; Performance</v>
          </cell>
          <cell r="L2061" t="str">
            <v>Reliability - Dist</v>
          </cell>
          <cell r="M2061" t="str">
            <v>Specific</v>
          </cell>
          <cell r="O2061" t="str">
            <v>Closed</v>
          </cell>
          <cell r="P2061">
            <v>8087</v>
          </cell>
          <cell r="Q2061" t="str">
            <v>C16330</v>
          </cell>
          <cell r="R2061">
            <v>38917</v>
          </cell>
          <cell r="S2061" t="str">
            <v>reisnj</v>
          </cell>
          <cell r="U2061" t="str">
            <v>Install reclosers on the overhead protion of UG?OH circuits (106W44, 106W45, 115W44) feeders to allow recloseing to be disabled at substation to limit damage from reclsing into cable faults and provide same level of reliability for OH</v>
          </cell>
          <cell r="V2061" t="str">
            <v xml:space="preserve">  </v>
          </cell>
          <cell r="W2061" t="str">
            <v>To allow reclosing to be disabled on feeders with large areas of both UG and OH main line and still maintaine the same level of reliability for the OH main line sections to recover from temporary faults.</v>
          </cell>
          <cell r="X2061" t="str">
            <v>Div Ops-NE Electric</v>
          </cell>
          <cell r="Y2061" t="str">
            <v>75005310E</v>
          </cell>
          <cell r="Z2061" t="str">
            <v>MAE1000 - MA Electric Distribution PC</v>
          </cell>
          <cell r="AA2061" t="str">
            <v>NONE</v>
          </cell>
          <cell r="AB2061" t="str">
            <v>MASS PLANT - MA 5310 - MAE1000</v>
          </cell>
          <cell r="AE2061">
            <v>1</v>
          </cell>
          <cell r="AF2061" t="str">
            <v>1</v>
          </cell>
          <cell r="AG2061">
            <v>38918</v>
          </cell>
          <cell r="AH2061">
            <v>120000</v>
          </cell>
          <cell r="AI2061">
            <v>0</v>
          </cell>
          <cell r="AJ2061">
            <v>1</v>
          </cell>
          <cell r="AK2061">
            <v>1</v>
          </cell>
          <cell r="AL2061">
            <v>0</v>
          </cell>
          <cell r="AM2061">
            <v>1</v>
          </cell>
          <cell r="AN2061">
            <v>1</v>
          </cell>
        </row>
        <row r="2062">
          <cell r="A2062" t="str">
            <v>C016348</v>
          </cell>
          <cell r="B2062">
            <v>5310</v>
          </cell>
          <cell r="D2062" t="str">
            <v>Snow Street Sub - 13.2kV Upgrade</v>
          </cell>
          <cell r="E2062" t="str">
            <v>P_Electric Distribution Sub MA</v>
          </cell>
          <cell r="F2062" t="str">
            <v>DCIG0908P81</v>
          </cell>
          <cell r="G2062" t="str">
            <v>45</v>
          </cell>
          <cell r="H2062" t="str">
            <v>NONE</v>
          </cell>
          <cell r="I2062" t="str">
            <v>LINSTEAD, KRISTI</v>
          </cell>
          <cell r="J2062" t="str">
            <v>System Capacity &amp; Performance</v>
          </cell>
          <cell r="K2062" t="str">
            <v>D_Non-REP SUB OTHER</v>
          </cell>
          <cell r="L2062" t="str">
            <v>Reliability - Dist</v>
          </cell>
          <cell r="M2062" t="str">
            <v>Specific</v>
          </cell>
          <cell r="N2062" t="str">
            <v>Substation Supply Reliability Risk</v>
          </cell>
          <cell r="O2062" t="str">
            <v>Closed</v>
          </cell>
          <cell r="P2062">
            <v>7529</v>
          </cell>
          <cell r="Q2062" t="str">
            <v>C16348</v>
          </cell>
          <cell r="R2062">
            <v>38918</v>
          </cell>
          <cell r="S2062" t="str">
            <v>willil</v>
          </cell>
          <cell r="U2062" t="str">
            <v>DxD Portion of Overall Project - Convert Substation to Low Profile Substation with new control house.</v>
          </cell>
          <cell r="V2062" t="str">
            <v>Funding Project C02328 previously encompassed both the DxT and DxD portions of the project.  This new FP will encompass only the DxD portion while C02328 will encompass the DxT portion._x000D_
_x000D_
1/15/07 - Added REP designation - JC_x000D_
_x000D_
CLosure Paper Approved 11-</v>
          </cell>
          <cell r="W2062" t="str">
            <v>This project will remedy 3 HUF's, 1 HUT, 5 FDC violations, and 1 SDC violation by increasing transformer capacity and introducing one new area feeder.  Work toward this end was initiated when transformer T-2 failed in late 2003.  The 115/23 kV transformer</v>
          </cell>
          <cell r="X2062" t="str">
            <v>Div Ops-NE Electric</v>
          </cell>
          <cell r="Y2062" t="str">
            <v>75005310E</v>
          </cell>
          <cell r="Z2062" t="str">
            <v>MAE1000 - MA Electric Distribution PC</v>
          </cell>
          <cell r="AA2062" t="str">
            <v>NONE</v>
          </cell>
          <cell r="AB2062" t="str">
            <v>SUB #413 SNOW STREET, SOUTHBRIDGE</v>
          </cell>
          <cell r="AE2062">
            <v>2</v>
          </cell>
          <cell r="AF2062" t="str">
            <v>2</v>
          </cell>
          <cell r="AG2062">
            <v>39713</v>
          </cell>
          <cell r="AH2062">
            <v>4560000</v>
          </cell>
          <cell r="AI2062">
            <v>0</v>
          </cell>
          <cell r="AJ2062">
            <v>0</v>
          </cell>
          <cell r="AK2062">
            <v>0</v>
          </cell>
          <cell r="AL2062">
            <v>1</v>
          </cell>
          <cell r="AM2062">
            <v>0</v>
          </cell>
          <cell r="AN2062">
            <v>1</v>
          </cell>
        </row>
        <row r="2063">
          <cell r="A2063" t="str">
            <v>C016349</v>
          </cell>
          <cell r="B2063">
            <v>5310</v>
          </cell>
          <cell r="D2063" t="str">
            <v>Auburn-Grafton Area Study</v>
          </cell>
          <cell r="E2063" t="str">
            <v>P_Electric Distribution Line MA</v>
          </cell>
          <cell r="G2063" t="str">
            <v>NONE</v>
          </cell>
          <cell r="H2063" t="str">
            <v>NONE</v>
          </cell>
          <cell r="L2063" t="str">
            <v>Load Relief</v>
          </cell>
          <cell r="M2063" t="str">
            <v>Specific</v>
          </cell>
          <cell r="O2063" t="str">
            <v>cancelled</v>
          </cell>
          <cell r="Q2063" t="str">
            <v>C16349</v>
          </cell>
          <cell r="R2063">
            <v>38918</v>
          </cell>
          <cell r="S2063" t="str">
            <v>thomp</v>
          </cell>
          <cell r="U2063" t="str">
            <v>Perform Area Supply and Distribution Study of the Auburn-Grafton, Mass study area to determine need for load relief, asset upgrades or replacements, reliability improvements, etc</v>
          </cell>
          <cell r="V2063" t="str">
            <v>Area Sttudy</v>
          </cell>
          <cell r="W2063" t="str">
            <v>Periodic Area Supply and Distribution Study</v>
          </cell>
          <cell r="X2063" t="str">
            <v>Div Ops-NE Electric</v>
          </cell>
          <cell r="Y2063" t="str">
            <v>75005310E</v>
          </cell>
          <cell r="Z2063" t="str">
            <v>MAE1000 - MA Electric Distribution PC</v>
          </cell>
          <cell r="AA2063" t="str">
            <v>NONE</v>
          </cell>
          <cell r="AB2063" t="str">
            <v>MASS PLANT - MA 5310 - MAE1000</v>
          </cell>
          <cell r="AE2063">
            <v>0</v>
          </cell>
          <cell r="AK2063">
            <v>38944</v>
          </cell>
        </row>
        <row r="2064">
          <cell r="A2064" t="str">
            <v>C016369</v>
          </cell>
          <cell r="B2064">
            <v>5310</v>
          </cell>
          <cell r="D2064" t="str">
            <v>Adams (Columbia) Property Purchase</v>
          </cell>
          <cell r="E2064" t="str">
            <v>P_Non-Utility Electric Property MA</v>
          </cell>
          <cell r="G2064" t="str">
            <v>NONE</v>
          </cell>
          <cell r="H2064" t="str">
            <v>NONE</v>
          </cell>
          <cell r="L2064" t="str">
            <v>Land and Land Rights - Dist</v>
          </cell>
          <cell r="M2064" t="str">
            <v>Specific</v>
          </cell>
          <cell r="O2064" t="str">
            <v>Closed</v>
          </cell>
          <cell r="P2064">
            <v>8983</v>
          </cell>
          <cell r="Q2064" t="str">
            <v>C16369</v>
          </cell>
          <cell r="R2064">
            <v>38922</v>
          </cell>
          <cell r="S2064" t="str">
            <v>boganm</v>
          </cell>
          <cell r="U2064" t="str">
            <v>Adams (Columbia) Property Purchase</v>
          </cell>
          <cell r="V2064" t="str">
            <v xml:space="preserve">  </v>
          </cell>
          <cell r="W2064" t="str">
            <v xml:space="preserve">  </v>
          </cell>
          <cell r="X2064" t="str">
            <v>Conversion Only</v>
          </cell>
          <cell r="Y2064" t="str">
            <v>99995310E</v>
          </cell>
          <cell r="Z2064" t="str">
            <v>MAE1000 - MA Electric Distribution PC</v>
          </cell>
          <cell r="AA2064" t="str">
            <v>NONE</v>
          </cell>
          <cell r="AB2064" t="str">
            <v>NONUTILITY PROPERTY - MA</v>
          </cell>
          <cell r="AE2064">
            <v>1</v>
          </cell>
          <cell r="AF2064" t="str">
            <v>1</v>
          </cell>
          <cell r="AG2064">
            <v>38923</v>
          </cell>
          <cell r="AH2064">
            <v>0</v>
          </cell>
          <cell r="AI2064">
            <v>1</v>
          </cell>
          <cell r="AJ2064">
            <v>1</v>
          </cell>
          <cell r="AK2064">
            <v>1</v>
          </cell>
          <cell r="AL2064">
            <v>0</v>
          </cell>
          <cell r="AM2064">
            <v>1</v>
          </cell>
          <cell r="AN2064">
            <v>1</v>
          </cell>
        </row>
        <row r="2065">
          <cell r="A2065" t="str">
            <v>C016389</v>
          </cell>
          <cell r="B2065">
            <v>5310</v>
          </cell>
          <cell r="D2065" t="str">
            <v>Demoulas OH/UG Conversion, Lowell</v>
          </cell>
          <cell r="E2065" t="str">
            <v>P_Electric Distribution Line MA</v>
          </cell>
          <cell r="F2065" t="str">
            <v>USSC-13-212</v>
          </cell>
          <cell r="G2065" t="str">
            <v>49</v>
          </cell>
          <cell r="H2065" t="str">
            <v>15</v>
          </cell>
          <cell r="I2065" t="str">
            <v>HUDOCK, BRYAN</v>
          </cell>
          <cell r="J2065" t="str">
            <v>Statutory/Regulatory</v>
          </cell>
          <cell r="K2065" t="str">
            <v>D_Non-REP LINE OTHER</v>
          </cell>
          <cell r="L2065" t="str">
            <v>Public Requirements</v>
          </cell>
          <cell r="M2065" t="str">
            <v>Specific</v>
          </cell>
          <cell r="O2065" t="str">
            <v>open</v>
          </cell>
          <cell r="P2065">
            <v>7927</v>
          </cell>
          <cell r="Q2065" t="str">
            <v>C16389</v>
          </cell>
          <cell r="R2065">
            <v>38925</v>
          </cell>
          <cell r="S2065" t="str">
            <v>patter</v>
          </cell>
          <cell r="U2065" t="str">
            <v>Convert OH construction to UG in the vicinity of Broadway, Lowell.  Full costs being paid for by the Demoulas foundation</v>
          </cell>
          <cell r="V2065" t="str">
            <v xml:space="preserve">  </v>
          </cell>
          <cell r="W2065" t="str">
            <v xml:space="preserve">In an effort to beautify the Broadway, Lowell area, the Demoulas foundation requested overhead utilities be put underground.  This project is fully re-imbursible.  The majority of the construction for phase 2 is on Suffolk and Market Streets. </v>
          </cell>
          <cell r="X2065" t="str">
            <v>Div Ops-NE Electric</v>
          </cell>
          <cell r="Y2065" t="str">
            <v>75005310E</v>
          </cell>
          <cell r="Z2065" t="str">
            <v>MAE1000 - MA Electric Distribution PC</v>
          </cell>
          <cell r="AA2065" t="str">
            <v>NONE</v>
          </cell>
          <cell r="AB2065" t="str">
            <v>MASS PLANT - MA 5310 - MAE1000</v>
          </cell>
          <cell r="AC2065" t="str">
            <v>A9 C2 X0</v>
          </cell>
          <cell r="AE2065">
            <v>4</v>
          </cell>
          <cell r="AF2065" t="str">
            <v>4</v>
          </cell>
          <cell r="AG2065">
            <v>41415</v>
          </cell>
          <cell r="AH2065">
            <v>1410000</v>
          </cell>
          <cell r="AI2065" t="str">
            <v>1.10</v>
          </cell>
          <cell r="AJ2065" t="str">
            <v>1.10</v>
          </cell>
        </row>
        <row r="2066">
          <cell r="A2066" t="str">
            <v>C016471</v>
          </cell>
          <cell r="B2066">
            <v>5310</v>
          </cell>
          <cell r="D2066" t="str">
            <v>Glendale-Malden Pilot Wire Repl</v>
          </cell>
          <cell r="E2066" t="str">
            <v>P_Electric Distribution Sub MA</v>
          </cell>
          <cell r="G2066" t="str">
            <v>49</v>
          </cell>
          <cell r="H2066" t="str">
            <v>NONE</v>
          </cell>
          <cell r="I2066" t="str">
            <v>PRETORIUS, ERIC</v>
          </cell>
          <cell r="J2066" t="str">
            <v>Asset Condition</v>
          </cell>
          <cell r="L2066" t="str">
            <v>Asset Replacement</v>
          </cell>
          <cell r="M2066" t="str">
            <v>Specific</v>
          </cell>
          <cell r="N2066" t="str">
            <v>Substation Asset Replacement</v>
          </cell>
          <cell r="O2066" t="str">
            <v>Closed</v>
          </cell>
          <cell r="P2066">
            <v>7304</v>
          </cell>
          <cell r="Q2066" t="str">
            <v>C16471</v>
          </cell>
          <cell r="R2066">
            <v>38931</v>
          </cell>
          <cell r="S2066" t="str">
            <v>pretoe</v>
          </cell>
          <cell r="U2066" t="str">
            <v>Replace pilot wire relays that are NIS in Glendale #6 &amp; Malden #5 (5S7-2317 Line) Presently no protection due to supervisory cable failure at splices and Relaying has requested the replacement using fiber.</v>
          </cell>
          <cell r="V2066" t="str">
            <v xml:space="preserve">  </v>
          </cell>
          <cell r="W2066" t="str">
            <v>Failure/Damage of Pilot wire from Glendale #6 to Malden #5_x000D_
Station is presently not protected properly on Line 2317 and is in need of repair._x000D_
Ild Pilot wire relays to be placed NIS and new Schweitzer relays with fiber communitations to be installed at b</v>
          </cell>
          <cell r="X2066" t="str">
            <v>Div Ops-NE Electric</v>
          </cell>
          <cell r="Y2066" t="str">
            <v>75005310E</v>
          </cell>
          <cell r="Z2066" t="str">
            <v>MAE1000 - MA Electric Distribution PC</v>
          </cell>
          <cell r="AA2066" t="str">
            <v>NONE</v>
          </cell>
          <cell r="AB2066" t="str">
            <v>SUB #6 GLENDALE - BROADWAY &amp; OAKLAN</v>
          </cell>
          <cell r="AE2066">
            <v>1</v>
          </cell>
          <cell r="AF2066" t="str">
            <v>1</v>
          </cell>
          <cell r="AG2066">
            <v>38939</v>
          </cell>
          <cell r="AH2066">
            <v>432720</v>
          </cell>
          <cell r="AI2066">
            <v>0</v>
          </cell>
          <cell r="AJ2066">
            <v>0</v>
          </cell>
          <cell r="AK2066">
            <v>0</v>
          </cell>
          <cell r="AL2066">
            <v>0</v>
          </cell>
          <cell r="AM2066">
            <v>1</v>
          </cell>
          <cell r="AN2066">
            <v>1</v>
          </cell>
        </row>
        <row r="2067">
          <cell r="A2067" t="str">
            <v>C016475</v>
          </cell>
          <cell r="B2067">
            <v>5310</v>
          </cell>
          <cell r="D2067" t="str">
            <v>Northampton -  Replace Heat Pump</v>
          </cell>
          <cell r="E2067" t="str">
            <v>P_Electric GenPlant Fac IT Share MA</v>
          </cell>
          <cell r="G2067" t="str">
            <v>NONE</v>
          </cell>
          <cell r="H2067" t="str">
            <v>NONE</v>
          </cell>
          <cell r="M2067" t="str">
            <v>Specific</v>
          </cell>
          <cell r="O2067" t="str">
            <v>Closed</v>
          </cell>
          <cell r="Q2067" t="str">
            <v>C16475</v>
          </cell>
          <cell r="R2067">
            <v>38932</v>
          </cell>
          <cell r="S2067" t="str">
            <v>burnsp</v>
          </cell>
          <cell r="U2067" t="str">
            <v>Replace Heat Pump at Northampton facility</v>
          </cell>
          <cell r="V2067" t="str">
            <v>Seperate project than heat pump taht failed in 3/06.</v>
          </cell>
          <cell r="W2067" t="str">
            <v xml:space="preserve">  </v>
          </cell>
          <cell r="X2067" t="str">
            <v>Conversion Only</v>
          </cell>
          <cell r="Y2067" t="str">
            <v>99995310E</v>
          </cell>
          <cell r="Z2067" t="str">
            <v>MAE1000 - MA Electric Distribution PC</v>
          </cell>
          <cell r="AA2067" t="str">
            <v>NONE</v>
          </cell>
          <cell r="AB2067" t="str">
            <v xml:space="preserve">SERVICE BLDG - 548 HAYDENVILLE RD, </v>
          </cell>
          <cell r="AE2067">
            <v>1</v>
          </cell>
          <cell r="AF2067" t="str">
            <v>1</v>
          </cell>
          <cell r="AG2067">
            <v>38932</v>
          </cell>
          <cell r="AH2067">
            <v>9000</v>
          </cell>
          <cell r="AI2067">
            <v>1</v>
          </cell>
          <cell r="AJ2067">
            <v>1</v>
          </cell>
          <cell r="AK2067">
            <v>1</v>
          </cell>
          <cell r="AL2067">
            <v>0</v>
          </cell>
          <cell r="AM2067">
            <v>1</v>
          </cell>
          <cell r="AN2067">
            <v>1</v>
          </cell>
        </row>
        <row r="2068">
          <cell r="A2068" t="str">
            <v>C016492</v>
          </cell>
          <cell r="B2068">
            <v>5320</v>
          </cell>
          <cell r="C2068" t="str">
            <v>Massachusetts - East</v>
          </cell>
          <cell r="D2068" t="str">
            <v>FH - BN Feeder Hardening</v>
          </cell>
          <cell r="E2068" t="str">
            <v>P_Electric Distribution Line MA</v>
          </cell>
          <cell r="G2068" t="str">
            <v>45</v>
          </cell>
          <cell r="H2068" t="str">
            <v>15</v>
          </cell>
          <cell r="I2068" t="str">
            <v>PALUCH, EDWARD</v>
          </cell>
          <cell r="J2068" t="str">
            <v>Asset Condition</v>
          </cell>
          <cell r="K2068" t="str">
            <v>D_REP-Feeder Hardening</v>
          </cell>
          <cell r="L2068" t="str">
            <v>Asset Replacement</v>
          </cell>
          <cell r="M2068" t="str">
            <v>Program</v>
          </cell>
          <cell r="N2068" t="str">
            <v>Feeder Hardening</v>
          </cell>
          <cell r="O2068" t="str">
            <v>Closed</v>
          </cell>
          <cell r="P2068">
            <v>7071</v>
          </cell>
          <cell r="Q2068" t="str">
            <v>C16492</v>
          </cell>
          <cell r="R2068">
            <v>38936</v>
          </cell>
          <cell r="S2068" t="str">
            <v>diconz</v>
          </cell>
          <cell r="U2068" t="str">
            <v>For Feeder Hardening work on Nantucket</v>
          </cell>
          <cell r="V2068" t="str">
            <v>suspended as per Flynn, Janice email on 2/6/12 - projects do not have DOA authorization and were not in the current year budget. Un-suspended on 5/30/12 as per email from Bucci, Michael J.</v>
          </cell>
          <cell r="W2068" t="str">
            <v xml:space="preserve">  </v>
          </cell>
          <cell r="X2068" t="str">
            <v>Div Ops-NE Electric</v>
          </cell>
          <cell r="Y2068" t="str">
            <v>75005320E</v>
          </cell>
          <cell r="Z2068" t="str">
            <v>MAE1000 - MA Electric Distribution PC</v>
          </cell>
          <cell r="AA2068" t="str">
            <v>NONE</v>
          </cell>
          <cell r="AB2068" t="str">
            <v>MASS PLANT - MA 5320 - MAE1000</v>
          </cell>
          <cell r="AE2068">
            <v>1</v>
          </cell>
          <cell r="AF2068" t="str">
            <v>1</v>
          </cell>
          <cell r="AG2068">
            <v>38936</v>
          </cell>
          <cell r="AH2068">
            <v>250000</v>
          </cell>
          <cell r="AI2068">
            <v>0</v>
          </cell>
          <cell r="AJ2068">
            <v>0</v>
          </cell>
          <cell r="AK2068">
            <v>1</v>
          </cell>
          <cell r="AL2068">
            <v>0</v>
          </cell>
          <cell r="AM2068">
            <v>1</v>
          </cell>
          <cell r="AN2068">
            <v>1</v>
          </cell>
        </row>
        <row r="2069">
          <cell r="A2069" t="str">
            <v>C016495</v>
          </cell>
          <cell r="B2069">
            <v>5310</v>
          </cell>
          <cell r="D2069" t="str">
            <v>Anna Jaques Hospital Low Voltage</v>
          </cell>
          <cell r="E2069" t="str">
            <v>P_Electric Distribution Line MA</v>
          </cell>
          <cell r="G2069" t="str">
            <v>NONE</v>
          </cell>
          <cell r="H2069" t="str">
            <v>NONE</v>
          </cell>
          <cell r="I2069" t="str">
            <v>BUSBY, MICHAEL J</v>
          </cell>
          <cell r="L2069" t="str">
            <v>Load Relief</v>
          </cell>
          <cell r="M2069" t="str">
            <v>Specific</v>
          </cell>
          <cell r="O2069" t="str">
            <v>cancelled</v>
          </cell>
          <cell r="Q2069" t="str">
            <v>C16495</v>
          </cell>
          <cell r="R2069">
            <v>38936</v>
          </cell>
          <cell r="S2069" t="str">
            <v>munshm</v>
          </cell>
          <cell r="U2069" t="str">
            <v>Install 3-7.62 kV, 167 kVA pole mounted regulators, 3-15 kV bypass disconnects, 3-45' class 2 poles, 6-12 kV arresters, 3-6-pin double crossarms &amp; 1-50 kVA transformer._x000D_
Remove 3-40' class 4 poles, 3-6-pin single crossarms &amp; 1-25 kVA transformer.</v>
          </cell>
          <cell r="V2069" t="str">
            <v xml:space="preserve">  </v>
          </cell>
          <cell r="W2069" t="str">
            <v>Anna Jacques Hospital is a critical customer who has had voltage issues over the past several years. This low voltage problem has resulted in stuck elevators. They're supplied via a 1500 KVA pad which was purposely placed on 2.5% tap to increase their vol</v>
          </cell>
          <cell r="X2069" t="str">
            <v>Div Ops-NE Electric</v>
          </cell>
          <cell r="Y2069" t="str">
            <v>75005310E</v>
          </cell>
          <cell r="Z2069" t="str">
            <v>MAE1000 - MA Electric Distribution PC</v>
          </cell>
          <cell r="AA2069" t="str">
            <v>NONE</v>
          </cell>
          <cell r="AB2069" t="str">
            <v>MASS PLANT - MA 5310 - MAE1000</v>
          </cell>
          <cell r="AE2069">
            <v>1</v>
          </cell>
          <cell r="AF2069" t="str">
            <v>1</v>
          </cell>
          <cell r="AG2069">
            <v>38939</v>
          </cell>
          <cell r="AH2069">
            <v>40000</v>
          </cell>
          <cell r="AK2069">
            <v>39847</v>
          </cell>
        </row>
        <row r="2070">
          <cell r="A2070" t="str">
            <v>C016496</v>
          </cell>
          <cell r="B2070">
            <v>5310</v>
          </cell>
          <cell r="D2070" t="str">
            <v>Johnson Circle URD Replacement</v>
          </cell>
          <cell r="E2070" t="str">
            <v>P_Electric Distribution Line MA</v>
          </cell>
          <cell r="G2070" t="str">
            <v>NONE</v>
          </cell>
          <cell r="H2070" t="str">
            <v>NONE</v>
          </cell>
          <cell r="M2070" t="str">
            <v>Specific</v>
          </cell>
          <cell r="O2070" t="str">
            <v>Closed</v>
          </cell>
          <cell r="Q2070" t="str">
            <v>C16496</v>
          </cell>
          <cell r="R2070">
            <v>38936</v>
          </cell>
          <cell r="S2070" t="str">
            <v>khannm</v>
          </cell>
          <cell r="U2070" t="str">
            <v>Replace</v>
          </cell>
          <cell r="V2070" t="str">
            <v xml:space="preserve">  </v>
          </cell>
          <cell r="W2070" t="str">
            <v xml:space="preserve">  </v>
          </cell>
          <cell r="X2070" t="str">
            <v>Div Ops-NE Electric</v>
          </cell>
          <cell r="Y2070" t="str">
            <v>75005310E</v>
          </cell>
          <cell r="Z2070" t="str">
            <v>MAE1000 - MA Electric Distribution PC</v>
          </cell>
          <cell r="AA2070" t="str">
            <v>NONE</v>
          </cell>
          <cell r="AB2070" t="str">
            <v>MASS PLANT - MA 5310 - MAE1000</v>
          </cell>
          <cell r="AE2070">
            <v>0</v>
          </cell>
        </row>
        <row r="2071">
          <cell r="A2071" t="str">
            <v>C016528</v>
          </cell>
          <cell r="B2071">
            <v>5310</v>
          </cell>
          <cell r="D2071" t="str">
            <v>DOTR--MHD#603992 Southbridge</v>
          </cell>
          <cell r="E2071" t="str">
            <v>P_Electric Distribution Line MA</v>
          </cell>
          <cell r="G2071" t="str">
            <v>49</v>
          </cell>
          <cell r="H2071" t="str">
            <v>15</v>
          </cell>
          <cell r="I2071" t="str">
            <v>WYMAN, ANNE</v>
          </cell>
          <cell r="J2071" t="str">
            <v>Statutory/Regulatory</v>
          </cell>
          <cell r="L2071" t="str">
            <v>Public Requirements</v>
          </cell>
          <cell r="M2071" t="str">
            <v>Specific</v>
          </cell>
          <cell r="O2071" t="str">
            <v>Closed</v>
          </cell>
          <cell r="P2071">
            <v>8023</v>
          </cell>
          <cell r="Q2071" t="str">
            <v>C16528</v>
          </cell>
          <cell r="R2071">
            <v>38938</v>
          </cell>
          <cell r="S2071" t="str">
            <v>alvara</v>
          </cell>
          <cell r="U2071" t="str">
            <v>DOTR- MHD# 603992Bridge job on Apline Dr., Southbridge - Force Account</v>
          </cell>
          <cell r="V2071" t="str">
            <v xml:space="preserve">  </v>
          </cell>
          <cell r="W2071" t="str">
            <v>MHD# 603992The state is replacing a bridge which requires the relocation of 2 poles.</v>
          </cell>
          <cell r="X2071" t="str">
            <v>Div Ops-NE Electric</v>
          </cell>
          <cell r="Y2071" t="str">
            <v>75005310E</v>
          </cell>
          <cell r="Z2071" t="str">
            <v>MAE1000 - MA Electric Distribution PC</v>
          </cell>
          <cell r="AA2071" t="str">
            <v>NONE</v>
          </cell>
          <cell r="AB2071" t="str">
            <v xml:space="preserve">COMPANY 5310 LEVEL ELECT DIST </v>
          </cell>
          <cell r="AE2071">
            <v>2</v>
          </cell>
          <cell r="AF2071" t="str">
            <v>2</v>
          </cell>
          <cell r="AG2071">
            <v>39290</v>
          </cell>
          <cell r="AH2071">
            <v>6000</v>
          </cell>
          <cell r="AI2071">
            <v>1</v>
          </cell>
          <cell r="AJ2071">
            <v>1</v>
          </cell>
          <cell r="AK2071">
            <v>1</v>
          </cell>
          <cell r="AL2071">
            <v>0</v>
          </cell>
          <cell r="AM2071">
            <v>1</v>
          </cell>
          <cell r="AN2071">
            <v>1</v>
          </cell>
        </row>
        <row r="2072">
          <cell r="A2072" t="str">
            <v>C016529</v>
          </cell>
          <cell r="B2072">
            <v>5310</v>
          </cell>
          <cell r="D2072" t="str">
            <v>East Bridgewater Sub</v>
          </cell>
          <cell r="E2072" t="str">
            <v>P_Dist by Transmission Sub MA</v>
          </cell>
          <cell r="G2072" t="str">
            <v>NONE</v>
          </cell>
          <cell r="H2072" t="str">
            <v>NONE</v>
          </cell>
          <cell r="I2072" t="str">
            <v>MAXIMOVICH, GEORGE</v>
          </cell>
          <cell r="J2072" t="str">
            <v>System Capacity &amp; Performance</v>
          </cell>
          <cell r="L2072" t="str">
            <v>Load Relief</v>
          </cell>
          <cell r="M2072" t="str">
            <v>Specific</v>
          </cell>
          <cell r="O2072" t="str">
            <v>cancelled</v>
          </cell>
          <cell r="P2072">
            <v>7276</v>
          </cell>
          <cell r="Q2072" t="str">
            <v>C16529</v>
          </cell>
          <cell r="R2072">
            <v>38938</v>
          </cell>
          <cell r="S2072" t="str">
            <v>willrl</v>
          </cell>
          <cell r="U2072" t="str">
            <v>East Bridgewater Sub</v>
          </cell>
          <cell r="V2072" t="str">
            <v>The transformer is a FERC Distribution asset on Massachusett Electric Co. books but is managed by the Transmission company because it is rated over 69kV.</v>
          </cell>
          <cell r="W2072" t="str">
            <v xml:space="preserve">  </v>
          </cell>
          <cell r="X2072" t="str">
            <v>Div Ops-NE Electric</v>
          </cell>
          <cell r="Y2072" t="str">
            <v>75005310E</v>
          </cell>
          <cell r="Z2072" t="str">
            <v>MAE1000 - MA Electric Distribution PC</v>
          </cell>
          <cell r="AA2072" t="str">
            <v>NONE</v>
          </cell>
          <cell r="AB2072" t="str">
            <v>EAST BRIDGEWATER SUB 97BK  115KV</v>
          </cell>
          <cell r="AE2072">
            <v>0</v>
          </cell>
          <cell r="AK2072">
            <v>39980</v>
          </cell>
        </row>
        <row r="2073">
          <cell r="A2073" t="str">
            <v>C016552</v>
          </cell>
          <cell r="B2073">
            <v>5310</v>
          </cell>
          <cell r="D2073" t="str">
            <v>Uxbridge Auto Block Transfer Pilot</v>
          </cell>
          <cell r="E2073" t="str">
            <v>P_Electric Distribution Sub MA</v>
          </cell>
          <cell r="G2073" t="str">
            <v>NONE</v>
          </cell>
          <cell r="H2073" t="str">
            <v>NONE</v>
          </cell>
          <cell r="L2073" t="str">
            <v>Load Relief</v>
          </cell>
          <cell r="M2073" t="str">
            <v>Specific</v>
          </cell>
          <cell r="O2073" t="str">
            <v>cancelled</v>
          </cell>
          <cell r="Q2073" t="str">
            <v>C16552</v>
          </cell>
          <cell r="R2073">
            <v>38939</v>
          </cell>
          <cell r="S2073" t="str">
            <v>nanglf</v>
          </cell>
          <cell r="U2073" t="str">
            <v>Based on a recommendation from the Annual Load Transfer Blocking Review, May 2006 by John F Fritz _x000D_
The pilot project consists of modifying the existing dead bus transer scheme at Uxbridge No 321 station by adding functionality to the station RTU software</v>
          </cell>
          <cell r="V2073" t="str">
            <v xml:space="preserve">cancel fp per email from Kelly, Patrick N. (SYR) 7/13/09. Kabir Salaam </v>
          </cell>
          <cell r="W2073" t="str">
            <v xml:space="preserve">  </v>
          </cell>
          <cell r="X2073" t="str">
            <v>Div Ops-NE Electric</v>
          </cell>
          <cell r="Y2073" t="str">
            <v>75005310E</v>
          </cell>
          <cell r="Z2073" t="str">
            <v>MAE1000 - MA Electric Distribution PC</v>
          </cell>
          <cell r="AA2073" t="str">
            <v>NONE</v>
          </cell>
          <cell r="AB2073" t="str">
            <v>SUB #321 UXBRIDGE, UXBRIDGE</v>
          </cell>
          <cell r="AE2073">
            <v>0</v>
          </cell>
          <cell r="AK2073">
            <v>40008</v>
          </cell>
        </row>
        <row r="2074">
          <cell r="A2074" t="str">
            <v>C016568</v>
          </cell>
          <cell r="B2074">
            <v>5310</v>
          </cell>
          <cell r="D2074" t="str">
            <v>DOTR--Boylston St Clinton -</v>
          </cell>
          <cell r="E2074" t="str">
            <v>P_Electric Distribution Line MA</v>
          </cell>
          <cell r="G2074" t="str">
            <v>49</v>
          </cell>
          <cell r="H2074" t="str">
            <v>NONE</v>
          </cell>
          <cell r="I2074" t="str">
            <v>OSIMBONI, AYO</v>
          </cell>
          <cell r="J2074" t="str">
            <v>Statutory/Regulatory</v>
          </cell>
          <cell r="K2074" t="str">
            <v>D_Non-REP LINE OTHER</v>
          </cell>
          <cell r="L2074" t="str">
            <v>Public Requirements</v>
          </cell>
          <cell r="M2074" t="str">
            <v>Specific</v>
          </cell>
          <cell r="O2074" t="str">
            <v>Closed</v>
          </cell>
          <cell r="P2074">
            <v>7982</v>
          </cell>
          <cell r="Q2074" t="str">
            <v>C16568</v>
          </cell>
          <cell r="R2074">
            <v>38940</v>
          </cell>
          <cell r="S2074" t="str">
            <v>alvara</v>
          </cell>
          <cell r="U2074" t="str">
            <v>DOTR--Boylston St Clinton -</v>
          </cell>
          <cell r="V2074" t="str">
            <v xml:space="preserve">  </v>
          </cell>
          <cell r="W2074" t="str">
            <v>The state highway dept is restoring the bridge.  This require us to relocate the poles until bridge is restore and then have them put back to it original location</v>
          </cell>
          <cell r="X2074" t="str">
            <v>Div Ops-NE Electric</v>
          </cell>
          <cell r="Y2074" t="str">
            <v>75005310E</v>
          </cell>
          <cell r="Z2074" t="str">
            <v>MAE1000 - MA Electric Distribution PC</v>
          </cell>
          <cell r="AA2074" t="str">
            <v>NONE</v>
          </cell>
          <cell r="AB2074" t="str">
            <v xml:space="preserve">COMPANY 5310 LEVEL ELECT DIST </v>
          </cell>
          <cell r="AE2074">
            <v>4</v>
          </cell>
          <cell r="AF2074" t="str">
            <v>4</v>
          </cell>
          <cell r="AG2074">
            <v>41213</v>
          </cell>
          <cell r="AH2074">
            <v>110000</v>
          </cell>
          <cell r="AI2074">
            <v>0</v>
          </cell>
          <cell r="AJ2074">
            <v>1</v>
          </cell>
          <cell r="AK2074">
            <v>1</v>
          </cell>
          <cell r="AL2074">
            <v>0</v>
          </cell>
          <cell r="AM2074">
            <v>1</v>
          </cell>
          <cell r="AN2074">
            <v>1</v>
          </cell>
        </row>
        <row r="2075">
          <cell r="A2075" t="str">
            <v>C016569</v>
          </cell>
          <cell r="B2075">
            <v>5310</v>
          </cell>
          <cell r="D2075" t="str">
            <v>Intersection of Willow &amp; Central St</v>
          </cell>
          <cell r="E2075" t="str">
            <v>P_Electric Distribution Line MA</v>
          </cell>
          <cell r="G2075" t="str">
            <v>NONE</v>
          </cell>
          <cell r="H2075" t="str">
            <v>NONE</v>
          </cell>
          <cell r="M2075" t="str">
            <v>Specific</v>
          </cell>
          <cell r="O2075" t="str">
            <v>Closed</v>
          </cell>
          <cell r="Q2075" t="str">
            <v>C16569</v>
          </cell>
          <cell r="R2075">
            <v>38940</v>
          </cell>
          <cell r="S2075" t="str">
            <v>alvara</v>
          </cell>
          <cell r="U2075" t="str">
            <v>Relocate 2 poles to accomodate the widening of Willow &amp; Central St, Leominster</v>
          </cell>
          <cell r="V2075" t="str">
            <v xml:space="preserve">  </v>
          </cell>
          <cell r="W2075" t="str">
            <v xml:space="preserve">  </v>
          </cell>
          <cell r="X2075" t="str">
            <v>Div Ops-NE Electric</v>
          </cell>
          <cell r="Y2075" t="str">
            <v>75005310E</v>
          </cell>
          <cell r="Z2075" t="str">
            <v>MAE1000 - MA Electric Distribution PC</v>
          </cell>
          <cell r="AA2075" t="str">
            <v>NONE</v>
          </cell>
          <cell r="AB2075" t="str">
            <v xml:space="preserve">COMPANY 5310 LEVEL ELECT DIST </v>
          </cell>
          <cell r="AE2075">
            <v>0</v>
          </cell>
        </row>
        <row r="2076">
          <cell r="A2076" t="str">
            <v>C016570</v>
          </cell>
          <cell r="B2076">
            <v>5310</v>
          </cell>
          <cell r="D2076" t="str">
            <v>SE- MARL  New 318W4 Fdr Rel Improv</v>
          </cell>
          <cell r="E2076" t="str">
            <v>P_Electric Distribution Line MA</v>
          </cell>
          <cell r="G2076" t="str">
            <v>NONE</v>
          </cell>
          <cell r="H2076" t="str">
            <v>NONE</v>
          </cell>
          <cell r="I2076" t="str">
            <v>THOMPSON, JOHN</v>
          </cell>
          <cell r="J2076" t="str">
            <v>System Capacity &amp; Performance</v>
          </cell>
          <cell r="L2076" t="str">
            <v>Reliability - Dist</v>
          </cell>
          <cell r="M2076" t="str">
            <v>Specific</v>
          </cell>
          <cell r="O2076" t="str">
            <v>cancelled</v>
          </cell>
          <cell r="P2076">
            <v>8553</v>
          </cell>
          <cell r="Q2076" t="str">
            <v>C16570</v>
          </cell>
          <cell r="R2076">
            <v>38940</v>
          </cell>
          <cell r="S2076" t="str">
            <v>thomp</v>
          </cell>
          <cell r="U2076" t="str">
            <v>Add new feeder to Whitney St area using existing 313w3 cable on Don Lynch Blvd</v>
          </cell>
          <cell r="V2076" t="str">
            <v xml:space="preserve">  </v>
          </cell>
          <cell r="W2076" t="str">
            <v>Feeder design criteria violations summer 2008....load releif 2010</v>
          </cell>
          <cell r="X2076" t="str">
            <v>Div Ops-NE Electric</v>
          </cell>
          <cell r="Y2076" t="str">
            <v>75005310E</v>
          </cell>
          <cell r="Z2076" t="str">
            <v>MAE1000 - MA Electric Distribution PC</v>
          </cell>
          <cell r="AA2076" t="str">
            <v>NONE</v>
          </cell>
          <cell r="AB2076" t="str">
            <v>MASS PLANT - MA 5310 - MAE1000</v>
          </cell>
          <cell r="AE2076">
            <v>0</v>
          </cell>
          <cell r="AK2076">
            <v>41051</v>
          </cell>
        </row>
        <row r="2077">
          <cell r="A2077" t="str">
            <v>C016599</v>
          </cell>
          <cell r="B2077">
            <v>5310</v>
          </cell>
          <cell r="D2077" t="str">
            <v>Replace 43L3 Regulators</v>
          </cell>
          <cell r="E2077" t="str">
            <v>P_Electric Distribution Sub MA</v>
          </cell>
          <cell r="G2077" t="str">
            <v>NONE</v>
          </cell>
          <cell r="H2077" t="str">
            <v>NONE</v>
          </cell>
          <cell r="I2077" t="str">
            <v>BUSBY, MICHAEL J</v>
          </cell>
          <cell r="J2077" t="str">
            <v>Asset Condition</v>
          </cell>
          <cell r="L2077" t="str">
            <v>Asset Replacement</v>
          </cell>
          <cell r="M2077" t="str">
            <v>Specific</v>
          </cell>
          <cell r="O2077" t="str">
            <v>Closed</v>
          </cell>
          <cell r="P2077">
            <v>7468</v>
          </cell>
          <cell r="Q2077" t="str">
            <v>C16599</v>
          </cell>
          <cell r="R2077">
            <v>38943</v>
          </cell>
          <cell r="S2077" t="str">
            <v>busbym</v>
          </cell>
          <cell r="U2077" t="str">
            <v>Remove existing 250KVA regulators and install 3-333KVA regulators.  The project to upgrade the regulators will be done by local crews with no structure modification or design needed.</v>
          </cell>
          <cell r="V2077" t="str">
            <v>The 43L3 regulators are JFR Allis-Charmers and have been unreliable and problematic to maintain.  During the most recent heat spell (6/19/2006), the 43L3 reached 96% of the regulator's summer normal thermal capability.  Upgrading the existing 250 KVA regu</v>
          </cell>
          <cell r="W2077" t="str">
            <v>The 43L3 regulators are JFR Allis-Charmers and have been unreliable and problematic to maintain.  Allis Charmers are no longer purchased and spare parts are only available from old cannibalized regulators.  The 43L3 regulators have been in 8.5% load bonus</v>
          </cell>
          <cell r="X2077" t="str">
            <v>Div Ops-NE Electric</v>
          </cell>
          <cell r="Y2077" t="str">
            <v>75005310E</v>
          </cell>
          <cell r="Z2077" t="str">
            <v>MAE1000 - MA Electric Distribution PC</v>
          </cell>
          <cell r="AA2077" t="str">
            <v>NONE</v>
          </cell>
          <cell r="AB2077" t="str">
            <v>SUB #43 WARD HILL - OFF CROSS ROAD,</v>
          </cell>
          <cell r="AE2077">
            <v>1</v>
          </cell>
          <cell r="AF2077" t="str">
            <v>1</v>
          </cell>
          <cell r="AG2077">
            <v>38952</v>
          </cell>
          <cell r="AH2077">
            <v>50000</v>
          </cell>
          <cell r="AI2077">
            <v>1</v>
          </cell>
          <cell r="AJ2077">
            <v>1</v>
          </cell>
          <cell r="AK2077">
            <v>1</v>
          </cell>
          <cell r="AL2077">
            <v>0</v>
          </cell>
          <cell r="AM2077">
            <v>1</v>
          </cell>
          <cell r="AN2077">
            <v>1</v>
          </cell>
        </row>
        <row r="2078">
          <cell r="A2078" t="str">
            <v>C016600</v>
          </cell>
          <cell r="B2078">
            <v>5310</v>
          </cell>
          <cell r="D2078" t="str">
            <v>Single Phase Recloser Pilot Install</v>
          </cell>
          <cell r="E2078" t="str">
            <v>P_Electric Distribution Line MA</v>
          </cell>
          <cell r="G2078" t="str">
            <v>NONE</v>
          </cell>
          <cell r="H2078" t="str">
            <v>15</v>
          </cell>
          <cell r="J2078" t="str">
            <v>System Capacity &amp; Performance</v>
          </cell>
          <cell r="L2078" t="str">
            <v>Reliability - Dist</v>
          </cell>
          <cell r="M2078" t="str">
            <v>Program</v>
          </cell>
          <cell r="N2078" t="str">
            <v>Recloser Installations</v>
          </cell>
          <cell r="O2078" t="str">
            <v>Closed</v>
          </cell>
          <cell r="P2078">
            <v>8647</v>
          </cell>
          <cell r="Q2078" t="str">
            <v>C16600</v>
          </cell>
          <cell r="R2078">
            <v>38943</v>
          </cell>
          <cell r="S2078" t="str">
            <v>diconz</v>
          </cell>
          <cell r="U2078" t="str">
            <v>Single Phase Recloser Pilot Installation project for Jon Gonyor &amp; Jen Grimsley</v>
          </cell>
          <cell r="V2078" t="str">
            <v>suspended as per Flynn, Janice email on 2/6/12 - projects do not have DOA authorization and were not in the current year budget</v>
          </cell>
          <cell r="W2078" t="str">
            <v xml:space="preserve">  </v>
          </cell>
          <cell r="X2078" t="str">
            <v>Conversion Only</v>
          </cell>
          <cell r="Y2078" t="str">
            <v>99995310E</v>
          </cell>
          <cell r="Z2078" t="str">
            <v>MAE1000 - MA Electric Distribution PC</v>
          </cell>
          <cell r="AA2078" t="str">
            <v>NONE</v>
          </cell>
          <cell r="AB2078" t="str">
            <v>MASS PLANT - MA 5310 - MAE1000</v>
          </cell>
          <cell r="AE2078">
            <v>1</v>
          </cell>
          <cell r="AF2078" t="str">
            <v>1</v>
          </cell>
          <cell r="AG2078">
            <v>38943</v>
          </cell>
          <cell r="AH2078">
            <v>50000</v>
          </cell>
          <cell r="AI2078">
            <v>1</v>
          </cell>
          <cell r="AJ2078">
            <v>1</v>
          </cell>
          <cell r="AK2078">
            <v>1</v>
          </cell>
          <cell r="AL2078">
            <v>0</v>
          </cell>
          <cell r="AM2078">
            <v>1</v>
          </cell>
          <cell r="AN2078">
            <v>1</v>
          </cell>
        </row>
        <row r="2079">
          <cell r="A2079" t="str">
            <v>C016629</v>
          </cell>
          <cell r="B2079">
            <v>5310</v>
          </cell>
          <cell r="D2079" t="str">
            <v>DOTR M230 Revere St Bridge, Ma HWY</v>
          </cell>
          <cell r="E2079" t="str">
            <v>P_Electric Distribution Line MA</v>
          </cell>
          <cell r="G2079" t="str">
            <v>49</v>
          </cell>
          <cell r="H2079" t="str">
            <v>NONE</v>
          </cell>
          <cell r="I2079" t="str">
            <v>OSIMBONI, AYO</v>
          </cell>
          <cell r="J2079" t="str">
            <v>Statutory/Regulatory</v>
          </cell>
          <cell r="L2079" t="str">
            <v>Public Requirements</v>
          </cell>
          <cell r="M2079" t="str">
            <v>Specific</v>
          </cell>
          <cell r="O2079" t="str">
            <v>Closed</v>
          </cell>
          <cell r="P2079">
            <v>7976</v>
          </cell>
          <cell r="Q2079" t="str">
            <v>C16629</v>
          </cell>
          <cell r="R2079">
            <v>38945</v>
          </cell>
          <cell r="S2079" t="str">
            <v>morale</v>
          </cell>
          <cell r="U2079" t="str">
            <v>HWY BILLING M230 Relocate lines at Revere and Sagamore st in Revere. Per customer request the line will have to be relocated  to make space for a crane. This work will take place in two parts over two years. For the first part of the</v>
          </cell>
          <cell r="V2079" t="str">
            <v xml:space="preserve">  </v>
          </cell>
          <cell r="W2079" t="str">
            <v>This work is being performed at the request of SPS builders who has been contracted by Ma Hiway to rebuild a bridge crossing the MBTA tracks at Revere and Sagamore Streets. The reason for relocating this line is to accomodate a crane.</v>
          </cell>
          <cell r="X2079" t="str">
            <v>Div Ops-NE Electric</v>
          </cell>
          <cell r="Y2079" t="str">
            <v>75005310E</v>
          </cell>
          <cell r="Z2079" t="str">
            <v>MAE1000 - MA Electric Distribution PC</v>
          </cell>
          <cell r="AA2079" t="str">
            <v>NONE</v>
          </cell>
          <cell r="AB2079" t="str">
            <v>MASS PLANT - MA 5310 - MAE1000</v>
          </cell>
          <cell r="AE2079">
            <v>3</v>
          </cell>
          <cell r="AF2079" t="str">
            <v>3</v>
          </cell>
          <cell r="AG2079">
            <v>39372</v>
          </cell>
          <cell r="AH2079">
            <v>100000</v>
          </cell>
          <cell r="AI2079">
            <v>1</v>
          </cell>
          <cell r="AJ2079">
            <v>1</v>
          </cell>
          <cell r="AK2079">
            <v>1</v>
          </cell>
          <cell r="AL2079">
            <v>0</v>
          </cell>
          <cell r="AM2079">
            <v>1</v>
          </cell>
          <cell r="AN2079">
            <v>1</v>
          </cell>
        </row>
        <row r="2080">
          <cell r="A2080" t="str">
            <v>C016650</v>
          </cell>
          <cell r="B2080">
            <v>5310</v>
          </cell>
          <cell r="D2080" t="str">
            <v>E. Longmeadow 524L2 Pilgrim URD</v>
          </cell>
          <cell r="E2080" t="str">
            <v>P_Electric Distribution Line MA</v>
          </cell>
          <cell r="G2080" t="str">
            <v>49</v>
          </cell>
          <cell r="H2080" t="str">
            <v>NONE</v>
          </cell>
          <cell r="I2080" t="str">
            <v>WALSH, NATHAN</v>
          </cell>
          <cell r="J2080" t="str">
            <v>Asset Condition</v>
          </cell>
          <cell r="L2080" t="str">
            <v>Asset Replacement</v>
          </cell>
          <cell r="M2080" t="str">
            <v>Specific</v>
          </cell>
          <cell r="N2080" t="str">
            <v>UG Cable Replacements</v>
          </cell>
          <cell r="O2080" t="str">
            <v>Closed</v>
          </cell>
          <cell r="P2080">
            <v>8063</v>
          </cell>
          <cell r="Q2080" t="str">
            <v>C16650</v>
          </cell>
          <cell r="R2080">
            <v>38946</v>
          </cell>
          <cell r="S2080" t="str">
            <v>walshn</v>
          </cell>
          <cell r="U2080" t="str">
            <v>Replace 700' of DB URD cable with conduit and 2 cables.  Replace 2 submersible TF with padmounts.  CableCure 3500'.</v>
          </cell>
          <cell r="V2080" t="str">
            <v xml:space="preserve">  </v>
          </cell>
          <cell r="W2080" t="str">
            <v xml:space="preserve">The Pilgrim URD has suffered 5 outages in the past 3 months, all due to cable faults.  The URD was installed in the late 60's and the cable is reaching the end of its life.  See attached memo.  </v>
          </cell>
          <cell r="X2080" t="str">
            <v>Div Ops-NE Electric</v>
          </cell>
          <cell r="Y2080" t="str">
            <v>75005310E</v>
          </cell>
          <cell r="Z2080" t="str">
            <v>MAE1000 - MA Electric Distribution PC</v>
          </cell>
          <cell r="AA2080" t="str">
            <v>NONE</v>
          </cell>
          <cell r="AB2080" t="str">
            <v>MASS PLANT - MA 5310 - MAE1000</v>
          </cell>
          <cell r="AE2080">
            <v>1</v>
          </cell>
          <cell r="AF2080" t="str">
            <v>1</v>
          </cell>
          <cell r="AG2080">
            <v>38954</v>
          </cell>
          <cell r="AH2080">
            <v>90000</v>
          </cell>
          <cell r="AI2080">
            <v>1</v>
          </cell>
          <cell r="AJ2080">
            <v>1</v>
          </cell>
          <cell r="AK2080">
            <v>1</v>
          </cell>
          <cell r="AL2080">
            <v>0</v>
          </cell>
          <cell r="AM2080">
            <v>1</v>
          </cell>
          <cell r="AN2080">
            <v>1</v>
          </cell>
        </row>
        <row r="2081">
          <cell r="A2081" t="str">
            <v>C017453</v>
          </cell>
          <cell r="B2081">
            <v>5310</v>
          </cell>
          <cell r="D2081" t="str">
            <v>NPCC UF Relay Replacement CO:05</v>
          </cell>
          <cell r="E2081" t="str">
            <v>P_Dist by Transmission Sub MA</v>
          </cell>
          <cell r="F2081" t="str">
            <v>DCIG0108R6</v>
          </cell>
          <cell r="G2081" t="str">
            <v>49</v>
          </cell>
          <cell r="H2081" t="str">
            <v>15</v>
          </cell>
          <cell r="I2081" t="str">
            <v>EHRET, GRAHAM</v>
          </cell>
          <cell r="J2081" t="str">
            <v>Asset Condition</v>
          </cell>
          <cell r="L2081" t="str">
            <v>Asset Replacement</v>
          </cell>
          <cell r="M2081" t="str">
            <v>Program</v>
          </cell>
          <cell r="N2081" t="str">
            <v>Substation Asset Replacement</v>
          </cell>
          <cell r="O2081" t="str">
            <v>open</v>
          </cell>
          <cell r="P2081">
            <v>7425</v>
          </cell>
          <cell r="Q2081" t="str">
            <v>C17453</v>
          </cell>
          <cell r="R2081">
            <v>38950</v>
          </cell>
          <cell r="S2081" t="str">
            <v>mcgraj</v>
          </cell>
          <cell r="U2081" t="str">
            <v>NPCC UF Relay Replacement CO:05</v>
          </cell>
          <cell r="V2081" t="str">
            <v xml:space="preserve">8/24/2006 - Moved $35k from FY08 to FY07 - JMM </v>
          </cell>
          <cell r="W2081" t="str">
            <v>This is due to manditory NPCC changes and must be fully completed by 9/1/2008</v>
          </cell>
          <cell r="X2081" t="str">
            <v>Conversion Only</v>
          </cell>
          <cell r="Y2081" t="str">
            <v>99995310E</v>
          </cell>
          <cell r="Z2081" t="str">
            <v>MAE1000 - MA Electric Distribution PC</v>
          </cell>
          <cell r="AA2081" t="str">
            <v>NONE</v>
          </cell>
          <cell r="AB2081" t="str">
            <v xml:space="preserve">COMPANY 5310 LEVEL ELECT DIST </v>
          </cell>
          <cell r="AC2081" t="str">
            <v>A1 C15 X3</v>
          </cell>
          <cell r="AE2081">
            <v>9</v>
          </cell>
          <cell r="AF2081" t="str">
            <v>11</v>
          </cell>
          <cell r="AG2081">
            <v>39596</v>
          </cell>
          <cell r="AH2081">
            <v>617048.59</v>
          </cell>
        </row>
        <row r="2082">
          <cell r="A2082" t="str">
            <v>C017548</v>
          </cell>
          <cell r="B2082">
            <v>5310</v>
          </cell>
          <cell r="D2082" t="str">
            <v>Mass. Hwy Concord rd. proj. 601488</v>
          </cell>
          <cell r="E2082" t="str">
            <v>P_Electric Distribution Line MA</v>
          </cell>
          <cell r="G2082" t="str">
            <v>NONE</v>
          </cell>
          <cell r="H2082" t="str">
            <v>NONE</v>
          </cell>
          <cell r="I2082" t="str">
            <v>BOSSE, SAM</v>
          </cell>
          <cell r="L2082" t="str">
            <v>Public Requirements</v>
          </cell>
          <cell r="M2082" t="str">
            <v>Specific</v>
          </cell>
          <cell r="O2082" t="str">
            <v>cancelled</v>
          </cell>
          <cell r="Q2082" t="str">
            <v>C17548</v>
          </cell>
          <cell r="R2082">
            <v>38957</v>
          </cell>
          <cell r="S2082" t="str">
            <v>bosses</v>
          </cell>
          <cell r="U2082" t="str">
            <v>Along Concord rd. Middlesex tnpk. and Charnstaffe Ln., Billerica (2.2Km of roadway) Relocate 25 poles with assoc. equipment including 7 OH xfmrs, 2 3phase risers, 1 1phase riser on the 18L3 and 70L2 Feeders</v>
          </cell>
          <cell r="V2082" t="str">
            <v xml:space="preserve">  </v>
          </cell>
          <cell r="W2082" t="str">
            <v>Mass. Hwy's project 601488 will affect 25 poles along Concord rd, Middlesex tnpk, Charnstaffe Ln. and will need to relocate these poles.</v>
          </cell>
          <cell r="X2082" t="str">
            <v>Div Ops-NE Electric</v>
          </cell>
          <cell r="Y2082" t="str">
            <v>75005310E</v>
          </cell>
          <cell r="Z2082" t="str">
            <v>MAE1000 - MA Electric Distribution PC</v>
          </cell>
          <cell r="AA2082" t="str">
            <v>NONE</v>
          </cell>
          <cell r="AB2082" t="str">
            <v>MASS PLANT - MA 5310 - MAE1000</v>
          </cell>
          <cell r="AE2082">
            <v>0</v>
          </cell>
          <cell r="AK2082">
            <v>38960</v>
          </cell>
        </row>
        <row r="2083">
          <cell r="A2083" t="str">
            <v>C017568</v>
          </cell>
          <cell r="B2083">
            <v>5310</v>
          </cell>
          <cell r="D2083" t="str">
            <v>89 Commercial Street</v>
          </cell>
          <cell r="E2083" t="str">
            <v>P_Non-Utility Electric Property MA</v>
          </cell>
          <cell r="G2083" t="str">
            <v>NONE</v>
          </cell>
          <cell r="H2083" t="str">
            <v>NONE</v>
          </cell>
          <cell r="J2083" t="str">
            <v>Statutory/Regulatory</v>
          </cell>
          <cell r="K2083" t="str">
            <v>D_Non-REP General/ Other</v>
          </cell>
          <cell r="L2083" t="str">
            <v>Land and Land Rights</v>
          </cell>
          <cell r="M2083" t="str">
            <v>Specific</v>
          </cell>
          <cell r="O2083" t="str">
            <v>Closed</v>
          </cell>
          <cell r="P2083">
            <v>8982</v>
          </cell>
          <cell r="Q2083" t="str">
            <v>C17568</v>
          </cell>
          <cell r="R2083">
            <v>38957</v>
          </cell>
          <cell r="S2083" t="str">
            <v>boganm</v>
          </cell>
          <cell r="U2083" t="str">
            <v>89 Commercial Street</v>
          </cell>
          <cell r="V2083" t="str">
            <v>Property purchase related to Malden MGP SIR site.</v>
          </cell>
          <cell r="W2083" t="str">
            <v xml:space="preserve">  </v>
          </cell>
          <cell r="X2083" t="str">
            <v>Conversion Only</v>
          </cell>
          <cell r="Y2083" t="str">
            <v>99995310E</v>
          </cell>
          <cell r="Z2083" t="str">
            <v>MAE1000 - MA Electric Distribution PC</v>
          </cell>
          <cell r="AA2083" t="str">
            <v>NONE</v>
          </cell>
          <cell r="AB2083" t="str">
            <v>NONUTILITY PROPERTY - MA</v>
          </cell>
          <cell r="AE2083">
            <v>1</v>
          </cell>
          <cell r="AF2083" t="str">
            <v>1</v>
          </cell>
          <cell r="AG2083">
            <v>38957</v>
          </cell>
          <cell r="AH2083">
            <v>0</v>
          </cell>
          <cell r="AI2083">
            <v>1</v>
          </cell>
          <cell r="AJ2083">
            <v>1</v>
          </cell>
          <cell r="AK2083">
            <v>1</v>
          </cell>
          <cell r="AL2083">
            <v>0</v>
          </cell>
          <cell r="AM2083">
            <v>1</v>
          </cell>
          <cell r="AN2083">
            <v>1</v>
          </cell>
        </row>
        <row r="2084">
          <cell r="A2084" t="str">
            <v>C017588</v>
          </cell>
          <cell r="B2084">
            <v>5310</v>
          </cell>
          <cell r="D2084" t="str">
            <v>Johnson Circle URD Replacement</v>
          </cell>
          <cell r="E2084" t="str">
            <v>P_Electric Distribution Line MA</v>
          </cell>
          <cell r="G2084" t="str">
            <v>NONE</v>
          </cell>
          <cell r="H2084" t="str">
            <v>NONE</v>
          </cell>
          <cell r="I2084" t="str">
            <v>GAGNE, JEREMEY</v>
          </cell>
          <cell r="J2084" t="str">
            <v>Asset Condition</v>
          </cell>
          <cell r="L2084" t="str">
            <v>Asset Replacement</v>
          </cell>
          <cell r="M2084" t="str">
            <v>Specific</v>
          </cell>
          <cell r="N2084" t="str">
            <v>UG Cable Replacements</v>
          </cell>
          <cell r="O2084" t="str">
            <v>Closed</v>
          </cell>
          <cell r="P2084">
            <v>8250</v>
          </cell>
          <cell r="Q2084" t="str">
            <v>C17588</v>
          </cell>
          <cell r="R2084">
            <v>38958</v>
          </cell>
          <cell r="S2084" t="str">
            <v>khannm</v>
          </cell>
          <cell r="U2084" t="str">
            <v>Johnson Circle URD is a loop-scheme URD fed from Woodchuck Hill's 56L2 feeder via two risers. It has 10 sections of 70's vintage primary direct buried #2 Al XLPE cable totaling approximately 6500 feet. It includes 4 single-phase pad-m</v>
          </cell>
          <cell r="V2084" t="str">
            <v xml:space="preserve">  </v>
          </cell>
          <cell r="W2084" t="str">
            <v>Based on the transformer records, Johnson Circle URD was installed around 1974. It supplies approximately 14 large homes and a three-phase water pump. This URD has experienced a minimum of 6 primary cable faults, three in each half loop, within the past 4</v>
          </cell>
          <cell r="X2084" t="str">
            <v>Div Ops-NE Electric</v>
          </cell>
          <cell r="Y2084" t="str">
            <v>75005310E</v>
          </cell>
          <cell r="Z2084" t="str">
            <v>MAE1000 - MA Electric Distribution PC</v>
          </cell>
          <cell r="AA2084" t="str">
            <v>NONE</v>
          </cell>
          <cell r="AB2084" t="str">
            <v>MASS PLANT - MA 5310 - MAE1000</v>
          </cell>
          <cell r="AE2084">
            <v>2</v>
          </cell>
          <cell r="AF2084" t="str">
            <v>2</v>
          </cell>
          <cell r="AG2084">
            <v>39377</v>
          </cell>
          <cell r="AH2084">
            <v>149000</v>
          </cell>
          <cell r="AI2084">
            <v>0</v>
          </cell>
          <cell r="AJ2084">
            <v>1</v>
          </cell>
          <cell r="AK2084">
            <v>1</v>
          </cell>
          <cell r="AL2084">
            <v>0</v>
          </cell>
          <cell r="AM2084">
            <v>1</v>
          </cell>
          <cell r="AN2084">
            <v>1</v>
          </cell>
        </row>
        <row r="2085">
          <cell r="A2085" t="str">
            <v>C017628</v>
          </cell>
          <cell r="B2085">
            <v>5310</v>
          </cell>
          <cell r="D2085" t="str">
            <v>Scituate Radio Coverage Improvment</v>
          </cell>
          <cell r="E2085" t="str">
            <v>P_Electric GenPlant Fac IT Share MA</v>
          </cell>
          <cell r="G2085" t="str">
            <v>NONE</v>
          </cell>
          <cell r="H2085" t="str">
            <v>NONE</v>
          </cell>
          <cell r="J2085" t="str">
            <v>Non-Infrastructure</v>
          </cell>
          <cell r="L2085" t="str">
            <v>Telecommunications Capital - Dist</v>
          </cell>
          <cell r="M2085" t="str">
            <v>Specific</v>
          </cell>
          <cell r="O2085" t="str">
            <v>Closed</v>
          </cell>
          <cell r="P2085">
            <v>9021</v>
          </cell>
          <cell r="Q2085" t="str">
            <v>C17628</v>
          </cell>
          <cell r="R2085">
            <v>38959</v>
          </cell>
          <cell r="S2085" t="str">
            <v>maljan</v>
          </cell>
          <cell r="U2085" t="str">
            <v>Scituate Radio Coverage Improvment</v>
          </cell>
          <cell r="V2085" t="str">
            <v xml:space="preserve">  </v>
          </cell>
          <cell r="W2085" t="str">
            <v>Current private South Shore two-way radio coverage is poor in the downtown and beach areas of Scituate, MA</v>
          </cell>
          <cell r="X2085" t="str">
            <v>Div Ops-NE Electric</v>
          </cell>
          <cell r="Y2085" t="str">
            <v>75005310E</v>
          </cell>
          <cell r="Z2085" t="str">
            <v>MAE1000 - MA Electric Distribution PC</v>
          </cell>
          <cell r="AA2085" t="str">
            <v>NONE</v>
          </cell>
          <cell r="AB2085" t="str">
            <v>MOUNT BLUE MINI SUB MS2  4KV  13.8K</v>
          </cell>
          <cell r="AE2085">
            <v>1</v>
          </cell>
          <cell r="AF2085" t="str">
            <v>1</v>
          </cell>
          <cell r="AG2085">
            <v>38959</v>
          </cell>
          <cell r="AH2085">
            <v>75000</v>
          </cell>
          <cell r="AI2085">
            <v>1</v>
          </cell>
          <cell r="AJ2085">
            <v>1</v>
          </cell>
          <cell r="AK2085">
            <v>1</v>
          </cell>
          <cell r="AL2085">
            <v>0</v>
          </cell>
          <cell r="AM2085">
            <v>1</v>
          </cell>
          <cell r="AN2085">
            <v>1</v>
          </cell>
        </row>
        <row r="2086">
          <cell r="A2086" t="str">
            <v>C017631</v>
          </cell>
          <cell r="B2086">
            <v>5310</v>
          </cell>
          <cell r="D2086" t="str">
            <v>Milbury Training Center - HVAC Unit</v>
          </cell>
          <cell r="E2086" t="str">
            <v>P_Electric GenPlant Fac IT Share MA</v>
          </cell>
          <cell r="G2086" t="str">
            <v>NONE</v>
          </cell>
          <cell r="H2086" t="str">
            <v>NONE</v>
          </cell>
          <cell r="L2086" t="str">
            <v>Facilities</v>
          </cell>
          <cell r="M2086" t="str">
            <v>Specific</v>
          </cell>
          <cell r="O2086" t="str">
            <v>Closed</v>
          </cell>
          <cell r="Q2086" t="str">
            <v>C17631</v>
          </cell>
          <cell r="R2086">
            <v>38959</v>
          </cell>
          <cell r="S2086" t="str">
            <v>burnsp</v>
          </cell>
          <cell r="U2086" t="str">
            <v>Remove 5 existing roof top units &amp; replace w/ 6 roof top HVAC units</v>
          </cell>
          <cell r="V2086" t="str">
            <v>All units have failed and are beyongd their useful life.</v>
          </cell>
          <cell r="W2086" t="str">
            <v xml:space="preserve">  </v>
          </cell>
          <cell r="X2086" t="str">
            <v>Conversion Only</v>
          </cell>
          <cell r="Y2086" t="str">
            <v>99995310E</v>
          </cell>
          <cell r="Z2086" t="str">
            <v>MAE1000 - MA Electric Distribution PC</v>
          </cell>
          <cell r="AA2086" t="str">
            <v>NONE</v>
          </cell>
          <cell r="AB2086" t="str">
            <v>MILLBURY TRAINING CENTER, MILLBURY</v>
          </cell>
          <cell r="AE2086">
            <v>1</v>
          </cell>
          <cell r="AF2086" t="str">
            <v>1</v>
          </cell>
          <cell r="AG2086">
            <v>38960</v>
          </cell>
          <cell r="AH2086">
            <v>72000</v>
          </cell>
          <cell r="AI2086">
            <v>1</v>
          </cell>
          <cell r="AJ2086">
            <v>1</v>
          </cell>
          <cell r="AK2086">
            <v>1</v>
          </cell>
          <cell r="AL2086">
            <v>0</v>
          </cell>
          <cell r="AM2086">
            <v>1</v>
          </cell>
          <cell r="AN2086">
            <v>1</v>
          </cell>
        </row>
        <row r="2087">
          <cell r="A2087" t="str">
            <v>C017635</v>
          </cell>
          <cell r="B2087">
            <v>5310</v>
          </cell>
          <cell r="D2087" t="str">
            <v>2403 PTR, Whittier 23kV Aerial cble</v>
          </cell>
          <cell r="E2087" t="str">
            <v>P_Electric Distribution Line MA</v>
          </cell>
          <cell r="G2087" t="str">
            <v>NONE</v>
          </cell>
          <cell r="H2087" t="str">
            <v>NONE</v>
          </cell>
          <cell r="I2087" t="str">
            <v>BUSBY, MICHAEL J</v>
          </cell>
          <cell r="L2087" t="str">
            <v>Reliability - Dist</v>
          </cell>
          <cell r="M2087" t="str">
            <v>Specific</v>
          </cell>
          <cell r="O2087" t="str">
            <v>cancelled</v>
          </cell>
          <cell r="Q2087" t="str">
            <v>C17635</v>
          </cell>
          <cell r="R2087">
            <v>38959</v>
          </cell>
          <cell r="S2087" t="str">
            <v>busbym</v>
          </cell>
          <cell r="U2087" t="str">
            <v xml:space="preserve">Install 38kV, 800 amp VSO Pole Top Recloser (PTR) on 2403 line, just beyond E. Bradford #65.  Reconfigure the 2329/2403 line so the new 2403 PTR supplies/protects the existing 2329B aerial cable and acts as Whittier #76 backup supply.  </v>
          </cell>
          <cell r="V2087" t="str">
            <v>This project will provide Whittier #76 with a more reliable alternate 23kV supply via the 2403 (2329b Aerial Cable).  It will also allow the existing 2403 cable under the river to be used to re-energize the 65L1 circuit. This will provide much needed 13kV</v>
          </cell>
          <cell r="W2087" t="str">
            <v>Presently Whittier #76's preferred (2329 river crossing) and alternate (2329 Aerial cable) 23kV supplies are both fed from the 2329 line.  Because both cables are supplied from the same line, the restoration time is significantly delayed while the 2329 is</v>
          </cell>
          <cell r="X2087" t="str">
            <v>Div Ops-NE Electric</v>
          </cell>
          <cell r="Y2087" t="str">
            <v>75005310T</v>
          </cell>
          <cell r="Z2087" t="str">
            <v>FRT5000 - FR Transmission Profit Center</v>
          </cell>
          <cell r="AA2087" t="str">
            <v>NONE</v>
          </cell>
          <cell r="AB2087" t="str">
            <v>MASS PLANT - MA 5310 - MAE1000</v>
          </cell>
          <cell r="AE2087">
            <v>0</v>
          </cell>
          <cell r="AK2087">
            <v>39091</v>
          </cell>
        </row>
        <row r="2088">
          <cell r="A2088" t="str">
            <v>C017636</v>
          </cell>
          <cell r="B2088">
            <v>5310</v>
          </cell>
          <cell r="D2088" t="str">
            <v>DOTR--Albany Rd W Stockbridge-</v>
          </cell>
          <cell r="E2088" t="str">
            <v>P_Electric Distribution Line MA</v>
          </cell>
          <cell r="G2088" t="str">
            <v>49</v>
          </cell>
          <cell r="H2088" t="str">
            <v>NONE</v>
          </cell>
          <cell r="I2088" t="str">
            <v>OSIMBONI, AYO</v>
          </cell>
          <cell r="J2088" t="str">
            <v>Statutory/Regulatory</v>
          </cell>
          <cell r="L2088" t="str">
            <v>Public Requirements</v>
          </cell>
          <cell r="M2088" t="str">
            <v>Specific</v>
          </cell>
          <cell r="O2088" t="str">
            <v>Closed</v>
          </cell>
          <cell r="P2088">
            <v>7981</v>
          </cell>
          <cell r="Q2088" t="str">
            <v>C17636</v>
          </cell>
          <cell r="R2088">
            <v>38959</v>
          </cell>
          <cell r="S2088" t="str">
            <v>alvara</v>
          </cell>
          <cell r="U2088" t="str">
            <v>DOTR-- MHD# 602218  Relocating 2 pole and a secondary riser for state bridge reconstruction</v>
          </cell>
          <cell r="V2088" t="str">
            <v>Closed as per email from Randy Schmid</v>
          </cell>
          <cell r="W2088" t="str">
            <v>State is reconstructing bridge.  Poles need to be relocated for clearance.</v>
          </cell>
          <cell r="X2088" t="str">
            <v>Div Ops-NE Electric</v>
          </cell>
          <cell r="Y2088" t="str">
            <v>75005310E</v>
          </cell>
          <cell r="Z2088" t="str">
            <v>MAE1000 - MA Electric Distribution PC</v>
          </cell>
          <cell r="AA2088" t="str">
            <v>NONE</v>
          </cell>
          <cell r="AB2088" t="str">
            <v xml:space="preserve">COMPANY 5310 LEVEL ELECT DIST </v>
          </cell>
          <cell r="AE2088">
            <v>2</v>
          </cell>
          <cell r="AF2088" t="str">
            <v>2</v>
          </cell>
          <cell r="AG2088">
            <v>39504</v>
          </cell>
          <cell r="AH2088">
            <v>7000</v>
          </cell>
          <cell r="AI2088">
            <v>1</v>
          </cell>
          <cell r="AJ2088">
            <v>1</v>
          </cell>
          <cell r="AK2088">
            <v>1</v>
          </cell>
          <cell r="AL2088">
            <v>0</v>
          </cell>
          <cell r="AM2088">
            <v>1</v>
          </cell>
          <cell r="AN2088">
            <v>1</v>
          </cell>
        </row>
        <row r="2089">
          <cell r="A2089" t="str">
            <v>C017728</v>
          </cell>
          <cell r="B2089">
            <v>5310</v>
          </cell>
          <cell r="D2089" t="str">
            <v>Replace Cutouts in Belchertown</v>
          </cell>
          <cell r="E2089" t="str">
            <v>P_Electric Distribution Line MA</v>
          </cell>
          <cell r="G2089" t="str">
            <v>NONE</v>
          </cell>
          <cell r="H2089" t="str">
            <v>NONE</v>
          </cell>
          <cell r="I2089" t="str">
            <v>CANOVILLE, ROGERS</v>
          </cell>
          <cell r="J2089" t="str">
            <v>System Capacity &amp; Performance</v>
          </cell>
          <cell r="L2089" t="str">
            <v>Reliability - Dist</v>
          </cell>
          <cell r="M2089" t="str">
            <v>Specific</v>
          </cell>
          <cell r="O2089" t="str">
            <v>Closed</v>
          </cell>
          <cell r="P2089">
            <v>8484</v>
          </cell>
          <cell r="Q2089" t="str">
            <v>C17728</v>
          </cell>
          <cell r="R2089">
            <v>38966</v>
          </cell>
          <cell r="S2089" t="str">
            <v>alvara</v>
          </cell>
          <cell r="U2089" t="str">
            <v>Replace 100 AB Chance potted porcelain cutouts on the 509 L1 feeder in Belchertown.</v>
          </cell>
          <cell r="V2089" t="str">
            <v xml:space="preserve">  </v>
          </cell>
          <cell r="W2089" t="str">
            <v>Customers on Maplecrest Rd. &amp; Laurel Ridge have experienced 4 Outages since May 2006 due to cutout failures.  This project will remove all AB Chance cutouts in these areas back to the Belchertown substation.</v>
          </cell>
          <cell r="X2089" t="str">
            <v>Div Ops-NE Electric</v>
          </cell>
          <cell r="Y2089" t="str">
            <v>75005310E</v>
          </cell>
          <cell r="Z2089" t="str">
            <v>MAE1000 - MA Electric Distribution PC</v>
          </cell>
          <cell r="AA2089" t="str">
            <v>NONE</v>
          </cell>
          <cell r="AB2089" t="str">
            <v xml:space="preserve">COMPANY 5310 LEVEL ELECT DIST </v>
          </cell>
          <cell r="AE2089">
            <v>2</v>
          </cell>
          <cell r="AF2089" t="str">
            <v>2</v>
          </cell>
          <cell r="AG2089">
            <v>39169</v>
          </cell>
          <cell r="AH2089">
            <v>64658</v>
          </cell>
          <cell r="AI2089">
            <v>1</v>
          </cell>
          <cell r="AJ2089">
            <v>1</v>
          </cell>
          <cell r="AK2089">
            <v>1</v>
          </cell>
          <cell r="AL2089">
            <v>0</v>
          </cell>
          <cell r="AM2089">
            <v>1</v>
          </cell>
          <cell r="AN2089">
            <v>1</v>
          </cell>
        </row>
        <row r="2090">
          <cell r="A2090" t="str">
            <v>C017788</v>
          </cell>
          <cell r="B2090">
            <v>5310</v>
          </cell>
          <cell r="D2090" t="str">
            <v>J136 Litchfield Tap Refurbishment</v>
          </cell>
          <cell r="E2090" t="str">
            <v>P_Electric Transmission Line MA</v>
          </cell>
          <cell r="G2090" t="str">
            <v>NONE</v>
          </cell>
          <cell r="H2090" t="str">
            <v>NONE</v>
          </cell>
          <cell r="O2090" t="str">
            <v>Closed</v>
          </cell>
          <cell r="Q2090" t="str">
            <v>C17788</v>
          </cell>
          <cell r="R2090">
            <v>38968</v>
          </cell>
          <cell r="S2090" t="str">
            <v>petersa</v>
          </cell>
          <cell r="U2090" t="str">
            <v>J136 Litchfield St Tap Clearance Improvements and Refurbishment</v>
          </cell>
          <cell r="V2090" t="str">
            <v xml:space="preserve">  </v>
          </cell>
          <cell r="W2090" t="str">
            <v>This refurbishment will take into account the wood pole, wood crossarms, and conductor clearance strategies.</v>
          </cell>
          <cell r="X2090" t="str">
            <v>Conversion Only</v>
          </cell>
          <cell r="Y2090" t="str">
            <v>99995310T</v>
          </cell>
          <cell r="Z2090" t="str">
            <v>FRT5000 - FR Transmission Profit Center</v>
          </cell>
          <cell r="AA2090" t="str">
            <v>NONE</v>
          </cell>
          <cell r="AB2090" t="str">
            <v>TAP OFF J136 LINE-PRATTS JCT TO LIT</v>
          </cell>
          <cell r="AE2090">
            <v>9</v>
          </cell>
          <cell r="AF2090" t="str">
            <v>11</v>
          </cell>
          <cell r="AG2090">
            <v>39534</v>
          </cell>
          <cell r="AH2090">
            <v>601026.30000000005</v>
          </cell>
          <cell r="AI2090">
            <v>0</v>
          </cell>
          <cell r="AJ2090">
            <v>0</v>
          </cell>
          <cell r="AK2090">
            <v>0</v>
          </cell>
          <cell r="AL2090">
            <v>1</v>
          </cell>
          <cell r="AM2090">
            <v>0</v>
          </cell>
          <cell r="AN2090">
            <v>1</v>
          </cell>
        </row>
        <row r="2091">
          <cell r="A2091" t="str">
            <v>C017789</v>
          </cell>
          <cell r="B2091">
            <v>5310</v>
          </cell>
          <cell r="D2091" t="str">
            <v>A53-B54 Refurbish (MECo)</v>
          </cell>
          <cell r="E2091" t="str">
            <v>P_Electric Transmission Line MA</v>
          </cell>
          <cell r="G2091" t="str">
            <v>NONE</v>
          </cell>
          <cell r="H2091" t="str">
            <v>NONE</v>
          </cell>
          <cell r="O2091" t="str">
            <v>Closed</v>
          </cell>
          <cell r="Q2091" t="str">
            <v>C17789</v>
          </cell>
          <cell r="R2091">
            <v>38968</v>
          </cell>
          <cell r="S2091" t="str">
            <v>petersa</v>
          </cell>
          <cell r="U2091" t="str">
            <v xml:space="preserve">  </v>
          </cell>
          <cell r="V2091" t="str">
            <v xml:space="preserve">  </v>
          </cell>
          <cell r="W2091" t="str">
            <v>This is for the MECo part of the refurbishment.  This refurbishment will take into account the wood pole, wood crossarms, and conductor clearance strategies.</v>
          </cell>
          <cell r="X2091" t="str">
            <v>Conversion Only</v>
          </cell>
          <cell r="Y2091" t="str">
            <v>99995310T</v>
          </cell>
          <cell r="Z2091" t="str">
            <v>FRT5000 - FR Transmission Profit Center</v>
          </cell>
          <cell r="AA2091" t="str">
            <v>NONE</v>
          </cell>
          <cell r="AB2091" t="str">
            <v>A53 FDR W BOYLSTON SW STA - COOKS P</v>
          </cell>
          <cell r="AE2091">
            <v>9</v>
          </cell>
          <cell r="AF2091" t="str">
            <v>18</v>
          </cell>
          <cell r="AG2091">
            <v>39743</v>
          </cell>
          <cell r="AH2091">
            <v>1919380.35</v>
          </cell>
          <cell r="AI2091">
            <v>0</v>
          </cell>
          <cell r="AJ2091">
            <v>0</v>
          </cell>
          <cell r="AK2091">
            <v>0</v>
          </cell>
          <cell r="AL2091">
            <v>1</v>
          </cell>
          <cell r="AM2091">
            <v>0</v>
          </cell>
          <cell r="AN2091">
            <v>1</v>
          </cell>
        </row>
        <row r="2092">
          <cell r="A2092" t="str">
            <v>C017889</v>
          </cell>
          <cell r="B2092">
            <v>5310</v>
          </cell>
          <cell r="D2092" t="str">
            <v>Five Corners GV3 Relay</v>
          </cell>
          <cell r="E2092" t="str">
            <v>P_Electric Distribution Sub MA</v>
          </cell>
          <cell r="G2092" t="str">
            <v>NONE</v>
          </cell>
          <cell r="H2092" t="str">
            <v>NONE</v>
          </cell>
          <cell r="I2092" t="str">
            <v>CORCORAN, JOHN</v>
          </cell>
          <cell r="J2092" t="str">
            <v>Asset Condition</v>
          </cell>
          <cell r="L2092" t="str">
            <v>Asset Replacement</v>
          </cell>
          <cell r="M2092" t="str">
            <v>Specific</v>
          </cell>
          <cell r="O2092" t="str">
            <v>cancelled</v>
          </cell>
          <cell r="P2092">
            <v>7296</v>
          </cell>
          <cell r="Q2092" t="str">
            <v>C17889</v>
          </cell>
          <cell r="R2092">
            <v>38973</v>
          </cell>
          <cell r="S2092" t="str">
            <v>barys</v>
          </cell>
          <cell r="U2092" t="str">
            <v>This work is required to detect line to ground faults on the delta side of the two 115/13.2 kV transformers and to isolate NUG generation from the 13.2 kV 527L1 feeder when a ground fault has been detected on the 115 kV system.</v>
          </cell>
          <cell r="V2092" t="str">
            <v xml:space="preserve">  </v>
          </cell>
          <cell r="W2092" t="str">
            <v>This work is required to detect line to ground faults on the delta side of the two 115/13.2 kV transformers and to isolate NUG generation from the 13.2 kV 527L1 feeder when a ground fault has been detected on the 115 kV system. Installation of the GV3 pro</v>
          </cell>
          <cell r="X2092" t="str">
            <v>Div Ops-NE Electric</v>
          </cell>
          <cell r="Y2092" t="str">
            <v>75005310E</v>
          </cell>
          <cell r="Z2092" t="str">
            <v>MAE1000 - MA Electric Distribution PC</v>
          </cell>
          <cell r="AA2092" t="str">
            <v>NONE</v>
          </cell>
          <cell r="AB2092" t="str">
            <v>SUB #527 FIVE CORNERS, GRANBY</v>
          </cell>
          <cell r="AE2092">
            <v>1</v>
          </cell>
          <cell r="AF2092" t="str">
            <v>1</v>
          </cell>
          <cell r="AG2092">
            <v>38974</v>
          </cell>
          <cell r="AH2092">
            <v>363000</v>
          </cell>
          <cell r="AK2092">
            <v>39847</v>
          </cell>
        </row>
        <row r="2093">
          <cell r="A2093" t="str">
            <v>C017891</v>
          </cell>
          <cell r="B2093">
            <v>5310</v>
          </cell>
          <cell r="D2093" t="str">
            <v>Security System Cameras - N Adams</v>
          </cell>
          <cell r="E2093" t="str">
            <v>P_Electric GenPlant Fac IT Share MA</v>
          </cell>
          <cell r="G2093" t="str">
            <v>NONE</v>
          </cell>
          <cell r="H2093" t="str">
            <v>NONE</v>
          </cell>
          <cell r="L2093" t="str">
            <v>General Equipment - Dist</v>
          </cell>
          <cell r="M2093" t="str">
            <v>Specific</v>
          </cell>
          <cell r="O2093" t="str">
            <v>cancelled</v>
          </cell>
          <cell r="Q2093" t="str">
            <v>C17891</v>
          </cell>
          <cell r="R2093">
            <v>38973</v>
          </cell>
          <cell r="S2093" t="str">
            <v>alvara</v>
          </cell>
          <cell r="U2093" t="str">
            <v>Install security system cameras in the North Adams building</v>
          </cell>
          <cell r="V2093" t="str">
            <v xml:space="preserve">  </v>
          </cell>
          <cell r="W2093" t="str">
            <v xml:space="preserve">  </v>
          </cell>
          <cell r="X2093" t="str">
            <v>Div Ops-NE Electric</v>
          </cell>
          <cell r="Y2093" t="str">
            <v>75005310E</v>
          </cell>
          <cell r="Z2093" t="str">
            <v>MAE1000 - MA Electric Distribution PC</v>
          </cell>
          <cell r="AA2093" t="str">
            <v>NONE</v>
          </cell>
          <cell r="AB2093" t="str">
            <v xml:space="preserve">SERVICE BLDG - BROWN STREET, NORTH </v>
          </cell>
          <cell r="AE2093">
            <v>0</v>
          </cell>
          <cell r="AK2093">
            <v>38973</v>
          </cell>
        </row>
        <row r="2094">
          <cell r="A2094" t="str">
            <v>C017892</v>
          </cell>
          <cell r="B2094">
            <v>5310</v>
          </cell>
          <cell r="D2094" t="str">
            <v>Security System Cameras</v>
          </cell>
          <cell r="E2094" t="str">
            <v>P_Electric Distribution Sub MA</v>
          </cell>
          <cell r="G2094" t="str">
            <v>NONE</v>
          </cell>
          <cell r="H2094" t="str">
            <v>15</v>
          </cell>
          <cell r="J2094" t="str">
            <v>Non-Infrastructure</v>
          </cell>
          <cell r="L2094" t="str">
            <v>General Equipment - Dist</v>
          </cell>
          <cell r="M2094" t="str">
            <v>Program</v>
          </cell>
          <cell r="O2094" t="str">
            <v>Closed</v>
          </cell>
          <cell r="P2094">
            <v>7508</v>
          </cell>
          <cell r="Q2094" t="str">
            <v>C17892</v>
          </cell>
          <cell r="R2094">
            <v>38973</v>
          </cell>
          <cell r="S2094" t="str">
            <v>alvara</v>
          </cell>
          <cell r="U2094" t="str">
            <v>Install Security System Cameras for Webster St Sub &amp; North Adams Facilities</v>
          </cell>
          <cell r="V2094" t="str">
            <v>suspended as per Flynn, Janice email on 2/6/12 - projects do not have DOA authorization and were not in the current year budget</v>
          </cell>
          <cell r="W2094" t="str">
            <v>Security cameras required due to repeated theft of equipment at these locations.</v>
          </cell>
          <cell r="X2094" t="str">
            <v>Div Ops-NE Electric</v>
          </cell>
          <cell r="Y2094" t="str">
            <v>75005310E</v>
          </cell>
          <cell r="Z2094" t="str">
            <v>MAE1000 - MA Electric Distribution PC</v>
          </cell>
          <cell r="AA2094" t="str">
            <v>NONE</v>
          </cell>
          <cell r="AB2094" t="str">
            <v xml:space="preserve">COMPANY 5310 LEVEL ELECT DIST </v>
          </cell>
          <cell r="AE2094">
            <v>1</v>
          </cell>
          <cell r="AF2094" t="str">
            <v>1</v>
          </cell>
          <cell r="AG2094">
            <v>38974</v>
          </cell>
          <cell r="AH2094">
            <v>71000</v>
          </cell>
          <cell r="AI2094">
            <v>1</v>
          </cell>
          <cell r="AJ2094">
            <v>1</v>
          </cell>
          <cell r="AK2094">
            <v>1</v>
          </cell>
          <cell r="AL2094">
            <v>0</v>
          </cell>
          <cell r="AM2094">
            <v>1</v>
          </cell>
          <cell r="AN2094">
            <v>1</v>
          </cell>
        </row>
        <row r="2095">
          <cell r="A2095" t="str">
            <v>C018032</v>
          </cell>
          <cell r="B2095">
            <v>5310</v>
          </cell>
          <cell r="D2095" t="str">
            <v>Repl 600v CI Sub-152 Webster St Wor</v>
          </cell>
          <cell r="E2095" t="str">
            <v>P_Electric Distribution Line MA</v>
          </cell>
          <cell r="G2095" t="str">
            <v>49</v>
          </cell>
          <cell r="H2095" t="str">
            <v>NONE</v>
          </cell>
          <cell r="I2095" t="str">
            <v>SILVA, ALYNE</v>
          </cell>
          <cell r="J2095" t="str">
            <v>System Capacity &amp; Performance</v>
          </cell>
          <cell r="L2095" t="str">
            <v>Reliability - Dist</v>
          </cell>
          <cell r="M2095" t="str">
            <v>Specific</v>
          </cell>
          <cell r="O2095" t="str">
            <v>Closed</v>
          </cell>
          <cell r="P2095">
            <v>8472</v>
          </cell>
          <cell r="Q2095" t="str">
            <v>C18032</v>
          </cell>
          <cell r="R2095">
            <v>38979</v>
          </cell>
          <cell r="S2095" t="str">
            <v>alvara</v>
          </cell>
          <cell r="U2095" t="str">
            <v>Replace Matt &amp; Fence 3 phase 600 Volt service with a 75 kVa, 120/208 volt pad at 152 Webster St., Worcester</v>
          </cell>
          <cell r="V2095" t="str">
            <v xml:space="preserve">  </v>
          </cell>
          <cell r="W2095" t="str">
            <v>Due to risk exposure to public from deteriorating equipment, lack of access and not having 600 volt 3 phase transformer as a stock item, it is necessary to upgrade existing service at 152 Webster St., Worcester.</v>
          </cell>
          <cell r="X2095" t="str">
            <v>Div Ops-NE Electric</v>
          </cell>
          <cell r="Y2095" t="str">
            <v>75005310E</v>
          </cell>
          <cell r="Z2095" t="str">
            <v>MAE1000 - MA Electric Distribution PC</v>
          </cell>
          <cell r="AA2095" t="str">
            <v>NONE</v>
          </cell>
          <cell r="AB2095" t="str">
            <v xml:space="preserve">COMPANY 5310 LEVEL ELECT DIST </v>
          </cell>
          <cell r="AE2095">
            <v>2</v>
          </cell>
          <cell r="AF2095" t="str">
            <v>2</v>
          </cell>
          <cell r="AG2095">
            <v>39223</v>
          </cell>
          <cell r="AH2095">
            <v>78226</v>
          </cell>
          <cell r="AI2095">
            <v>1</v>
          </cell>
          <cell r="AJ2095">
            <v>1</v>
          </cell>
          <cell r="AK2095">
            <v>1</v>
          </cell>
          <cell r="AL2095">
            <v>0</v>
          </cell>
          <cell r="AM2095">
            <v>1</v>
          </cell>
          <cell r="AN2095">
            <v>1</v>
          </cell>
        </row>
        <row r="2096">
          <cell r="A2096" t="str">
            <v>C018050</v>
          </cell>
          <cell r="B2096">
            <v>5310</v>
          </cell>
          <cell r="D2096" t="str">
            <v>COLONIAL VILLAGE - UG REPL</v>
          </cell>
          <cell r="E2096" t="str">
            <v>P_Electric Distribution Line MA</v>
          </cell>
          <cell r="G2096" t="str">
            <v>NONE</v>
          </cell>
          <cell r="H2096" t="str">
            <v>NONE</v>
          </cell>
          <cell r="I2096" t="str">
            <v>ROBERTS, MICHAEL</v>
          </cell>
          <cell r="L2096" t="str">
            <v>Reliability - Dist</v>
          </cell>
          <cell r="M2096" t="str">
            <v>Specific</v>
          </cell>
          <cell r="O2096" t="str">
            <v>cancelled</v>
          </cell>
          <cell r="Q2096" t="str">
            <v>C18050</v>
          </cell>
          <cell r="R2096">
            <v>38980</v>
          </cell>
          <cell r="S2096" t="str">
            <v>roberm</v>
          </cell>
          <cell r="U2096" t="str">
            <v>REPLACE EXISTING 3/C UG DIRECT BURIED PRIMARY FROM P134 MESSENGER ST, PLAINVILLE TO PB5,(400'+/-). INSTALL NEW SW PED, ELBOWS AND SPLICES.</v>
          </cell>
          <cell r="V2096" t="str">
            <v>REPEATED OUTAGES AND PROBLEMS WITH EXISTING OVER CROWDED CONCRETE HANDHOLE. WORK REQUESTED BY OH LINE DEPARTMENT AND ENGINEERING AGREES THAT PRESENT CONDITIONS WARRANT THIS EXPENSE.</v>
          </cell>
          <cell r="W2096" t="str">
            <v>REPEATED OUTAGES AND PROBLEMS WITH EXISTING OVER CROWDED CONCRETE HANDHOLE. WORK REQUESTED BY OH LINE DEPARTMENT AND ENGINEERING AGREES THAT PRESENT CONDITIONS WARRANT THIS EXPENSE.</v>
          </cell>
          <cell r="X2096" t="str">
            <v>Div Ops-NE Electric</v>
          </cell>
          <cell r="Y2096" t="str">
            <v>75005310E</v>
          </cell>
          <cell r="Z2096" t="str">
            <v>MAE1000 - MA Electric Distribution PC</v>
          </cell>
          <cell r="AA2096" t="str">
            <v>NONE</v>
          </cell>
          <cell r="AB2096" t="str">
            <v>MASS PLANT - MA 5310 - MAE1000</v>
          </cell>
          <cell r="AE2096">
            <v>1</v>
          </cell>
          <cell r="AF2096" t="str">
            <v>1</v>
          </cell>
          <cell r="AG2096">
            <v>39086</v>
          </cell>
          <cell r="AH2096">
            <v>28858</v>
          </cell>
          <cell r="AK2096">
            <v>39843</v>
          </cell>
        </row>
        <row r="2097">
          <cell r="A2097" t="str">
            <v>C018173</v>
          </cell>
          <cell r="B2097">
            <v>5310</v>
          </cell>
          <cell r="D2097" t="str">
            <v>Florence Jctn - Relay for generator</v>
          </cell>
          <cell r="E2097" t="str">
            <v>P_Electric Distribution Sub MA</v>
          </cell>
          <cell r="F2097" t="str">
            <v>DCIG0108R6</v>
          </cell>
          <cell r="G2097" t="str">
            <v>49</v>
          </cell>
          <cell r="H2097" t="str">
            <v>NONE</v>
          </cell>
          <cell r="I2097" t="str">
            <v>WRIGHT, MILTON</v>
          </cell>
          <cell r="J2097" t="str">
            <v>Asset Condition</v>
          </cell>
          <cell r="L2097" t="str">
            <v>Asset Replacement</v>
          </cell>
          <cell r="M2097" t="str">
            <v>Specific</v>
          </cell>
          <cell r="O2097" t="str">
            <v>cancelled</v>
          </cell>
          <cell r="P2097">
            <v>7299</v>
          </cell>
          <cell r="Q2097" t="str">
            <v>C18173</v>
          </cell>
          <cell r="R2097">
            <v>38985</v>
          </cell>
          <cell r="S2097" t="str">
            <v>cleary</v>
          </cell>
          <cell r="U2097" t="str">
            <v>This project is for work at Florence Junction substation in Northampton MA on the 909W4 feeder to accomodate a 815 kW landfill gas generator at the landfill off Glendale Rd. _x000D_
This WORK  is being fully reimbursed.</v>
          </cell>
          <cell r="V2097" t="str">
            <v xml:space="preserve">  </v>
          </cell>
          <cell r="W2097" t="str">
            <v xml:space="preserve">This work is fully reimbursable, and credits will be applied to this project once CIAC payment is received._x000D_
This work is necessary in order to accomodate a 815 kW generator at the Northampton landfill on Glendale Rd._x000D_
Install a Schweitzer 351-A relay in </v>
          </cell>
          <cell r="X2097" t="str">
            <v>Div Ops-NE Electric</v>
          </cell>
          <cell r="Y2097" t="str">
            <v>75005310E</v>
          </cell>
          <cell r="Z2097" t="str">
            <v>MAE1000 - MA Electric Distribution PC</v>
          </cell>
          <cell r="AA2097" t="str">
            <v>NONE</v>
          </cell>
          <cell r="AB2097" t="str">
            <v>SUB #9 FLORENCE JUNCTION, NORTHAMPT</v>
          </cell>
          <cell r="AE2097">
            <v>3</v>
          </cell>
          <cell r="AF2097" t="str">
            <v>3</v>
          </cell>
          <cell r="AG2097">
            <v>39472</v>
          </cell>
          <cell r="AH2097">
            <v>13684</v>
          </cell>
          <cell r="AK2097">
            <v>40283</v>
          </cell>
        </row>
        <row r="2098">
          <cell r="A2098" t="str">
            <v>C018192</v>
          </cell>
          <cell r="B2098">
            <v>5310</v>
          </cell>
          <cell r="D2098" t="str">
            <v>Fox River Paper Co - retire sub</v>
          </cell>
          <cell r="E2098" t="str">
            <v>P_Electric Distribution Sub MA</v>
          </cell>
          <cell r="G2098" t="str">
            <v>NONE</v>
          </cell>
          <cell r="H2098" t="str">
            <v>NONE</v>
          </cell>
          <cell r="I2098" t="str">
            <v>THOMAS, DAVID</v>
          </cell>
          <cell r="L2098" t="str">
            <v>New Business - Commercial</v>
          </cell>
          <cell r="M2098" t="str">
            <v>Specific</v>
          </cell>
          <cell r="O2098" t="str">
            <v>Closed</v>
          </cell>
          <cell r="Q2098" t="str">
            <v>C18192</v>
          </cell>
          <cell r="R2098">
            <v>38985</v>
          </cell>
          <cell r="S2098" t="str">
            <v>cleary</v>
          </cell>
          <cell r="U2098" t="str">
            <v>Retire the Industrial sub at Fox River Paper Co (Rising Paper Co)</v>
          </cell>
          <cell r="V2098" t="str">
            <v>see ATTACHED DOCUMENT for more information (and photo of this CIS Sub)</v>
          </cell>
          <cell r="W2098" t="str">
            <v>This project retires the old PCB contaminated 3-1250 kVA transformers at the Fox River Paper mill (AKA Rising Paper Mill)  in Gt Barrington MA._x000D_
This substation is being retired on Oct 7 2006 during Columbus Day weekend - and a planned outage at the Paper</v>
          </cell>
          <cell r="X2098" t="str">
            <v>Div Ops-NE Electric</v>
          </cell>
          <cell r="Y2098" t="str">
            <v>75005310E</v>
          </cell>
          <cell r="Z2098" t="str">
            <v>MAE1000 - MA Electric Distribution PC</v>
          </cell>
          <cell r="AA2098" t="str">
            <v>NONE</v>
          </cell>
          <cell r="AB2098" t="str">
            <v xml:space="preserve">RISING PAPER - CIS  PARK ST, GREAT </v>
          </cell>
          <cell r="AE2098">
            <v>2</v>
          </cell>
          <cell r="AF2098" t="str">
            <v>2</v>
          </cell>
          <cell r="AG2098">
            <v>39169</v>
          </cell>
          <cell r="AH2098">
            <v>41424</v>
          </cell>
          <cell r="AI2098">
            <v>1</v>
          </cell>
          <cell r="AJ2098">
            <v>1</v>
          </cell>
          <cell r="AK2098">
            <v>1</v>
          </cell>
          <cell r="AL2098">
            <v>0</v>
          </cell>
          <cell r="AM2098">
            <v>1</v>
          </cell>
          <cell r="AN2098">
            <v>1</v>
          </cell>
        </row>
        <row r="2099">
          <cell r="A2099" t="str">
            <v>C018293</v>
          </cell>
          <cell r="B2099">
            <v>5310</v>
          </cell>
          <cell r="D2099" t="str">
            <v>Pelham 14L1 - 78L3 Feeder Tie - MA</v>
          </cell>
          <cell r="E2099" t="str">
            <v>P_Electric Distribution Line MA</v>
          </cell>
          <cell r="G2099" t="str">
            <v>49</v>
          </cell>
          <cell r="H2099" t="str">
            <v>NONE</v>
          </cell>
          <cell r="J2099" t="str">
            <v>System Capacity &amp; Performance</v>
          </cell>
          <cell r="L2099" t="str">
            <v>Reliability - Dist</v>
          </cell>
          <cell r="M2099" t="str">
            <v>Specific</v>
          </cell>
          <cell r="O2099" t="str">
            <v>Closed</v>
          </cell>
          <cell r="P2099">
            <v>8416</v>
          </cell>
          <cell r="Q2099" t="str">
            <v>C18293</v>
          </cell>
          <cell r="R2099">
            <v>38988</v>
          </cell>
          <cell r="S2099" t="str">
            <v>henryj</v>
          </cell>
          <cell r="U2099" t="str">
            <v>Install 1000 cir. ft. of 477 AL spacer cable, replace 6 poles, 1 primary metering outfit w/ communication to data services, and misc. overhead equipment on Mammoth Rd, Pelham/Dracut.</v>
          </cell>
          <cell r="V2099" t="str">
            <v xml:space="preserve">  </v>
          </cell>
          <cell r="W2099" t="str">
            <v>This construction is necessary to improve reliability in the Dracut/Pelham area.</v>
          </cell>
          <cell r="X2099" t="str">
            <v>Div Ops-NE Electric</v>
          </cell>
          <cell r="Y2099" t="str">
            <v>75005310E</v>
          </cell>
          <cell r="Z2099" t="str">
            <v>MAE1000 - MA Electric Distribution PC</v>
          </cell>
          <cell r="AA2099" t="str">
            <v>NONE</v>
          </cell>
          <cell r="AB2099" t="str">
            <v>MASS PLANT - MA 5310 - MAE1000</v>
          </cell>
          <cell r="AE2099">
            <v>2</v>
          </cell>
          <cell r="AF2099" t="str">
            <v>2</v>
          </cell>
          <cell r="AG2099">
            <v>39504</v>
          </cell>
          <cell r="AH2099">
            <v>149000</v>
          </cell>
          <cell r="AI2099">
            <v>0</v>
          </cell>
          <cell r="AJ2099">
            <v>1</v>
          </cell>
          <cell r="AK2099">
            <v>1</v>
          </cell>
          <cell r="AL2099">
            <v>0</v>
          </cell>
          <cell r="AM2099">
            <v>1</v>
          </cell>
          <cell r="AN2099">
            <v>1</v>
          </cell>
        </row>
        <row r="2100">
          <cell r="A2100" t="str">
            <v>C018310</v>
          </cell>
          <cell r="B2100">
            <v>5310</v>
          </cell>
          <cell r="D2100" t="str">
            <v>Essex St Step-down Relief Hamilton</v>
          </cell>
          <cell r="E2100" t="str">
            <v>P_Electric Distribution Line MA</v>
          </cell>
          <cell r="F2100" t="str">
            <v>DCIG0408P57</v>
          </cell>
          <cell r="G2100" t="str">
            <v>49</v>
          </cell>
          <cell r="H2100" t="str">
            <v>NONE</v>
          </cell>
          <cell r="I2100" t="str">
            <v>PRIFTI, ELTON</v>
          </cell>
          <cell r="J2100" t="str">
            <v>System Capacity &amp; Performance</v>
          </cell>
          <cell r="L2100" t="str">
            <v>Load Relief</v>
          </cell>
          <cell r="M2100" t="str">
            <v>Specific</v>
          </cell>
          <cell r="O2100" t="str">
            <v>Closed</v>
          </cell>
          <cell r="P2100">
            <v>8079</v>
          </cell>
          <cell r="Q2100" t="str">
            <v>C18310</v>
          </cell>
          <cell r="R2100">
            <v>38989</v>
          </cell>
          <cell r="S2100" t="str">
            <v>prifte</v>
          </cell>
          <cell r="U2100" t="str">
            <v>Install 3-500kVA, 3-333kVA and 3-250kVA (34.5/13.2kV) step-down transformer banks and associated equipment._x000D_
Remove 3-500kVA step-down transformers and associated equipment.</v>
          </cell>
          <cell r="V2100" t="str">
            <v xml:space="preserve">This project will provide relief for the 3-500kVA (34.5/13.2kV) step-down transformers on poles 369-371 Essex St in Hamilton. These units are on the 51T2 feeder from East Beverly. </v>
          </cell>
          <cell r="W2100" t="str">
            <v xml:space="preserve">The step-dows failed twice in exterem weather during the summer of 2006. The step-down banks were determined to be loaded at 200% of their name plate rating. </v>
          </cell>
          <cell r="X2100" t="str">
            <v>Div Ops-NE Electric</v>
          </cell>
          <cell r="Y2100" t="str">
            <v>75005310E</v>
          </cell>
          <cell r="Z2100" t="str">
            <v>MAE1000 - MA Electric Distribution PC</v>
          </cell>
          <cell r="AA2100" t="str">
            <v>NONE</v>
          </cell>
          <cell r="AB2100" t="str">
            <v>MASS PLANT - MA 5310 - MAE1000</v>
          </cell>
          <cell r="AE2100">
            <v>3</v>
          </cell>
          <cell r="AF2100" t="str">
            <v>3</v>
          </cell>
          <cell r="AG2100">
            <v>39598</v>
          </cell>
          <cell r="AH2100">
            <v>1364000</v>
          </cell>
          <cell r="AI2100">
            <v>0</v>
          </cell>
          <cell r="AJ2100">
            <v>0</v>
          </cell>
          <cell r="AK2100">
            <v>0</v>
          </cell>
          <cell r="AL2100">
            <v>1</v>
          </cell>
          <cell r="AM2100">
            <v>0</v>
          </cell>
          <cell r="AN2100">
            <v>1</v>
          </cell>
        </row>
        <row r="2101">
          <cell r="A2101" t="str">
            <v>C018311</v>
          </cell>
          <cell r="B2101">
            <v>5310</v>
          </cell>
          <cell r="D2101" t="str">
            <v>N'Hamp Land. - Line work for cogen</v>
          </cell>
          <cell r="E2101" t="str">
            <v>P_Electric Distribution Line MA</v>
          </cell>
          <cell r="G2101" t="str">
            <v>49</v>
          </cell>
          <cell r="H2101" t="str">
            <v>NONE</v>
          </cell>
          <cell r="I2101" t="str">
            <v>CANOVILLE, ROGERS</v>
          </cell>
          <cell r="J2101" t="str">
            <v>Non-Infrastructure</v>
          </cell>
          <cell r="L2101" t="str">
            <v>General Equipment - Dist</v>
          </cell>
          <cell r="M2101" t="str">
            <v>Specific</v>
          </cell>
          <cell r="O2101" t="str">
            <v>Closed</v>
          </cell>
          <cell r="P2101">
            <v>8373</v>
          </cell>
          <cell r="Q2101" t="str">
            <v>C18311</v>
          </cell>
          <cell r="R2101">
            <v>38989</v>
          </cell>
          <cell r="S2101" t="str">
            <v>lindes</v>
          </cell>
          <cell r="U2101" t="str">
            <v>This project is for work at Northampton Landfill off Glendale Rd. in Northampton, MA to accomodate an 815kW landfill gas generator. This work is being fully reimbursed.</v>
          </cell>
          <cell r="V2101" t="str">
            <v>System Impact Study for Northampton Landfill's Proposed 815kW Landfill Gas Generator in Northampton, MA</v>
          </cell>
          <cell r="W2101" t="str">
            <v xml:space="preserve">This work is fully reimbursable, and credits will be applied to this project once CIAC payment is received.  This work is necessary in order to accomodate an 815 kW generator at the Northampton landfill on Glendale Rd.  Set a new pole on Landfill Rd. and </v>
          </cell>
          <cell r="X2101" t="str">
            <v>Conversion Only</v>
          </cell>
          <cell r="Y2101" t="str">
            <v>99995310E</v>
          </cell>
          <cell r="Z2101" t="str">
            <v>MAE1000 - MA Electric Distribution PC</v>
          </cell>
          <cell r="AA2101" t="str">
            <v>NONE</v>
          </cell>
          <cell r="AB2101" t="str">
            <v>MASS PLANT - MA 5310 - MAE1000</v>
          </cell>
          <cell r="AE2101">
            <v>2</v>
          </cell>
          <cell r="AF2101" t="str">
            <v>2</v>
          </cell>
          <cell r="AG2101">
            <v>39568</v>
          </cell>
          <cell r="AH2101">
            <v>500</v>
          </cell>
          <cell r="AI2101">
            <v>1</v>
          </cell>
          <cell r="AJ2101">
            <v>1</v>
          </cell>
          <cell r="AK2101">
            <v>1</v>
          </cell>
          <cell r="AL2101">
            <v>0</v>
          </cell>
          <cell r="AM2101">
            <v>1</v>
          </cell>
          <cell r="AN2101">
            <v>1</v>
          </cell>
        </row>
        <row r="2102">
          <cell r="A2102" t="str">
            <v>C018350</v>
          </cell>
          <cell r="B2102">
            <v>5310</v>
          </cell>
          <cell r="D2102" t="str">
            <v>23W3 Stepdown Trans. Reloc, Saugus</v>
          </cell>
          <cell r="E2102" t="str">
            <v>P_Electric Distribution Line MA</v>
          </cell>
          <cell r="G2102" t="str">
            <v>NONE</v>
          </cell>
          <cell r="H2102" t="str">
            <v>NONE</v>
          </cell>
          <cell r="I2102" t="str">
            <v>SAENZ, JENNY</v>
          </cell>
          <cell r="J2102" t="str">
            <v>Asset Condition</v>
          </cell>
          <cell r="L2102" t="str">
            <v>Asset Replacement</v>
          </cell>
          <cell r="M2102" t="str">
            <v>Specific</v>
          </cell>
          <cell r="O2102" t="str">
            <v>Closed</v>
          </cell>
          <cell r="P2102">
            <v>7678</v>
          </cell>
          <cell r="Q2102" t="str">
            <v>C18350</v>
          </cell>
          <cell r="R2102">
            <v>38992</v>
          </cell>
          <cell r="S2102" t="str">
            <v>saenzj</v>
          </cell>
          <cell r="U2102" t="str">
            <v>The 13J2 step-down transformers on Central St be relocated and approximately 180 kVA be converted to 13.8kV and transferred to the 23W3 feeder.</v>
          </cell>
          <cell r="V2102" t="str">
            <v xml:space="preserve">  </v>
          </cell>
          <cell r="W2102" t="str">
            <v xml:space="preserve">The relocation of the 3-250 kVA step-downs in Central St. allow for better switching capability between the Kent 13J1 and 13J2 feeders. </v>
          </cell>
          <cell r="X2102" t="str">
            <v>Div Ops-NE Electric</v>
          </cell>
          <cell r="Y2102" t="str">
            <v>75005310E</v>
          </cell>
          <cell r="Z2102" t="str">
            <v>MAE1000 - MA Electric Distribution PC</v>
          </cell>
          <cell r="AA2102" t="str">
            <v>NONE</v>
          </cell>
          <cell r="AB2102" t="str">
            <v>SUB #23 SAUGUS - DENVER STREET, SAU</v>
          </cell>
          <cell r="AE2102">
            <v>0</v>
          </cell>
        </row>
        <row r="2103">
          <cell r="A2103" t="str">
            <v>C018351</v>
          </cell>
          <cell r="B2103">
            <v>5310</v>
          </cell>
          <cell r="D2103" t="str">
            <v>Saugus#23 Feeder Tie Improvements</v>
          </cell>
          <cell r="E2103" t="str">
            <v>P_Electric Distribution Line MA</v>
          </cell>
          <cell r="G2103" t="str">
            <v>NONE</v>
          </cell>
          <cell r="H2103" t="str">
            <v>NONE</v>
          </cell>
          <cell r="I2103" t="str">
            <v>SAENZ, JENNY</v>
          </cell>
          <cell r="J2103" t="str">
            <v>System Capacity &amp; Performance</v>
          </cell>
          <cell r="L2103" t="str">
            <v>Reliability - Dist</v>
          </cell>
          <cell r="M2103" t="str">
            <v>Specific</v>
          </cell>
          <cell r="O2103" t="str">
            <v>Closed</v>
          </cell>
          <cell r="P2103">
            <v>8524</v>
          </cell>
          <cell r="Q2103" t="str">
            <v>C18351</v>
          </cell>
          <cell r="R2103">
            <v>38992</v>
          </cell>
          <cell r="S2103" t="str">
            <v>saenzj</v>
          </cell>
          <cell r="U2103" t="str">
            <v>The 7W2 feeder out of Revere #7 be slightly rearranged and extended approximately 1.6 miles along Broadway St. (Route 107) picking up load from the Revere Beach 35J5 and Hudson 7J3 feeders and then tied to the 23W2 feeder on Bristow S</v>
          </cell>
          <cell r="V2103" t="str">
            <v xml:space="preserve">  </v>
          </cell>
          <cell r="W2103" t="str">
            <v>The existing field ties for the Saugus distribution circuits are from Saugus #25, Turnpike #19 and Maplewood #16. These field ties have limited capacity due to the heavy normal loading. For single contingency loss of the Saugus #23 transformer, there is a</v>
          </cell>
          <cell r="X2103" t="str">
            <v>Div Ops-NE Electric</v>
          </cell>
          <cell r="Y2103" t="str">
            <v>75005310E</v>
          </cell>
          <cell r="Z2103" t="str">
            <v>MAE1000 - MA Electric Distribution PC</v>
          </cell>
          <cell r="AA2103" t="str">
            <v>NONE</v>
          </cell>
          <cell r="AB2103" t="str">
            <v>SUB #23 SAUGUS - DENVER STREET, SAU</v>
          </cell>
          <cell r="AE2103">
            <v>0</v>
          </cell>
        </row>
        <row r="2104">
          <cell r="A2104" t="str">
            <v>C018352</v>
          </cell>
          <cell r="B2104">
            <v>5310</v>
          </cell>
          <cell r="D2104" t="str">
            <v>Wyeth Synch Check Installation</v>
          </cell>
          <cell r="E2104" t="str">
            <v>P_Electric GenPlant Fac IT Share MA</v>
          </cell>
          <cell r="G2104" t="str">
            <v>NONE</v>
          </cell>
          <cell r="H2104" t="str">
            <v>NONE</v>
          </cell>
          <cell r="I2104" t="str">
            <v>BARYS, FRANCIS R</v>
          </cell>
          <cell r="L2104" t="str">
            <v>General Equipment - Dist</v>
          </cell>
          <cell r="M2104" t="str">
            <v>Specific</v>
          </cell>
          <cell r="O2104" t="str">
            <v>open</v>
          </cell>
          <cell r="Q2104" t="str">
            <v>C18352</v>
          </cell>
          <cell r="R2104">
            <v>38993</v>
          </cell>
          <cell r="S2104" t="str">
            <v>barys</v>
          </cell>
          <cell r="U2104" t="str">
            <v>Enable the synch check function at the Wyeth facility in Andover, Ma. This will allow their on site generation to synchronize with the electric distribution system when operating in parallel.</v>
          </cell>
          <cell r="V2104" t="str">
            <v xml:space="preserve">  </v>
          </cell>
          <cell r="W2104" t="str">
            <v>Requested by customer for synchronizing with distribution system.</v>
          </cell>
          <cell r="X2104" t="str">
            <v>Div Ops-NE Electric</v>
          </cell>
          <cell r="Y2104" t="str">
            <v>75005310E</v>
          </cell>
          <cell r="Z2104" t="str">
            <v>MAE1000 - MA Electric Distribution PC</v>
          </cell>
          <cell r="AA2104" t="str">
            <v>NONE</v>
          </cell>
          <cell r="AB2104" t="str">
            <v xml:space="preserve">COMPANY 5310 LEVEL ELECT DIST </v>
          </cell>
          <cell r="AC2104" t="str">
            <v>A0 C1 X0</v>
          </cell>
          <cell r="AE2104">
            <v>1</v>
          </cell>
          <cell r="AF2104" t="str">
            <v>1</v>
          </cell>
          <cell r="AG2104">
            <v>38993</v>
          </cell>
          <cell r="AH2104">
            <v>10000</v>
          </cell>
        </row>
        <row r="2105">
          <cell r="A2105" t="str">
            <v>C018390</v>
          </cell>
          <cell r="B2105">
            <v>5310</v>
          </cell>
          <cell r="D2105" t="str">
            <v>Lynnway - R/R 4/115kV Battery</v>
          </cell>
          <cell r="E2105" t="str">
            <v>P_Electric Distribution Sub MA</v>
          </cell>
          <cell r="G2105" t="str">
            <v>49</v>
          </cell>
          <cell r="H2105" t="str">
            <v>NONE</v>
          </cell>
          <cell r="I2105" t="str">
            <v>DALLEVA, NICHOLAS</v>
          </cell>
          <cell r="J2105" t="str">
            <v>Damage/Failure</v>
          </cell>
          <cell r="L2105" t="str">
            <v>Damage/Failure</v>
          </cell>
          <cell r="M2105" t="str">
            <v>Specific</v>
          </cell>
          <cell r="O2105" t="str">
            <v>Closed</v>
          </cell>
          <cell r="P2105">
            <v>7348</v>
          </cell>
          <cell r="Q2105" t="str">
            <v>C18390</v>
          </cell>
          <cell r="R2105">
            <v>38993</v>
          </cell>
          <cell r="S2105" t="str">
            <v>mcgraj</v>
          </cell>
          <cell r="U2105" t="str">
            <v>Lynnway #21 Substation - R/R 4/115kV Battery due to failing condition.</v>
          </cell>
          <cell r="V2105" t="str">
            <v xml:space="preserve">  </v>
          </cell>
          <cell r="W2105" t="str">
            <v>Battery was found to be in extremely poor condition and will likely fail.</v>
          </cell>
          <cell r="X2105" t="str">
            <v>Div Ops-NE Electric</v>
          </cell>
          <cell r="Y2105" t="str">
            <v>75005310E</v>
          </cell>
          <cell r="Z2105" t="str">
            <v>MAE1000 - MA Electric Distribution PC</v>
          </cell>
          <cell r="AA2105" t="str">
            <v>NONE</v>
          </cell>
          <cell r="AB2105" t="str">
            <v>SUB #21 LYNN - LYNNWAY, LYNN</v>
          </cell>
          <cell r="AE2105">
            <v>2</v>
          </cell>
          <cell r="AF2105" t="str">
            <v>2</v>
          </cell>
          <cell r="AG2105">
            <v>38994</v>
          </cell>
          <cell r="AH2105">
            <v>25000</v>
          </cell>
          <cell r="AI2105">
            <v>1</v>
          </cell>
          <cell r="AJ2105">
            <v>1</v>
          </cell>
          <cell r="AK2105">
            <v>1</v>
          </cell>
          <cell r="AL2105">
            <v>0</v>
          </cell>
          <cell r="AM2105">
            <v>1</v>
          </cell>
          <cell r="AN2105">
            <v>1</v>
          </cell>
        </row>
        <row r="2106">
          <cell r="A2106" t="str">
            <v>C018456</v>
          </cell>
          <cell r="B2106">
            <v>5310</v>
          </cell>
          <cell r="D2106" t="str">
            <v>Pawtuckeville #10 Removal</v>
          </cell>
          <cell r="E2106" t="str">
            <v>P_Electric Distribution Sub MA</v>
          </cell>
          <cell r="G2106" t="str">
            <v>NONE</v>
          </cell>
          <cell r="H2106" t="str">
            <v>NONE</v>
          </cell>
          <cell r="I2106" t="str">
            <v>KERZEL, KEITH</v>
          </cell>
          <cell r="J2106" t="str">
            <v>Asset Condition</v>
          </cell>
          <cell r="L2106" t="str">
            <v>Asset Replacement</v>
          </cell>
          <cell r="M2106" t="str">
            <v>Specific</v>
          </cell>
          <cell r="O2106" t="str">
            <v>Closed</v>
          </cell>
          <cell r="P2106">
            <v>7430</v>
          </cell>
          <cell r="Q2106" t="str">
            <v>C18456</v>
          </cell>
          <cell r="R2106">
            <v>38996</v>
          </cell>
          <cell r="S2106" t="str">
            <v>henryj</v>
          </cell>
          <cell r="U2106" t="str">
            <v>Removal of Pawtucketville #10 substation including the 1T transformer, 3 - 4 kV feeder positions, buswork, and miscellaneous substation equipment.  The substation fence will remain and the yard will still be used to hold radio equipme</v>
          </cell>
          <cell r="V2106" t="str">
            <v xml:space="preserve">  </v>
          </cell>
          <cell r="W2106" t="str">
            <v>This substation needs to be removed because of obsolete equipment.  The cost of replacing the equipment was more than converting the entire sub.  The conversion work was completed in September of 2006 therefore the substation is not carrying any load.  Th</v>
          </cell>
          <cell r="X2106" t="str">
            <v>Div Ops-NE Electric</v>
          </cell>
          <cell r="Y2106" t="str">
            <v>75005310E</v>
          </cell>
          <cell r="Z2106" t="str">
            <v>MAE1000 - MA Electric Distribution PC</v>
          </cell>
          <cell r="AA2106" t="str">
            <v>NONE</v>
          </cell>
          <cell r="AB2106" t="str">
            <v>MASS PLANT - MA 5310 - MAE1000</v>
          </cell>
          <cell r="AE2106">
            <v>2</v>
          </cell>
          <cell r="AF2106" t="str">
            <v>2</v>
          </cell>
          <cell r="AG2106">
            <v>39176</v>
          </cell>
          <cell r="AH2106">
            <v>190000</v>
          </cell>
          <cell r="AI2106">
            <v>0</v>
          </cell>
          <cell r="AJ2106">
            <v>1</v>
          </cell>
          <cell r="AK2106">
            <v>1</v>
          </cell>
          <cell r="AL2106">
            <v>0</v>
          </cell>
          <cell r="AM2106">
            <v>1</v>
          </cell>
          <cell r="AN2106">
            <v>1</v>
          </cell>
        </row>
        <row r="2107">
          <cell r="A2107" t="str">
            <v>C018470</v>
          </cell>
          <cell r="B2107">
            <v>5310</v>
          </cell>
          <cell r="D2107" t="str">
            <v>Tewksbury Step-down Conversions</v>
          </cell>
          <cell r="E2107" t="str">
            <v>P_Electric Distribution Line MA</v>
          </cell>
          <cell r="G2107" t="str">
            <v>NONE</v>
          </cell>
          <cell r="H2107" t="str">
            <v>NONE</v>
          </cell>
          <cell r="I2107" t="str">
            <v>PATTERSON, JAMES</v>
          </cell>
          <cell r="J2107" t="str">
            <v>System Capacity &amp; Performance</v>
          </cell>
          <cell r="L2107" t="str">
            <v>Load Relief</v>
          </cell>
          <cell r="M2107" t="str">
            <v>Specific</v>
          </cell>
          <cell r="O2107" t="str">
            <v>Closed</v>
          </cell>
          <cell r="P2107">
            <v>8719</v>
          </cell>
          <cell r="Q2107" t="str">
            <v>C18470</v>
          </cell>
          <cell r="R2107">
            <v>38999</v>
          </cell>
          <cell r="S2107" t="str">
            <v>henryj</v>
          </cell>
          <cell r="U2107" t="str">
            <v>Convert overloaded step-down areas in Tewksbury - p.1 Wolcott St , p.113 Chandler St, &amp; p.4 Salem St.  At the p.4 Salem St. stepdown area, install 0.6 miles of 1/0 tree wire and remove 0.6 cir. miles of #6 Cu conductor.</v>
          </cell>
          <cell r="V2107" t="str">
            <v xml:space="preserve">  </v>
          </cell>
          <cell r="W2107" t="str">
            <v>This construction is necessary to relieve overloaded (150% to 202% of rating) step-down transformers in the Tewksbury Area and improve the reliability.  There have been numerous customer complaints and subsequent meetings with town officials regarding the</v>
          </cell>
          <cell r="X2107" t="str">
            <v>Div Ops-NE Electric</v>
          </cell>
          <cell r="Y2107" t="str">
            <v>75005310E</v>
          </cell>
          <cell r="Z2107" t="str">
            <v>MAE1000 - MA Electric Distribution PC</v>
          </cell>
          <cell r="AA2107" t="str">
            <v>NONE</v>
          </cell>
          <cell r="AB2107" t="str">
            <v>MASS PLANT - MA 5310 - MAE1000</v>
          </cell>
          <cell r="AE2107">
            <v>2</v>
          </cell>
          <cell r="AF2107" t="str">
            <v>2</v>
          </cell>
          <cell r="AG2107">
            <v>39400</v>
          </cell>
          <cell r="AH2107">
            <v>270000</v>
          </cell>
          <cell r="AI2107">
            <v>0</v>
          </cell>
          <cell r="AJ2107">
            <v>0</v>
          </cell>
          <cell r="AK2107">
            <v>0</v>
          </cell>
          <cell r="AL2107">
            <v>0</v>
          </cell>
          <cell r="AM2107">
            <v>1</v>
          </cell>
          <cell r="AN2107">
            <v>1</v>
          </cell>
        </row>
        <row r="2108">
          <cell r="A2108" t="str">
            <v>C018532</v>
          </cell>
          <cell r="B2108">
            <v>5310</v>
          </cell>
          <cell r="D2108" t="str">
            <v>Gloucester Roof</v>
          </cell>
          <cell r="E2108" t="str">
            <v>P_Electric GenPlant Fac IT Share MA</v>
          </cell>
          <cell r="G2108" t="str">
            <v>NONE</v>
          </cell>
          <cell r="H2108" t="str">
            <v>NONE</v>
          </cell>
          <cell r="L2108" t="str">
            <v>Facilities</v>
          </cell>
          <cell r="M2108" t="str">
            <v>Specific</v>
          </cell>
          <cell r="O2108" t="str">
            <v>Closed</v>
          </cell>
          <cell r="P2108">
            <v>8999</v>
          </cell>
          <cell r="Q2108" t="str">
            <v>C18532</v>
          </cell>
          <cell r="R2108">
            <v>39002</v>
          </cell>
          <cell r="S2108" t="str">
            <v>leydens</v>
          </cell>
          <cell r="U2108" t="str">
            <v>Gloucester Roof</v>
          </cell>
          <cell r="V2108" t="str">
            <v xml:space="preserve">  </v>
          </cell>
          <cell r="W2108" t="str">
            <v xml:space="preserve">  </v>
          </cell>
          <cell r="X2108" t="str">
            <v>Conversion Only</v>
          </cell>
          <cell r="Y2108" t="str">
            <v>99995310E</v>
          </cell>
          <cell r="Z2108" t="str">
            <v>MAE1000 - MA Electric Distribution PC</v>
          </cell>
          <cell r="AA2108" t="str">
            <v>NONE</v>
          </cell>
          <cell r="AB2108" t="str">
            <v>SERVICE BLDG-170 MEDFORD STREET, MA</v>
          </cell>
          <cell r="AE2108">
            <v>2</v>
          </cell>
          <cell r="AF2108" t="str">
            <v>2</v>
          </cell>
          <cell r="AG2108">
            <v>39223</v>
          </cell>
          <cell r="AH2108">
            <v>124759</v>
          </cell>
          <cell r="AI2108">
            <v>0</v>
          </cell>
          <cell r="AJ2108">
            <v>1</v>
          </cell>
          <cell r="AK2108">
            <v>1</v>
          </cell>
          <cell r="AL2108">
            <v>0</v>
          </cell>
          <cell r="AM2108">
            <v>1</v>
          </cell>
          <cell r="AN2108">
            <v>1</v>
          </cell>
        </row>
        <row r="2109">
          <cell r="A2109" t="str">
            <v>C018533</v>
          </cell>
          <cell r="B2109">
            <v>5310</v>
          </cell>
          <cell r="D2109" t="str">
            <v>B St., Lowell Step-down Conversion</v>
          </cell>
          <cell r="E2109" t="str">
            <v>P_Electric Distribution Line MA</v>
          </cell>
          <cell r="G2109" t="str">
            <v>49</v>
          </cell>
          <cell r="H2109" t="str">
            <v>NONE</v>
          </cell>
          <cell r="I2109" t="str">
            <v>HENRY, JOSEPH</v>
          </cell>
          <cell r="J2109" t="str">
            <v>System Capacity &amp; Performance</v>
          </cell>
          <cell r="L2109" t="str">
            <v>Load Relief</v>
          </cell>
          <cell r="M2109" t="str">
            <v>Specific</v>
          </cell>
          <cell r="O2109" t="str">
            <v>Closed</v>
          </cell>
          <cell r="P2109">
            <v>7753</v>
          </cell>
          <cell r="Q2109" t="str">
            <v>C18533</v>
          </cell>
          <cell r="R2109">
            <v>39002</v>
          </cell>
          <cell r="S2109" t="str">
            <v>henryj</v>
          </cell>
          <cell r="U2109" t="str">
            <v>P.20 &amp; 21 B St., Lowell - Install 3 - 167 kva stepdown xfmrs on Wilder St and convert the rest of the area.  This includes installing 4,000' of 1/0 (Tree and/or Bare) AL wire and removing #6 Cu conductor.</v>
          </cell>
          <cell r="V2109" t="str">
            <v xml:space="preserve">  </v>
          </cell>
          <cell r="W2109" t="str">
            <v>This construction is necessary to relieve overloaded step-down transformers in Lowell.  At p.20 &amp; 21 B St., Lowell, there are 2 - 167 kvas and 1 - 250 kva step-down xfmrs.  The 2 - 167's are projected to be 250% of nameplate rating and the 1 - 250 is proj</v>
          </cell>
          <cell r="X2109" t="str">
            <v>Div Ops-NE Electric</v>
          </cell>
          <cell r="Y2109" t="str">
            <v>75005310E</v>
          </cell>
          <cell r="Z2109" t="str">
            <v>MAE1000 - MA Electric Distribution PC</v>
          </cell>
          <cell r="AA2109" t="str">
            <v>NONE</v>
          </cell>
          <cell r="AB2109" t="str">
            <v>MASS PLANT - MA 5310 - MAE1000</v>
          </cell>
          <cell r="AE2109">
            <v>1</v>
          </cell>
          <cell r="AF2109" t="str">
            <v>1</v>
          </cell>
          <cell r="AG2109">
            <v>39029</v>
          </cell>
          <cell r="AH2109">
            <v>85000</v>
          </cell>
          <cell r="AI2109">
            <v>1</v>
          </cell>
          <cell r="AJ2109">
            <v>1</v>
          </cell>
          <cell r="AK2109">
            <v>1</v>
          </cell>
          <cell r="AL2109">
            <v>0</v>
          </cell>
          <cell r="AM2109">
            <v>1</v>
          </cell>
          <cell r="AN2109">
            <v>1</v>
          </cell>
        </row>
        <row r="2110">
          <cell r="A2110" t="str">
            <v>C018535</v>
          </cell>
          <cell r="B2110">
            <v>5310</v>
          </cell>
          <cell r="D2110" t="str">
            <v>Monson Security</v>
          </cell>
          <cell r="E2110" t="str">
            <v>P_Electric GenPlant Fac IT Share MA</v>
          </cell>
          <cell r="G2110" t="str">
            <v>NONE</v>
          </cell>
          <cell r="H2110" t="str">
            <v>NONE</v>
          </cell>
          <cell r="L2110" t="str">
            <v>Facilities</v>
          </cell>
          <cell r="M2110" t="str">
            <v>Specific</v>
          </cell>
          <cell r="O2110" t="str">
            <v>Closed</v>
          </cell>
          <cell r="P2110">
            <v>9009</v>
          </cell>
          <cell r="Q2110" t="str">
            <v>C18535</v>
          </cell>
          <cell r="R2110">
            <v>39002</v>
          </cell>
          <cell r="S2110" t="str">
            <v>leydens</v>
          </cell>
          <cell r="U2110" t="str">
            <v>Monson Security</v>
          </cell>
          <cell r="V2110" t="str">
            <v xml:space="preserve">  </v>
          </cell>
          <cell r="W2110" t="str">
            <v xml:space="preserve">  </v>
          </cell>
          <cell r="X2110" t="str">
            <v>Conversion Only</v>
          </cell>
          <cell r="Y2110" t="str">
            <v>99995310E</v>
          </cell>
          <cell r="Z2110" t="str">
            <v>MAE1000 - MA Electric Distribution PC</v>
          </cell>
          <cell r="AA2110" t="str">
            <v>NONE</v>
          </cell>
          <cell r="AB2110" t="str">
            <v>MONSON SATELLITE, MONSON</v>
          </cell>
          <cell r="AE2110">
            <v>1</v>
          </cell>
          <cell r="AF2110" t="str">
            <v>1</v>
          </cell>
          <cell r="AG2110">
            <v>39002</v>
          </cell>
          <cell r="AH2110">
            <v>80500</v>
          </cell>
          <cell r="AI2110">
            <v>1</v>
          </cell>
          <cell r="AJ2110">
            <v>1</v>
          </cell>
          <cell r="AK2110">
            <v>1</v>
          </cell>
          <cell r="AL2110">
            <v>0</v>
          </cell>
          <cell r="AM2110">
            <v>1</v>
          </cell>
          <cell r="AN2110">
            <v>1</v>
          </cell>
        </row>
        <row r="2111">
          <cell r="A2111" t="str">
            <v>C018536</v>
          </cell>
          <cell r="B2111">
            <v>5310</v>
          </cell>
          <cell r="D2111" t="str">
            <v>Quincy Security</v>
          </cell>
          <cell r="E2111" t="str">
            <v>P_Electric GenPlant Fac IT Share MA</v>
          </cell>
          <cell r="G2111" t="str">
            <v>NONE</v>
          </cell>
          <cell r="H2111" t="str">
            <v>NONE</v>
          </cell>
          <cell r="L2111" t="str">
            <v>Facilities</v>
          </cell>
          <cell r="M2111" t="str">
            <v>Specific</v>
          </cell>
          <cell r="O2111" t="str">
            <v>Closed</v>
          </cell>
          <cell r="P2111">
            <v>9017</v>
          </cell>
          <cell r="Q2111" t="str">
            <v>C18536</v>
          </cell>
          <cell r="R2111">
            <v>39002</v>
          </cell>
          <cell r="S2111" t="str">
            <v>leydens</v>
          </cell>
          <cell r="U2111" t="str">
            <v>Quincy Security</v>
          </cell>
          <cell r="V2111" t="str">
            <v xml:space="preserve">  </v>
          </cell>
          <cell r="W2111" t="str">
            <v xml:space="preserve">  </v>
          </cell>
          <cell r="X2111" t="str">
            <v>Conversion Only</v>
          </cell>
          <cell r="Y2111" t="str">
            <v>99995310E</v>
          </cell>
          <cell r="Z2111" t="str">
            <v>MAE1000 - MA Electric Distribution PC</v>
          </cell>
          <cell r="AA2111" t="str">
            <v>NONE</v>
          </cell>
          <cell r="AB2111" t="str">
            <v>SERVICE BLDG - FIELD ST. SATELLITE</v>
          </cell>
          <cell r="AE2111">
            <v>2</v>
          </cell>
          <cell r="AF2111" t="str">
            <v>2</v>
          </cell>
          <cell r="AG2111">
            <v>39223</v>
          </cell>
          <cell r="AH2111">
            <v>52764</v>
          </cell>
          <cell r="AI2111">
            <v>1</v>
          </cell>
          <cell r="AJ2111">
            <v>1</v>
          </cell>
          <cell r="AK2111">
            <v>1</v>
          </cell>
          <cell r="AL2111">
            <v>0</v>
          </cell>
          <cell r="AM2111">
            <v>1</v>
          </cell>
          <cell r="AN2111">
            <v>1</v>
          </cell>
        </row>
        <row r="2112">
          <cell r="A2112" t="str">
            <v>C018539</v>
          </cell>
          <cell r="B2112">
            <v>5310</v>
          </cell>
          <cell r="D2112" t="str">
            <v>Palmer 503L2 Line Regs</v>
          </cell>
          <cell r="E2112" t="str">
            <v>P_Electric Distribution Line MA</v>
          </cell>
          <cell r="G2112" t="str">
            <v>21</v>
          </cell>
          <cell r="H2112" t="str">
            <v>NONE</v>
          </cell>
          <cell r="I2112" t="str">
            <v>BARYS, FRANCIS R</v>
          </cell>
          <cell r="J2112" t="str">
            <v>System Capacity &amp; Performance</v>
          </cell>
          <cell r="K2112" t="str">
            <v>D_Non-REP LINE OTHER</v>
          </cell>
          <cell r="L2112" t="str">
            <v>Load Relief</v>
          </cell>
          <cell r="M2112" t="str">
            <v>Specific</v>
          </cell>
          <cell r="N2112" t="str">
            <v>Eng Reliability Review</v>
          </cell>
          <cell r="O2112" t="str">
            <v>cancelled</v>
          </cell>
          <cell r="P2112">
            <v>8407</v>
          </cell>
          <cell r="Q2112" t="str">
            <v>C18539</v>
          </cell>
          <cell r="R2112">
            <v>39002</v>
          </cell>
          <cell r="S2112" t="str">
            <v>walshn</v>
          </cell>
          <cell r="U2112" t="str">
            <v>Install 250 kVA line regs at P27 Palmer Rd., Monson.  Replace recloser controls at P15 Wales State Rd., P65-5 Monson  Rd. with Form 6 Controls with Telemetrics for LS disablement purposes.</v>
          </cell>
          <cell r="V2112" t="str">
            <v>Work was done under a blanket--cancelling this project (G Lundahl 4/19/2012).</v>
          </cell>
          <cell r="W2112" t="str">
            <v>See "503L2 LS Review" memo, by Nathan Walsh_x000D_
_x000D_
Score = 22 for 80% cont. voltage</v>
          </cell>
          <cell r="X2112" t="str">
            <v>Div Ops-NE Electric</v>
          </cell>
          <cell r="Y2112" t="str">
            <v>75005310E</v>
          </cell>
          <cell r="Z2112" t="str">
            <v>MAE1000 - MA Electric Distribution PC</v>
          </cell>
          <cell r="AA2112" t="str">
            <v>NONE</v>
          </cell>
          <cell r="AB2112" t="str">
            <v>MASS PLANT - MA 5310 - MAE1000</v>
          </cell>
          <cell r="AE2112">
            <v>0</v>
          </cell>
          <cell r="AK2112">
            <v>41018</v>
          </cell>
        </row>
        <row r="2113">
          <cell r="A2113" t="str">
            <v>C018551</v>
          </cell>
          <cell r="B2113">
            <v>5310</v>
          </cell>
          <cell r="D2113" t="str">
            <v>North Andover - Pave Parking Lot</v>
          </cell>
          <cell r="E2113" t="str">
            <v>P_Electric GenPlant Fac IT Share MA</v>
          </cell>
          <cell r="G2113" t="str">
            <v>NONE</v>
          </cell>
          <cell r="H2113" t="str">
            <v>NONE</v>
          </cell>
          <cell r="M2113" t="str">
            <v>Specific</v>
          </cell>
          <cell r="O2113" t="str">
            <v>Closed</v>
          </cell>
          <cell r="Q2113" t="str">
            <v>C18551</v>
          </cell>
          <cell r="R2113">
            <v>39003</v>
          </cell>
          <cell r="S2113" t="str">
            <v>prescg</v>
          </cell>
          <cell r="U2113" t="str">
            <v>pAve Parking lot in North andover - parking lot is beyond its useful life</v>
          </cell>
          <cell r="V2113" t="str">
            <v xml:space="preserve">  </v>
          </cell>
          <cell r="W2113" t="str">
            <v xml:space="preserve">  </v>
          </cell>
          <cell r="X2113" t="str">
            <v>Conversion Only</v>
          </cell>
          <cell r="Y2113" t="str">
            <v>99995310E</v>
          </cell>
          <cell r="Z2113" t="str">
            <v>MAE1000 - MA Electric Distribution PC</v>
          </cell>
          <cell r="AA2113" t="str">
            <v>NONE</v>
          </cell>
          <cell r="AB2113" t="str">
            <v>DISTRICT OFFICE</v>
          </cell>
          <cell r="AE2113">
            <v>0</v>
          </cell>
        </row>
        <row r="2114">
          <cell r="A2114" t="str">
            <v>C018554</v>
          </cell>
          <cell r="B2114">
            <v>5310</v>
          </cell>
          <cell r="D2114" t="str">
            <v>TxD Substation Dmg/Fail Reserve C05</v>
          </cell>
          <cell r="E2114" t="str">
            <v>P_Electric Sub-Transmission Sub MA</v>
          </cell>
          <cell r="F2114" t="str">
            <v>DCIG0311P378</v>
          </cell>
          <cell r="G2114" t="str">
            <v>49</v>
          </cell>
          <cell r="H2114" t="str">
            <v>15</v>
          </cell>
          <cell r="J2114" t="str">
            <v>Damage/Failure</v>
          </cell>
          <cell r="K2114" t="str">
            <v>TxD_Non-REP SUB OTHER</v>
          </cell>
          <cell r="L2114" t="str">
            <v>Damage/Failure</v>
          </cell>
          <cell r="M2114" t="str">
            <v>Program</v>
          </cell>
          <cell r="N2114" t="str">
            <v>New Eng - Sub-T Asset Replacement</v>
          </cell>
          <cell r="O2114" t="str">
            <v>Closed</v>
          </cell>
          <cell r="P2114">
            <v>7555</v>
          </cell>
          <cell r="Q2114" t="str">
            <v>C18554</v>
          </cell>
          <cell r="R2114">
            <v>39003</v>
          </cell>
          <cell r="S2114" t="str">
            <v>mcgraj</v>
          </cell>
          <cell r="U2114" t="str">
            <v>Company 05 Substation Damage/Failure Reserve for Transmission Managed By Distribution</v>
          </cell>
          <cell r="V2114" t="str">
            <v>No DOA has been granted for this funding project in advance</v>
          </cell>
          <cell r="W2114" t="str">
            <v xml:space="preserve">  </v>
          </cell>
          <cell r="X2114" t="str">
            <v>Conversion Only</v>
          </cell>
          <cell r="Y2114" t="str">
            <v>99995310T</v>
          </cell>
          <cell r="Z2114" t="str">
            <v>FRT5000 - FR Transmission Profit Center</v>
          </cell>
          <cell r="AA2114" t="str">
            <v>NONE</v>
          </cell>
          <cell r="AB2114" t="str">
            <v xml:space="preserve">COMPANY 5310 LEVEL ELECT DIST </v>
          </cell>
          <cell r="AE2114">
            <v>3</v>
          </cell>
          <cell r="AF2114" t="str">
            <v>3</v>
          </cell>
          <cell r="AG2114">
            <v>41213</v>
          </cell>
          <cell r="AH2114">
            <v>25000</v>
          </cell>
          <cell r="AI2114">
            <v>1</v>
          </cell>
          <cell r="AJ2114">
            <v>1</v>
          </cell>
          <cell r="AK2114">
            <v>1</v>
          </cell>
          <cell r="AL2114">
            <v>0</v>
          </cell>
          <cell r="AM2114">
            <v>1</v>
          </cell>
          <cell r="AN2114">
            <v>1</v>
          </cell>
        </row>
        <row r="2115">
          <cell r="A2115" t="str">
            <v>C018570</v>
          </cell>
          <cell r="B2115">
            <v>5310</v>
          </cell>
          <cell r="D2115" t="str">
            <v>North Andover Parkinlg lot - Replac</v>
          </cell>
          <cell r="E2115" t="str">
            <v>P_Electric GenPlant Fac IT Share MA</v>
          </cell>
          <cell r="G2115" t="str">
            <v>NONE</v>
          </cell>
          <cell r="H2115" t="str">
            <v>NONE</v>
          </cell>
          <cell r="M2115" t="str">
            <v>Specific</v>
          </cell>
          <cell r="O2115" t="str">
            <v>cancelled</v>
          </cell>
          <cell r="Q2115" t="str">
            <v>C18570</v>
          </cell>
          <cell r="R2115">
            <v>39003</v>
          </cell>
          <cell r="S2115" t="str">
            <v>prescg</v>
          </cell>
          <cell r="U2115" t="str">
            <v>Repalce parking lot over a 2 year period</v>
          </cell>
          <cell r="V2115" t="str">
            <v xml:space="preserve">  </v>
          </cell>
          <cell r="W2115" t="str">
            <v xml:space="preserve">  </v>
          </cell>
          <cell r="X2115" t="str">
            <v>Conversion Only</v>
          </cell>
          <cell r="Y2115" t="str">
            <v>99995310E</v>
          </cell>
          <cell r="Z2115" t="str">
            <v>MAE1000 - MA Electric Distribution PC</v>
          </cell>
          <cell r="AA2115" t="str">
            <v>NONE</v>
          </cell>
          <cell r="AB2115" t="str">
            <v>DISTRICT OFFICE</v>
          </cell>
          <cell r="AE2115">
            <v>0</v>
          </cell>
          <cell r="AK2115">
            <v>40529</v>
          </cell>
        </row>
        <row r="2116">
          <cell r="A2116" t="str">
            <v>C018591</v>
          </cell>
          <cell r="B2116">
            <v>5310</v>
          </cell>
          <cell r="D2116" t="str">
            <v>Upgrade 320W2 Douglas 1/0 CU</v>
          </cell>
          <cell r="E2116" t="str">
            <v>P_Electric Distribution Line MA</v>
          </cell>
          <cell r="G2116" t="str">
            <v>NONE</v>
          </cell>
          <cell r="H2116" t="str">
            <v>NONE</v>
          </cell>
          <cell r="I2116" t="str">
            <v>LIU, VIVIAN</v>
          </cell>
          <cell r="J2116" t="str">
            <v>System Capacity &amp; Performance</v>
          </cell>
          <cell r="L2116" t="str">
            <v>Reliability - Dist</v>
          </cell>
          <cell r="M2116" t="str">
            <v>Specific</v>
          </cell>
          <cell r="O2116" t="str">
            <v>Closed</v>
          </cell>
          <cell r="P2116">
            <v>8746</v>
          </cell>
          <cell r="Q2116" t="str">
            <v>C18591</v>
          </cell>
          <cell r="R2116">
            <v>39006</v>
          </cell>
          <cell r="S2116" t="str">
            <v>liuyun</v>
          </cell>
          <cell r="U2116" t="str">
            <v>Upgrade 2900ft of 1/0 CU from P20 Gilboa to P16 Manchuag St. in Douglas to 477 bare open wire, Douglas, Feeder 320W2. This construction will help to release the heavy loads on the 1/0 in Summer 2007, which currently averages about 106</v>
          </cell>
          <cell r="V2116" t="str">
            <v>Install 2200 ckt-ft of 477 AL SPC._x000D_
Remove 2200 ckt-ft of 1/0 CU.</v>
          </cell>
          <cell r="W2116" t="str">
            <v xml:space="preserve">Relieve a heavily loaded section of 1/0 CU on Gilboa St, Douglas in Summer 2007. It will average about 106% per phase. </v>
          </cell>
          <cell r="X2116" t="str">
            <v>Div Ops-NE Electric</v>
          </cell>
          <cell r="Y2116" t="str">
            <v>75005310E</v>
          </cell>
          <cell r="Z2116" t="str">
            <v>MAE1000 - MA Electric Distribution PC</v>
          </cell>
          <cell r="AA2116" t="str">
            <v>NONE</v>
          </cell>
          <cell r="AB2116" t="str">
            <v>MASS PLANT - MA 5310 - MAE1000</v>
          </cell>
          <cell r="AE2116">
            <v>1</v>
          </cell>
          <cell r="AF2116" t="str">
            <v>1</v>
          </cell>
          <cell r="AG2116">
            <v>39014</v>
          </cell>
          <cell r="AH2116">
            <v>150000</v>
          </cell>
          <cell r="AI2116">
            <v>0</v>
          </cell>
          <cell r="AJ2116">
            <v>1</v>
          </cell>
          <cell r="AK2116">
            <v>1</v>
          </cell>
          <cell r="AL2116">
            <v>0</v>
          </cell>
          <cell r="AM2116">
            <v>1</v>
          </cell>
          <cell r="AN2116">
            <v>1</v>
          </cell>
        </row>
        <row r="2117">
          <cell r="A2117" t="str">
            <v>C018592</v>
          </cell>
          <cell r="B2117">
            <v>5310</v>
          </cell>
          <cell r="D2117" t="str">
            <v>Purchase Spare Transformer</v>
          </cell>
          <cell r="E2117" t="str">
            <v>P_Electric Distribution Sub MA</v>
          </cell>
          <cell r="G2117" t="str">
            <v>49</v>
          </cell>
          <cell r="H2117" t="str">
            <v>NONE</v>
          </cell>
          <cell r="I2117" t="str">
            <v>MAXIMOVICH, GEORGE</v>
          </cell>
          <cell r="J2117" t="str">
            <v>Asset Condition</v>
          </cell>
          <cell r="L2117" t="str">
            <v>Asset Replacement</v>
          </cell>
          <cell r="M2117" t="str">
            <v>Specific</v>
          </cell>
          <cell r="O2117" t="str">
            <v>Closed</v>
          </cell>
          <cell r="P2117">
            <v>7444</v>
          </cell>
          <cell r="Q2117" t="str">
            <v>C18592</v>
          </cell>
          <cell r="R2117">
            <v>39006</v>
          </cell>
          <cell r="S2117" t="str">
            <v>gavin</v>
          </cell>
          <cell r="U2117" t="str">
            <v>Purchase spare 23-4.16kV 7.5/9.375 MVA Transformer.</v>
          </cell>
          <cell r="V2117" t="str">
            <v xml:space="preserve">  </v>
          </cell>
          <cell r="W2117" t="str">
            <v xml:space="preserve">This transformer will be purchased as a system spare to replace system spare used to replace failed #2 transformer at Maplewood #16 Substation. </v>
          </cell>
          <cell r="X2117" t="str">
            <v>Conversion Only</v>
          </cell>
          <cell r="Y2117" t="str">
            <v>99995310E</v>
          </cell>
          <cell r="Z2117" t="str">
            <v>MAE1000 - MA Electric Distribution PC</v>
          </cell>
          <cell r="AA2117" t="str">
            <v>NONE</v>
          </cell>
          <cell r="AB2117" t="str">
            <v>WESTBORO CONSTRUCTION HEADQRTRS</v>
          </cell>
          <cell r="AE2117">
            <v>1</v>
          </cell>
          <cell r="AF2117" t="str">
            <v>1</v>
          </cell>
          <cell r="AG2117">
            <v>39010</v>
          </cell>
          <cell r="AH2117">
            <v>290000</v>
          </cell>
          <cell r="AI2117">
            <v>0</v>
          </cell>
          <cell r="AJ2117">
            <v>0</v>
          </cell>
          <cell r="AK2117">
            <v>0</v>
          </cell>
          <cell r="AL2117">
            <v>0</v>
          </cell>
          <cell r="AM2117">
            <v>1</v>
          </cell>
          <cell r="AN2117">
            <v>1</v>
          </cell>
        </row>
        <row r="2118">
          <cell r="A2118" t="str">
            <v>C018594</v>
          </cell>
          <cell r="B2118">
            <v>5310</v>
          </cell>
          <cell r="D2118" t="str">
            <v>DxT Substation Dmg/Fail Reserve C05</v>
          </cell>
          <cell r="E2118" t="str">
            <v>P_Dist by Transmission Sub MA</v>
          </cell>
          <cell r="F2118" t="str">
            <v>USSC-12-107</v>
          </cell>
          <cell r="G2118" t="str">
            <v>49</v>
          </cell>
          <cell r="H2118" t="str">
            <v>15</v>
          </cell>
          <cell r="I2118" t="str">
            <v>PHILLIPS, MARK</v>
          </cell>
          <cell r="J2118" t="str">
            <v>Damage/Failure</v>
          </cell>
          <cell r="L2118" t="str">
            <v>Damage/Failure</v>
          </cell>
          <cell r="M2118" t="str">
            <v>Program</v>
          </cell>
          <cell r="O2118" t="str">
            <v>open</v>
          </cell>
          <cell r="P2118">
            <v>7264</v>
          </cell>
          <cell r="Q2118" t="str">
            <v>C18594</v>
          </cell>
          <cell r="R2118">
            <v>39006</v>
          </cell>
          <cell r="S2118" t="str">
            <v>mcgraj</v>
          </cell>
          <cell r="U2118" t="str">
            <v>DxT Substation Dmg/Fail Reserve C05</v>
          </cell>
          <cell r="V2118" t="str">
            <v xml:space="preserve">DOA has not been granted in advance for this Funding Project </v>
          </cell>
          <cell r="W2118" t="str">
            <v xml:space="preserve">  </v>
          </cell>
          <cell r="X2118" t="str">
            <v>Conversion Only</v>
          </cell>
          <cell r="Y2118" t="str">
            <v>99995310E</v>
          </cell>
          <cell r="Z2118" t="str">
            <v>MAE1000 - MA Electric Distribution PC</v>
          </cell>
          <cell r="AA2118" t="str">
            <v>NONE</v>
          </cell>
          <cell r="AB2118" t="str">
            <v xml:space="preserve">COMPANY 5310 LEVEL ELECT DIST </v>
          </cell>
          <cell r="AC2118" t="str">
            <v>A35 C123 X35</v>
          </cell>
          <cell r="AE2118">
            <v>19</v>
          </cell>
          <cell r="AF2118" t="str">
            <v>19</v>
          </cell>
          <cell r="AG2118">
            <v>41317</v>
          </cell>
          <cell r="AH2118">
            <v>600000</v>
          </cell>
        </row>
        <row r="2119">
          <cell r="A2119" t="str">
            <v>C018613</v>
          </cell>
          <cell r="B2119">
            <v>5310</v>
          </cell>
          <cell r="D2119" t="str">
            <v>Security Systems Camera - Monson</v>
          </cell>
          <cell r="E2119" t="str">
            <v>P_Electric Distribution Line MA</v>
          </cell>
          <cell r="G2119" t="str">
            <v>NONE</v>
          </cell>
          <cell r="H2119" t="str">
            <v>NONE</v>
          </cell>
          <cell r="I2119" t="str">
            <v>SHAUGHNESSY, KEVIN</v>
          </cell>
          <cell r="L2119" t="str">
            <v>General Equipment - Dist</v>
          </cell>
          <cell r="M2119" t="str">
            <v>Specific</v>
          </cell>
          <cell r="O2119" t="str">
            <v>cancelled</v>
          </cell>
          <cell r="Q2119" t="str">
            <v>C18613</v>
          </cell>
          <cell r="R2119">
            <v>39008</v>
          </cell>
          <cell r="S2119" t="str">
            <v>alvara</v>
          </cell>
          <cell r="U2119" t="str">
            <v>Install Security System Cameras for the Monson Facility - Cancelled Project - Duplicate of C18535</v>
          </cell>
          <cell r="V2119" t="str">
            <v xml:space="preserve">  </v>
          </cell>
          <cell r="W2119" t="str">
            <v>Security System required to prevent theft at this facility</v>
          </cell>
          <cell r="X2119" t="str">
            <v>Div Ops-NE Electric</v>
          </cell>
          <cell r="Y2119" t="str">
            <v>75005310E</v>
          </cell>
          <cell r="Z2119" t="str">
            <v>MAE1000 - MA Electric Distribution PC</v>
          </cell>
          <cell r="AA2119" t="str">
            <v>NONE</v>
          </cell>
          <cell r="AB2119" t="str">
            <v xml:space="preserve">COMPANY 5310 LEVEL ELECT DIST </v>
          </cell>
          <cell r="AE2119">
            <v>0</v>
          </cell>
          <cell r="AK2119">
            <v>39030</v>
          </cell>
        </row>
        <row r="2120">
          <cell r="A2120" t="str">
            <v>C018650</v>
          </cell>
          <cell r="B2120">
            <v>5310</v>
          </cell>
          <cell r="D2120" t="str">
            <v>Rutland New Sub - Fdr Pos</v>
          </cell>
          <cell r="E2120" t="str">
            <v>P_Electric Distribution Sub MA</v>
          </cell>
          <cell r="F2120" t="str">
            <v>DCIG0308P30C</v>
          </cell>
          <cell r="G2120" t="str">
            <v>39</v>
          </cell>
          <cell r="H2120" t="str">
            <v>NONE</v>
          </cell>
          <cell r="I2120" t="str">
            <v>SAENZ, JENNY</v>
          </cell>
          <cell r="J2120" t="str">
            <v>System Capacity &amp; Performance</v>
          </cell>
          <cell r="K2120" t="str">
            <v>D_Non-REP SUB OTHER</v>
          </cell>
          <cell r="L2120" t="str">
            <v>Load Relief</v>
          </cell>
          <cell r="M2120" t="str">
            <v>Specific</v>
          </cell>
          <cell r="O2120" t="str">
            <v>Closed</v>
          </cell>
          <cell r="P2120">
            <v>7494</v>
          </cell>
          <cell r="Q2120" t="str">
            <v>C18650</v>
          </cell>
          <cell r="R2120">
            <v>39009</v>
          </cell>
          <cell r="S2120" t="str">
            <v>diconz</v>
          </cell>
          <cell r="U2120" t="str">
            <v>Install distribution portion on a new 115 - 13.8 kV substation consisting of one distribution feeder.</v>
          </cell>
          <cell r="V2120" t="str">
            <v xml:space="preserve">  </v>
          </cell>
          <cell r="W2120" t="str">
            <v>Initial approval is being requested to transfer charges out of the study project and collect preliminary engineering charges required to secure a suitable substation site (permitting/licensing support activities).</v>
          </cell>
          <cell r="X2120" t="str">
            <v>Div Ops-NE Electric</v>
          </cell>
          <cell r="Y2120" t="str">
            <v>75005310E</v>
          </cell>
          <cell r="Z2120" t="str">
            <v>MAE1000 - MA Electric Distribution PC</v>
          </cell>
          <cell r="AA2120" t="str">
            <v>NONE</v>
          </cell>
          <cell r="AB2120" t="str">
            <v>SUB #55 TREASURE VALLEY,PAXTON</v>
          </cell>
          <cell r="AE2120">
            <v>3</v>
          </cell>
          <cell r="AF2120" t="str">
            <v>3</v>
          </cell>
          <cell r="AG2120">
            <v>39527</v>
          </cell>
          <cell r="AH2120">
            <v>1804000</v>
          </cell>
          <cell r="AI2120">
            <v>0</v>
          </cell>
          <cell r="AJ2120">
            <v>0</v>
          </cell>
          <cell r="AK2120">
            <v>0</v>
          </cell>
          <cell r="AL2120">
            <v>1</v>
          </cell>
          <cell r="AM2120">
            <v>0</v>
          </cell>
          <cell r="AN2120">
            <v>1</v>
          </cell>
        </row>
        <row r="2121">
          <cell r="A2121" t="str">
            <v>C018693</v>
          </cell>
          <cell r="B2121">
            <v>5310</v>
          </cell>
          <cell r="D2121" t="str">
            <v>Circuit Switcher Strategy Co:05 DxT</v>
          </cell>
          <cell r="E2121" t="str">
            <v>P_Dist by Transmission Sub MA</v>
          </cell>
          <cell r="G2121" t="str">
            <v>49</v>
          </cell>
          <cell r="H2121" t="str">
            <v>15</v>
          </cell>
          <cell r="I2121" t="str">
            <v>DUARTE,EILEEN</v>
          </cell>
          <cell r="J2121" t="str">
            <v>Asset Condition</v>
          </cell>
          <cell r="L2121" t="str">
            <v>Asset Replacement</v>
          </cell>
          <cell r="M2121" t="str">
            <v>Program</v>
          </cell>
          <cell r="O2121" t="str">
            <v>open</v>
          </cell>
          <cell r="P2121">
            <v>7239</v>
          </cell>
          <cell r="Q2121" t="str">
            <v>C18693</v>
          </cell>
          <cell r="R2121">
            <v>39009</v>
          </cell>
          <cell r="S2121" t="str">
            <v>mcgraj</v>
          </cell>
          <cell r="U2121" t="str">
            <v>Circuit Switcher Strategy Co:05 DxT</v>
          </cell>
          <cell r="V2121" t="str">
            <v xml:space="preserve">12/1/2006 - Updated for version III of the strategy </v>
          </cell>
          <cell r="W2121" t="str">
            <v xml:space="preserve">  </v>
          </cell>
          <cell r="X2121" t="str">
            <v>Conversion Only</v>
          </cell>
          <cell r="Y2121" t="str">
            <v>99995310E</v>
          </cell>
          <cell r="Z2121" t="str">
            <v>MAE1000 - MA Electric Distribution PC</v>
          </cell>
          <cell r="AA2121" t="str">
            <v>NONE</v>
          </cell>
          <cell r="AB2121" t="str">
            <v xml:space="preserve">COMPANY 5310 LEVEL ELECT DIST </v>
          </cell>
          <cell r="AC2121" t="str">
            <v>A1 C0 X1</v>
          </cell>
          <cell r="AE2121">
            <v>9</v>
          </cell>
          <cell r="AF2121" t="str">
            <v>13</v>
          </cell>
          <cell r="AG2121">
            <v>40660</v>
          </cell>
          <cell r="AH2121">
            <v>75000</v>
          </cell>
        </row>
        <row r="2122">
          <cell r="A2122" t="str">
            <v>C018770</v>
          </cell>
          <cell r="B2122">
            <v>5310</v>
          </cell>
          <cell r="D2122" t="str">
            <v>Pepperell 226L2 Recon</v>
          </cell>
          <cell r="E2122" t="str">
            <v>P_Electric Distribution Line MA</v>
          </cell>
          <cell r="G2122" t="str">
            <v>49</v>
          </cell>
          <cell r="H2122" t="str">
            <v>NONE</v>
          </cell>
          <cell r="I2122" t="str">
            <v>WALSH, NATHAN</v>
          </cell>
          <cell r="J2122" t="str">
            <v>System Capacity &amp; Performance</v>
          </cell>
          <cell r="L2122" t="str">
            <v>Load Relief</v>
          </cell>
          <cell r="M2122" t="str">
            <v>Specific</v>
          </cell>
          <cell r="O2122" t="str">
            <v>Closed</v>
          </cell>
          <cell r="P2122">
            <v>8418</v>
          </cell>
          <cell r="Q2122" t="str">
            <v>C18770</v>
          </cell>
          <cell r="R2122">
            <v>39015</v>
          </cell>
          <cell r="S2122" t="str">
            <v>walshn</v>
          </cell>
          <cell r="U2122" t="str">
            <v>Reconductor 7 sections, ~700' of 4/0 AL to 477 AL.</v>
          </cell>
          <cell r="V2122" t="str">
            <v xml:space="preserve">  </v>
          </cell>
          <cell r="W2122" t="str">
            <v xml:space="preserve">4/0 AL was found on Groton St., Pepperell.  Maps indicate that it is 336AL.  Associated with the new 226L2.  </v>
          </cell>
          <cell r="X2122" t="str">
            <v>Div Ops-NE Electric</v>
          </cell>
          <cell r="Y2122" t="str">
            <v>75005310E</v>
          </cell>
          <cell r="Z2122" t="str">
            <v>MAE1000 - MA Electric Distribution PC</v>
          </cell>
          <cell r="AA2122" t="str">
            <v>NONE</v>
          </cell>
          <cell r="AB2122" t="str">
            <v>MASS PLANT - MA 5310 - MAE1000</v>
          </cell>
          <cell r="AE2122">
            <v>2</v>
          </cell>
          <cell r="AF2122" t="str">
            <v>2</v>
          </cell>
          <cell r="AG2122">
            <v>39223</v>
          </cell>
          <cell r="AH2122">
            <v>30207</v>
          </cell>
          <cell r="AI2122">
            <v>1</v>
          </cell>
          <cell r="AJ2122">
            <v>1</v>
          </cell>
          <cell r="AK2122">
            <v>1</v>
          </cell>
          <cell r="AL2122">
            <v>0</v>
          </cell>
          <cell r="AM2122">
            <v>1</v>
          </cell>
          <cell r="AN2122">
            <v>1</v>
          </cell>
        </row>
        <row r="2123">
          <cell r="A2123" t="str">
            <v>C018970</v>
          </cell>
          <cell r="B2123">
            <v>5310</v>
          </cell>
          <cell r="D2123" t="str">
            <v>Repl 19W2 VCR-Turnpike #19, Lynnfld</v>
          </cell>
          <cell r="E2123" t="str">
            <v>P_Electric Distribution Sub MA</v>
          </cell>
          <cell r="G2123" t="str">
            <v>49</v>
          </cell>
          <cell r="H2123" t="str">
            <v>NONE</v>
          </cell>
          <cell r="J2123" t="str">
            <v>Asset Condition</v>
          </cell>
          <cell r="L2123" t="str">
            <v>Asset Replacement</v>
          </cell>
          <cell r="M2123" t="str">
            <v>Specific</v>
          </cell>
          <cell r="O2123" t="str">
            <v>Closed</v>
          </cell>
          <cell r="P2123">
            <v>7464</v>
          </cell>
          <cell r="Q2123" t="str">
            <v>C18970</v>
          </cell>
          <cell r="R2123">
            <v>39023</v>
          </cell>
          <cell r="S2123" t="str">
            <v>gavin</v>
          </cell>
          <cell r="U2123" t="str">
            <v>Replace 19W2 Vacuum Circuit Recloser at Turnpike #19 Substation due to reliability problems and lack of spare parts</v>
          </cell>
          <cell r="V2123" t="str">
            <v>Type ITE VRM 15-12 Ref # 013467, s/N 86687-A01</v>
          </cell>
          <cell r="W2123" t="str">
            <v>The 19W2 Vacuum Circuit Recloser was installed on 1970 and is an ITE VRM 15-12 s/n 86687-A01. The majority of this type of recloser were replaced in New England due to reliability issues with the operating mechanism and lack of spare parts.</v>
          </cell>
          <cell r="X2123" t="str">
            <v>Div Ops-NE Electric</v>
          </cell>
          <cell r="Y2123" t="str">
            <v>75005310E</v>
          </cell>
          <cell r="Z2123" t="str">
            <v>MAE1000 - MA Electric Distribution PC</v>
          </cell>
          <cell r="AA2123" t="str">
            <v>NONE</v>
          </cell>
          <cell r="AB2123" t="str">
            <v>SUB #19 TURNPIKE, LYNNFIELD</v>
          </cell>
          <cell r="AE2123">
            <v>5</v>
          </cell>
          <cell r="AF2123" t="str">
            <v>5</v>
          </cell>
          <cell r="AG2123">
            <v>39223</v>
          </cell>
          <cell r="AH2123">
            <v>33486</v>
          </cell>
          <cell r="AI2123">
            <v>1</v>
          </cell>
          <cell r="AJ2123">
            <v>1</v>
          </cell>
          <cell r="AK2123">
            <v>1</v>
          </cell>
          <cell r="AL2123">
            <v>0</v>
          </cell>
          <cell r="AM2123">
            <v>1</v>
          </cell>
          <cell r="AN2123">
            <v>1</v>
          </cell>
        </row>
        <row r="2124">
          <cell r="A2124" t="str">
            <v>C018990</v>
          </cell>
          <cell r="B2124">
            <v>5310</v>
          </cell>
          <cell r="D2124" t="str">
            <v>75L3 - Reconductor Broadway, Dracut</v>
          </cell>
          <cell r="E2124" t="str">
            <v>P_Electric Distribution Line MA</v>
          </cell>
          <cell r="G2124" t="str">
            <v>49</v>
          </cell>
          <cell r="H2124" t="str">
            <v>NONE</v>
          </cell>
          <cell r="I2124" t="str">
            <v>HENRY, JOSEPH</v>
          </cell>
          <cell r="J2124" t="str">
            <v>System Capacity &amp; Performance</v>
          </cell>
          <cell r="L2124" t="str">
            <v>Reliability - Dist</v>
          </cell>
          <cell r="M2124" t="str">
            <v>Specific</v>
          </cell>
          <cell r="N2124" t="str">
            <v>Eng Reliability Review</v>
          </cell>
          <cell r="O2124" t="str">
            <v>Closed</v>
          </cell>
          <cell r="P2124">
            <v>7717</v>
          </cell>
          <cell r="Q2124" t="str">
            <v>C18990</v>
          </cell>
          <cell r="R2124">
            <v>39024</v>
          </cell>
          <cell r="S2124" t="str">
            <v>henryj</v>
          </cell>
          <cell r="U2124" t="str">
            <v>Install 10,200' of 477 AL Spacer Cable and Remove 10,200' of 336 AL</v>
          </cell>
          <cell r="V2124" t="str">
            <v xml:space="preserve">  </v>
          </cell>
          <cell r="W2124" t="str">
            <v xml:space="preserve">Since the 75L3 feeder was reconfigured on 7/12/05, there have been 10 mainline outages that have caused either the feeder breaker or a recloser to lockout.  7 out of the 10 outages were caused by a tree (1) or tree limb (6) contact between p.80 and p.123 </v>
          </cell>
          <cell r="X2124" t="str">
            <v>Div Ops-NE Electric</v>
          </cell>
          <cell r="Y2124" t="str">
            <v>75005310E</v>
          </cell>
          <cell r="Z2124" t="str">
            <v>MAE1000 - MA Electric Distribution PC</v>
          </cell>
          <cell r="AA2124" t="str">
            <v>NONE</v>
          </cell>
          <cell r="AB2124" t="str">
            <v>MASS PLANT - MA 5310 - MAE1000</v>
          </cell>
          <cell r="AE2124">
            <v>2</v>
          </cell>
          <cell r="AF2124" t="str">
            <v>2</v>
          </cell>
          <cell r="AG2124">
            <v>39805</v>
          </cell>
          <cell r="AH2124">
            <v>865071</v>
          </cell>
          <cell r="AI2124">
            <v>0</v>
          </cell>
          <cell r="AJ2124">
            <v>0</v>
          </cell>
          <cell r="AK2124">
            <v>0</v>
          </cell>
          <cell r="AL2124">
            <v>1</v>
          </cell>
          <cell r="AM2124">
            <v>0</v>
          </cell>
          <cell r="AN2124">
            <v>1</v>
          </cell>
        </row>
        <row r="2125">
          <cell r="A2125" t="str">
            <v>C019010</v>
          </cell>
          <cell r="B2125">
            <v>5310</v>
          </cell>
          <cell r="D2125" t="str">
            <v>DOTR--MHD#603469-Perryville Rd</v>
          </cell>
          <cell r="E2125" t="str">
            <v>P_Electric Distribution Line MA</v>
          </cell>
          <cell r="F2125" t="str">
            <v>DCIG0108R6</v>
          </cell>
          <cell r="G2125" t="str">
            <v>49</v>
          </cell>
          <cell r="H2125" t="str">
            <v>15</v>
          </cell>
          <cell r="I2125" t="str">
            <v>WYMAN, ANNE</v>
          </cell>
          <cell r="J2125" t="str">
            <v>Statutory/Regulatory</v>
          </cell>
          <cell r="L2125" t="str">
            <v>Public Requirements</v>
          </cell>
          <cell r="M2125" t="str">
            <v>Specific</v>
          </cell>
          <cell r="O2125" t="str">
            <v>Closed</v>
          </cell>
          <cell r="P2125">
            <v>8014</v>
          </cell>
          <cell r="Q2125" t="str">
            <v>C19010</v>
          </cell>
          <cell r="R2125">
            <v>39029</v>
          </cell>
          <cell r="S2125" t="str">
            <v>shaugh</v>
          </cell>
          <cell r="U2125" t="str">
            <v>DOTR--Mass Hiway Job #603469 - Perryville Rd.</v>
          </cell>
          <cell r="V2125" t="str">
            <v>This is a Mass Highway Reimbursable project. The engineer is Mark Carella</v>
          </cell>
          <cell r="W2125" t="str">
            <v>BRIDGE WIDENING_x000D_
RELOCATING POLE #11 FOREIGN POLE#15 20FT DOWN, BUT TOWARDS POLE#10 ON THE RIGHT  AND _x000D_
RELOCATING POLE#15 FOREIGN POLE#14 1/2 20 FT TO THE LEFT._x000D_
RUNNING 1/0 C TREE WIRE AND NEUTRAL ABOUT 150 FT FROM POLE#11 TO POLE#15. ALL WITH ANCHOR AN</v>
          </cell>
          <cell r="X2125" t="str">
            <v>Div Ops-NE Electric</v>
          </cell>
          <cell r="Y2125" t="str">
            <v>75005310E</v>
          </cell>
          <cell r="Z2125" t="str">
            <v>MAE1000 - MA Electric Distribution PC</v>
          </cell>
          <cell r="AA2125" t="str">
            <v>NONE</v>
          </cell>
          <cell r="AB2125" t="str">
            <v xml:space="preserve">COMPANY 5310 LEVEL ELECT DIST </v>
          </cell>
          <cell r="AE2125">
            <v>3</v>
          </cell>
          <cell r="AF2125" t="str">
            <v>3</v>
          </cell>
          <cell r="AG2125">
            <v>39472</v>
          </cell>
          <cell r="AH2125">
            <v>34590</v>
          </cell>
          <cell r="AI2125">
            <v>1</v>
          </cell>
          <cell r="AJ2125">
            <v>1</v>
          </cell>
          <cell r="AK2125">
            <v>1</v>
          </cell>
          <cell r="AL2125">
            <v>0</v>
          </cell>
          <cell r="AM2125">
            <v>1</v>
          </cell>
          <cell r="AN2125">
            <v>1</v>
          </cell>
        </row>
        <row r="2126">
          <cell r="A2126" t="str">
            <v>C019230</v>
          </cell>
          <cell r="B2126">
            <v>5310</v>
          </cell>
          <cell r="D2126" t="str">
            <v>Leominster Security Project</v>
          </cell>
          <cell r="E2126" t="str">
            <v>P_Electric GenPlant Fac IT Share MA</v>
          </cell>
          <cell r="G2126" t="str">
            <v>NONE</v>
          </cell>
          <cell r="H2126" t="str">
            <v>NONE</v>
          </cell>
          <cell r="L2126" t="str">
            <v>Facilities</v>
          </cell>
          <cell r="M2126" t="str">
            <v>Specific</v>
          </cell>
          <cell r="O2126" t="str">
            <v>Closed</v>
          </cell>
          <cell r="P2126">
            <v>9004</v>
          </cell>
          <cell r="Q2126" t="str">
            <v>C19230</v>
          </cell>
          <cell r="R2126">
            <v>39038</v>
          </cell>
          <cell r="S2126" t="str">
            <v>prescg</v>
          </cell>
          <cell r="U2126" t="str">
            <v>Leominster Security Project</v>
          </cell>
          <cell r="V2126" t="str">
            <v xml:space="preserve">  </v>
          </cell>
          <cell r="W2126" t="str">
            <v xml:space="preserve">  </v>
          </cell>
          <cell r="X2126" t="str">
            <v>Conversion Only</v>
          </cell>
          <cell r="Y2126" t="str">
            <v>99995310E</v>
          </cell>
          <cell r="Z2126" t="str">
            <v>MAE1000 - MA Electric Distribution PC</v>
          </cell>
          <cell r="AA2126" t="str">
            <v>NONE</v>
          </cell>
          <cell r="AB2126" t="str">
            <v>SERVICE BLDG - 164 VISCOLOID AVENUE</v>
          </cell>
          <cell r="AE2126">
            <v>1</v>
          </cell>
          <cell r="AF2126" t="str">
            <v>1</v>
          </cell>
          <cell r="AG2126">
            <v>39038</v>
          </cell>
          <cell r="AH2126">
            <v>36000</v>
          </cell>
          <cell r="AI2126">
            <v>1</v>
          </cell>
          <cell r="AJ2126">
            <v>1</v>
          </cell>
          <cell r="AK2126">
            <v>1</v>
          </cell>
          <cell r="AL2126">
            <v>0</v>
          </cell>
          <cell r="AM2126">
            <v>1</v>
          </cell>
          <cell r="AN2126">
            <v>1</v>
          </cell>
        </row>
        <row r="2127">
          <cell r="A2127" t="str">
            <v>C019231</v>
          </cell>
          <cell r="B2127">
            <v>5310</v>
          </cell>
          <cell r="D2127" t="str">
            <v>Malden repave entrance</v>
          </cell>
          <cell r="E2127" t="str">
            <v>P_Electric GenPlant Fac IT Share MA</v>
          </cell>
          <cell r="G2127" t="str">
            <v>NONE</v>
          </cell>
          <cell r="H2127" t="str">
            <v>NONE</v>
          </cell>
          <cell r="M2127" t="str">
            <v>Specific</v>
          </cell>
          <cell r="O2127" t="str">
            <v>Closed</v>
          </cell>
          <cell r="Q2127" t="str">
            <v>C19231</v>
          </cell>
          <cell r="R2127">
            <v>39038</v>
          </cell>
          <cell r="S2127" t="str">
            <v>prescg</v>
          </cell>
          <cell r="U2127" t="str">
            <v>Repave entrance at Malden facility</v>
          </cell>
          <cell r="V2127" t="str">
            <v xml:space="preserve">  </v>
          </cell>
          <cell r="W2127" t="str">
            <v xml:space="preserve">  </v>
          </cell>
          <cell r="X2127" t="str">
            <v>Conversion Only</v>
          </cell>
          <cell r="Y2127" t="str">
            <v>99995310E</v>
          </cell>
          <cell r="Z2127" t="str">
            <v>MAE1000 - MA Electric Distribution PC</v>
          </cell>
          <cell r="AA2127" t="str">
            <v>NONE</v>
          </cell>
          <cell r="AB2127" t="str">
            <v>SERVICE BLDG-170 MEDFORD STREET, MA</v>
          </cell>
          <cell r="AE2127">
            <v>0</v>
          </cell>
        </row>
        <row r="2128">
          <cell r="A2128" t="str">
            <v>C019233</v>
          </cell>
          <cell r="B2128">
            <v>5310</v>
          </cell>
          <cell r="D2128" t="str">
            <v>Methuen replace roof</v>
          </cell>
          <cell r="E2128" t="str">
            <v>P_Electric GenPlant Fac IT Share MA</v>
          </cell>
          <cell r="G2128" t="str">
            <v>NONE</v>
          </cell>
          <cell r="H2128" t="str">
            <v>NONE</v>
          </cell>
          <cell r="M2128" t="str">
            <v>Specific</v>
          </cell>
          <cell r="O2128" t="str">
            <v>Closed</v>
          </cell>
          <cell r="Q2128" t="str">
            <v>C19233</v>
          </cell>
          <cell r="R2128">
            <v>39038</v>
          </cell>
          <cell r="S2128" t="str">
            <v>prescg</v>
          </cell>
          <cell r="U2128" t="str">
            <v>remove and replace roof at  Methuen service center</v>
          </cell>
          <cell r="V2128" t="str">
            <v xml:space="preserve">  </v>
          </cell>
          <cell r="W2128" t="str">
            <v xml:space="preserve">  </v>
          </cell>
          <cell r="X2128" t="str">
            <v>Conversion Only</v>
          </cell>
          <cell r="Y2128" t="str">
            <v>99995310E</v>
          </cell>
          <cell r="Z2128" t="str">
            <v>MAE1000 - MA Electric Distribution PC</v>
          </cell>
          <cell r="AA2128" t="str">
            <v>NONE</v>
          </cell>
          <cell r="AB2128" t="str">
            <v>SERVICE BLDG - PELHAM AVENUE, METHU</v>
          </cell>
          <cell r="AE2128">
            <v>0</v>
          </cell>
        </row>
        <row r="2129">
          <cell r="A2129" t="str">
            <v>C019270</v>
          </cell>
          <cell r="B2129">
            <v>5310</v>
          </cell>
          <cell r="D2129" t="str">
            <v>Methuen replace parking lot</v>
          </cell>
          <cell r="E2129" t="str">
            <v>P_Electric GenPlant Fac IT Share MA</v>
          </cell>
          <cell r="G2129" t="str">
            <v>NONE</v>
          </cell>
          <cell r="H2129" t="str">
            <v>NONE</v>
          </cell>
          <cell r="M2129" t="str">
            <v>Specific</v>
          </cell>
          <cell r="O2129" t="str">
            <v>Closed</v>
          </cell>
          <cell r="Q2129" t="str">
            <v>C19270</v>
          </cell>
          <cell r="R2129">
            <v>39041</v>
          </cell>
          <cell r="S2129" t="str">
            <v>prescg</v>
          </cell>
          <cell r="U2129" t="str">
            <v>Methuen replace parking lot</v>
          </cell>
          <cell r="V2129" t="str">
            <v xml:space="preserve">  </v>
          </cell>
          <cell r="W2129" t="str">
            <v xml:space="preserve">  </v>
          </cell>
          <cell r="X2129" t="str">
            <v>Conversion Only</v>
          </cell>
          <cell r="Y2129" t="str">
            <v>99995310E</v>
          </cell>
          <cell r="Z2129" t="str">
            <v>MAE1000 - MA Electric Distribution PC</v>
          </cell>
          <cell r="AA2129" t="str">
            <v>NONE</v>
          </cell>
          <cell r="AB2129" t="str">
            <v>SERVICE BLDG - PELHAM AVENUE, METHU</v>
          </cell>
          <cell r="AE2129">
            <v>1</v>
          </cell>
        </row>
        <row r="2130">
          <cell r="A2130" t="str">
            <v>C019271</v>
          </cell>
          <cell r="B2130">
            <v>5310</v>
          </cell>
          <cell r="D2130" t="str">
            <v>malden remove &amp; replace parking lot</v>
          </cell>
          <cell r="E2130" t="str">
            <v>P_Electric GenPlant Fac IT Share MA</v>
          </cell>
          <cell r="G2130" t="str">
            <v>NONE</v>
          </cell>
          <cell r="H2130" t="str">
            <v>NONE</v>
          </cell>
          <cell r="M2130" t="str">
            <v>Specific</v>
          </cell>
          <cell r="O2130" t="str">
            <v>Closed</v>
          </cell>
          <cell r="Q2130" t="str">
            <v>C19271</v>
          </cell>
          <cell r="R2130">
            <v>39041</v>
          </cell>
          <cell r="S2130" t="str">
            <v>prescg</v>
          </cell>
          <cell r="U2130" t="str">
            <v>remove and replace parking lot at Malden Facility</v>
          </cell>
          <cell r="V2130" t="str">
            <v xml:space="preserve">  </v>
          </cell>
          <cell r="W2130" t="str">
            <v xml:space="preserve">  </v>
          </cell>
          <cell r="X2130" t="str">
            <v>Conversion Only</v>
          </cell>
          <cell r="Y2130" t="str">
            <v>99995310E</v>
          </cell>
          <cell r="Z2130" t="str">
            <v>MAE1000 - MA Electric Distribution PC</v>
          </cell>
          <cell r="AA2130" t="str">
            <v>NONE</v>
          </cell>
          <cell r="AB2130" t="str">
            <v>SERVICE BLDG-170 MEDFORD STREET, MA</v>
          </cell>
          <cell r="AE2130">
            <v>0</v>
          </cell>
        </row>
        <row r="2131">
          <cell r="A2131" t="str">
            <v>C019273</v>
          </cell>
          <cell r="B2131">
            <v>5310</v>
          </cell>
          <cell r="D2131" t="str">
            <v xml:space="preserve">Glou remove &amp; replace garage roof </v>
          </cell>
          <cell r="E2131" t="str">
            <v>P_Electric GenPlant Fac IT Share MA</v>
          </cell>
          <cell r="G2131" t="str">
            <v>NONE</v>
          </cell>
          <cell r="H2131" t="str">
            <v>NONE</v>
          </cell>
          <cell r="M2131" t="str">
            <v>Specific</v>
          </cell>
          <cell r="O2131" t="str">
            <v>Closed</v>
          </cell>
          <cell r="Q2131" t="str">
            <v>C19273</v>
          </cell>
          <cell r="R2131">
            <v>39041</v>
          </cell>
          <cell r="S2131" t="str">
            <v>prescg</v>
          </cell>
          <cell r="U2131" t="str">
            <v>Gloucester remove and replace garage roof</v>
          </cell>
          <cell r="V2131" t="str">
            <v xml:space="preserve">  </v>
          </cell>
          <cell r="W2131" t="str">
            <v xml:space="preserve">  </v>
          </cell>
          <cell r="X2131" t="str">
            <v>Conversion Only</v>
          </cell>
          <cell r="Y2131" t="str">
            <v>99995310E</v>
          </cell>
          <cell r="Z2131" t="str">
            <v>MAE1000 - MA Electric Distribution PC</v>
          </cell>
          <cell r="AA2131" t="str">
            <v>NONE</v>
          </cell>
          <cell r="AB2131" t="str">
            <v>SERVICE BLDG-170 MEDFORD STREET, MA</v>
          </cell>
          <cell r="AE2131">
            <v>0</v>
          </cell>
        </row>
        <row r="2132">
          <cell r="A2132" t="str">
            <v>C019274</v>
          </cell>
          <cell r="B2132">
            <v>5310</v>
          </cell>
          <cell r="D2132" t="str">
            <v>Malden remove &amp; replace parking lot</v>
          </cell>
          <cell r="E2132" t="str">
            <v>P_Electric GenPlant Fac IT Share MA</v>
          </cell>
          <cell r="G2132" t="str">
            <v>NONE</v>
          </cell>
          <cell r="H2132" t="str">
            <v>NONE</v>
          </cell>
          <cell r="M2132" t="str">
            <v>Specific</v>
          </cell>
          <cell r="O2132" t="str">
            <v>Closed</v>
          </cell>
          <cell r="Q2132" t="str">
            <v>C19274</v>
          </cell>
          <cell r="R2132">
            <v>39041</v>
          </cell>
          <cell r="S2132" t="str">
            <v>prescg</v>
          </cell>
          <cell r="U2132" t="str">
            <v>remove and replace parking lot at Malden Facility</v>
          </cell>
          <cell r="V2132" t="str">
            <v xml:space="preserve">  </v>
          </cell>
          <cell r="W2132" t="str">
            <v xml:space="preserve">  </v>
          </cell>
          <cell r="X2132" t="str">
            <v>Conversion Only</v>
          </cell>
          <cell r="Y2132" t="str">
            <v>99995310E</v>
          </cell>
          <cell r="Z2132" t="str">
            <v>MAE1000 - MA Electric Distribution PC</v>
          </cell>
          <cell r="AA2132" t="str">
            <v>NONE</v>
          </cell>
          <cell r="AB2132" t="str">
            <v>SERVICE BLDG-170 MEDFORD STREET, MA</v>
          </cell>
          <cell r="AE2132">
            <v>0</v>
          </cell>
        </row>
        <row r="2133">
          <cell r="A2133" t="str">
            <v>C019275</v>
          </cell>
          <cell r="B2133">
            <v>5310</v>
          </cell>
          <cell r="D2133" t="str">
            <v>DOTR --MHD#39886 Lower Perry Dudley</v>
          </cell>
          <cell r="E2133" t="str">
            <v>P_Electric Distribution Line MA</v>
          </cell>
          <cell r="F2133" t="str">
            <v>DCIG0108R6</v>
          </cell>
          <cell r="G2133" t="str">
            <v>49</v>
          </cell>
          <cell r="H2133" t="str">
            <v>15</v>
          </cell>
          <cell r="I2133" t="str">
            <v>OSIMBONI, AYO</v>
          </cell>
          <cell r="J2133" t="str">
            <v>Statutory/Regulatory</v>
          </cell>
          <cell r="L2133" t="str">
            <v>Public Requirements</v>
          </cell>
          <cell r="M2133" t="str">
            <v>Specific</v>
          </cell>
          <cell r="O2133" t="str">
            <v>Closed</v>
          </cell>
          <cell r="P2133">
            <v>7979</v>
          </cell>
          <cell r="Q2133" t="str">
            <v>C19275</v>
          </cell>
          <cell r="R2133">
            <v>39041</v>
          </cell>
          <cell r="S2133" t="str">
            <v>shaugh</v>
          </cell>
          <cell r="U2133" t="str">
            <v>DOTR--MA #39886 to relocate poles 6-9 Perryville Rd Dudley</v>
          </cell>
          <cell r="V2133" t="str">
            <v xml:space="preserve">  </v>
          </cell>
          <cell r="W2133" t="str">
            <v xml:space="preserve">Relocating pole #6 through pole#9.  We will be transfering 1/0 C  B wire and a secondary for the 3 sections. </v>
          </cell>
          <cell r="X2133" t="str">
            <v>Div Ops-NE Electric</v>
          </cell>
          <cell r="Y2133" t="str">
            <v>75005310E</v>
          </cell>
          <cell r="Z2133" t="str">
            <v>MAE1000 - MA Electric Distribution PC</v>
          </cell>
          <cell r="AA2133" t="str">
            <v>NONE</v>
          </cell>
          <cell r="AB2133" t="str">
            <v xml:space="preserve">COMPANY 5310 LEVEL ELECT DIST </v>
          </cell>
          <cell r="AE2133">
            <v>3</v>
          </cell>
          <cell r="AF2133" t="str">
            <v>3</v>
          </cell>
          <cell r="AG2133">
            <v>39472</v>
          </cell>
          <cell r="AH2133">
            <v>35108</v>
          </cell>
          <cell r="AI2133">
            <v>1</v>
          </cell>
          <cell r="AJ2133">
            <v>1</v>
          </cell>
          <cell r="AK2133">
            <v>1</v>
          </cell>
          <cell r="AL2133">
            <v>0</v>
          </cell>
          <cell r="AM2133">
            <v>1</v>
          </cell>
          <cell r="AN2133">
            <v>1</v>
          </cell>
        </row>
        <row r="2134">
          <cell r="A2134" t="str">
            <v>C019310</v>
          </cell>
          <cell r="B2134">
            <v>5310</v>
          </cell>
          <cell r="D2134" t="str">
            <v>Purchase Spare 22.9-13.2ZZ Trans</v>
          </cell>
          <cell r="E2134" t="str">
            <v>P_Electric Distribution Sub MA</v>
          </cell>
          <cell r="G2134" t="str">
            <v>49</v>
          </cell>
          <cell r="H2134" t="str">
            <v>NONE</v>
          </cell>
          <cell r="J2134" t="str">
            <v>Asset Condition</v>
          </cell>
          <cell r="L2134" t="str">
            <v>Asset Replacement</v>
          </cell>
          <cell r="M2134" t="str">
            <v>Specific</v>
          </cell>
          <cell r="O2134" t="str">
            <v>Closed</v>
          </cell>
          <cell r="P2134">
            <v>7443</v>
          </cell>
          <cell r="Q2134" t="str">
            <v>C19310</v>
          </cell>
          <cell r="R2134">
            <v>39043</v>
          </cell>
          <cell r="S2134" t="str">
            <v>gavin</v>
          </cell>
          <cell r="U2134" t="str">
            <v>Purchase spare 22.9-13.2kVZZ. 7.7/9.375 MVA Transformer to replace system spare used to replace failed 43L3 22.9-13.2 at Ward Hill Substation</v>
          </cell>
          <cell r="V2134" t="str">
            <v>Failed unit was Reference # 021446 and was replace with System Spare Reference # 024333</v>
          </cell>
          <cell r="W2134" t="str">
            <v>Purchase spare 22.9-13.2kVZZ. 7.7/9.375 MVA Transformer to replace system spare used to replace failed 43L3 22.9-13.2 at Ward Hill Substation</v>
          </cell>
          <cell r="X2134" t="str">
            <v>Conversion Only</v>
          </cell>
          <cell r="Y2134" t="str">
            <v>99995310E</v>
          </cell>
          <cell r="Z2134" t="str">
            <v>MAE1000 - MA Electric Distribution PC</v>
          </cell>
          <cell r="AA2134" t="str">
            <v>NONE</v>
          </cell>
          <cell r="AB2134" t="str">
            <v>WESTBORO CONSTRUCTION HEADQRTRS</v>
          </cell>
          <cell r="AE2134">
            <v>1</v>
          </cell>
          <cell r="AF2134" t="str">
            <v>1</v>
          </cell>
          <cell r="AG2134">
            <v>39064</v>
          </cell>
          <cell r="AH2134">
            <v>295000</v>
          </cell>
          <cell r="AI2134">
            <v>0</v>
          </cell>
          <cell r="AJ2134">
            <v>0</v>
          </cell>
          <cell r="AK2134">
            <v>0</v>
          </cell>
          <cell r="AL2134">
            <v>0</v>
          </cell>
          <cell r="AM2134">
            <v>1</v>
          </cell>
          <cell r="AN2134">
            <v>1</v>
          </cell>
        </row>
        <row r="2135">
          <cell r="A2135" t="str">
            <v>C019410</v>
          </cell>
          <cell r="B2135">
            <v>5310</v>
          </cell>
          <cell r="D2135" t="str">
            <v>Boxford 33L2 Georgetown Recon</v>
          </cell>
          <cell r="E2135" t="str">
            <v>P_Electric Distribution Line MA</v>
          </cell>
          <cell r="G2135" t="str">
            <v>NONE</v>
          </cell>
          <cell r="H2135" t="str">
            <v>NONE</v>
          </cell>
          <cell r="I2135" t="str">
            <v>WALSH, NATHAN</v>
          </cell>
          <cell r="L2135" t="str">
            <v>Reliability - Dist</v>
          </cell>
          <cell r="M2135" t="str">
            <v>Specific</v>
          </cell>
          <cell r="O2135" t="str">
            <v>cancelled</v>
          </cell>
          <cell r="Q2135" t="str">
            <v>C19410</v>
          </cell>
          <cell r="R2135">
            <v>39051</v>
          </cell>
          <cell r="S2135" t="str">
            <v>walshn</v>
          </cell>
          <cell r="U2135" t="str">
            <v>Reconductor 8,800' of 1/0 AL B with TW</v>
          </cell>
          <cell r="V2135" t="str">
            <v xml:space="preserve">  </v>
          </cell>
          <cell r="W2135" t="str">
            <v xml:space="preserve">See attached memo.  </v>
          </cell>
          <cell r="X2135" t="str">
            <v>Div Ops-NE Electric</v>
          </cell>
          <cell r="Y2135" t="str">
            <v>75005310E</v>
          </cell>
          <cell r="Z2135" t="str">
            <v>MAE1000 - MA Electric Distribution PC</v>
          </cell>
          <cell r="AA2135" t="str">
            <v>NONE</v>
          </cell>
          <cell r="AB2135" t="str">
            <v>MASS PLANT - MA 5310 - MAE1000</v>
          </cell>
          <cell r="AE2135">
            <v>0</v>
          </cell>
          <cell r="AK2135">
            <v>39588</v>
          </cell>
        </row>
        <row r="2136">
          <cell r="A2136" t="str">
            <v>C019432</v>
          </cell>
          <cell r="B2136">
            <v>5310</v>
          </cell>
          <cell r="D2136" t="str">
            <v>East Holbrook Security Enhancements</v>
          </cell>
          <cell r="E2136" t="str">
            <v>P_Dist by Transmission Sub MA</v>
          </cell>
          <cell r="G2136" t="str">
            <v>NONE</v>
          </cell>
          <cell r="H2136" t="str">
            <v>NONE</v>
          </cell>
          <cell r="L2136" t="str">
            <v>Other</v>
          </cell>
          <cell r="M2136" t="str">
            <v>Specific</v>
          </cell>
          <cell r="O2136" t="str">
            <v>cancelled</v>
          </cell>
          <cell r="Q2136" t="str">
            <v>C19432</v>
          </cell>
          <cell r="R2136">
            <v>39052</v>
          </cell>
          <cell r="S2136" t="str">
            <v>mcgraj</v>
          </cell>
          <cell r="U2136" t="str">
            <v>East Holbrook - Add security enhancements due to rash of break-ins</v>
          </cell>
          <cell r="V2136" t="str">
            <v xml:space="preserve">  </v>
          </cell>
          <cell r="W2136" t="str">
            <v>Several recent break-ins as on 12/01/2006_x000D_
_x000D_
Need $50K of DOA.</v>
          </cell>
          <cell r="X2136" t="str">
            <v>Div Ops-NE Electric</v>
          </cell>
          <cell r="Y2136" t="str">
            <v>75005310E</v>
          </cell>
          <cell r="Z2136" t="str">
            <v>MAE1000 - MA Electric Distribution PC</v>
          </cell>
          <cell r="AA2136" t="str">
            <v>NONE</v>
          </cell>
          <cell r="AB2136" t="str">
            <v>SUB #2 EAST HOLBROOK, HOLBROOK</v>
          </cell>
          <cell r="AE2136">
            <v>1</v>
          </cell>
          <cell r="AF2136" t="str">
            <v>1</v>
          </cell>
          <cell r="AG2136">
            <v>39052</v>
          </cell>
          <cell r="AH2136">
            <v>50000</v>
          </cell>
          <cell r="AK2136">
            <v>39843</v>
          </cell>
        </row>
        <row r="2137">
          <cell r="A2137" t="str">
            <v>C019631</v>
          </cell>
          <cell r="B2137">
            <v>5310</v>
          </cell>
          <cell r="D2137" t="str">
            <v>DOTR-MHD#601355 Ferry St RRX</v>
          </cell>
          <cell r="E2137" t="str">
            <v>P_Electric Distribution Line MA</v>
          </cell>
          <cell r="F2137" t="str">
            <v>DCIG0108R6</v>
          </cell>
          <cell r="G2137" t="str">
            <v>49</v>
          </cell>
          <cell r="H2137" t="str">
            <v>24</v>
          </cell>
          <cell r="I2137" t="str">
            <v>WYMAN, ANNE</v>
          </cell>
          <cell r="J2137" t="str">
            <v>Statutory/Regulatory</v>
          </cell>
          <cell r="K2137" t="str">
            <v>D_Non-REP LINE OTHER</v>
          </cell>
          <cell r="L2137" t="str">
            <v>Public Requirements</v>
          </cell>
          <cell r="M2137" t="str">
            <v>Specific</v>
          </cell>
          <cell r="O2137" t="str">
            <v>open</v>
          </cell>
          <cell r="P2137">
            <v>7994</v>
          </cell>
          <cell r="Q2137" t="str">
            <v>C19631</v>
          </cell>
          <cell r="R2137">
            <v>39062</v>
          </cell>
          <cell r="S2137" t="str">
            <v>patter</v>
          </cell>
          <cell r="U2137" t="str">
            <v>DOTR--Force Account Estimate  for MHD601355 Ferry Road over B&amp;M/MBTA in Haverhill.  This project is reimbursable</v>
          </cell>
          <cell r="V2137" t="str">
            <v xml:space="preserve">  </v>
          </cell>
          <cell r="W2137" t="str">
            <v>This work is mandated by the Mass Highway department for the Ferry Road bridge reconstruction oven the railroad.</v>
          </cell>
          <cell r="X2137" t="str">
            <v>Div Ops-NE Electric</v>
          </cell>
          <cell r="Y2137" t="str">
            <v>75005310E</v>
          </cell>
          <cell r="Z2137" t="str">
            <v>MAE1000 - MA Electric Distribution PC</v>
          </cell>
          <cell r="AA2137" t="str">
            <v>NONE</v>
          </cell>
          <cell r="AB2137" t="str">
            <v>MASS PLANT - MA 5310 - MAE1000</v>
          </cell>
          <cell r="AC2137" t="str">
            <v>A3 C2 X2</v>
          </cell>
          <cell r="AE2137">
            <v>3</v>
          </cell>
          <cell r="AF2137" t="str">
            <v>3</v>
          </cell>
          <cell r="AG2137">
            <v>40010</v>
          </cell>
          <cell r="AH2137">
            <v>600000</v>
          </cell>
        </row>
        <row r="2138">
          <cell r="A2138" t="str">
            <v>C019672</v>
          </cell>
          <cell r="B2138">
            <v>5310</v>
          </cell>
          <cell r="D2138" t="str">
            <v>DOTR MHD#048710 Morton St.</v>
          </cell>
          <cell r="E2138" t="str">
            <v>P_Electric Distribution Line MA</v>
          </cell>
          <cell r="G2138" t="str">
            <v>49</v>
          </cell>
          <cell r="H2138" t="str">
            <v>15</v>
          </cell>
          <cell r="I2138" t="str">
            <v>OSIMBONI, AYO</v>
          </cell>
          <cell r="J2138" t="str">
            <v>Statutory/Regulatory</v>
          </cell>
          <cell r="L2138" t="str">
            <v>Public Requirements</v>
          </cell>
          <cell r="M2138" t="str">
            <v>Specific</v>
          </cell>
          <cell r="O2138" t="str">
            <v>Closed</v>
          </cell>
          <cell r="P2138">
            <v>7977</v>
          </cell>
          <cell r="Q2138" t="str">
            <v>C19672</v>
          </cell>
          <cell r="R2138">
            <v>39063</v>
          </cell>
          <cell r="S2138" t="str">
            <v>dwyerj</v>
          </cell>
          <cell r="U2138" t="str">
            <v>Relocate facilites off Morton St. bridge, Lowell - MassHighway project # 048710</v>
          </cell>
          <cell r="V2138" t="str">
            <v xml:space="preserve">  </v>
          </cell>
          <cell r="W2138" t="str">
            <v>The work is being done in support of a MassHighway project.</v>
          </cell>
          <cell r="X2138" t="str">
            <v>Div Ops-NE Electric</v>
          </cell>
          <cell r="Y2138" t="str">
            <v>75005310E</v>
          </cell>
          <cell r="Z2138" t="str">
            <v>MAE1000 - MA Electric Distribution PC</v>
          </cell>
          <cell r="AA2138" t="str">
            <v>NONE</v>
          </cell>
          <cell r="AB2138" t="str">
            <v>MASS PLANT - MA 5310 - MAE1000</v>
          </cell>
          <cell r="AE2138">
            <v>3</v>
          </cell>
          <cell r="AF2138" t="str">
            <v>3</v>
          </cell>
          <cell r="AG2138">
            <v>40116</v>
          </cell>
          <cell r="AH2138">
            <v>75000</v>
          </cell>
          <cell r="AI2138">
            <v>1</v>
          </cell>
          <cell r="AJ2138">
            <v>1</v>
          </cell>
          <cell r="AK2138">
            <v>1</v>
          </cell>
          <cell r="AL2138">
            <v>0</v>
          </cell>
          <cell r="AM2138">
            <v>1</v>
          </cell>
          <cell r="AN2138">
            <v>1</v>
          </cell>
        </row>
        <row r="2139">
          <cell r="A2139" t="str">
            <v>C019793</v>
          </cell>
          <cell r="B2139">
            <v>5310</v>
          </cell>
          <cell r="D2139" t="str">
            <v>I-93 widening: NHDOT Proj. #10418-G</v>
          </cell>
          <cell r="E2139" t="str">
            <v>P_Electric Distribution Line MA</v>
          </cell>
          <cell r="G2139" t="str">
            <v>NONE</v>
          </cell>
          <cell r="H2139" t="str">
            <v>NONE</v>
          </cell>
          <cell r="I2139" t="str">
            <v>MULLIGAN, TOM</v>
          </cell>
          <cell r="L2139" t="str">
            <v>Public Requirements</v>
          </cell>
          <cell r="M2139" t="str">
            <v>Specific</v>
          </cell>
          <cell r="O2139" t="str">
            <v>cancelled</v>
          </cell>
          <cell r="Q2139" t="str">
            <v>C19793</v>
          </cell>
          <cell r="R2139">
            <v>39070</v>
          </cell>
          <cell r="S2139" t="str">
            <v>dwyerj</v>
          </cell>
          <cell r="U2139" t="str">
            <v>Multiple New Hampshire Department of Transportation projects along I-93 (Salem, NH to Windham, NH) to accommodate the widening of I-93 and the construction of a park &amp; ride at exit 2 in Salem.</v>
          </cell>
          <cell r="V2139" t="str">
            <v xml:space="preserve">  </v>
          </cell>
          <cell r="W2139" t="str">
            <v>All of the job under this project are being done to accommodate the NHDOT I-93 widening.  The state is requesting that facilities be relocated in multiple locations in Salem, NH and Windham, NH</v>
          </cell>
          <cell r="X2139" t="str">
            <v>Div Ops-NE Electric</v>
          </cell>
          <cell r="Y2139" t="str">
            <v>75005310E</v>
          </cell>
          <cell r="Z2139" t="str">
            <v>MAE1000 - MA Electric Distribution PC</v>
          </cell>
          <cell r="AA2139" t="str">
            <v>NONE</v>
          </cell>
          <cell r="AB2139" t="str">
            <v xml:space="preserve">COMPANY 5310 LEVEL ELECT DIST </v>
          </cell>
          <cell r="AE2139">
            <v>1</v>
          </cell>
          <cell r="AK2139">
            <v>39070</v>
          </cell>
        </row>
        <row r="2140">
          <cell r="A2140" t="str">
            <v>C019891</v>
          </cell>
          <cell r="B2140">
            <v>5310</v>
          </cell>
          <cell r="D2140" t="str">
            <v>70L8 Mainline Hardening</v>
          </cell>
          <cell r="E2140" t="str">
            <v>P_Electric Distribution Line MA</v>
          </cell>
          <cell r="G2140" t="str">
            <v>49</v>
          </cell>
          <cell r="H2140" t="str">
            <v>NONE</v>
          </cell>
          <cell r="J2140" t="str">
            <v>System Capacity &amp; Performance</v>
          </cell>
          <cell r="L2140" t="str">
            <v>Reliability - Dist</v>
          </cell>
          <cell r="M2140" t="str">
            <v>Specific</v>
          </cell>
          <cell r="O2140" t="str">
            <v>Closed</v>
          </cell>
          <cell r="P2140">
            <v>7713</v>
          </cell>
          <cell r="Q2140" t="str">
            <v>C19891</v>
          </cell>
          <cell r="R2140">
            <v>39078</v>
          </cell>
          <cell r="S2140" t="str">
            <v>prifte</v>
          </cell>
          <cell r="U2140" t="str">
            <v>Main line hardening on the 70L8 feeder to improve the reliability in the town of Tewksbury.</v>
          </cell>
          <cell r="V2140" t="str">
            <v xml:space="preserve">The 70L8 feeder, originated from Billerica #70 Substation, has experienced the most interruptions since 2004. The four major causes of interruption on this feeder have been animal contacts, deterioration, lightning and unknown. </v>
          </cell>
          <cell r="W2140" t="str">
            <v>In 2006 YTD Tewksbury is the town with the second-worst SAIFI (2.47), SAIDI (273.08) and CAIDI (111) among towns in the Merrimack Valley area. In the past two years the town of Tewksbury has experienced outages related to substation breaker issues at E. T</v>
          </cell>
          <cell r="X2140" t="str">
            <v>Div Ops-NE Electric</v>
          </cell>
          <cell r="Y2140" t="str">
            <v>75005310E</v>
          </cell>
          <cell r="Z2140" t="str">
            <v>MAE1000 - MA Electric Distribution PC</v>
          </cell>
          <cell r="AA2140" t="str">
            <v>NONE</v>
          </cell>
          <cell r="AB2140" t="str">
            <v>MASS PLANT - MA 5310 - MAE1000</v>
          </cell>
          <cell r="AE2140">
            <v>2</v>
          </cell>
          <cell r="AF2140" t="str">
            <v>2</v>
          </cell>
          <cell r="AG2140">
            <v>39287</v>
          </cell>
          <cell r="AH2140">
            <v>64000</v>
          </cell>
          <cell r="AI2140">
            <v>1</v>
          </cell>
          <cell r="AJ2140">
            <v>1</v>
          </cell>
          <cell r="AK2140">
            <v>1</v>
          </cell>
          <cell r="AL2140">
            <v>0</v>
          </cell>
          <cell r="AM2140">
            <v>1</v>
          </cell>
          <cell r="AN2140">
            <v>1</v>
          </cell>
        </row>
        <row r="2141">
          <cell r="A2141" t="str">
            <v>C019892</v>
          </cell>
          <cell r="B2141">
            <v>5310</v>
          </cell>
          <cell r="D2141" t="str">
            <v>14L1 Mainline Hardening</v>
          </cell>
          <cell r="E2141" t="str">
            <v>P_Electric Distribution Line MA</v>
          </cell>
          <cell r="G2141" t="str">
            <v>NONE</v>
          </cell>
          <cell r="H2141" t="str">
            <v>NONE</v>
          </cell>
          <cell r="I2141" t="str">
            <v>PATTERSON, JAMES</v>
          </cell>
          <cell r="J2141" t="str">
            <v>System Capacity &amp; Performance</v>
          </cell>
          <cell r="L2141" t="str">
            <v>Reliability - Dist</v>
          </cell>
          <cell r="M2141" t="str">
            <v>Specific</v>
          </cell>
          <cell r="O2141" t="str">
            <v>Closed</v>
          </cell>
          <cell r="P2141">
            <v>7648</v>
          </cell>
          <cell r="Q2141" t="str">
            <v>C19892</v>
          </cell>
          <cell r="R2141">
            <v>39078</v>
          </cell>
          <cell r="S2141" t="str">
            <v>prifte</v>
          </cell>
          <cell r="U2141" t="str">
            <v>Conduct a main line hardening on the 14L1 feeder to improve the reliability in the town of Tewksbury.</v>
          </cell>
          <cell r="V2141" t="str">
            <v xml:space="preserve">The 14L1 feeder, originated from Tewksbury #14 Substation, has experienced a lot of interruptions since 2004. The four major causes of interruption on this feeder have been animal contacts, deterioration, lightning and unknown. </v>
          </cell>
          <cell r="W2141" t="str">
            <v>In 2006 YTD Tewksbury is the town with the second-worst SAIFI (2.47), SAIDI (273.08) and CAIDI (111) among towns in the Merrimack Valley area. In the past two years the town of Tewksbury has experienced outages related to substation breaker issues at E. T</v>
          </cell>
          <cell r="X2141" t="str">
            <v>Div Ops-NE Electric</v>
          </cell>
          <cell r="Y2141" t="str">
            <v>75005310E</v>
          </cell>
          <cell r="Z2141" t="str">
            <v>MAE1000 - MA Electric Distribution PC</v>
          </cell>
          <cell r="AA2141" t="str">
            <v>NONE</v>
          </cell>
          <cell r="AB2141" t="str">
            <v>MASS PLANT - MA 5310 - MAE1000</v>
          </cell>
          <cell r="AE2141">
            <v>2</v>
          </cell>
          <cell r="AF2141" t="str">
            <v>2</v>
          </cell>
          <cell r="AG2141">
            <v>39363</v>
          </cell>
          <cell r="AH2141">
            <v>16000</v>
          </cell>
          <cell r="AI2141">
            <v>1</v>
          </cell>
          <cell r="AJ2141">
            <v>1</v>
          </cell>
          <cell r="AK2141">
            <v>1</v>
          </cell>
          <cell r="AL2141">
            <v>0</v>
          </cell>
          <cell r="AM2141">
            <v>1</v>
          </cell>
          <cell r="AN2141">
            <v>1</v>
          </cell>
        </row>
        <row r="2142">
          <cell r="A2142" t="str">
            <v>C019893</v>
          </cell>
          <cell r="B2142">
            <v>5310</v>
          </cell>
          <cell r="D2142" t="str">
            <v>14L3 Mainline Hardening</v>
          </cell>
          <cell r="E2142" t="str">
            <v>P_Electric Distribution Line MA</v>
          </cell>
          <cell r="G2142" t="str">
            <v>49</v>
          </cell>
          <cell r="H2142" t="str">
            <v>NONE</v>
          </cell>
          <cell r="I2142" t="str">
            <v>PATTERSON, JAMES</v>
          </cell>
          <cell r="J2142" t="str">
            <v>System Capacity &amp; Performance</v>
          </cell>
          <cell r="L2142" t="str">
            <v>Reliability - Dist</v>
          </cell>
          <cell r="M2142" t="str">
            <v>Specific</v>
          </cell>
          <cell r="O2142" t="str">
            <v>Closed</v>
          </cell>
          <cell r="P2142">
            <v>7649</v>
          </cell>
          <cell r="Q2142" t="str">
            <v>C19893</v>
          </cell>
          <cell r="R2142">
            <v>39078</v>
          </cell>
          <cell r="S2142" t="str">
            <v>prifte</v>
          </cell>
          <cell r="U2142" t="str">
            <v>Conduct a main line hardening on the 14L3 feeder to improve the reliability in the town of Tewksbury.</v>
          </cell>
          <cell r="V2142" t="str">
            <v>The 14L3 feeder, originated from Tewksbury #14 Substation, has experienced a lot of interruptions since 2004. The four major causes of interruption on this feeder have been animal contacts, deterioration, lightning and unknown.</v>
          </cell>
          <cell r="W2142" t="str">
            <v>In 2006 YTD Tewksbury is the town with the second-worst SAIFI (2.47), SAIDI (273.08) and CAIDI (111) among towns in the Merrimack Valley area. In the past two years the town of Tewksbury has experienced outages related to substation breaker issues at E. T</v>
          </cell>
          <cell r="X2142" t="str">
            <v>Div Ops-NE Electric</v>
          </cell>
          <cell r="Y2142" t="str">
            <v>75005310E</v>
          </cell>
          <cell r="Z2142" t="str">
            <v>MAE1000 - MA Electric Distribution PC</v>
          </cell>
          <cell r="AA2142" t="str">
            <v>NONE</v>
          </cell>
          <cell r="AB2142" t="str">
            <v>MASS PLANT - MA 5310 - MAE1000</v>
          </cell>
          <cell r="AE2142">
            <v>2</v>
          </cell>
          <cell r="AF2142" t="str">
            <v>2</v>
          </cell>
          <cell r="AG2142">
            <v>39366</v>
          </cell>
          <cell r="AH2142">
            <v>114000</v>
          </cell>
          <cell r="AI2142">
            <v>0</v>
          </cell>
          <cell r="AJ2142">
            <v>1</v>
          </cell>
          <cell r="AK2142">
            <v>1</v>
          </cell>
          <cell r="AL2142">
            <v>0</v>
          </cell>
          <cell r="AM2142">
            <v>1</v>
          </cell>
          <cell r="AN2142">
            <v>1</v>
          </cell>
        </row>
        <row r="2143">
          <cell r="A2143" t="str">
            <v>C019931</v>
          </cell>
          <cell r="B2143">
            <v>5310</v>
          </cell>
          <cell r="D2143" t="str">
            <v>DOTR-MHD#603843- Leonard St - Adams</v>
          </cell>
          <cell r="E2143" t="str">
            <v>P_Electric Distribution Line MA</v>
          </cell>
          <cell r="F2143" t="str">
            <v>DCIG0108R6</v>
          </cell>
          <cell r="G2143" t="str">
            <v>49</v>
          </cell>
          <cell r="H2143" t="str">
            <v>NONE</v>
          </cell>
          <cell r="I2143" t="str">
            <v>OSIMBONI, AYO</v>
          </cell>
          <cell r="J2143" t="str">
            <v>Statutory/Regulatory</v>
          </cell>
          <cell r="L2143" t="str">
            <v>Public Requirements</v>
          </cell>
          <cell r="M2143" t="str">
            <v>Specific</v>
          </cell>
          <cell r="O2143" t="str">
            <v>Closed</v>
          </cell>
          <cell r="P2143">
            <v>8022</v>
          </cell>
          <cell r="Q2143" t="str">
            <v>C19931</v>
          </cell>
          <cell r="R2143">
            <v>39079</v>
          </cell>
          <cell r="S2143" t="str">
            <v>alvara</v>
          </cell>
          <cell r="U2143" t="str">
            <v>Relocation of pole &amp; line over Bridge - FORCED ACCOUNT - Mass Highway Dept</v>
          </cell>
          <cell r="V2143" t="str">
            <v xml:space="preserve">  </v>
          </cell>
          <cell r="W2143" t="str">
            <v>Pole and Line relocation over bridge at request of Mass. Highway dept (doing bridge work here) at Leonard St over Dry Brook in Adams, MA</v>
          </cell>
          <cell r="X2143" t="str">
            <v>Div Ops-NE Electric</v>
          </cell>
          <cell r="Y2143" t="str">
            <v>75005310E</v>
          </cell>
          <cell r="Z2143" t="str">
            <v>MAE1000 - MA Electric Distribution PC</v>
          </cell>
          <cell r="AA2143" t="str">
            <v>NONE</v>
          </cell>
          <cell r="AB2143" t="str">
            <v xml:space="preserve">COMPANY 5310 LEVEL ELECT DIST </v>
          </cell>
          <cell r="AE2143">
            <v>3</v>
          </cell>
          <cell r="AF2143" t="str">
            <v>3</v>
          </cell>
          <cell r="AG2143">
            <v>39472</v>
          </cell>
          <cell r="AH2143">
            <v>47260</v>
          </cell>
          <cell r="AI2143">
            <v>1</v>
          </cell>
          <cell r="AJ2143">
            <v>1</v>
          </cell>
          <cell r="AK2143">
            <v>1</v>
          </cell>
          <cell r="AL2143">
            <v>0</v>
          </cell>
          <cell r="AM2143">
            <v>1</v>
          </cell>
          <cell r="AN2143">
            <v>1</v>
          </cell>
        </row>
        <row r="2144">
          <cell r="A2144" t="str">
            <v>C019937</v>
          </cell>
          <cell r="B2144">
            <v>5310</v>
          </cell>
          <cell r="D2144" t="str">
            <v>59L1 ERR - 3-Phase Extension</v>
          </cell>
          <cell r="E2144" t="str">
            <v>P_Electric Distribution Line MA</v>
          </cell>
          <cell r="G2144" t="str">
            <v>49</v>
          </cell>
          <cell r="H2144" t="str">
            <v>NONE</v>
          </cell>
          <cell r="I2144" t="str">
            <v>KHANNA, MONA</v>
          </cell>
          <cell r="J2144" t="str">
            <v>System Capacity &amp; Performance</v>
          </cell>
          <cell r="L2144" t="str">
            <v>Load Relief</v>
          </cell>
          <cell r="M2144" t="str">
            <v>Specific</v>
          </cell>
          <cell r="N2144" t="str">
            <v>Eng Reliability Review</v>
          </cell>
          <cell r="O2144" t="str">
            <v>Closed</v>
          </cell>
          <cell r="P2144">
            <v>7706</v>
          </cell>
          <cell r="Q2144" t="str">
            <v>C19937</v>
          </cell>
          <cell r="R2144">
            <v>39079</v>
          </cell>
          <cell r="S2144" t="str">
            <v>khannm</v>
          </cell>
          <cell r="U2144" t="str">
            <v>3-phase extension</v>
          </cell>
          <cell r="V2144" t="str">
            <v xml:space="preserve">  </v>
          </cell>
          <cell r="W2144" t="str">
            <v>The single-phase side-tap off of P. 609 Lowell St, Andover is overloaded and is the cause of major reliability issues and customer complaints. The side-tap fuse was upgraded from 40K to 65K and then to 100K due to the overloaded condition this summer. The</v>
          </cell>
          <cell r="X2144" t="str">
            <v>Div Ops-NE Electric</v>
          </cell>
          <cell r="Y2144" t="str">
            <v>75005310E</v>
          </cell>
          <cell r="Z2144" t="str">
            <v>MAE1000 - MA Electric Distribution PC</v>
          </cell>
          <cell r="AA2144" t="str">
            <v>NONE</v>
          </cell>
          <cell r="AB2144" t="str">
            <v>MASS PLANT - MA 5310 - MAE1000</v>
          </cell>
          <cell r="AE2144">
            <v>2</v>
          </cell>
          <cell r="AF2144" t="str">
            <v>2</v>
          </cell>
          <cell r="AG2144">
            <v>39472</v>
          </cell>
          <cell r="AH2144">
            <v>201474</v>
          </cell>
          <cell r="AI2144">
            <v>0</v>
          </cell>
          <cell r="AJ2144">
            <v>0</v>
          </cell>
          <cell r="AK2144">
            <v>1</v>
          </cell>
          <cell r="AL2144">
            <v>0</v>
          </cell>
          <cell r="AM2144">
            <v>1</v>
          </cell>
          <cell r="AN2144">
            <v>1</v>
          </cell>
        </row>
        <row r="2145">
          <cell r="A2145" t="str">
            <v>C019971</v>
          </cell>
          <cell r="B2145">
            <v>5310</v>
          </cell>
          <cell r="D2145" t="str">
            <v>Bancroft St, Worc- AMCB Replacement</v>
          </cell>
          <cell r="E2145" t="str">
            <v>P_Electric Distribution Sub MA</v>
          </cell>
          <cell r="G2145" t="str">
            <v>49</v>
          </cell>
          <cell r="H2145" t="str">
            <v>NONE</v>
          </cell>
          <cell r="I2145" t="str">
            <v>MICHEL, MICHAEL-FRANTZ</v>
          </cell>
          <cell r="J2145" t="str">
            <v>Asset Condition</v>
          </cell>
          <cell r="L2145" t="str">
            <v>Asset Replacement</v>
          </cell>
          <cell r="M2145" t="str">
            <v>Specific</v>
          </cell>
          <cell r="N2145" t="str">
            <v>Substation Asset Replacement</v>
          </cell>
          <cell r="O2145" t="str">
            <v>Closed</v>
          </cell>
          <cell r="P2145">
            <v>7175</v>
          </cell>
          <cell r="Q2145" t="str">
            <v>C19971</v>
          </cell>
          <cell r="R2145">
            <v>39084</v>
          </cell>
          <cell r="S2145" t="str">
            <v>gavin</v>
          </cell>
          <cell r="U2145" t="str">
            <v>Replace 9 - 4.16kV 1200 Amp Allis Chalmers Type AM-150C Air Magnetic Circuit Breakers</v>
          </cell>
          <cell r="V2145" t="str">
            <v xml:space="preserve">  </v>
          </cell>
          <cell r="W2145" t="str">
            <v xml:space="preserve">Asset Replacement of 9 - 4.16kV 1200 Amp Allis Chalmers Type AM-150C Air Magnetic Circuit Breakers. Breakers were installed in 1953. </v>
          </cell>
          <cell r="X2145" t="str">
            <v>Div Ops-NE Electric</v>
          </cell>
          <cell r="Y2145" t="str">
            <v>75005310E</v>
          </cell>
          <cell r="Z2145" t="str">
            <v>MAE1000 - MA Electric Distribution PC</v>
          </cell>
          <cell r="AA2145" t="str">
            <v>NONE</v>
          </cell>
          <cell r="AB2145" t="str">
            <v>SUB #3 BANCROFT ST, WORCESTER</v>
          </cell>
          <cell r="AE2145">
            <v>1</v>
          </cell>
          <cell r="AF2145" t="str">
            <v>1</v>
          </cell>
          <cell r="AG2145">
            <v>39094</v>
          </cell>
          <cell r="AH2145">
            <v>150000</v>
          </cell>
          <cell r="AI2145">
            <v>0</v>
          </cell>
          <cell r="AJ2145">
            <v>1</v>
          </cell>
          <cell r="AK2145">
            <v>1</v>
          </cell>
          <cell r="AL2145">
            <v>0</v>
          </cell>
          <cell r="AM2145">
            <v>1</v>
          </cell>
          <cell r="AN2145">
            <v>1</v>
          </cell>
        </row>
        <row r="2146">
          <cell r="A2146" t="str">
            <v>C019991</v>
          </cell>
          <cell r="B2146">
            <v>5310</v>
          </cell>
          <cell r="D2146" t="str">
            <v>WOrcester Loading Dock Roof</v>
          </cell>
          <cell r="E2146" t="str">
            <v>P_Electric GenPlant Fac IT Share MA</v>
          </cell>
          <cell r="G2146" t="str">
            <v>NONE</v>
          </cell>
          <cell r="H2146" t="str">
            <v>NONE</v>
          </cell>
          <cell r="L2146" t="str">
            <v>Facilities</v>
          </cell>
          <cell r="M2146" t="str">
            <v>Specific</v>
          </cell>
          <cell r="O2146" t="str">
            <v>Closed</v>
          </cell>
          <cell r="P2146">
            <v>9028</v>
          </cell>
          <cell r="Q2146" t="str">
            <v>C19991</v>
          </cell>
          <cell r="R2146">
            <v>39084</v>
          </cell>
          <cell r="S2146" t="str">
            <v>prescg</v>
          </cell>
          <cell r="U2146" t="str">
            <v>WOrcester Loading Dock Roof</v>
          </cell>
          <cell r="V2146" t="str">
            <v xml:space="preserve">  </v>
          </cell>
          <cell r="W2146" t="str">
            <v xml:space="preserve">  </v>
          </cell>
          <cell r="X2146" t="str">
            <v>Conversion Only</v>
          </cell>
          <cell r="Y2146" t="str">
            <v>99995310E</v>
          </cell>
          <cell r="Z2146" t="str">
            <v>MAE1000 - MA Electric Distribution PC</v>
          </cell>
          <cell r="AA2146" t="str">
            <v>NONE</v>
          </cell>
          <cell r="AB2146" t="str">
            <v>SERVICE BLDG-939 SOUTHBRIDGE STREET</v>
          </cell>
          <cell r="AE2146">
            <v>1</v>
          </cell>
          <cell r="AF2146" t="str">
            <v>1</v>
          </cell>
          <cell r="AG2146">
            <v>39084</v>
          </cell>
          <cell r="AH2146">
            <v>48000</v>
          </cell>
          <cell r="AI2146">
            <v>1</v>
          </cell>
          <cell r="AJ2146">
            <v>1</v>
          </cell>
          <cell r="AK2146">
            <v>1</v>
          </cell>
          <cell r="AL2146">
            <v>0</v>
          </cell>
          <cell r="AM2146">
            <v>1</v>
          </cell>
          <cell r="AN2146">
            <v>1</v>
          </cell>
        </row>
        <row r="2147">
          <cell r="A2147" t="str">
            <v>C020031</v>
          </cell>
          <cell r="B2147">
            <v>5310</v>
          </cell>
          <cell r="D2147" t="str">
            <v>DOT-SS WEY Road Job Main St</v>
          </cell>
          <cell r="E2147" t="str">
            <v>P_Electric Distribution Line MA</v>
          </cell>
          <cell r="F2147" t="str">
            <v>DCIG0108R6</v>
          </cell>
          <cell r="G2147" t="str">
            <v>49</v>
          </cell>
          <cell r="H2147" t="str">
            <v>NONE</v>
          </cell>
          <cell r="I2147" t="str">
            <v>OSIMBONI, AYO</v>
          </cell>
          <cell r="J2147" t="str">
            <v>Statutory/Regulatory</v>
          </cell>
          <cell r="L2147" t="str">
            <v>Public Requirements</v>
          </cell>
          <cell r="M2147" t="str">
            <v>Specific</v>
          </cell>
          <cell r="O2147" t="str">
            <v>Closed</v>
          </cell>
          <cell r="P2147">
            <v>8055</v>
          </cell>
          <cell r="Q2147" t="str">
            <v>C20031</v>
          </cell>
          <cell r="R2147">
            <v>39086</v>
          </cell>
          <cell r="S2147" t="str">
            <v>breton</v>
          </cell>
          <cell r="U2147" t="str">
            <v>Main St Weymouth Route 18. Relocation of 71 poles and addition of 9 new poles due to road widening project by the Massachusetts Highway Department. The pole relocations involve the transfering of circuits 12W4, 2W2, 3J91, 3J92 and 3J9</v>
          </cell>
          <cell r="V2147" t="str">
            <v xml:space="preserve">  </v>
          </cell>
          <cell r="W2147" t="str">
            <v>This project involves the relocation of 71 poles and the installation of 9 poles due to the Route 18 (Weymouth) project by the Massachusetts Highway Department. Work consists of moving NGrid's facilties to new locations including circuits 12W4, 2W2, 3J91,</v>
          </cell>
          <cell r="X2147" t="str">
            <v>Div Ops-NE Electric</v>
          </cell>
          <cell r="Y2147" t="str">
            <v>75005310E</v>
          </cell>
          <cell r="Z2147" t="str">
            <v>MAE1000 - MA Electric Distribution PC</v>
          </cell>
          <cell r="AA2147" t="str">
            <v>NONE</v>
          </cell>
          <cell r="AB2147" t="str">
            <v>MASS PLANT - MA 5310 - MAE1000</v>
          </cell>
          <cell r="AE2147">
            <v>3</v>
          </cell>
          <cell r="AF2147" t="str">
            <v>3</v>
          </cell>
          <cell r="AG2147">
            <v>39470</v>
          </cell>
          <cell r="AH2147">
            <v>1057777</v>
          </cell>
          <cell r="AI2147">
            <v>0</v>
          </cell>
          <cell r="AJ2147">
            <v>0</v>
          </cell>
          <cell r="AK2147">
            <v>0</v>
          </cell>
          <cell r="AL2147">
            <v>1</v>
          </cell>
          <cell r="AM2147">
            <v>0</v>
          </cell>
          <cell r="AN2147">
            <v>1</v>
          </cell>
        </row>
        <row r="2148">
          <cell r="A2148" t="str">
            <v>C020052</v>
          </cell>
          <cell r="B2148">
            <v>5310</v>
          </cell>
          <cell r="D2148" t="str">
            <v>Billerica 70L8 Feeder Tie</v>
          </cell>
          <cell r="E2148" t="str">
            <v>P_Electric Distribution Line MA</v>
          </cell>
          <cell r="G2148" t="str">
            <v>49</v>
          </cell>
          <cell r="H2148" t="str">
            <v>NONE</v>
          </cell>
          <cell r="I2148" t="str">
            <v>BARYS, FRANCIS R</v>
          </cell>
          <cell r="J2148" t="str">
            <v>System Capacity &amp; Performance</v>
          </cell>
          <cell r="L2148" t="str">
            <v>Load Relief</v>
          </cell>
          <cell r="M2148" t="str">
            <v>Specific</v>
          </cell>
          <cell r="N2148" t="str">
            <v>HUF/Feeder Health Review</v>
          </cell>
          <cell r="O2148" t="str">
            <v>Closed</v>
          </cell>
          <cell r="P2148">
            <v>7768</v>
          </cell>
          <cell r="Q2148" t="str">
            <v>C20052</v>
          </cell>
          <cell r="R2148">
            <v>39087</v>
          </cell>
          <cell r="S2148" t="str">
            <v>barys</v>
          </cell>
          <cell r="U2148" t="str">
            <v>Construct a 2,000 foot express feeder tie between the Billerica 70L6 and 70L8 feeders. Transfer approximately 100 amps from 70L8 to 70L6 for load relief.</v>
          </cell>
          <cell r="V2148" t="str">
            <v xml:space="preserve">  </v>
          </cell>
          <cell r="W2148" t="str">
            <v xml:space="preserve">The Billerica 70L8 feeder is forecasted to reach 118% of its summer normal rating during the summer of 2007. </v>
          </cell>
          <cell r="X2148" t="str">
            <v>Div Ops-NE Electric</v>
          </cell>
          <cell r="Y2148" t="str">
            <v>75005310E</v>
          </cell>
          <cell r="Z2148" t="str">
            <v>MAE1000 - MA Electric Distribution PC</v>
          </cell>
          <cell r="AA2148" t="str">
            <v>NONE</v>
          </cell>
          <cell r="AB2148" t="str">
            <v>SUB #70 BILLERICA - OFF POLLARD STR</v>
          </cell>
          <cell r="AE2148">
            <v>1</v>
          </cell>
          <cell r="AF2148" t="str">
            <v>1</v>
          </cell>
          <cell r="AG2148">
            <v>39087</v>
          </cell>
          <cell r="AH2148">
            <v>180000</v>
          </cell>
          <cell r="AI2148">
            <v>0</v>
          </cell>
          <cell r="AJ2148">
            <v>1</v>
          </cell>
          <cell r="AK2148">
            <v>1</v>
          </cell>
          <cell r="AL2148">
            <v>0</v>
          </cell>
          <cell r="AM2148">
            <v>1</v>
          </cell>
          <cell r="AN2148">
            <v>1</v>
          </cell>
        </row>
        <row r="2149">
          <cell r="A2149" t="str">
            <v>C020172</v>
          </cell>
          <cell r="B2149">
            <v>5310</v>
          </cell>
          <cell r="D2149" t="str">
            <v>MHD N.Andover Old Commons</v>
          </cell>
          <cell r="E2149" t="str">
            <v>P_Electric Distribution Line MA</v>
          </cell>
          <cell r="G2149" t="str">
            <v>NONE</v>
          </cell>
          <cell r="H2149" t="str">
            <v>NONE</v>
          </cell>
          <cell r="I2149" t="str">
            <v>PATTERSON, JAMES</v>
          </cell>
          <cell r="L2149" t="str">
            <v>Public Requirements</v>
          </cell>
          <cell r="M2149" t="str">
            <v>Specific</v>
          </cell>
          <cell r="O2149" t="str">
            <v>Closed</v>
          </cell>
          <cell r="Q2149" t="str">
            <v>C20172</v>
          </cell>
          <cell r="R2149">
            <v>39092</v>
          </cell>
          <cell r="S2149" t="str">
            <v>patter</v>
          </cell>
          <cell r="U2149" t="str">
            <v>I/R 30 poles and associated equipment to accomadate Mass Highway road reconstruction.  Install 2000 feet of 3-477; transfer secondary.  Remove old equipment.</v>
          </cell>
          <cell r="V2149" t="str">
            <v xml:space="preserve">  </v>
          </cell>
          <cell r="W2149" t="str">
            <v xml:space="preserve">Roadway construction is presently being performed and poles are interfering with the ongoing project. NGRID position and responsibility in the past is to insure cooperation and assistance in project of this nature. </v>
          </cell>
          <cell r="X2149" t="str">
            <v>Div Ops-NE Electric</v>
          </cell>
          <cell r="Y2149" t="str">
            <v>75005310E</v>
          </cell>
          <cell r="Z2149" t="str">
            <v>MAE1000 - MA Electric Distribution PC</v>
          </cell>
          <cell r="AA2149" t="str">
            <v>NONE</v>
          </cell>
          <cell r="AB2149" t="str">
            <v>MASS PLANT - MA 5310 - MAE1000</v>
          </cell>
          <cell r="AE2149">
            <v>0</v>
          </cell>
        </row>
        <row r="2150">
          <cell r="A2150" t="str">
            <v>C020176</v>
          </cell>
          <cell r="B2150">
            <v>5310</v>
          </cell>
          <cell r="D2150" t="str">
            <v>NE Mobile Substations</v>
          </cell>
          <cell r="E2150" t="str">
            <v>P_Electric Distribution Sub MA</v>
          </cell>
          <cell r="G2150" t="str">
            <v>NONE</v>
          </cell>
          <cell r="H2150" t="str">
            <v>12</v>
          </cell>
          <cell r="J2150" t="str">
            <v>System Capacity &amp; Performance</v>
          </cell>
          <cell r="L2150" t="str">
            <v>Reliability - Dist</v>
          </cell>
          <cell r="M2150" t="str">
            <v>Program</v>
          </cell>
          <cell r="O2150" t="str">
            <v>cancelled</v>
          </cell>
          <cell r="P2150">
            <v>7407</v>
          </cell>
          <cell r="Q2150" t="str">
            <v>C20176</v>
          </cell>
          <cell r="R2150">
            <v>39092</v>
          </cell>
          <cell r="S2150" t="str">
            <v>cerulj</v>
          </cell>
          <cell r="U2150" t="str">
            <v>Placeholder for mobile substation request in FY'08 NE spending plan</v>
          </cell>
          <cell r="V2150" t="str">
            <v xml:space="preserve">  </v>
          </cell>
          <cell r="W2150" t="str">
            <v xml:space="preserve">  </v>
          </cell>
          <cell r="X2150" t="str">
            <v>Conversion Only</v>
          </cell>
          <cell r="Y2150" t="str">
            <v>99995310E</v>
          </cell>
          <cell r="Z2150" t="str">
            <v>MAE1000 - MA Electric Distribution PC</v>
          </cell>
          <cell r="AA2150" t="str">
            <v>NONE</v>
          </cell>
          <cell r="AB2150" t="str">
            <v xml:space="preserve">COMPANY 5310 LEVEL ELECT DIST </v>
          </cell>
          <cell r="AE2150">
            <v>0</v>
          </cell>
          <cell r="AK2150">
            <v>40263</v>
          </cell>
        </row>
        <row r="2151">
          <cell r="A2151" t="str">
            <v>C020177</v>
          </cell>
          <cell r="B2151">
            <v>5310</v>
          </cell>
          <cell r="D2151" t="str">
            <v>Placeholder for D/F in New England</v>
          </cell>
          <cell r="E2151" t="str">
            <v>P_Electric Distribution Sub MA</v>
          </cell>
          <cell r="G2151" t="str">
            <v>49</v>
          </cell>
          <cell r="H2151" t="str">
            <v>NONE</v>
          </cell>
          <cell r="J2151" t="str">
            <v>Damage/Failure</v>
          </cell>
          <cell r="L2151" t="str">
            <v>Damage/Failure</v>
          </cell>
          <cell r="M2151" t="str">
            <v>Program</v>
          </cell>
          <cell r="O2151" t="str">
            <v>cancelled</v>
          </cell>
          <cell r="P2151">
            <v>7433</v>
          </cell>
          <cell r="Q2151" t="str">
            <v>C20177</v>
          </cell>
          <cell r="R2151">
            <v>39092</v>
          </cell>
          <cell r="S2151" t="str">
            <v>cerulj</v>
          </cell>
          <cell r="U2151" t="str">
            <v>Annual damage failure placeholder to reserve funds for specific damage failure projects occuring through FY08</v>
          </cell>
          <cell r="V2151" t="str">
            <v xml:space="preserve">  </v>
          </cell>
          <cell r="W2151" t="str">
            <v xml:space="preserve">  </v>
          </cell>
          <cell r="X2151" t="str">
            <v>Conversion Only</v>
          </cell>
          <cell r="Y2151" t="str">
            <v>99995310E</v>
          </cell>
          <cell r="Z2151" t="str">
            <v>MAE1000 - MA Electric Distribution PC</v>
          </cell>
          <cell r="AA2151" t="str">
            <v>NONE</v>
          </cell>
          <cell r="AB2151" t="str">
            <v xml:space="preserve">COMPANY 5310 LEVEL ELECT DIST </v>
          </cell>
          <cell r="AE2151">
            <v>0</v>
          </cell>
          <cell r="AK2151">
            <v>40263</v>
          </cell>
        </row>
        <row r="2152">
          <cell r="A2152" t="str">
            <v>C020213</v>
          </cell>
          <cell r="B2152">
            <v>5310</v>
          </cell>
          <cell r="D2152" t="str">
            <v>DOT MHD#600398. Depot St-Easton</v>
          </cell>
          <cell r="E2152" t="str">
            <v>P_Electric Distribution Line MA</v>
          </cell>
          <cell r="F2152" t="str">
            <v>DCIG0108R6</v>
          </cell>
          <cell r="G2152" t="str">
            <v>49</v>
          </cell>
          <cell r="H2152" t="str">
            <v>NONE</v>
          </cell>
          <cell r="I2152" t="str">
            <v>OSIMBONI, AYO</v>
          </cell>
          <cell r="J2152" t="str">
            <v>Statutory/Regulatory</v>
          </cell>
          <cell r="L2152" t="str">
            <v>Public Requirements</v>
          </cell>
          <cell r="M2152" t="str">
            <v>Specific</v>
          </cell>
          <cell r="O2152" t="str">
            <v>Closed</v>
          </cell>
          <cell r="P2152">
            <v>7931</v>
          </cell>
          <cell r="Q2152" t="str">
            <v>C20213</v>
          </cell>
          <cell r="R2152">
            <v>39093</v>
          </cell>
          <cell r="S2152" t="str">
            <v>yepez</v>
          </cell>
          <cell r="U2152" t="str">
            <v>Road Widening by Mass Highway on Depot Street in Easton. Relocation of 30 poles by Verizon &amp; NGrid. Rebuild 92W54 and 92W79 circuits along Depot St.</v>
          </cell>
          <cell r="V2152" t="str">
            <v xml:space="preserve">  </v>
          </cell>
          <cell r="W2152" t="str">
            <v>Road widening by the Massachusetts Highway Department. 24 Poles are being replaced and relocated by Verizon and 6 poles, under the transmission lines, will be relocated by NGrid. Reconstruction of circuits 92W54 and 92W79 along Depot St</v>
          </cell>
          <cell r="X2152" t="str">
            <v>Div Ops-NE Electric</v>
          </cell>
          <cell r="Y2152" t="str">
            <v>75005310E</v>
          </cell>
          <cell r="Z2152" t="str">
            <v>MAE1000 - MA Electric Distribution PC</v>
          </cell>
          <cell r="AA2152" t="str">
            <v>NONE</v>
          </cell>
          <cell r="AB2152" t="str">
            <v>MASS PLANT - MA 5310 - MAE1000</v>
          </cell>
          <cell r="AE2152">
            <v>4</v>
          </cell>
          <cell r="AF2152" t="str">
            <v>4</v>
          </cell>
          <cell r="AG2152">
            <v>39475</v>
          </cell>
          <cell r="AH2152">
            <v>754000</v>
          </cell>
          <cell r="AI2152">
            <v>0</v>
          </cell>
          <cell r="AJ2152">
            <v>0</v>
          </cell>
          <cell r="AK2152">
            <v>0</v>
          </cell>
          <cell r="AL2152">
            <v>1</v>
          </cell>
          <cell r="AM2152">
            <v>0</v>
          </cell>
          <cell r="AN2152">
            <v>1</v>
          </cell>
        </row>
        <row r="2153">
          <cell r="A2153" t="str">
            <v>C020272</v>
          </cell>
          <cell r="B2153">
            <v>5310</v>
          </cell>
          <cell r="D2153" t="str">
            <v>DOTR--O42 Line MA DOT Reloc</v>
          </cell>
          <cell r="E2153" t="str">
            <v>P_Electric Transmission Line MA</v>
          </cell>
          <cell r="F2153" t="str">
            <v>AMIC 0821</v>
          </cell>
          <cell r="G2153" t="str">
            <v>NONE</v>
          </cell>
          <cell r="H2153" t="str">
            <v>25</v>
          </cell>
          <cell r="I2153" t="str">
            <v>ARTHUR, DAVID</v>
          </cell>
          <cell r="J2153" t="str">
            <v>System Capacity &amp; Performance</v>
          </cell>
          <cell r="M2153" t="str">
            <v>Specific</v>
          </cell>
          <cell r="O2153" t="str">
            <v>Closed</v>
          </cell>
          <cell r="P2153">
            <v>11991</v>
          </cell>
          <cell r="Q2153" t="str">
            <v>C20272</v>
          </cell>
          <cell r="R2153">
            <v>39097</v>
          </cell>
          <cell r="S2153" t="str">
            <v>petersa</v>
          </cell>
          <cell r="U2153" t="str">
            <v>O42 Line MA DOT Relocation</v>
          </cell>
          <cell r="V2153" t="str">
            <v>There is also distribution work associated with this bridge and it is under project C21294</v>
          </cell>
          <cell r="W2153" t="str">
            <v>Obligatory work requested and reimbursed by the Massachusetts DOT.  Funding order established to support conceptual, preliminary engineering, and sanctioning needs.</v>
          </cell>
          <cell r="X2153" t="str">
            <v>Conversion Only</v>
          </cell>
          <cell r="Y2153" t="str">
            <v>99995310T</v>
          </cell>
          <cell r="Z2153" t="str">
            <v>FRT5000 - FR Transmission Profit Center</v>
          </cell>
          <cell r="AA2153" t="str">
            <v>NONE</v>
          </cell>
          <cell r="AB2153" t="str">
            <v>O42 PEPPERELL TAP  69KV</v>
          </cell>
          <cell r="AE2153">
            <v>41</v>
          </cell>
          <cell r="AF2153" t="str">
            <v>41</v>
          </cell>
          <cell r="AG2153">
            <v>41213</v>
          </cell>
          <cell r="AH2153">
            <v>595000</v>
          </cell>
          <cell r="AI2153">
            <v>0</v>
          </cell>
          <cell r="AJ2153">
            <v>0</v>
          </cell>
          <cell r="AK2153">
            <v>0</v>
          </cell>
          <cell r="AL2153">
            <v>1</v>
          </cell>
          <cell r="AM2153">
            <v>0</v>
          </cell>
          <cell r="AN2153">
            <v>1</v>
          </cell>
        </row>
        <row r="2154">
          <cell r="A2154" t="str">
            <v>C020273</v>
          </cell>
          <cell r="B2154">
            <v>5310</v>
          </cell>
          <cell r="D2154" t="str">
            <v>Customer Service New England</v>
          </cell>
          <cell r="E2154" t="str">
            <v>P_Electric GenPlant Fac IT Share MA</v>
          </cell>
          <cell r="G2154" t="str">
            <v>NONE</v>
          </cell>
          <cell r="H2154" t="str">
            <v>NONE</v>
          </cell>
          <cell r="M2154" t="str">
            <v>Specific</v>
          </cell>
          <cell r="O2154" t="str">
            <v>cancelled</v>
          </cell>
          <cell r="P2154">
            <v>8993</v>
          </cell>
          <cell r="Q2154" t="str">
            <v>C20273</v>
          </cell>
          <cell r="R2154">
            <v>39097</v>
          </cell>
          <cell r="S2154" t="str">
            <v>leydens</v>
          </cell>
          <cell r="U2154" t="str">
            <v>Customer Service New England</v>
          </cell>
          <cell r="V2154" t="str">
            <v>Cancelled due to inactivity and initator now inactive (G Lundahl - 3/20/2013).</v>
          </cell>
          <cell r="W2154" t="str">
            <v xml:space="preserve">  </v>
          </cell>
          <cell r="X2154" t="str">
            <v>Conversion Only</v>
          </cell>
          <cell r="Y2154" t="str">
            <v>99995310E</v>
          </cell>
          <cell r="Z2154" t="str">
            <v>MAE1000 - MA Electric Distribution PC</v>
          </cell>
          <cell r="AA2154" t="str">
            <v>NONE</v>
          </cell>
          <cell r="AB2154" t="str">
            <v>MASS PLANT - MA 5310 - MAE1000</v>
          </cell>
          <cell r="AE2154">
            <v>1</v>
          </cell>
          <cell r="AF2154" t="str">
            <v>1</v>
          </cell>
          <cell r="AG2154">
            <v>39098</v>
          </cell>
          <cell r="AH2154">
            <v>50000</v>
          </cell>
          <cell r="AK2154">
            <v>41353</v>
          </cell>
        </row>
        <row r="2155">
          <cell r="A2155" t="str">
            <v>C020276</v>
          </cell>
          <cell r="B2155">
            <v>5310</v>
          </cell>
          <cell r="D2155" t="str">
            <v>Sac AB Repl Proj Phase 3 MECo DxT</v>
          </cell>
          <cell r="E2155" t="str">
            <v>P_Electric Distribution Sub MA</v>
          </cell>
          <cell r="G2155" t="str">
            <v>NONE</v>
          </cell>
          <cell r="H2155" t="str">
            <v>NONE</v>
          </cell>
          <cell r="M2155" t="str">
            <v>Specific</v>
          </cell>
          <cell r="O2155" t="str">
            <v>cancelled</v>
          </cell>
          <cell r="Q2155" t="str">
            <v>C20276</v>
          </cell>
          <cell r="R2155">
            <v>39097</v>
          </cell>
          <cell r="S2155" t="str">
            <v>mcgraj</v>
          </cell>
          <cell r="U2155" t="str">
            <v xml:space="preserve">  </v>
          </cell>
          <cell r="V2155" t="str">
            <v>Estimate based on $260k/switch.  PM to update estimates.</v>
          </cell>
          <cell r="W2155" t="str">
            <v xml:space="preserve">  </v>
          </cell>
          <cell r="X2155" t="str">
            <v>Conversion Only</v>
          </cell>
          <cell r="Y2155" t="str">
            <v>99995310E</v>
          </cell>
          <cell r="Z2155" t="str">
            <v>MAE1000 - MA Electric Distribution PC</v>
          </cell>
          <cell r="AA2155" t="str">
            <v>NONE</v>
          </cell>
          <cell r="AB2155" t="str">
            <v xml:space="preserve">COMPANY 5310 LEVEL ELECT DIST </v>
          </cell>
          <cell r="AE2155">
            <v>0</v>
          </cell>
          <cell r="AK2155">
            <v>39098</v>
          </cell>
        </row>
        <row r="2156">
          <cell r="A2156" t="str">
            <v>C020294</v>
          </cell>
          <cell r="B2156">
            <v>5310</v>
          </cell>
          <cell r="D2156" t="str">
            <v>New England Cust Service Capital</v>
          </cell>
          <cell r="E2156" t="str">
            <v>P_Electric GenPlant Fac IT Share MA</v>
          </cell>
          <cell r="G2156" t="str">
            <v>NONE</v>
          </cell>
          <cell r="H2156" t="str">
            <v>NONE</v>
          </cell>
          <cell r="J2156" t="str">
            <v>Non-Infrastructure</v>
          </cell>
          <cell r="L2156" t="str">
            <v>Facilities</v>
          </cell>
          <cell r="M2156" t="str">
            <v>Specific</v>
          </cell>
          <cell r="O2156" t="str">
            <v>cancelled</v>
          </cell>
          <cell r="P2156">
            <v>9012</v>
          </cell>
          <cell r="Q2156" t="str">
            <v>C20294</v>
          </cell>
          <cell r="R2156">
            <v>39098</v>
          </cell>
          <cell r="S2156" t="str">
            <v>leydens</v>
          </cell>
          <cell r="U2156" t="str">
            <v>New England Cust Service Capital</v>
          </cell>
          <cell r="V2156" t="str">
            <v>Project cancelled due to work order cancellation (G Lundahl - 3/20/2013).</v>
          </cell>
          <cell r="W2156" t="str">
            <v xml:space="preserve">  </v>
          </cell>
          <cell r="X2156" t="str">
            <v>Conversion Only</v>
          </cell>
          <cell r="Y2156" t="str">
            <v>99995310E</v>
          </cell>
          <cell r="Z2156" t="str">
            <v>MAE1000 - MA Electric Distribution PC</v>
          </cell>
          <cell r="AA2156" t="str">
            <v>NONE</v>
          </cell>
          <cell r="AB2156" t="str">
            <v>MASS PLANT - MA 5310 - MAE1000</v>
          </cell>
          <cell r="AE2156">
            <v>1</v>
          </cell>
          <cell r="AF2156" t="str">
            <v>1</v>
          </cell>
          <cell r="AG2156">
            <v>39100</v>
          </cell>
          <cell r="AH2156">
            <v>50000</v>
          </cell>
          <cell r="AK2156">
            <v>41353</v>
          </cell>
        </row>
        <row r="2157">
          <cell r="A2157" t="str">
            <v>C020312</v>
          </cell>
          <cell r="B2157">
            <v>5310</v>
          </cell>
          <cell r="D2157" t="str">
            <v>1W6 Position installation Field St.</v>
          </cell>
          <cell r="E2157" t="str">
            <v>P_Electric Distribution Sub MA</v>
          </cell>
          <cell r="G2157" t="str">
            <v>49</v>
          </cell>
          <cell r="H2157" t="str">
            <v>NONE</v>
          </cell>
          <cell r="I2157" t="str">
            <v>HANLON, WILLIAM</v>
          </cell>
          <cell r="J2157" t="str">
            <v>System Capacity &amp; Performance</v>
          </cell>
          <cell r="L2157" t="str">
            <v>Load Relief</v>
          </cell>
          <cell r="M2157" t="str">
            <v>Specific</v>
          </cell>
          <cell r="O2157" t="str">
            <v>Closed</v>
          </cell>
          <cell r="P2157">
            <v>7157</v>
          </cell>
          <cell r="Q2157" t="str">
            <v>C20312</v>
          </cell>
          <cell r="R2157">
            <v>39099</v>
          </cell>
          <cell r="S2157" t="str">
            <v>nanglf</v>
          </cell>
          <cell r="U2157" t="str">
            <v>Install a regulator bypass switch, 3 new 333 KVA regulators, and 300' of conduit to .  The 1W6 will be fully SCADA integrated.  300 ft of new conduit</v>
          </cell>
          <cell r="V2157" t="str">
            <v>Installation of the 1W6 feeder will involve utilizing the abandoned 1901 circuit position in the Field St #1, new 13.8 kV yard. Breakers and protection currently exist for this new feeder position.</v>
          </cell>
          <cell r="W2157"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2157" t="str">
            <v>Div Ops-NE Electric</v>
          </cell>
          <cell r="Y2157" t="str">
            <v>75005310E</v>
          </cell>
          <cell r="Z2157" t="str">
            <v>MAE1000 - MA Electric Distribution PC</v>
          </cell>
          <cell r="AA2157" t="str">
            <v>NONE</v>
          </cell>
          <cell r="AB2157" t="str">
            <v>SUB #1 FIELD STREET, QUINCY</v>
          </cell>
          <cell r="AE2157">
            <v>1</v>
          </cell>
          <cell r="AF2157" t="str">
            <v>1</v>
          </cell>
          <cell r="AG2157">
            <v>39101</v>
          </cell>
          <cell r="AH2157">
            <v>348056</v>
          </cell>
          <cell r="AI2157">
            <v>0</v>
          </cell>
          <cell r="AJ2157">
            <v>0</v>
          </cell>
          <cell r="AK2157">
            <v>0</v>
          </cell>
          <cell r="AL2157">
            <v>0</v>
          </cell>
          <cell r="AM2157">
            <v>1</v>
          </cell>
          <cell r="AN2157">
            <v>1</v>
          </cell>
        </row>
        <row r="2158">
          <cell r="A2158" t="str">
            <v>C020371</v>
          </cell>
          <cell r="B2158">
            <v>5310</v>
          </cell>
          <cell r="D2158" t="str">
            <v>z - Orange MA 705W2 3400' SPCA</v>
          </cell>
          <cell r="E2158" t="str">
            <v>P_Electric Distribution Line MA</v>
          </cell>
          <cell r="G2158" t="str">
            <v>41</v>
          </cell>
          <cell r="H2158" t="str">
            <v>NONE</v>
          </cell>
          <cell r="I2158" t="str">
            <v>WALSH, NATHAN</v>
          </cell>
          <cell r="J2158" t="str">
            <v>Asset Condition</v>
          </cell>
          <cell r="L2158" t="str">
            <v>Asset Replacement</v>
          </cell>
          <cell r="M2158" t="str">
            <v>Specific</v>
          </cell>
          <cell r="N2158" t="str">
            <v>Conductor Replacement</v>
          </cell>
          <cell r="O2158" t="str">
            <v>Closed</v>
          </cell>
          <cell r="P2158">
            <v>8849</v>
          </cell>
          <cell r="Q2158" t="str">
            <v>C20371</v>
          </cell>
          <cell r="R2158">
            <v>39100</v>
          </cell>
          <cell r="S2158" t="str">
            <v>walshn</v>
          </cell>
          <cell r="U2158" t="str">
            <v>Install 3400' SPCA along Holtshire Rd., Orange MA.</v>
          </cell>
          <cell r="V2158" t="str">
            <v xml:space="preserve">  </v>
          </cell>
          <cell r="W2158" t="str">
            <v>See attached memo and PDS</v>
          </cell>
          <cell r="X2158" t="str">
            <v>Div Ops-NE Electric</v>
          </cell>
          <cell r="Y2158" t="str">
            <v>75005310E</v>
          </cell>
          <cell r="Z2158" t="str">
            <v>MAE1000 - MA Electric Distribution PC</v>
          </cell>
          <cell r="AA2158" t="str">
            <v>NONE</v>
          </cell>
          <cell r="AB2158" t="str">
            <v>MASS PLANT - MA 5310 - MAE1000</v>
          </cell>
          <cell r="AE2158">
            <v>2</v>
          </cell>
          <cell r="AF2158" t="str">
            <v>2</v>
          </cell>
          <cell r="AG2158">
            <v>39924</v>
          </cell>
          <cell r="AH2158">
            <v>240000</v>
          </cell>
          <cell r="AI2158">
            <v>0</v>
          </cell>
          <cell r="AJ2158">
            <v>0</v>
          </cell>
          <cell r="AK2158">
            <v>1</v>
          </cell>
          <cell r="AL2158">
            <v>0</v>
          </cell>
          <cell r="AM2158">
            <v>1</v>
          </cell>
          <cell r="AN2158">
            <v>1</v>
          </cell>
        </row>
        <row r="2159">
          <cell r="A2159" t="str">
            <v>C020405</v>
          </cell>
          <cell r="B2159">
            <v>5310</v>
          </cell>
          <cell r="C2159" t="str">
            <v>Distribution - NE North</v>
          </cell>
          <cell r="D2159" t="str">
            <v>IRURD Parson Hill Worcester 6W2</v>
          </cell>
          <cell r="E2159" t="str">
            <v>P_Electric Distribution Line MA</v>
          </cell>
          <cell r="G2159" t="str">
            <v>36</v>
          </cell>
          <cell r="H2159" t="str">
            <v>20</v>
          </cell>
          <cell r="I2159" t="str">
            <v>RICHARD, JOHN</v>
          </cell>
          <cell r="J2159" t="str">
            <v>Asset Condition</v>
          </cell>
          <cell r="K2159" t="str">
            <v>D_REP-URD Cable Replacements</v>
          </cell>
          <cell r="L2159" t="str">
            <v>Asset Replacement</v>
          </cell>
          <cell r="M2159" t="str">
            <v>Specific</v>
          </cell>
          <cell r="N2159" t="str">
            <v>UG Cable Replacements</v>
          </cell>
          <cell r="O2159" t="str">
            <v>open</v>
          </cell>
          <cell r="P2159">
            <v>8413</v>
          </cell>
          <cell r="Q2159" t="str">
            <v>C20405</v>
          </cell>
          <cell r="R2159">
            <v>39101</v>
          </cell>
          <cell r="S2159" t="str">
            <v>walshn</v>
          </cell>
          <cell r="U2159" t="str">
            <v>Replace 4,000' of direct buried cable with 3-1/C #2 Al and pullbox and duct system. Replace 3,600' of direct buried cable with 2-1/C #2Al  and pullbox and duct system.</v>
          </cell>
          <cell r="V2159" t="str">
            <v xml:space="preserve">  </v>
          </cell>
          <cell r="W2159" t="str">
            <v>See attached memo.</v>
          </cell>
          <cell r="X2159" t="str">
            <v>Div Ops-NE Electric</v>
          </cell>
          <cell r="Y2159" t="str">
            <v>75005310E</v>
          </cell>
          <cell r="Z2159" t="str">
            <v>MAE1000 - MA Electric Distribution PC</v>
          </cell>
          <cell r="AA2159" t="str">
            <v>NONE</v>
          </cell>
          <cell r="AB2159" t="str">
            <v>MASS PLANT - MA 5310 - MAE1000</v>
          </cell>
          <cell r="AC2159" t="str">
            <v>A1 C0 X0</v>
          </cell>
          <cell r="AE2159">
            <v>3</v>
          </cell>
          <cell r="AF2159" t="str">
            <v>3</v>
          </cell>
          <cell r="AG2159">
            <v>41213</v>
          </cell>
          <cell r="AH2159">
            <v>677641</v>
          </cell>
        </row>
        <row r="2160">
          <cell r="A2160" t="str">
            <v>C020406</v>
          </cell>
          <cell r="B2160">
            <v>5310</v>
          </cell>
          <cell r="D2160" t="str">
            <v>BSS Grey Spacer Cbl Replacemnt Prog</v>
          </cell>
          <cell r="E2160" t="str">
            <v>P_Electric Distribution Line MA</v>
          </cell>
          <cell r="G2160" t="str">
            <v>36</v>
          </cell>
          <cell r="H2160" t="str">
            <v>NONE</v>
          </cell>
          <cell r="I2160" t="str">
            <v>HAYDUK, BRIAN</v>
          </cell>
          <cell r="J2160" t="str">
            <v>Asset Condition</v>
          </cell>
          <cell r="L2160" t="str">
            <v>Asset Replacement</v>
          </cell>
          <cell r="M2160" t="str">
            <v>Program</v>
          </cell>
          <cell r="N2160" t="str">
            <v>Conductor Replacement</v>
          </cell>
          <cell r="O2160" t="str">
            <v>cancelled</v>
          </cell>
          <cell r="P2160">
            <v>7851</v>
          </cell>
          <cell r="Q2160" t="str">
            <v>C20406</v>
          </cell>
          <cell r="R2160">
            <v>39101</v>
          </cell>
          <cell r="S2160" t="str">
            <v>hayduk</v>
          </cell>
          <cell r="U2160" t="str">
            <v>INST: 7 ckt miles 477 kcmil 15 kV spacer cable and associated distribution equipment.  REM: 7 ckt miles grey 336 kcmil 15 kV spacer cable and associated distribution equipment.</v>
          </cell>
          <cell r="V2160" t="str">
            <v xml:space="preserve">  </v>
          </cell>
          <cell r="W2160" t="str">
            <v>A review of the reliability performance of the distribution system in the towns of Somerset, Swansea and Dighton reveals that a substantial number of outages can be attributed to faults related to the poor condition of grey spacer cable installed from the</v>
          </cell>
          <cell r="X2160" t="str">
            <v>Div Ops-NE Electric</v>
          </cell>
          <cell r="Y2160" t="str">
            <v>75005310E</v>
          </cell>
          <cell r="Z2160" t="str">
            <v>MAE1000 - MA Electric Distribution PC</v>
          </cell>
          <cell r="AA2160" t="str">
            <v>NONE</v>
          </cell>
          <cell r="AB2160" t="str">
            <v>MASS PLANT - MA 5310 - MAE1000</v>
          </cell>
          <cell r="AE2160">
            <v>0</v>
          </cell>
          <cell r="AK2160">
            <v>40263</v>
          </cell>
        </row>
        <row r="2161">
          <cell r="A2161" t="str">
            <v>C020411</v>
          </cell>
          <cell r="B2161">
            <v>5310</v>
          </cell>
          <cell r="D2161" t="str">
            <v>Glouc Xing Mall and I&amp;R 23KV Line</v>
          </cell>
          <cell r="E2161" t="str">
            <v>P_Electric Distribution Line MA</v>
          </cell>
          <cell r="F2161" t="str">
            <v>DCIG0710P306C</v>
          </cell>
          <cell r="G2161" t="str">
            <v>49</v>
          </cell>
          <cell r="H2161" t="str">
            <v>NONE</v>
          </cell>
          <cell r="I2161" t="str">
            <v>SMALL, JASON</v>
          </cell>
          <cell r="J2161" t="str">
            <v>Statutory/Regulatory</v>
          </cell>
          <cell r="K2161" t="str">
            <v>D_Non-REP LINE OTHER</v>
          </cell>
          <cell r="L2161" t="str">
            <v>New Business - Commercial</v>
          </cell>
          <cell r="M2161" t="str">
            <v>Specific</v>
          </cell>
          <cell r="O2161" t="str">
            <v>Closed</v>
          </cell>
          <cell r="P2161">
            <v>8142</v>
          </cell>
          <cell r="Q2161" t="str">
            <v>C20411</v>
          </cell>
          <cell r="R2161">
            <v>39102</v>
          </cell>
          <cell r="S2161" t="str">
            <v>courcy</v>
          </cell>
          <cell r="U2161" t="str">
            <v>Glouc Xing Mall and I&amp;R 23KV Line</v>
          </cell>
          <cell r="V2161" t="str">
            <v>Pre-engineering sub transmission study (50K invoice to customer) proposal / agreement to relocate 23KV lines to allow for construction of mall.  Pre- engineering for distibution design work (10K).</v>
          </cell>
          <cell r="W2161" t="str">
            <v>New business job to extend 51T1 line to service a new multiple use complex.  Customer requests relocating existing 23KV overhead line and transmission ROW.</v>
          </cell>
          <cell r="X2161" t="str">
            <v>Div Ops-NE Electric</v>
          </cell>
          <cell r="Y2161" t="str">
            <v>75005310E</v>
          </cell>
          <cell r="Z2161" t="str">
            <v>MAE1000 - MA Electric Distribution PC</v>
          </cell>
          <cell r="AA2161" t="str">
            <v>NONE</v>
          </cell>
          <cell r="AB2161" t="str">
            <v xml:space="preserve">COMPANY 5310 LEVEL ELECT DIST </v>
          </cell>
          <cell r="AE2161">
            <v>2</v>
          </cell>
          <cell r="AF2161" t="str">
            <v>2</v>
          </cell>
          <cell r="AG2161">
            <v>41213</v>
          </cell>
          <cell r="AH2161">
            <v>1630000</v>
          </cell>
          <cell r="AI2161">
            <v>0</v>
          </cell>
          <cell r="AJ2161">
            <v>0</v>
          </cell>
          <cell r="AK2161">
            <v>0</v>
          </cell>
          <cell r="AL2161">
            <v>1</v>
          </cell>
          <cell r="AM2161">
            <v>0</v>
          </cell>
          <cell r="AN2161">
            <v>1</v>
          </cell>
        </row>
        <row r="2162">
          <cell r="A2162" t="str">
            <v>C020492</v>
          </cell>
          <cell r="B2162">
            <v>5310</v>
          </cell>
          <cell r="D2162" t="str">
            <v>Canterbury Towers genrator on ACNW</v>
          </cell>
          <cell r="E2162" t="str">
            <v>P_Electric Distribution Line MA</v>
          </cell>
          <cell r="G2162" t="str">
            <v>49</v>
          </cell>
          <cell r="H2162" t="str">
            <v>NONE</v>
          </cell>
          <cell r="I2162" t="str">
            <v>CLEARY, JAMES</v>
          </cell>
          <cell r="J2162" t="str">
            <v>Statutory/Regulatory</v>
          </cell>
          <cell r="K2162" t="str">
            <v>D_Non-REP LINE OTHER</v>
          </cell>
          <cell r="L2162" t="str">
            <v>New Business - Commercial</v>
          </cell>
          <cell r="M2162" t="str">
            <v>Specific</v>
          </cell>
          <cell r="O2162" t="str">
            <v>Closed</v>
          </cell>
          <cell r="P2162">
            <v>7886</v>
          </cell>
          <cell r="Q2162" t="str">
            <v>C20492</v>
          </cell>
          <cell r="R2162">
            <v>39106</v>
          </cell>
          <cell r="S2162" t="str">
            <v>cleary</v>
          </cell>
          <cell r="U2162" t="str">
            <v>conduct a Feasibility Study to connect a 75 kV generator to the Worcester AC Network</v>
          </cell>
          <cell r="V2162" t="str">
            <v>fully reimbursable</v>
          </cell>
          <cell r="W2162" t="str">
            <v>conduct a Feasibility Study to connect a 75 kV generator to the Worcester AC Network - Canterbury Towers at 6 Wachusett St Worcester</v>
          </cell>
          <cell r="X2162" t="str">
            <v>Div Ops-NE Electric</v>
          </cell>
          <cell r="Y2162" t="str">
            <v>75005310E</v>
          </cell>
          <cell r="Z2162" t="str">
            <v>MAE1000 - MA Electric Distribution PC</v>
          </cell>
          <cell r="AA2162" t="str">
            <v>NONE</v>
          </cell>
          <cell r="AB2162" t="str">
            <v>MASS PLANT - MA 5310 - MAE1000</v>
          </cell>
          <cell r="AE2162">
            <v>2</v>
          </cell>
          <cell r="AF2162" t="str">
            <v>2</v>
          </cell>
          <cell r="AG2162">
            <v>40007</v>
          </cell>
          <cell r="AH2162">
            <v>4700</v>
          </cell>
          <cell r="AI2162">
            <v>1</v>
          </cell>
          <cell r="AJ2162">
            <v>1</v>
          </cell>
          <cell r="AK2162">
            <v>1</v>
          </cell>
          <cell r="AL2162">
            <v>0</v>
          </cell>
          <cell r="AM2162">
            <v>1</v>
          </cell>
          <cell r="AN2162">
            <v>1</v>
          </cell>
        </row>
        <row r="2163">
          <cell r="A2163" t="str">
            <v>C020511</v>
          </cell>
          <cell r="B2163">
            <v>5310</v>
          </cell>
          <cell r="D2163" t="str">
            <v>Northboro-Install New Boiler</v>
          </cell>
          <cell r="E2163" t="str">
            <v>P_Electric GenPlant Fac IT Share MA</v>
          </cell>
          <cell r="G2163" t="str">
            <v>NONE</v>
          </cell>
          <cell r="H2163" t="str">
            <v>NONE</v>
          </cell>
          <cell r="L2163" t="str">
            <v>Facilities</v>
          </cell>
          <cell r="M2163" t="str">
            <v>Specific</v>
          </cell>
          <cell r="O2163" t="str">
            <v>Closed</v>
          </cell>
          <cell r="P2163">
            <v>9015</v>
          </cell>
          <cell r="Q2163" t="str">
            <v>C20511</v>
          </cell>
          <cell r="R2163">
            <v>39107</v>
          </cell>
          <cell r="S2163" t="str">
            <v>prescg</v>
          </cell>
          <cell r="U2163" t="str">
            <v>Northboro-Install New Boiler</v>
          </cell>
          <cell r="V2163" t="str">
            <v xml:space="preserve">  </v>
          </cell>
          <cell r="W2163" t="str">
            <v xml:space="preserve">  </v>
          </cell>
          <cell r="X2163" t="str">
            <v>Conversion Only</v>
          </cell>
          <cell r="Y2163" t="str">
            <v>99995310E</v>
          </cell>
          <cell r="Z2163" t="str">
            <v>MAE1000 - MA Electric Distribution PC</v>
          </cell>
          <cell r="AA2163" t="str">
            <v>NONE</v>
          </cell>
          <cell r="AB2163" t="str">
            <v>CUSTOMER SERVICE CENTER-NORTHBORO</v>
          </cell>
          <cell r="AE2163">
            <v>1</v>
          </cell>
          <cell r="AF2163" t="str">
            <v>1</v>
          </cell>
          <cell r="AG2163">
            <v>39107</v>
          </cell>
          <cell r="AH2163">
            <v>238500</v>
          </cell>
          <cell r="AI2163">
            <v>0</v>
          </cell>
          <cell r="AJ2163">
            <v>0</v>
          </cell>
          <cell r="AK2163">
            <v>1</v>
          </cell>
          <cell r="AL2163">
            <v>0</v>
          </cell>
          <cell r="AM2163">
            <v>1</v>
          </cell>
          <cell r="AN2163">
            <v>1</v>
          </cell>
        </row>
        <row r="2164">
          <cell r="A2164" t="str">
            <v>C020535</v>
          </cell>
          <cell r="B2164">
            <v>5310</v>
          </cell>
          <cell r="D2164" t="str">
            <v>DOT-MHD#600404 Webster St-Hanover</v>
          </cell>
          <cell r="E2164" t="str">
            <v>P_Electric Distribution Line MA</v>
          </cell>
          <cell r="G2164" t="str">
            <v>NONE</v>
          </cell>
          <cell r="H2164" t="str">
            <v>NONE</v>
          </cell>
          <cell r="I2164" t="str">
            <v>OSIMBONI, AYODELE</v>
          </cell>
          <cell r="J2164" t="str">
            <v>Statutory/Regulatory</v>
          </cell>
          <cell r="L2164" t="str">
            <v>Public Requirements</v>
          </cell>
          <cell r="M2164" t="str">
            <v>Specific</v>
          </cell>
          <cell r="O2164" t="str">
            <v>Closed</v>
          </cell>
          <cell r="P2164">
            <v>7938</v>
          </cell>
          <cell r="Q2164" t="str">
            <v>C20535</v>
          </cell>
          <cell r="R2164">
            <v>39111</v>
          </cell>
          <cell r="S2164" t="str">
            <v>yepez</v>
          </cell>
          <cell r="U2164" t="str">
            <v>DOT--Road reconstruction project on Webster Street in Hanover (Rte 123) by the Massachusetts Highway Department. A total of 109 poles will have to be relocated</v>
          </cell>
          <cell r="V2164" t="str">
            <v xml:space="preserve">  </v>
          </cell>
          <cell r="W2164" t="str">
            <v>The Massachusetts Highway Department is performing a Road Reconstruction Project along Webster Street in Hanover (Rte 123) which requires the relocation of 109 poles with their facilities.</v>
          </cell>
          <cell r="X2164" t="str">
            <v>Div Ops-NE Electric</v>
          </cell>
          <cell r="Y2164" t="str">
            <v>75005310E</v>
          </cell>
          <cell r="Z2164" t="str">
            <v>MAE1000 - MA Electric Distribution PC</v>
          </cell>
          <cell r="AA2164" t="str">
            <v>NONE</v>
          </cell>
          <cell r="AB2164" t="str">
            <v>MASS PLANT - MA 5310 - MAE1000</v>
          </cell>
          <cell r="AE2164">
            <v>2</v>
          </cell>
          <cell r="AF2164" t="str">
            <v>2</v>
          </cell>
          <cell r="AG2164">
            <v>39475</v>
          </cell>
          <cell r="AH2164">
            <v>779999</v>
          </cell>
          <cell r="AI2164">
            <v>0</v>
          </cell>
          <cell r="AJ2164">
            <v>0</v>
          </cell>
          <cell r="AK2164">
            <v>0</v>
          </cell>
          <cell r="AL2164">
            <v>1</v>
          </cell>
          <cell r="AM2164">
            <v>0</v>
          </cell>
          <cell r="AN2164">
            <v>1</v>
          </cell>
        </row>
        <row r="2165">
          <cell r="A2165" t="str">
            <v>C020571</v>
          </cell>
          <cell r="B2165">
            <v>5310</v>
          </cell>
          <cell r="D2165" t="str">
            <v>Cathodic Protection - MV</v>
          </cell>
          <cell r="E2165" t="str">
            <v>P_Electric Distribution Line MA</v>
          </cell>
          <cell r="G2165" t="str">
            <v>NONE</v>
          </cell>
          <cell r="H2165" t="str">
            <v>NONE</v>
          </cell>
          <cell r="I2165" t="str">
            <v>PATTERSON, JAMES</v>
          </cell>
          <cell r="L2165" t="str">
            <v>Asset Replacement</v>
          </cell>
          <cell r="M2165" t="str">
            <v>Program</v>
          </cell>
          <cell r="O2165" t="str">
            <v>cancelled</v>
          </cell>
          <cell r="Q2165" t="str">
            <v>C20571</v>
          </cell>
          <cell r="R2165">
            <v>39113</v>
          </cell>
          <cell r="S2165" t="str">
            <v>patter</v>
          </cell>
          <cell r="U2165" t="str">
            <v>Replace failed cathodic protection (header cable and duct string) at various locations</v>
          </cell>
          <cell r="V2165" t="str">
            <v xml:space="preserve">  </v>
          </cell>
          <cell r="W2165" t="str">
            <v>Several sections of cathodic prtection were idientied as damaged during a survey of in the Merrimack Valley conventional underground system.</v>
          </cell>
          <cell r="X2165" t="str">
            <v>Div Ops-NE Electric</v>
          </cell>
          <cell r="Y2165" t="str">
            <v>75005310E</v>
          </cell>
          <cell r="Z2165" t="str">
            <v>MAE1000 - MA Electric Distribution PC</v>
          </cell>
          <cell r="AA2165" t="str">
            <v>NONE</v>
          </cell>
          <cell r="AB2165" t="str">
            <v>MASS PLANT - MA 5310 - MAE1000</v>
          </cell>
          <cell r="AE2165">
            <v>0</v>
          </cell>
          <cell r="AK2165">
            <v>39847</v>
          </cell>
        </row>
        <row r="2166">
          <cell r="A2166" t="str">
            <v>C020591</v>
          </cell>
          <cell r="B2166">
            <v>5310</v>
          </cell>
          <cell r="D2166" t="str">
            <v>RTMT MECO NON UTILITY PROPERTY</v>
          </cell>
          <cell r="E2166" t="str">
            <v>P_Non-Utility Electric Property MA</v>
          </cell>
          <cell r="G2166" t="str">
            <v>NONE</v>
          </cell>
          <cell r="H2166" t="str">
            <v>NONE</v>
          </cell>
          <cell r="J2166" t="str">
            <v>Statutory/Regulatory</v>
          </cell>
          <cell r="L2166" t="str">
            <v>Land and Land Rights</v>
          </cell>
          <cell r="M2166" t="str">
            <v>Specific</v>
          </cell>
          <cell r="O2166" t="str">
            <v>Closed</v>
          </cell>
          <cell r="P2166">
            <v>9020</v>
          </cell>
          <cell r="Q2166" t="str">
            <v>C20591</v>
          </cell>
          <cell r="R2166">
            <v>39114</v>
          </cell>
          <cell r="S2166" t="str">
            <v>daley</v>
          </cell>
          <cell r="U2166" t="str">
            <v>RTMT MECO NON UTILITY PROPERTY</v>
          </cell>
          <cell r="V2166" t="str">
            <v xml:space="preserve">  </v>
          </cell>
          <cell r="W2166" t="str">
            <v xml:space="preserve">  </v>
          </cell>
          <cell r="X2166" t="str">
            <v>Conversion Only</v>
          </cell>
          <cell r="Y2166" t="str">
            <v>99995310E</v>
          </cell>
          <cell r="Z2166" t="str">
            <v>MAE1000 - MA Electric Distribution PC</v>
          </cell>
          <cell r="AA2166" t="str">
            <v>NONE</v>
          </cell>
          <cell r="AB2166" t="str">
            <v>LAND AND LAND RIGHTS - MA</v>
          </cell>
          <cell r="AE2166">
            <v>1</v>
          </cell>
          <cell r="AF2166" t="str">
            <v>1</v>
          </cell>
          <cell r="AG2166">
            <v>39118</v>
          </cell>
          <cell r="AH2166">
            <v>50000</v>
          </cell>
          <cell r="AI2166">
            <v>1</v>
          </cell>
          <cell r="AJ2166">
            <v>1</v>
          </cell>
          <cell r="AK2166">
            <v>1</v>
          </cell>
          <cell r="AL2166">
            <v>0</v>
          </cell>
          <cell r="AM2166">
            <v>1</v>
          </cell>
          <cell r="AN2166">
            <v>1</v>
          </cell>
        </row>
        <row r="2167">
          <cell r="A2167" t="str">
            <v>C020596</v>
          </cell>
          <cell r="B2167">
            <v>5310</v>
          </cell>
          <cell r="D2167" t="str">
            <v>Fire Alarm Install</v>
          </cell>
          <cell r="E2167" t="str">
            <v>P_Electric GenPlant Fac IT Share MA</v>
          </cell>
          <cell r="G2167" t="str">
            <v>NONE</v>
          </cell>
          <cell r="H2167" t="str">
            <v>NONE</v>
          </cell>
          <cell r="L2167" t="str">
            <v>Facilities</v>
          </cell>
          <cell r="M2167" t="str">
            <v>Specific</v>
          </cell>
          <cell r="O2167" t="str">
            <v>Closed</v>
          </cell>
          <cell r="P2167">
            <v>8996</v>
          </cell>
          <cell r="Q2167" t="str">
            <v>C20596</v>
          </cell>
          <cell r="R2167">
            <v>39114</v>
          </cell>
          <cell r="S2167" t="str">
            <v>prescg</v>
          </cell>
          <cell r="U2167" t="str">
            <v>Fire Alarm Install</v>
          </cell>
          <cell r="V2167" t="str">
            <v xml:space="preserve">  </v>
          </cell>
          <cell r="W2167" t="str">
            <v xml:space="preserve">  </v>
          </cell>
          <cell r="X2167" t="str">
            <v>Conversion Only</v>
          </cell>
          <cell r="Y2167" t="str">
            <v>99995310E</v>
          </cell>
          <cell r="Z2167" t="str">
            <v>MAE1000 - MA Electric Distribution PC</v>
          </cell>
          <cell r="AA2167" t="str">
            <v>NONE</v>
          </cell>
          <cell r="AB2167" t="str">
            <v>SERVICE BLDG - HARRISON STREET, ATH</v>
          </cell>
          <cell r="AE2167">
            <v>1</v>
          </cell>
          <cell r="AF2167" t="str">
            <v>1</v>
          </cell>
          <cell r="AG2167">
            <v>39115</v>
          </cell>
          <cell r="AH2167">
            <v>41000</v>
          </cell>
          <cell r="AI2167">
            <v>1</v>
          </cell>
          <cell r="AJ2167">
            <v>1</v>
          </cell>
          <cell r="AK2167">
            <v>1</v>
          </cell>
          <cell r="AL2167">
            <v>0</v>
          </cell>
          <cell r="AM2167">
            <v>1</v>
          </cell>
          <cell r="AN2167">
            <v>1</v>
          </cell>
        </row>
        <row r="2168">
          <cell r="A2168" t="str">
            <v>C020606</v>
          </cell>
          <cell r="B2168">
            <v>5310</v>
          </cell>
          <cell r="D2168" t="str">
            <v>Spencer Fire Alarm Install</v>
          </cell>
          <cell r="E2168" t="str">
            <v>P_Electric GenPlant Fac IT Share MA</v>
          </cell>
          <cell r="G2168" t="str">
            <v>NONE</v>
          </cell>
          <cell r="H2168" t="str">
            <v>NONE</v>
          </cell>
          <cell r="L2168" t="str">
            <v>Facilities</v>
          </cell>
          <cell r="M2168" t="str">
            <v>Specific</v>
          </cell>
          <cell r="O2168" t="str">
            <v>Closed</v>
          </cell>
          <cell r="P2168">
            <v>9023</v>
          </cell>
          <cell r="Q2168" t="str">
            <v>C20606</v>
          </cell>
          <cell r="R2168">
            <v>39114</v>
          </cell>
          <cell r="S2168" t="str">
            <v>prescg</v>
          </cell>
          <cell r="U2168" t="str">
            <v>Spencer Fire Alarm Install</v>
          </cell>
          <cell r="V2168" t="str">
            <v xml:space="preserve">  </v>
          </cell>
          <cell r="W2168" t="str">
            <v xml:space="preserve">  </v>
          </cell>
          <cell r="X2168" t="str">
            <v>Conversion Only</v>
          </cell>
          <cell r="Y2168" t="str">
            <v>99995310E</v>
          </cell>
          <cell r="Z2168" t="str">
            <v>MAE1000 - MA Electric Distribution PC</v>
          </cell>
          <cell r="AA2168" t="str">
            <v>NONE</v>
          </cell>
          <cell r="AB2168" t="str">
            <v>SERVICE BLDG - MEADOW STREET, SPENC</v>
          </cell>
          <cell r="AE2168">
            <v>1</v>
          </cell>
          <cell r="AF2168" t="str">
            <v>1</v>
          </cell>
          <cell r="AG2168">
            <v>39115</v>
          </cell>
          <cell r="AH2168">
            <v>31400</v>
          </cell>
          <cell r="AI2168">
            <v>1</v>
          </cell>
          <cell r="AJ2168">
            <v>1</v>
          </cell>
          <cell r="AK2168">
            <v>1</v>
          </cell>
          <cell r="AL2168">
            <v>0</v>
          </cell>
          <cell r="AM2168">
            <v>1</v>
          </cell>
          <cell r="AN2168">
            <v>1</v>
          </cell>
        </row>
        <row r="2169">
          <cell r="A2169" t="str">
            <v>C020607</v>
          </cell>
          <cell r="B2169">
            <v>5310</v>
          </cell>
          <cell r="D2169" t="str">
            <v>Great Barrington Fire Alarm Install</v>
          </cell>
          <cell r="E2169" t="str">
            <v>P_Electric GenPlant Fac IT Share MA</v>
          </cell>
          <cell r="G2169" t="str">
            <v>NONE</v>
          </cell>
          <cell r="H2169" t="str">
            <v>NONE</v>
          </cell>
          <cell r="L2169" t="str">
            <v>Facilities</v>
          </cell>
          <cell r="M2169" t="str">
            <v>Specific</v>
          </cell>
          <cell r="O2169" t="str">
            <v>Closed</v>
          </cell>
          <cell r="P2169">
            <v>9000</v>
          </cell>
          <cell r="Q2169" t="str">
            <v>C20607</v>
          </cell>
          <cell r="R2169">
            <v>39114</v>
          </cell>
          <cell r="S2169" t="str">
            <v>prescg</v>
          </cell>
          <cell r="U2169" t="str">
            <v>Great Barrington Fire Alarm Install</v>
          </cell>
          <cell r="V2169" t="str">
            <v xml:space="preserve">  </v>
          </cell>
          <cell r="W2169" t="str">
            <v xml:space="preserve">  </v>
          </cell>
          <cell r="X2169" t="str">
            <v>Conversion Only</v>
          </cell>
          <cell r="Y2169" t="str">
            <v>99995310E</v>
          </cell>
          <cell r="Z2169" t="str">
            <v>MAE1000 - MA Electric Distribution PC</v>
          </cell>
          <cell r="AA2169" t="str">
            <v>NONE</v>
          </cell>
          <cell r="AB2169" t="str">
            <v xml:space="preserve">SERVICE BLDG - 927 SO MAIN STREET, </v>
          </cell>
          <cell r="AE2169">
            <v>1</v>
          </cell>
          <cell r="AF2169" t="str">
            <v>1</v>
          </cell>
          <cell r="AG2169">
            <v>39115</v>
          </cell>
          <cell r="AH2169">
            <v>46000</v>
          </cell>
          <cell r="AI2169">
            <v>1</v>
          </cell>
          <cell r="AJ2169">
            <v>1</v>
          </cell>
          <cell r="AK2169">
            <v>1</v>
          </cell>
          <cell r="AL2169">
            <v>0</v>
          </cell>
          <cell r="AM2169">
            <v>1</v>
          </cell>
          <cell r="AN2169">
            <v>1</v>
          </cell>
        </row>
        <row r="2170">
          <cell r="A2170" t="str">
            <v>C020608</v>
          </cell>
          <cell r="B2170">
            <v>5310</v>
          </cell>
          <cell r="D2170" t="str">
            <v>Malden Replace &amp; Alarm Perimeter</v>
          </cell>
          <cell r="E2170" t="str">
            <v>P_Electric GenPlant Fac IT Share MA</v>
          </cell>
          <cell r="G2170" t="str">
            <v>NONE</v>
          </cell>
          <cell r="H2170" t="str">
            <v>NONE</v>
          </cell>
          <cell r="L2170" t="str">
            <v>Facilities</v>
          </cell>
          <cell r="M2170" t="str">
            <v>Specific</v>
          </cell>
          <cell r="O2170" t="str">
            <v>Closed</v>
          </cell>
          <cell r="P2170">
            <v>9005</v>
          </cell>
          <cell r="Q2170" t="str">
            <v>C20608</v>
          </cell>
          <cell r="R2170">
            <v>39114</v>
          </cell>
          <cell r="S2170" t="str">
            <v>prescg</v>
          </cell>
          <cell r="U2170" t="str">
            <v>Malden Replace &amp; Alarm Perimeter</v>
          </cell>
          <cell r="V2170" t="str">
            <v xml:space="preserve">  </v>
          </cell>
          <cell r="W2170" t="str">
            <v xml:space="preserve">  </v>
          </cell>
          <cell r="X2170" t="str">
            <v>Conversion Only</v>
          </cell>
          <cell r="Y2170" t="str">
            <v>99995310E</v>
          </cell>
          <cell r="Z2170" t="str">
            <v>MAE1000 - MA Electric Distribution PC</v>
          </cell>
          <cell r="AA2170" t="str">
            <v>NONE</v>
          </cell>
          <cell r="AB2170" t="str">
            <v>SERVICE BLDG-170 MEDFORD STREET, MA</v>
          </cell>
          <cell r="AE2170">
            <v>1</v>
          </cell>
          <cell r="AF2170" t="str">
            <v>1</v>
          </cell>
          <cell r="AG2170">
            <v>39119</v>
          </cell>
          <cell r="AH2170">
            <v>111800</v>
          </cell>
          <cell r="AI2170">
            <v>0</v>
          </cell>
          <cell r="AJ2170">
            <v>1</v>
          </cell>
          <cell r="AK2170">
            <v>1</v>
          </cell>
          <cell r="AL2170">
            <v>0</v>
          </cell>
          <cell r="AM2170">
            <v>1</v>
          </cell>
          <cell r="AN2170">
            <v>1</v>
          </cell>
        </row>
        <row r="2171">
          <cell r="A2171" t="str">
            <v>C020631</v>
          </cell>
          <cell r="B2171">
            <v>5310</v>
          </cell>
          <cell r="D2171" t="str">
            <v>Winthrop 22J4 Load Relief</v>
          </cell>
          <cell r="E2171" t="str">
            <v>P_Electric Distribution Line MA</v>
          </cell>
          <cell r="G2171" t="str">
            <v>49</v>
          </cell>
          <cell r="H2171" t="str">
            <v>NONE</v>
          </cell>
          <cell r="I2171" t="str">
            <v>CANDERS, ZAC</v>
          </cell>
          <cell r="J2171" t="str">
            <v>System Capacity &amp; Performance</v>
          </cell>
          <cell r="L2171" t="str">
            <v>Load Relief</v>
          </cell>
          <cell r="M2171" t="str">
            <v>Specific</v>
          </cell>
          <cell r="O2171" t="str">
            <v>Closed</v>
          </cell>
          <cell r="P2171">
            <v>8815</v>
          </cell>
          <cell r="Q2171" t="str">
            <v>C20631</v>
          </cell>
          <cell r="R2171">
            <v>39115</v>
          </cell>
          <cell r="S2171" t="str">
            <v>perico</v>
          </cell>
          <cell r="U2171" t="str">
            <v>Reconductor the Winthrop 22J4 feeder's getaway cable(3,100 feet) from the substation to Pole 898 Centre Street. Install three normally open disconnects on Pole 925 Lincoln Street and close disconnects on Pole 256 Palmyra Street.</v>
          </cell>
          <cell r="V2171" t="str">
            <v xml:space="preserve">  </v>
          </cell>
          <cell r="W2171" t="str">
            <v>The 24J4 feeder is anticipated to be loaded to 118% of its summer normal thermal rating in the summer of 2007. A reconductoring of the feeder's getaway cable and the transfer of some load to 22J2 were identified as the means to relieve the feeder.</v>
          </cell>
          <cell r="X2171" t="str">
            <v>Div Ops-NE Electric</v>
          </cell>
          <cell r="Y2171" t="str">
            <v>75005310E</v>
          </cell>
          <cell r="Z2171" t="str">
            <v>MAE1000 - MA Electric Distribution PC</v>
          </cell>
          <cell r="AA2171" t="str">
            <v>NONE</v>
          </cell>
          <cell r="AB2171" t="str">
            <v>SUB #22 WINTHROP - ARGYLE STREET, W</v>
          </cell>
          <cell r="AE2171">
            <v>2</v>
          </cell>
          <cell r="AF2171" t="str">
            <v>2</v>
          </cell>
          <cell r="AG2171">
            <v>39387</v>
          </cell>
          <cell r="AH2171">
            <v>277000</v>
          </cell>
          <cell r="AI2171">
            <v>0</v>
          </cell>
          <cell r="AJ2171">
            <v>0</v>
          </cell>
          <cell r="AK2171">
            <v>0</v>
          </cell>
          <cell r="AL2171">
            <v>0</v>
          </cell>
          <cell r="AM2171">
            <v>1</v>
          </cell>
          <cell r="AN2171">
            <v>1</v>
          </cell>
        </row>
        <row r="2172">
          <cell r="A2172" t="str">
            <v>C020755</v>
          </cell>
          <cell r="B2172">
            <v>5310</v>
          </cell>
          <cell r="D2172" t="str">
            <v>Webster St - Replace T3</v>
          </cell>
          <cell r="E2172" t="str">
            <v>P_Electric Distribution Sub MA</v>
          </cell>
          <cell r="F2172" t="str">
            <v>DCIG1107R4C</v>
          </cell>
          <cell r="G2172" t="str">
            <v>49</v>
          </cell>
          <cell r="H2172" t="str">
            <v>NONE</v>
          </cell>
          <cell r="I2172" t="str">
            <v>DUNNELLS, MATTHEW</v>
          </cell>
          <cell r="J2172" t="str">
            <v>Asset Condition</v>
          </cell>
          <cell r="K2172" t="str">
            <v>D_Non-REP SUB OTHER</v>
          </cell>
          <cell r="L2172" t="str">
            <v>Asset Replacement</v>
          </cell>
          <cell r="M2172" t="str">
            <v>Specific</v>
          </cell>
          <cell r="O2172" t="str">
            <v>Closed</v>
          </cell>
          <cell r="P2172">
            <v>7579</v>
          </cell>
          <cell r="Q2172" t="str">
            <v>C20755</v>
          </cell>
          <cell r="R2172">
            <v>39125</v>
          </cell>
          <cell r="S2172" t="str">
            <v>gavin</v>
          </cell>
          <cell r="U2172" t="str">
            <v>Replace #3 13.8-4.16kV 9 MVA Transformer at Webster St Substation due to condition. The equipment number is 022974 and s/n is 2351319</v>
          </cell>
          <cell r="V2172" t="str">
            <v xml:space="preserve">The #3 Transformer is approximately  75 years old and is at the end of its life. O&amp;M Services recommends replacement based on oil analysis and assessment of its condition. </v>
          </cell>
          <cell r="W2172" t="str">
            <v xml:space="preserve">The #3 Transformer is approximately  75 years old and is at the end of its life. O&amp;M Services recommends replacement based on oil analysis and assessment of its condition. </v>
          </cell>
          <cell r="X2172" t="str">
            <v>Div Ops-NE Electric</v>
          </cell>
          <cell r="Y2172" t="str">
            <v>75005310E</v>
          </cell>
          <cell r="Z2172" t="str">
            <v>MAE1000 - MA Electric Distribution PC</v>
          </cell>
          <cell r="AA2172" t="str">
            <v>NONE</v>
          </cell>
          <cell r="AB2172" t="str">
            <v>SUB #6 WEBSTER ST, WORCESTER</v>
          </cell>
          <cell r="AE2172">
            <v>3</v>
          </cell>
          <cell r="AF2172" t="str">
            <v>3</v>
          </cell>
          <cell r="AG2172">
            <v>41213</v>
          </cell>
          <cell r="AH2172">
            <v>1721000</v>
          </cell>
          <cell r="AI2172">
            <v>0</v>
          </cell>
          <cell r="AJ2172">
            <v>0</v>
          </cell>
          <cell r="AK2172">
            <v>0</v>
          </cell>
          <cell r="AL2172">
            <v>1</v>
          </cell>
          <cell r="AM2172">
            <v>0</v>
          </cell>
          <cell r="AN2172">
            <v>1</v>
          </cell>
        </row>
        <row r="2173">
          <cell r="A2173" t="str">
            <v>C020758</v>
          </cell>
          <cell r="B2173">
            <v>5310</v>
          </cell>
          <cell r="D2173" t="str">
            <v>SE-Recond 314W1/3/5 Cbl Gtwy</v>
          </cell>
          <cell r="E2173" t="str">
            <v>P_Electric Distribution Line MA</v>
          </cell>
          <cell r="G2173" t="str">
            <v>NONE</v>
          </cell>
          <cell r="H2173" t="str">
            <v>NONE</v>
          </cell>
          <cell r="J2173" t="str">
            <v>System Capacity &amp; Performance</v>
          </cell>
          <cell r="L2173" t="str">
            <v>Load Relief</v>
          </cell>
          <cell r="M2173" t="str">
            <v>Specific</v>
          </cell>
          <cell r="O2173" t="str">
            <v>cancelled</v>
          </cell>
          <cell r="P2173">
            <v>8612</v>
          </cell>
          <cell r="Q2173" t="str">
            <v>C20758</v>
          </cell>
          <cell r="R2173">
            <v>39125</v>
          </cell>
          <cell r="S2173" t="str">
            <v>thomp</v>
          </cell>
          <cell r="U2173" t="str">
            <v>Recond cable getaways from 100 AL to 1000 CU EPR cable for increased feeder capacity</v>
          </cell>
          <cell r="V2173" t="str">
            <v>Marl Study</v>
          </cell>
          <cell r="W2173" t="str">
            <v>Load Relief</v>
          </cell>
          <cell r="X2173" t="str">
            <v>Div Ops-NE Electric</v>
          </cell>
          <cell r="Y2173" t="str">
            <v>75005310E</v>
          </cell>
          <cell r="Z2173" t="str">
            <v>MAE1000 - MA Electric Distribution PC</v>
          </cell>
          <cell r="AA2173" t="str">
            <v>NONE</v>
          </cell>
          <cell r="AB2173" t="str">
            <v>MASS PLANT - MA 5310 - MAE1000</v>
          </cell>
          <cell r="AE2173">
            <v>0</v>
          </cell>
          <cell r="AK2173">
            <v>39346</v>
          </cell>
        </row>
        <row r="2174">
          <cell r="A2174" t="str">
            <v>C020759</v>
          </cell>
          <cell r="B2174">
            <v>5310</v>
          </cell>
          <cell r="D2174" t="str">
            <v>SE-Recond 314W5 E Main &amp; Lyons St</v>
          </cell>
          <cell r="E2174" t="str">
            <v>P_Electric Distribution Line MA</v>
          </cell>
          <cell r="G2174" t="str">
            <v>NONE</v>
          </cell>
          <cell r="H2174" t="str">
            <v>NONE</v>
          </cell>
          <cell r="J2174" t="str">
            <v>System Capacity &amp; Performance</v>
          </cell>
          <cell r="L2174" t="str">
            <v>Load Relief</v>
          </cell>
          <cell r="M2174" t="str">
            <v>Specific</v>
          </cell>
          <cell r="O2174" t="str">
            <v>cancelled</v>
          </cell>
          <cell r="P2174">
            <v>8613</v>
          </cell>
          <cell r="Q2174" t="str">
            <v>C20759</v>
          </cell>
          <cell r="R2174">
            <v>39125</v>
          </cell>
          <cell r="S2174" t="str">
            <v>thomp</v>
          </cell>
          <cell r="U2174" t="str">
            <v>recond feeder from 336 to 477 Spacer Cable, 4700 ft.</v>
          </cell>
          <cell r="V2174" t="str">
            <v>marl study</v>
          </cell>
          <cell r="W2174" t="str">
            <v>Load Relief Summer 2008</v>
          </cell>
          <cell r="X2174" t="str">
            <v>Div Ops-NE Electric</v>
          </cell>
          <cell r="Y2174" t="str">
            <v>75005310E</v>
          </cell>
          <cell r="Z2174" t="str">
            <v>MAE1000 - MA Electric Distribution PC</v>
          </cell>
          <cell r="AA2174" t="str">
            <v>NONE</v>
          </cell>
          <cell r="AB2174" t="str">
            <v>MASS PLANT - MA 5310 - MAE1000</v>
          </cell>
          <cell r="AE2174">
            <v>0</v>
          </cell>
          <cell r="AK2174">
            <v>39346</v>
          </cell>
        </row>
        <row r="2175">
          <cell r="A2175" t="str">
            <v>C020793</v>
          </cell>
          <cell r="B2175">
            <v>5310</v>
          </cell>
          <cell r="D2175" t="str">
            <v>SE- 2248 Line Upgrade</v>
          </cell>
          <cell r="E2175" t="str">
            <v>P_Electric Distribution Line MA</v>
          </cell>
          <cell r="G2175" t="str">
            <v>49</v>
          </cell>
          <cell r="H2175" t="str">
            <v>NONE</v>
          </cell>
          <cell r="I2175" t="str">
            <v>SHAMOG, MOHAMED</v>
          </cell>
          <cell r="J2175" t="str">
            <v>Asset Condition</v>
          </cell>
          <cell r="K2175" t="str">
            <v>D_Non-REP LINE OTHER</v>
          </cell>
          <cell r="L2175" t="str">
            <v>Asset Replacement</v>
          </cell>
          <cell r="M2175" t="str">
            <v>Specific</v>
          </cell>
          <cell r="O2175" t="str">
            <v>Closed</v>
          </cell>
          <cell r="P2175">
            <v>8530</v>
          </cell>
          <cell r="Q2175" t="str">
            <v>C20793</v>
          </cell>
          <cell r="R2175">
            <v>39126</v>
          </cell>
          <cell r="S2175" t="str">
            <v>shamom</v>
          </cell>
          <cell r="U2175" t="str">
            <v>(Proposed for FY09)  _x000D_
This project Recommends upgrading deteriorated existing facilities on the 2248- 23 KV line, which will involve upgrading 28 poles, 8 Anchors. cross arms, Disc insulators, and other distribution materials.</v>
          </cell>
          <cell r="V2175" t="str">
            <v>This job would also require equipment to set some of the poles in inaccessible area along R.O.W</v>
          </cell>
          <cell r="W2175" t="str">
            <v xml:space="preserve">Foot patrol  inspection conducted on 2248 line reveal many cross arms and poles in need of replacement._x000D_
Further evaluation was conducted by Richard Feen. His recommendations are proposed in this project. </v>
          </cell>
          <cell r="X2175" t="str">
            <v>Div Ops-NE Electric</v>
          </cell>
          <cell r="Y2175" t="str">
            <v>75005310E</v>
          </cell>
          <cell r="Z2175" t="str">
            <v>MAE1000 - MA Electric Distribution PC</v>
          </cell>
          <cell r="AA2175" t="str">
            <v>NONE</v>
          </cell>
          <cell r="AB2175" t="str">
            <v>SUB #6 CLARA STREET, SEEKONK</v>
          </cell>
          <cell r="AE2175">
            <v>4</v>
          </cell>
          <cell r="AF2175" t="str">
            <v>4</v>
          </cell>
          <cell r="AG2175">
            <v>41213</v>
          </cell>
          <cell r="AH2175">
            <v>641000</v>
          </cell>
          <cell r="AI2175">
            <v>0</v>
          </cell>
          <cell r="AJ2175">
            <v>0</v>
          </cell>
          <cell r="AK2175">
            <v>0</v>
          </cell>
          <cell r="AL2175">
            <v>1</v>
          </cell>
          <cell r="AM2175">
            <v>0</v>
          </cell>
          <cell r="AN2175">
            <v>1</v>
          </cell>
        </row>
        <row r="2176">
          <cell r="A2176" t="str">
            <v>C020794</v>
          </cell>
          <cell r="B2176">
            <v>5310</v>
          </cell>
          <cell r="D2176" t="str">
            <v>CEN-601W1 Conver for Keyes Rd URD</v>
          </cell>
          <cell r="E2176" t="str">
            <v>P_Electric Distribution Line MA</v>
          </cell>
          <cell r="G2176" t="str">
            <v>49</v>
          </cell>
          <cell r="H2176" t="str">
            <v>NONE</v>
          </cell>
          <cell r="J2176" t="str">
            <v>Statutory/Regulatory</v>
          </cell>
          <cell r="L2176" t="str">
            <v>New Business - Residential</v>
          </cell>
          <cell r="M2176" t="str">
            <v>Specific</v>
          </cell>
          <cell r="O2176" t="str">
            <v>Closed</v>
          </cell>
          <cell r="P2176">
            <v>7887</v>
          </cell>
          <cell r="Q2176" t="str">
            <v>C20794</v>
          </cell>
          <cell r="R2176">
            <v>39126</v>
          </cell>
          <cell r="S2176" t="str">
            <v>thomp</v>
          </cell>
          <cell r="U2176" t="str">
            <v>Convert Keyes Rd area to 13.8 kV primary voltage to serve new URD at Keyes RD.  Convert fused branch to mainline of 601W1 along Ryan St. for fuse coordination</v>
          </cell>
          <cell r="V2176" t="str">
            <v xml:space="preserve">  </v>
          </cell>
          <cell r="W2176" t="str">
            <v>Convert small 4 kV area to supply new URD development at Keyes Rd, Gardner.  Add new LB switch, install 4 fuse, remove 2 fuse on 601W1 to prepare for conversion.</v>
          </cell>
          <cell r="X2176" t="str">
            <v>Div Ops-NE Electric</v>
          </cell>
          <cell r="Y2176" t="str">
            <v>75005310E</v>
          </cell>
          <cell r="Z2176" t="str">
            <v>MAE1000 - MA Electric Distribution PC</v>
          </cell>
          <cell r="AA2176" t="str">
            <v>NONE</v>
          </cell>
          <cell r="AB2176" t="str">
            <v>MASS PLANT - MA 5310 - MAE1000</v>
          </cell>
          <cell r="AE2176">
            <v>1</v>
          </cell>
          <cell r="AF2176" t="str">
            <v>1</v>
          </cell>
          <cell r="AG2176">
            <v>39150</v>
          </cell>
          <cell r="AH2176">
            <v>35000</v>
          </cell>
          <cell r="AI2176">
            <v>1</v>
          </cell>
          <cell r="AJ2176">
            <v>1</v>
          </cell>
          <cell r="AK2176">
            <v>1</v>
          </cell>
          <cell r="AL2176">
            <v>0</v>
          </cell>
          <cell r="AM2176">
            <v>1</v>
          </cell>
          <cell r="AN2176">
            <v>1</v>
          </cell>
        </row>
        <row r="2177">
          <cell r="A2177" t="str">
            <v>C020797</v>
          </cell>
          <cell r="B2177">
            <v>5310</v>
          </cell>
          <cell r="D2177" t="str">
            <v>CEN-601W1 Balancing, Clark St,Gdnr</v>
          </cell>
          <cell r="E2177" t="str">
            <v>P_Electric Distribution Line MA</v>
          </cell>
          <cell r="G2177" t="str">
            <v>NONE</v>
          </cell>
          <cell r="H2177" t="str">
            <v>NONE</v>
          </cell>
          <cell r="L2177" t="str">
            <v>Reliability - Dist</v>
          </cell>
          <cell r="M2177" t="str">
            <v>Specific</v>
          </cell>
          <cell r="O2177" t="str">
            <v>Closed</v>
          </cell>
          <cell r="Q2177" t="str">
            <v>C20797</v>
          </cell>
          <cell r="R2177">
            <v>39126</v>
          </cell>
          <cell r="S2177" t="str">
            <v>thomp</v>
          </cell>
          <cell r="U2177" t="str">
            <v>Rebalance 601W1 feeder.  From P56 Clark St, extend C phase 1800' to P69 Clark St.  From P56 Clark St, extend A phase 7800' to P70 Mill Glen Rd, Winchendon</v>
          </cell>
          <cell r="V2177" t="str">
            <v xml:space="preserve">  </v>
          </cell>
          <cell r="W2177" t="str">
            <v xml:space="preserve">601W1 feeder neutral current exceeds design criteria.  Feeder is unbalanced._x000D_
_x000D_
</v>
          </cell>
          <cell r="X2177" t="str">
            <v>Div Ops-NE Electric</v>
          </cell>
          <cell r="Y2177" t="str">
            <v>75005310E</v>
          </cell>
          <cell r="Z2177" t="str">
            <v>MAE1000 - MA Electric Distribution PC</v>
          </cell>
          <cell r="AA2177" t="str">
            <v>NONE</v>
          </cell>
          <cell r="AB2177" t="str">
            <v>MASS PLANT - MA 5310 - MAE1000</v>
          </cell>
          <cell r="AE2177">
            <v>1</v>
          </cell>
          <cell r="AF2177" t="str">
            <v>1</v>
          </cell>
          <cell r="AG2177">
            <v>39150</v>
          </cell>
          <cell r="AH2177">
            <v>35000</v>
          </cell>
          <cell r="AI2177">
            <v>1</v>
          </cell>
          <cell r="AJ2177">
            <v>1</v>
          </cell>
          <cell r="AK2177">
            <v>1</v>
          </cell>
          <cell r="AL2177">
            <v>0</v>
          </cell>
          <cell r="AM2177">
            <v>1</v>
          </cell>
          <cell r="AN2177">
            <v>1</v>
          </cell>
        </row>
        <row r="2178">
          <cell r="A2178" t="str">
            <v>C020991</v>
          </cell>
          <cell r="B2178">
            <v>5310</v>
          </cell>
          <cell r="D2178" t="str">
            <v>Andover UG</v>
          </cell>
          <cell r="E2178" t="str">
            <v>P_Electric Distribution Line MA</v>
          </cell>
          <cell r="F2178" t="str">
            <v>DCIG0108R6</v>
          </cell>
          <cell r="G2178" t="str">
            <v>49</v>
          </cell>
          <cell r="H2178" t="str">
            <v>NONE</v>
          </cell>
          <cell r="I2178" t="str">
            <v>DWYER, JASON</v>
          </cell>
          <cell r="J2178" t="str">
            <v>System Capacity &amp; Performance</v>
          </cell>
          <cell r="L2178" t="str">
            <v>Load Relief</v>
          </cell>
          <cell r="M2178" t="str">
            <v>Specific</v>
          </cell>
          <cell r="O2178" t="str">
            <v>Closed</v>
          </cell>
          <cell r="P2178">
            <v>7738</v>
          </cell>
          <cell r="Q2178" t="str">
            <v>C20991</v>
          </cell>
          <cell r="R2178">
            <v>39135</v>
          </cell>
          <cell r="S2178" t="str">
            <v>khannm</v>
          </cell>
          <cell r="U2178" t="str">
            <v>Install UG:  1 trayer vacuum switch, 300kVA and 150kVA pad, 200 feet of 3-#2 Al, one heavy duty handhole and misc. amount of conduit,  30 splices._x000D_
Install OH:  1 1200kVAR capbank; 1 10kVA xfmr _x000D_
Remove:  300kVA and 150kVA padmounts;</v>
          </cell>
          <cell r="V2178" t="str">
            <v xml:space="preserve">  </v>
          </cell>
          <cell r="W2178" t="str">
            <v>This project will address load relief concerns mentioned in Peter Haswell's Andover Area Distribution Study dated July 2001.</v>
          </cell>
          <cell r="X2178" t="str">
            <v>Div Ops-NE Electric</v>
          </cell>
          <cell r="Y2178" t="str">
            <v>75005310E</v>
          </cell>
          <cell r="Z2178" t="str">
            <v>MAE1000 - MA Electric Distribution PC</v>
          </cell>
          <cell r="AA2178" t="str">
            <v>NONE</v>
          </cell>
          <cell r="AB2178" t="str">
            <v>MASS PLANT - MA 5310 - MAE1000</v>
          </cell>
          <cell r="AE2178">
            <v>2</v>
          </cell>
          <cell r="AF2178" t="str">
            <v>2</v>
          </cell>
          <cell r="AG2178">
            <v>39475</v>
          </cell>
          <cell r="AH2178">
            <v>504578</v>
          </cell>
          <cell r="AI2178">
            <v>0</v>
          </cell>
          <cell r="AJ2178">
            <v>0</v>
          </cell>
          <cell r="AK2178">
            <v>0</v>
          </cell>
          <cell r="AL2178">
            <v>1</v>
          </cell>
          <cell r="AM2178">
            <v>0</v>
          </cell>
          <cell r="AN2178">
            <v>1</v>
          </cell>
        </row>
        <row r="2179">
          <cell r="A2179" t="str">
            <v>C021052</v>
          </cell>
          <cell r="B2179">
            <v>5310</v>
          </cell>
          <cell r="D2179" t="str">
            <v>I&amp;R OH&amp;UG Equip,Bell Circle,Revere</v>
          </cell>
          <cell r="E2179" t="str">
            <v>P_Electric Distribution Line MA</v>
          </cell>
          <cell r="G2179" t="str">
            <v>49</v>
          </cell>
          <cell r="H2179" t="str">
            <v>NONE</v>
          </cell>
          <cell r="I2179" t="str">
            <v>CANDERS, ZAC</v>
          </cell>
          <cell r="J2179" t="str">
            <v>Statutory/Regulatory</v>
          </cell>
          <cell r="L2179" t="str">
            <v>New Business - Commercial</v>
          </cell>
          <cell r="M2179" t="str">
            <v>Specific</v>
          </cell>
          <cell r="O2179" t="str">
            <v>Closed</v>
          </cell>
          <cell r="P2179">
            <v>8197</v>
          </cell>
          <cell r="Q2179" t="str">
            <v>C21052</v>
          </cell>
          <cell r="R2179">
            <v>39139</v>
          </cell>
          <cell r="S2179" t="str">
            <v>taverb</v>
          </cell>
          <cell r="U2179" t="str">
            <v>Removing 2 xfrmers, +/- 800' of 1/0 AL cable, +/- 800' of 1/0 Triplex_x000D_
Installing 1 pole, +/- 100' of 350 AL 13 Kv Cable, Installing 6-600A disconnects, and other miscellaneous pole equipment</v>
          </cell>
          <cell r="V2179" t="str">
            <v xml:space="preserve">New Customer will be constructing 4 buildings. Existing equipment location is in conflict with the new buildings and needs ot be removed.  This construction will replace the existing equipment.  </v>
          </cell>
          <cell r="W2179" t="str">
            <v xml:space="preserve">NGRID's pole line is in the way of a customer's approved plan to construct 4 buildings. _x000D_
</v>
          </cell>
          <cell r="X2179" t="str">
            <v>Div Ops-NE Electric</v>
          </cell>
          <cell r="Y2179" t="str">
            <v>75005310E</v>
          </cell>
          <cell r="Z2179" t="str">
            <v>MAE1000 - MA Electric Distribution PC</v>
          </cell>
          <cell r="AA2179" t="str">
            <v>NONE</v>
          </cell>
          <cell r="AB2179" t="str">
            <v>MASS PLANT - MA 5310 - MAE1000</v>
          </cell>
          <cell r="AE2179">
            <v>3</v>
          </cell>
          <cell r="AF2179" t="str">
            <v>3</v>
          </cell>
          <cell r="AG2179">
            <v>39504</v>
          </cell>
          <cell r="AH2179">
            <v>270036</v>
          </cell>
          <cell r="AI2179">
            <v>0</v>
          </cell>
          <cell r="AJ2179">
            <v>0</v>
          </cell>
          <cell r="AK2179">
            <v>0</v>
          </cell>
          <cell r="AL2179">
            <v>0</v>
          </cell>
          <cell r="AM2179">
            <v>1</v>
          </cell>
          <cell r="AN2179">
            <v>1</v>
          </cell>
        </row>
        <row r="2180">
          <cell r="A2180" t="str">
            <v>C021172</v>
          </cell>
          <cell r="B2180">
            <v>5310</v>
          </cell>
          <cell r="D2180" t="str">
            <v>Worcester 8J365 Cable Replacement</v>
          </cell>
          <cell r="E2180" t="str">
            <v>P_Electric Distribution Line MA</v>
          </cell>
          <cell r="G2180" t="str">
            <v>31</v>
          </cell>
          <cell r="H2180" t="str">
            <v>NONE</v>
          </cell>
          <cell r="I2180" t="str">
            <v>WALSH, NATHAN</v>
          </cell>
          <cell r="J2180" t="str">
            <v>Asset Condition</v>
          </cell>
          <cell r="L2180" t="str">
            <v>Asset Replacement</v>
          </cell>
          <cell r="M2180" t="str">
            <v>Specific</v>
          </cell>
          <cell r="N2180" t="str">
            <v>UG Cable Replacements</v>
          </cell>
          <cell r="O2180" t="str">
            <v>Closed</v>
          </cell>
          <cell r="P2180">
            <v>8835</v>
          </cell>
          <cell r="Q2180" t="str">
            <v>C21172</v>
          </cell>
          <cell r="R2180">
            <v>39142</v>
          </cell>
          <cell r="S2180" t="str">
            <v>walshn</v>
          </cell>
          <cell r="U2180" t="str">
            <v>Replace 3150' PILC in kind with EPR.</v>
          </cell>
          <cell r="V2180" t="str">
            <v xml:space="preserve">  </v>
          </cell>
          <cell r="W2180" t="str">
            <v>See attached memo</v>
          </cell>
          <cell r="X2180" t="str">
            <v>Div Ops-NE Electric</v>
          </cell>
          <cell r="Y2180" t="str">
            <v>75005310E</v>
          </cell>
          <cell r="Z2180" t="str">
            <v>MAE1000 - MA Electric Distribution PC</v>
          </cell>
          <cell r="AA2180" t="str">
            <v>NONE</v>
          </cell>
          <cell r="AB2180" t="str">
            <v>MASS PLANT - MA 5310 - MAE1000</v>
          </cell>
          <cell r="AE2180">
            <v>2</v>
          </cell>
          <cell r="AF2180" t="str">
            <v>2</v>
          </cell>
          <cell r="AG2180">
            <v>40039</v>
          </cell>
          <cell r="AH2180">
            <v>272000</v>
          </cell>
          <cell r="AI2180">
            <v>0</v>
          </cell>
          <cell r="AJ2180">
            <v>0</v>
          </cell>
          <cell r="AK2180">
            <v>0</v>
          </cell>
          <cell r="AL2180">
            <v>0</v>
          </cell>
          <cell r="AM2180">
            <v>1</v>
          </cell>
          <cell r="AN2180">
            <v>1</v>
          </cell>
        </row>
        <row r="2181">
          <cell r="A2181" t="str">
            <v>C021196</v>
          </cell>
          <cell r="B2181">
            <v>5310</v>
          </cell>
          <cell r="D2181" t="str">
            <v>Cnvert MECO ROW Stpdwn Area 7W4 Rev</v>
          </cell>
          <cell r="E2181" t="str">
            <v>P_Electric Distribution Line MA</v>
          </cell>
          <cell r="F2181" t="str">
            <v>DCIG0108R6</v>
          </cell>
          <cell r="G2181" t="str">
            <v>49</v>
          </cell>
          <cell r="H2181" t="str">
            <v>NONE</v>
          </cell>
          <cell r="I2181" t="str">
            <v>CANDERS, ZAC</v>
          </cell>
          <cell r="J2181" t="str">
            <v>Statutory/Regulatory</v>
          </cell>
          <cell r="L2181" t="str">
            <v>New Business - Commercial</v>
          </cell>
          <cell r="M2181" t="str">
            <v>Specific</v>
          </cell>
          <cell r="O2181" t="str">
            <v>Closed</v>
          </cell>
          <cell r="P2181">
            <v>7904</v>
          </cell>
          <cell r="Q2181" t="str">
            <v>C21196</v>
          </cell>
          <cell r="R2181">
            <v>39143</v>
          </cell>
          <cell r="S2181" t="str">
            <v>taverb</v>
          </cell>
          <cell r="U2181" t="str">
            <v>Removing +/- 4000' of 1/0 Al, 8 Overhead xfrmers, 2 padmount xfrmers, and various poles and miscellaneous OH and UG equipment_x000D_
Installing +/- 4000' of 477 Al, 8 Overhead xfrmers, 2 Padmount xfrmers, and various poles and miscellaneous</v>
          </cell>
          <cell r="V2181" t="str">
            <v>New Condo Units in process of being constructed. Reconductoring to handle the new load. Summer demand of 1221 KVA and Winter Demand of 1099 KVA_x000D_
Converting the stepdown area near Oak Island St. Revere and reconductoring from Oak Island St. down the MECO R</v>
          </cell>
          <cell r="W2181" t="str">
            <v>New customer is constructing 242 unit condo building. Will need to convert the 4kv stepdown area of the 7W4 and reconductor the section of the 7W4 due to the added load. _x000D_
Total New Summer Demand 1626 KVA and Total New Winter Demand 1471 KVA</v>
          </cell>
          <cell r="X2181" t="str">
            <v>Div Ops-NE Electric</v>
          </cell>
          <cell r="Y2181" t="str">
            <v>75005310E</v>
          </cell>
          <cell r="Z2181" t="str">
            <v>MAE1000 - MA Electric Distribution PC</v>
          </cell>
          <cell r="AA2181" t="str">
            <v>NONE</v>
          </cell>
          <cell r="AB2181" t="str">
            <v>MASS PLANT - MA 5310 - MAE1000</v>
          </cell>
          <cell r="AE2181">
            <v>2</v>
          </cell>
          <cell r="AF2181" t="str">
            <v>2</v>
          </cell>
          <cell r="AG2181">
            <v>39475</v>
          </cell>
          <cell r="AH2181">
            <v>325000</v>
          </cell>
          <cell r="AI2181">
            <v>0</v>
          </cell>
          <cell r="AJ2181">
            <v>0</v>
          </cell>
          <cell r="AK2181">
            <v>0</v>
          </cell>
          <cell r="AL2181">
            <v>0</v>
          </cell>
          <cell r="AM2181">
            <v>1</v>
          </cell>
          <cell r="AN2181">
            <v>1</v>
          </cell>
        </row>
        <row r="2182">
          <cell r="A2182" t="str">
            <v>C021213</v>
          </cell>
          <cell r="B2182">
            <v>5310</v>
          </cell>
          <cell r="D2182" t="str">
            <v>RTMT MECO DISTRIBUTION</v>
          </cell>
          <cell r="E2182" t="str">
            <v>P_Electric Distribution Line MA</v>
          </cell>
          <cell r="G2182" t="str">
            <v>49</v>
          </cell>
          <cell r="H2182" t="str">
            <v>NONE</v>
          </cell>
          <cell r="J2182" t="str">
            <v>Statutory/Regulatory</v>
          </cell>
          <cell r="L2182" t="str">
            <v>Land and Land Rights</v>
          </cell>
          <cell r="M2182" t="str">
            <v>Specific</v>
          </cell>
          <cell r="O2182" t="str">
            <v>Closed</v>
          </cell>
          <cell r="P2182">
            <v>8512</v>
          </cell>
          <cell r="Q2182" t="str">
            <v>C21213</v>
          </cell>
          <cell r="R2182">
            <v>39146</v>
          </cell>
          <cell r="S2182" t="str">
            <v>daley</v>
          </cell>
          <cell r="U2182" t="str">
            <v>RETIREMENT PROJECT FOR MASS ELECTRIC FOR LOCATION 0000 PUC 360</v>
          </cell>
          <cell r="V2182" t="str">
            <v>CANDY RENNELL REAL ESTATE REP</v>
          </cell>
          <cell r="W2182" t="str">
            <v xml:space="preserve">  </v>
          </cell>
          <cell r="X2182" t="str">
            <v>Conversion Only</v>
          </cell>
          <cell r="Y2182" t="str">
            <v>99995310E</v>
          </cell>
          <cell r="Z2182" t="str">
            <v>MAE1000 - MA Electric Distribution PC</v>
          </cell>
          <cell r="AA2182" t="str">
            <v>NONE</v>
          </cell>
          <cell r="AB2182" t="str">
            <v>LAND AND LAND RIGHTS - MA</v>
          </cell>
          <cell r="AE2182">
            <v>2</v>
          </cell>
          <cell r="AF2182" t="str">
            <v>2</v>
          </cell>
          <cell r="AG2182">
            <v>39146</v>
          </cell>
          <cell r="AH2182">
            <v>55000</v>
          </cell>
          <cell r="AI2182">
            <v>1</v>
          </cell>
          <cell r="AJ2182">
            <v>1</v>
          </cell>
          <cell r="AK2182">
            <v>1</v>
          </cell>
          <cell r="AL2182">
            <v>0</v>
          </cell>
          <cell r="AM2182">
            <v>1</v>
          </cell>
          <cell r="AN2182">
            <v>1</v>
          </cell>
        </row>
        <row r="2183">
          <cell r="A2183" t="str">
            <v>C021271</v>
          </cell>
          <cell r="B2183">
            <v>5310</v>
          </cell>
          <cell r="D2183" t="str">
            <v>DOT- MHD#601425 Billerica Cook St.</v>
          </cell>
          <cell r="E2183" t="str">
            <v>P_Electric Distribution Line MA</v>
          </cell>
          <cell r="F2183" t="str">
            <v>DCIG0909P179C</v>
          </cell>
          <cell r="G2183" t="str">
            <v>49</v>
          </cell>
          <cell r="H2183" t="str">
            <v>NONE</v>
          </cell>
          <cell r="I2183" t="str">
            <v>OSIMBONI, AYO</v>
          </cell>
          <cell r="J2183" t="str">
            <v>Statutory/Regulatory</v>
          </cell>
          <cell r="K2183" t="str">
            <v>D_Non-REP LINE OTHER</v>
          </cell>
          <cell r="L2183" t="str">
            <v>Public Requirements</v>
          </cell>
          <cell r="M2183" t="str">
            <v>Specific</v>
          </cell>
          <cell r="O2183" t="str">
            <v>Closed</v>
          </cell>
          <cell r="P2183">
            <v>7932</v>
          </cell>
          <cell r="Q2183" t="str">
            <v>C21271</v>
          </cell>
          <cell r="R2183">
            <v>39148</v>
          </cell>
          <cell r="S2183" t="str">
            <v>mullit</v>
          </cell>
          <cell r="U2183" t="str">
            <v>DOT- MHD# 601425- Non- Reimbursable- Cook St at Alexander Rd in Billerica calling for I&amp;R of 49+/- poles and transfer double circuit- Soma Soka engineer.</v>
          </cell>
          <cell r="V2183" t="str">
            <v xml:space="preserve">  </v>
          </cell>
          <cell r="W2183" t="str">
            <v>This is a Mass Highway Non-Reimbursable project #601425 for Cook Street in Billerica.  This will require the installation and removal of approx 49 poles and transfer of a double circuit.  Soma Soka is the engineer on the project</v>
          </cell>
          <cell r="X2183" t="str">
            <v>Div Ops-NE Electric</v>
          </cell>
          <cell r="Y2183" t="str">
            <v>75005310E</v>
          </cell>
          <cell r="Z2183" t="str">
            <v>MAE1000 - MA Electric Distribution PC</v>
          </cell>
          <cell r="AA2183" t="str">
            <v>NONE</v>
          </cell>
          <cell r="AB2183" t="str">
            <v>MASS PLANT - MA 5310 - MAE1000</v>
          </cell>
          <cell r="AE2183">
            <v>8</v>
          </cell>
          <cell r="AF2183" t="str">
            <v>8</v>
          </cell>
          <cell r="AG2183">
            <v>41213</v>
          </cell>
          <cell r="AH2183">
            <v>1235000</v>
          </cell>
          <cell r="AI2183">
            <v>0</v>
          </cell>
          <cell r="AJ2183">
            <v>0</v>
          </cell>
          <cell r="AK2183">
            <v>0</v>
          </cell>
          <cell r="AL2183">
            <v>1</v>
          </cell>
          <cell r="AM2183">
            <v>0</v>
          </cell>
          <cell r="AN2183">
            <v>1</v>
          </cell>
        </row>
        <row r="2184">
          <cell r="A2184" t="str">
            <v>C021293</v>
          </cell>
          <cell r="B2184">
            <v>5310</v>
          </cell>
          <cell r="D2184" t="str">
            <v>DOTR- MHD#118160 Saugus 107</v>
          </cell>
          <cell r="E2184" t="str">
            <v>P_Electric Distribution Line MA</v>
          </cell>
          <cell r="G2184" t="str">
            <v>49</v>
          </cell>
          <cell r="H2184" t="str">
            <v>15</v>
          </cell>
          <cell r="I2184" t="str">
            <v>OSIMBONI, AYO</v>
          </cell>
          <cell r="J2184" t="str">
            <v>Statutory/Regulatory</v>
          </cell>
          <cell r="K2184" t="str">
            <v>D_Non-REP LINE OTHER</v>
          </cell>
          <cell r="L2184" t="str">
            <v>Public Requirements</v>
          </cell>
          <cell r="M2184" t="str">
            <v>Specific</v>
          </cell>
          <cell r="O2184" t="str">
            <v>Closed</v>
          </cell>
          <cell r="P2184">
            <v>7978</v>
          </cell>
          <cell r="Q2184" t="str">
            <v>C21293</v>
          </cell>
          <cell r="R2184">
            <v>39149</v>
          </cell>
          <cell r="S2184" t="str">
            <v>mullit</v>
          </cell>
          <cell r="U2184" t="str">
            <v>DOTR- MHD#118160 Reimbursable project for Revere/Saugus Bridge Replacement on Rte 107.  San Osmancevic in Malden is the engineer on this project</v>
          </cell>
          <cell r="V2184" t="str">
            <v>This is a Reimbursable project and should have no impact on the budget.</v>
          </cell>
          <cell r="W2184" t="str">
            <v>This is a reimbursable Mass Highway Project #118160 to replace 3 bridges along Rte 107 in Saugus and Revere MA.  San Osmancevic in the Malden office is the engineer as of 3/8/2007</v>
          </cell>
          <cell r="X2184" t="str">
            <v>Div Ops-NE Electric</v>
          </cell>
          <cell r="Y2184" t="str">
            <v>75005310E</v>
          </cell>
          <cell r="Z2184" t="str">
            <v>MAE1000 - MA Electric Distribution PC</v>
          </cell>
          <cell r="AA2184" t="str">
            <v>NONE</v>
          </cell>
          <cell r="AB2184" t="str">
            <v>MASS PLANT - MA 5310 - MAE1000</v>
          </cell>
          <cell r="AE2184">
            <v>3</v>
          </cell>
          <cell r="AF2184" t="str">
            <v>3</v>
          </cell>
          <cell r="AG2184">
            <v>40287</v>
          </cell>
          <cell r="AH2184">
            <v>117000</v>
          </cell>
          <cell r="AI2184">
            <v>0</v>
          </cell>
          <cell r="AJ2184">
            <v>1</v>
          </cell>
          <cell r="AK2184">
            <v>1</v>
          </cell>
          <cell r="AL2184">
            <v>0</v>
          </cell>
          <cell r="AM2184">
            <v>1</v>
          </cell>
          <cell r="AN2184">
            <v>1</v>
          </cell>
        </row>
        <row r="2185">
          <cell r="A2185" t="str">
            <v>C021294</v>
          </cell>
          <cell r="B2185">
            <v>5310</v>
          </cell>
          <cell r="D2185" t="str">
            <v>DOTR-MHD#603319 Pepperell Groton St</v>
          </cell>
          <cell r="E2185" t="str">
            <v>P_Electric Distribution Line MA</v>
          </cell>
          <cell r="G2185" t="str">
            <v>49</v>
          </cell>
          <cell r="H2185" t="str">
            <v>NONE</v>
          </cell>
          <cell r="I2185" t="str">
            <v>OSIMBONI, AYO</v>
          </cell>
          <cell r="J2185" t="str">
            <v>Statutory/Regulatory</v>
          </cell>
          <cell r="L2185" t="str">
            <v>Public Requirements</v>
          </cell>
          <cell r="M2185" t="str">
            <v>Specific</v>
          </cell>
          <cell r="O2185" t="str">
            <v>Closed</v>
          </cell>
          <cell r="P2185">
            <v>8010</v>
          </cell>
          <cell r="Q2185" t="str">
            <v>C21294</v>
          </cell>
          <cell r="R2185">
            <v>39149</v>
          </cell>
          <cell r="S2185" t="str">
            <v>mullit</v>
          </cell>
          <cell r="U2185" t="str">
            <v>DOTR-MHD#603319 Reimbursable project to replace covered bridge on Groton Street in Pepperell.  We will be converting the Groton St feeder from OH to UG to make room for bridge construction.  Vivian Liu is the engineer out of Worcester</v>
          </cell>
          <cell r="V2185" t="str">
            <v>There is also a transmission portion to this project and it is under project C20272</v>
          </cell>
          <cell r="W2185" t="str">
            <v>This is for a Reimbursable Mass Highway project #603319 for replacement of the Groton Street Bridge in Pepperell.  We will be converting the Groton St Substation feeder get-a-way from OH to UG to allow Mass Highway clearance to construct the new covered b</v>
          </cell>
          <cell r="X2185" t="str">
            <v>Div Ops-NE Electric</v>
          </cell>
          <cell r="Y2185" t="str">
            <v>75005310E</v>
          </cell>
          <cell r="Z2185" t="str">
            <v>MAE1000 - MA Electric Distribution PC</v>
          </cell>
          <cell r="AA2185" t="str">
            <v>NONE</v>
          </cell>
          <cell r="AB2185" t="str">
            <v>MASS PLANT - MA 5310 - MAE1000</v>
          </cell>
          <cell r="AE2185">
            <v>2</v>
          </cell>
          <cell r="AF2185" t="str">
            <v>2</v>
          </cell>
          <cell r="AG2185">
            <v>39290</v>
          </cell>
          <cell r="AH2185">
            <v>90000</v>
          </cell>
          <cell r="AI2185">
            <v>1</v>
          </cell>
          <cell r="AJ2185">
            <v>1</v>
          </cell>
          <cell r="AK2185">
            <v>1</v>
          </cell>
          <cell r="AL2185">
            <v>0</v>
          </cell>
          <cell r="AM2185">
            <v>1</v>
          </cell>
          <cell r="AN2185">
            <v>1</v>
          </cell>
        </row>
        <row r="2186">
          <cell r="A2186" t="str">
            <v>C021331</v>
          </cell>
          <cell r="B2186">
            <v>5310</v>
          </cell>
          <cell r="D2186" t="str">
            <v>Bolton 225W1 Wilder Reconductor</v>
          </cell>
          <cell r="E2186" t="str">
            <v>P_Electric Distribution Line MA</v>
          </cell>
          <cell r="G2186" t="str">
            <v>46</v>
          </cell>
          <cell r="H2186" t="str">
            <v>12</v>
          </cell>
          <cell r="I2186" t="str">
            <v>HALL, TIMOTHY</v>
          </cell>
          <cell r="J2186" t="str">
            <v>Asset Condition</v>
          </cell>
          <cell r="K2186" t="str">
            <v>D_Non-REP LINE OTHER</v>
          </cell>
          <cell r="L2186" t="str">
            <v>Asset Replacement</v>
          </cell>
          <cell r="M2186" t="str">
            <v>Specific</v>
          </cell>
          <cell r="N2186" t="str">
            <v>Conductor Replacement</v>
          </cell>
          <cell r="O2186" t="str">
            <v>open</v>
          </cell>
          <cell r="P2186">
            <v>7770</v>
          </cell>
          <cell r="Q2186" t="str">
            <v>C21331</v>
          </cell>
          <cell r="R2186">
            <v>39154</v>
          </cell>
          <cell r="S2186" t="str">
            <v>walshn</v>
          </cell>
          <cell r="U2186" t="str">
            <v>Reconductor 5400' with 1/0 AL TW along Wilder Rd., Bolton</v>
          </cell>
          <cell r="V2186" t="str">
            <v xml:space="preserve">Estimate 4 approved by FA Nangle to correct a problem with Power Plant </v>
          </cell>
          <cell r="W2186" t="str">
            <v xml:space="preserve">See attached memo._x000D_
_x000D_
See walk in form for FY09 Design money.  </v>
          </cell>
          <cell r="X2186" t="str">
            <v>Div Ops-NE Electric</v>
          </cell>
          <cell r="Y2186" t="str">
            <v>75005310E</v>
          </cell>
          <cell r="Z2186" t="str">
            <v>MAE1000 - MA Electric Distribution PC</v>
          </cell>
          <cell r="AA2186" t="str">
            <v>NONE</v>
          </cell>
          <cell r="AB2186" t="str">
            <v>MASS PLANT - MA 5310 - MAE1000</v>
          </cell>
          <cell r="AC2186" t="str">
            <v>A0 C1 X0</v>
          </cell>
          <cell r="AE2186">
            <v>7</v>
          </cell>
          <cell r="AF2186" t="str">
            <v>7</v>
          </cell>
          <cell r="AG2186">
            <v>41213</v>
          </cell>
          <cell r="AH2186">
            <v>455000</v>
          </cell>
        </row>
        <row r="2187">
          <cell r="A2187" t="str">
            <v>C021377</v>
          </cell>
          <cell r="B2187">
            <v>5310</v>
          </cell>
          <cell r="D2187" t="str">
            <v>P36 Boxford RD Stepdowns</v>
          </cell>
          <cell r="E2187" t="str">
            <v>P_Electric Distribution Line MA</v>
          </cell>
          <cell r="G2187" t="str">
            <v>49</v>
          </cell>
          <cell r="H2187" t="str">
            <v>NONE</v>
          </cell>
          <cell r="J2187" t="str">
            <v>System Capacity &amp; Performance</v>
          </cell>
          <cell r="L2187" t="str">
            <v>Load Relief</v>
          </cell>
          <cell r="M2187" t="str">
            <v>Specific</v>
          </cell>
          <cell r="O2187" t="str">
            <v>Closed</v>
          </cell>
          <cell r="P2187">
            <v>8405</v>
          </cell>
          <cell r="Q2187" t="str">
            <v>C21377</v>
          </cell>
          <cell r="R2187">
            <v>39156</v>
          </cell>
          <cell r="S2187" t="str">
            <v>busbym</v>
          </cell>
          <cell r="U2187" t="str">
            <v>Install 2-167KVA and 1-250KVA step down Xfmrs on 3 seperate poles, just beyond existing stepdown bank.  Install 3 C/Os @ P35 Boxford Rd and fuse @ 65K. _x000D_
Remove: 2-50Kva and 1-100KVA step down Xfmrs from Pole 36 Boxford Rd.</v>
          </cell>
          <cell r="V2187" t="str">
            <v xml:space="preserve">The existing stepdown transformers at P36 Boxford Rd. Haverhill, (A=50KVA, B = 100KVA, C = 50KVA) are loaded at 117%, 266%, and 84% respectively.  Engineering recommends installing 3 larger stepdown transformers (2-167KVA and 1-250KVA) on separate poles. </v>
          </cell>
          <cell r="W2187" t="str">
            <v xml:space="preserve">The existing stepdown transformers at P36 Boxford Rd. Haverhill, (A=50KVA, B = 100KVA, C = 50KVA) are loaded at 117%, 266%, and 84% respectively.  Engineering recommends installing 3 larger stepdown transformers (2-167KVA and 1-250KVA) on separate poles. </v>
          </cell>
          <cell r="X2187" t="str">
            <v>Div Ops-NE Electric</v>
          </cell>
          <cell r="Y2187" t="str">
            <v>75005310E</v>
          </cell>
          <cell r="Z2187" t="str">
            <v>MAE1000 - MA Electric Distribution PC</v>
          </cell>
          <cell r="AA2187" t="str">
            <v>NONE</v>
          </cell>
          <cell r="AB2187" t="str">
            <v>MASS PLANT - MA 5310 - MAE1000</v>
          </cell>
          <cell r="AE2187">
            <v>2</v>
          </cell>
          <cell r="AF2187" t="str">
            <v>2</v>
          </cell>
          <cell r="AG2187">
            <v>39220</v>
          </cell>
          <cell r="AH2187">
            <v>40000</v>
          </cell>
          <cell r="AI2187">
            <v>1</v>
          </cell>
          <cell r="AJ2187">
            <v>1</v>
          </cell>
          <cell r="AK2187">
            <v>1</v>
          </cell>
          <cell r="AL2187">
            <v>0</v>
          </cell>
          <cell r="AM2187">
            <v>1</v>
          </cell>
          <cell r="AN2187">
            <v>1</v>
          </cell>
        </row>
        <row r="2188">
          <cell r="A2188" t="str">
            <v>C021392</v>
          </cell>
          <cell r="B2188">
            <v>5310</v>
          </cell>
          <cell r="D2188" t="str">
            <v>NE05-EMC 4400 COMPUTER DR UPG</v>
          </cell>
          <cell r="E2188" t="str">
            <v>P_Electric Distribution Line MA</v>
          </cell>
          <cell r="G2188" t="str">
            <v>49</v>
          </cell>
          <cell r="H2188" t="str">
            <v>NONE</v>
          </cell>
          <cell r="I2188" t="str">
            <v>VELARDOCCHIA, DAVID</v>
          </cell>
          <cell r="J2188" t="str">
            <v>Statutory/Regulatory</v>
          </cell>
          <cell r="L2188" t="str">
            <v>New Business - Commercial</v>
          </cell>
          <cell r="M2188" t="str">
            <v>Specific</v>
          </cell>
          <cell r="O2188" t="str">
            <v>Closed</v>
          </cell>
          <cell r="P2188">
            <v>8333</v>
          </cell>
          <cell r="Q2188" t="str">
            <v>C21392</v>
          </cell>
          <cell r="R2188">
            <v>39157</v>
          </cell>
          <cell r="S2188" t="str">
            <v>lundag</v>
          </cell>
          <cell r="U2188" t="str">
            <v>NE05 - Install service upgrade for EMC at 4400 Computer Dr, Westborough for 2007 Load Increase</v>
          </cell>
          <cell r="V2188" t="str">
            <v>Install:  New duct bank &amp; UG Cable through 5-6 manholes around Tech Dr Loop_x000D_
Remove: None</v>
          </cell>
          <cell r="W2188" t="str">
            <v>EMC Corp has requested to increase load at their facility in Westborough, 4400 Computer Dr.  This load increase to 7500KVA requires an upgrade to the distribution primary in order to support the amperage.</v>
          </cell>
          <cell r="X2188" t="str">
            <v>Div Ops-NE Electric</v>
          </cell>
          <cell r="Y2188" t="str">
            <v>75005310E</v>
          </cell>
          <cell r="Z2188" t="str">
            <v>MAE1000 - MA Electric Distribution PC</v>
          </cell>
          <cell r="AA2188" t="str">
            <v>NONE</v>
          </cell>
          <cell r="AB2188" t="str">
            <v>MASS PLANT - MA 5310 - MAE1000</v>
          </cell>
          <cell r="AE2188">
            <v>2</v>
          </cell>
          <cell r="AF2188" t="str">
            <v>2</v>
          </cell>
          <cell r="AG2188">
            <v>39396</v>
          </cell>
          <cell r="AH2188">
            <v>522000</v>
          </cell>
          <cell r="AI2188">
            <v>0</v>
          </cell>
          <cell r="AJ2188">
            <v>0</v>
          </cell>
          <cell r="AK2188">
            <v>0</v>
          </cell>
          <cell r="AL2188">
            <v>1</v>
          </cell>
          <cell r="AM2188">
            <v>0</v>
          </cell>
          <cell r="AN2188">
            <v>1</v>
          </cell>
        </row>
        <row r="2189">
          <cell r="A2189" t="str">
            <v>C021415</v>
          </cell>
          <cell r="B2189">
            <v>5310</v>
          </cell>
          <cell r="D2189" t="str">
            <v>Replace Fire Escape</v>
          </cell>
          <cell r="E2189" t="str">
            <v>P_Electric Distribution Sub MA</v>
          </cell>
          <cell r="G2189" t="str">
            <v>49</v>
          </cell>
          <cell r="H2189" t="str">
            <v>NONE</v>
          </cell>
          <cell r="J2189" t="str">
            <v>Asset Condition</v>
          </cell>
          <cell r="L2189" t="str">
            <v>Asset Replacement</v>
          </cell>
          <cell r="M2189" t="str">
            <v>Specific</v>
          </cell>
          <cell r="O2189" t="str">
            <v>Closed</v>
          </cell>
          <cell r="P2189">
            <v>7473</v>
          </cell>
          <cell r="Q2189" t="str">
            <v>C21415</v>
          </cell>
          <cell r="R2189">
            <v>39160</v>
          </cell>
          <cell r="S2189" t="str">
            <v>gavin</v>
          </cell>
          <cell r="U2189" t="str">
            <v>Replace fire escape at Lawrence #1 Substation as part of the indoor substation hazard assessment.</v>
          </cell>
          <cell r="V2189" t="str">
            <v>The fire escape was identified as needing replacment during the indoor substation hazard assessment. Structural replacement required.</v>
          </cell>
          <cell r="W2189" t="str">
            <v>The fire escape was identified as needing replacement during the indoor substation hazard assessment. Structural replacement required.</v>
          </cell>
          <cell r="X2189" t="str">
            <v>Div Ops-NE Electric</v>
          </cell>
          <cell r="Y2189" t="str">
            <v>75005310E</v>
          </cell>
          <cell r="Z2189" t="str">
            <v>MAE1000 - MA Electric Distribution PC</v>
          </cell>
          <cell r="AA2189" t="str">
            <v>NONE</v>
          </cell>
          <cell r="AB2189" t="str">
            <v>SUB #1 LAWRENCE - SOUTH CANAL STREE</v>
          </cell>
          <cell r="AE2189">
            <v>4</v>
          </cell>
          <cell r="AF2189" t="str">
            <v>4</v>
          </cell>
          <cell r="AG2189">
            <v>39713</v>
          </cell>
          <cell r="AH2189">
            <v>294000</v>
          </cell>
          <cell r="AI2189">
            <v>0</v>
          </cell>
          <cell r="AJ2189">
            <v>0</v>
          </cell>
          <cell r="AK2189">
            <v>0</v>
          </cell>
          <cell r="AL2189">
            <v>0</v>
          </cell>
          <cell r="AM2189">
            <v>1</v>
          </cell>
          <cell r="AN2189">
            <v>1</v>
          </cell>
        </row>
        <row r="2190">
          <cell r="A2190" t="str">
            <v>C021431</v>
          </cell>
          <cell r="B2190">
            <v>5310</v>
          </cell>
          <cell r="D2190" t="str">
            <v>RTMT MECO DISTRIBUTION SUB</v>
          </cell>
          <cell r="E2190" t="str">
            <v>P_Electric Distribution Sub MA</v>
          </cell>
          <cell r="G2190" t="str">
            <v>49</v>
          </cell>
          <cell r="H2190" t="str">
            <v>NONE</v>
          </cell>
          <cell r="J2190" t="str">
            <v>Asset Condition</v>
          </cell>
          <cell r="L2190" t="str">
            <v>Asset Replacement</v>
          </cell>
          <cell r="M2190" t="str">
            <v>Specific</v>
          </cell>
          <cell r="O2190" t="str">
            <v>Closed</v>
          </cell>
          <cell r="P2190">
            <v>7489</v>
          </cell>
          <cell r="Q2190" t="str">
            <v>C21431</v>
          </cell>
          <cell r="R2190">
            <v>39161</v>
          </cell>
          <cell r="S2190" t="str">
            <v>daley</v>
          </cell>
          <cell r="U2190" t="str">
            <v>RETIREMENT PROJECT FOR MASS ELECTRIC FOR LOCATION 0155 DISTRIBUTION SUB</v>
          </cell>
          <cell r="V2190" t="str">
            <v>REAL ESTATE ASSET MGMT DEPT</v>
          </cell>
          <cell r="W2190" t="str">
            <v xml:space="preserve">  </v>
          </cell>
          <cell r="X2190" t="str">
            <v>Conversion Only</v>
          </cell>
          <cell r="Y2190" t="str">
            <v>99995310E</v>
          </cell>
          <cell r="Z2190" t="str">
            <v>MAE1000 - MA Electric Distribution PC</v>
          </cell>
          <cell r="AA2190" t="str">
            <v>NONE</v>
          </cell>
          <cell r="AB2190" t="str">
            <v>LAND AND LAND RIGHTS - MA</v>
          </cell>
          <cell r="AE2190">
            <v>1</v>
          </cell>
          <cell r="AF2190" t="str">
            <v>1</v>
          </cell>
          <cell r="AG2190">
            <v>39161</v>
          </cell>
          <cell r="AH2190">
            <v>300000</v>
          </cell>
          <cell r="AI2190">
            <v>0</v>
          </cell>
          <cell r="AJ2190">
            <v>0</v>
          </cell>
          <cell r="AK2190">
            <v>0</v>
          </cell>
          <cell r="AL2190">
            <v>0</v>
          </cell>
          <cell r="AM2190">
            <v>1</v>
          </cell>
          <cell r="AN2190">
            <v>1</v>
          </cell>
        </row>
        <row r="2191">
          <cell r="A2191" t="str">
            <v>C021495</v>
          </cell>
          <cell r="B2191">
            <v>5310</v>
          </cell>
          <cell r="D2191" t="str">
            <v>Smith College Gen Interconn.</v>
          </cell>
          <cell r="E2191" t="str">
            <v>P_Electric Distribution Line MA</v>
          </cell>
          <cell r="F2191" t="str">
            <v>DCIG0108R6</v>
          </cell>
          <cell r="G2191" t="str">
            <v>49</v>
          </cell>
          <cell r="H2191" t="str">
            <v>NONE</v>
          </cell>
          <cell r="I2191" t="str">
            <v>CLEARY, JAMES</v>
          </cell>
          <cell r="J2191" t="str">
            <v>Statutory/Regulatory</v>
          </cell>
          <cell r="K2191" t="str">
            <v>D_Non-REP LINE OTHER</v>
          </cell>
          <cell r="L2191" t="str">
            <v>New Business - Commercial</v>
          </cell>
          <cell r="M2191" t="str">
            <v>Specific</v>
          </cell>
          <cell r="O2191" t="str">
            <v>Closed</v>
          </cell>
          <cell r="P2191">
            <v>8650</v>
          </cell>
          <cell r="Q2191" t="str">
            <v>C21495</v>
          </cell>
          <cell r="R2191">
            <v>39163</v>
          </cell>
          <cell r="S2191" t="str">
            <v>cleary</v>
          </cell>
          <cell r="U2191" t="str">
            <v>Project to collect charges for generator interconenction study  for gen interconnect - FULLY PAID BY CUSTOMER._x000D_
These charges and credit exist now incorrectly under New Business blanket project CBW011 in WO 0000097143 - all charges an</v>
          </cell>
          <cell r="V2191" t="str">
            <v>This project will likely result in Capital Work - also billable to Smith college- to interconnect their generator.</v>
          </cell>
          <cell r="W2191" t="str">
            <v>To interconnect a 3.2 MW generator on Smith College campus in Northampton_x000D_
This project is to accumulate charges for the Interconn study and eventually for the actual capital work to interconnect.</v>
          </cell>
          <cell r="X2191" t="str">
            <v>Div Ops-NE Electric</v>
          </cell>
          <cell r="Y2191" t="str">
            <v>75005310E</v>
          </cell>
          <cell r="Z2191" t="str">
            <v>MAE1000 - MA Electric Distribution PC</v>
          </cell>
          <cell r="AA2191" t="str">
            <v>NONE</v>
          </cell>
          <cell r="AB2191" t="str">
            <v>MASS PLANT - MA 5310 - MAE1000</v>
          </cell>
          <cell r="AE2191">
            <v>6</v>
          </cell>
          <cell r="AF2191" t="str">
            <v>6</v>
          </cell>
          <cell r="AG2191">
            <v>41213</v>
          </cell>
          <cell r="AH2191">
            <v>170000</v>
          </cell>
          <cell r="AI2191">
            <v>0</v>
          </cell>
          <cell r="AJ2191">
            <v>1</v>
          </cell>
          <cell r="AK2191">
            <v>1</v>
          </cell>
          <cell r="AL2191">
            <v>0</v>
          </cell>
          <cell r="AM2191">
            <v>1</v>
          </cell>
          <cell r="AN2191">
            <v>1</v>
          </cell>
        </row>
        <row r="2192">
          <cell r="A2192" t="str">
            <v>C021531</v>
          </cell>
          <cell r="B2192">
            <v>5310</v>
          </cell>
          <cell r="D2192" t="str">
            <v>Candle St #101 Add reclosing to CBs</v>
          </cell>
          <cell r="E2192" t="str">
            <v>P_Electric Distribution Sub MA</v>
          </cell>
          <cell r="G2192" t="str">
            <v>49</v>
          </cell>
          <cell r="H2192" t="str">
            <v>NONE</v>
          </cell>
          <cell r="I2192" t="str">
            <v>HENRY, JOSEPH</v>
          </cell>
          <cell r="J2192" t="str">
            <v>System Capacity &amp; Performance</v>
          </cell>
          <cell r="L2192" t="str">
            <v>Reliability - Dist</v>
          </cell>
          <cell r="M2192" t="str">
            <v>Specific</v>
          </cell>
          <cell r="O2192" t="str">
            <v>cancelled</v>
          </cell>
          <cell r="P2192">
            <v>7234</v>
          </cell>
          <cell r="Q2192" t="str">
            <v>C21531</v>
          </cell>
          <cell r="R2192">
            <v>39167</v>
          </cell>
          <cell r="S2192" t="str">
            <v>henryj</v>
          </cell>
          <cell r="U2192" t="str">
            <v>Install reclosing capability on Candle St #101 substation feeder breakers</v>
          </cell>
          <cell r="V2192" t="str">
            <v xml:space="preserve">  </v>
          </cell>
          <cell r="W2192" t="str">
            <v>Provide standard reclosing capability on distribution feeders.</v>
          </cell>
          <cell r="X2192" t="str">
            <v>Div Ops-NE Electric</v>
          </cell>
          <cell r="Y2192" t="str">
            <v>75005310E</v>
          </cell>
          <cell r="Z2192" t="str">
            <v>MAE1000 - MA Electric Distribution PC</v>
          </cell>
          <cell r="AA2192" t="str">
            <v>NONE</v>
          </cell>
          <cell r="AB2192" t="str">
            <v>MASS PLANT - MA 5310 - MAE1000</v>
          </cell>
          <cell r="AE2192">
            <v>1</v>
          </cell>
          <cell r="AF2192" t="str">
            <v>1</v>
          </cell>
          <cell r="AG2192">
            <v>39167</v>
          </cell>
          <cell r="AH2192">
            <v>10000</v>
          </cell>
          <cell r="AK2192">
            <v>39359</v>
          </cell>
        </row>
        <row r="2193">
          <cell r="A2193" t="str">
            <v>C021594</v>
          </cell>
          <cell r="B2193">
            <v>5310</v>
          </cell>
          <cell r="D2193" t="str">
            <v>N&amp;G Storm Cap Confirming Proj</v>
          </cell>
          <cell r="E2193" t="str">
            <v>P_Electric Distribution Line MA</v>
          </cell>
          <cell r="F2193" t="str">
            <v>DCIG0311P378</v>
          </cell>
          <cell r="G2193" t="str">
            <v>49</v>
          </cell>
          <cell r="H2193" t="str">
            <v>15</v>
          </cell>
          <cell r="I2193" t="str">
            <v>NANGLE, FRANCIS</v>
          </cell>
          <cell r="J2193" t="str">
            <v>Damage/Failure</v>
          </cell>
          <cell r="K2193" t="str">
            <v>D_Non-REP LINE OTHER</v>
          </cell>
          <cell r="L2193" t="str">
            <v>Major Storms - Dist</v>
          </cell>
          <cell r="M2193" t="str">
            <v>Program</v>
          </cell>
          <cell r="O2193" t="str">
            <v>open</v>
          </cell>
          <cell r="P2193">
            <v>7800</v>
          </cell>
          <cell r="Q2193" t="str">
            <v>C21594</v>
          </cell>
          <cell r="R2193">
            <v>39171</v>
          </cell>
          <cell r="S2193" t="str">
            <v>cormie</v>
          </cell>
          <cell r="U2193" t="str">
            <v>Project to accumulate capital storm charges in Merrimack Valley and North Shore.</v>
          </cell>
          <cell r="V2193" t="str">
            <v xml:space="preserve">  </v>
          </cell>
          <cell r="W2193" t="str">
            <v xml:space="preserve">  </v>
          </cell>
          <cell r="X2193" t="str">
            <v>Div Ops-NE Electric</v>
          </cell>
          <cell r="Y2193" t="str">
            <v>75005310E</v>
          </cell>
          <cell r="Z2193" t="str">
            <v>MAE1000 - MA Electric Distribution PC</v>
          </cell>
          <cell r="AA2193" t="str">
            <v>NONE</v>
          </cell>
          <cell r="AB2193" t="str">
            <v>MASS PLANT - MA 5310 - MAE1000</v>
          </cell>
          <cell r="AC2193" t="str">
            <v>A9 C208 X40</v>
          </cell>
          <cell r="AE2193">
            <v>4</v>
          </cell>
          <cell r="AF2193" t="str">
            <v>4</v>
          </cell>
          <cell r="AG2193">
            <v>41213</v>
          </cell>
          <cell r="AH2193">
            <v>660000</v>
          </cell>
        </row>
        <row r="2194">
          <cell r="A2194" t="str">
            <v>C021695</v>
          </cell>
          <cell r="B2194">
            <v>5310</v>
          </cell>
          <cell r="D2194" t="str">
            <v>Construct 912W55 Distribution</v>
          </cell>
          <cell r="E2194" t="str">
            <v>P_Electric Distribution Line MA</v>
          </cell>
          <cell r="G2194" t="str">
            <v>NONE</v>
          </cell>
          <cell r="H2194" t="str">
            <v>NONE</v>
          </cell>
          <cell r="J2194" t="str">
            <v>System Capacity &amp; Performance</v>
          </cell>
          <cell r="L2194" t="str">
            <v>Load Relief</v>
          </cell>
          <cell r="M2194" t="str">
            <v>Specific</v>
          </cell>
          <cell r="O2194" t="str">
            <v>Closed</v>
          </cell>
          <cell r="P2194">
            <v>7912</v>
          </cell>
          <cell r="Q2194" t="str">
            <v>C21695</v>
          </cell>
          <cell r="R2194">
            <v>39178</v>
          </cell>
          <cell r="S2194" t="str">
            <v>yepez</v>
          </cell>
          <cell r="U2194" t="str">
            <v>Construction of the new 912W55 distribution line out of Mill St substation served off the 20MVA transformer due to load relief Summer 2007</v>
          </cell>
          <cell r="V2194" t="str">
            <v xml:space="preserve">  </v>
          </cell>
          <cell r="W2194" t="str">
            <v>This project allows for the construction of a new 912W55 distribution feeder supply from Mill St substation via a temporarily located 20MVA transformer. The schedule for the second East Bridgewater transformer, which is designed to provide load relief for</v>
          </cell>
          <cell r="X2194" t="str">
            <v>Div Ops-NE Electric</v>
          </cell>
          <cell r="Y2194" t="str">
            <v>75005310E</v>
          </cell>
          <cell r="Z2194" t="str">
            <v>MAE1000 - MA Electric Distribution PC</v>
          </cell>
          <cell r="AA2194" t="str">
            <v>NONE</v>
          </cell>
          <cell r="AB2194" t="str">
            <v>MASS PLANT - MA 5310 - MAE1000</v>
          </cell>
          <cell r="AE2194">
            <v>2</v>
          </cell>
          <cell r="AF2194" t="str">
            <v>2</v>
          </cell>
          <cell r="AG2194">
            <v>39293</v>
          </cell>
          <cell r="AH2194">
            <v>52000</v>
          </cell>
          <cell r="AI2194">
            <v>1</v>
          </cell>
          <cell r="AJ2194">
            <v>1</v>
          </cell>
          <cell r="AK2194">
            <v>1</v>
          </cell>
          <cell r="AL2194">
            <v>0</v>
          </cell>
          <cell r="AM2194">
            <v>1</v>
          </cell>
          <cell r="AN2194">
            <v>1</v>
          </cell>
        </row>
        <row r="2195">
          <cell r="A2195" t="str">
            <v>C021700</v>
          </cell>
          <cell r="B2195">
            <v>5310</v>
          </cell>
          <cell r="D2195" t="str">
            <v>Smith College Gen interconnect</v>
          </cell>
          <cell r="E2195" t="str">
            <v>P_Electric Distribution Line MA</v>
          </cell>
          <cell r="G2195" t="str">
            <v>NONE</v>
          </cell>
          <cell r="H2195" t="str">
            <v>NONE</v>
          </cell>
          <cell r="L2195" t="str">
            <v>New Business - Commercial</v>
          </cell>
          <cell r="O2195" t="str">
            <v>cancelled</v>
          </cell>
          <cell r="Q2195" t="str">
            <v>C21700</v>
          </cell>
          <cell r="R2195">
            <v>39178</v>
          </cell>
          <cell r="S2195" t="str">
            <v>cleary</v>
          </cell>
          <cell r="U2195" t="str">
            <v>Distribution work to connect Smith college 3.5 MW co-gen facility. Install new switchgear and primary metering within the fnce of West St substation and new UG calbes and primary metering. Remove exisitng 2 pole strucute and primary metering</v>
          </cell>
          <cell r="V2195" t="str">
            <v xml:space="preserve">  </v>
          </cell>
          <cell r="W2195" t="str">
            <v>Distribution work to connect Smith college 3.5 MW co-gen facility. Install new switchgear and primary metering within the fence of West St substation and new UG cables and primary metering. Remove exisitng 2 pole structute and primary metering</v>
          </cell>
          <cell r="X2195" t="str">
            <v>Div Ops-NE Electric</v>
          </cell>
          <cell r="Y2195" t="str">
            <v>75005310E</v>
          </cell>
          <cell r="Z2195" t="str">
            <v>MAE1000 - MA Electric Distribution PC</v>
          </cell>
          <cell r="AA2195" t="str">
            <v>NONE</v>
          </cell>
          <cell r="AB2195" t="str">
            <v>MASS PLANT - MA 5310 - MAE1000</v>
          </cell>
          <cell r="AE2195">
            <v>0</v>
          </cell>
          <cell r="AK2195">
            <v>39182</v>
          </cell>
        </row>
        <row r="2196">
          <cell r="A2196" t="str">
            <v>C021732</v>
          </cell>
          <cell r="B2196">
            <v>5310</v>
          </cell>
          <cell r="D2196" t="str">
            <v>DOT-MHD#603331 RTE12 Leominster</v>
          </cell>
          <cell r="E2196" t="str">
            <v>P_Electric Distribution Line MA</v>
          </cell>
          <cell r="G2196" t="str">
            <v>49</v>
          </cell>
          <cell r="H2196" t="str">
            <v>15</v>
          </cell>
          <cell r="I2196" t="str">
            <v>OSIMBONI, AYO</v>
          </cell>
          <cell r="J2196" t="str">
            <v>Statutory/Regulatory</v>
          </cell>
          <cell r="L2196" t="str">
            <v>Public Requirements</v>
          </cell>
          <cell r="M2196" t="str">
            <v>Specific</v>
          </cell>
          <cell r="O2196" t="str">
            <v>Closed</v>
          </cell>
          <cell r="P2196">
            <v>7952</v>
          </cell>
          <cell r="Q2196" t="str">
            <v>C21732</v>
          </cell>
          <cell r="R2196">
            <v>39182</v>
          </cell>
          <cell r="S2196" t="str">
            <v>mullit</v>
          </cell>
          <cell r="U2196" t="str">
            <v>DOT- MHD#603331- Rte 12 Road Project in Leominster- Non Reimbursable- Install and remove approx. 38 JO poles and transfer 3 phase , load brakes,and secondary.</v>
          </cell>
          <cell r="V2196" t="str">
            <v xml:space="preserve">This is a Non Reimbursable Mass Highway Project slated to begin in the Fall of 2007.  </v>
          </cell>
          <cell r="W2196" t="str">
            <v>This is a MassHighway driven project for Rte 12 in Leominster, project #603331.  They are making the roadway wider and we must move our facilities to new location.</v>
          </cell>
          <cell r="X2196" t="str">
            <v>Div Ops-NE Electric</v>
          </cell>
          <cell r="Y2196" t="str">
            <v>75005310E</v>
          </cell>
          <cell r="Z2196" t="str">
            <v>MAE1000 - MA Electric Distribution PC</v>
          </cell>
          <cell r="AA2196" t="str">
            <v>NONE</v>
          </cell>
          <cell r="AB2196" t="str">
            <v>MASS PLANT - MA 5310 - MAE1000</v>
          </cell>
          <cell r="AE2196">
            <v>3</v>
          </cell>
          <cell r="AF2196" t="str">
            <v>3</v>
          </cell>
          <cell r="AG2196">
            <v>39786</v>
          </cell>
          <cell r="AH2196">
            <v>615000</v>
          </cell>
          <cell r="AI2196">
            <v>0</v>
          </cell>
          <cell r="AJ2196">
            <v>0</v>
          </cell>
          <cell r="AK2196">
            <v>0</v>
          </cell>
          <cell r="AL2196">
            <v>1</v>
          </cell>
          <cell r="AM2196">
            <v>0</v>
          </cell>
          <cell r="AN2196">
            <v>1</v>
          </cell>
        </row>
        <row r="2197">
          <cell r="A2197" t="str">
            <v>C021733</v>
          </cell>
          <cell r="B2197">
            <v>5310</v>
          </cell>
          <cell r="D2197" t="str">
            <v>DOTR-MHD#602474 Depot ST Grafton</v>
          </cell>
          <cell r="E2197" t="str">
            <v>P_Electric Distribution Line MA</v>
          </cell>
          <cell r="G2197" t="str">
            <v>NONE</v>
          </cell>
          <cell r="H2197" t="str">
            <v>NONE</v>
          </cell>
          <cell r="I2197" t="str">
            <v>MULLIGAN, TOM</v>
          </cell>
          <cell r="J2197" t="str">
            <v>Statutory/Regulatory</v>
          </cell>
          <cell r="L2197" t="str">
            <v>Public Requirements</v>
          </cell>
          <cell r="M2197" t="str">
            <v>Specific</v>
          </cell>
          <cell r="O2197" t="str">
            <v>cancelled</v>
          </cell>
          <cell r="P2197">
            <v>8004</v>
          </cell>
          <cell r="Q2197" t="str">
            <v>C21733</v>
          </cell>
          <cell r="R2197">
            <v>39182</v>
          </cell>
          <cell r="S2197" t="str">
            <v>mullit</v>
          </cell>
          <cell r="U2197" t="str">
            <v>DOTR-MHD#602474 for Depot Street over P&amp;W in Grafton.  This is the second phase of the road project.  Re-install our equipment on JO poles under force account 9939.</v>
          </cell>
          <cell r="V2197" t="str">
            <v>This is a Reimbursable MassHighway project the force account number is 9939 with M211</v>
          </cell>
          <cell r="W2197" t="str">
            <v>This is in support of MassHighway project #602474 for Depot St over the P&amp;W.  The state is replacing the bridge and we have already done our relocation work under a blanket.  This portion is to put our facilities back in place once VZ sets that poles.</v>
          </cell>
          <cell r="X2197" t="str">
            <v>Div Ops-NE Electric</v>
          </cell>
          <cell r="Y2197" t="str">
            <v>75005310E</v>
          </cell>
          <cell r="Z2197" t="str">
            <v>MAE1000 - MA Electric Distribution PC</v>
          </cell>
          <cell r="AA2197" t="str">
            <v>NONE</v>
          </cell>
          <cell r="AB2197" t="str">
            <v>MASS PLANT - MA 5310 - MAE1000</v>
          </cell>
          <cell r="AE2197">
            <v>1</v>
          </cell>
          <cell r="AF2197" t="str">
            <v>1</v>
          </cell>
          <cell r="AG2197">
            <v>39184</v>
          </cell>
          <cell r="AH2197">
            <v>52000</v>
          </cell>
          <cell r="AK2197">
            <v>39315</v>
          </cell>
        </row>
        <row r="2198">
          <cell r="A2198" t="str">
            <v>C021734</v>
          </cell>
          <cell r="B2198">
            <v>5310</v>
          </cell>
          <cell r="C2198" t="str">
            <v>Distribution - NE North</v>
          </cell>
          <cell r="D2198" t="str">
            <v>DOTR-#600988 Haverhill Bates Bridge</v>
          </cell>
          <cell r="E2198" t="str">
            <v>P_Electric Distribution Line MA</v>
          </cell>
          <cell r="G2198" t="str">
            <v>49</v>
          </cell>
          <cell r="H2198" t="str">
            <v>NONE</v>
          </cell>
          <cell r="I2198" t="str">
            <v>WYMAN, ANNE</v>
          </cell>
          <cell r="J2198" t="str">
            <v>Statutory/Regulatory</v>
          </cell>
          <cell r="K2198" t="str">
            <v>D_Non-REP LINE OTHER</v>
          </cell>
          <cell r="L2198" t="str">
            <v>Public Requirements</v>
          </cell>
          <cell r="M2198" t="str">
            <v>Specific</v>
          </cell>
          <cell r="O2198" t="str">
            <v>open</v>
          </cell>
          <cell r="P2198">
            <v>7991</v>
          </cell>
          <cell r="Q2198" t="str">
            <v>C21734</v>
          </cell>
          <cell r="R2198">
            <v>39182</v>
          </cell>
          <cell r="S2198" t="str">
            <v>mullit</v>
          </cell>
          <cell r="U2198" t="str">
            <v>DOTR-MHD#600988- Reimbursable state Bridge project for the Haverhill/ Groveland bridge.  We will install and remove approx. 7 to 8 poles and re-route 3 phase primary and secondary.</v>
          </cell>
          <cell r="V2198" t="str">
            <v xml:space="preserve">This project will be fully reimbursable under a force account agreement_x000D_
reopen and put to open status as per Patterson, Jim (US-North Andover) email on 10/28/11.  </v>
          </cell>
          <cell r="W2198" t="str">
            <v>This work is related to MassHighway bridge project #600988 for the Haverhill/ Groveland Bridge.  This is a fully reimbursable project through a force account with Mass Highway.  We will need to install and remove about 8 poles and transfer 3 phase primary</v>
          </cell>
          <cell r="X2198" t="str">
            <v>Div Ops-NE Electric</v>
          </cell>
          <cell r="Y2198" t="str">
            <v>75005310E</v>
          </cell>
          <cell r="Z2198" t="str">
            <v>MAE1000 - MA Electric Distribution PC</v>
          </cell>
          <cell r="AA2198" t="str">
            <v>NONE</v>
          </cell>
          <cell r="AB2198" t="str">
            <v>MASS PLANT - MA 5310 - MAE1000</v>
          </cell>
          <cell r="AC2198" t="str">
            <v>A2 C3 X3</v>
          </cell>
          <cell r="AE2198">
            <v>2</v>
          </cell>
          <cell r="AF2198" t="str">
            <v>2</v>
          </cell>
          <cell r="AG2198">
            <v>41213</v>
          </cell>
          <cell r="AH2198">
            <v>223326</v>
          </cell>
          <cell r="AK2198">
            <v>40751</v>
          </cell>
        </row>
        <row r="2199">
          <cell r="A2199" t="str">
            <v>C021754</v>
          </cell>
          <cell r="B2199">
            <v>5310</v>
          </cell>
          <cell r="D2199" t="str">
            <v>SS MBTA Greenbush Project-BSS</v>
          </cell>
          <cell r="E2199" t="str">
            <v>P_Electric Distribution Line MA</v>
          </cell>
          <cell r="F2199" t="str">
            <v>DCIG0108R6</v>
          </cell>
          <cell r="G2199" t="str">
            <v>49</v>
          </cell>
          <cell r="H2199" t="str">
            <v>NONE</v>
          </cell>
          <cell r="I2199" t="str">
            <v>FAHEY, MARK G</v>
          </cell>
          <cell r="J2199" t="str">
            <v>Statutory/Regulatory</v>
          </cell>
          <cell r="K2199" t="str">
            <v>D_Non-REP LINE OTHER</v>
          </cell>
          <cell r="L2199" t="str">
            <v>Public Requirements</v>
          </cell>
          <cell r="M2199" t="str">
            <v>Specific</v>
          </cell>
          <cell r="O2199" t="str">
            <v>Closed</v>
          </cell>
          <cell r="P2199">
            <v>8672</v>
          </cell>
          <cell r="Q2199" t="str">
            <v>C21754</v>
          </cell>
          <cell r="R2199">
            <v>39183</v>
          </cell>
          <cell r="S2199" t="str">
            <v>yepez</v>
          </cell>
          <cell r="U2199" t="str">
            <v>Reconstruction of OH Lines &amp; Installation of Services for the MBTA Greenbush Line in the Weymouth, Hingham, Cohasset and Scituate areas. This project re-allocates funds from the Public Requirements Blanket and it is 100% billable.</v>
          </cell>
          <cell r="V2199" t="str">
            <v xml:space="preserve">  </v>
          </cell>
          <cell r="W2199" t="str">
            <v>Reconstruction of OH Lines &amp; Installation of Services for the MBTA Greenbush Line in the Weymouth, Hingham, Cohasset and Scituate areas. This project re-allocates funds from the Public Requirements Blanket and it is 100% billable. See attached document C2</v>
          </cell>
          <cell r="X2199" t="str">
            <v>Div Ops-NE Electric</v>
          </cell>
          <cell r="Y2199" t="str">
            <v>75005310E</v>
          </cell>
          <cell r="Z2199" t="str">
            <v>MAE1000 - MA Electric Distribution PC</v>
          </cell>
          <cell r="AA2199" t="str">
            <v>NONE</v>
          </cell>
          <cell r="AB2199" t="str">
            <v>MASS PLANT - MA 5310 - MAE1000</v>
          </cell>
          <cell r="AE2199">
            <v>4</v>
          </cell>
          <cell r="AF2199" t="str">
            <v>4</v>
          </cell>
          <cell r="AG2199">
            <v>41213</v>
          </cell>
          <cell r="AH2199">
            <v>833000</v>
          </cell>
          <cell r="AI2199">
            <v>0</v>
          </cell>
          <cell r="AJ2199">
            <v>0</v>
          </cell>
          <cell r="AK2199">
            <v>0</v>
          </cell>
          <cell r="AL2199">
            <v>1</v>
          </cell>
          <cell r="AM2199">
            <v>0</v>
          </cell>
          <cell r="AN2199">
            <v>1</v>
          </cell>
        </row>
        <row r="2200">
          <cell r="A2200" t="str">
            <v>C021755</v>
          </cell>
          <cell r="B2200">
            <v>5310</v>
          </cell>
          <cell r="D2200" t="str">
            <v>SE-Replace 19W73 damaged line regs</v>
          </cell>
          <cell r="E2200" t="str">
            <v>P_Electric Distribution Line MA</v>
          </cell>
          <cell r="G2200" t="str">
            <v>NONE</v>
          </cell>
          <cell r="H2200" t="str">
            <v>NONE</v>
          </cell>
          <cell r="I2200" t="str">
            <v>WEYER, GUILLERMO</v>
          </cell>
          <cell r="J2200" t="str">
            <v>Damage/Failure</v>
          </cell>
          <cell r="L2200" t="str">
            <v>Damage/Failure</v>
          </cell>
          <cell r="M2200" t="str">
            <v>Specific</v>
          </cell>
          <cell r="O2200" t="str">
            <v>Closed</v>
          </cell>
          <cell r="P2200">
            <v>8614</v>
          </cell>
          <cell r="Q2200" t="str">
            <v>C21755</v>
          </cell>
          <cell r="R2200">
            <v>39183</v>
          </cell>
          <cell r="S2200" t="str">
            <v>lundag</v>
          </cell>
          <cell r="U2200" t="str">
            <v>Southeast - Replace 3 damaged line regulators on the 19W73, Sharps Lot Rd, Swansea</v>
          </cell>
          <cell r="V2200" t="str">
            <v>Install: (3) ground grid frence mats, (3) control boxes, (3) 167kVA line regulators._x000D_
Remove: (3) 167kVA line regulators.</v>
          </cell>
          <cell r="W2200" t="str">
            <v xml:space="preserve">(3) damaged line regulators on Sharpslot Rd in Swansea which are used to backfeed Dighton Sub from Swansea Sub when maintenance is done at Dighton xfmr. </v>
          </cell>
          <cell r="X2200" t="str">
            <v>Div Ops-NE Electric</v>
          </cell>
          <cell r="Y2200" t="str">
            <v>75005310E</v>
          </cell>
          <cell r="Z2200" t="str">
            <v>MAE1000 - MA Electric Distribution PC</v>
          </cell>
          <cell r="AA2200" t="str">
            <v>NONE</v>
          </cell>
          <cell r="AB2200" t="str">
            <v>MASS PLANT - MA 5310 - MAE1000</v>
          </cell>
          <cell r="AE2200">
            <v>1</v>
          </cell>
          <cell r="AF2200" t="str">
            <v>1</v>
          </cell>
          <cell r="AG2200">
            <v>39203</v>
          </cell>
          <cell r="AH2200">
            <v>38435.82</v>
          </cell>
          <cell r="AI2200">
            <v>1</v>
          </cell>
          <cell r="AJ2200">
            <v>1</v>
          </cell>
          <cell r="AK2200">
            <v>1</v>
          </cell>
          <cell r="AL2200">
            <v>0</v>
          </cell>
          <cell r="AM2200">
            <v>1</v>
          </cell>
          <cell r="AN2200">
            <v>1</v>
          </cell>
        </row>
        <row r="2201">
          <cell r="A2201" t="str">
            <v>C021811</v>
          </cell>
          <cell r="B2201">
            <v>5310</v>
          </cell>
          <cell r="D2201" t="str">
            <v xml:space="preserve">S9 Structure Replacement </v>
          </cell>
          <cell r="E2201" t="str">
            <v>P_Electric Transmission Line MA</v>
          </cell>
          <cell r="G2201" t="str">
            <v>NONE</v>
          </cell>
          <cell r="H2201" t="str">
            <v>NONE</v>
          </cell>
          <cell r="O2201" t="str">
            <v>Closed</v>
          </cell>
          <cell r="Q2201" t="str">
            <v>C21811</v>
          </cell>
          <cell r="R2201">
            <v>39188</v>
          </cell>
          <cell r="S2201" t="str">
            <v>petersa</v>
          </cell>
          <cell r="U2201" t="str">
            <v>Replace one structure on the S9 line to accommodate private road for a new development entrance</v>
          </cell>
          <cell r="V2201" t="str">
            <v xml:space="preserve">  </v>
          </cell>
          <cell r="W2201" t="str">
            <v>The line is over a private road off of Norwell St. Norwell, MA.</v>
          </cell>
          <cell r="X2201" t="str">
            <v>Conversion Only</v>
          </cell>
          <cell r="Y2201" t="str">
            <v>99995310T</v>
          </cell>
          <cell r="Z2201" t="str">
            <v>FRT5000 - FR Transmission Profit Center</v>
          </cell>
          <cell r="AA2201" t="str">
            <v>NONE</v>
          </cell>
          <cell r="AB2201" t="str">
            <v xml:space="preserve">COMPANY 5310 LEVEL ELECT DIST </v>
          </cell>
          <cell r="AE2201">
            <v>8</v>
          </cell>
          <cell r="AF2201" t="str">
            <v>10</v>
          </cell>
          <cell r="AG2201">
            <v>39596</v>
          </cell>
          <cell r="AH2201">
            <v>-68.48</v>
          </cell>
          <cell r="AI2201">
            <v>1</v>
          </cell>
          <cell r="AJ2201">
            <v>1</v>
          </cell>
          <cell r="AK2201">
            <v>1</v>
          </cell>
          <cell r="AL2201">
            <v>0</v>
          </cell>
          <cell r="AM2201">
            <v>1</v>
          </cell>
          <cell r="AN2201">
            <v>1</v>
          </cell>
        </row>
        <row r="2202">
          <cell r="A2202" t="str">
            <v>C021994</v>
          </cell>
          <cell r="B2202">
            <v>5310</v>
          </cell>
          <cell r="D2202" t="str">
            <v>WPI Residence Hall</v>
          </cell>
          <cell r="E2202" t="str">
            <v>P_Electric Distribution Line MA</v>
          </cell>
          <cell r="G2202" t="str">
            <v>NONE</v>
          </cell>
          <cell r="H2202" t="str">
            <v>NONE</v>
          </cell>
          <cell r="M2202" t="str">
            <v>Specific</v>
          </cell>
          <cell r="O2202" t="str">
            <v>cancelled</v>
          </cell>
          <cell r="Q2202" t="str">
            <v>C21994</v>
          </cell>
          <cell r="R2202">
            <v>39191</v>
          </cell>
          <cell r="S2202" t="str">
            <v>skrzyj</v>
          </cell>
          <cell r="U2202" t="str">
            <v>New service to WPI Residence Dorm.  _x000D_
_x000D_
INSTALL: 1-PMH9 Switchgear, 1-Switchgear Manhole, 360' of 3-1/C-#2 AL 15KV EPR Cable, 585' of 3-1/C-350 CU 15KV EPR Cable, 6-350KCMIL Heatshrink Splices, 245' of 6-5" Conduit Encased in Concrete_x000D_
_x000D_
REMOVAL: 6-35 Cla</v>
          </cell>
          <cell r="V2202" t="str">
            <v xml:space="preserve">  </v>
          </cell>
          <cell r="W2202" t="str">
            <v>This Work Request will provide a new underground service to a new dormitory being built by WPI.  The service will include the installation of a switchgear on HT20, two padmount 3-phase transformers, and the removal of all backyard infrastructure in the bl</v>
          </cell>
          <cell r="X2202" t="str">
            <v>Div Ops-NE Electric</v>
          </cell>
          <cell r="Y2202" t="str">
            <v>75005310E</v>
          </cell>
          <cell r="Z2202" t="str">
            <v>MAE1000 - MA Electric Distribution PC</v>
          </cell>
          <cell r="AA2202" t="str">
            <v>NONE</v>
          </cell>
          <cell r="AB2202" t="str">
            <v>MASS PLANT - MA 5310 - MAE1000</v>
          </cell>
          <cell r="AE2202">
            <v>3</v>
          </cell>
          <cell r="AF2202" t="str">
            <v>3</v>
          </cell>
          <cell r="AG2202">
            <v>39203</v>
          </cell>
          <cell r="AH2202">
            <v>64261</v>
          </cell>
          <cell r="AK2202">
            <v>39199</v>
          </cell>
        </row>
        <row r="2203">
          <cell r="A2203" t="str">
            <v>C022132</v>
          </cell>
          <cell r="B2203">
            <v>5310</v>
          </cell>
          <cell r="D2203" t="str">
            <v>WPI Residence Hall</v>
          </cell>
          <cell r="E2203" t="str">
            <v>P_Electric Distribution Line MA</v>
          </cell>
          <cell r="G2203" t="str">
            <v>49</v>
          </cell>
          <cell r="H2203" t="str">
            <v>NONE</v>
          </cell>
          <cell r="J2203" t="str">
            <v>Statutory/Regulatory</v>
          </cell>
          <cell r="L2203" t="str">
            <v>New Business - Commercial</v>
          </cell>
          <cell r="M2203" t="str">
            <v>Specific</v>
          </cell>
          <cell r="O2203" t="str">
            <v>Closed</v>
          </cell>
          <cell r="P2203">
            <v>8845</v>
          </cell>
          <cell r="Q2203" t="str">
            <v>C22132</v>
          </cell>
          <cell r="R2203">
            <v>39199</v>
          </cell>
          <cell r="S2203" t="str">
            <v>shaugh</v>
          </cell>
          <cell r="U2203" t="str">
            <v>New Service to WPI Residence Dorm_x000D_
_x000D_
INSTALL: 1-PMH9 Switchgear, i-Switchgear Manhole, 360' of 3-1/C-#2 AL 15KV EPR Cable, 585' of 3-1/C-350 CU 15KV EPR Cable, 6-350KCMIL Heatshrink splices, 245' of 6-5' Conduit Encased in Concrete</v>
          </cell>
          <cell r="V2203" t="str">
            <v xml:space="preserve">  </v>
          </cell>
          <cell r="W2203" t="str">
            <v>Rhis Work Request will provide a new underground service to a new dormitory being built by WPI. The service will include the installation of a switchgear on HT20, two padmount 3--phase transformers, and the removal of all backyard infrastructure in the bl</v>
          </cell>
          <cell r="X2203" t="str">
            <v>Div Ops-NE Electric</v>
          </cell>
          <cell r="Y2203" t="str">
            <v>75005310E</v>
          </cell>
          <cell r="Z2203" t="str">
            <v>MAE1000 - MA Electric Distribution PC</v>
          </cell>
          <cell r="AA2203" t="str">
            <v>NONE</v>
          </cell>
          <cell r="AB2203" t="str">
            <v>MASS PLANT - MA 5310 - MAE1000</v>
          </cell>
          <cell r="AE2203">
            <v>1</v>
          </cell>
          <cell r="AF2203" t="str">
            <v>1</v>
          </cell>
          <cell r="AG2203">
            <v>39199</v>
          </cell>
          <cell r="AH2203">
            <v>64258</v>
          </cell>
          <cell r="AI2203">
            <v>1</v>
          </cell>
          <cell r="AJ2203">
            <v>1</v>
          </cell>
          <cell r="AK2203">
            <v>1</v>
          </cell>
          <cell r="AL2203">
            <v>0</v>
          </cell>
          <cell r="AM2203">
            <v>1</v>
          </cell>
          <cell r="AN2203">
            <v>1</v>
          </cell>
        </row>
        <row r="2204">
          <cell r="A2204" t="str">
            <v>C022153</v>
          </cell>
          <cell r="B2204">
            <v>5310</v>
          </cell>
          <cell r="D2204" t="str">
            <v>CO 05 Subs Install Eyewash Stations</v>
          </cell>
          <cell r="E2204" t="str">
            <v>P_Electric Distribution Sub MA</v>
          </cell>
          <cell r="G2204" t="str">
            <v>49</v>
          </cell>
          <cell r="H2204" t="str">
            <v>NONE</v>
          </cell>
          <cell r="J2204" t="str">
            <v>Asset Condition</v>
          </cell>
          <cell r="L2204" t="str">
            <v>Safety</v>
          </cell>
          <cell r="M2204" t="str">
            <v>Specific</v>
          </cell>
          <cell r="O2204" t="str">
            <v>Closed</v>
          </cell>
          <cell r="P2204">
            <v>7245</v>
          </cell>
          <cell r="Q2204" t="str">
            <v>C22153</v>
          </cell>
          <cell r="R2204">
            <v>39199</v>
          </cell>
          <cell r="S2204" t="str">
            <v>falla</v>
          </cell>
          <cell r="U2204" t="str">
            <v>Funding to install Self Contained Eye Wash Stations that meet requirements of SMS 406.10.1 at CO 05 distribution stations (estimated 206).</v>
          </cell>
          <cell r="V2204" t="str">
            <v>Work managed by local O&amp;M departments</v>
          </cell>
          <cell r="W2204" t="str">
            <v xml:space="preserve">  </v>
          </cell>
          <cell r="X2204" t="str">
            <v>Conversion Only</v>
          </cell>
          <cell r="Y2204" t="str">
            <v>99995310E</v>
          </cell>
          <cell r="Z2204" t="str">
            <v>MAE1000 - MA Electric Distribution PC</v>
          </cell>
          <cell r="AA2204" t="str">
            <v>NONE</v>
          </cell>
          <cell r="AB2204" t="str">
            <v xml:space="preserve">COMPANY 5310 LEVEL ELECT DIST </v>
          </cell>
          <cell r="AE2204">
            <v>2</v>
          </cell>
          <cell r="AF2204" t="str">
            <v>2</v>
          </cell>
          <cell r="AG2204">
            <v>39240</v>
          </cell>
          <cell r="AH2204">
            <v>351000</v>
          </cell>
          <cell r="AI2204">
            <v>0</v>
          </cell>
          <cell r="AJ2204">
            <v>0</v>
          </cell>
          <cell r="AK2204">
            <v>0</v>
          </cell>
          <cell r="AL2204">
            <v>0</v>
          </cell>
          <cell r="AM2204">
            <v>1</v>
          </cell>
          <cell r="AN2204">
            <v>1</v>
          </cell>
        </row>
        <row r="2205">
          <cell r="A2205" t="str">
            <v>C022216</v>
          </cell>
          <cell r="B2205">
            <v>5310</v>
          </cell>
          <cell r="D2205" t="str">
            <v>NE05 NE07 FY08 STORM CAPITAL WORK</v>
          </cell>
          <cell r="E2205" t="str">
            <v>P_Electric Distribution Line MA</v>
          </cell>
          <cell r="F2205" t="str">
            <v>DCIG0709P166</v>
          </cell>
          <cell r="G2205" t="str">
            <v>49</v>
          </cell>
          <cell r="H2205" t="str">
            <v>15</v>
          </cell>
          <cell r="I2205" t="str">
            <v>NANGLE, FRANCIS</v>
          </cell>
          <cell r="J2205" t="str">
            <v>Damage/Failure</v>
          </cell>
          <cell r="K2205" t="str">
            <v>D_Non-REP LINE OTHER</v>
          </cell>
          <cell r="L2205" t="str">
            <v>Major Storms - Dist</v>
          </cell>
          <cell r="M2205" t="str">
            <v>Program</v>
          </cell>
          <cell r="O2205" t="str">
            <v>open</v>
          </cell>
          <cell r="P2205">
            <v>8332</v>
          </cell>
          <cell r="Q2205" t="str">
            <v>C22216</v>
          </cell>
          <cell r="R2205">
            <v>39204</v>
          </cell>
          <cell r="S2205" t="str">
            <v>lundag</v>
          </cell>
          <cell r="U2205" t="str">
            <v>FY08 STORM CAPITAL WORK for Southeast and Southshore</v>
          </cell>
          <cell r="V2205" t="str">
            <v xml:space="preserve">  </v>
          </cell>
          <cell r="W2205" t="str">
            <v>Storm Related Activities</v>
          </cell>
          <cell r="X2205" t="str">
            <v>Div Ops-NE Electric</v>
          </cell>
          <cell r="Y2205" t="str">
            <v>75005310E</v>
          </cell>
          <cell r="Z2205" t="str">
            <v>MAE1000 - MA Electric Distribution PC</v>
          </cell>
          <cell r="AA2205" t="str">
            <v>NONE</v>
          </cell>
          <cell r="AB2205" t="str">
            <v>MASS PLANT - MA 5310 - MAE1000</v>
          </cell>
          <cell r="AC2205" t="str">
            <v>A4 C72 X13</v>
          </cell>
          <cell r="AE2205">
            <v>3</v>
          </cell>
          <cell r="AF2205" t="str">
            <v>3</v>
          </cell>
          <cell r="AG2205">
            <v>40169</v>
          </cell>
          <cell r="AH2205">
            <v>2000000</v>
          </cell>
        </row>
        <row r="2206">
          <cell r="A2206" t="str">
            <v>C022217</v>
          </cell>
          <cell r="B2206">
            <v>5320</v>
          </cell>
          <cell r="C2206" t="str">
            <v>Massachusetts - East</v>
          </cell>
          <cell r="D2206" t="str">
            <v>STORM CAPITAL WORK</v>
          </cell>
          <cell r="E2206" t="str">
            <v>P_Electric Distribution Line MA</v>
          </cell>
          <cell r="F2206" t="str">
            <v>DCIG0311P378</v>
          </cell>
          <cell r="G2206" t="str">
            <v>49</v>
          </cell>
          <cell r="H2206" t="str">
            <v>15</v>
          </cell>
          <cell r="I2206" t="str">
            <v>NANGLE, FRANCIS</v>
          </cell>
          <cell r="J2206" t="str">
            <v>Damage/Failure</v>
          </cell>
          <cell r="K2206" t="str">
            <v>D_Non-REP LINE OTHER</v>
          </cell>
          <cell r="L2206" t="str">
            <v>Major Storms - Dist</v>
          </cell>
          <cell r="M2206" t="str">
            <v>Program</v>
          </cell>
          <cell r="O2206" t="str">
            <v>open</v>
          </cell>
          <cell r="P2206">
            <v>7101</v>
          </cell>
          <cell r="Q2206" t="str">
            <v>C22217</v>
          </cell>
          <cell r="R2206">
            <v>39204</v>
          </cell>
          <cell r="S2206" t="str">
            <v>lundag</v>
          </cell>
          <cell r="U2206" t="str">
            <v>STORM CAPITAL WORK for Nantucket</v>
          </cell>
          <cell r="V2206" t="str">
            <v xml:space="preserve">  </v>
          </cell>
          <cell r="W2206" t="str">
            <v>Storm Related Activities</v>
          </cell>
          <cell r="X2206" t="str">
            <v>Div Ops-NE Electric</v>
          </cell>
          <cell r="Y2206" t="str">
            <v>75005320E</v>
          </cell>
          <cell r="Z2206" t="str">
            <v>MAE1000 - MA Electric Distribution PC</v>
          </cell>
          <cell r="AA2206" t="str">
            <v>NONE</v>
          </cell>
          <cell r="AB2206" t="str">
            <v>MASS PLANT - MA 5320 - MAE1000</v>
          </cell>
          <cell r="AC2206" t="str">
            <v>A27 C26 X73</v>
          </cell>
          <cell r="AE2206">
            <v>6</v>
          </cell>
          <cell r="AF2206" t="str">
            <v>6</v>
          </cell>
          <cell r="AG2206">
            <v>41213</v>
          </cell>
          <cell r="AH2206">
            <v>68640</v>
          </cell>
        </row>
        <row r="2207">
          <cell r="A2207" t="str">
            <v>C022222</v>
          </cell>
          <cell r="B2207">
            <v>5310</v>
          </cell>
          <cell r="D2207" t="str">
            <v>High RidgeRd Boxford URD</v>
          </cell>
          <cell r="E2207" t="str">
            <v>P_Electric Distribution Line MA</v>
          </cell>
          <cell r="G2207" t="str">
            <v>49</v>
          </cell>
          <cell r="H2207" t="str">
            <v>NONE</v>
          </cell>
          <cell r="I2207" t="str">
            <v>SPINALE, CRAIG</v>
          </cell>
          <cell r="J2207" t="str">
            <v>System Capacity &amp; Performance</v>
          </cell>
          <cell r="L2207" t="str">
            <v>Reliability - Dist</v>
          </cell>
          <cell r="M2207" t="str">
            <v>Specific</v>
          </cell>
          <cell r="O2207" t="str">
            <v>Closed</v>
          </cell>
          <cell r="P2207">
            <v>8159</v>
          </cell>
          <cell r="Q2207" t="str">
            <v>C22222</v>
          </cell>
          <cell r="R2207">
            <v>39205</v>
          </cell>
          <cell r="S2207" t="str">
            <v>saenzj</v>
          </cell>
          <cell r="U2207" t="str">
            <v>This design begins a new radial URD from the Georgetown side of High Ridge up to pad 30.  We will abandon the 2 cables between MH 24 and pad 34 (about 1850 feet)._x000D_
_x000D_
The scope of work involved is_x000D_
Install OH:_x000D_
2 SO poles, 300 feet of</v>
          </cell>
          <cell r="V2207" t="str">
            <v xml:space="preserve">  </v>
          </cell>
          <cell r="W2207" t="str">
            <v>This URD has experienced four interruptions in the past two years. Three were due to UG cable failures and one was a dig in.</v>
          </cell>
          <cell r="X2207" t="str">
            <v>Div Ops-NE Electric</v>
          </cell>
          <cell r="Y2207" t="str">
            <v>75005310E</v>
          </cell>
          <cell r="Z2207" t="str">
            <v>MAE1000 - MA Electric Distribution PC</v>
          </cell>
          <cell r="AA2207" t="str">
            <v>NONE</v>
          </cell>
          <cell r="AB2207" t="str">
            <v>MASS PLANT - MA 5310 - MAE1000</v>
          </cell>
          <cell r="AE2207">
            <v>3</v>
          </cell>
          <cell r="AF2207" t="str">
            <v>3</v>
          </cell>
          <cell r="AG2207">
            <v>39598</v>
          </cell>
          <cell r="AH2207">
            <v>283000</v>
          </cell>
          <cell r="AI2207">
            <v>0</v>
          </cell>
          <cell r="AJ2207">
            <v>0</v>
          </cell>
          <cell r="AK2207">
            <v>0</v>
          </cell>
          <cell r="AL2207">
            <v>0</v>
          </cell>
          <cell r="AM2207">
            <v>1</v>
          </cell>
          <cell r="AN2207">
            <v>1</v>
          </cell>
        </row>
        <row r="2208">
          <cell r="A2208" t="str">
            <v>C022256</v>
          </cell>
          <cell r="B2208">
            <v>5310</v>
          </cell>
          <cell r="D2208" t="str">
            <v>Cooks Pd - Rebuild T1 T2</v>
          </cell>
          <cell r="E2208" t="str">
            <v>P_Dist by Transmission Sub MA</v>
          </cell>
          <cell r="F2208" t="str">
            <v>USSC0508P55 v3</v>
          </cell>
          <cell r="G2208" t="str">
            <v>49</v>
          </cell>
          <cell r="H2208" t="str">
            <v>25</v>
          </cell>
          <cell r="I2208" t="str">
            <v>EMBRIANO, JOHN</v>
          </cell>
          <cell r="J2208" t="str">
            <v>System Capacity &amp; Performance</v>
          </cell>
          <cell r="L2208" t="str">
            <v>Load Relief</v>
          </cell>
          <cell r="M2208" t="str">
            <v>Specific</v>
          </cell>
          <cell r="O2208" t="str">
            <v>open</v>
          </cell>
          <cell r="P2208">
            <v>7247</v>
          </cell>
          <cell r="Q2208" t="str">
            <v>C22256</v>
          </cell>
          <cell r="R2208">
            <v>39209</v>
          </cell>
          <cell r="S2208" t="str">
            <v>mcgraj</v>
          </cell>
          <cell r="U2208" t="str">
            <v>Cooks Pd - Rebuild T1 T2</v>
          </cell>
          <cell r="V2208" t="str">
            <v>LSP - This FP will have to be updated once installation costs are developed. _x000D_
Update DoA to reflect amount in the attached Sanction Paper $4.605M</v>
          </cell>
          <cell r="W2208" t="str">
            <v xml:space="preserve">  </v>
          </cell>
          <cell r="X2208" t="str">
            <v>Div Ops-NE Electric</v>
          </cell>
          <cell r="Y2208" t="str">
            <v>75005310E</v>
          </cell>
          <cell r="Z2208" t="str">
            <v>MAE1000 - MA Electric Distribution PC</v>
          </cell>
          <cell r="AA2208" t="str">
            <v>NONE</v>
          </cell>
          <cell r="AB2208" t="str">
            <v>SUB #23 COOKS POND, WORCESTER</v>
          </cell>
          <cell r="AC2208" t="str">
            <v>A2 C1 X2</v>
          </cell>
          <cell r="AE2208">
            <v>25</v>
          </cell>
          <cell r="AF2208" t="str">
            <v>25</v>
          </cell>
          <cell r="AG2208">
            <v>41437</v>
          </cell>
          <cell r="AH2208">
            <v>4605000</v>
          </cell>
          <cell r="AI2208" t="str">
            <v>1.10</v>
          </cell>
          <cell r="AJ2208" t="str">
            <v>1.10</v>
          </cell>
        </row>
        <row r="2209">
          <cell r="A2209" t="str">
            <v>C022311</v>
          </cell>
          <cell r="B2209">
            <v>5310</v>
          </cell>
          <cell r="D2209" t="str">
            <v>Hampden Sub - New 3.6 Mvar Cap Bank</v>
          </cell>
          <cell r="E2209" t="str">
            <v>P_Electric Distribution Sub MA</v>
          </cell>
          <cell r="G2209" t="str">
            <v>NONE</v>
          </cell>
          <cell r="H2209" t="str">
            <v>NONE</v>
          </cell>
          <cell r="J2209" t="str">
            <v>System Capacity &amp; Performance</v>
          </cell>
          <cell r="K2209" t="str">
            <v>D_Non-REP SUB OTHER</v>
          </cell>
          <cell r="L2209" t="str">
            <v>Load Relief</v>
          </cell>
          <cell r="M2209" t="str">
            <v>Specific</v>
          </cell>
          <cell r="O2209" t="str">
            <v>cancelled</v>
          </cell>
          <cell r="Q2209" t="str">
            <v>C22311</v>
          </cell>
          <cell r="R2209">
            <v>39212</v>
          </cell>
          <cell r="S2209" t="str">
            <v>thomp</v>
          </cell>
          <cell r="U2209" t="str">
            <v>Add new Substation Cap Bank for transmission voltage support</v>
          </cell>
          <cell r="V2209" t="str">
            <v>Western Mass Transmission Study recommendation</v>
          </cell>
          <cell r="W2209" t="str">
            <v>Transmission Voltage Support</v>
          </cell>
          <cell r="X2209" t="str">
            <v>Div Ops-NE Electric</v>
          </cell>
          <cell r="Y2209" t="str">
            <v>75005310E</v>
          </cell>
          <cell r="Z2209" t="str">
            <v>MAE1000 - MA Electric Distribution PC</v>
          </cell>
          <cell r="AA2209" t="str">
            <v>NONE</v>
          </cell>
          <cell r="AB2209" t="str">
            <v>SUB #524 HAMPDEN, HAMPDEN</v>
          </cell>
          <cell r="AE2209">
            <v>0</v>
          </cell>
          <cell r="AK2209">
            <v>39716</v>
          </cell>
        </row>
        <row r="2210">
          <cell r="A2210" t="str">
            <v>C022312</v>
          </cell>
          <cell r="B2210">
            <v>5310</v>
          </cell>
          <cell r="D2210" t="str">
            <v xml:space="preserve">Shaker Rd Sub-Add new 3.6 Mvar Cap </v>
          </cell>
          <cell r="E2210" t="str">
            <v>P_Electric Distribution Sub MA</v>
          </cell>
          <cell r="G2210" t="str">
            <v>NONE</v>
          </cell>
          <cell r="H2210" t="str">
            <v>NONE</v>
          </cell>
          <cell r="L2210" t="str">
            <v>Load Relief</v>
          </cell>
          <cell r="M2210" t="str">
            <v>Specific</v>
          </cell>
          <cell r="O2210" t="str">
            <v>cancelled</v>
          </cell>
          <cell r="Q2210" t="str">
            <v>C22312</v>
          </cell>
          <cell r="R2210">
            <v>39212</v>
          </cell>
          <cell r="S2210" t="str">
            <v>thomp</v>
          </cell>
          <cell r="U2210" t="str">
            <v>Add new substation cap bank for transmission voltage support</v>
          </cell>
          <cell r="V2210" t="str">
            <v>recommeded by w mass xmission study</v>
          </cell>
          <cell r="W2210" t="str">
            <v>voltage support for transmission</v>
          </cell>
          <cell r="X2210" t="str">
            <v>Div Ops-NE Electric</v>
          </cell>
          <cell r="Y2210" t="str">
            <v>75005310E</v>
          </cell>
          <cell r="Z2210" t="str">
            <v>MAE1000 - MA Electric Distribution PC</v>
          </cell>
          <cell r="AA2210" t="str">
            <v>NONE</v>
          </cell>
          <cell r="AB2210" t="str">
            <v>SUB #522 SHAKER ROAD, EAST LONGMEAD</v>
          </cell>
          <cell r="AE2210">
            <v>0</v>
          </cell>
          <cell r="AK2210">
            <v>39716</v>
          </cell>
        </row>
        <row r="2211">
          <cell r="A2211" t="str">
            <v>C022313</v>
          </cell>
          <cell r="B2211">
            <v>5310</v>
          </cell>
          <cell r="D2211" t="str">
            <v>E Longmdw Sub-New 3.6 Mvar Cap Bank</v>
          </cell>
          <cell r="E2211" t="str">
            <v>P_Electric Distribution Sub MA</v>
          </cell>
          <cell r="G2211" t="str">
            <v>NONE</v>
          </cell>
          <cell r="H2211" t="str">
            <v>NONE</v>
          </cell>
          <cell r="L2211" t="str">
            <v>Load Relief</v>
          </cell>
          <cell r="M2211" t="str">
            <v>Specific</v>
          </cell>
          <cell r="O2211" t="str">
            <v>cancelled</v>
          </cell>
          <cell r="Q2211" t="str">
            <v>C22313</v>
          </cell>
          <cell r="R2211">
            <v>39212</v>
          </cell>
          <cell r="S2211" t="str">
            <v>thomp</v>
          </cell>
          <cell r="U2211" t="str">
            <v>add new substation cap bank for transmission voltage support</v>
          </cell>
          <cell r="V2211" t="str">
            <v>recommended by w mass xmission study</v>
          </cell>
          <cell r="W2211" t="str">
            <v>Transmission voltage support</v>
          </cell>
          <cell r="X2211" t="str">
            <v>Div Ops-NE Electric</v>
          </cell>
          <cell r="Y2211" t="str">
            <v>75005310E</v>
          </cell>
          <cell r="Z2211" t="str">
            <v>MAE1000 - MA Electric Distribution PC</v>
          </cell>
          <cell r="AA2211" t="str">
            <v>NONE</v>
          </cell>
          <cell r="AB2211" t="str">
            <v>SUB #508 EAST LONGMEADOW, EAST LONG</v>
          </cell>
          <cell r="AE2211">
            <v>0</v>
          </cell>
          <cell r="AK2211">
            <v>39716</v>
          </cell>
        </row>
        <row r="2212">
          <cell r="A2212" t="str">
            <v>C022314</v>
          </cell>
          <cell r="B2212">
            <v>5310</v>
          </cell>
          <cell r="D2212" t="str">
            <v>Wibraham Sub-Add new 3.6 Mvar Cap B</v>
          </cell>
          <cell r="E2212" t="str">
            <v>P_Electric Distribution Sub MA</v>
          </cell>
          <cell r="G2212" t="str">
            <v>NONE</v>
          </cell>
          <cell r="H2212" t="str">
            <v>NONE</v>
          </cell>
          <cell r="L2212" t="str">
            <v>Load Relief</v>
          </cell>
          <cell r="M2212" t="str">
            <v>Specific</v>
          </cell>
          <cell r="O2212" t="str">
            <v>cancelled</v>
          </cell>
          <cell r="Q2212" t="str">
            <v>C22314</v>
          </cell>
          <cell r="R2212">
            <v>39212</v>
          </cell>
          <cell r="S2212" t="str">
            <v>thomp</v>
          </cell>
          <cell r="U2212" t="str">
            <v>add new substation cap bank for transmission voltage support</v>
          </cell>
          <cell r="V2212" t="str">
            <v>recommeded by w mass xmissn study</v>
          </cell>
          <cell r="W2212" t="str">
            <v>Transmission Voltage support</v>
          </cell>
          <cell r="X2212" t="str">
            <v>Div Ops-NE Electric</v>
          </cell>
          <cell r="Y2212" t="str">
            <v>75005310E</v>
          </cell>
          <cell r="Z2212" t="str">
            <v>MAE1000 - MA Electric Distribution PC</v>
          </cell>
          <cell r="AA2212" t="str">
            <v>NONE</v>
          </cell>
          <cell r="AB2212" t="str">
            <v>SUB #507 WILBRAHAM, WILBRAHAM</v>
          </cell>
          <cell r="AE2212">
            <v>0</v>
          </cell>
          <cell r="AK2212">
            <v>39716</v>
          </cell>
        </row>
        <row r="2213">
          <cell r="A2213" t="str">
            <v>C022342</v>
          </cell>
          <cell r="B2213">
            <v>5310</v>
          </cell>
          <cell r="D2213" t="str">
            <v>Winthrop 22J7 Breaker Failure</v>
          </cell>
          <cell r="E2213" t="str">
            <v>P_Electric Distribution Sub MA</v>
          </cell>
          <cell r="G2213" t="str">
            <v>NONE</v>
          </cell>
          <cell r="H2213" t="str">
            <v>NONE</v>
          </cell>
          <cell r="J2213" t="str">
            <v>Damage/Failure</v>
          </cell>
          <cell r="L2213" t="str">
            <v>Damage/Failure</v>
          </cell>
          <cell r="M2213" t="str">
            <v>Specific</v>
          </cell>
          <cell r="O2213" t="str">
            <v>Closed</v>
          </cell>
          <cell r="P2213">
            <v>7604</v>
          </cell>
          <cell r="Q2213" t="str">
            <v>C22342</v>
          </cell>
          <cell r="R2213">
            <v>39216</v>
          </cell>
          <cell r="S2213" t="str">
            <v>dembko</v>
          </cell>
          <cell r="U2213" t="str">
            <v>Replacement of failed VSA recloser and three tandem disconnects.</v>
          </cell>
          <cell r="V2213" t="str">
            <v xml:space="preserve">  </v>
          </cell>
          <cell r="W2213" t="str">
            <v>The 22J7 Vacuum Circuit Recloser at Winthrop #22 Substation failed the weekend of 05/11/2007 along with 3 disconnects.  The failer occured after trying to clear a cable fault.</v>
          </cell>
          <cell r="X2213" t="str">
            <v>Div Ops-NE Electric</v>
          </cell>
          <cell r="Y2213" t="str">
            <v>75005310E</v>
          </cell>
          <cell r="Z2213" t="str">
            <v>MAE1000 - MA Electric Distribution PC</v>
          </cell>
          <cell r="AA2213" t="str">
            <v>NONE</v>
          </cell>
          <cell r="AB2213" t="str">
            <v>SUB #22 WINTHROP - ARGYLE STREET, W</v>
          </cell>
          <cell r="AE2213">
            <v>2</v>
          </cell>
          <cell r="AF2213" t="str">
            <v>2</v>
          </cell>
          <cell r="AG2213">
            <v>39323</v>
          </cell>
          <cell r="AH2213">
            <v>62000</v>
          </cell>
          <cell r="AI2213">
            <v>1</v>
          </cell>
          <cell r="AJ2213">
            <v>1</v>
          </cell>
          <cell r="AK2213">
            <v>1</v>
          </cell>
          <cell r="AL2213">
            <v>0</v>
          </cell>
          <cell r="AM2213">
            <v>1</v>
          </cell>
          <cell r="AN2213">
            <v>1</v>
          </cell>
        </row>
        <row r="2214">
          <cell r="A2214" t="str">
            <v>C022345</v>
          </cell>
          <cell r="B2214">
            <v>5310</v>
          </cell>
          <cell r="D2214" t="str">
            <v>Reconductor Camp St 335W5-336W3 tie</v>
          </cell>
          <cell r="E2214" t="str">
            <v>P_Electric Distribution Line MA</v>
          </cell>
          <cell r="G2214" t="str">
            <v>37</v>
          </cell>
          <cell r="H2214" t="str">
            <v>NONE</v>
          </cell>
          <cell r="I2214" t="str">
            <v>HAYDUK, BRIAN</v>
          </cell>
          <cell r="J2214" t="str">
            <v>System Capacity &amp; Performance</v>
          </cell>
          <cell r="K2214" t="str">
            <v>D_Non-REP LINE OTHER</v>
          </cell>
          <cell r="L2214" t="str">
            <v>Reliability - Dist</v>
          </cell>
          <cell r="M2214" t="str">
            <v>Specific</v>
          </cell>
          <cell r="O2214" t="str">
            <v>Closed</v>
          </cell>
          <cell r="P2214">
            <v>8462</v>
          </cell>
          <cell r="Q2214" t="str">
            <v>C22345</v>
          </cell>
          <cell r="R2214">
            <v>39216</v>
          </cell>
          <cell r="S2214" t="str">
            <v>hayduk</v>
          </cell>
          <cell r="U2214" t="str">
            <v>INST: 1.0 ckt mile 477 Al 15 kV spacer cable, 20-40' poles, 2-loadbreak switches and associated OH equipmente_x000D_
REM: 1.0 ckt mile 1-336 kcmil Al wire, 20-poles, and associated OH equipment</v>
          </cell>
          <cell r="V2214" t="str">
            <v xml:space="preserve">  </v>
          </cell>
          <cell r="W2214" t="str">
            <v>Create a feeder tie at the end of long radial taps on 335W5 and 336W3 feeders for the purpose of restoring customers on either tap line.</v>
          </cell>
          <cell r="X2214" t="str">
            <v>Div Ops-NE Electric</v>
          </cell>
          <cell r="Y2214" t="str">
            <v>75005310E</v>
          </cell>
          <cell r="Z2214" t="str">
            <v>MAE1000 - MA Electric Distribution PC</v>
          </cell>
          <cell r="AA2214" t="str">
            <v>NONE</v>
          </cell>
          <cell r="AB2214" t="str">
            <v>MASS PLANT - MA 5310 - MAE1000</v>
          </cell>
          <cell r="AE2214">
            <v>2</v>
          </cell>
          <cell r="AF2214" t="str">
            <v>2</v>
          </cell>
          <cell r="AG2214">
            <v>40211</v>
          </cell>
          <cell r="AH2214">
            <v>700000</v>
          </cell>
          <cell r="AI2214">
            <v>0</v>
          </cell>
          <cell r="AJ2214">
            <v>0</v>
          </cell>
          <cell r="AK2214">
            <v>0</v>
          </cell>
          <cell r="AL2214">
            <v>1</v>
          </cell>
          <cell r="AM2214">
            <v>0</v>
          </cell>
          <cell r="AN2214">
            <v>1</v>
          </cell>
        </row>
        <row r="2215">
          <cell r="A2215" t="str">
            <v>C022432</v>
          </cell>
          <cell r="B2215">
            <v>5310</v>
          </cell>
          <cell r="D2215" t="str">
            <v>SE 3422W3 - POLE LINE RELOCATION</v>
          </cell>
          <cell r="E2215" t="str">
            <v>P_Electric Distribution Line MA</v>
          </cell>
          <cell r="G2215" t="str">
            <v>NONE</v>
          </cell>
          <cell r="H2215" t="str">
            <v>NONE</v>
          </cell>
          <cell r="I2215" t="str">
            <v>ROBERTS, MICHAEL</v>
          </cell>
          <cell r="J2215" t="str">
            <v>Statutory/Regulatory</v>
          </cell>
          <cell r="L2215" t="str">
            <v>Public Requirements</v>
          </cell>
          <cell r="M2215" t="str">
            <v>Specific</v>
          </cell>
          <cell r="O2215" t="str">
            <v>Closed</v>
          </cell>
          <cell r="P2215">
            <v>8534</v>
          </cell>
          <cell r="Q2215" t="str">
            <v>C22432</v>
          </cell>
          <cell r="R2215">
            <v>39220</v>
          </cell>
          <cell r="S2215" t="str">
            <v>roberm</v>
          </cell>
          <cell r="U2215" t="str">
            <v>NEW LOWE'S SUPER CENTER IS REQUESTING RELOCATION OF EXISTING OH DISTRIBUTION LINE FOR TRAFFIC SAFETY IMPROVEMENT PROJECT AT THE INTERSECTION OF WASHINGTON ST AND TAUNTON ST, PLAINVILLE. APPROXIMATELY 20 NEW POLES TO BE INSTALLED.</v>
          </cell>
          <cell r="V2215" t="str">
            <v>Install: 20 45ft/CL3 poles, 1500 ckt-ft of 477 AL SPC_x000D_
_x000D_
Remove: 20-45ft/CL3 poles, 1125 ckt-ft of 477 AL SPC</v>
          </cell>
          <cell r="W2215" t="str">
            <v>NEW LOWE'S SUPER CENTER IS REQUESTING RELOCATION OF EXISTING OH DISTRIBUTION LINE FOR TRAFFIC SAFETY IMPROVEMENT PROJECT AT THE INTERSECTION OF WASHINGTON ST AND TAUNTON ST, PLAINVILLE. APPROXIMATELY 20 NEW POLES TO BE INSTALLED.</v>
          </cell>
          <cell r="X2215" t="str">
            <v>Div Ops-NE Electric</v>
          </cell>
          <cell r="Y2215" t="str">
            <v>75005310E</v>
          </cell>
          <cell r="Z2215" t="str">
            <v>MAE1000 - MA Electric Distribution PC</v>
          </cell>
          <cell r="AA2215" t="str">
            <v>NONE</v>
          </cell>
          <cell r="AB2215" t="str">
            <v>MASS PLANT - MA 5310 - MAE1000</v>
          </cell>
          <cell r="AE2215">
            <v>2</v>
          </cell>
          <cell r="AF2215" t="str">
            <v>2</v>
          </cell>
          <cell r="AG2215">
            <v>39475</v>
          </cell>
          <cell r="AH2215">
            <v>107473</v>
          </cell>
          <cell r="AI2215">
            <v>0</v>
          </cell>
          <cell r="AJ2215">
            <v>1</v>
          </cell>
          <cell r="AK2215">
            <v>1</v>
          </cell>
          <cell r="AL2215">
            <v>0</v>
          </cell>
          <cell r="AM2215">
            <v>1</v>
          </cell>
          <cell r="AN2215">
            <v>1</v>
          </cell>
        </row>
        <row r="2216">
          <cell r="A2216" t="str">
            <v>C022452</v>
          </cell>
          <cell r="B2216">
            <v>5310</v>
          </cell>
          <cell r="C2216" t="str">
            <v>Massachusetts - East</v>
          </cell>
          <cell r="D2216" t="str">
            <v>UG Facility Relocation-McGrath Hwy</v>
          </cell>
          <cell r="E2216" t="str">
            <v>P_Electric Distribution Line MA</v>
          </cell>
          <cell r="F2216" t="str">
            <v>USSC1110P328C</v>
          </cell>
          <cell r="G2216" t="str">
            <v>49</v>
          </cell>
          <cell r="H2216" t="str">
            <v>17</v>
          </cell>
          <cell r="I2216" t="str">
            <v>RIVENBURGH, GARTH A.</v>
          </cell>
          <cell r="J2216" t="str">
            <v>Statutory/Regulatory</v>
          </cell>
          <cell r="K2216" t="str">
            <v>D_Non-REP LINE OTHER</v>
          </cell>
          <cell r="L2216" t="str">
            <v>Public Requirements</v>
          </cell>
          <cell r="M2216" t="str">
            <v>Specific</v>
          </cell>
          <cell r="O2216" t="str">
            <v>Closed</v>
          </cell>
          <cell r="P2216">
            <v>8734</v>
          </cell>
          <cell r="Q2216" t="str">
            <v>C22452</v>
          </cell>
          <cell r="R2216">
            <v>39223</v>
          </cell>
          <cell r="S2216" t="str">
            <v>pearsj</v>
          </cell>
          <cell r="U2216" t="str">
            <v>The City of Quincy has requested National Grid to relocate its electric overhead facilities along McGrath Highway between Southern Artery and Washington Street. National Grid will install undeground cables and equipment and remove pol</v>
          </cell>
          <cell r="V2216" t="str">
            <v>This is a "Public Requirements" project</v>
          </cell>
          <cell r="W2216" t="str">
            <v>Relocation of 35 poles is required due to City of Quincy widening roadway.  This job has changed scope as the city has found funding to convert the OH to UG.  Project C13343 will be incorporated into this project.  Overall project scope entails removal of</v>
          </cell>
          <cell r="X2216" t="str">
            <v>Div Ops-NE Electric</v>
          </cell>
          <cell r="Y2216" t="str">
            <v>75005310E</v>
          </cell>
          <cell r="Z2216" t="str">
            <v>MAE1000 - MA Electric Distribution PC</v>
          </cell>
          <cell r="AA2216" t="str">
            <v>NONE</v>
          </cell>
          <cell r="AB2216" t="str">
            <v>MASS PLANT - MA 5310 - MAE1000</v>
          </cell>
          <cell r="AE2216">
            <v>4</v>
          </cell>
          <cell r="AF2216" t="str">
            <v>4</v>
          </cell>
          <cell r="AG2216">
            <v>41213</v>
          </cell>
          <cell r="AH2216">
            <v>1156000</v>
          </cell>
          <cell r="AI2216">
            <v>0</v>
          </cell>
          <cell r="AJ2216">
            <v>0</v>
          </cell>
          <cell r="AK2216">
            <v>0</v>
          </cell>
          <cell r="AL2216">
            <v>1</v>
          </cell>
          <cell r="AM2216">
            <v>0</v>
          </cell>
          <cell r="AN2216">
            <v>1</v>
          </cell>
        </row>
        <row r="2217">
          <cell r="A2217" t="str">
            <v>C022458</v>
          </cell>
          <cell r="B2217">
            <v>5310</v>
          </cell>
          <cell r="D2217" t="str">
            <v>DOT-MHD#114501-Hanover Rte53</v>
          </cell>
          <cell r="E2217" t="str">
            <v>P_Electric Distribution Line MA</v>
          </cell>
          <cell r="G2217" t="str">
            <v>49</v>
          </cell>
          <cell r="H2217" t="str">
            <v>NONE</v>
          </cell>
          <cell r="I2217" t="str">
            <v>OSIMBONI, AYO</v>
          </cell>
          <cell r="J2217" t="str">
            <v>Statutory/Regulatory</v>
          </cell>
          <cell r="K2217" t="str">
            <v>D_Non-REP LINE OTHER</v>
          </cell>
          <cell r="L2217" t="str">
            <v>Public Requirements</v>
          </cell>
          <cell r="M2217" t="str">
            <v>Specific</v>
          </cell>
          <cell r="O2217" t="str">
            <v>Closed</v>
          </cell>
          <cell r="P2217">
            <v>7935</v>
          </cell>
          <cell r="Q2217" t="str">
            <v>C22458</v>
          </cell>
          <cell r="R2217">
            <v>39224</v>
          </cell>
          <cell r="S2217" t="str">
            <v>mullit</v>
          </cell>
          <cell r="U2217" t="str">
            <v>DOT-MHD#114501- Hanover-Rte53 from Mill St to Pond St.  This is a non-reimbursable state road project.  53 poles to install and run 3 phase/ 477 approx. 5200feet.</v>
          </cell>
          <cell r="V2217" t="str">
            <v>This project is not included in the FY2008 budget so it will need to be walked in. Re-opened on 6/18/10 to pay additional invoices on WO#0003473959.</v>
          </cell>
          <cell r="W2217" t="str">
            <v>This is a Mass Highway Road project #114501 for Rte 53 Washington St in Hanover.  Requireing us to install 53 poles and 5200 feet of 3 phase 477 primary to accomidate the wider road.</v>
          </cell>
          <cell r="X2217" t="str">
            <v>Div Ops-NE Electric</v>
          </cell>
          <cell r="Y2217" t="str">
            <v>75005310E</v>
          </cell>
          <cell r="Z2217" t="str">
            <v>MAE1000 - MA Electric Distribution PC</v>
          </cell>
          <cell r="AA2217" t="str">
            <v>NONE</v>
          </cell>
          <cell r="AB2217" t="str">
            <v>MASS PLANT - MA 5310 - MAE1000</v>
          </cell>
          <cell r="AE2217">
            <v>4</v>
          </cell>
          <cell r="AF2217" t="str">
            <v>4</v>
          </cell>
          <cell r="AG2217">
            <v>40029</v>
          </cell>
          <cell r="AH2217">
            <v>900000</v>
          </cell>
          <cell r="AI2217">
            <v>0</v>
          </cell>
          <cell r="AJ2217">
            <v>0</v>
          </cell>
          <cell r="AK2217">
            <v>0</v>
          </cell>
          <cell r="AL2217">
            <v>1</v>
          </cell>
          <cell r="AM2217">
            <v>0</v>
          </cell>
          <cell r="AN2217">
            <v>1</v>
          </cell>
        </row>
        <row r="2218">
          <cell r="A2218" t="str">
            <v>C022531</v>
          </cell>
          <cell r="B2218">
            <v>5310</v>
          </cell>
          <cell r="D2218" t="str">
            <v>Northboro Contact Center</v>
          </cell>
          <cell r="E2218" t="str">
            <v>P_Electric GenPlant Fac IT Share MA</v>
          </cell>
          <cell r="G2218" t="str">
            <v>NONE</v>
          </cell>
          <cell r="H2218" t="str">
            <v>NONE</v>
          </cell>
          <cell r="L2218" t="str">
            <v>Facilities</v>
          </cell>
          <cell r="O2218" t="str">
            <v>Closed</v>
          </cell>
          <cell r="Q2218" t="str">
            <v>C22531</v>
          </cell>
          <cell r="R2218">
            <v>39226</v>
          </cell>
          <cell r="S2218" t="str">
            <v>leydens</v>
          </cell>
          <cell r="U2218" t="str">
            <v xml:space="preserve">  </v>
          </cell>
          <cell r="V2218" t="str">
            <v xml:space="preserve">  </v>
          </cell>
          <cell r="W2218" t="str">
            <v xml:space="preserve">  </v>
          </cell>
          <cell r="X2218" t="str">
            <v>Conversion Only</v>
          </cell>
          <cell r="Y2218" t="str">
            <v>99995310E</v>
          </cell>
          <cell r="Z2218" t="str">
            <v>MAE1000 - MA Electric Distribution PC</v>
          </cell>
          <cell r="AA2218" t="str">
            <v>NONE</v>
          </cell>
          <cell r="AB2218" t="str">
            <v>CUSTOMER SERVICE CENTER-NORTHBORO</v>
          </cell>
          <cell r="AE2218">
            <v>1</v>
          </cell>
          <cell r="AF2218" t="str">
            <v>1</v>
          </cell>
          <cell r="AG2218">
            <v>39231</v>
          </cell>
          <cell r="AH2218">
            <v>300000</v>
          </cell>
          <cell r="AI2218">
            <v>0</v>
          </cell>
          <cell r="AJ2218">
            <v>0</v>
          </cell>
          <cell r="AK2218">
            <v>0</v>
          </cell>
          <cell r="AL2218">
            <v>0</v>
          </cell>
          <cell r="AM2218">
            <v>1</v>
          </cell>
          <cell r="AN2218">
            <v>1</v>
          </cell>
        </row>
        <row r="2219">
          <cell r="A2219" t="str">
            <v>C022571</v>
          </cell>
          <cell r="B2219">
            <v>5310</v>
          </cell>
          <cell r="D2219" t="str">
            <v>Monson 524L1 Elm St. Recon</v>
          </cell>
          <cell r="E2219" t="str">
            <v>P_Electric Distribution Line MA</v>
          </cell>
          <cell r="G2219" t="str">
            <v>24</v>
          </cell>
          <cell r="H2219" t="str">
            <v>NONE</v>
          </cell>
          <cell r="I2219" t="str">
            <v>BARYS, FRANCIS R</v>
          </cell>
          <cell r="J2219" t="str">
            <v>Asset Condition</v>
          </cell>
          <cell r="K2219" t="str">
            <v>D_Non-REP LINE OTHER</v>
          </cell>
          <cell r="L2219" t="str">
            <v>Asset Replacement</v>
          </cell>
          <cell r="M2219" t="str">
            <v>Specific</v>
          </cell>
          <cell r="N2219" t="str">
            <v>Conductor Replacement</v>
          </cell>
          <cell r="O2219" t="str">
            <v>cancelled</v>
          </cell>
          <cell r="P2219">
            <v>8310</v>
          </cell>
          <cell r="Q2219" t="str">
            <v>C22571</v>
          </cell>
          <cell r="R2219">
            <v>39227</v>
          </cell>
          <cell r="S2219" t="str">
            <v>walshn</v>
          </cell>
          <cell r="U2219" t="str">
            <v>Reconductor 6400' 3-phase 1/0 AL bare with 1/0 AL tree wire</v>
          </cell>
          <cell r="V2219" t="str">
            <v xml:space="preserve">  </v>
          </cell>
          <cell r="W2219" t="str">
            <v>See attached memo</v>
          </cell>
          <cell r="X2219" t="str">
            <v>Div Ops-NE Electric</v>
          </cell>
          <cell r="Y2219" t="str">
            <v>75005310E</v>
          </cell>
          <cell r="Z2219" t="str">
            <v>MAE1000 - MA Electric Distribution PC</v>
          </cell>
          <cell r="AA2219" t="str">
            <v>NONE</v>
          </cell>
          <cell r="AB2219" t="str">
            <v>MASS PLANT - MA 5310 - MAE1000</v>
          </cell>
          <cell r="AE2219">
            <v>0</v>
          </cell>
          <cell r="AK2219">
            <v>41032</v>
          </cell>
        </row>
        <row r="2220">
          <cell r="A2220" t="str">
            <v>C022631</v>
          </cell>
          <cell r="B2220">
            <v>5310</v>
          </cell>
          <cell r="D2220" t="str">
            <v>New U-MASS Service</v>
          </cell>
          <cell r="E2220" t="str">
            <v>P_Electric Distribution Line MA</v>
          </cell>
          <cell r="G2220" t="str">
            <v>49</v>
          </cell>
          <cell r="H2220" t="str">
            <v>NONE</v>
          </cell>
          <cell r="I2220" t="str">
            <v>SKRZYPCZAK, JOHN</v>
          </cell>
          <cell r="J2220" t="str">
            <v>Statutory/Regulatory</v>
          </cell>
          <cell r="L2220" t="str">
            <v>New Business - Commercial</v>
          </cell>
          <cell r="M2220" t="str">
            <v>Specific</v>
          </cell>
          <cell r="O2220" t="str">
            <v>Closed</v>
          </cell>
          <cell r="P2220">
            <v>8367</v>
          </cell>
          <cell r="Q2220" t="str">
            <v>C22631</v>
          </cell>
          <cell r="R2220">
            <v>39231</v>
          </cell>
          <cell r="S2220" t="str">
            <v>shaugh</v>
          </cell>
          <cell r="U2220" t="str">
            <v>New UG Primary Metered Svc to U-Mass Facility</v>
          </cell>
          <cell r="V2220" t="str">
            <v xml:space="preserve">  </v>
          </cell>
          <cell r="W2220" t="str">
            <v>This project will provide a new primary metered UG service to a 15-story U-MASS office building. The service will include the installation of a switchgear containing primary metering, and the removal of a 1500 KVA existing transformer.</v>
          </cell>
          <cell r="X2220" t="str">
            <v>Div Ops-NE Electric</v>
          </cell>
          <cell r="Y2220" t="str">
            <v>75005310E</v>
          </cell>
          <cell r="Z2220" t="str">
            <v>MAE1000 - MA Electric Distribution PC</v>
          </cell>
          <cell r="AA2220" t="str">
            <v>NONE</v>
          </cell>
          <cell r="AB2220" t="str">
            <v xml:space="preserve">COMPANY 5310 LEVEL ELECT DIST </v>
          </cell>
          <cell r="AE2220">
            <v>2</v>
          </cell>
          <cell r="AF2220" t="str">
            <v>2</v>
          </cell>
          <cell r="AG2220">
            <v>39504</v>
          </cell>
          <cell r="AH2220">
            <v>135244</v>
          </cell>
          <cell r="AI2220">
            <v>0</v>
          </cell>
          <cell r="AJ2220">
            <v>1</v>
          </cell>
          <cell r="AK2220">
            <v>1</v>
          </cell>
          <cell r="AL2220">
            <v>0</v>
          </cell>
          <cell r="AM2220">
            <v>1</v>
          </cell>
          <cell r="AN2220">
            <v>1</v>
          </cell>
        </row>
        <row r="2221">
          <cell r="A2221" t="str">
            <v>C022751</v>
          </cell>
          <cell r="B2221">
            <v>5310</v>
          </cell>
          <cell r="D2221" t="str">
            <v>recond East  Plunkett Rds Lenox</v>
          </cell>
          <cell r="E2221" t="str">
            <v>P_Electric Distribution Line MA</v>
          </cell>
          <cell r="G2221" t="str">
            <v>NONE</v>
          </cell>
          <cell r="H2221" t="str">
            <v>NONE</v>
          </cell>
          <cell r="L2221" t="str">
            <v>Reliability - Dist</v>
          </cell>
          <cell r="M2221" t="str">
            <v>Specific</v>
          </cell>
          <cell r="O2221" t="str">
            <v>cancelled</v>
          </cell>
          <cell r="Q2221" t="str">
            <v>C22751</v>
          </cell>
          <cell r="R2221">
            <v>39238</v>
          </cell>
          <cell r="S2221" t="str">
            <v>cleary</v>
          </cell>
          <cell r="U2221" t="str">
            <v>reconductor line for reliability improvement</v>
          </cell>
          <cell r="V2221" t="str">
            <v>recommend considering reconductoring the 2.6 miles of bare 4/0 Al  mainline conductor to 477 spacer cable beyond the pole 51 East St line recloser. It would involve reconductoring along East St., Blantyre Rd and Plunkett St up to pole 6 Plunkett St. It is</v>
          </cell>
          <cell r="W2221" t="str">
            <v>recommend considering reconductoring the 2.6 miles of bare 4/0 Al  mainline conductor to 477 spacer cable beyond the pole 51 East St line recloser. It would involve reconductoring along East St., Blantyre Rd and Plunkett St up to pole 6 Plunkett St. It is</v>
          </cell>
          <cell r="X2221" t="str">
            <v>Div Ops-NE Electric</v>
          </cell>
          <cell r="Y2221" t="str">
            <v>75005310E</v>
          </cell>
          <cell r="Z2221" t="str">
            <v>MAE1000 - MA Electric Distribution PC</v>
          </cell>
          <cell r="AA2221" t="str">
            <v>NONE</v>
          </cell>
          <cell r="AB2221" t="str">
            <v>MASS PLANT - MA 5310 - MAE1000</v>
          </cell>
          <cell r="AE2221">
            <v>0</v>
          </cell>
          <cell r="AK2221">
            <v>39856</v>
          </cell>
        </row>
        <row r="2222">
          <cell r="A2222" t="str">
            <v>C022771</v>
          </cell>
          <cell r="B2222">
            <v>5310</v>
          </cell>
          <cell r="D2222" t="str">
            <v>DOT-MHD#603481-Goddard Memorial Dr</v>
          </cell>
          <cell r="E2222" t="str">
            <v>P_Electric Distribution Line MA</v>
          </cell>
          <cell r="G2222" t="str">
            <v>49</v>
          </cell>
          <cell r="H2222" t="str">
            <v>NONE</v>
          </cell>
          <cell r="I2222" t="str">
            <v>OSIMBONI, AYO</v>
          </cell>
          <cell r="J2222" t="str">
            <v>Statutory/Regulatory</v>
          </cell>
          <cell r="K2222" t="str">
            <v>D_Non-REP LINE OTHER</v>
          </cell>
          <cell r="L2222" t="str">
            <v>Public Requirements</v>
          </cell>
          <cell r="M2222" t="str">
            <v>Specific</v>
          </cell>
          <cell r="O2222" t="str">
            <v>Closed</v>
          </cell>
          <cell r="P2222">
            <v>7955</v>
          </cell>
          <cell r="Q2222" t="str">
            <v>C22771</v>
          </cell>
          <cell r="R2222">
            <v>39238</v>
          </cell>
          <cell r="S2222" t="str">
            <v>shaugh</v>
          </cell>
          <cell r="U2222" t="str">
            <v>DOT- MHD#603481-Goddard Memorial Drive in Worcester road widening - requires movment of 54 dual-head street lights and aluminum standards. Existing direct buried cable to be abandoned and new 2" PVC conduit and cable will be installed</v>
          </cell>
          <cell r="V2222" t="str">
            <v>This is a Mass Highway Non-Reimbursable project that was not in this years budget and this will have to be walked in._x000D_
Reauthorization for $857,177.00 was rejected.  A new estimate for $879,149.00 was submitted PPL was updated and sent for approval on 06-</v>
          </cell>
          <cell r="W2222" t="str">
            <v>Goddard Memorial Dr in Worcester is currently under road construction. It is being widened and the center median strip is being narrowed, affecting the street lights that are currently in service. Due to the median being narrowed, 54 dual-head aluminum st</v>
          </cell>
          <cell r="X2222" t="str">
            <v>Div Ops-NE Electric</v>
          </cell>
          <cell r="Y2222" t="str">
            <v>75005310E</v>
          </cell>
          <cell r="Z2222" t="str">
            <v>MAE1000 - MA Electric Distribution PC</v>
          </cell>
          <cell r="AA2222" t="str">
            <v>NONE</v>
          </cell>
          <cell r="AB2222" t="str">
            <v>MASS PLANT - MA 5310 - MAE1000</v>
          </cell>
          <cell r="AE2222">
            <v>5</v>
          </cell>
          <cell r="AF2222" t="str">
            <v>5</v>
          </cell>
          <cell r="AG2222">
            <v>40010</v>
          </cell>
          <cell r="AH2222">
            <v>879149</v>
          </cell>
          <cell r="AI2222">
            <v>0</v>
          </cell>
          <cell r="AJ2222">
            <v>0</v>
          </cell>
          <cell r="AK2222">
            <v>0</v>
          </cell>
          <cell r="AL2222">
            <v>1</v>
          </cell>
          <cell r="AM2222">
            <v>0</v>
          </cell>
          <cell r="AN2222">
            <v>1</v>
          </cell>
        </row>
        <row r="2223">
          <cell r="A2223" t="str">
            <v>C022796</v>
          </cell>
          <cell r="B2223">
            <v>5310</v>
          </cell>
          <cell r="D2223" t="str">
            <v>New Marlboro 1109W1 County Recon</v>
          </cell>
          <cell r="E2223" t="str">
            <v>P_Electric Distribution Line MA</v>
          </cell>
          <cell r="G2223" t="str">
            <v>24</v>
          </cell>
          <cell r="H2223" t="str">
            <v>NONE</v>
          </cell>
          <cell r="I2223" t="str">
            <v>ZHANG, MENG</v>
          </cell>
          <cell r="J2223" t="str">
            <v>Asset Condition</v>
          </cell>
          <cell r="K2223" t="str">
            <v>D_Non-REP LINE OTHER</v>
          </cell>
          <cell r="L2223" t="str">
            <v>Asset Replacement</v>
          </cell>
          <cell r="M2223" t="str">
            <v>Specific</v>
          </cell>
          <cell r="N2223" t="str">
            <v>Conductor Replacement</v>
          </cell>
          <cell r="O2223" t="str">
            <v>Closed</v>
          </cell>
          <cell r="P2223">
            <v>8323</v>
          </cell>
          <cell r="Q2223" t="str">
            <v>C22796</v>
          </cell>
          <cell r="R2223">
            <v>39239</v>
          </cell>
          <cell r="S2223" t="str">
            <v>walshn</v>
          </cell>
          <cell r="U2223" t="str">
            <v>Reconductor 13,500' of three phase bare wire with 1/0 AL TW, beyond P4-50 County Rd.</v>
          </cell>
          <cell r="V2223" t="str">
            <v xml:space="preserve">  </v>
          </cell>
          <cell r="W2223" t="str">
            <v>See attached memo</v>
          </cell>
          <cell r="X2223" t="str">
            <v>Div Ops-NE Electric</v>
          </cell>
          <cell r="Y2223" t="str">
            <v>75005310E</v>
          </cell>
          <cell r="Z2223" t="str">
            <v>MAE1000 - MA Electric Distribution PC</v>
          </cell>
          <cell r="AA2223" t="str">
            <v>NONE</v>
          </cell>
          <cell r="AB2223" t="str">
            <v>MASS PLANT - MA 5310 - MAE1000</v>
          </cell>
          <cell r="AE2223">
            <v>0</v>
          </cell>
        </row>
        <row r="2224">
          <cell r="A2224" t="str">
            <v>C022797</v>
          </cell>
          <cell r="B2224">
            <v>5310</v>
          </cell>
          <cell r="D2224" t="str">
            <v>Damage/Failure 702W3 Regulators</v>
          </cell>
          <cell r="E2224" t="str">
            <v>P_Electric Distribution Sub MA</v>
          </cell>
          <cell r="G2224" t="str">
            <v>NONE</v>
          </cell>
          <cell r="H2224" t="str">
            <v>NONE</v>
          </cell>
          <cell r="L2224" t="str">
            <v>Damage/Failure</v>
          </cell>
          <cell r="M2224" t="str">
            <v>Specific</v>
          </cell>
          <cell r="O2224" t="str">
            <v>Closed</v>
          </cell>
          <cell r="Q2224" t="str">
            <v>C22797</v>
          </cell>
          <cell r="R2224">
            <v>39240</v>
          </cell>
          <cell r="S2224" t="str">
            <v>dembko</v>
          </cell>
          <cell r="U2224" t="str">
            <v>The Chestnut Hill Substation 13KV structure has 3 - 13kV feeder that are arranged inside of a steel structure.  A recent failure of a regulator on the 702W3 feeder caused and extended outage.  This project will replace and relocate the 702W3 feeder regula</v>
          </cell>
          <cell r="V2224" t="str">
            <v>Revision in Project estimate due to increased cost of regulators.</v>
          </cell>
          <cell r="W2224" t="str">
            <v>Recent failures of Voltage regulators and reclosers have made replacements difficult due to electrical clearances inside of the 13kV structure.  Emergency replacements have been installed at the same heights as the failed units, which do not meet National</v>
          </cell>
          <cell r="X2224" t="str">
            <v>Div Ops-NE Electric</v>
          </cell>
          <cell r="Y2224" t="str">
            <v>75005310E</v>
          </cell>
          <cell r="Z2224" t="str">
            <v>MAE1000 - MA Electric Distribution PC</v>
          </cell>
          <cell r="AA2224" t="str">
            <v>NONE</v>
          </cell>
          <cell r="AB2224" t="str">
            <v>SUB #702 CHESTNUT HILL, ATHOL</v>
          </cell>
          <cell r="AE2224">
            <v>5</v>
          </cell>
          <cell r="AF2224" t="str">
            <v>5</v>
          </cell>
          <cell r="AG2224">
            <v>39261</v>
          </cell>
          <cell r="AH2224">
            <v>71500</v>
          </cell>
          <cell r="AI2224">
            <v>1</v>
          </cell>
          <cell r="AJ2224">
            <v>1</v>
          </cell>
          <cell r="AK2224">
            <v>1</v>
          </cell>
          <cell r="AL2224">
            <v>0</v>
          </cell>
          <cell r="AM2224">
            <v>1</v>
          </cell>
          <cell r="AN2224">
            <v>1</v>
          </cell>
        </row>
        <row r="2225">
          <cell r="A2225" t="str">
            <v>C022804</v>
          </cell>
          <cell r="B2225">
            <v>5310</v>
          </cell>
          <cell r="D2225" t="str">
            <v>Install Security System`</v>
          </cell>
          <cell r="E2225" t="str">
            <v>P_Electric GenPlant Fac IT Share MA</v>
          </cell>
          <cell r="G2225" t="str">
            <v>NONE</v>
          </cell>
          <cell r="H2225" t="str">
            <v>NONE</v>
          </cell>
          <cell r="L2225" t="str">
            <v>Facilities</v>
          </cell>
          <cell r="O2225" t="str">
            <v>Closed</v>
          </cell>
          <cell r="Q2225" t="str">
            <v>C22804</v>
          </cell>
          <cell r="R2225">
            <v>39240</v>
          </cell>
          <cell r="S2225" t="str">
            <v>prescg</v>
          </cell>
          <cell r="U2225" t="str">
            <v>Install Security System @ Webster St</v>
          </cell>
          <cell r="V2225" t="str">
            <v xml:space="preserve">  </v>
          </cell>
          <cell r="W2225" t="str">
            <v xml:space="preserve">  </v>
          </cell>
          <cell r="X2225" t="str">
            <v>Conversion Only</v>
          </cell>
          <cell r="Y2225" t="str">
            <v>99995310E</v>
          </cell>
          <cell r="Z2225" t="str">
            <v>MAE1000 - MA Electric Distribution PC</v>
          </cell>
          <cell r="AA2225" t="str">
            <v>NONE</v>
          </cell>
          <cell r="AB2225" t="str">
            <v xml:space="preserve">STORAGE BUILDING - WEBSTER STREET, </v>
          </cell>
          <cell r="AE2225">
            <v>1</v>
          </cell>
          <cell r="AF2225" t="str">
            <v>1</v>
          </cell>
          <cell r="AG2225">
            <v>39246</v>
          </cell>
          <cell r="AH2225">
            <v>40000</v>
          </cell>
          <cell r="AI2225">
            <v>1</v>
          </cell>
          <cell r="AJ2225">
            <v>1</v>
          </cell>
          <cell r="AK2225">
            <v>1</v>
          </cell>
          <cell r="AL2225">
            <v>0</v>
          </cell>
          <cell r="AM2225">
            <v>1</v>
          </cell>
          <cell r="AN2225">
            <v>1</v>
          </cell>
        </row>
        <row r="2226">
          <cell r="A2226" t="str">
            <v>C022817</v>
          </cell>
          <cell r="B2226">
            <v>5310</v>
          </cell>
          <cell r="D2226" t="str">
            <v>Winthrop Sub 22J6 &amp; J7 Brkr Rplmnt</v>
          </cell>
          <cell r="E2226" t="str">
            <v>P_Electric Distribution Sub MA</v>
          </cell>
          <cell r="G2226" t="str">
            <v>49</v>
          </cell>
          <cell r="H2226" t="str">
            <v>NONE</v>
          </cell>
          <cell r="I2226" t="str">
            <v>KLABON, GREGORY</v>
          </cell>
          <cell r="J2226" t="str">
            <v>Asset Condition</v>
          </cell>
          <cell r="K2226" t="str">
            <v>D_Non-REP SUB OTHER</v>
          </cell>
          <cell r="L2226" t="str">
            <v>Asset Replacement</v>
          </cell>
          <cell r="M2226" t="str">
            <v>Specific</v>
          </cell>
          <cell r="O2226" t="str">
            <v>Closed</v>
          </cell>
          <cell r="P2226">
            <v>7605</v>
          </cell>
          <cell r="Q2226" t="str">
            <v>C22817</v>
          </cell>
          <cell r="R2226">
            <v>39241</v>
          </cell>
          <cell r="S2226" t="str">
            <v>dembko</v>
          </cell>
          <cell r="U2226" t="str">
            <v>The 22J7 station recloser failed on May 13th after a feeder fault.  It has been determined that fault currents are at 30kA, well beyond the capability of the reclosers on the J6 and J7 feeders.  It will be neccessary to replace these</v>
          </cell>
          <cell r="V2226" t="str">
            <v xml:space="preserve">  </v>
          </cell>
          <cell r="W2226" t="str">
            <v>The 22J7 station recloser failed on May 13th after a feeder fault.  It has been determined that fault currents are at 30kA, well beyond the capability of the reclosers on the J6 and J7 feeders.  It will be neccessary to replace these reclosers with 40kA r</v>
          </cell>
          <cell r="X2226" t="str">
            <v>Div Ops-NE Electric</v>
          </cell>
          <cell r="Y2226" t="str">
            <v>75005310E</v>
          </cell>
          <cell r="Z2226" t="str">
            <v>MAE1000 - MA Electric Distribution PC</v>
          </cell>
          <cell r="AA2226" t="str">
            <v>NONE</v>
          </cell>
          <cell r="AB2226" t="str">
            <v>SUB #22 WINTHROP - ARGYLE STREET, W</v>
          </cell>
          <cell r="AE2226">
            <v>2</v>
          </cell>
          <cell r="AF2226" t="str">
            <v>2</v>
          </cell>
          <cell r="AG2226">
            <v>39786</v>
          </cell>
          <cell r="AH2226">
            <v>235000</v>
          </cell>
          <cell r="AI2226">
            <v>0</v>
          </cell>
          <cell r="AJ2226">
            <v>0</v>
          </cell>
          <cell r="AK2226">
            <v>1</v>
          </cell>
          <cell r="AL2226">
            <v>0</v>
          </cell>
          <cell r="AM2226">
            <v>1</v>
          </cell>
          <cell r="AN2226">
            <v>1</v>
          </cell>
        </row>
        <row r="2227">
          <cell r="A2227" t="str">
            <v>C022851</v>
          </cell>
          <cell r="B2227">
            <v>5310</v>
          </cell>
          <cell r="D2227" t="str">
            <v>New Wal-Mart/Lowes Rt 117, Leomstr</v>
          </cell>
          <cell r="E2227" t="str">
            <v>P_Electric Distribution Line MA</v>
          </cell>
          <cell r="G2227" t="str">
            <v>NONE</v>
          </cell>
          <cell r="H2227" t="str">
            <v>NONE</v>
          </cell>
          <cell r="I2227" t="str">
            <v>MARCEAU, DANIEL</v>
          </cell>
          <cell r="J2227" t="str">
            <v>Statutory/Regulatory</v>
          </cell>
          <cell r="L2227" t="str">
            <v>New Business - Commercial</v>
          </cell>
          <cell r="M2227" t="str">
            <v>Specific</v>
          </cell>
          <cell r="O2227" t="str">
            <v>Closed</v>
          </cell>
          <cell r="P2227">
            <v>8368</v>
          </cell>
          <cell r="Q2227" t="str">
            <v>C22851</v>
          </cell>
          <cell r="R2227">
            <v>39245</v>
          </cell>
          <cell r="S2227" t="str">
            <v>shaugh</v>
          </cell>
          <cell r="U2227" t="str">
            <v>RJ O'Connell &amp; Associates are building a Wal Mart superstore and Lowe's on Rte 117, New Lancaster Rd, Leominster.  Because of these stores going up the street is being widened causing the movement of 9 poles as well the installation o</v>
          </cell>
          <cell r="V2227" t="str">
            <v xml:space="preserve">  </v>
          </cell>
          <cell r="W2227" t="str">
            <v>RJ O'Connell &amp; Associates are building a Wal Mart superstore and Lowe's on Rte 117, New Lancaster Rd, Leominster.  Because of these stores going up the street is being widened causing the movement of 9 poles as well the installation of 9 new poles.  The p</v>
          </cell>
          <cell r="X2227" t="str">
            <v>Div Ops-NE Electric</v>
          </cell>
          <cell r="Y2227" t="str">
            <v>75005310E</v>
          </cell>
          <cell r="Z2227" t="str">
            <v>MAE1000 - MA Electric Distribution PC</v>
          </cell>
          <cell r="AA2227" t="str">
            <v>NONE</v>
          </cell>
          <cell r="AB2227" t="str">
            <v xml:space="preserve">COMPANY 5310 LEVEL ELECT DIST </v>
          </cell>
          <cell r="AE2227">
            <v>2</v>
          </cell>
          <cell r="AF2227" t="str">
            <v>2</v>
          </cell>
          <cell r="AG2227">
            <v>39520</v>
          </cell>
          <cell r="AH2227">
            <v>120000</v>
          </cell>
          <cell r="AI2227">
            <v>0</v>
          </cell>
          <cell r="AJ2227">
            <v>1</v>
          </cell>
          <cell r="AK2227">
            <v>1</v>
          </cell>
          <cell r="AL2227">
            <v>0</v>
          </cell>
          <cell r="AM2227">
            <v>1</v>
          </cell>
          <cell r="AN2227">
            <v>1</v>
          </cell>
        </row>
        <row r="2228">
          <cell r="A2228" t="str">
            <v>C022852</v>
          </cell>
          <cell r="B2228">
            <v>5310</v>
          </cell>
          <cell r="D2228" t="str">
            <v>SE 3431W1 - POLE LINE RELOCATION</v>
          </cell>
          <cell r="E2228" t="str">
            <v>P_Electric Distribution Line MA</v>
          </cell>
          <cell r="G2228" t="str">
            <v>49</v>
          </cell>
          <cell r="H2228" t="str">
            <v>NONE</v>
          </cell>
          <cell r="I2228" t="str">
            <v>ROBERTS, MICHAEL</v>
          </cell>
          <cell r="J2228" t="str">
            <v>Statutory/Regulatory</v>
          </cell>
          <cell r="L2228" t="str">
            <v>Public Requirements</v>
          </cell>
          <cell r="M2228" t="str">
            <v>Specific</v>
          </cell>
          <cell r="O2228" t="str">
            <v>Closed</v>
          </cell>
          <cell r="P2228">
            <v>8536</v>
          </cell>
          <cell r="Q2228" t="str">
            <v>C22852</v>
          </cell>
          <cell r="R2228">
            <v>39245</v>
          </cell>
          <cell r="S2228" t="str">
            <v>roberm</v>
          </cell>
          <cell r="U2228" t="str">
            <v>TOWN OF FOXBOROUGH REQUESTING RELOCATION OF POLES ON CHESTNUT, NORTH, AND MAIN STREET FOR TRAFFIC SAFETY IMPROVEMENT PROJECT.</v>
          </cell>
          <cell r="V2228" t="str">
            <v>INSTALL: (6) 50'/3 POLES, (2) 45'/3, 350 CIRCUIT FT OF 3/C, 477KCMIL BARE, 650 CIRCUIT FT OF 3/C, 477KCM SPACER CBL. VERIZON TO SET (5) UTILITY POLES._x000D_
REMOVE: (6) 45'/3 POLES, (2) 40'/3 POLES, 850 CIRCUIT FT 3/C 4/0 AL BARE OH PRIMARY.</v>
          </cell>
          <cell r="W2228" t="str">
            <v>TOWN OF FOXBOROUGH REQUESTING RELOCATION OF POLES ON CHESTNUT, NORTH, AND MAIN STREET FOR TRAFFIC SAFETY IMPROVEMENT PROJECT.</v>
          </cell>
          <cell r="X2228" t="str">
            <v>Div Ops-NE Electric</v>
          </cell>
          <cell r="Y2228" t="str">
            <v>75005310E</v>
          </cell>
          <cell r="Z2228" t="str">
            <v>MAE1000 - MA Electric Distribution PC</v>
          </cell>
          <cell r="AA2228" t="str">
            <v>NONE</v>
          </cell>
          <cell r="AB2228" t="str">
            <v>MASS PLANT - MA 5310 - MAE1000</v>
          </cell>
          <cell r="AE2228">
            <v>2</v>
          </cell>
          <cell r="AF2228" t="str">
            <v>2</v>
          </cell>
          <cell r="AG2228">
            <v>39686</v>
          </cell>
          <cell r="AH2228">
            <v>118000</v>
          </cell>
          <cell r="AI2228">
            <v>0</v>
          </cell>
          <cell r="AJ2228">
            <v>1</v>
          </cell>
          <cell r="AK2228">
            <v>1</v>
          </cell>
          <cell r="AL2228">
            <v>0</v>
          </cell>
          <cell r="AM2228">
            <v>1</v>
          </cell>
          <cell r="AN2228">
            <v>1</v>
          </cell>
        </row>
        <row r="2229">
          <cell r="A2229" t="str">
            <v>C022871</v>
          </cell>
          <cell r="B2229">
            <v>5310</v>
          </cell>
          <cell r="D2229" t="str">
            <v>Relieve Orne St. Stepdowns Salem MA</v>
          </cell>
          <cell r="E2229" t="str">
            <v>P_Electric Distribution Line MA</v>
          </cell>
          <cell r="G2229" t="str">
            <v>NONE</v>
          </cell>
          <cell r="H2229" t="str">
            <v>NONE</v>
          </cell>
          <cell r="I2229" t="str">
            <v>PERICOLA, STEVEN</v>
          </cell>
          <cell r="J2229" t="str">
            <v>System Capacity &amp; Performance</v>
          </cell>
          <cell r="L2229" t="str">
            <v>Load Relief</v>
          </cell>
          <cell r="M2229" t="str">
            <v>Specific</v>
          </cell>
          <cell r="O2229" t="str">
            <v>Closed</v>
          </cell>
          <cell r="P2229">
            <v>8467</v>
          </cell>
          <cell r="Q2229" t="str">
            <v>C22871</v>
          </cell>
          <cell r="R2229">
            <v>39245</v>
          </cell>
          <cell r="S2229" t="str">
            <v>perico</v>
          </cell>
          <cell r="U2229" t="str">
            <v>The 3-167kVA stepdown transformers(13/4kV) on Orne Street in Salem,MA will be loaded to 140% of their nameplate rating. The replacement of these units with 250kVA units has been identified as the best means to relieve the existing uni</v>
          </cell>
          <cell r="V2229" t="str">
            <v xml:space="preserve">  </v>
          </cell>
          <cell r="W2229" t="str">
            <v>The Orne Street units are overloaded by 40% and the repalcement of the 167kVA units with 250kVA units has been identified as the best means of relief. See memo referenced below attached.</v>
          </cell>
          <cell r="X2229" t="str">
            <v>Div Ops-NE Electric</v>
          </cell>
          <cell r="Y2229" t="str">
            <v>75005310E</v>
          </cell>
          <cell r="Z2229" t="str">
            <v>MAE1000 - MA Electric Distribution PC</v>
          </cell>
          <cell r="AA2229" t="str">
            <v>NONE</v>
          </cell>
          <cell r="AB2229" t="str">
            <v>SUB #2 SALEM - VALLEY STREET, SALEM</v>
          </cell>
          <cell r="AE2229">
            <v>3</v>
          </cell>
          <cell r="AF2229" t="str">
            <v>3</v>
          </cell>
          <cell r="AG2229">
            <v>39475</v>
          </cell>
          <cell r="AH2229">
            <v>103825</v>
          </cell>
          <cell r="AI2229">
            <v>0</v>
          </cell>
          <cell r="AJ2229">
            <v>1</v>
          </cell>
          <cell r="AK2229">
            <v>1</v>
          </cell>
          <cell r="AL2229">
            <v>0</v>
          </cell>
          <cell r="AM2229">
            <v>1</v>
          </cell>
          <cell r="AN2229">
            <v>1</v>
          </cell>
        </row>
        <row r="2230">
          <cell r="A2230" t="str">
            <v>C022872</v>
          </cell>
          <cell r="B2230">
            <v>5310</v>
          </cell>
          <cell r="D2230" t="str">
            <v>Covanta-gen Ward Hill Transfer trip</v>
          </cell>
          <cell r="E2230" t="str">
            <v>P_Electric Distribution Sub MA</v>
          </cell>
          <cell r="G2230" t="str">
            <v>49</v>
          </cell>
          <cell r="H2230" t="str">
            <v>NONE</v>
          </cell>
          <cell r="I2230" t="str">
            <v>SCHNELLER, ROBERT A</v>
          </cell>
          <cell r="J2230" t="str">
            <v>Statutory/Regulatory</v>
          </cell>
          <cell r="K2230" t="str">
            <v>D_Non-REP SUB OTHER</v>
          </cell>
          <cell r="L2230" t="str">
            <v>New Business - Commercial</v>
          </cell>
          <cell r="M2230" t="str">
            <v>Specific</v>
          </cell>
          <cell r="O2230" t="str">
            <v>open</v>
          </cell>
          <cell r="P2230">
            <v>7249</v>
          </cell>
          <cell r="Q2230" t="str">
            <v>C22872</v>
          </cell>
          <cell r="R2230">
            <v>39245</v>
          </cell>
          <cell r="S2230" t="str">
            <v>cleary</v>
          </cell>
          <cell r="U2230" t="str">
            <v>Covanta-gen Ward Hill Transfer trip</v>
          </cell>
          <cell r="V2230" t="str">
            <v xml:space="preserve">THIS WORK WILL BE FULLY REIMBURED BY COVATA HAVEHILL UNDER PENDING INTERCONNECTION AGREEMENT.  THIS PROJECT SETS UP TO PROJECT SO THAT THE CUSTOMERS PAYMENTS CAN BE APPLIED (CREDITED) TO THIS PROJECT </v>
          </cell>
          <cell r="W2230" t="str">
            <v xml:space="preserve">SET UP OF PROJECT TO COLLECT PAYMENTS FROM COVANTA HAVERHILL_x000D_
_x000D_
</v>
          </cell>
          <cell r="X2230" t="str">
            <v>Div Ops-NE Electric</v>
          </cell>
          <cell r="Y2230" t="str">
            <v>75005310E</v>
          </cell>
          <cell r="Z2230" t="str">
            <v>MAE1000 - MA Electric Distribution PC</v>
          </cell>
          <cell r="AA2230" t="str">
            <v>NONE</v>
          </cell>
          <cell r="AB2230" t="str">
            <v>SUB #43 WARD HILL - OFF CROSS ROAD,</v>
          </cell>
          <cell r="AC2230" t="str">
            <v>A1 C0 X0</v>
          </cell>
          <cell r="AE2230">
            <v>4</v>
          </cell>
          <cell r="AF2230" t="str">
            <v>4</v>
          </cell>
          <cell r="AG2230">
            <v>41213</v>
          </cell>
          <cell r="AH2230">
            <v>27500</v>
          </cell>
        </row>
        <row r="2231">
          <cell r="A2231" t="str">
            <v>C022911</v>
          </cell>
          <cell r="B2231">
            <v>5310</v>
          </cell>
          <cell r="D2231" t="str">
            <v>RTU Installation West Medford #17</v>
          </cell>
          <cell r="E2231" t="str">
            <v>P_Electric Distribution Sub MA</v>
          </cell>
          <cell r="G2231" t="str">
            <v>49</v>
          </cell>
          <cell r="H2231" t="str">
            <v>NONE</v>
          </cell>
          <cell r="J2231" t="str">
            <v>Damage/Failure</v>
          </cell>
          <cell r="L2231" t="str">
            <v>Damage/Failure</v>
          </cell>
          <cell r="M2231" t="str">
            <v>Specific</v>
          </cell>
          <cell r="O2231" t="str">
            <v>Closed</v>
          </cell>
          <cell r="P2231">
            <v>7490</v>
          </cell>
          <cell r="Q2231" t="str">
            <v>C22911</v>
          </cell>
          <cell r="R2231">
            <v>39246</v>
          </cell>
          <cell r="S2231" t="str">
            <v>falla</v>
          </cell>
          <cell r="U2231" t="str">
            <v>The ability of control center to recieve alarms\status from this station went away in 2003 when the supervisory cable between West Medford and Malden 5 failed.  An RTU installation is needed in order to resolve this issue.</v>
          </cell>
          <cell r="V2231" t="str">
            <v xml:space="preserve">  </v>
          </cell>
          <cell r="W2231" t="str">
            <v xml:space="preserve">  </v>
          </cell>
          <cell r="X2231" t="str">
            <v>Div Ops-NE Electric</v>
          </cell>
          <cell r="Y2231" t="str">
            <v>75005310E</v>
          </cell>
          <cell r="Z2231" t="str">
            <v>MAE1000 - MA Electric Distribution PC</v>
          </cell>
          <cell r="AA2231" t="str">
            <v>NONE</v>
          </cell>
          <cell r="AB2231" t="str">
            <v>SUB #17 WEST MEDFORD - PLAYSTEAD RO</v>
          </cell>
          <cell r="AE2231">
            <v>1</v>
          </cell>
          <cell r="AF2231" t="str">
            <v>1</v>
          </cell>
          <cell r="AG2231">
            <v>39258</v>
          </cell>
          <cell r="AH2231">
            <v>95000</v>
          </cell>
          <cell r="AI2231">
            <v>1</v>
          </cell>
          <cell r="AJ2231">
            <v>1</v>
          </cell>
          <cell r="AK2231">
            <v>1</v>
          </cell>
          <cell r="AL2231">
            <v>0</v>
          </cell>
          <cell r="AM2231">
            <v>1</v>
          </cell>
          <cell r="AN2231">
            <v>1</v>
          </cell>
        </row>
        <row r="2232">
          <cell r="A2232" t="str">
            <v>C022913</v>
          </cell>
          <cell r="B2232">
            <v>5310</v>
          </cell>
          <cell r="D2232" t="str">
            <v xml:space="preserve">Covanta gen D-line work &amp; metering </v>
          </cell>
          <cell r="E2232" t="str">
            <v>P_Electric Distribution Line MA</v>
          </cell>
          <cell r="G2232" t="str">
            <v>NONE</v>
          </cell>
          <cell r="H2232" t="str">
            <v>NONE</v>
          </cell>
          <cell r="I2232" t="str">
            <v>CLEARY, JAMES</v>
          </cell>
          <cell r="L2232" t="str">
            <v>Public Requirements</v>
          </cell>
          <cell r="M2232" t="str">
            <v>Specific</v>
          </cell>
          <cell r="O2232" t="str">
            <v>cancelled</v>
          </cell>
          <cell r="Q2232" t="str">
            <v>C22913</v>
          </cell>
          <cell r="R2232">
            <v>39246</v>
          </cell>
          <cell r="S2232" t="str">
            <v>cleary</v>
          </cell>
          <cell r="U2232" t="str">
            <v xml:space="preserve">Install new primary metering on the new 2 MW landfill generator, and misc other billable work (relay checking, witness testing, RTU commissioning)_x000D_
Coordinate RTOG work to tie metering into Tweksbury RTU.  on the 2371 line This project is for D-line work </v>
          </cell>
          <cell r="V2232" t="str">
            <v xml:space="preserve">_x000D_
THIS WORK WILL BE FULLY REIMBURED BY COVATA HAVEHILL UNDER PENDING INTERCONNECTION AGREEMENT.  THIS PROJECT SETS UP TO PROJECT SO THAT THE CUSTOMERS PAYMENTS CAN BE APPLIED (CREDITED) TO THIS PROJECT_x000D_
 </v>
          </cell>
          <cell r="W2232" t="str">
            <v>This is for D-line work, 23 kV primary metering and misc. work to interconnect the new 2 MW Covanta landfill gas generator</v>
          </cell>
          <cell r="X2232" t="str">
            <v>Div Ops-NE Electric</v>
          </cell>
          <cell r="Y2232" t="str">
            <v>75005310E</v>
          </cell>
          <cell r="Z2232" t="str">
            <v>MAE1000 - MA Electric Distribution PC</v>
          </cell>
          <cell r="AA2232" t="str">
            <v>NONE</v>
          </cell>
          <cell r="AB2232" t="str">
            <v>MASS PLANT - MA 5310 - MAE1000</v>
          </cell>
          <cell r="AE2232">
            <v>2</v>
          </cell>
          <cell r="AF2232" t="str">
            <v>2</v>
          </cell>
          <cell r="AG2232">
            <v>39272</v>
          </cell>
          <cell r="AH2232">
            <v>10000</v>
          </cell>
          <cell r="AK2232">
            <v>39856</v>
          </cell>
        </row>
        <row r="2233">
          <cell r="A2233" t="str">
            <v>C022931</v>
          </cell>
          <cell r="B2233">
            <v>5310</v>
          </cell>
          <cell r="D2233" t="str">
            <v>5W4 Warren Ave reconductor</v>
          </cell>
          <cell r="E2233" t="str">
            <v>P_Electric Distribution Line MA</v>
          </cell>
          <cell r="G2233" t="str">
            <v>NONE</v>
          </cell>
          <cell r="H2233" t="str">
            <v>NONE</v>
          </cell>
          <cell r="I2233" t="str">
            <v>BURKS, EMILY</v>
          </cell>
          <cell r="J2233" t="str">
            <v>Asset Condition</v>
          </cell>
          <cell r="L2233" t="str">
            <v>Asset Replacement</v>
          </cell>
          <cell r="M2233" t="str">
            <v>Specific</v>
          </cell>
          <cell r="O2233" t="str">
            <v>cancelled</v>
          </cell>
          <cell r="P2233">
            <v>7707</v>
          </cell>
          <cell r="Q2233" t="str">
            <v>C22931</v>
          </cell>
          <cell r="R2233">
            <v>39247</v>
          </cell>
          <cell r="S2233" t="str">
            <v>reisnj</v>
          </cell>
          <cell r="U2233" t="str">
            <v>Reconductor 1260Ft of 1/0 Al 0n Warren Ave Randolph MA with 477 AAC</v>
          </cell>
          <cell r="V2233" t="str">
            <v>Verify that conductor on Warren is less that 336AAC before this work is initated</v>
          </cell>
          <cell r="W2233" t="str">
            <v>Refer to 5W4 feeder hardening review</v>
          </cell>
          <cell r="X2233" t="str">
            <v>Div Ops-NE Electric</v>
          </cell>
          <cell r="Y2233" t="str">
            <v>75005310E</v>
          </cell>
          <cell r="Z2233" t="str">
            <v>MAE1000 - MA Electric Distribution PC</v>
          </cell>
          <cell r="AA2233" t="str">
            <v>NONE</v>
          </cell>
          <cell r="AB2233" t="str">
            <v>MASS PLANT - MA 5310 - MAE1000</v>
          </cell>
          <cell r="AE2233">
            <v>0</v>
          </cell>
          <cell r="AK2233">
            <v>41079</v>
          </cell>
        </row>
        <row r="2234">
          <cell r="A2234" t="str">
            <v>C022932</v>
          </cell>
          <cell r="B2234">
            <v>5310</v>
          </cell>
          <cell r="D2234" t="str">
            <v>4L1 Reconductor East Main St Norton</v>
          </cell>
          <cell r="E2234" t="str">
            <v>P_Electric Distribution Line MA</v>
          </cell>
          <cell r="G2234" t="str">
            <v>NONE</v>
          </cell>
          <cell r="H2234" t="str">
            <v>NONE</v>
          </cell>
          <cell r="O2234" t="str">
            <v>cancelled</v>
          </cell>
          <cell r="Q2234" t="str">
            <v>C22932</v>
          </cell>
          <cell r="R2234">
            <v>39247</v>
          </cell>
          <cell r="S2234" t="str">
            <v>bauer</v>
          </cell>
          <cell r="U2234" t="str">
            <v xml:space="preserve">Reconductor 3600 circuit feet of # 3 Cu with 477 Al spacer cable from pole 345 East Main Street to pole 1938 Newland Street.    </v>
          </cell>
          <cell r="V2234" t="str">
            <v xml:space="preserve">  </v>
          </cell>
          <cell r="W2234" t="str">
            <v xml:space="preserve">This mainline reconductoring is recommended by the Feeder Hardening Review for the 4L1 circuit.  </v>
          </cell>
          <cell r="X2234" t="str">
            <v>Div Ops-NE Electric</v>
          </cell>
          <cell r="Y2234" t="str">
            <v>75005310E</v>
          </cell>
          <cell r="Z2234" t="str">
            <v>MAE1000 - MA Electric Distribution PC</v>
          </cell>
          <cell r="AA2234" t="str">
            <v>NONE</v>
          </cell>
          <cell r="AB2234" t="str">
            <v>MASS PLANT - MA 5310 - MAE1000</v>
          </cell>
          <cell r="AE2234">
            <v>0</v>
          </cell>
          <cell r="AK2234">
            <v>39304</v>
          </cell>
        </row>
        <row r="2235">
          <cell r="A2235" t="str">
            <v>C022933</v>
          </cell>
          <cell r="B2235">
            <v>5310</v>
          </cell>
          <cell r="D2235" t="str">
            <v>346H1 South Bellingham Conversion</v>
          </cell>
          <cell r="E2235" t="str">
            <v>P_Electric Distribution Line MA</v>
          </cell>
          <cell r="G2235" t="str">
            <v>49</v>
          </cell>
          <cell r="H2235" t="str">
            <v>NONE</v>
          </cell>
          <cell r="I2235" t="str">
            <v>ROBERTS, MICHAEL</v>
          </cell>
          <cell r="J2235" t="str">
            <v>Asset Condition</v>
          </cell>
          <cell r="L2235" t="str">
            <v>Asset Replacement</v>
          </cell>
          <cell r="M2235" t="str">
            <v>Specific</v>
          </cell>
          <cell r="O2235" t="str">
            <v>Closed</v>
          </cell>
          <cell r="P2235">
            <v>7690</v>
          </cell>
          <cell r="Q2235" t="str">
            <v>C22933</v>
          </cell>
          <cell r="R2235">
            <v>39247</v>
          </cell>
          <cell r="S2235" t="str">
            <v>bauer</v>
          </cell>
          <cell r="U2235" t="str">
            <v>Convert the South Bellingham 346H1 circuit.</v>
          </cell>
          <cell r="V2235" t="str">
            <v xml:space="preserve">Verizon to upgrade 16 utility poles. N-Grid to install (3) Stepdown transformer banks, and convert the remaining side taps to 13.8kv. All side taps with #6 CU will be converted to 1/0 AL TW prior to conversion. There are (9) work requests associated with </v>
          </cell>
          <cell r="W2235" t="str">
            <v xml:space="preserve">This work is recommended in the 2006 Feeder Hardening Program.  The memo that documents this work is entitled "346H1 Feeder Hardening Review"  dated June 20, 2006 from James R. Bauer to Jean E. Poisson.  </v>
          </cell>
          <cell r="X2235" t="str">
            <v>Div Ops-NE Electric</v>
          </cell>
          <cell r="Y2235" t="str">
            <v>75005310E</v>
          </cell>
          <cell r="Z2235" t="str">
            <v>MAE1000 - MA Electric Distribution PC</v>
          </cell>
          <cell r="AA2235" t="str">
            <v>NONE</v>
          </cell>
          <cell r="AB2235" t="str">
            <v>MASS PLANT - MA 5310 - MAE1000</v>
          </cell>
          <cell r="AE2235">
            <v>4</v>
          </cell>
          <cell r="AF2235" t="str">
            <v>4</v>
          </cell>
          <cell r="AG2235">
            <v>39836</v>
          </cell>
          <cell r="AH2235">
            <v>217312.04</v>
          </cell>
          <cell r="AI2235">
            <v>0</v>
          </cell>
          <cell r="AJ2235">
            <v>0</v>
          </cell>
          <cell r="AK2235">
            <v>1</v>
          </cell>
          <cell r="AL2235">
            <v>0</v>
          </cell>
          <cell r="AM2235">
            <v>1</v>
          </cell>
          <cell r="AN2235">
            <v>1</v>
          </cell>
        </row>
        <row r="2236">
          <cell r="A2236" t="str">
            <v>C022961</v>
          </cell>
          <cell r="B2236">
            <v>5310</v>
          </cell>
          <cell r="D2236" t="str">
            <v>DOT-MHD#602952-Washington Squ Worce</v>
          </cell>
          <cell r="E2236" t="str">
            <v>P_Electric Distribution Line MA</v>
          </cell>
          <cell r="G2236" t="str">
            <v>49</v>
          </cell>
          <cell r="H2236" t="str">
            <v>NONE</v>
          </cell>
          <cell r="I2236" t="str">
            <v>OSIMBONI, AYO</v>
          </cell>
          <cell r="J2236" t="str">
            <v>Statutory/Regulatory</v>
          </cell>
          <cell r="L2236" t="str">
            <v>Public Requirements</v>
          </cell>
          <cell r="M2236" t="str">
            <v>Specific</v>
          </cell>
          <cell r="O2236" t="str">
            <v>Closed</v>
          </cell>
          <cell r="P2236">
            <v>7950</v>
          </cell>
          <cell r="Q2236" t="str">
            <v>C22961</v>
          </cell>
          <cell r="R2236">
            <v>39248</v>
          </cell>
          <cell r="S2236" t="str">
            <v>mullit</v>
          </cell>
          <cell r="U2236" t="str">
            <v>DOT-MHD#602952 for Washington Squ in Worcester.Install 100' of 4-4" concrete encased duct bank to relocate 2 high tension feeders-- Install 200' of 3-1/C-350 MCM CU UG cable-- Lower 2 existing manholes-- _x000D_
6 crews days are anticipated</v>
          </cell>
          <cell r="V2236" t="str">
            <v>This is a Mass Highway non-reimbursable project that was not in this years budget and this will have to be walked in.</v>
          </cell>
          <cell r="W2236" t="str">
            <v>This is a non-reimbursable Mass Highway project and it now appears now that our facilities will be in the way due to a grade change.</v>
          </cell>
          <cell r="X2236" t="str">
            <v>Div Ops-NE Electric</v>
          </cell>
          <cell r="Y2236" t="str">
            <v>75005310E</v>
          </cell>
          <cell r="Z2236" t="str">
            <v>MAE1000 - MA Electric Distribution PC</v>
          </cell>
          <cell r="AA2236" t="str">
            <v>NONE</v>
          </cell>
          <cell r="AB2236" t="str">
            <v>MASS PLANT - MA 5310 - MAE1000</v>
          </cell>
          <cell r="AE2236">
            <v>3</v>
          </cell>
          <cell r="AF2236" t="str">
            <v>3</v>
          </cell>
          <cell r="AG2236">
            <v>39504</v>
          </cell>
          <cell r="AH2236">
            <v>332179</v>
          </cell>
          <cell r="AI2236">
            <v>0</v>
          </cell>
          <cell r="AJ2236">
            <v>0</v>
          </cell>
          <cell r="AK2236">
            <v>0</v>
          </cell>
          <cell r="AL2236">
            <v>0</v>
          </cell>
          <cell r="AM2236">
            <v>1</v>
          </cell>
          <cell r="AN2236">
            <v>1</v>
          </cell>
        </row>
        <row r="2237">
          <cell r="A2237" t="str">
            <v>C023091</v>
          </cell>
          <cell r="B2237">
            <v>5310</v>
          </cell>
          <cell r="D2237" t="str">
            <v>DOT-MHD#601854-Manley W.Br</v>
          </cell>
          <cell r="E2237" t="str">
            <v>P_Electric Distribution Line MA</v>
          </cell>
          <cell r="G2237" t="str">
            <v>49</v>
          </cell>
          <cell r="H2237" t="str">
            <v>NONE</v>
          </cell>
          <cell r="I2237" t="str">
            <v>OSIMBONI, AYO</v>
          </cell>
          <cell r="J2237" t="str">
            <v>Statutory/Regulatory</v>
          </cell>
          <cell r="L2237" t="str">
            <v>Public Requirements</v>
          </cell>
          <cell r="M2237" t="str">
            <v>Specific</v>
          </cell>
          <cell r="O2237" t="str">
            <v>Closed</v>
          </cell>
          <cell r="P2237">
            <v>7944</v>
          </cell>
          <cell r="Q2237" t="str">
            <v>C23091</v>
          </cell>
          <cell r="R2237">
            <v>39253</v>
          </cell>
          <cell r="S2237" t="str">
            <v>mullit</v>
          </cell>
          <cell r="U2237" t="str">
            <v>DOT-MHD#601854- Manley Street in West Bridgewater.  Remove and install 60 =/-- poles due to a Mass Highway project.  VZ will set 58 and we will set 2, we will need to run new conductor to many of the poles due to the offset distance.</v>
          </cell>
          <cell r="V2237" t="str">
            <v>This is a Mass Highway Non-Reimbursable project that was not in this years budget and this will have to be walked in.</v>
          </cell>
          <cell r="W2237" t="str">
            <v>This is a Mass Highway Non-Reimbursable project for a widening of Manley Street and thus causing the need to relocate the existing pole line.</v>
          </cell>
          <cell r="X2237" t="str">
            <v>Div Ops-NE Electric</v>
          </cell>
          <cell r="Y2237" t="str">
            <v>75005310E</v>
          </cell>
          <cell r="Z2237" t="str">
            <v>MAE1000 - MA Electric Distribution PC</v>
          </cell>
          <cell r="AA2237" t="str">
            <v>NONE</v>
          </cell>
          <cell r="AB2237" t="str">
            <v>MASS PLANT - MA 5310 - MAE1000</v>
          </cell>
          <cell r="AE2237">
            <v>4</v>
          </cell>
          <cell r="AF2237" t="str">
            <v>4</v>
          </cell>
          <cell r="AG2237">
            <v>39771</v>
          </cell>
          <cell r="AH2237">
            <v>794000</v>
          </cell>
          <cell r="AI2237">
            <v>0</v>
          </cell>
          <cell r="AJ2237">
            <v>0</v>
          </cell>
          <cell r="AK2237">
            <v>0</v>
          </cell>
          <cell r="AL2237">
            <v>1</v>
          </cell>
          <cell r="AM2237">
            <v>0</v>
          </cell>
          <cell r="AN2237">
            <v>1</v>
          </cell>
        </row>
        <row r="2238">
          <cell r="A2238" t="str">
            <v>C023154</v>
          </cell>
          <cell r="B2238">
            <v>5310</v>
          </cell>
          <cell r="D2238" t="str">
            <v>Transport X DGA Test Equipment</v>
          </cell>
          <cell r="E2238" t="str">
            <v>P_Electric GenPlant Fac IT Share MA</v>
          </cell>
          <cell r="G2238" t="str">
            <v>NONE</v>
          </cell>
          <cell r="H2238" t="str">
            <v>NONE</v>
          </cell>
          <cell r="J2238" t="str">
            <v>Non-Infrastructure</v>
          </cell>
          <cell r="K2238" t="str">
            <v>D_Non-REP General/ Other</v>
          </cell>
          <cell r="L2238" t="str">
            <v>General Equipment - Dist</v>
          </cell>
          <cell r="M2238" t="str">
            <v>Specific</v>
          </cell>
          <cell r="O2238" t="str">
            <v>Closed</v>
          </cell>
          <cell r="P2238">
            <v>9025</v>
          </cell>
          <cell r="Q2238" t="str">
            <v>C23154</v>
          </cell>
          <cell r="R2238">
            <v>39255</v>
          </cell>
          <cell r="S2238" t="str">
            <v>lawrem</v>
          </cell>
          <cell r="U2238" t="str">
            <v>Transport X DGA Test Equipment</v>
          </cell>
          <cell r="V2238" t="str">
            <v>Kelman Transport X portable DGA testers for use in New York and New England.  Startup costs per unit, including training, is approximately $40,000 each. Substation O&amp;M Services proposed a split distribution between the Distribution and Transmission functi</v>
          </cell>
          <cell r="W2238" t="str">
            <v>Field DGA testing of transformers</v>
          </cell>
          <cell r="X2238" t="str">
            <v>Conversion Only</v>
          </cell>
          <cell r="Y2238" t="str">
            <v>99995310E</v>
          </cell>
          <cell r="Z2238" t="str">
            <v>MAE1000 - MA Electric Distribution PC</v>
          </cell>
          <cell r="AA2238" t="str">
            <v>NONE</v>
          </cell>
          <cell r="AB2238" t="str">
            <v>MASS PLANT - MA 5310 - MAE1000</v>
          </cell>
          <cell r="AE2238">
            <v>1</v>
          </cell>
          <cell r="AF2238" t="str">
            <v>1</v>
          </cell>
          <cell r="AG2238">
            <v>39258</v>
          </cell>
          <cell r="AH2238">
            <v>40000</v>
          </cell>
          <cell r="AI2238">
            <v>1</v>
          </cell>
          <cell r="AJ2238">
            <v>1</v>
          </cell>
          <cell r="AK2238">
            <v>1</v>
          </cell>
          <cell r="AL2238">
            <v>0</v>
          </cell>
          <cell r="AM2238">
            <v>1</v>
          </cell>
          <cell r="AN2238">
            <v>1</v>
          </cell>
        </row>
        <row r="2239">
          <cell r="A2239" t="str">
            <v>C023213</v>
          </cell>
          <cell r="B2239">
            <v>5320</v>
          </cell>
          <cell r="C2239" t="str">
            <v>Massachusetts - East</v>
          </cell>
          <cell r="D2239" t="str">
            <v>Candle St #101 Add reclosing to CBs</v>
          </cell>
          <cell r="E2239" t="str">
            <v>P_Electric Distribution Sub MA</v>
          </cell>
          <cell r="G2239" t="str">
            <v>49</v>
          </cell>
          <cell r="H2239" t="str">
            <v>NONE</v>
          </cell>
          <cell r="I2239" t="str">
            <v>MAXIMOVICH, GEORGE</v>
          </cell>
          <cell r="J2239" t="str">
            <v>System Capacity &amp; Performance</v>
          </cell>
          <cell r="L2239" t="str">
            <v>Reliability - Dist</v>
          </cell>
          <cell r="M2239" t="str">
            <v>Specific</v>
          </cell>
          <cell r="O2239" t="str">
            <v>cancelled</v>
          </cell>
          <cell r="P2239">
            <v>7064</v>
          </cell>
          <cell r="Q2239" t="str">
            <v>C23213</v>
          </cell>
          <cell r="R2239">
            <v>39259</v>
          </cell>
          <cell r="S2239" t="str">
            <v>henryj</v>
          </cell>
          <cell r="U2239" t="str">
            <v>Install reclosing capability on Candle St #101 substation feeder breakers</v>
          </cell>
          <cell r="V2239" t="str">
            <v xml:space="preserve">  </v>
          </cell>
          <cell r="W2239" t="str">
            <v>Provide standard reclosing capability on distribution feeders.</v>
          </cell>
          <cell r="X2239" t="str">
            <v>Div Ops-NE Electric</v>
          </cell>
          <cell r="Y2239" t="str">
            <v>75005320E</v>
          </cell>
          <cell r="Z2239" t="str">
            <v>MAE1000 - MA Electric Distribution PC</v>
          </cell>
          <cell r="AA2239" t="str">
            <v>NONE</v>
          </cell>
          <cell r="AB2239" t="str">
            <v>SUB #101 CANDLE STREET</v>
          </cell>
          <cell r="AE2239">
            <v>2</v>
          </cell>
          <cell r="AF2239" t="str">
            <v>2</v>
          </cell>
          <cell r="AG2239">
            <v>39335</v>
          </cell>
          <cell r="AH2239">
            <v>245000</v>
          </cell>
          <cell r="AK2239">
            <v>39785</v>
          </cell>
        </row>
        <row r="2240">
          <cell r="A2240" t="str">
            <v>C023253</v>
          </cell>
          <cell r="B2240">
            <v>5310</v>
          </cell>
          <cell r="D2240" t="str">
            <v>702W1, W2 Regulator Replacement</v>
          </cell>
          <cell r="E2240" t="str">
            <v>P_Electric Distribution Sub MA</v>
          </cell>
          <cell r="G2240" t="str">
            <v>NONE</v>
          </cell>
          <cell r="H2240" t="str">
            <v>NONE</v>
          </cell>
          <cell r="J2240" t="str">
            <v>Asset Condition</v>
          </cell>
          <cell r="L2240" t="str">
            <v>Asset Replacement</v>
          </cell>
          <cell r="M2240" t="str">
            <v>Specific</v>
          </cell>
          <cell r="O2240" t="str">
            <v>Closed</v>
          </cell>
          <cell r="P2240">
            <v>7159</v>
          </cell>
          <cell r="Q2240" t="str">
            <v>C23253</v>
          </cell>
          <cell r="R2240">
            <v>39260</v>
          </cell>
          <cell r="S2240" t="str">
            <v>dembko</v>
          </cell>
          <cell r="U2240" t="str">
            <v>The Chestnut Hill Substation 13kV structure has 3 - 13kV feeders that are arranged inside of a steel box frame, the regulators are difficult to maintain or change out.  The regulators are 1970 vintage Allis Chalmers regulators, a rece</v>
          </cell>
          <cell r="V2240" t="str">
            <v xml:space="preserve">  </v>
          </cell>
          <cell r="W2240" t="str">
            <v>Equipment replacement due to recent failures of Votage Regulators and reclosers have been difficult due to the electrical clearances inside of the 13kV Structures.  Emergency replacements have been instaled at the same heights as the failed units, which d</v>
          </cell>
          <cell r="X2240" t="str">
            <v>Div Ops-NE Electric</v>
          </cell>
          <cell r="Y2240" t="str">
            <v>75005310E</v>
          </cell>
          <cell r="Z2240" t="str">
            <v>MAE1000 - MA Electric Distribution PC</v>
          </cell>
          <cell r="AA2240" t="str">
            <v>NONE</v>
          </cell>
          <cell r="AB2240" t="str">
            <v>SUB #702 CHESTNUT HILL, ATHOL</v>
          </cell>
          <cell r="AE2240">
            <v>4</v>
          </cell>
          <cell r="AF2240" t="str">
            <v>4</v>
          </cell>
          <cell r="AG2240">
            <v>39888</v>
          </cell>
          <cell r="AH2240">
            <v>350000</v>
          </cell>
          <cell r="AI2240">
            <v>0</v>
          </cell>
          <cell r="AJ2240">
            <v>0</v>
          </cell>
          <cell r="AK2240">
            <v>0</v>
          </cell>
          <cell r="AL2240">
            <v>0</v>
          </cell>
          <cell r="AM2240">
            <v>1</v>
          </cell>
          <cell r="AN2240">
            <v>1</v>
          </cell>
        </row>
        <row r="2241">
          <cell r="A2241" t="str">
            <v>C023451</v>
          </cell>
          <cell r="B2241">
            <v>5310</v>
          </cell>
          <cell r="D2241" t="str">
            <v>DOTR-MHD#602736 N.Andover Center</v>
          </cell>
          <cell r="E2241" t="str">
            <v>P_Electric Distribution Line MA</v>
          </cell>
          <cell r="F2241" t="str">
            <v>DCIG0108R6</v>
          </cell>
          <cell r="G2241" t="str">
            <v>49</v>
          </cell>
          <cell r="H2241" t="str">
            <v>NONE</v>
          </cell>
          <cell r="I2241" t="str">
            <v>MULLIGAN, TOM</v>
          </cell>
          <cell r="J2241" t="str">
            <v>Statutory/Regulatory</v>
          </cell>
          <cell r="L2241" t="str">
            <v>Public Requirements</v>
          </cell>
          <cell r="M2241" t="str">
            <v>Specific</v>
          </cell>
          <cell r="O2241" t="str">
            <v>Closed</v>
          </cell>
          <cell r="P2241">
            <v>8006</v>
          </cell>
          <cell r="Q2241" t="str">
            <v>C23451</v>
          </cell>
          <cell r="R2241">
            <v>39274</v>
          </cell>
          <cell r="S2241" t="str">
            <v>mullit</v>
          </cell>
          <cell r="U2241" t="str">
            <v>DOTR-MHD#602736- North Andover Center to relocate 5 poles for road work by Mass Highway. This is a reimbursable project</v>
          </cell>
          <cell r="V2241" t="str">
            <v>Reimbursable project not affecting this years budget</v>
          </cell>
          <cell r="W2241" t="str">
            <v>This is in Support of Mass Highway project, #602736, for North Andover Center.  These poles are preventing the project from moving forward.</v>
          </cell>
          <cell r="X2241" t="str">
            <v>Div Ops-NE Electric</v>
          </cell>
          <cell r="Y2241" t="str">
            <v>75005310E</v>
          </cell>
          <cell r="Z2241" t="str">
            <v>MAE1000 - MA Electric Distribution PC</v>
          </cell>
          <cell r="AA2241" t="str">
            <v>NONE</v>
          </cell>
          <cell r="AB2241" t="str">
            <v>MASS PLANT - MA 5310 - MAE1000</v>
          </cell>
          <cell r="AE2241">
            <v>2</v>
          </cell>
          <cell r="AF2241" t="str">
            <v>2</v>
          </cell>
          <cell r="AG2241">
            <v>39504</v>
          </cell>
          <cell r="AH2241">
            <v>282221</v>
          </cell>
          <cell r="AI2241">
            <v>0</v>
          </cell>
          <cell r="AJ2241">
            <v>0</v>
          </cell>
          <cell r="AK2241">
            <v>0</v>
          </cell>
          <cell r="AL2241">
            <v>0</v>
          </cell>
          <cell r="AM2241">
            <v>1</v>
          </cell>
          <cell r="AN2241">
            <v>1</v>
          </cell>
        </row>
        <row r="2242">
          <cell r="A2242" t="str">
            <v>C023491</v>
          </cell>
          <cell r="B2242">
            <v>5310</v>
          </cell>
          <cell r="D2242" t="str">
            <v>URD cable replacement-Rolling Green</v>
          </cell>
          <cell r="E2242" t="str">
            <v>P_Electric Distribution Line MA</v>
          </cell>
          <cell r="G2242" t="str">
            <v>36</v>
          </cell>
          <cell r="H2242" t="str">
            <v>NONE</v>
          </cell>
          <cell r="I2242" t="str">
            <v>KLISIEWICZ, STEPHEN</v>
          </cell>
          <cell r="J2242" t="str">
            <v>Asset Condition</v>
          </cell>
          <cell r="L2242" t="str">
            <v>Asset Replacement</v>
          </cell>
          <cell r="M2242" t="str">
            <v>Program</v>
          </cell>
          <cell r="N2242" t="str">
            <v>UG Cable Replacements</v>
          </cell>
          <cell r="O2242" t="str">
            <v>Closed</v>
          </cell>
          <cell r="P2242">
            <v>8753</v>
          </cell>
          <cell r="Q2242" t="str">
            <v>C23491</v>
          </cell>
          <cell r="R2242">
            <v>39275</v>
          </cell>
          <cell r="S2242" t="str">
            <v>hayduk</v>
          </cell>
          <cell r="U2242" t="str">
            <v>INSTALL: 8500 linear ft #2 Al XLP cable, 8500 ft 3" PVC conduit, 1600 ckt ft cust own ed secondary cable, 2 heavy duty handholes, 2 padmounted switching modules, 7 subsurface to padmount conversion kits, associated URD equipment_x000D_
REM:</v>
          </cell>
          <cell r="V2242" t="str">
            <v xml:space="preserve">New revision is to correct a problem with the approval queue. </v>
          </cell>
          <cell r="W2242" t="str">
            <v>Replace #2 AL XLP URD cable which has had frequent failures and meets National Grid's criteria for URD cable replacement.  Cable replacement is recommended rather than rejuvenation because this three phase URD utilizes subsurface transformer vaults and la</v>
          </cell>
          <cell r="X2242" t="str">
            <v>Div Ops-NE Electric</v>
          </cell>
          <cell r="Y2242" t="str">
            <v>75005310E</v>
          </cell>
          <cell r="Z2242" t="str">
            <v>MAE1000 - MA Electric Distribution PC</v>
          </cell>
          <cell r="AA2242" t="str">
            <v>NONE</v>
          </cell>
          <cell r="AB2242" t="str">
            <v>MASS PLANT - MA 5310 - MAE1000</v>
          </cell>
          <cell r="AE2242">
            <v>3</v>
          </cell>
          <cell r="AF2242" t="str">
            <v>3</v>
          </cell>
          <cell r="AG2242">
            <v>39924</v>
          </cell>
          <cell r="AH2242">
            <v>755551.05</v>
          </cell>
          <cell r="AI2242">
            <v>0</v>
          </cell>
          <cell r="AJ2242">
            <v>0</v>
          </cell>
          <cell r="AK2242">
            <v>0</v>
          </cell>
          <cell r="AL2242">
            <v>1</v>
          </cell>
          <cell r="AM2242">
            <v>0</v>
          </cell>
          <cell r="AN2242">
            <v>1</v>
          </cell>
        </row>
        <row r="2243">
          <cell r="A2243" t="str">
            <v>C023492</v>
          </cell>
          <cell r="B2243">
            <v>5310</v>
          </cell>
          <cell r="D2243" t="str">
            <v>URD cable replacement-Wayside Est</v>
          </cell>
          <cell r="E2243" t="str">
            <v>P_Electric Distribution Line MA</v>
          </cell>
          <cell r="G2243" t="str">
            <v>NONE</v>
          </cell>
          <cell r="H2243" t="str">
            <v>NONE</v>
          </cell>
          <cell r="I2243" t="str">
            <v>HAYDUK, BRIAN</v>
          </cell>
          <cell r="L2243" t="str">
            <v>Asset Replacement</v>
          </cell>
          <cell r="M2243" t="str">
            <v>Specific</v>
          </cell>
          <cell r="N2243" t="str">
            <v>UG Cable Replacements</v>
          </cell>
          <cell r="O2243" t="str">
            <v>cancelled</v>
          </cell>
          <cell r="Q2243" t="str">
            <v>C23492</v>
          </cell>
          <cell r="R2243">
            <v>39275</v>
          </cell>
          <cell r="S2243" t="str">
            <v>hayduk</v>
          </cell>
          <cell r="U2243" t="str">
            <v>INST:   Rejuvenate 6500 ckt ft of #2 Al XLP cable via cable injection process</v>
          </cell>
          <cell r="V2243" t="str">
            <v xml:space="preserve">  </v>
          </cell>
          <cell r="W2243" t="str">
            <v>This URD has experienced cable related failures in excess of the National Grid URD Cable Guideline criteria.  Replacement/rejuvenation is warranted.</v>
          </cell>
          <cell r="X2243" t="str">
            <v>Div Ops-NE Electric</v>
          </cell>
          <cell r="Y2243" t="str">
            <v>75005310E</v>
          </cell>
          <cell r="Z2243" t="str">
            <v>MAE1000 - MA Electric Distribution PC</v>
          </cell>
          <cell r="AA2243" t="str">
            <v>NONE</v>
          </cell>
          <cell r="AB2243" t="str">
            <v>MASS PLANT - MA 5310 - MAE1000</v>
          </cell>
          <cell r="AE2243">
            <v>0</v>
          </cell>
          <cell r="AK2243">
            <v>39853</v>
          </cell>
        </row>
        <row r="2244">
          <cell r="A2244" t="str">
            <v>C023512</v>
          </cell>
          <cell r="B2244">
            <v>5310</v>
          </cell>
          <cell r="D2244" t="str">
            <v>Battery Eye Wash Stations 05-DxT</v>
          </cell>
          <cell r="E2244" t="str">
            <v>P_Dist by Transmission Sub MA</v>
          </cell>
          <cell r="G2244" t="str">
            <v>19</v>
          </cell>
          <cell r="H2244" t="str">
            <v>NONE</v>
          </cell>
          <cell r="I2244" t="str">
            <v>DUARTE,EILEEN</v>
          </cell>
          <cell r="J2244" t="str">
            <v>Asset Condition</v>
          </cell>
          <cell r="L2244" t="str">
            <v>Safety</v>
          </cell>
          <cell r="M2244" t="str">
            <v>Specific</v>
          </cell>
          <cell r="O2244" t="str">
            <v>Closed</v>
          </cell>
          <cell r="P2244">
            <v>7177</v>
          </cell>
          <cell r="Q2244" t="str">
            <v>C23512</v>
          </cell>
          <cell r="R2244">
            <v>39275</v>
          </cell>
          <cell r="S2244" t="str">
            <v>mcgraj</v>
          </cell>
          <cell r="U2244" t="str">
            <v>Battery Eye Wash Stations 05-DxT</v>
          </cell>
          <cell r="V2244" t="str">
            <v xml:space="preserve">  </v>
          </cell>
          <cell r="W2244" t="str">
            <v>Mandated by OSHA</v>
          </cell>
          <cell r="X2244" t="str">
            <v>Conversion Only</v>
          </cell>
          <cell r="Y2244" t="str">
            <v>99995310E</v>
          </cell>
          <cell r="Z2244" t="str">
            <v>MAE1000 - MA Electric Distribution PC</v>
          </cell>
          <cell r="AA2244" t="str">
            <v>NONE</v>
          </cell>
          <cell r="AB2244" t="str">
            <v xml:space="preserve">COMPANY 5310 LEVEL ELECT DIST </v>
          </cell>
          <cell r="AE2244">
            <v>6</v>
          </cell>
          <cell r="AF2244" t="str">
            <v>6</v>
          </cell>
          <cell r="AG2244">
            <v>39563</v>
          </cell>
          <cell r="AH2244">
            <v>45438.23</v>
          </cell>
          <cell r="AI2244">
            <v>1</v>
          </cell>
          <cell r="AJ2244">
            <v>1</v>
          </cell>
          <cell r="AK2244">
            <v>1</v>
          </cell>
          <cell r="AL2244">
            <v>0</v>
          </cell>
          <cell r="AM2244">
            <v>1</v>
          </cell>
          <cell r="AN2244">
            <v>1</v>
          </cell>
        </row>
        <row r="2245">
          <cell r="A2245" t="str">
            <v>C023517</v>
          </cell>
          <cell r="B2245">
            <v>5310</v>
          </cell>
          <cell r="D2245" t="str">
            <v>Raytheon - Inst MH &amp; Duct - 5,900'</v>
          </cell>
          <cell r="E2245" t="str">
            <v>P_Electric Distribution Line MA</v>
          </cell>
          <cell r="G2245" t="str">
            <v>NONE</v>
          </cell>
          <cell r="H2245" t="str">
            <v>NONE</v>
          </cell>
          <cell r="I2245" t="str">
            <v>HENRY, JOSEPH</v>
          </cell>
          <cell r="L2245" t="str">
            <v>Reliability - Dist</v>
          </cell>
          <cell r="M2245" t="str">
            <v>Specific</v>
          </cell>
          <cell r="O2245" t="str">
            <v>cancelled</v>
          </cell>
          <cell r="Q2245" t="str">
            <v>C23517</v>
          </cell>
          <cell r="R2245">
            <v>39276</v>
          </cell>
          <cell r="S2245" t="str">
            <v>henryj</v>
          </cell>
          <cell r="U2245" t="str">
            <v xml:space="preserve">Install a manhole and duct bank 5,900 feet from East Tewksbury #59 substation to the intersection of Frontage Rd. and the 1323 R.O.W.  (1,900 feet of the manhole and duct bank was previously installed)  This route will go along Shawsheen St to Dascomb Rd </v>
          </cell>
          <cell r="V2245" t="str">
            <v xml:space="preserve">  </v>
          </cell>
          <cell r="W2245" t="str">
            <v>The proposed project is needed to supply Raytheon Company in Andover, Massachusetts with new underground cables routed along the streets.  This project will give Raytheon an alternative supply to the double circuited overhead spacer cable construction whi</v>
          </cell>
          <cell r="X2245" t="str">
            <v>Div Ops-NE Electric</v>
          </cell>
          <cell r="Y2245" t="str">
            <v>75005310E</v>
          </cell>
          <cell r="Z2245" t="str">
            <v>MAE1000 - MA Electric Distribution PC</v>
          </cell>
          <cell r="AA2245" t="str">
            <v>NONE</v>
          </cell>
          <cell r="AB2245" t="str">
            <v>MASS PLANT - MA 5310 - MAE1000</v>
          </cell>
          <cell r="AE2245">
            <v>0</v>
          </cell>
          <cell r="AK2245">
            <v>39848</v>
          </cell>
        </row>
        <row r="2246">
          <cell r="A2246" t="str">
            <v>C023518</v>
          </cell>
          <cell r="B2246">
            <v>5310</v>
          </cell>
          <cell r="D2246" t="str">
            <v>Raytheon-Inst 2 UG Cables 7,800'</v>
          </cell>
          <cell r="E2246" t="str">
            <v>P_Electric Distribution Line MA</v>
          </cell>
          <cell r="G2246" t="str">
            <v>NONE</v>
          </cell>
          <cell r="H2246" t="str">
            <v>NONE</v>
          </cell>
          <cell r="I2246" t="str">
            <v>HENRY, JOSEPH</v>
          </cell>
          <cell r="L2246" t="str">
            <v>Reliability - Dist</v>
          </cell>
          <cell r="M2246" t="str">
            <v>Specific</v>
          </cell>
          <cell r="O2246" t="str">
            <v>cancelled</v>
          </cell>
          <cell r="Q2246" t="str">
            <v>C23518</v>
          </cell>
          <cell r="R2246">
            <v>39276</v>
          </cell>
          <cell r="S2246" t="str">
            <v>henryj</v>
          </cell>
          <cell r="U2246" t="str">
            <v>- Install 2 - 1000 AL cables 7,800 feet from East Tewksbury #59 substation to the intersection of Frontage Rd. and the 1323 R.O.W.  _x000D_
- Install automated L/B switches to reduce outage times and install other miscellaneous overhead equipment in order to ti</v>
          </cell>
          <cell r="V2246" t="str">
            <v xml:space="preserve">  </v>
          </cell>
          <cell r="W2246" t="str">
            <v>The proposed project is needed to supply Raytheon Company in Andover, Massachusetts with new underground cables routed along the streets.  This project will give Raytheon an alternative supply to the double circuited overhead spacer cable construction whi</v>
          </cell>
          <cell r="X2246" t="str">
            <v>Div Ops-NE Electric</v>
          </cell>
          <cell r="Y2246" t="str">
            <v>75005310E</v>
          </cell>
          <cell r="Z2246" t="str">
            <v>MAE1000 - MA Electric Distribution PC</v>
          </cell>
          <cell r="AA2246" t="str">
            <v>NONE</v>
          </cell>
          <cell r="AB2246" t="str">
            <v>MASS PLANT - MA 5310 - MAE1000</v>
          </cell>
          <cell r="AE2246">
            <v>0</v>
          </cell>
          <cell r="AK2246">
            <v>39848</v>
          </cell>
        </row>
        <row r="2247">
          <cell r="A2247" t="str">
            <v>C023591</v>
          </cell>
          <cell r="B2247">
            <v>5310</v>
          </cell>
          <cell r="C2247" t="str">
            <v>Massachusetts - East</v>
          </cell>
          <cell r="D2247" t="str">
            <v>Fall River UG Reliability Upgrades</v>
          </cell>
          <cell r="E2247" t="str">
            <v>P_Electric Distribution Line MA</v>
          </cell>
          <cell r="F2247" t="str">
            <v>USSC1108P101R1</v>
          </cell>
          <cell r="G2247" t="str">
            <v>37</v>
          </cell>
          <cell r="H2247" t="str">
            <v>19</v>
          </cell>
          <cell r="I2247" t="str">
            <v>MOKEY, MICHAEL</v>
          </cell>
          <cell r="J2247" t="str">
            <v>Asset Condition</v>
          </cell>
          <cell r="K2247" t="str">
            <v>D_Non-REP LINE OTHER</v>
          </cell>
          <cell r="L2247" t="str">
            <v>Asset Replacement</v>
          </cell>
          <cell r="M2247" t="str">
            <v>Specific</v>
          </cell>
          <cell r="N2247" t="str">
            <v>UG Structures and Equipment</v>
          </cell>
          <cell r="O2247" t="str">
            <v>open</v>
          </cell>
          <cell r="P2247">
            <v>8088</v>
          </cell>
          <cell r="Q2247" t="str">
            <v>C23591</v>
          </cell>
          <cell r="R2247">
            <v>39280</v>
          </cell>
          <cell r="S2247" t="str">
            <v>reisnj</v>
          </cell>
          <cell r="U2247" t="str">
            <v>Replace or rebuild T-body style splices on mainline cable. Install Switching and sectionalizing devices on Fall River UG to improve reliability and shorten restoration time. Circuits impacted are 106W42, 106W43, 106W44, and 115W44.</v>
          </cell>
          <cell r="V2247" t="str">
            <v xml:space="preserve">This a planned multi-year project to address T-body style splices on all Fall River UG mainline cable and re-design underground circuits for improved reliability. </v>
          </cell>
          <cell r="W2247" t="str">
            <v xml:space="preserve">Downtown Fall River area has been plagued with splice failures and long restoration times_x000D_
Old TBody splaces are prone to failure for several resons:_x000D_
In many cases the components were improperly installed_x000D_
In many cases the wrong components were used in </v>
          </cell>
          <cell r="X2247" t="str">
            <v>Div Ops-NE Electric</v>
          </cell>
          <cell r="Y2247" t="str">
            <v>75005310E</v>
          </cell>
          <cell r="Z2247" t="str">
            <v>MAE1000 - MA Electric Distribution PC</v>
          </cell>
          <cell r="AA2247" t="str">
            <v>NONE</v>
          </cell>
          <cell r="AB2247" t="str">
            <v>MASS PLANT - MA 5310 - MAE1000</v>
          </cell>
          <cell r="AC2247" t="str">
            <v>A10 C55 X8</v>
          </cell>
          <cell r="AE2247">
            <v>5</v>
          </cell>
          <cell r="AF2247" t="str">
            <v>5</v>
          </cell>
          <cell r="AG2247">
            <v>41213</v>
          </cell>
          <cell r="AH2247">
            <v>5867000</v>
          </cell>
        </row>
        <row r="2248">
          <cell r="A2248" t="str">
            <v>C023691</v>
          </cell>
          <cell r="B2248">
            <v>5310</v>
          </cell>
          <cell r="D2248" t="str">
            <v>DOTR-MHD#119007 Rte 66 Phase 3</v>
          </cell>
          <cell r="E2248" t="str">
            <v>P_Electric Distribution Line MA</v>
          </cell>
          <cell r="G2248" t="str">
            <v>49</v>
          </cell>
          <cell r="H2248" t="str">
            <v>15</v>
          </cell>
          <cell r="I2248" t="str">
            <v>OSIMBONI, AYO</v>
          </cell>
          <cell r="J2248" t="str">
            <v>Statutory/Regulatory</v>
          </cell>
          <cell r="L2248" t="str">
            <v>Public Requirements</v>
          </cell>
          <cell r="M2248" t="str">
            <v>Specific</v>
          </cell>
          <cell r="O2248" t="str">
            <v>Closed</v>
          </cell>
          <cell r="P2248">
            <v>7985</v>
          </cell>
          <cell r="Q2248" t="str">
            <v>C23691</v>
          </cell>
          <cell r="R2248">
            <v>39286</v>
          </cell>
          <cell r="S2248" t="str">
            <v>mullit</v>
          </cell>
          <cell r="U2248" t="str">
            <v>DOTR-MHD#119007- Rte 66 in Northampton (Phase 3).  This has both a reimbursable and non-reimbursable portion.  Only the Bridge portion is reimbursable under force account #51272</v>
          </cell>
          <cell r="V2248" t="str">
            <v>This is a Mass Highway project under #119007 and only the bridge portion is reimbursable.  This will need to be walked into FY2008 budget.  Walk In approval form attached.</v>
          </cell>
          <cell r="W2248" t="str">
            <v>This is a Mass Highway Project under #119007 set to have bids opened on August 1, 2007.  Rogers Canoville our engineer feels we might have to remove and install up to 75 poles then transfer our facilities.</v>
          </cell>
          <cell r="X2248" t="str">
            <v>Div Ops-NE Electric</v>
          </cell>
          <cell r="Y2248" t="str">
            <v>75005310E</v>
          </cell>
          <cell r="Z2248" t="str">
            <v>MAE1000 - MA Electric Distribution PC</v>
          </cell>
          <cell r="AA2248" t="str">
            <v>NONE</v>
          </cell>
          <cell r="AB2248" t="str">
            <v>MASS PLANT - MA 5310 - MAE1000</v>
          </cell>
          <cell r="AE2248">
            <v>3</v>
          </cell>
          <cell r="AF2248" t="str">
            <v>3</v>
          </cell>
          <cell r="AG2248">
            <v>40122</v>
          </cell>
          <cell r="AH2248">
            <v>238000</v>
          </cell>
          <cell r="AI2248">
            <v>0</v>
          </cell>
          <cell r="AJ2248">
            <v>0</v>
          </cell>
          <cell r="AK2248">
            <v>1</v>
          </cell>
          <cell r="AL2248">
            <v>0</v>
          </cell>
          <cell r="AM2248">
            <v>1</v>
          </cell>
          <cell r="AN2248">
            <v>1</v>
          </cell>
        </row>
        <row r="2249">
          <cell r="A2249" t="str">
            <v>C023696</v>
          </cell>
          <cell r="B2249">
            <v>5310</v>
          </cell>
          <cell r="D2249" t="str">
            <v>DOTRM211  - Depot St Grafton</v>
          </cell>
          <cell r="E2249" t="str">
            <v>P_Electric Distribution Line MA</v>
          </cell>
          <cell r="G2249" t="str">
            <v>49</v>
          </cell>
          <cell r="H2249" t="str">
            <v>NONE</v>
          </cell>
          <cell r="I2249" t="str">
            <v>OSIMBONI, AYODELE</v>
          </cell>
          <cell r="J2249" t="str">
            <v>Statutory/Regulatory</v>
          </cell>
          <cell r="L2249" t="str">
            <v>Public Requirements</v>
          </cell>
          <cell r="M2249" t="str">
            <v>Specific</v>
          </cell>
          <cell r="O2249" t="str">
            <v>Closed</v>
          </cell>
          <cell r="P2249">
            <v>7983</v>
          </cell>
          <cell r="Q2249" t="str">
            <v>C23696</v>
          </cell>
          <cell r="R2249">
            <v>39286</v>
          </cell>
          <cell r="S2249" t="str">
            <v>mullit</v>
          </cell>
          <cell r="U2249" t="str">
            <v>DOTR-MHD#602474- Depot Street Grafton.  This is the second pahse of our work on this Reimbursable Mass Highway project under force account #9939 M211.  The first portion was charged against the blanket for public requirements.</v>
          </cell>
          <cell r="V2249" t="str">
            <v>This is the second phase of MHD#602474 reimbursable account #9939.  None of this work should affect this years budget.  Walk in form attached.</v>
          </cell>
          <cell r="W2249" t="str">
            <v>This is Mass Highway project #602474 and we have a force account set up for reimbursement under #9939.  This is the second phase of our work and Dave Galat is the engineer</v>
          </cell>
          <cell r="X2249" t="str">
            <v>Div Ops-NE Electric</v>
          </cell>
          <cell r="Y2249" t="str">
            <v>75005310E</v>
          </cell>
          <cell r="Z2249" t="str">
            <v>MAE1000 - MA Electric Distribution PC</v>
          </cell>
          <cell r="AA2249" t="str">
            <v>NONE</v>
          </cell>
          <cell r="AB2249" t="str">
            <v>MASS PLANT - MA 5310 - MAE1000</v>
          </cell>
          <cell r="AE2249">
            <v>1</v>
          </cell>
          <cell r="AF2249" t="str">
            <v>1</v>
          </cell>
          <cell r="AG2249">
            <v>39290</v>
          </cell>
          <cell r="AH2249">
            <v>35000</v>
          </cell>
          <cell r="AI2249">
            <v>1</v>
          </cell>
          <cell r="AJ2249">
            <v>1</v>
          </cell>
          <cell r="AK2249">
            <v>1</v>
          </cell>
          <cell r="AL2249">
            <v>0</v>
          </cell>
          <cell r="AM2249">
            <v>1</v>
          </cell>
          <cell r="AN2249">
            <v>1</v>
          </cell>
        </row>
        <row r="2250">
          <cell r="A2250" t="str">
            <v>C023711</v>
          </cell>
          <cell r="B2250">
            <v>5310</v>
          </cell>
          <cell r="D2250" t="str">
            <v>Worcester 4J339 Cable Replacement</v>
          </cell>
          <cell r="E2250" t="str">
            <v>P_Electric Distribution Line MA</v>
          </cell>
          <cell r="G2250" t="str">
            <v>NONE</v>
          </cell>
          <cell r="H2250" t="str">
            <v>NONE</v>
          </cell>
          <cell r="I2250" t="str">
            <v>MARINE, DAVID F</v>
          </cell>
          <cell r="J2250" t="str">
            <v>System Capacity &amp; Performance</v>
          </cell>
          <cell r="L2250" t="str">
            <v>Reliability - Dist</v>
          </cell>
          <cell r="M2250" t="str">
            <v>Specific</v>
          </cell>
          <cell r="N2250" t="str">
            <v>UG Cable Replacements</v>
          </cell>
          <cell r="O2250" t="str">
            <v>cancelled</v>
          </cell>
          <cell r="P2250">
            <v>8834</v>
          </cell>
          <cell r="Q2250" t="str">
            <v>C23711</v>
          </cell>
          <cell r="R2250">
            <v>39287</v>
          </cell>
          <cell r="S2250" t="str">
            <v>walshn</v>
          </cell>
          <cell r="U2250" t="str">
            <v>Replace 1650' of PILC w/ 4/0 Cu EPR</v>
          </cell>
          <cell r="V2250" t="str">
            <v xml:space="preserve">  </v>
          </cell>
          <cell r="W2250" t="str">
            <v xml:space="preserve">See attached document.  </v>
          </cell>
          <cell r="X2250" t="str">
            <v>Div Ops-NE Electric</v>
          </cell>
          <cell r="Y2250" t="str">
            <v>75005310E</v>
          </cell>
          <cell r="Z2250" t="str">
            <v>MAE1000 - MA Electric Distribution PC</v>
          </cell>
          <cell r="AA2250" t="str">
            <v>NONE</v>
          </cell>
          <cell r="AB2250" t="str">
            <v>MASS PLANT - MA 5310 - MAE1000</v>
          </cell>
          <cell r="AE2250">
            <v>1</v>
          </cell>
          <cell r="AF2250" t="str">
            <v>1</v>
          </cell>
          <cell r="AG2250">
            <v>39429</v>
          </cell>
          <cell r="AH2250">
            <v>73200</v>
          </cell>
          <cell r="AK2250">
            <v>39532</v>
          </cell>
        </row>
        <row r="2251">
          <cell r="A2251" t="str">
            <v>C023776</v>
          </cell>
          <cell r="B2251">
            <v>5310</v>
          </cell>
          <cell r="D2251" t="str">
            <v>Relocate #2376 Line for G133 Line</v>
          </cell>
          <cell r="E2251" t="str">
            <v>P_Electric Distribution Line MA</v>
          </cell>
          <cell r="G2251" t="str">
            <v>49</v>
          </cell>
          <cell r="H2251" t="str">
            <v>NONE</v>
          </cell>
          <cell r="J2251" t="str">
            <v>Asset Condition</v>
          </cell>
          <cell r="L2251" t="str">
            <v>Asset Replacement</v>
          </cell>
          <cell r="M2251" t="str">
            <v>Specific</v>
          </cell>
          <cell r="O2251" t="str">
            <v>Closed</v>
          </cell>
          <cell r="P2251">
            <v>8468</v>
          </cell>
          <cell r="Q2251" t="str">
            <v>C23776</v>
          </cell>
          <cell r="R2251">
            <v>39289</v>
          </cell>
          <cell r="S2251" t="str">
            <v>danek</v>
          </cell>
          <cell r="U2251" t="str">
            <v>This project will relocate a portion of the #2376 line at the MSPCA in Methuen to accomodate the proposed location of Structure #4 on the Reconductoring and Rehab project of the G133WLine</v>
          </cell>
          <cell r="V2251" t="str">
            <v xml:space="preserve">  </v>
          </cell>
          <cell r="W2251" t="str">
            <v>Jeff Goldberg of Transmission Line Engineering has requested that several spans of the 2376 Line be permanently relocated because they interfere with the proposed G-133W Str No. 4 construction in September/October as well as future maintenance of many NEP</v>
          </cell>
          <cell r="X2251" t="str">
            <v>Div Ops-NE Electric</v>
          </cell>
          <cell r="Y2251" t="str">
            <v>75005310E</v>
          </cell>
          <cell r="Z2251" t="str">
            <v>MAE1000 - MA Electric Distribution PC</v>
          </cell>
          <cell r="AA2251" t="str">
            <v>NONE</v>
          </cell>
          <cell r="AB2251" t="str">
            <v>MASS PLANT - MA 5310 - MAE1000</v>
          </cell>
          <cell r="AE2251">
            <v>1</v>
          </cell>
          <cell r="AF2251" t="str">
            <v>1</v>
          </cell>
          <cell r="AG2251">
            <v>39318</v>
          </cell>
          <cell r="AH2251">
            <v>95000</v>
          </cell>
          <cell r="AI2251">
            <v>1</v>
          </cell>
          <cell r="AJ2251">
            <v>1</v>
          </cell>
          <cell r="AK2251">
            <v>1</v>
          </cell>
          <cell r="AL2251">
            <v>0</v>
          </cell>
          <cell r="AM2251">
            <v>1</v>
          </cell>
          <cell r="AN2251">
            <v>1</v>
          </cell>
        </row>
        <row r="2252">
          <cell r="A2252" t="str">
            <v>C023912</v>
          </cell>
          <cell r="B2252">
            <v>5310</v>
          </cell>
          <cell r="D2252" t="str">
            <v>Vernon Hill Sub #8 Cable Removal</v>
          </cell>
          <cell r="E2252" t="str">
            <v>P_Electric Distribution Line MA</v>
          </cell>
          <cell r="G2252" t="str">
            <v>49</v>
          </cell>
          <cell r="H2252" t="str">
            <v>NONE</v>
          </cell>
          <cell r="J2252" t="str">
            <v>System Capacity &amp; Performance</v>
          </cell>
          <cell r="L2252" t="str">
            <v>Reliability - Dist</v>
          </cell>
          <cell r="M2252" t="str">
            <v>Specific</v>
          </cell>
          <cell r="O2252" t="str">
            <v>Closed</v>
          </cell>
          <cell r="P2252">
            <v>8768</v>
          </cell>
          <cell r="Q2252" t="str">
            <v>C23912</v>
          </cell>
          <cell r="R2252">
            <v>39294</v>
          </cell>
          <cell r="S2252" t="str">
            <v>mungov</v>
          </cell>
          <cell r="U2252" t="str">
            <v>Project to remove out of service cable from the Vernon Hill #8 Substation manhole and duct system.  Will free up duct space for rebuild of the substation.</v>
          </cell>
          <cell r="V2252" t="str">
            <v xml:space="preserve">  </v>
          </cell>
          <cell r="W2252" t="str">
            <v>Out of service cable within the Vernon Hill Substation #8 is occupying ducts that will be needed during and after the completed rebuild of the substation.</v>
          </cell>
          <cell r="X2252" t="str">
            <v>Div Ops-NE Electric</v>
          </cell>
          <cell r="Y2252" t="str">
            <v>75005310E</v>
          </cell>
          <cell r="Z2252" t="str">
            <v>MAE1000 - MA Electric Distribution PC</v>
          </cell>
          <cell r="AA2252" t="str">
            <v>NONE</v>
          </cell>
          <cell r="AB2252" t="str">
            <v>SUB #8 VERNON HILL, WORCESTER</v>
          </cell>
          <cell r="AE2252">
            <v>2</v>
          </cell>
          <cell r="AF2252" t="str">
            <v>2</v>
          </cell>
          <cell r="AG2252">
            <v>39301</v>
          </cell>
          <cell r="AH2252">
            <v>17523</v>
          </cell>
          <cell r="AI2252">
            <v>1</v>
          </cell>
          <cell r="AJ2252">
            <v>1</v>
          </cell>
          <cell r="AK2252">
            <v>1</v>
          </cell>
          <cell r="AL2252">
            <v>0</v>
          </cell>
          <cell r="AM2252">
            <v>1</v>
          </cell>
          <cell r="AN2252">
            <v>1</v>
          </cell>
        </row>
        <row r="2253">
          <cell r="A2253" t="str">
            <v>C023951</v>
          </cell>
          <cell r="B2253">
            <v>5310</v>
          </cell>
          <cell r="D2253" t="str">
            <v>Lawrence 1 - 1J2 Replace REGS</v>
          </cell>
          <cell r="E2253" t="str">
            <v>P_Electric Distribution Sub MA</v>
          </cell>
          <cell r="G2253" t="str">
            <v>49</v>
          </cell>
          <cell r="H2253" t="str">
            <v>NONE</v>
          </cell>
          <cell r="J2253" t="str">
            <v>Damage/Failure</v>
          </cell>
          <cell r="L2253" t="str">
            <v>Damage/Failure</v>
          </cell>
          <cell r="M2253" t="str">
            <v>Specific</v>
          </cell>
          <cell r="O2253" t="str">
            <v>Closed</v>
          </cell>
          <cell r="P2253">
            <v>7341</v>
          </cell>
          <cell r="Q2253" t="str">
            <v>C23951</v>
          </cell>
          <cell r="R2253">
            <v>39296</v>
          </cell>
          <cell r="S2253" t="str">
            <v>falla</v>
          </cell>
          <cell r="U2253" t="str">
            <v>1J2  regulators are not operational - Has been a history of control problems with these induction type regulators. No replacement parts for this vintage control and retrofit would be expensive.  SMS 404.40.2 outlines justification for</v>
          </cell>
          <cell r="V2253" t="str">
            <v xml:space="preserve">  </v>
          </cell>
          <cell r="W2253" t="str">
            <v xml:space="preserve">  </v>
          </cell>
          <cell r="X2253" t="str">
            <v>Div Ops-NE Electric</v>
          </cell>
          <cell r="Y2253" t="str">
            <v>75005310E</v>
          </cell>
          <cell r="Z2253" t="str">
            <v>MAE1000 - MA Electric Distribution PC</v>
          </cell>
          <cell r="AA2253" t="str">
            <v>NONE</v>
          </cell>
          <cell r="AB2253" t="str">
            <v>SUB #1 LAWRENCE - SOUTH CANAL STREE</v>
          </cell>
          <cell r="AE2253">
            <v>1</v>
          </cell>
          <cell r="AF2253" t="str">
            <v>1</v>
          </cell>
          <cell r="AG2253">
            <v>39307</v>
          </cell>
          <cell r="AH2253">
            <v>50000</v>
          </cell>
          <cell r="AI2253">
            <v>1</v>
          </cell>
          <cell r="AJ2253">
            <v>1</v>
          </cell>
          <cell r="AK2253">
            <v>1</v>
          </cell>
          <cell r="AL2253">
            <v>0</v>
          </cell>
          <cell r="AM2253">
            <v>1</v>
          </cell>
          <cell r="AN2253">
            <v>1</v>
          </cell>
        </row>
        <row r="2254">
          <cell r="A2254" t="str">
            <v>C023955</v>
          </cell>
          <cell r="B2254">
            <v>5310</v>
          </cell>
          <cell r="D2254" t="str">
            <v>Worcester HT61 New St. sub</v>
          </cell>
          <cell r="E2254" t="str">
            <v>P_Electric Distribution Line MA</v>
          </cell>
          <cell r="G2254" t="str">
            <v>31</v>
          </cell>
          <cell r="H2254" t="str">
            <v>NONE</v>
          </cell>
          <cell r="I2254" t="str">
            <v>WALSH, NATHAN</v>
          </cell>
          <cell r="J2254" t="str">
            <v>System Capacity &amp; Performance</v>
          </cell>
          <cell r="L2254" t="str">
            <v>Reliability - Dist</v>
          </cell>
          <cell r="M2254" t="str">
            <v>Specific</v>
          </cell>
          <cell r="N2254" t="str">
            <v>Eng Reliability Review</v>
          </cell>
          <cell r="O2254" t="str">
            <v>Closed</v>
          </cell>
          <cell r="P2254">
            <v>8838</v>
          </cell>
          <cell r="Q2254" t="str">
            <v>C23955</v>
          </cell>
          <cell r="R2254">
            <v>39296</v>
          </cell>
          <cell r="S2254" t="str">
            <v>walshn</v>
          </cell>
          <cell r="U2254" t="str">
            <v>Replace New St. sub.  PMH9 swgr, 500' conduit and cable work, riser pole, 1000 kva TF</v>
          </cell>
          <cell r="V2254" t="str">
            <v xml:space="preserve">  </v>
          </cell>
          <cell r="W2254" t="str">
            <v xml:space="preserve">See attached memo and PDS.  </v>
          </cell>
          <cell r="X2254" t="str">
            <v>Div Ops-NE Electric</v>
          </cell>
          <cell r="Y2254" t="str">
            <v>75005310E</v>
          </cell>
          <cell r="Z2254" t="str">
            <v>MAE1000 - MA Electric Distribution PC</v>
          </cell>
          <cell r="AA2254" t="str">
            <v>NONE</v>
          </cell>
          <cell r="AB2254" t="str">
            <v>MASS PLANT - MA 5310 - MAE1000</v>
          </cell>
          <cell r="AE2254">
            <v>1</v>
          </cell>
          <cell r="AF2254" t="str">
            <v>1</v>
          </cell>
          <cell r="AG2254">
            <v>39703</v>
          </cell>
          <cell r="AH2254">
            <v>175000</v>
          </cell>
          <cell r="AI2254">
            <v>0</v>
          </cell>
          <cell r="AJ2254">
            <v>1</v>
          </cell>
          <cell r="AK2254">
            <v>1</v>
          </cell>
          <cell r="AL2254">
            <v>0</v>
          </cell>
          <cell r="AM2254">
            <v>1</v>
          </cell>
          <cell r="AN2254">
            <v>1</v>
          </cell>
        </row>
        <row r="2255">
          <cell r="A2255" t="str">
            <v>C023963</v>
          </cell>
          <cell r="B2255">
            <v>5310</v>
          </cell>
          <cell r="D2255" t="str">
            <v>Worcester HT45 Cable Replacement</v>
          </cell>
          <cell r="E2255" t="str">
            <v>P_Electric Distribution Line MA</v>
          </cell>
          <cell r="G2255" t="str">
            <v>31</v>
          </cell>
          <cell r="H2255" t="str">
            <v>NONE</v>
          </cell>
          <cell r="I2255" t="str">
            <v>SKRZYPCZAK, JOHN</v>
          </cell>
          <cell r="J2255" t="str">
            <v>System Capacity &amp; Performance</v>
          </cell>
          <cell r="L2255" t="str">
            <v>Reliability - Dist</v>
          </cell>
          <cell r="M2255" t="str">
            <v>Specific</v>
          </cell>
          <cell r="N2255" t="str">
            <v>UG Cable Replacements</v>
          </cell>
          <cell r="O2255" t="str">
            <v>Closed</v>
          </cell>
          <cell r="P2255">
            <v>8836</v>
          </cell>
          <cell r="Q2255" t="str">
            <v>C23963</v>
          </cell>
          <cell r="R2255">
            <v>39297</v>
          </cell>
          <cell r="S2255" t="str">
            <v>walshn</v>
          </cell>
          <cell r="U2255" t="str">
            <v>Replace 2300' of 70's vintage XLP</v>
          </cell>
          <cell r="V2255" t="str">
            <v xml:space="preserve">  </v>
          </cell>
          <cell r="W2255" t="str">
            <v>70's vintage XLP cable on mainline.  Failed twice in two years.  One section has already been replaced.  The remaining 2300' will remove it all from the circuit.  Customers include WPI, Greendale Mall, and Norton.  _x000D_
_x000D_
Priority score = 23</v>
          </cell>
          <cell r="X2255" t="str">
            <v>Div Ops-NE Electric</v>
          </cell>
          <cell r="Y2255" t="str">
            <v>75005310E</v>
          </cell>
          <cell r="Z2255" t="str">
            <v>MAE1000 - MA Electric Distribution PC</v>
          </cell>
          <cell r="AA2255" t="str">
            <v>NONE</v>
          </cell>
          <cell r="AB2255" t="str">
            <v>MASS PLANT - MA 5310 - MAE1000</v>
          </cell>
          <cell r="AE2255">
            <v>1</v>
          </cell>
          <cell r="AF2255" t="str">
            <v>1</v>
          </cell>
          <cell r="AG2255">
            <v>39413</v>
          </cell>
          <cell r="AH2255">
            <v>77000</v>
          </cell>
          <cell r="AI2255">
            <v>1</v>
          </cell>
          <cell r="AJ2255">
            <v>1</v>
          </cell>
          <cell r="AK2255">
            <v>1</v>
          </cell>
          <cell r="AL2255">
            <v>0</v>
          </cell>
          <cell r="AM2255">
            <v>1</v>
          </cell>
          <cell r="AN2255">
            <v>1</v>
          </cell>
        </row>
        <row r="2256">
          <cell r="A2256" t="str">
            <v>C023965</v>
          </cell>
          <cell r="B2256">
            <v>5310</v>
          </cell>
          <cell r="D2256" t="str">
            <v>SE 11W84 Replace Gray Spacer Cable</v>
          </cell>
          <cell r="E2256" t="str">
            <v>P_Electric Distribution Line MA</v>
          </cell>
          <cell r="G2256" t="str">
            <v>NONE</v>
          </cell>
          <cell r="H2256" t="str">
            <v>NONE</v>
          </cell>
          <cell r="I2256" t="str">
            <v>SHAMOG, MOHAMED</v>
          </cell>
          <cell r="J2256" t="str">
            <v>System Capacity &amp; Performance</v>
          </cell>
          <cell r="L2256" t="str">
            <v>Reliability - Dist</v>
          </cell>
          <cell r="M2256" t="str">
            <v>Specific</v>
          </cell>
          <cell r="N2256" t="str">
            <v>Conductor Replacement</v>
          </cell>
          <cell r="O2256" t="str">
            <v>Closed</v>
          </cell>
          <cell r="P2256">
            <v>8528</v>
          </cell>
          <cell r="Q2256" t="str">
            <v>C23965</v>
          </cell>
          <cell r="R2256">
            <v>39297</v>
          </cell>
          <cell r="S2256" t="str">
            <v>saraiv</v>
          </cell>
          <cell r="U2256" t="str">
            <v>Replace 1333 circuit-feet of 3 phase 3/0 Al gray spacer cable with 3 phase #477 bare, Al Spacer cable</v>
          </cell>
          <cell r="V2256" t="str">
            <v>Install 10 Poles, 1333 Feet of 3 phase #477 AL Spacer Cable, 1333 feet of 1/0 Al Messenger cable, 1 loadbreak switch, and other Misc OH equipment. Remove 10 Poles, 1333 ckt feet of 3 phase 3/0 AL Gray spacer, 3 phase switch disconnect, and other misc OH e</v>
          </cell>
          <cell r="W2256" t="str">
            <v xml:space="preserve">The 11W84 circuit originates from Swansea Substation. the portion of the circuit to be reconductored is main line located on Gardener Neck Rd which continues to an Open tie point to the 11W82 Circuit, which can be used during emergencies to back feed the </v>
          </cell>
          <cell r="X2256" t="str">
            <v>Div Ops-NE Electric</v>
          </cell>
          <cell r="Y2256" t="str">
            <v>75005310E</v>
          </cell>
          <cell r="Z2256" t="str">
            <v>MAE1000 - MA Electric Distribution PC</v>
          </cell>
          <cell r="AA2256" t="str">
            <v>NONE</v>
          </cell>
          <cell r="AB2256" t="str">
            <v>MASS PLANT - MA 5310 - MAE1000</v>
          </cell>
          <cell r="AE2256">
            <v>2</v>
          </cell>
          <cell r="AF2256" t="str">
            <v>2</v>
          </cell>
          <cell r="AG2256">
            <v>39329</v>
          </cell>
          <cell r="AH2256">
            <v>119053.57</v>
          </cell>
          <cell r="AI2256">
            <v>0</v>
          </cell>
          <cell r="AJ2256">
            <v>1</v>
          </cell>
          <cell r="AK2256">
            <v>1</v>
          </cell>
          <cell r="AL2256">
            <v>0</v>
          </cell>
          <cell r="AM2256">
            <v>1</v>
          </cell>
          <cell r="AN2256">
            <v>1</v>
          </cell>
        </row>
        <row r="2257">
          <cell r="A2257" t="str">
            <v>C023968</v>
          </cell>
          <cell r="B2257">
            <v>5310</v>
          </cell>
          <cell r="D2257" t="str">
            <v>SE11W83 Replace Gray Spacer Cable</v>
          </cell>
          <cell r="E2257" t="str">
            <v>P_Electric Distribution Line MA</v>
          </cell>
          <cell r="G2257" t="str">
            <v>NONE</v>
          </cell>
          <cell r="H2257" t="str">
            <v>NONE</v>
          </cell>
          <cell r="J2257" t="str">
            <v>System Capacity &amp; Performance</v>
          </cell>
          <cell r="L2257" t="str">
            <v>Reliability - Dist</v>
          </cell>
          <cell r="M2257" t="str">
            <v>Specific</v>
          </cell>
          <cell r="N2257" t="str">
            <v>Conductor Replacement</v>
          </cell>
          <cell r="O2257" t="str">
            <v>Closed</v>
          </cell>
          <cell r="P2257">
            <v>8567</v>
          </cell>
          <cell r="Q2257" t="str">
            <v>C23968</v>
          </cell>
          <cell r="R2257">
            <v>39297</v>
          </cell>
          <cell r="S2257" t="str">
            <v>saraiv</v>
          </cell>
          <cell r="U2257" t="str">
            <v>Replace 8 JO poles (NGrid set).  Install 319 circuit-feet of 477 bare Al open wire primary, 100 circuit-feet of 477 tree wire, 2045 circuit-feet of 477 spacer cable and 2 load break switches.  Upgrade 2 OH distribution transformers.</v>
          </cell>
          <cell r="V2257" t="str">
            <v xml:space="preserve">  </v>
          </cell>
          <cell r="W2257" t="str">
            <v>The 11W83 originates from the Swansea substation.  The portion of the circuit to be reconductored is mainline located along Ocean Grove Avenue from Pole 22, Ocean Grove Avenue to Gardners Neck Road.  The circuit continues along Gardners Neck Road supplyin</v>
          </cell>
          <cell r="X2257" t="str">
            <v>Div Ops-NE Electric</v>
          </cell>
          <cell r="Y2257" t="str">
            <v>75005310E</v>
          </cell>
          <cell r="Z2257" t="str">
            <v>MAE1000 - MA Electric Distribution PC</v>
          </cell>
          <cell r="AA2257" t="str">
            <v>NONE</v>
          </cell>
          <cell r="AB2257" t="str">
            <v>MASS PLANT - MA 5310 - MAE1000</v>
          </cell>
          <cell r="AE2257">
            <v>2</v>
          </cell>
          <cell r="AF2257" t="str">
            <v>2</v>
          </cell>
          <cell r="AG2257">
            <v>39337</v>
          </cell>
          <cell r="AH2257">
            <v>173724.64</v>
          </cell>
          <cell r="AI2257">
            <v>0</v>
          </cell>
          <cell r="AJ2257">
            <v>1</v>
          </cell>
          <cell r="AK2257">
            <v>1</v>
          </cell>
          <cell r="AL2257">
            <v>0</v>
          </cell>
          <cell r="AM2257">
            <v>1</v>
          </cell>
          <cell r="AN2257">
            <v>1</v>
          </cell>
        </row>
        <row r="2258">
          <cell r="A2258" t="str">
            <v>C024011</v>
          </cell>
          <cell r="B2258">
            <v>5310</v>
          </cell>
          <cell r="D2258" t="str">
            <v>Billerica 70L6-L8 Tie Extension</v>
          </cell>
          <cell r="E2258" t="str">
            <v>P_Electric Distribution Line MA</v>
          </cell>
          <cell r="G2258" t="str">
            <v>NONE</v>
          </cell>
          <cell r="H2258" t="str">
            <v>NONE</v>
          </cell>
          <cell r="I2258" t="str">
            <v>BARYS, FRANCIS R</v>
          </cell>
          <cell r="L2258" t="str">
            <v>Load Relief</v>
          </cell>
          <cell r="O2258" t="str">
            <v>cancelled</v>
          </cell>
          <cell r="Q2258" t="str">
            <v>C24011</v>
          </cell>
          <cell r="R2258">
            <v>39301</v>
          </cell>
          <cell r="S2258" t="str">
            <v>barys</v>
          </cell>
          <cell r="U2258" t="str">
            <v>The Billerica 70L8 feeder load is forecasted to exceed its summer normal rating in 2009. Extending the tie from Billerica 70L6 to 70L8 and transferring load will keep loading to within ratings.</v>
          </cell>
          <cell r="V2258" t="str">
            <v xml:space="preserve">  </v>
          </cell>
          <cell r="W2258" t="str">
            <v xml:space="preserve">The Billerica 70L8 feeder loading is forecasted to reach 102% of its summer normal rating in 2009. </v>
          </cell>
          <cell r="X2258" t="str">
            <v>Div Ops-NE Electric</v>
          </cell>
          <cell r="Y2258" t="str">
            <v>75005310E</v>
          </cell>
          <cell r="Z2258" t="str">
            <v>MAE1000 - MA Electric Distribution PC</v>
          </cell>
          <cell r="AA2258" t="str">
            <v>NONE</v>
          </cell>
          <cell r="AB2258" t="str">
            <v>MASS PLANT - MA 5310 - MAE1000</v>
          </cell>
          <cell r="AE2258">
            <v>0</v>
          </cell>
          <cell r="AK2258">
            <v>39394</v>
          </cell>
        </row>
        <row r="2259">
          <cell r="A2259" t="str">
            <v>C024020</v>
          </cell>
          <cell r="B2259">
            <v>5310</v>
          </cell>
          <cell r="D2259" t="str">
            <v>Ward Hill 2376 Getaway Upgrade</v>
          </cell>
          <cell r="E2259" t="str">
            <v>P_Electric Distribution Line MA</v>
          </cell>
          <cell r="G2259" t="str">
            <v>NONE</v>
          </cell>
          <cell r="H2259" t="str">
            <v>NONE</v>
          </cell>
          <cell r="I2259" t="str">
            <v>BARYS, FRANCIS R</v>
          </cell>
          <cell r="L2259" t="str">
            <v>Load Relief</v>
          </cell>
          <cell r="O2259" t="str">
            <v>cancelled</v>
          </cell>
          <cell r="Q2259" t="str">
            <v>C24020</v>
          </cell>
          <cell r="R2259">
            <v>39301</v>
          </cell>
          <cell r="S2259" t="str">
            <v>barys</v>
          </cell>
          <cell r="U2259" t="str">
            <v xml:space="preserve">Install a second 1000 Cu underground getaway cable on the 2376 line at Ward Hill to support the third Spicket River 13 kV distribution feeder. </v>
          </cell>
          <cell r="V2259" t="str">
            <v xml:space="preserve">  </v>
          </cell>
          <cell r="W2259" t="str">
            <v>A third 13 kV distribution feeder will be installed at the Spicket River substation. An upgrade of the 2376 line at Ward Hill is needed to support the added load. The 2376 line at Ward Hill is expected to reach 102% of its summer normal rating during peak</v>
          </cell>
          <cell r="X2259" t="str">
            <v>Div Ops-NE Electric</v>
          </cell>
          <cell r="Y2259" t="str">
            <v>75005310E</v>
          </cell>
          <cell r="Z2259" t="str">
            <v>MAE1000 - MA Electric Distribution PC</v>
          </cell>
          <cell r="AA2259" t="str">
            <v>NONE</v>
          </cell>
          <cell r="AB2259" t="str">
            <v>MASS PLANT - MA 5310 - MAE1000</v>
          </cell>
          <cell r="AE2259">
            <v>0</v>
          </cell>
          <cell r="AK2259">
            <v>39394</v>
          </cell>
        </row>
        <row r="2260">
          <cell r="A2260" t="str">
            <v>C024024</v>
          </cell>
          <cell r="B2260">
            <v>5310</v>
          </cell>
          <cell r="D2260" t="str">
            <v>E. Tewks. 59L3 OH Line Recond.</v>
          </cell>
          <cell r="E2260" t="str">
            <v>P_Electric Distribution Line MA</v>
          </cell>
          <cell r="G2260" t="str">
            <v>21</v>
          </cell>
          <cell r="H2260" t="str">
            <v>NONE</v>
          </cell>
          <cell r="I2260" t="str">
            <v>BARYS, FRANCIS R</v>
          </cell>
          <cell r="J2260" t="str">
            <v>System Capacity &amp; Performance</v>
          </cell>
          <cell r="L2260" t="str">
            <v>Load Relief</v>
          </cell>
          <cell r="M2260" t="str">
            <v>Specific</v>
          </cell>
          <cell r="O2260" t="str">
            <v>cancelled</v>
          </cell>
          <cell r="P2260">
            <v>8065</v>
          </cell>
          <cell r="Q2260" t="str">
            <v>C24024</v>
          </cell>
          <cell r="R2260">
            <v>39301</v>
          </cell>
          <cell r="S2260" t="str">
            <v>barys</v>
          </cell>
          <cell r="U2260" t="str">
            <v>Reconductor 4,700' of 336 Al on the E. Tewksbury 59L3 feeder from the E. Tewksbury substation with 477 ACSR.</v>
          </cell>
          <cell r="V2260" t="str">
            <v xml:space="preserve">  </v>
          </cell>
          <cell r="W2260" t="str">
            <v>The E. Tewksbury 59L3 feeder loading is forecasted to exceed its summer normal rating in 2010. This project will help keep loading to within limits. The Tewksbury 59L3 feeder is expected to reach 103% of its summer normal rating.</v>
          </cell>
          <cell r="X2260" t="str">
            <v>Div Ops-NE Electric</v>
          </cell>
          <cell r="Y2260" t="str">
            <v>75005310E</v>
          </cell>
          <cell r="Z2260" t="str">
            <v>MAE1000 - MA Electric Distribution PC</v>
          </cell>
          <cell r="AA2260" t="str">
            <v>NONE</v>
          </cell>
          <cell r="AB2260" t="str">
            <v>MASS PLANT - MA 5310 - MAE1000</v>
          </cell>
          <cell r="AE2260">
            <v>0</v>
          </cell>
          <cell r="AK2260">
            <v>41079</v>
          </cell>
        </row>
        <row r="2261">
          <cell r="A2261" t="str">
            <v>C024026</v>
          </cell>
          <cell r="B2261">
            <v>5310</v>
          </cell>
          <cell r="D2261" t="str">
            <v>Tewksbury 14L2 Upgrade</v>
          </cell>
          <cell r="E2261" t="str">
            <v>P_Electric Distribution Line MA</v>
          </cell>
          <cell r="G2261" t="str">
            <v>37</v>
          </cell>
          <cell r="H2261" t="str">
            <v>NONE</v>
          </cell>
          <cell r="J2261" t="str">
            <v>System Capacity &amp; Performance</v>
          </cell>
          <cell r="L2261" t="str">
            <v>Load Relief</v>
          </cell>
          <cell r="M2261" t="str">
            <v>Specific</v>
          </cell>
          <cell r="N2261" t="str">
            <v>HUF/Feeder Health Review</v>
          </cell>
          <cell r="O2261" t="str">
            <v>Closed</v>
          </cell>
          <cell r="P2261">
            <v>8717</v>
          </cell>
          <cell r="Q2261" t="str">
            <v>C24026</v>
          </cell>
          <cell r="R2261">
            <v>39301</v>
          </cell>
          <cell r="S2261" t="str">
            <v>barys</v>
          </cell>
          <cell r="U2261" t="str">
            <v>Reconductor .51 miles of the Tewksbury 14L2 overhead mainline conductor and transfer load from 14L1 to 14L2 to keep loading to within ratings.</v>
          </cell>
          <cell r="V2261" t="str">
            <v xml:space="preserve">  </v>
          </cell>
          <cell r="W2261" t="str">
            <v>The Tewksbury 14L1 feeder is forecasted to reach 105% of its summer normal rating in 2008. This project will keep loading to within ratings.</v>
          </cell>
          <cell r="X2261" t="str">
            <v>Div Ops-NE Electric</v>
          </cell>
          <cell r="Y2261" t="str">
            <v>75005310E</v>
          </cell>
          <cell r="Z2261" t="str">
            <v>MAE1000 - MA Electric Distribution PC</v>
          </cell>
          <cell r="AA2261" t="str">
            <v>NONE</v>
          </cell>
          <cell r="AB2261" t="str">
            <v>MASS PLANT - MA 5310 - MAE1000</v>
          </cell>
          <cell r="AE2261">
            <v>3</v>
          </cell>
          <cell r="AF2261" t="str">
            <v>3</v>
          </cell>
          <cell r="AG2261">
            <v>39883</v>
          </cell>
          <cell r="AH2261">
            <v>242000</v>
          </cell>
          <cell r="AI2261">
            <v>0</v>
          </cell>
          <cell r="AJ2261">
            <v>0</v>
          </cell>
          <cell r="AK2261">
            <v>1</v>
          </cell>
          <cell r="AL2261">
            <v>0</v>
          </cell>
          <cell r="AM2261">
            <v>1</v>
          </cell>
          <cell r="AN2261">
            <v>1</v>
          </cell>
        </row>
        <row r="2262">
          <cell r="A2262" t="str">
            <v>C024027</v>
          </cell>
          <cell r="B2262">
            <v>5310</v>
          </cell>
          <cell r="D2262" t="str">
            <v>CN-Vernon Hill Replace 8W2 Recloser</v>
          </cell>
          <cell r="E2262" t="str">
            <v>P_Electric Distribution Sub MA</v>
          </cell>
          <cell r="G2262" t="str">
            <v>27</v>
          </cell>
          <cell r="H2262" t="str">
            <v>NONE</v>
          </cell>
          <cell r="I2262" t="str">
            <v>LINSTEAD, KRISTI</v>
          </cell>
          <cell r="J2262" t="str">
            <v>System Capacity &amp; Performance</v>
          </cell>
          <cell r="L2262" t="str">
            <v>Load Relief</v>
          </cell>
          <cell r="M2262" t="str">
            <v>Specific</v>
          </cell>
          <cell r="N2262" t="str">
            <v>HUF/Feeder Health Review</v>
          </cell>
          <cell r="O2262" t="str">
            <v>Closed</v>
          </cell>
          <cell r="P2262">
            <v>7244</v>
          </cell>
          <cell r="Q2262" t="str">
            <v>C24027</v>
          </cell>
          <cell r="R2262">
            <v>39301</v>
          </cell>
          <cell r="S2262" t="str">
            <v>thomp</v>
          </cell>
          <cell r="U2262" t="str">
            <v>CN-Vernon Hill Replace 8W2 Recloser</v>
          </cell>
          <cell r="V2262" t="str">
            <v>Approved on 12/10/2007 Alan Labarre approved on 11/30/2007 reapproved by FA Nangle on 12/10/2007. _x000D_
Re-opened on 7/20/09 as per Scott Romer</v>
          </cell>
          <cell r="W2262" t="str">
            <v xml:space="preserve">Load Relief  </v>
          </cell>
          <cell r="X2262" t="str">
            <v>Div Ops-NE Electric</v>
          </cell>
          <cell r="Y2262" t="str">
            <v>75005310E</v>
          </cell>
          <cell r="Z2262" t="str">
            <v>MAE1000 - MA Electric Distribution PC</v>
          </cell>
          <cell r="AA2262" t="str">
            <v>NONE</v>
          </cell>
          <cell r="AB2262" t="str">
            <v>SUB #8 VERNON HILL, WORCESTER</v>
          </cell>
          <cell r="AE2262">
            <v>7</v>
          </cell>
          <cell r="AF2262" t="str">
            <v>7</v>
          </cell>
          <cell r="AG2262">
            <v>39765</v>
          </cell>
          <cell r="AH2262">
            <v>77000</v>
          </cell>
          <cell r="AI2262">
            <v>1</v>
          </cell>
          <cell r="AJ2262">
            <v>1</v>
          </cell>
          <cell r="AK2262">
            <v>1</v>
          </cell>
          <cell r="AL2262">
            <v>0</v>
          </cell>
          <cell r="AM2262">
            <v>1</v>
          </cell>
          <cell r="AN2262">
            <v>1</v>
          </cell>
        </row>
        <row r="2263">
          <cell r="A2263" t="str">
            <v>C024028</v>
          </cell>
          <cell r="B2263">
            <v>5310</v>
          </cell>
          <cell r="D2263" t="str">
            <v>CN-Millby Reconductor 304W4 Mainln</v>
          </cell>
          <cell r="E2263" t="str">
            <v>P_Electric Distribution Line MA</v>
          </cell>
          <cell r="G2263" t="str">
            <v>NONE</v>
          </cell>
          <cell r="H2263" t="str">
            <v>NONE</v>
          </cell>
          <cell r="L2263" t="str">
            <v>Load Relief</v>
          </cell>
          <cell r="M2263" t="str">
            <v>Specific</v>
          </cell>
          <cell r="O2263" t="str">
            <v>cancelled</v>
          </cell>
          <cell r="Q2263" t="str">
            <v>C24028</v>
          </cell>
          <cell r="R2263">
            <v>39301</v>
          </cell>
          <cell r="S2263" t="str">
            <v>thomp</v>
          </cell>
          <cell r="U2263" t="str">
            <v>Reconductor 1500' 336 Spacer cable to 477 Spacer cable to increase circuit capacity.  Load Relief</v>
          </cell>
          <cell r="V2263" t="str">
            <v xml:space="preserve">  </v>
          </cell>
          <cell r="W2263" t="str">
            <v>Load relief</v>
          </cell>
          <cell r="X2263" t="str">
            <v>Div Ops-NE Electric</v>
          </cell>
          <cell r="Y2263" t="str">
            <v>75005310E</v>
          </cell>
          <cell r="Z2263" t="str">
            <v>MAE1000 - MA Electric Distribution PC</v>
          </cell>
          <cell r="AA2263" t="str">
            <v>NONE</v>
          </cell>
          <cell r="AB2263" t="str">
            <v>MASS PLANT - MA 5310 - MAE1000</v>
          </cell>
          <cell r="AE2263">
            <v>0</v>
          </cell>
          <cell r="AK2263">
            <v>39678</v>
          </cell>
        </row>
        <row r="2264">
          <cell r="A2264" t="str">
            <v>C024029</v>
          </cell>
          <cell r="B2264">
            <v>5310</v>
          </cell>
          <cell r="D2264" t="str">
            <v>CN-Webstr 412L5 Lake St Load Xfer</v>
          </cell>
          <cell r="E2264" t="str">
            <v>P_Electric Distribution Line MA</v>
          </cell>
          <cell r="G2264" t="str">
            <v>NONE</v>
          </cell>
          <cell r="H2264" t="str">
            <v>NONE</v>
          </cell>
          <cell r="L2264" t="str">
            <v>Load Relief</v>
          </cell>
          <cell r="O2264" t="str">
            <v>cancelled</v>
          </cell>
          <cell r="Q2264" t="str">
            <v>C24029</v>
          </cell>
          <cell r="R2264">
            <v>39301</v>
          </cell>
          <cell r="S2264" t="str">
            <v>thomp</v>
          </cell>
          <cell r="U2264" t="str">
            <v>Express dbl ckt 800' on Lake St, add LB switch and transfer load to 412L6</v>
          </cell>
          <cell r="V2264" t="str">
            <v xml:space="preserve">  </v>
          </cell>
          <cell r="W2264" t="str">
            <v>Load relief</v>
          </cell>
          <cell r="X2264" t="str">
            <v>Div Ops-NE Electric</v>
          </cell>
          <cell r="Y2264" t="str">
            <v>75005310E</v>
          </cell>
          <cell r="Z2264" t="str">
            <v>MAE1000 - MA Electric Distribution PC</v>
          </cell>
          <cell r="AA2264" t="str">
            <v>NONE</v>
          </cell>
          <cell r="AB2264" t="str">
            <v>MASS PLANT - MA 5310 - MAE1000</v>
          </cell>
          <cell r="AE2264">
            <v>0</v>
          </cell>
          <cell r="AK2264">
            <v>39301</v>
          </cell>
        </row>
        <row r="2265">
          <cell r="A2265" t="str">
            <v>C024030</v>
          </cell>
          <cell r="B2265">
            <v>5310</v>
          </cell>
          <cell r="D2265" t="str">
            <v>CN-Sobrdg Load Relief 413L3 &amp; L6</v>
          </cell>
          <cell r="E2265" t="str">
            <v>P_Electric Distribution Line MA</v>
          </cell>
          <cell r="G2265" t="str">
            <v>NONE</v>
          </cell>
          <cell r="H2265" t="str">
            <v>NONE</v>
          </cell>
          <cell r="L2265" t="str">
            <v>Load Relief</v>
          </cell>
          <cell r="O2265" t="str">
            <v>cancelled</v>
          </cell>
          <cell r="Q2265" t="str">
            <v>C24030</v>
          </cell>
          <cell r="R2265">
            <v>39301</v>
          </cell>
          <cell r="S2265" t="str">
            <v>thomp</v>
          </cell>
          <cell r="U2265" t="str">
            <v>Load Releif for new 413L3 and 413L6 feeders following new Snow St reconfiguration</v>
          </cell>
          <cell r="V2265" t="str">
            <v xml:space="preserve">  </v>
          </cell>
          <cell r="W2265" t="str">
            <v>Load Relief</v>
          </cell>
          <cell r="X2265" t="str">
            <v>Div Ops-NE Electric</v>
          </cell>
          <cell r="Y2265" t="str">
            <v>75005310E</v>
          </cell>
          <cell r="Z2265" t="str">
            <v>MAE1000 - MA Electric Distribution PC</v>
          </cell>
          <cell r="AA2265" t="str">
            <v>NONE</v>
          </cell>
          <cell r="AB2265" t="str">
            <v>MASS PLANT - MA 5310 - MAE1000</v>
          </cell>
          <cell r="AE2265">
            <v>0</v>
          </cell>
          <cell r="AK2265">
            <v>39301</v>
          </cell>
        </row>
        <row r="2266">
          <cell r="A2266" t="str">
            <v>C024031</v>
          </cell>
          <cell r="B2266">
            <v>5310</v>
          </cell>
          <cell r="D2266" t="str">
            <v>CN-Snow St Sub New 413L8 Fdr Pos</v>
          </cell>
          <cell r="E2266" t="str">
            <v>P_Electric Distribution Sub MA</v>
          </cell>
          <cell r="F2266" t="str">
            <v>DCIG1008P98</v>
          </cell>
          <cell r="G2266" t="str">
            <v>39</v>
          </cell>
          <cell r="H2266" t="str">
            <v>25</v>
          </cell>
          <cell r="I2266" t="str">
            <v>RIVENBURGH, GARTH A.</v>
          </cell>
          <cell r="J2266" t="str">
            <v>System Capacity &amp; Performance</v>
          </cell>
          <cell r="K2266" t="str">
            <v>D_Non-REP SUB OTHER</v>
          </cell>
          <cell r="L2266" t="str">
            <v>Load Relief</v>
          </cell>
          <cell r="M2266" t="str">
            <v>Specific</v>
          </cell>
          <cell r="O2266" t="str">
            <v>Closed</v>
          </cell>
          <cell r="P2266">
            <v>7243</v>
          </cell>
          <cell r="Q2266" t="str">
            <v>C24031</v>
          </cell>
          <cell r="R2266">
            <v>39301</v>
          </cell>
          <cell r="S2266" t="str">
            <v>thomp</v>
          </cell>
          <cell r="U2266" t="str">
            <v>Load Relief,. reduce 20 MW Unserved Load At W Charlton by adding feeder at new Snow St Sub   PRELIMINARY ENGINEERING</v>
          </cell>
          <cell r="V2266" t="str">
            <v xml:space="preserve">FOR PRELIMINARY ENGINEERING </v>
          </cell>
          <cell r="W2266" t="str">
            <v>Load relief, 20 MW Unserved</v>
          </cell>
          <cell r="X2266" t="str">
            <v>Div Ops-NE Electric</v>
          </cell>
          <cell r="Y2266" t="str">
            <v>75005310E</v>
          </cell>
          <cell r="Z2266" t="str">
            <v>MAE1000 - MA Electric Distribution PC</v>
          </cell>
          <cell r="AA2266" t="str">
            <v>NONE</v>
          </cell>
          <cell r="AB2266" t="str">
            <v>SUB #413 SNOW STREET, SOUTHBRIDGE</v>
          </cell>
          <cell r="AE2266">
            <v>7</v>
          </cell>
          <cell r="AF2266" t="str">
            <v>7</v>
          </cell>
          <cell r="AG2266">
            <v>41213</v>
          </cell>
          <cell r="AH2266">
            <v>815000</v>
          </cell>
          <cell r="AI2266">
            <v>0</v>
          </cell>
          <cell r="AJ2266">
            <v>0</v>
          </cell>
          <cell r="AK2266">
            <v>0</v>
          </cell>
          <cell r="AL2266">
            <v>1</v>
          </cell>
          <cell r="AM2266">
            <v>0</v>
          </cell>
          <cell r="AN2266">
            <v>1</v>
          </cell>
        </row>
        <row r="2267">
          <cell r="A2267" t="str">
            <v>C024032</v>
          </cell>
          <cell r="B2267">
            <v>5310</v>
          </cell>
          <cell r="D2267" t="str">
            <v>CN-Sobrdg Add new 413L7 feeder</v>
          </cell>
          <cell r="E2267" t="str">
            <v>P_Electric Distribution Line MA</v>
          </cell>
          <cell r="F2267" t="str">
            <v>DCIG1008P98</v>
          </cell>
          <cell r="G2267" t="str">
            <v>39</v>
          </cell>
          <cell r="H2267" t="str">
            <v>25</v>
          </cell>
          <cell r="I2267" t="str">
            <v>RIVENBURGH, GARTH A.</v>
          </cell>
          <cell r="J2267" t="str">
            <v>System Capacity &amp; Performance</v>
          </cell>
          <cell r="K2267" t="str">
            <v>D_Non-REP LINE OTHER</v>
          </cell>
          <cell r="L2267" t="str">
            <v>Load Relief</v>
          </cell>
          <cell r="M2267" t="str">
            <v>Specific</v>
          </cell>
          <cell r="O2267" t="str">
            <v>Closed</v>
          </cell>
          <cell r="P2267">
            <v>7902</v>
          </cell>
          <cell r="Q2267" t="str">
            <v>C24032</v>
          </cell>
          <cell r="R2267">
            <v>39301</v>
          </cell>
          <cell r="S2267" t="str">
            <v>thomp</v>
          </cell>
          <cell r="U2267" t="str">
            <v>Load relief, 20 MW unserved    PRELIMINARY ENGINEERING</v>
          </cell>
          <cell r="V2267" t="str">
            <v xml:space="preserve">  </v>
          </cell>
          <cell r="W2267" t="str">
            <v>Load releif, 20 MW unserved at W Charlton</v>
          </cell>
          <cell r="X2267" t="str">
            <v>Div Ops-NE Electric</v>
          </cell>
          <cell r="Y2267" t="str">
            <v>75005310E</v>
          </cell>
          <cell r="Z2267" t="str">
            <v>MAE1000 - MA Electric Distribution PC</v>
          </cell>
          <cell r="AA2267" t="str">
            <v>NONE</v>
          </cell>
          <cell r="AB2267" t="str">
            <v>MASS PLANT - MA 5310 - MAE1000</v>
          </cell>
          <cell r="AE2267">
            <v>4</v>
          </cell>
          <cell r="AF2267" t="str">
            <v>4</v>
          </cell>
          <cell r="AG2267">
            <v>41213</v>
          </cell>
          <cell r="AH2267">
            <v>1713000</v>
          </cell>
          <cell r="AI2267">
            <v>0</v>
          </cell>
          <cell r="AJ2267">
            <v>0</v>
          </cell>
          <cell r="AK2267">
            <v>0</v>
          </cell>
          <cell r="AL2267">
            <v>1</v>
          </cell>
          <cell r="AM2267">
            <v>0</v>
          </cell>
          <cell r="AN2267">
            <v>1</v>
          </cell>
        </row>
        <row r="2268">
          <cell r="A2268" t="str">
            <v>C024033</v>
          </cell>
          <cell r="B2268">
            <v>5310</v>
          </cell>
          <cell r="D2268" t="str">
            <v>WE-E Lngmd 508L4 Load Relief</v>
          </cell>
          <cell r="E2268" t="str">
            <v>P_Electric Distribution Line MA</v>
          </cell>
          <cell r="G2268" t="str">
            <v>14</v>
          </cell>
          <cell r="H2268" t="str">
            <v>NONE</v>
          </cell>
          <cell r="I2268" t="str">
            <v>KERN, WILLIAM</v>
          </cell>
          <cell r="J2268" t="str">
            <v>System Capacity &amp; Performance</v>
          </cell>
          <cell r="L2268" t="str">
            <v>Load Relief</v>
          </cell>
          <cell r="M2268" t="str">
            <v>Specific</v>
          </cell>
          <cell r="N2268" t="str">
            <v>HUF/Feeder Health Review</v>
          </cell>
          <cell r="O2268" t="str">
            <v>Closed</v>
          </cell>
          <cell r="P2268">
            <v>8794</v>
          </cell>
          <cell r="Q2268" t="str">
            <v>C24033</v>
          </cell>
          <cell r="R2268">
            <v>39301</v>
          </cell>
          <cell r="S2268" t="str">
            <v>thomp</v>
          </cell>
          <cell r="U2268" t="str">
            <v>Add express bypass 2660' to first section mainline of 508L4, add LB tie to 508L1, xfer load to 508L1</v>
          </cell>
          <cell r="V2268" t="str">
            <v xml:space="preserve">  </v>
          </cell>
          <cell r="W2268" t="str">
            <v>Load relief</v>
          </cell>
          <cell r="X2268" t="str">
            <v>Div Ops-NE Electric</v>
          </cell>
          <cell r="Y2268" t="str">
            <v>75005310E</v>
          </cell>
          <cell r="Z2268" t="str">
            <v>MAE1000 - MA Electric Distribution PC</v>
          </cell>
          <cell r="AA2268" t="str">
            <v>NONE</v>
          </cell>
          <cell r="AB2268" t="str">
            <v>MASS PLANT - MA 5310 - MAE1000</v>
          </cell>
          <cell r="AE2268">
            <v>2</v>
          </cell>
          <cell r="AF2268" t="str">
            <v>2</v>
          </cell>
          <cell r="AG2268">
            <v>39503</v>
          </cell>
          <cell r="AH2268">
            <v>230000</v>
          </cell>
          <cell r="AI2268">
            <v>0</v>
          </cell>
          <cell r="AJ2268">
            <v>0</v>
          </cell>
          <cell r="AK2268">
            <v>1</v>
          </cell>
          <cell r="AL2268">
            <v>0</v>
          </cell>
          <cell r="AM2268">
            <v>1</v>
          </cell>
          <cell r="AN2268">
            <v>1</v>
          </cell>
        </row>
        <row r="2269">
          <cell r="A2269" t="str">
            <v>C024051</v>
          </cell>
          <cell r="B2269">
            <v>5310</v>
          </cell>
          <cell r="D2269" t="str">
            <v>Concord Rd. 24L1 to Mdbk 16L1 Swap</v>
          </cell>
          <cell r="E2269" t="str">
            <v>P_Electric Distribution Line MA</v>
          </cell>
          <cell r="G2269" t="str">
            <v>NONE</v>
          </cell>
          <cell r="H2269" t="str">
            <v>NONE</v>
          </cell>
          <cell r="I2269" t="str">
            <v>BARYS, FRANCIS R</v>
          </cell>
          <cell r="L2269" t="str">
            <v>Load Relief</v>
          </cell>
          <cell r="O2269" t="str">
            <v>cancelled</v>
          </cell>
          <cell r="Q2269" t="str">
            <v>C24051</v>
          </cell>
          <cell r="R2269">
            <v>39302</v>
          </cell>
          <cell r="S2269" t="str">
            <v>barys</v>
          </cell>
          <cell r="U2269" t="str">
            <v>Extend Meadowbrook 16L1 and transfer load from Concord Rd. 24L1 to keep loading to within summer normal ratings.</v>
          </cell>
          <cell r="V2269" t="str">
            <v xml:space="preserve">  </v>
          </cell>
          <cell r="W2269" t="str">
            <v>The Concord Rd. 24L1 feeder load is forecasted to reach 113% of its summer normal rating. This project will keep loading to within ratings.</v>
          </cell>
          <cell r="X2269" t="str">
            <v>Div Ops-NE Electric</v>
          </cell>
          <cell r="Y2269" t="str">
            <v>75005310E</v>
          </cell>
          <cell r="Z2269" t="str">
            <v>MAE1000 - MA Electric Distribution PC</v>
          </cell>
          <cell r="AA2269" t="str">
            <v>NONE</v>
          </cell>
          <cell r="AB2269" t="str">
            <v>MASS PLANT - MA 5310 - MAE1000</v>
          </cell>
          <cell r="AE2269">
            <v>0</v>
          </cell>
          <cell r="AK2269">
            <v>39435</v>
          </cell>
        </row>
        <row r="2270">
          <cell r="A2270" t="str">
            <v>C024052</v>
          </cell>
          <cell r="B2270">
            <v>5310</v>
          </cell>
          <cell r="D2270" t="str">
            <v>Meadowbrook 16L3 to 2L3 Load Swap</v>
          </cell>
          <cell r="E2270" t="str">
            <v>P_Electric Distribution Line MA</v>
          </cell>
          <cell r="G2270" t="str">
            <v>35</v>
          </cell>
          <cell r="H2270" t="str">
            <v>NONE</v>
          </cell>
          <cell r="I2270" t="str">
            <v>BARYS, FRANCIS R</v>
          </cell>
          <cell r="J2270" t="str">
            <v>System Capacity &amp; Performance</v>
          </cell>
          <cell r="L2270" t="str">
            <v>Load Relief</v>
          </cell>
          <cell r="M2270" t="str">
            <v>Specific</v>
          </cell>
          <cell r="O2270" t="str">
            <v>cancelled</v>
          </cell>
          <cell r="P2270">
            <v>8290</v>
          </cell>
          <cell r="Q2270" t="str">
            <v>C24052</v>
          </cell>
          <cell r="R2270">
            <v>39302</v>
          </cell>
          <cell r="S2270" t="str">
            <v>barys</v>
          </cell>
          <cell r="U2270" t="str">
            <v>Upgrade N. Chelmsford 2L3 feeder and extend it to pick up Meadowbrook 16L3 load.</v>
          </cell>
          <cell r="V2270" t="str">
            <v xml:space="preserve">  </v>
          </cell>
          <cell r="W2270" t="str">
            <v>The Meadowbrook 16L3 feeder loading is forecasted to reach 110% of its summer normal rating. This project will keep loading to within ratings.</v>
          </cell>
          <cell r="X2270" t="str">
            <v>Div Ops-NE Electric</v>
          </cell>
          <cell r="Y2270" t="str">
            <v>75005310E</v>
          </cell>
          <cell r="Z2270" t="str">
            <v>MAE1000 - MA Electric Distribution PC</v>
          </cell>
          <cell r="AA2270" t="str">
            <v>NONE</v>
          </cell>
          <cell r="AB2270" t="str">
            <v>MASS PLANT - MA 5310 - MAE1000</v>
          </cell>
          <cell r="AE2270">
            <v>1</v>
          </cell>
          <cell r="AF2270" t="str">
            <v>1</v>
          </cell>
          <cell r="AG2270">
            <v>39835</v>
          </cell>
          <cell r="AH2270">
            <v>110000</v>
          </cell>
          <cell r="AK2270">
            <v>39883</v>
          </cell>
        </row>
        <row r="2271">
          <cell r="A2271" t="str">
            <v>C024056</v>
          </cell>
          <cell r="B2271">
            <v>5310</v>
          </cell>
          <cell r="D2271" t="str">
            <v>Law. 1J1-S. Union 61L1 Load Transf.</v>
          </cell>
          <cell r="E2271" t="str">
            <v>P_Electric Distribution Line MA</v>
          </cell>
          <cell r="G2271" t="str">
            <v>36</v>
          </cell>
          <cell r="H2271" t="str">
            <v>NONE</v>
          </cell>
          <cell r="I2271" t="str">
            <v>COURCY, PHIL</v>
          </cell>
          <cell r="J2271" t="str">
            <v>System Capacity &amp; Performance</v>
          </cell>
          <cell r="K2271" t="str">
            <v>D_Non-REP LINE OTHER</v>
          </cell>
          <cell r="L2271" t="str">
            <v>Load Relief</v>
          </cell>
          <cell r="M2271" t="str">
            <v>Specific</v>
          </cell>
          <cell r="N2271" t="str">
            <v>HUF/Feeder Health Review</v>
          </cell>
          <cell r="O2271" t="str">
            <v>Closed</v>
          </cell>
          <cell r="P2271">
            <v>8255</v>
          </cell>
          <cell r="Q2271" t="str">
            <v>C24056</v>
          </cell>
          <cell r="R2271">
            <v>39302</v>
          </cell>
          <cell r="S2271" t="str">
            <v>barys</v>
          </cell>
          <cell r="U2271" t="str">
            <v>Extend S. Union 61L1, convert and transfer Lawence 1J1 load to 61L1.</v>
          </cell>
          <cell r="V2271" t="str">
            <v xml:space="preserve">  </v>
          </cell>
          <cell r="W2271" t="str">
            <v>The Lawrence 1J1 feeder loading is forecasted to reach 107% of its summer normal rating. This project keeps loading to within ratings.</v>
          </cell>
          <cell r="X2271" t="str">
            <v>Div Ops-NE Electric</v>
          </cell>
          <cell r="Y2271" t="str">
            <v>75005310E</v>
          </cell>
          <cell r="Z2271" t="str">
            <v>MAE1000 - MA Electric Distribution PC</v>
          </cell>
          <cell r="AA2271" t="str">
            <v>NONE</v>
          </cell>
          <cell r="AB2271" t="str">
            <v>MASS PLANT - MA 5310 - MAE1000</v>
          </cell>
          <cell r="AE2271">
            <v>5</v>
          </cell>
          <cell r="AF2271" t="str">
            <v>5</v>
          </cell>
          <cell r="AG2271">
            <v>39961</v>
          </cell>
          <cell r="AH2271">
            <v>165000</v>
          </cell>
          <cell r="AI2271">
            <v>0</v>
          </cell>
          <cell r="AJ2271">
            <v>1</v>
          </cell>
          <cell r="AK2271">
            <v>1</v>
          </cell>
          <cell r="AL2271">
            <v>0</v>
          </cell>
          <cell r="AM2271">
            <v>1</v>
          </cell>
          <cell r="AN2271">
            <v>1</v>
          </cell>
        </row>
        <row r="2272">
          <cell r="A2272" t="str">
            <v>C024057</v>
          </cell>
          <cell r="B2272">
            <v>5310</v>
          </cell>
          <cell r="D2272" t="str">
            <v>N. Lawrence 6J6-8L2 Load Transfer</v>
          </cell>
          <cell r="E2272" t="str">
            <v>P_Electric Distribution Line MA</v>
          </cell>
          <cell r="G2272" t="str">
            <v>NONE</v>
          </cell>
          <cell r="H2272" t="str">
            <v>NONE</v>
          </cell>
          <cell r="I2272" t="str">
            <v>BARYS, FRANCIS R</v>
          </cell>
          <cell r="L2272" t="str">
            <v>Load Relief</v>
          </cell>
          <cell r="M2272" t="str">
            <v>Specific</v>
          </cell>
          <cell r="O2272" t="str">
            <v>cancelled</v>
          </cell>
          <cell r="Q2272" t="str">
            <v>C24057</v>
          </cell>
          <cell r="R2272">
            <v>39302</v>
          </cell>
          <cell r="S2272" t="str">
            <v>barys</v>
          </cell>
          <cell r="U2272" t="str">
            <v>Extend the W. Andover 8L2 feeder, convert and transfer load from N. Lawrence 6J6. This will keep loading to within ratings.</v>
          </cell>
          <cell r="V2272" t="str">
            <v xml:space="preserve">  </v>
          </cell>
          <cell r="W2272" t="str">
            <v>The N. Lawrence 6J6 feeder loading is forecasted to reach 105% of its summer normal rating. This project keeps loading to within ratings.</v>
          </cell>
          <cell r="X2272" t="str">
            <v>Div Ops-NE Electric</v>
          </cell>
          <cell r="Y2272" t="str">
            <v>75005310E</v>
          </cell>
          <cell r="Z2272" t="str">
            <v>MAE1000 - MA Electric Distribution PC</v>
          </cell>
          <cell r="AA2272" t="str">
            <v>NONE</v>
          </cell>
          <cell r="AB2272" t="str">
            <v>MASS PLANT - MA 5310 - MAE1000</v>
          </cell>
          <cell r="AE2272">
            <v>0</v>
          </cell>
          <cell r="AK2272">
            <v>40086</v>
          </cell>
        </row>
        <row r="2273">
          <cell r="A2273" t="str">
            <v>C024058</v>
          </cell>
          <cell r="B2273">
            <v>5310</v>
          </cell>
          <cell r="D2273" t="str">
            <v>N. Lawrence 6J8 Regulator Upgrade</v>
          </cell>
          <cell r="E2273" t="str">
            <v>P_Electric Distribution Sub MA</v>
          </cell>
          <cell r="G2273" t="str">
            <v>28</v>
          </cell>
          <cell r="H2273" t="str">
            <v>NONE</v>
          </cell>
          <cell r="I2273" t="str">
            <v>PERICOLA, STEVEN</v>
          </cell>
          <cell r="J2273" t="str">
            <v>System Capacity &amp; Performance</v>
          </cell>
          <cell r="K2273" t="str">
            <v>D_Non-REP LINE OTHER</v>
          </cell>
          <cell r="L2273" t="str">
            <v>Load Relief</v>
          </cell>
          <cell r="M2273" t="str">
            <v>Specific</v>
          </cell>
          <cell r="O2273" t="str">
            <v>cancelled</v>
          </cell>
          <cell r="P2273">
            <v>7399</v>
          </cell>
          <cell r="Q2273" t="str">
            <v>C24058</v>
          </cell>
          <cell r="R2273">
            <v>39302</v>
          </cell>
          <cell r="S2273" t="str">
            <v>barys</v>
          </cell>
          <cell r="U2273" t="str">
            <v>Replace the N. Lawrence 6J8 regulators to keep loading to within feeder ratings.</v>
          </cell>
          <cell r="V2273" t="str">
            <v xml:space="preserve">  </v>
          </cell>
          <cell r="W2273" t="str">
            <v>The N. Lawrence 6J8 feeder loading is forecasted to reach 107% of its summer normal rating. This project keep loading to within ratings.</v>
          </cell>
          <cell r="X2273" t="str">
            <v>Div Ops-NE Electric</v>
          </cell>
          <cell r="Y2273" t="str">
            <v>75005310E</v>
          </cell>
          <cell r="Z2273" t="str">
            <v>MAE1000 - MA Electric Distribution PC</v>
          </cell>
          <cell r="AA2273" t="str">
            <v>NONE</v>
          </cell>
          <cell r="AB2273" t="str">
            <v>SUB #6 NORTH LAWRENCE - WEST STREET</v>
          </cell>
          <cell r="AE2273">
            <v>1</v>
          </cell>
          <cell r="AF2273" t="str">
            <v>1</v>
          </cell>
          <cell r="AG2273">
            <v>39833</v>
          </cell>
          <cell r="AH2273">
            <v>84000</v>
          </cell>
          <cell r="AK2273">
            <v>41040</v>
          </cell>
        </row>
        <row r="2274">
          <cell r="A2274" t="str">
            <v>C024059</v>
          </cell>
          <cell r="B2274">
            <v>5310</v>
          </cell>
          <cell r="D2274" t="str">
            <v>Dale St. Load Swap from 59L6 &amp; 56L1</v>
          </cell>
          <cell r="E2274" t="str">
            <v>P_Electric Distribution Line MA</v>
          </cell>
          <cell r="G2274" t="str">
            <v>36</v>
          </cell>
          <cell r="H2274" t="str">
            <v>NONE</v>
          </cell>
          <cell r="I2274" t="str">
            <v>DWYER, JASON</v>
          </cell>
          <cell r="J2274" t="str">
            <v>System Capacity &amp; Performance</v>
          </cell>
          <cell r="K2274" t="str">
            <v>D_Non-REP LINE OTHER</v>
          </cell>
          <cell r="L2274" t="str">
            <v>Load Relief</v>
          </cell>
          <cell r="M2274" t="str">
            <v>Specific</v>
          </cell>
          <cell r="O2274" t="str">
            <v>Closed</v>
          </cell>
          <cell r="P2274">
            <v>7926</v>
          </cell>
          <cell r="Q2274" t="str">
            <v>C24059</v>
          </cell>
          <cell r="R2274">
            <v>39302</v>
          </cell>
          <cell r="S2274" t="str">
            <v>barys</v>
          </cell>
          <cell r="U2274" t="str">
            <v>Load transfers from the E. Tewksbury 59L6 and Woodchuck Hill 56L1 to the Dale St. 55L2 or L3 feeder will keep loading to within ratings.</v>
          </cell>
          <cell r="V2274" t="str">
            <v xml:space="preserve">  </v>
          </cell>
          <cell r="W2274" t="str">
            <v>The Woodchuck Hill 56L1 and E. Tewksbury 59L6 feeder loading is forecasted to reach 108 and 110% of their summer normal ratings, respectively. This project will keep loading to within ratings.</v>
          </cell>
          <cell r="X2274" t="str">
            <v>Div Ops-NE Electric</v>
          </cell>
          <cell r="Y2274" t="str">
            <v>75005310E</v>
          </cell>
          <cell r="Z2274" t="str">
            <v>MAE1000 - MA Electric Distribution PC</v>
          </cell>
          <cell r="AA2274" t="str">
            <v>NONE</v>
          </cell>
          <cell r="AB2274" t="str">
            <v>MASS PLANT - MA 5310 - MAE1000</v>
          </cell>
          <cell r="AE2274">
            <v>4</v>
          </cell>
          <cell r="AF2274" t="str">
            <v>4</v>
          </cell>
          <cell r="AG2274">
            <v>39850</v>
          </cell>
          <cell r="AH2274">
            <v>650000</v>
          </cell>
          <cell r="AI2274">
            <v>0</v>
          </cell>
          <cell r="AJ2274">
            <v>0</v>
          </cell>
          <cell r="AK2274">
            <v>0</v>
          </cell>
          <cell r="AL2274">
            <v>1</v>
          </cell>
          <cell r="AM2274">
            <v>0</v>
          </cell>
          <cell r="AN2274">
            <v>1</v>
          </cell>
        </row>
        <row r="2275">
          <cell r="A2275" t="str">
            <v>C024060</v>
          </cell>
          <cell r="B2275">
            <v>5310</v>
          </cell>
          <cell r="D2275" t="str">
            <v>Manchester 23H3 Relief</v>
          </cell>
          <cell r="E2275" t="str">
            <v>P_Electric Distribution Line MA</v>
          </cell>
          <cell r="G2275" t="str">
            <v>30</v>
          </cell>
          <cell r="H2275" t="str">
            <v>NONE</v>
          </cell>
          <cell r="I2275" t="str">
            <v>PENDRAKE, ROBERT</v>
          </cell>
          <cell r="J2275" t="str">
            <v>System Capacity &amp; Performance</v>
          </cell>
          <cell r="K2275" t="str">
            <v>D_Non-REP LINE OTHER</v>
          </cell>
          <cell r="L2275" t="str">
            <v>Load Relief</v>
          </cell>
          <cell r="M2275" t="str">
            <v>Specific</v>
          </cell>
          <cell r="N2275" t="str">
            <v>HUF/Feeder Health Review</v>
          </cell>
          <cell r="O2275" t="str">
            <v>Closed</v>
          </cell>
          <cell r="P2275">
            <v>8280</v>
          </cell>
          <cell r="Q2275" t="str">
            <v>C24060</v>
          </cell>
          <cell r="R2275">
            <v>39302</v>
          </cell>
          <cell r="S2275" t="str">
            <v>perico</v>
          </cell>
          <cell r="U2275" t="str">
            <v>Replace 3-167kVA stepdowns with 3-250kVA units and balance load to transfer load from 23H3 to W. Gloucester 28L2 to relieve the former feeder.</v>
          </cell>
          <cell r="V2275" t="str">
            <v xml:space="preserve">  </v>
          </cell>
          <cell r="W2275" t="str">
            <v xml:space="preserve">This work will relieve the 23H3, which is anticipated to be loaded to 101%of SN rating in 2009, by transferring load to West Gloucester#28L2. </v>
          </cell>
          <cell r="X2275" t="str">
            <v>Div Ops-NE Electric</v>
          </cell>
          <cell r="Y2275" t="str">
            <v>75005310E</v>
          </cell>
          <cell r="Z2275" t="str">
            <v>MAE1000 - MA Electric Distribution PC</v>
          </cell>
          <cell r="AA2275" t="str">
            <v>NONE</v>
          </cell>
          <cell r="AB2275" t="str">
            <v>SUB #23 MANCHESTER, MANCHESTER</v>
          </cell>
          <cell r="AE2275">
            <v>3</v>
          </cell>
          <cell r="AF2275" t="str">
            <v>3</v>
          </cell>
          <cell r="AG2275">
            <v>39920</v>
          </cell>
          <cell r="AH2275">
            <v>69000</v>
          </cell>
          <cell r="AI2275">
            <v>1</v>
          </cell>
          <cell r="AJ2275">
            <v>1</v>
          </cell>
          <cell r="AK2275">
            <v>1</v>
          </cell>
          <cell r="AL2275">
            <v>0</v>
          </cell>
          <cell r="AM2275">
            <v>1</v>
          </cell>
          <cell r="AN2275">
            <v>1</v>
          </cell>
        </row>
        <row r="2276">
          <cell r="A2276" t="str">
            <v>C024061</v>
          </cell>
          <cell r="B2276">
            <v>5310</v>
          </cell>
          <cell r="D2276" t="str">
            <v>Newburyport 36J2&amp; J4 Relief Ext36J1</v>
          </cell>
          <cell r="E2276" t="str">
            <v>P_Electric Distribution Line MA</v>
          </cell>
          <cell r="G2276" t="str">
            <v>36</v>
          </cell>
          <cell r="H2276" t="str">
            <v>NONE</v>
          </cell>
          <cell r="J2276" t="str">
            <v>System Capacity &amp; Performance</v>
          </cell>
          <cell r="K2276" t="str">
            <v>D_Non-REP LINE OTHER</v>
          </cell>
          <cell r="L2276" t="str">
            <v>Load Relief</v>
          </cell>
          <cell r="M2276" t="str">
            <v>Specific</v>
          </cell>
          <cell r="N2276" t="str">
            <v>HUF/Feeder Health Review</v>
          </cell>
          <cell r="O2276" t="str">
            <v>Closed</v>
          </cell>
          <cell r="P2276">
            <v>8372</v>
          </cell>
          <cell r="Q2276" t="str">
            <v>C24061</v>
          </cell>
          <cell r="R2276">
            <v>39302</v>
          </cell>
          <cell r="S2276" t="str">
            <v>perico</v>
          </cell>
          <cell r="U2276" t="str">
            <v>Extend 36J1 feeder with 3-4/0CU 5kV Aerial Cable to pick up load from 36J2, allowing the 36J2 to relieve the 36J4.</v>
          </cell>
          <cell r="V2276" t="str">
            <v xml:space="preserve">  </v>
          </cell>
          <cell r="W2276" t="str">
            <v>This work will relieve the 36J2(106%SN) and J4(101%SN) by extending the switching feeder 36J1 with aerial cable.</v>
          </cell>
          <cell r="X2276" t="str">
            <v>Div Ops-NE Electric</v>
          </cell>
          <cell r="Y2276" t="str">
            <v>75005310E</v>
          </cell>
          <cell r="Z2276" t="str">
            <v>MAE1000 - MA Electric Distribution PC</v>
          </cell>
          <cell r="AA2276" t="str">
            <v>NONE</v>
          </cell>
          <cell r="AB2276" t="str">
            <v>SUB #36 NEWBURYPORT - WATER STREET,</v>
          </cell>
          <cell r="AE2276">
            <v>3</v>
          </cell>
          <cell r="AF2276" t="str">
            <v>3</v>
          </cell>
          <cell r="AG2276">
            <v>39924</v>
          </cell>
          <cell r="AH2276">
            <v>310000</v>
          </cell>
          <cell r="AI2276">
            <v>0</v>
          </cell>
          <cell r="AJ2276">
            <v>0</v>
          </cell>
          <cell r="AK2276">
            <v>0</v>
          </cell>
          <cell r="AL2276">
            <v>0</v>
          </cell>
          <cell r="AM2276">
            <v>1</v>
          </cell>
          <cell r="AN2276">
            <v>1</v>
          </cell>
        </row>
        <row r="2277">
          <cell r="A2277" t="str">
            <v>C024062</v>
          </cell>
          <cell r="B2277">
            <v>5310</v>
          </cell>
          <cell r="D2277" t="str">
            <v>Medford 9C3 to 9C2 Transfer</v>
          </cell>
          <cell r="E2277" t="str">
            <v>P_Electric Distribution Line MA</v>
          </cell>
          <cell r="G2277" t="str">
            <v>36</v>
          </cell>
          <cell r="H2277" t="str">
            <v>NONE</v>
          </cell>
          <cell r="I2277" t="str">
            <v>RADZIK, CHRISTOPHER</v>
          </cell>
          <cell r="J2277" t="str">
            <v>System Capacity &amp; Performance</v>
          </cell>
          <cell r="L2277" t="str">
            <v>Load Relief</v>
          </cell>
          <cell r="M2277" t="str">
            <v>Specific</v>
          </cell>
          <cell r="N2277" t="str">
            <v>HUF/Feeder Health Review</v>
          </cell>
          <cell r="O2277" t="str">
            <v>Closed</v>
          </cell>
          <cell r="P2277">
            <v>8297</v>
          </cell>
          <cell r="Q2277" t="str">
            <v>C24062</v>
          </cell>
          <cell r="R2277">
            <v>39302</v>
          </cell>
          <cell r="S2277" t="str">
            <v>perico</v>
          </cell>
          <cell r="U2277" t="str">
            <v>Install 100 feet of 3-4/0CU EPR 5kV cable to build a feeder tie between 9C3 and 9C2. Transfer load from 9C3 to 9C2 to relieve the former feeder.</v>
          </cell>
          <cell r="V2277" t="str">
            <v xml:space="preserve">  </v>
          </cell>
          <cell r="W2277" t="str">
            <v>The 9C3 is anticipated to be loaded to 103% of SN in the summer of 2008. A transfer of load to 9C2 will relieve the feeder.</v>
          </cell>
          <cell r="X2277" t="str">
            <v>Div Ops-NE Electric</v>
          </cell>
          <cell r="Y2277" t="str">
            <v>75005310E</v>
          </cell>
          <cell r="Z2277" t="str">
            <v>MAE1000 - MA Electric Distribution PC</v>
          </cell>
          <cell r="AA2277" t="str">
            <v>NONE</v>
          </cell>
          <cell r="AB2277" t="str">
            <v>SUB #9 MEDFORD - SALEM STREET, MEDF</v>
          </cell>
          <cell r="AE2277">
            <v>4</v>
          </cell>
          <cell r="AF2277" t="str">
            <v>4</v>
          </cell>
          <cell r="AG2277">
            <v>39883</v>
          </cell>
          <cell r="AH2277">
            <v>233500</v>
          </cell>
          <cell r="AI2277">
            <v>0</v>
          </cell>
          <cell r="AJ2277">
            <v>0</v>
          </cell>
          <cell r="AK2277">
            <v>1</v>
          </cell>
          <cell r="AL2277">
            <v>0</v>
          </cell>
          <cell r="AM2277">
            <v>1</v>
          </cell>
          <cell r="AN2277">
            <v>1</v>
          </cell>
        </row>
        <row r="2278">
          <cell r="A2278" t="str">
            <v>C024068</v>
          </cell>
          <cell r="B2278">
            <v>5310</v>
          </cell>
          <cell r="D2278" t="str">
            <v>Road Const Rte 104 for Home Depot</v>
          </cell>
          <cell r="E2278" t="str">
            <v>P_Electric Distribution Line MA</v>
          </cell>
          <cell r="G2278" t="str">
            <v>41</v>
          </cell>
          <cell r="H2278" t="str">
            <v>NONE</v>
          </cell>
          <cell r="J2278" t="str">
            <v>Statutory/Regulatory</v>
          </cell>
          <cell r="L2278" t="str">
            <v>New Business - Commercial</v>
          </cell>
          <cell r="M2278" t="str">
            <v>Specific</v>
          </cell>
          <cell r="O2278" t="str">
            <v>Closed</v>
          </cell>
          <cell r="P2278">
            <v>8505</v>
          </cell>
          <cell r="Q2278" t="str">
            <v>C24068</v>
          </cell>
          <cell r="R2278">
            <v>39302</v>
          </cell>
          <cell r="S2278" t="str">
            <v>yepez</v>
          </cell>
          <cell r="U2278" t="str">
            <v>Route 104 road widening due to construction of Home Depot in Bridgewater. Relocate poles, OH facilities and UG conduit system/cable.</v>
          </cell>
          <cell r="V2278" t="str">
            <v>Home Depot will pay MECO $200,000</v>
          </cell>
          <cell r="W2278" t="str">
            <v>Project will capture charges for the relocation of NGRID facilities on Rte 104 in Bridgewater due to construction of the Home Depot store.</v>
          </cell>
          <cell r="X2278" t="str">
            <v>Div Ops-NE Electric</v>
          </cell>
          <cell r="Y2278" t="str">
            <v>75005310E</v>
          </cell>
          <cell r="Z2278" t="str">
            <v>MAE1000 - MA Electric Distribution PC</v>
          </cell>
          <cell r="AA2278" t="str">
            <v>NONE</v>
          </cell>
          <cell r="AB2278" t="str">
            <v>MASS PLANT - MA 5310 - MAE1000</v>
          </cell>
          <cell r="AE2278">
            <v>2</v>
          </cell>
          <cell r="AF2278" t="str">
            <v>2</v>
          </cell>
          <cell r="AG2278">
            <v>39504</v>
          </cell>
          <cell r="AH2278">
            <v>87443</v>
          </cell>
          <cell r="AI2278">
            <v>1</v>
          </cell>
          <cell r="AJ2278">
            <v>1</v>
          </cell>
          <cell r="AK2278">
            <v>1</v>
          </cell>
          <cell r="AL2278">
            <v>0</v>
          </cell>
          <cell r="AM2278">
            <v>1</v>
          </cell>
          <cell r="AN2278">
            <v>1</v>
          </cell>
        </row>
        <row r="2279">
          <cell r="A2279" t="str">
            <v>C024071</v>
          </cell>
          <cell r="B2279">
            <v>5310</v>
          </cell>
          <cell r="D2279" t="str">
            <v>SE-NBORO Allen St Reconductor 313W4</v>
          </cell>
          <cell r="E2279" t="str">
            <v>P_Electric Distribution Line MA</v>
          </cell>
          <cell r="G2279" t="str">
            <v>NONE</v>
          </cell>
          <cell r="H2279" t="str">
            <v>NONE</v>
          </cell>
          <cell r="L2279" t="str">
            <v>Load Relief</v>
          </cell>
          <cell r="O2279" t="str">
            <v>cancelled</v>
          </cell>
          <cell r="Q2279" t="str">
            <v>C24071</v>
          </cell>
          <cell r="R2279">
            <v>39303</v>
          </cell>
          <cell r="S2279" t="str">
            <v>lindes</v>
          </cell>
          <cell r="U2279" t="str">
            <v>Reconductor 336 SPCR (~1300') on the 313W4 (Allen St.) - Load Relief</v>
          </cell>
          <cell r="V2279" t="str">
            <v xml:space="preserve">  </v>
          </cell>
          <cell r="W2279" t="str">
            <v>313W4 feeder at 102% SN in 2009</v>
          </cell>
          <cell r="X2279" t="str">
            <v>Div Ops-NE Electric</v>
          </cell>
          <cell r="Y2279" t="str">
            <v>75005310E</v>
          </cell>
          <cell r="Z2279" t="str">
            <v>MAE1000 - MA Electric Distribution PC</v>
          </cell>
          <cell r="AA2279" t="str">
            <v>NONE</v>
          </cell>
          <cell r="AB2279" t="str">
            <v>MASS PLANT - MA 5310 - MAE1000</v>
          </cell>
          <cell r="AE2279">
            <v>0</v>
          </cell>
          <cell r="AK2279">
            <v>39344</v>
          </cell>
        </row>
        <row r="2280">
          <cell r="A2280" t="str">
            <v>C024072</v>
          </cell>
          <cell r="B2280">
            <v>5310</v>
          </cell>
          <cell r="D2280" t="str">
            <v>SE ATT 9L6 and 9L3 Dist Line</v>
          </cell>
          <cell r="E2280" t="str">
            <v>P_Electric Distribution Line MA</v>
          </cell>
          <cell r="F2280" t="str">
            <v>DCIG0408P33C</v>
          </cell>
          <cell r="G2280" t="str">
            <v>30</v>
          </cell>
          <cell r="H2280" t="str">
            <v>NONE</v>
          </cell>
          <cell r="I2280" t="str">
            <v>SMALL, JASON</v>
          </cell>
          <cell r="J2280" t="str">
            <v>System Capacity &amp; Performance</v>
          </cell>
          <cell r="K2280" t="str">
            <v>D_Non-REP LINE OTHER</v>
          </cell>
          <cell r="L2280" t="str">
            <v>Load Relief</v>
          </cell>
          <cell r="M2280" t="str">
            <v>Specific</v>
          </cell>
          <cell r="O2280" t="str">
            <v>Closed</v>
          </cell>
          <cell r="P2280">
            <v>8538</v>
          </cell>
          <cell r="Q2280" t="str">
            <v>C24072</v>
          </cell>
          <cell r="R2280">
            <v>39303</v>
          </cell>
          <cell r="S2280" t="str">
            <v>duffjo</v>
          </cell>
          <cell r="U2280" t="str">
            <v>Install 200 ft of 1000 Al ug  cable and 5000ft 477 mainline for new Read St 9L6 feeder and install 8000 ft 477 mainline for reconfigured 9L3 feeder.  Revised estimate 5 for total funding of project is $1.595 M. Includes 60K of tranfer</v>
          </cell>
          <cell r="V2280" t="str">
            <v>The 9L6 feeder will follow the ROW path from sub to Newport ave in SA, while the 9L3 will be installed along Rt 123 from Read to Thacher. Separate WO will be opened for each line.  Approved on 12/12/2007 Al labarre approved but the estimamte was looking f</v>
          </cell>
          <cell r="W2280" t="str">
            <v xml:space="preserve">Load relief for Attleboro area feeders around Read St. The new 9L6 feeder is needed by summer 2009. The reconfigured 9L3 feeder needed by fall of 2009. </v>
          </cell>
          <cell r="X2280" t="str">
            <v>Div Ops-NE Electric</v>
          </cell>
          <cell r="Y2280" t="str">
            <v>75005310E</v>
          </cell>
          <cell r="Z2280" t="str">
            <v>MAE1000 - MA Electric Distribution PC</v>
          </cell>
          <cell r="AA2280" t="str">
            <v>NONE</v>
          </cell>
          <cell r="AB2280" t="str">
            <v>MASS PLANT - MA 5310 - MAE1000</v>
          </cell>
          <cell r="AE2280">
            <v>5</v>
          </cell>
          <cell r="AF2280" t="str">
            <v>5</v>
          </cell>
          <cell r="AG2280">
            <v>39658</v>
          </cell>
          <cell r="AH2280">
            <v>1595000</v>
          </cell>
          <cell r="AI2280">
            <v>0</v>
          </cell>
          <cell r="AJ2280">
            <v>0</v>
          </cell>
          <cell r="AK2280">
            <v>0</v>
          </cell>
          <cell r="AL2280">
            <v>1</v>
          </cell>
          <cell r="AM2280">
            <v>0</v>
          </cell>
          <cell r="AN2280">
            <v>1</v>
          </cell>
        </row>
        <row r="2281">
          <cell r="A2281" t="str">
            <v>C024073</v>
          </cell>
          <cell r="B2281">
            <v>5310</v>
          </cell>
          <cell r="D2281" t="str">
            <v>SE-WBORO 314W5 Getaway and Recond</v>
          </cell>
          <cell r="E2281" t="str">
            <v>P_Electric Distribution Line MA</v>
          </cell>
          <cell r="G2281" t="str">
            <v>NONE</v>
          </cell>
          <cell r="H2281" t="str">
            <v>NONE</v>
          </cell>
          <cell r="L2281" t="str">
            <v>Load Relief</v>
          </cell>
          <cell r="O2281" t="str">
            <v>cancelled</v>
          </cell>
          <cell r="Q2281" t="str">
            <v>C24073</v>
          </cell>
          <cell r="R2281">
            <v>39303</v>
          </cell>
          <cell r="S2281" t="str">
            <v>lindes</v>
          </cell>
          <cell r="U2281" t="str">
            <v xml:space="preserve">Upgrade the 314W5 getaway to CU and reconducor the 336 Al (Bare and SPCR) to 477 SPCR on E. Main St. and Lyons St. </v>
          </cell>
          <cell r="V2281" t="str">
            <v>project cancelled per Sarah Linderme 11/9/07</v>
          </cell>
          <cell r="W2281" t="str">
            <v>314W5 feeder at 107% SN in 2008</v>
          </cell>
          <cell r="X2281" t="str">
            <v>Div Ops-NE Electric</v>
          </cell>
          <cell r="Y2281" t="str">
            <v>75005310E</v>
          </cell>
          <cell r="Z2281" t="str">
            <v>MAE1000 - MA Electric Distribution PC</v>
          </cell>
          <cell r="AA2281" t="str">
            <v>NONE</v>
          </cell>
          <cell r="AB2281" t="str">
            <v>MASS PLANT - MA 5310 - MAE1000</v>
          </cell>
          <cell r="AE2281">
            <v>0</v>
          </cell>
          <cell r="AK2281">
            <v>39399</v>
          </cell>
        </row>
        <row r="2282">
          <cell r="A2282" t="str">
            <v>C024075</v>
          </cell>
          <cell r="B2282">
            <v>5310</v>
          </cell>
          <cell r="D2282" t="str">
            <v>SE ATT Read St 9L6 Fdr Position</v>
          </cell>
          <cell r="E2282" t="str">
            <v>P_Electric Distribution Sub MA</v>
          </cell>
          <cell r="F2282" t="str">
            <v>DCIG0408P33C</v>
          </cell>
          <cell r="G2282" t="str">
            <v>30</v>
          </cell>
          <cell r="H2282" t="str">
            <v>NONE</v>
          </cell>
          <cell r="I2282" t="str">
            <v>MAXIMOVICH, GEORGE</v>
          </cell>
          <cell r="J2282" t="str">
            <v>System Capacity &amp; Performance</v>
          </cell>
          <cell r="K2282" t="str">
            <v>D_Non-REP SUB OTHER</v>
          </cell>
          <cell r="L2282" t="str">
            <v>Load Relief</v>
          </cell>
          <cell r="M2282" t="str">
            <v>Specific</v>
          </cell>
          <cell r="O2282" t="str">
            <v>Closed</v>
          </cell>
          <cell r="P2282">
            <v>7502</v>
          </cell>
          <cell r="Q2282" t="str">
            <v>C24075</v>
          </cell>
          <cell r="R2282">
            <v>39303</v>
          </cell>
          <cell r="S2282" t="str">
            <v>duffjo</v>
          </cell>
          <cell r="U2282" t="str">
            <v>Install Read St 9L6 feeder at sub including breaker, regulators, relays and controls_x000D_
_x000D_
PRELIMINARY ENGR ONLY</v>
          </cell>
          <cell r="V2282" t="str">
            <v>Structure and pads already built</v>
          </cell>
          <cell r="W2282" t="str">
            <v>Load relief for Attleboro area feeders esp 9L3 in So. Attleboro</v>
          </cell>
          <cell r="X2282" t="str">
            <v>Div Ops-NE Electric</v>
          </cell>
          <cell r="Y2282" t="str">
            <v>75005310E</v>
          </cell>
          <cell r="Z2282" t="str">
            <v>MAE1000 - MA Electric Distribution PC</v>
          </cell>
          <cell r="AA2282" t="str">
            <v>NONE</v>
          </cell>
          <cell r="AB2282" t="str">
            <v>MASS PLANT - MA 5310 - MAE1000</v>
          </cell>
          <cell r="AE2282">
            <v>4</v>
          </cell>
          <cell r="AF2282" t="str">
            <v>4</v>
          </cell>
          <cell r="AG2282">
            <v>39658</v>
          </cell>
          <cell r="AH2282">
            <v>660000</v>
          </cell>
          <cell r="AI2282">
            <v>0</v>
          </cell>
          <cell r="AJ2282">
            <v>0</v>
          </cell>
          <cell r="AK2282">
            <v>0</v>
          </cell>
          <cell r="AL2282">
            <v>1</v>
          </cell>
          <cell r="AM2282">
            <v>0</v>
          </cell>
          <cell r="AN2282">
            <v>1</v>
          </cell>
        </row>
        <row r="2283">
          <cell r="A2283" t="str">
            <v>C024079</v>
          </cell>
          <cell r="B2283">
            <v>5310</v>
          </cell>
          <cell r="D2283" t="str">
            <v>Relocate 2340 Line</v>
          </cell>
          <cell r="E2283" t="str">
            <v>P_Electric Distribution Line MA</v>
          </cell>
          <cell r="G2283" t="str">
            <v>NONE</v>
          </cell>
          <cell r="H2283" t="str">
            <v>NONE</v>
          </cell>
          <cell r="I2283" t="str">
            <v>SPRITE, REID</v>
          </cell>
          <cell r="L2283" t="str">
            <v>Public Requirements</v>
          </cell>
          <cell r="M2283" t="str">
            <v>Specific</v>
          </cell>
          <cell r="O2283" t="str">
            <v>cancelled</v>
          </cell>
          <cell r="Q2283" t="str">
            <v>C24079</v>
          </cell>
          <cell r="R2283">
            <v>39303</v>
          </cell>
          <cell r="S2283" t="str">
            <v>spritr</v>
          </cell>
          <cell r="U2283" t="str">
            <v>Relocate the 2340 line near the Lynnway in Lynn, MA at the request of Atlantic Toyota at 671 Lynnway.</v>
          </cell>
          <cell r="V2283" t="str">
            <v xml:space="preserve">  </v>
          </cell>
          <cell r="W2283" t="str">
            <v>Atlanic Toyota at 671 Lynnway in Lynn, MA, is planning a building addition that will overlap a current National Grid easement area.  The customer would like this line relocated to the rear of their property at their expense.  So, the direct buried cable i</v>
          </cell>
          <cell r="X2283" t="str">
            <v>Div Ops-NE Electric</v>
          </cell>
          <cell r="Y2283" t="str">
            <v>75005310E</v>
          </cell>
          <cell r="Z2283" t="str">
            <v>MAE1000 - MA Electric Distribution PC</v>
          </cell>
          <cell r="AA2283" t="str">
            <v>NONE</v>
          </cell>
          <cell r="AB2283" t="str">
            <v>MASS PLANT - MA 5310 - MAE1000</v>
          </cell>
          <cell r="AE2283">
            <v>1</v>
          </cell>
          <cell r="AF2283" t="str">
            <v>1</v>
          </cell>
          <cell r="AG2283">
            <v>39353</v>
          </cell>
          <cell r="AH2283">
            <v>10000</v>
          </cell>
          <cell r="AK2283">
            <v>39625</v>
          </cell>
        </row>
        <row r="2284">
          <cell r="A2284" t="str">
            <v>C024081</v>
          </cell>
          <cell r="B2284">
            <v>5310</v>
          </cell>
          <cell r="D2284" t="str">
            <v>WBRO 314W3 Getaway, Recond, Bypass</v>
          </cell>
          <cell r="E2284" t="str">
            <v>P_Electric Distribution Line MA</v>
          </cell>
          <cell r="G2284" t="str">
            <v>36</v>
          </cell>
          <cell r="H2284" t="str">
            <v>NONE</v>
          </cell>
          <cell r="J2284" t="str">
            <v>System Capacity &amp; Performance</v>
          </cell>
          <cell r="K2284" t="str">
            <v>D_Non-REP LINE OTHER</v>
          </cell>
          <cell r="L2284" t="str">
            <v>Load Relief</v>
          </cell>
          <cell r="M2284" t="str">
            <v>Specific</v>
          </cell>
          <cell r="N2284" t="str">
            <v>HUF/Feeder Health Review</v>
          </cell>
          <cell r="O2284" t="str">
            <v>Closed</v>
          </cell>
          <cell r="P2284">
            <v>8789</v>
          </cell>
          <cell r="Q2284" t="str">
            <v>C24081</v>
          </cell>
          <cell r="R2284">
            <v>39303</v>
          </cell>
          <cell r="S2284" t="str">
            <v>lindes</v>
          </cell>
          <cell r="U2284" t="str">
            <v>Upgrade the 314W3 getaway to CU (~375')and then extend it along Flander's Rd. (~3800') to the highway crossing to switch 120A of load from the 317W4 to the 314W3.  _x000D_
Also, double ckt the 310W3 along Rt. 9 for bypass(~7200') and switch</v>
          </cell>
          <cell r="V2284" t="str">
            <v>This workorder is currently being submitted for approval for PRELIMINARY ENGINEERING ONLY</v>
          </cell>
          <cell r="W2284" t="str">
            <v>317W4 and 310W3 each at 105% of SN in 2009.</v>
          </cell>
          <cell r="X2284" t="str">
            <v>Div Ops-NE Electric</v>
          </cell>
          <cell r="Y2284" t="str">
            <v>75005310E</v>
          </cell>
          <cell r="Z2284" t="str">
            <v>MAE1000 - MA Electric Distribution PC</v>
          </cell>
          <cell r="AA2284" t="str">
            <v>NONE</v>
          </cell>
          <cell r="AB2284" t="str">
            <v>MASS PLANT - MA 5310 - MAE1000</v>
          </cell>
          <cell r="AE2284">
            <v>4</v>
          </cell>
          <cell r="AF2284" t="str">
            <v>4</v>
          </cell>
          <cell r="AG2284">
            <v>40267</v>
          </cell>
          <cell r="AH2284">
            <v>889400</v>
          </cell>
          <cell r="AI2284">
            <v>0</v>
          </cell>
          <cell r="AJ2284">
            <v>0</v>
          </cell>
          <cell r="AK2284">
            <v>0</v>
          </cell>
          <cell r="AL2284">
            <v>1</v>
          </cell>
          <cell r="AM2284">
            <v>0</v>
          </cell>
          <cell r="AN2284">
            <v>1</v>
          </cell>
        </row>
        <row r="2285">
          <cell r="A2285" t="str">
            <v>C024091</v>
          </cell>
          <cell r="B2285">
            <v>5310</v>
          </cell>
          <cell r="D2285" t="str">
            <v>CN-E Wmnstr Sub New 609W1 Regs</v>
          </cell>
          <cell r="E2285" t="str">
            <v>P_Electric Distribution Sub MA</v>
          </cell>
          <cell r="G2285" t="str">
            <v>42</v>
          </cell>
          <cell r="H2285" t="str">
            <v>NONE</v>
          </cell>
          <cell r="I2285" t="str">
            <v>MAXIMOVICH, GEORGE</v>
          </cell>
          <cell r="J2285" t="str">
            <v>System Capacity &amp; Performance</v>
          </cell>
          <cell r="L2285" t="str">
            <v>Load Relief</v>
          </cell>
          <cell r="M2285" t="str">
            <v>Specific</v>
          </cell>
          <cell r="O2285" t="str">
            <v>Closed</v>
          </cell>
          <cell r="P2285">
            <v>7242</v>
          </cell>
          <cell r="Q2285" t="str">
            <v>C24091</v>
          </cell>
          <cell r="R2285">
            <v>39303</v>
          </cell>
          <cell r="S2285" t="str">
            <v>thomp</v>
          </cell>
          <cell r="U2285" t="str">
            <v>CN-E Wmnstr Sub New 609W1 Regs</v>
          </cell>
          <cell r="V2285" t="str">
            <v>Estimnate updated per estimate from M Wright, document attached</v>
          </cell>
          <cell r="W2285" t="str">
            <v>Load Relief</v>
          </cell>
          <cell r="X2285" t="str">
            <v>Div Ops-NE Electric</v>
          </cell>
          <cell r="Y2285" t="str">
            <v>75005310E</v>
          </cell>
          <cell r="Z2285" t="str">
            <v>MAE1000 - MA Electric Distribution PC</v>
          </cell>
          <cell r="AA2285" t="str">
            <v>NONE</v>
          </cell>
          <cell r="AB2285" t="str">
            <v>SUB #609 EAST WESTMINSTER - DEPOT R</v>
          </cell>
          <cell r="AE2285">
            <v>6</v>
          </cell>
          <cell r="AF2285" t="str">
            <v>6</v>
          </cell>
          <cell r="AG2285">
            <v>39584</v>
          </cell>
          <cell r="AH2285">
            <v>200000</v>
          </cell>
          <cell r="AI2285">
            <v>0</v>
          </cell>
          <cell r="AJ2285">
            <v>1</v>
          </cell>
          <cell r="AK2285">
            <v>1</v>
          </cell>
          <cell r="AL2285">
            <v>0</v>
          </cell>
          <cell r="AM2285">
            <v>1</v>
          </cell>
          <cell r="AN2285">
            <v>1</v>
          </cell>
        </row>
        <row r="2286">
          <cell r="A2286" t="str">
            <v>C024092</v>
          </cell>
          <cell r="B2286">
            <v>5310</v>
          </cell>
          <cell r="D2286" t="str">
            <v>SE-WBORO Sub - Add 312W6 Fdr Pos</v>
          </cell>
          <cell r="E2286" t="str">
            <v>P_Electric Distribution Sub MA</v>
          </cell>
          <cell r="G2286" t="str">
            <v>NONE</v>
          </cell>
          <cell r="H2286" t="str">
            <v>NONE</v>
          </cell>
          <cell r="L2286" t="str">
            <v>Load Relief</v>
          </cell>
          <cell r="M2286" t="str">
            <v>Specific</v>
          </cell>
          <cell r="O2286" t="str">
            <v>cancelled</v>
          </cell>
          <cell r="Q2286" t="str">
            <v>C24092</v>
          </cell>
          <cell r="R2286">
            <v>39304</v>
          </cell>
          <cell r="S2286" t="str">
            <v>lindes</v>
          </cell>
          <cell r="U2286" t="str">
            <v>Add new 312W6  feeder position</v>
          </cell>
          <cell r="V2286" t="str">
            <v xml:space="preserve">  </v>
          </cell>
          <cell r="W2286" t="str">
            <v xml:space="preserve">312W3, 312W5, and 314W3 feeders over 100% of summer normal in 2010.  Also &gt;20MW of unserved load for loss of E. Main St. </v>
          </cell>
          <cell r="X2286" t="str">
            <v>Div Ops-NE Electric</v>
          </cell>
          <cell r="Y2286" t="str">
            <v>75005310E</v>
          </cell>
          <cell r="Z2286" t="str">
            <v>MAE1000 - MA Electric Distribution PC</v>
          </cell>
          <cell r="AA2286" t="str">
            <v>NONE</v>
          </cell>
          <cell r="AB2286" t="str">
            <v>SUB #312 WESTBORO - WATER ST, WESTB</v>
          </cell>
          <cell r="AE2286">
            <v>0</v>
          </cell>
          <cell r="AK2286">
            <v>39846</v>
          </cell>
        </row>
        <row r="2287">
          <cell r="A2287" t="str">
            <v>C024093</v>
          </cell>
          <cell r="B2287">
            <v>5310</v>
          </cell>
          <cell r="D2287" t="str">
            <v>SE-WBORO New 312W6 fdr to Wboro</v>
          </cell>
          <cell r="E2287" t="str">
            <v>P_Electric Distribution Line MA</v>
          </cell>
          <cell r="G2287" t="str">
            <v>NONE</v>
          </cell>
          <cell r="H2287" t="str">
            <v>NONE</v>
          </cell>
          <cell r="L2287" t="str">
            <v>Load Relief</v>
          </cell>
          <cell r="M2287" t="str">
            <v>Specific</v>
          </cell>
          <cell r="O2287" t="str">
            <v>cancelled</v>
          </cell>
          <cell r="Q2287" t="str">
            <v>C24093</v>
          </cell>
          <cell r="R2287">
            <v>39304</v>
          </cell>
          <cell r="S2287" t="str">
            <v>lindes</v>
          </cell>
          <cell r="U2287" t="str">
            <v>Add getaway for new 312W6 feeder and split the current 312W3 feeder.  Also, reconductor Milk St. (~2200') and install a loadbreak switch on Lyman St. to maintain switching flexibility._x000D_
Switch 122A from the 312W5 and 54 A from the 314W3 onto the new 312W6</v>
          </cell>
          <cell r="V2287" t="str">
            <v xml:space="preserve">  </v>
          </cell>
          <cell r="W2287" t="str">
            <v xml:space="preserve">312W3, 312W5, and 314W1 feeders over 100% on SN in 2010.  Also &gt;20 MW unserved for loss of E. Main St. </v>
          </cell>
          <cell r="X2287" t="str">
            <v>Div Ops-NE Electric</v>
          </cell>
          <cell r="Y2287" t="str">
            <v>75005310E</v>
          </cell>
          <cell r="Z2287" t="str">
            <v>MAE1000 - MA Electric Distribution PC</v>
          </cell>
          <cell r="AA2287" t="str">
            <v>NONE</v>
          </cell>
          <cell r="AB2287" t="str">
            <v>MASS PLANT - MA 5310 - MAE1000</v>
          </cell>
          <cell r="AE2287">
            <v>0</v>
          </cell>
          <cell r="AK2287">
            <v>39846</v>
          </cell>
        </row>
        <row r="2288">
          <cell r="A2288" t="str">
            <v>C024094</v>
          </cell>
          <cell r="B2288">
            <v>5310</v>
          </cell>
          <cell r="D2288" t="str">
            <v>SE ATT Inst 477 Tiffany St 9L3</v>
          </cell>
          <cell r="E2288" t="str">
            <v>P_Electric Distribution Line MA</v>
          </cell>
          <cell r="G2288" t="str">
            <v>27</v>
          </cell>
          <cell r="H2288" t="str">
            <v>15</v>
          </cell>
          <cell r="I2288" t="str">
            <v>BAUER, JAMES</v>
          </cell>
          <cell r="J2288" t="str">
            <v>System Capacity &amp; Performance</v>
          </cell>
          <cell r="L2288" t="str">
            <v>Load Relief</v>
          </cell>
          <cell r="M2288" t="str">
            <v>Specific</v>
          </cell>
          <cell r="O2288" t="str">
            <v>cancelled</v>
          </cell>
          <cell r="P2288">
            <v>8539</v>
          </cell>
          <cell r="Q2288" t="str">
            <v>C24094</v>
          </cell>
          <cell r="R2288">
            <v>39304</v>
          </cell>
          <cell r="S2288" t="str">
            <v>duffjo</v>
          </cell>
          <cell r="U2288" t="str">
            <v>Install 2500 ft of 477 al and 500 ft of 1000al cable on Tiffany St in Attleboro from South St to entrance to Attleboro Commerce Dr. to extend the 9L3 feeder.  Underground work is needed to cross under Rt 95 and the adjacent 69kv lines</v>
          </cell>
          <cell r="V2288" t="str">
            <v>Will be needed IF the load develops in the new Attleboro Commerce Park off Tiffany St. It will be initially fed from Read 9L2._x000D_
_x000D_
Cancelled - no longer needed</v>
          </cell>
          <cell r="W2288" t="str">
            <v xml:space="preserve">Needed for new load at Attleboro Commerce Park by summer 2009._x000D_
Depends on load growth in new commerce area. Will be fed from 9L2 on County St initially. Work will extend 9L3 to Park. </v>
          </cell>
          <cell r="X2288" t="str">
            <v>Div Ops-NE Electric</v>
          </cell>
          <cell r="Y2288" t="str">
            <v>75005310E</v>
          </cell>
          <cell r="Z2288" t="str">
            <v>MAE1000 - MA Electric Distribution PC</v>
          </cell>
          <cell r="AA2288" t="str">
            <v>NONE</v>
          </cell>
          <cell r="AB2288" t="str">
            <v>MASS PLANT - MA 5310 - MAE1000</v>
          </cell>
          <cell r="AE2288">
            <v>0</v>
          </cell>
          <cell r="AK2288">
            <v>41075</v>
          </cell>
        </row>
        <row r="2289">
          <cell r="A2289" t="str">
            <v>C024095</v>
          </cell>
          <cell r="B2289">
            <v>5310</v>
          </cell>
          <cell r="D2289" t="str">
            <v>SE ATT Inst LS recl Sturdy Hosp</v>
          </cell>
          <cell r="E2289" t="str">
            <v>P_Electric Distribution Line MA</v>
          </cell>
          <cell r="G2289" t="str">
            <v>49</v>
          </cell>
          <cell r="H2289" t="str">
            <v>NONE</v>
          </cell>
          <cell r="I2289" t="str">
            <v>PARENTEAU, STEVE</v>
          </cell>
          <cell r="J2289" t="str">
            <v>System Capacity &amp; Performance</v>
          </cell>
          <cell r="L2289" t="str">
            <v>Load Relief</v>
          </cell>
          <cell r="M2289" t="str">
            <v>Specific</v>
          </cell>
          <cell r="O2289" t="str">
            <v>Closed</v>
          </cell>
          <cell r="P2289">
            <v>8540</v>
          </cell>
          <cell r="Q2289" t="str">
            <v>C24095</v>
          </cell>
          <cell r="R2289">
            <v>39304</v>
          </cell>
          <cell r="S2289" t="str">
            <v>duffjo</v>
          </cell>
          <cell r="U2289" t="str">
            <v>Install two LS reclosers on Dunham St to serve Sturdy Hospital. Preferred feeder is Chartley 8L1 and backup is the Read 9L4 feeder.</v>
          </cell>
          <cell r="V2289" t="str">
            <v>Rev 3 represents the full amount study grade estimate.</v>
          </cell>
          <cell r="W2289" t="str">
            <v>The installation of two LS reclosers is needed to allow NGRID to take control of the auto transfer of load for this 3MW customer. They will be served by the 8L1 preferred and the 9L4 as the backup. Both feeders will connect into a 13.8/4 step down xfrm to</v>
          </cell>
          <cell r="X2289" t="str">
            <v>Div Ops-NE Electric</v>
          </cell>
          <cell r="Y2289" t="str">
            <v>75005310E</v>
          </cell>
          <cell r="Z2289" t="str">
            <v>MAE1000 - MA Electric Distribution PC</v>
          </cell>
          <cell r="AA2289" t="str">
            <v>NONE</v>
          </cell>
          <cell r="AB2289" t="str">
            <v>MASS PLANT - MA 5310 - MAE1000</v>
          </cell>
          <cell r="AE2289">
            <v>4</v>
          </cell>
          <cell r="AF2289" t="str">
            <v>4</v>
          </cell>
          <cell r="AG2289">
            <v>39822</v>
          </cell>
          <cell r="AH2289">
            <v>102300</v>
          </cell>
          <cell r="AI2289">
            <v>0</v>
          </cell>
          <cell r="AJ2289">
            <v>1</v>
          </cell>
          <cell r="AK2289">
            <v>1</v>
          </cell>
          <cell r="AL2289">
            <v>0</v>
          </cell>
          <cell r="AM2289">
            <v>1</v>
          </cell>
          <cell r="AN2289">
            <v>1</v>
          </cell>
        </row>
        <row r="2290">
          <cell r="A2290" t="str">
            <v>C024096</v>
          </cell>
          <cell r="B2290">
            <v>5310</v>
          </cell>
          <cell r="D2290" t="str">
            <v>SS WEY Recon Pleasant St 12W3</v>
          </cell>
          <cell r="E2290" t="str">
            <v>P_Electric Distribution Line MA</v>
          </cell>
          <cell r="G2290" t="str">
            <v>49</v>
          </cell>
          <cell r="H2290" t="str">
            <v>17</v>
          </cell>
          <cell r="I2290" t="str">
            <v>PANOS, RAFAEL</v>
          </cell>
          <cell r="J2290" t="str">
            <v>System Capacity &amp; Performance</v>
          </cell>
          <cell r="K2290" t="str">
            <v>D_Non-REP General/ Other</v>
          </cell>
          <cell r="L2290" t="str">
            <v>Load Relief</v>
          </cell>
          <cell r="M2290" t="str">
            <v>Specific</v>
          </cell>
          <cell r="O2290" t="str">
            <v>Closed</v>
          </cell>
          <cell r="P2290">
            <v>8692</v>
          </cell>
          <cell r="Q2290" t="str">
            <v>C24096</v>
          </cell>
          <cell r="R2290">
            <v>39304</v>
          </cell>
          <cell r="S2290" t="str">
            <v>duffjo</v>
          </cell>
          <cell r="U2290" t="str">
            <v>Reconductor 1000 ft of 1/0al on Pleasant St near Union St with 477al. Load will be transferred from 12W4 to 12W3 by summer 2008 to allow 12W4 to serve Southfield Phase 1A load. Work will allow extension of 12W3 to serve Southfield Dev</v>
          </cell>
          <cell r="V2290" t="str">
            <v>Needed for load relief in summer 2009</v>
          </cell>
          <cell r="W2290" t="str">
            <v>Needed for load relief with additional load added at Southfield phase 1A in 2008.  Load on Pleasant St will be xfer from 12W4 to 12W3 beyond the intersection of Pleasant and Union. This section will xfer appr 2MW from 12W4 to 12W3.  Will allow capacity on</v>
          </cell>
          <cell r="X2290" t="str">
            <v>Div Ops-NE Electric</v>
          </cell>
          <cell r="Y2290" t="str">
            <v>75005310E</v>
          </cell>
          <cell r="Z2290" t="str">
            <v>MAE1000 - MA Electric Distribution PC</v>
          </cell>
          <cell r="AA2290" t="str">
            <v>NONE</v>
          </cell>
          <cell r="AB2290" t="str">
            <v>MASS PLANT - MA 5310 - MAE1000</v>
          </cell>
          <cell r="AE2290">
            <v>2</v>
          </cell>
          <cell r="AF2290" t="str">
            <v>2</v>
          </cell>
          <cell r="AG2290">
            <v>41213</v>
          </cell>
          <cell r="AH2290">
            <v>169600</v>
          </cell>
          <cell r="AI2290">
            <v>0</v>
          </cell>
          <cell r="AJ2290">
            <v>1</v>
          </cell>
          <cell r="AK2290">
            <v>1</v>
          </cell>
          <cell r="AL2290">
            <v>0</v>
          </cell>
          <cell r="AM2290">
            <v>1</v>
          </cell>
          <cell r="AN2290">
            <v>1</v>
          </cell>
        </row>
        <row r="2291">
          <cell r="A2291" t="str">
            <v>C024098</v>
          </cell>
          <cell r="B2291">
            <v>5310</v>
          </cell>
          <cell r="D2291" t="str">
            <v>SS WEY Dbl Ckt White St 12W4</v>
          </cell>
          <cell r="E2291" t="str">
            <v>P_Electric Distribution Line MA</v>
          </cell>
          <cell r="G2291" t="str">
            <v>49</v>
          </cell>
          <cell r="H2291" t="str">
            <v>NONE</v>
          </cell>
          <cell r="I2291" t="str">
            <v>DUFFY JR., JOHN</v>
          </cell>
          <cell r="J2291" t="str">
            <v>System Capacity &amp; Performance</v>
          </cell>
          <cell r="L2291" t="str">
            <v>Load Relief</v>
          </cell>
          <cell r="M2291" t="str">
            <v>Specific</v>
          </cell>
          <cell r="O2291" t="str">
            <v>Closed</v>
          </cell>
          <cell r="P2291">
            <v>8690</v>
          </cell>
          <cell r="Q2291" t="str">
            <v>C24098</v>
          </cell>
          <cell r="R2291">
            <v>39304</v>
          </cell>
          <cell r="S2291" t="str">
            <v>duffjo</v>
          </cell>
          <cell r="U2291" t="str">
            <v>Double circuit 2500 ft of 477 Al mainline on White St to connect the 12W3 feeder into Southfield project. Needed by summer 09 for load relief.</v>
          </cell>
          <cell r="V2291" t="str">
            <v xml:space="preserve">Approval to proceed has been received from Customer and Markets on all work for phase 1 at Southfield Development. </v>
          </cell>
          <cell r="W2291" t="str">
            <v>Part of Annual Plan 2007 by J.Duffy.  Needed by summer 09 for load relief with the additional projected load from Southfield project.</v>
          </cell>
          <cell r="X2291" t="str">
            <v>Div Ops-NE Electric</v>
          </cell>
          <cell r="Y2291" t="str">
            <v>75005310E</v>
          </cell>
          <cell r="Z2291" t="str">
            <v>MAE1000 - MA Electric Distribution PC</v>
          </cell>
          <cell r="AA2291" t="str">
            <v>NONE</v>
          </cell>
          <cell r="AB2291" t="str">
            <v>MASS PLANT - MA 5310 - MAE1000</v>
          </cell>
          <cell r="AE2291">
            <v>3</v>
          </cell>
          <cell r="AF2291" t="str">
            <v>3</v>
          </cell>
          <cell r="AG2291">
            <v>39521</v>
          </cell>
          <cell r="AH2291">
            <v>205500</v>
          </cell>
          <cell r="AI2291">
            <v>0</v>
          </cell>
          <cell r="AJ2291">
            <v>0</v>
          </cell>
          <cell r="AK2291">
            <v>1</v>
          </cell>
          <cell r="AL2291">
            <v>0</v>
          </cell>
          <cell r="AM2291">
            <v>1</v>
          </cell>
          <cell r="AN2291">
            <v>1</v>
          </cell>
        </row>
        <row r="2292">
          <cell r="A2292" t="str">
            <v>C024099</v>
          </cell>
          <cell r="B2292">
            <v>5310</v>
          </cell>
          <cell r="D2292" t="str">
            <v>SS WEY Dbl ckt Pond St 2W2</v>
          </cell>
          <cell r="E2292" t="str">
            <v>P_Electric Distribution Line MA</v>
          </cell>
          <cell r="G2292" t="str">
            <v>21</v>
          </cell>
          <cell r="H2292" t="str">
            <v>NONE</v>
          </cell>
          <cell r="I2292" t="str">
            <v>BURKS, EMILY</v>
          </cell>
          <cell r="J2292" t="str">
            <v>System Capacity &amp; Performance</v>
          </cell>
          <cell r="L2292" t="str">
            <v>Load Relief</v>
          </cell>
          <cell r="M2292" t="str">
            <v>Specific</v>
          </cell>
          <cell r="O2292" t="str">
            <v>Closed</v>
          </cell>
          <cell r="P2292">
            <v>8689</v>
          </cell>
          <cell r="Q2292" t="str">
            <v>C24099</v>
          </cell>
          <cell r="R2292">
            <v>39306</v>
          </cell>
          <cell r="S2292" t="str">
            <v>duffjo</v>
          </cell>
          <cell r="U2292" t="str">
            <v>NOT USED - Double circuit 1500 ft of 477 mainline on Pond St Weymouth from Thicket to Trotter Rd by summer 2010 to allow the E.Holbrook 2W2 to serve Southfield.</v>
          </cell>
          <cell r="V2292" t="str">
            <v>FY10 and FY11</v>
          </cell>
          <cell r="W2292" t="str">
            <v>Load relief for area serving Southfield Development in summer 2010. Former S.Weymouth Naval Air Station. +</v>
          </cell>
          <cell r="X2292" t="str">
            <v>Div Ops-NE Electric</v>
          </cell>
          <cell r="Y2292" t="str">
            <v>75005310E</v>
          </cell>
          <cell r="Z2292" t="str">
            <v>MAE1000 - MA Electric Distribution PC</v>
          </cell>
          <cell r="AA2292" t="str">
            <v>NONE</v>
          </cell>
          <cell r="AB2292" t="str">
            <v>MASS PLANT - MA 5310 - MAE1000</v>
          </cell>
          <cell r="AE2292">
            <v>0</v>
          </cell>
        </row>
        <row r="2293">
          <cell r="A2293" t="str">
            <v>C024100</v>
          </cell>
          <cell r="B2293">
            <v>5310</v>
          </cell>
          <cell r="D2293" t="str">
            <v>SS WEY Recon 477 Front 12W1</v>
          </cell>
          <cell r="E2293" t="str">
            <v>P_Electric Distribution Line MA</v>
          </cell>
          <cell r="G2293" t="str">
            <v>21</v>
          </cell>
          <cell r="H2293" t="str">
            <v>NONE</v>
          </cell>
          <cell r="I2293" t="str">
            <v>BURKS, EMILY</v>
          </cell>
          <cell r="J2293" t="str">
            <v>System Capacity &amp; Performance</v>
          </cell>
          <cell r="L2293" t="str">
            <v>Load Relief</v>
          </cell>
          <cell r="M2293" t="str">
            <v>Specific</v>
          </cell>
          <cell r="O2293" t="str">
            <v>Closed</v>
          </cell>
          <cell r="P2293">
            <v>8691</v>
          </cell>
          <cell r="Q2293" t="str">
            <v>C24100</v>
          </cell>
          <cell r="R2293">
            <v>39306</v>
          </cell>
          <cell r="S2293" t="str">
            <v>duffjo</v>
          </cell>
          <cell r="U2293" t="str">
            <v>NOT USED - Reconductor 6000 ft of 477 mainline on Front St in Weymouth on the 12W1 feeder from Winter to Main St.  Also, double circuit 3000 ft of 477 mainline on Main St to P104 to extend the 12W1 feeder.</v>
          </cell>
          <cell r="V2293" t="str">
            <v xml:space="preserve">  </v>
          </cell>
          <cell r="W2293" t="str">
            <v>Work is needed to extend the 12W1 south along Front St and Main St and allow xfer of load from the 2W2 feeder for load relief. Needed for summer 2010.  Will provide capacity on 2W2 to serve Southfield Dev. load.</v>
          </cell>
          <cell r="X2293" t="str">
            <v>Div Ops-NE Electric</v>
          </cell>
          <cell r="Y2293" t="str">
            <v>75005310E</v>
          </cell>
          <cell r="Z2293" t="str">
            <v>MAE1000 - MA Electric Distribution PC</v>
          </cell>
          <cell r="AA2293" t="str">
            <v>NONE</v>
          </cell>
          <cell r="AB2293" t="str">
            <v>MASS PLANT - MA 5310 - MAE1000</v>
          </cell>
          <cell r="AE2293">
            <v>0</v>
          </cell>
        </row>
        <row r="2294">
          <cell r="A2294" t="str">
            <v>C024119</v>
          </cell>
          <cell r="B2294">
            <v>5310</v>
          </cell>
          <cell r="D2294" t="str">
            <v>DOTR-MHD#602304 Amesbury St Bridge</v>
          </cell>
          <cell r="E2294" t="str">
            <v>P_Electric Distribution Line MA</v>
          </cell>
          <cell r="G2294" t="str">
            <v>49</v>
          </cell>
          <cell r="H2294" t="str">
            <v>15</v>
          </cell>
          <cell r="I2294" t="str">
            <v>OSIMBONI, AYO</v>
          </cell>
          <cell r="J2294" t="str">
            <v>Statutory/Regulatory</v>
          </cell>
          <cell r="K2294" t="str">
            <v>D_Non-REP LINE OTHER</v>
          </cell>
          <cell r="L2294" t="str">
            <v>Public Requirements</v>
          </cell>
          <cell r="M2294" t="str">
            <v>Specific</v>
          </cell>
          <cell r="O2294" t="str">
            <v>Closed</v>
          </cell>
          <cell r="P2294">
            <v>8000</v>
          </cell>
          <cell r="Q2294" t="str">
            <v>C24119</v>
          </cell>
          <cell r="R2294">
            <v>39307</v>
          </cell>
          <cell r="S2294" t="str">
            <v>mullit</v>
          </cell>
          <cell r="U2294" t="str">
            <v>DOTR-MHD# 602304- Reimbursable Project for Amesbury Street Bridge over North Canal in Lawrence.  We will run a new temp feeder then replace conduit and cable in the bridge along with 4 street lights.  Project should start late sping e</v>
          </cell>
          <cell r="V2294" t="str">
            <v>This is a Reimbursable Mass Highway project through a force account and will not impact the FY09 budger</v>
          </cell>
          <cell r="W2294" t="str">
            <v xml:space="preserve">This is Mass Highway Bridge Project # 602304 and is fully reimbursable as of 8-16-2007.  We have had plans for this project from 1999 as the state is doing a complete re-construction of the bridge. </v>
          </cell>
          <cell r="X2294" t="str">
            <v>Div Ops-NE Electric</v>
          </cell>
          <cell r="Y2294" t="str">
            <v>75005310E</v>
          </cell>
          <cell r="Z2294" t="str">
            <v>MAE1000 - MA Electric Distribution PC</v>
          </cell>
          <cell r="AA2294" t="str">
            <v>NONE</v>
          </cell>
          <cell r="AB2294" t="str">
            <v>MASS PLANT - MA 5310 - MAE1000</v>
          </cell>
          <cell r="AE2294">
            <v>3</v>
          </cell>
          <cell r="AF2294" t="str">
            <v>3</v>
          </cell>
          <cell r="AG2294">
            <v>40029</v>
          </cell>
          <cell r="AH2294">
            <v>400000</v>
          </cell>
          <cell r="AI2294">
            <v>0</v>
          </cell>
          <cell r="AJ2294">
            <v>0</v>
          </cell>
          <cell r="AK2294">
            <v>0</v>
          </cell>
          <cell r="AL2294">
            <v>0</v>
          </cell>
          <cell r="AM2294">
            <v>1</v>
          </cell>
          <cell r="AN2294">
            <v>1</v>
          </cell>
        </row>
        <row r="2295">
          <cell r="A2295" t="str">
            <v>C024120</v>
          </cell>
          <cell r="B2295">
            <v>5310</v>
          </cell>
          <cell r="C2295" t="str">
            <v>Distribution - NE South</v>
          </cell>
          <cell r="D2295" t="str">
            <v>SE-FOXB New Fox#1 Substation</v>
          </cell>
          <cell r="E2295" t="str">
            <v>P_Electric Distribution Sub MA</v>
          </cell>
          <cell r="F2295" t="str">
            <v>DCIG0808P78</v>
          </cell>
          <cell r="G2295" t="str">
            <v>36</v>
          </cell>
          <cell r="H2295" t="str">
            <v>24</v>
          </cell>
          <cell r="I2295" t="str">
            <v>MAXIMOVICH, GEORGE</v>
          </cell>
          <cell r="J2295" t="str">
            <v>System Capacity &amp; Performance</v>
          </cell>
          <cell r="K2295" t="str">
            <v>D_Non-REP SUB OTHER</v>
          </cell>
          <cell r="L2295" t="str">
            <v>Load Relief</v>
          </cell>
          <cell r="M2295" t="str">
            <v>Specific</v>
          </cell>
          <cell r="O2295" t="str">
            <v>open</v>
          </cell>
          <cell r="P2295">
            <v>7513</v>
          </cell>
          <cell r="Q2295" t="str">
            <v>C24120</v>
          </cell>
          <cell r="R2295">
            <v>39307</v>
          </cell>
          <cell r="S2295" t="str">
            <v>lindes</v>
          </cell>
          <cell r="U2295" t="str">
            <v>New DC in a box substation to replace current modular substation at Foxboro#1_x000D_
_x000D_
Currently submitted for PRELIMINARY ENGINEERING only</v>
          </cell>
          <cell r="V2295" t="str">
            <v xml:space="preserve">  </v>
          </cell>
          <cell r="W2295" t="str">
            <v xml:space="preserve">New substation needed to address asset condition concerns at the substation and to provide 8.5 MW(full) of backup to Gillette Stadium.  </v>
          </cell>
          <cell r="X2295" t="str">
            <v>Div Ops-NE Electric</v>
          </cell>
          <cell r="Y2295" t="str">
            <v>75005310E</v>
          </cell>
          <cell r="Z2295" t="str">
            <v>MAE1000 - MA Electric Distribution PC</v>
          </cell>
          <cell r="AA2295" t="str">
            <v>NONE</v>
          </cell>
          <cell r="AB2295" t="str">
            <v xml:space="preserve">SUB #3431 FOXBOROUGH #1 - NEPONSET </v>
          </cell>
          <cell r="AC2295" t="str">
            <v>A1 C0 X0</v>
          </cell>
          <cell r="AE2295">
            <v>4</v>
          </cell>
          <cell r="AF2295" t="str">
            <v>4</v>
          </cell>
          <cell r="AG2295">
            <v>39752</v>
          </cell>
          <cell r="AH2295">
            <v>2321000</v>
          </cell>
          <cell r="AI2295" t="str">
            <v>1.10</v>
          </cell>
        </row>
        <row r="2296">
          <cell r="A2296" t="str">
            <v>C024122</v>
          </cell>
          <cell r="B2296">
            <v>5310</v>
          </cell>
          <cell r="D2296" t="str">
            <v>CN-Sobrdg Relieve 413L3,L5,L6</v>
          </cell>
          <cell r="E2296" t="str">
            <v>P_Electric Distribution Line MA</v>
          </cell>
          <cell r="G2296" t="str">
            <v>36</v>
          </cell>
          <cell r="H2296" t="str">
            <v>NONE</v>
          </cell>
          <cell r="J2296" t="str">
            <v>System Capacity &amp; Performance</v>
          </cell>
          <cell r="L2296" t="str">
            <v>Load Relief</v>
          </cell>
          <cell r="M2296" t="str">
            <v>Specific</v>
          </cell>
          <cell r="O2296" t="str">
            <v>cancelled</v>
          </cell>
          <cell r="P2296">
            <v>7903</v>
          </cell>
          <cell r="Q2296" t="str">
            <v>C24122</v>
          </cell>
          <cell r="R2296">
            <v>39307</v>
          </cell>
          <cell r="S2296" t="str">
            <v>thomp</v>
          </cell>
          <cell r="U2296" t="str">
            <v>Load relief following Snow St reconfiguration.</v>
          </cell>
          <cell r="V2296" t="str">
            <v xml:space="preserve">  </v>
          </cell>
          <cell r="W2296" t="str">
            <v>Relief for 413L3, 413,L5, 413L6 in 2009</v>
          </cell>
          <cell r="X2296" t="str">
            <v>Div Ops-NE Electric</v>
          </cell>
          <cell r="Y2296" t="str">
            <v>75005310E</v>
          </cell>
          <cell r="Z2296" t="str">
            <v>MAE1000 - MA Electric Distribution PC</v>
          </cell>
          <cell r="AA2296" t="str">
            <v>NONE</v>
          </cell>
          <cell r="AB2296" t="str">
            <v>MASS PLANT - MA 5310 - MAE1000</v>
          </cell>
          <cell r="AE2296">
            <v>0</v>
          </cell>
          <cell r="AK2296">
            <v>39465</v>
          </cell>
        </row>
        <row r="2297">
          <cell r="A2297" t="str">
            <v>C024124</v>
          </cell>
          <cell r="B2297">
            <v>5310</v>
          </cell>
          <cell r="D2297" t="str">
            <v>SS RAN 97W1 Highland Warren Mazeo</v>
          </cell>
          <cell r="E2297" t="str">
            <v>P_Electric Distribution Line MA</v>
          </cell>
          <cell r="F2297" t="str">
            <v>DCIG1209P271</v>
          </cell>
          <cell r="G2297" t="str">
            <v>39</v>
          </cell>
          <cell r="H2297" t="str">
            <v>24</v>
          </cell>
          <cell r="I2297" t="str">
            <v>RIVENBURGH, GARTH A.</v>
          </cell>
          <cell r="J2297" t="str">
            <v>System Capacity &amp; Performance</v>
          </cell>
          <cell r="K2297" t="str">
            <v>D_Non-REP LINE OTHER</v>
          </cell>
          <cell r="L2297" t="str">
            <v>Load Relief</v>
          </cell>
          <cell r="M2297" t="str">
            <v>Specific</v>
          </cell>
          <cell r="O2297" t="str">
            <v>cancelled</v>
          </cell>
          <cell r="P2297">
            <v>8679</v>
          </cell>
          <cell r="Q2297" t="str">
            <v>C24124</v>
          </cell>
          <cell r="R2297">
            <v>39307</v>
          </cell>
          <cell r="S2297" t="str">
            <v>duffjo</v>
          </cell>
          <cell r="U2297" t="str">
            <v>Bifurcate the So.Randolph 97W1 feeder. Double ckt 5100 ft on Highland St., Warren, and Mazzeo with 477 mainline. Reconductor 3700 ft. on Norfolk and Mazzeo with 477 mainline.  Install LB and connect to 913W17 feeder. Transfer load on</v>
          </cell>
          <cell r="V2297" t="str">
            <v xml:space="preserve">All funding shifted to FY09. </v>
          </cell>
          <cell r="W2297" t="str">
            <v>Load relief for Stoughton sub 913W17 feeder and to provide feeder tie for contingency loss of Stoughton.</v>
          </cell>
          <cell r="X2297" t="str">
            <v>Div Ops-NE Electric</v>
          </cell>
          <cell r="Y2297" t="str">
            <v>75005310E</v>
          </cell>
          <cell r="Z2297" t="str">
            <v>MAE1000 - MA Electric Distribution PC</v>
          </cell>
          <cell r="AA2297" t="str">
            <v>NONE</v>
          </cell>
          <cell r="AB2297" t="str">
            <v>MASS PLANT - MA 5310 - MAE1000</v>
          </cell>
          <cell r="AE2297">
            <v>4</v>
          </cell>
          <cell r="AF2297" t="str">
            <v>4</v>
          </cell>
          <cell r="AG2297">
            <v>40169</v>
          </cell>
          <cell r="AH2297">
            <v>1393000</v>
          </cell>
          <cell r="AK2297">
            <v>41668</v>
          </cell>
        </row>
        <row r="2298">
          <cell r="A2298" t="str">
            <v>C024125</v>
          </cell>
          <cell r="B2298">
            <v>5310</v>
          </cell>
          <cell r="D2298" t="str">
            <v>SS STG 94W42 ROW to Sumner</v>
          </cell>
          <cell r="E2298" t="str">
            <v>P_Electric Distribution Line MA</v>
          </cell>
          <cell r="G2298" t="str">
            <v>49</v>
          </cell>
          <cell r="H2298" t="str">
            <v>NONE</v>
          </cell>
          <cell r="I2298" t="str">
            <v>DUFFY JR., JOHN</v>
          </cell>
          <cell r="J2298" t="str">
            <v>System Capacity &amp; Performance</v>
          </cell>
          <cell r="L2298" t="str">
            <v>Load Relief</v>
          </cell>
          <cell r="M2298" t="str">
            <v>Specific</v>
          </cell>
          <cell r="O2298" t="str">
            <v>Closed</v>
          </cell>
          <cell r="P2298">
            <v>8685</v>
          </cell>
          <cell r="Q2298" t="str">
            <v>C24125</v>
          </cell>
          <cell r="R2298">
            <v>39307</v>
          </cell>
          <cell r="S2298" t="str">
            <v>duffjo</v>
          </cell>
          <cell r="U2298" t="str">
            <v>Install 3200 ft of 477 mainline from rear of Parkview sub along ROW to Sumner St in Stoughton. Xfer section of 98W46 on Sumner St to 94W42.</v>
          </cell>
          <cell r="V2298" t="str">
            <v>Annual Plan 2007 by J.Duffy    Funding moved to FY09</v>
          </cell>
          <cell r="W2298" t="str">
            <v xml:space="preserve">Needed to provide tie between Parkview 94W42 and Stoughton 913W69 feeder. Will transfer section from Belmont 98W46 to 94W42. For contingency loss of Stoughton support. </v>
          </cell>
          <cell r="X2298" t="str">
            <v>Div Ops-NE Electric</v>
          </cell>
          <cell r="Y2298" t="str">
            <v>75005310E</v>
          </cell>
          <cell r="Z2298" t="str">
            <v>MAE1000 - MA Electric Distribution PC</v>
          </cell>
          <cell r="AA2298" t="str">
            <v>NONE</v>
          </cell>
          <cell r="AB2298" t="str">
            <v>MASS PLANT - MA 5310 - MAE1000</v>
          </cell>
          <cell r="AE2298">
            <v>2</v>
          </cell>
          <cell r="AF2298" t="str">
            <v>2</v>
          </cell>
          <cell r="AG2298">
            <v>40297</v>
          </cell>
          <cell r="AH2298">
            <v>340000</v>
          </cell>
          <cell r="AI2298">
            <v>0</v>
          </cell>
          <cell r="AJ2298">
            <v>0</v>
          </cell>
          <cell r="AK2298">
            <v>0</v>
          </cell>
          <cell r="AL2298">
            <v>0</v>
          </cell>
          <cell r="AM2298">
            <v>1</v>
          </cell>
          <cell r="AN2298">
            <v>1</v>
          </cell>
        </row>
        <row r="2299">
          <cell r="A2299" t="str">
            <v>C024126</v>
          </cell>
          <cell r="B2299">
            <v>5310</v>
          </cell>
          <cell r="D2299" t="str">
            <v>SS STG 94W43 Mainline</v>
          </cell>
          <cell r="E2299" t="str">
            <v>P_Electric Distribution Line MA</v>
          </cell>
          <cell r="G2299" t="str">
            <v>49</v>
          </cell>
          <cell r="H2299" t="str">
            <v>NONE</v>
          </cell>
          <cell r="I2299" t="str">
            <v>DUFFY JR., JOHN</v>
          </cell>
          <cell r="J2299" t="str">
            <v>System Capacity &amp; Performance</v>
          </cell>
          <cell r="L2299" t="str">
            <v>Load Relief</v>
          </cell>
          <cell r="M2299" t="str">
            <v>Specific</v>
          </cell>
          <cell r="O2299" t="str">
            <v>Closed</v>
          </cell>
          <cell r="P2299">
            <v>8686</v>
          </cell>
          <cell r="Q2299" t="str">
            <v>C24126</v>
          </cell>
          <cell r="R2299">
            <v>39307</v>
          </cell>
          <cell r="S2299" t="str">
            <v>duffjo</v>
          </cell>
          <cell r="U2299" t="str">
            <v>Install 4000 ft of 477 spacer cable mainline on Union St in Easton and Pleasant St in Brockton. Install loadbreak switch to provide feeder tie between Parkview 94W43 and Stoughton 913W43.   _x000D_
The projected study cost estimate is $300K</v>
          </cell>
          <cell r="V2299" t="str">
            <v xml:space="preserve">Original project on Sumner and Atkinson was part of AP2007. This was a tougher route and projected cost estimate of $480K.  The Union/Pleasant St route is all OH and less expensive and will accomplish the needed tie point. </v>
          </cell>
          <cell r="W2299" t="str">
            <v xml:space="preserve">Build a feeder tie from Parkview 94W43 to Stoughton 913W43 for support during the loss of Stoughton sub contingency.  Revised project involves a mainline tie on Union St in Easton and Pleasant St in Brockton between the two feeders. </v>
          </cell>
          <cell r="X2299" t="str">
            <v>Div Ops-NE Electric</v>
          </cell>
          <cell r="Y2299" t="str">
            <v>75005310E</v>
          </cell>
          <cell r="Z2299" t="str">
            <v>MAE1000 - MA Electric Distribution PC</v>
          </cell>
          <cell r="AA2299" t="str">
            <v>NONE</v>
          </cell>
          <cell r="AB2299" t="str">
            <v>MASS PLANT - MA 5310 - MAE1000</v>
          </cell>
          <cell r="AE2299">
            <v>4</v>
          </cell>
          <cell r="AF2299" t="str">
            <v>4</v>
          </cell>
          <cell r="AG2299">
            <v>40211</v>
          </cell>
          <cell r="AH2299">
            <v>358000</v>
          </cell>
          <cell r="AI2299">
            <v>0</v>
          </cell>
          <cell r="AJ2299">
            <v>0</v>
          </cell>
          <cell r="AK2299">
            <v>0</v>
          </cell>
          <cell r="AL2299">
            <v>0</v>
          </cell>
          <cell r="AM2299">
            <v>1</v>
          </cell>
          <cell r="AN2299">
            <v>1</v>
          </cell>
        </row>
        <row r="2300">
          <cell r="A2300" t="str">
            <v>C024140</v>
          </cell>
          <cell r="B2300">
            <v>5310</v>
          </cell>
          <cell r="D2300" t="str">
            <v>SS AVN 97W5 W.High Page Mainline</v>
          </cell>
          <cell r="E2300" t="str">
            <v>P_Electric Distribution Line MA</v>
          </cell>
          <cell r="G2300" t="str">
            <v>27</v>
          </cell>
          <cell r="H2300" t="str">
            <v>NONE</v>
          </cell>
          <cell r="I2300" t="str">
            <v>PARENTEAU, STEVE</v>
          </cell>
          <cell r="J2300" t="str">
            <v>System Capacity &amp; Performance</v>
          </cell>
          <cell r="K2300" t="str">
            <v>D_Non-REP LINE OTHER</v>
          </cell>
          <cell r="L2300" t="str">
            <v>Load Relief</v>
          </cell>
          <cell r="M2300" t="str">
            <v>Specific</v>
          </cell>
          <cell r="O2300" t="str">
            <v>Closed</v>
          </cell>
          <cell r="P2300">
            <v>8666</v>
          </cell>
          <cell r="Q2300" t="str">
            <v>C24140</v>
          </cell>
          <cell r="R2300">
            <v>39308</v>
          </cell>
          <cell r="S2300" t="str">
            <v>duffjo</v>
          </cell>
          <cell r="U2300" t="str">
            <v>Install 6600 ft of 477 mainline on West High St and Page st in Avon.  Install Lb and tie to 94W44. Xfer load from 94W44 to 97W5.</v>
          </cell>
          <cell r="V2300" t="str">
            <v>Annual Plan 2007 JFD</v>
          </cell>
          <cell r="W2300" t="str">
            <v>Load relief for Parkview xfrm and to allow support for contingency loss of Stoughton sub. Xfer load on lower part of Bodwell St.</v>
          </cell>
          <cell r="X2300" t="str">
            <v>Div Ops-NE Electric</v>
          </cell>
          <cell r="Y2300" t="str">
            <v>75005310E</v>
          </cell>
          <cell r="Z2300" t="str">
            <v>MAE1000 - MA Electric Distribution PC</v>
          </cell>
          <cell r="AA2300" t="str">
            <v>NONE</v>
          </cell>
          <cell r="AB2300" t="str">
            <v>MASS PLANT - MA 5310 - MAE1000</v>
          </cell>
          <cell r="AE2300">
            <v>4</v>
          </cell>
          <cell r="AF2300" t="str">
            <v>4</v>
          </cell>
          <cell r="AG2300">
            <v>40297</v>
          </cell>
          <cell r="AH2300">
            <v>635000</v>
          </cell>
          <cell r="AI2300">
            <v>0</v>
          </cell>
          <cell r="AJ2300">
            <v>0</v>
          </cell>
          <cell r="AK2300">
            <v>0</v>
          </cell>
          <cell r="AL2300">
            <v>1</v>
          </cell>
          <cell r="AM2300">
            <v>0</v>
          </cell>
          <cell r="AN2300">
            <v>1</v>
          </cell>
        </row>
        <row r="2301">
          <cell r="A2301" t="str">
            <v>C024142</v>
          </cell>
          <cell r="B2301">
            <v>5310</v>
          </cell>
          <cell r="D2301" t="str">
            <v>SS RAN 97W3 ROW Mainline</v>
          </cell>
          <cell r="E2301" t="str">
            <v>P_Electric Distribution Line MA</v>
          </cell>
          <cell r="G2301" t="str">
            <v>49</v>
          </cell>
          <cell r="H2301" t="str">
            <v>NONE</v>
          </cell>
          <cell r="I2301" t="str">
            <v>CELLUCCI, ROBERT</v>
          </cell>
          <cell r="J2301" t="str">
            <v>System Capacity &amp; Performance</v>
          </cell>
          <cell r="L2301" t="str">
            <v>Load Relief</v>
          </cell>
          <cell r="M2301" t="str">
            <v>Specific</v>
          </cell>
          <cell r="O2301" t="str">
            <v>cancelled</v>
          </cell>
          <cell r="P2301">
            <v>8680</v>
          </cell>
          <cell r="Q2301" t="str">
            <v>C24142</v>
          </cell>
          <cell r="R2301">
            <v>39308</v>
          </cell>
          <cell r="S2301" t="str">
            <v>duffjo</v>
          </cell>
          <cell r="U2301" t="str">
            <v>Bifurcate the 97W3 line, obtain permissions, and install 8000 ft of 477 mainline along the Nstar ROW from So. Randolph sub to Page St. in Stoughton.  Install LB, Xfer load on Bodwell st to 97W3,  and create tie with Stoughton 913W17._x000D_</v>
          </cell>
          <cell r="V2301" t="str">
            <v>Annual Plan 2007 J.Duffy</v>
          </cell>
          <cell r="W2301" t="str">
            <v xml:space="preserve">Needed for load relief of Stoughton and Parkview xfrms and to provide contingency support for loss of Stoughton sub. Will allow load to be transferred to So.Randolph 97W3 on Bodwell St. </v>
          </cell>
          <cell r="X2301" t="str">
            <v>Div Ops-NE Electric</v>
          </cell>
          <cell r="Y2301" t="str">
            <v>75005310E</v>
          </cell>
          <cell r="Z2301" t="str">
            <v>MAE1000 - MA Electric Distribution PC</v>
          </cell>
          <cell r="AA2301" t="str">
            <v>NONE</v>
          </cell>
          <cell r="AB2301" t="str">
            <v>MASS PLANT - MA 5310 - MAE1000</v>
          </cell>
          <cell r="AE2301">
            <v>2</v>
          </cell>
          <cell r="AF2301" t="str">
            <v>2</v>
          </cell>
          <cell r="AG2301">
            <v>39419</v>
          </cell>
          <cell r="AH2301">
            <v>75000</v>
          </cell>
          <cell r="AK2301">
            <v>39749</v>
          </cell>
        </row>
        <row r="2302">
          <cell r="A2302" t="str">
            <v>C024143</v>
          </cell>
          <cell r="B2302">
            <v>5310</v>
          </cell>
          <cell r="D2302" t="str">
            <v>SS RAN 5W4 West St Mainline</v>
          </cell>
          <cell r="E2302" t="str">
            <v>P_Electric Distribution Line MA</v>
          </cell>
          <cell r="G2302" t="str">
            <v>27</v>
          </cell>
          <cell r="H2302" t="str">
            <v>NONE</v>
          </cell>
          <cell r="I2302" t="str">
            <v>DUFFY JR., JOHN</v>
          </cell>
          <cell r="J2302" t="str">
            <v>System Capacity &amp; Performance</v>
          </cell>
          <cell r="L2302" t="str">
            <v>Load Relief</v>
          </cell>
          <cell r="M2302" t="str">
            <v>Specific</v>
          </cell>
          <cell r="O2302" t="str">
            <v>Closed</v>
          </cell>
          <cell r="P2302">
            <v>8678</v>
          </cell>
          <cell r="Q2302" t="str">
            <v>C24143</v>
          </cell>
          <cell r="R2302">
            <v>39308</v>
          </cell>
          <cell r="S2302" t="str">
            <v>duffjo</v>
          </cell>
          <cell r="U2302" t="str">
            <v>SS RAN 5W4 West St Mainline</v>
          </cell>
          <cell r="V2302" t="str">
            <v>Annual Plan 2007 JFD</v>
          </cell>
          <cell r="W2302" t="str">
            <v xml:space="preserve">Needed to provide load relief and contingency support to Stoughton Sub. Create tie between Randolph 5W4 and Stoughton 913W17. </v>
          </cell>
          <cell r="X2302" t="str">
            <v>Div Ops-NE Electric</v>
          </cell>
          <cell r="Y2302" t="str">
            <v>75005310E</v>
          </cell>
          <cell r="Z2302" t="str">
            <v>MAE1000 - MA Electric Distribution PC</v>
          </cell>
          <cell r="AA2302" t="str">
            <v>NONE</v>
          </cell>
          <cell r="AB2302" t="str">
            <v>MASS PLANT - MA 5310 - MAE1000</v>
          </cell>
          <cell r="AE2302">
            <v>1</v>
          </cell>
          <cell r="AF2302" t="str">
            <v>1</v>
          </cell>
          <cell r="AG2302">
            <v>39430</v>
          </cell>
          <cell r="AH2302">
            <v>216000</v>
          </cell>
          <cell r="AI2302">
            <v>0</v>
          </cell>
          <cell r="AJ2302">
            <v>0</v>
          </cell>
          <cell r="AK2302">
            <v>1</v>
          </cell>
          <cell r="AL2302">
            <v>0</v>
          </cell>
          <cell r="AM2302">
            <v>1</v>
          </cell>
          <cell r="AN2302">
            <v>1</v>
          </cell>
        </row>
        <row r="2303">
          <cell r="A2303" t="str">
            <v>C024225</v>
          </cell>
          <cell r="B2303">
            <v>5310</v>
          </cell>
          <cell r="D2303" t="str">
            <v>Dupont 2nd Transformer &amp; Switchgear</v>
          </cell>
          <cell r="E2303" t="str">
            <v>P_Electric Distribution Sub MA</v>
          </cell>
          <cell r="G2303" t="str">
            <v>NONE</v>
          </cell>
          <cell r="H2303" t="str">
            <v>NONE</v>
          </cell>
          <cell r="L2303" t="str">
            <v>Load Relief</v>
          </cell>
          <cell r="M2303" t="str">
            <v>Specific</v>
          </cell>
          <cell r="O2303" t="str">
            <v>cancelled</v>
          </cell>
          <cell r="Q2303" t="str">
            <v>C24225</v>
          </cell>
          <cell r="R2303">
            <v>39310</v>
          </cell>
          <cell r="S2303" t="str">
            <v>karzen</v>
          </cell>
          <cell r="U2303" t="str">
            <v>Dupont Sub 2nd Transformer &amp; Switchgear installation -Dist.Sub portion including 3000A Metalclad swgr; 1-3000A Main Breaker; 5-1200A feeder breakers;1-1200A capacitor breaker; 1-3000A tie breaker; 1-metalclad capacitor consisting of 2-3.6 MVAr stages</v>
          </cell>
          <cell r="V2303" t="str">
            <v xml:space="preserve">2007 Annual Plan Load Relief Proposal </v>
          </cell>
          <cell r="W2303" t="str">
            <v>Preliminary results of the 2007 Annual Plan indicate high levels of feeder and substation loading in the Brockton area. This project is proposed to reduce these loadings to an acceptable level.</v>
          </cell>
          <cell r="X2303" t="str">
            <v>Div Ops-NE Electric</v>
          </cell>
          <cell r="Y2303" t="str">
            <v>75005310E</v>
          </cell>
          <cell r="Z2303" t="str">
            <v>MAE1000 - MA Electric Distribution PC</v>
          </cell>
          <cell r="AA2303" t="str">
            <v>NONE</v>
          </cell>
          <cell r="AB2303" t="str">
            <v>SUB #91 DUPONT, BROCKTON  91BK  14K</v>
          </cell>
          <cell r="AE2303">
            <v>0</v>
          </cell>
          <cell r="AK2303">
            <v>39843</v>
          </cell>
        </row>
        <row r="2304">
          <cell r="A2304" t="str">
            <v>C024227</v>
          </cell>
          <cell r="B2304">
            <v>5310</v>
          </cell>
          <cell r="D2304" t="str">
            <v>WE-GtBrgtn Convt Long Pond Rd OH</v>
          </cell>
          <cell r="E2304" t="str">
            <v>P_Electric Distribution Line MA</v>
          </cell>
          <cell r="G2304" t="str">
            <v>49</v>
          </cell>
          <cell r="H2304" t="str">
            <v>NONE</v>
          </cell>
          <cell r="J2304" t="str">
            <v>System Capacity &amp; Performance</v>
          </cell>
          <cell r="L2304" t="str">
            <v>Load Relief</v>
          </cell>
          <cell r="M2304" t="str">
            <v>Specific</v>
          </cell>
          <cell r="O2304" t="str">
            <v>Closed</v>
          </cell>
          <cell r="P2304">
            <v>8795</v>
          </cell>
          <cell r="Q2304" t="str">
            <v>C24227</v>
          </cell>
          <cell r="R2304">
            <v>39310</v>
          </cell>
          <cell r="S2304" t="str">
            <v>thomp</v>
          </cell>
          <cell r="U2304" t="str">
            <v>Convert Long Pond Rd P1 - P22 for stepdn xfmr and 4800 v conductor relief</v>
          </cell>
          <cell r="V2304" t="str">
            <v xml:space="preserve">  </v>
          </cell>
          <cell r="W2304" t="str">
            <v>Long Pond Rd Stepdn area at 130% for summer 2008, primary conductor P1-P8 at 112%.</v>
          </cell>
          <cell r="X2304" t="str">
            <v>Div Ops-NE Electric</v>
          </cell>
          <cell r="Y2304" t="str">
            <v>75005310E</v>
          </cell>
          <cell r="Z2304" t="str">
            <v>MAE1000 - MA Electric Distribution PC</v>
          </cell>
          <cell r="AA2304" t="str">
            <v>NONE</v>
          </cell>
          <cell r="AB2304" t="str">
            <v>MASS PLANT - MA 5310 - MAE1000</v>
          </cell>
          <cell r="AE2304">
            <v>3</v>
          </cell>
          <cell r="AF2304" t="str">
            <v>3</v>
          </cell>
          <cell r="AG2304">
            <v>39351</v>
          </cell>
          <cell r="AH2304">
            <v>180000</v>
          </cell>
          <cell r="AI2304">
            <v>0</v>
          </cell>
          <cell r="AJ2304">
            <v>1</v>
          </cell>
          <cell r="AK2304">
            <v>1</v>
          </cell>
          <cell r="AL2304">
            <v>0</v>
          </cell>
          <cell r="AM2304">
            <v>1</v>
          </cell>
          <cell r="AN2304">
            <v>1</v>
          </cell>
        </row>
        <row r="2305">
          <cell r="A2305" t="str">
            <v>C024229</v>
          </cell>
          <cell r="B2305">
            <v>5310</v>
          </cell>
          <cell r="D2305" t="str">
            <v>Dupont 2nd Xfmr &amp; Swgr Feeders</v>
          </cell>
          <cell r="E2305" t="str">
            <v>P_Electric Distribution Line MA</v>
          </cell>
          <cell r="G2305" t="str">
            <v>NONE</v>
          </cell>
          <cell r="H2305" t="str">
            <v>NONE</v>
          </cell>
          <cell r="L2305" t="str">
            <v>Load Relief</v>
          </cell>
          <cell r="M2305" t="str">
            <v>Specific</v>
          </cell>
          <cell r="O2305" t="str">
            <v>cancelled</v>
          </cell>
          <cell r="Q2305" t="str">
            <v>C24229</v>
          </cell>
          <cell r="R2305">
            <v>39310</v>
          </cell>
          <cell r="S2305" t="str">
            <v>karzen</v>
          </cell>
          <cell r="U2305" t="str">
            <v>Dupont 2nd Xfmr &amp; Swgr Feeder development</v>
          </cell>
          <cell r="V2305" t="str">
            <v>This project is for the initial development and reconfiguration of feeders associated with the installation of a 2nd transformer and switchgear at Dupont substation.</v>
          </cell>
          <cell r="W2305" t="str">
            <v>This work is associated with the 2nd transformer and switchgear installation project C24225. _x000D_
It will consist of underground getaway work to split existing feeders off of the existing switchgear_x000D_
in order to balance load and provide contingency support.</v>
          </cell>
          <cell r="X2305" t="str">
            <v>Div Ops-NE Electric</v>
          </cell>
          <cell r="Y2305" t="str">
            <v>75005310E</v>
          </cell>
          <cell r="Z2305" t="str">
            <v>MAE1000 - MA Electric Distribution PC</v>
          </cell>
          <cell r="AA2305" t="str">
            <v>NONE</v>
          </cell>
          <cell r="AB2305" t="str">
            <v>MASS PLANT - MA 5310 - MAE1000</v>
          </cell>
          <cell r="AE2305">
            <v>0</v>
          </cell>
          <cell r="AK2305">
            <v>39843</v>
          </cell>
        </row>
        <row r="2306">
          <cell r="A2306" t="str">
            <v>C024230</v>
          </cell>
          <cell r="B2306">
            <v>5310</v>
          </cell>
          <cell r="D2306" t="str">
            <v>Dupont/Belmont/Easton Feeder Ties</v>
          </cell>
          <cell r="E2306" t="str">
            <v>P_Electric Distribution Line MA</v>
          </cell>
          <cell r="G2306" t="str">
            <v>NONE</v>
          </cell>
          <cell r="H2306" t="str">
            <v>NONE</v>
          </cell>
          <cell r="L2306" t="str">
            <v>Load Relief</v>
          </cell>
          <cell r="O2306" t="str">
            <v>cancelled</v>
          </cell>
          <cell r="Q2306" t="str">
            <v>C24230</v>
          </cell>
          <cell r="R2306">
            <v>39310</v>
          </cell>
          <cell r="S2306" t="str">
            <v>karzen</v>
          </cell>
          <cell r="U2306" t="str">
            <v xml:space="preserve">Dupont/Belmont/Easton Feeder Tie development </v>
          </cell>
          <cell r="V2306" t="str">
            <v xml:space="preserve">This project is the result of the 2007 Annual Plan review and the resulting need to  transfer load in order to achieve acceptable loading levels. </v>
          </cell>
          <cell r="W2306" t="str">
            <v>This project is the result of the 2007 Annual Plan review of the area and the need reduce load on highly utilized feeders and transformers through the use and construction of feeder ties. Detailed design indormation to follow.</v>
          </cell>
          <cell r="X2306" t="str">
            <v>Div Ops-NE Electric</v>
          </cell>
          <cell r="Y2306" t="str">
            <v>75005310E</v>
          </cell>
          <cell r="Z2306" t="str">
            <v>MAE1000 - MA Electric Distribution PC</v>
          </cell>
          <cell r="AA2306" t="str">
            <v>NONE</v>
          </cell>
          <cell r="AB2306" t="str">
            <v>MASS PLANT - MA 5310 - MAE1000</v>
          </cell>
          <cell r="AE2306">
            <v>0</v>
          </cell>
          <cell r="AK2306">
            <v>39465</v>
          </cell>
        </row>
        <row r="2307">
          <cell r="A2307" t="str">
            <v>C024231</v>
          </cell>
          <cell r="B2307">
            <v>5310</v>
          </cell>
          <cell r="D2307" t="str">
            <v>Water St  910 load Relief project</v>
          </cell>
          <cell r="E2307" t="str">
            <v>P_Electric Distribution Line MA</v>
          </cell>
          <cell r="G2307" t="str">
            <v>49</v>
          </cell>
          <cell r="H2307" t="str">
            <v>NONE</v>
          </cell>
          <cell r="J2307" t="str">
            <v>System Capacity &amp; Performance</v>
          </cell>
          <cell r="L2307" t="str">
            <v>Load Relief</v>
          </cell>
          <cell r="M2307" t="str">
            <v>Specific</v>
          </cell>
          <cell r="O2307" t="str">
            <v>Closed</v>
          </cell>
          <cell r="P2307">
            <v>8788</v>
          </cell>
          <cell r="Q2307" t="str">
            <v>C24231</v>
          </cell>
          <cell r="R2307">
            <v>39310</v>
          </cell>
          <cell r="S2307" t="str">
            <v>karzen</v>
          </cell>
          <cell r="U2307" t="str">
            <v>Water St 910 load relief onto Phillips Lane, East Bridgewater, and Plymouth St</v>
          </cell>
          <cell r="V2307" t="str">
            <v xml:space="preserve">  </v>
          </cell>
          <cell r="W2307" t="str">
            <v>The 2007 Annual Plan identified the Water St 910 transformer as being overloaded beyond the summer of 2006, based on 2006 actual loads.  Preliminary 2008 Annual Plan results indicate the Water St transformer could overload by the summer of 2008. This proj</v>
          </cell>
          <cell r="X2307" t="str">
            <v>Div Ops-NE Electric</v>
          </cell>
          <cell r="Y2307" t="str">
            <v>75005310E</v>
          </cell>
          <cell r="Z2307" t="str">
            <v>MAE1000 - MA Electric Distribution PC</v>
          </cell>
          <cell r="AA2307" t="str">
            <v>NONE</v>
          </cell>
          <cell r="AB2307" t="str">
            <v>MASS PLANT - MA 5310 - MAE1000</v>
          </cell>
          <cell r="AE2307">
            <v>2</v>
          </cell>
          <cell r="AF2307" t="str">
            <v>2</v>
          </cell>
          <cell r="AG2307">
            <v>39419</v>
          </cell>
          <cell r="AH2307">
            <v>220000</v>
          </cell>
          <cell r="AI2307">
            <v>0</v>
          </cell>
          <cell r="AJ2307">
            <v>0</v>
          </cell>
          <cell r="AK2307">
            <v>1</v>
          </cell>
          <cell r="AL2307">
            <v>0</v>
          </cell>
          <cell r="AM2307">
            <v>1</v>
          </cell>
          <cell r="AN2307">
            <v>1</v>
          </cell>
        </row>
        <row r="2308">
          <cell r="A2308" t="str">
            <v>C024235</v>
          </cell>
          <cell r="B2308">
            <v>5310</v>
          </cell>
          <cell r="D2308" t="str">
            <v>Dighton Sub new Feeder</v>
          </cell>
          <cell r="E2308" t="str">
            <v>P_Electric Distribution Sub MA</v>
          </cell>
          <cell r="G2308" t="str">
            <v>27</v>
          </cell>
          <cell r="H2308" t="str">
            <v>NONE</v>
          </cell>
          <cell r="I2308" t="str">
            <v>PANOS, RAFAEL</v>
          </cell>
          <cell r="J2308" t="str">
            <v>System Capacity &amp; Performance</v>
          </cell>
          <cell r="L2308" t="str">
            <v>Load Relief</v>
          </cell>
          <cell r="M2308" t="str">
            <v>Specific</v>
          </cell>
          <cell r="O2308" t="str">
            <v>Closed</v>
          </cell>
          <cell r="P2308">
            <v>7254</v>
          </cell>
          <cell r="Q2308" t="str">
            <v>C24235</v>
          </cell>
          <cell r="R2308">
            <v>39310</v>
          </cell>
          <cell r="S2308" t="str">
            <v>karzen</v>
          </cell>
          <cell r="U2308" t="str">
            <v>Dighton Substation, install new feeder breaker, relays, and controls in existing switchgear</v>
          </cell>
          <cell r="V2308" t="str">
            <v xml:space="preserve">  </v>
          </cell>
          <cell r="W2308" t="str">
            <v>The 2007 Annual Plan identified the Dighton 19W72 and 19W73 feeders as being heavily loaded during the summer of 2009 and beyond.  This project calls for the development of a third feeder at Dighton Substation in order to relieve the 19W72 and 19W73 feede</v>
          </cell>
          <cell r="X2308" t="str">
            <v>Div Ops-NE Electric</v>
          </cell>
          <cell r="Y2308" t="str">
            <v>75005310E</v>
          </cell>
          <cell r="Z2308" t="str">
            <v>MAE1000 - MA Electric Distribution PC</v>
          </cell>
          <cell r="AA2308" t="str">
            <v>NONE</v>
          </cell>
          <cell r="AB2308" t="str">
            <v>DIGHTON SUB  14KV   115KV</v>
          </cell>
          <cell r="AE2308">
            <v>3</v>
          </cell>
          <cell r="AF2308" t="str">
            <v>3</v>
          </cell>
          <cell r="AG2308">
            <v>39673</v>
          </cell>
          <cell r="AH2308">
            <v>290000</v>
          </cell>
          <cell r="AI2308">
            <v>0</v>
          </cell>
          <cell r="AJ2308">
            <v>0</v>
          </cell>
          <cell r="AK2308">
            <v>0</v>
          </cell>
          <cell r="AL2308">
            <v>0</v>
          </cell>
          <cell r="AM2308">
            <v>1</v>
          </cell>
          <cell r="AN2308">
            <v>1</v>
          </cell>
        </row>
        <row r="2309">
          <cell r="A2309" t="str">
            <v>C024238</v>
          </cell>
          <cell r="B2309">
            <v>5310</v>
          </cell>
          <cell r="D2309" t="str">
            <v>Battery Strategy FY08/09 CO05 DxT</v>
          </cell>
          <cell r="E2309" t="str">
            <v>P_Dist by Transmission Sub MA</v>
          </cell>
          <cell r="G2309" t="str">
            <v>39</v>
          </cell>
          <cell r="H2309" t="str">
            <v>15</v>
          </cell>
          <cell r="I2309" t="str">
            <v>DUARTE,EILEEN</v>
          </cell>
          <cell r="J2309" t="str">
            <v>Asset Condition</v>
          </cell>
          <cell r="L2309" t="str">
            <v>Asset Replacement</v>
          </cell>
          <cell r="M2309" t="str">
            <v>Program</v>
          </cell>
          <cell r="O2309" t="str">
            <v>Closed</v>
          </cell>
          <cell r="P2309">
            <v>7181</v>
          </cell>
          <cell r="Q2309" t="str">
            <v>C24238</v>
          </cell>
          <cell r="R2309">
            <v>39310</v>
          </cell>
          <cell r="S2309" t="str">
            <v>mcgraj</v>
          </cell>
          <cell r="U2309" t="str">
            <v>Battery Strategy FY08/09 CO05 DxT</v>
          </cell>
          <cell r="V2309" t="str">
            <v xml:space="preserve">  </v>
          </cell>
          <cell r="W2309" t="str">
            <v>Batteries are at end of life</v>
          </cell>
          <cell r="X2309" t="str">
            <v>Conversion Only</v>
          </cell>
          <cell r="Y2309" t="str">
            <v>99995310E</v>
          </cell>
          <cell r="Z2309" t="str">
            <v>MAE1000 - MA Electric Distribution PC</v>
          </cell>
          <cell r="AA2309" t="str">
            <v>NONE</v>
          </cell>
          <cell r="AB2309" t="str">
            <v xml:space="preserve">COMPANY 5310 LEVEL ELECT DIST </v>
          </cell>
          <cell r="AE2309">
            <v>5</v>
          </cell>
          <cell r="AF2309" t="str">
            <v>5</v>
          </cell>
          <cell r="AG2309">
            <v>39563</v>
          </cell>
          <cell r="AH2309">
            <v>33310.67</v>
          </cell>
          <cell r="AI2309">
            <v>1</v>
          </cell>
          <cell r="AJ2309">
            <v>1</v>
          </cell>
          <cell r="AK2309">
            <v>1</v>
          </cell>
          <cell r="AL2309">
            <v>0</v>
          </cell>
          <cell r="AM2309">
            <v>1</v>
          </cell>
          <cell r="AN2309">
            <v>1</v>
          </cell>
        </row>
        <row r="2310">
          <cell r="A2310" t="str">
            <v>C024281</v>
          </cell>
          <cell r="B2310">
            <v>5310</v>
          </cell>
          <cell r="D2310" t="str">
            <v>DOTR-MHD#602442- River St Adams</v>
          </cell>
          <cell r="E2310" t="str">
            <v>P_Electric Distribution Line MA</v>
          </cell>
          <cell r="G2310" t="str">
            <v>49</v>
          </cell>
          <cell r="H2310" t="str">
            <v>NONE</v>
          </cell>
          <cell r="I2310" t="str">
            <v>TMULLIGAN, TOM</v>
          </cell>
          <cell r="J2310" t="str">
            <v>Statutory/Regulatory</v>
          </cell>
          <cell r="L2310" t="str">
            <v>Public Requirements</v>
          </cell>
          <cell r="M2310" t="str">
            <v>Specific</v>
          </cell>
          <cell r="O2310" t="str">
            <v>Closed</v>
          </cell>
          <cell r="P2310">
            <v>8002</v>
          </cell>
          <cell r="Q2310" t="str">
            <v>C24281</v>
          </cell>
          <cell r="R2310">
            <v>39314</v>
          </cell>
          <cell r="S2310" t="str">
            <v>mullit</v>
          </cell>
          <cell r="U2310" t="str">
            <v>DOTR-MHD#602442 Reimbursable project for River Street over Hoosic River in Adams under force account 49748.</v>
          </cell>
          <cell r="V2310" t="str">
            <v>This project is reibursable so there will be no impact on the budget</v>
          </cell>
          <cell r="W2310" t="str">
            <v xml:space="preserve">This is a Mass Highway Bridge project and we need to relocate for construction of the bridge then we will be going back to original locations.  </v>
          </cell>
          <cell r="X2310" t="str">
            <v>Div Ops-NE Electric</v>
          </cell>
          <cell r="Y2310" t="str">
            <v>75005310E</v>
          </cell>
          <cell r="Z2310" t="str">
            <v>MAE1000 - MA Electric Distribution PC</v>
          </cell>
          <cell r="AA2310" t="str">
            <v>NONE</v>
          </cell>
          <cell r="AB2310" t="str">
            <v>MASS PLANT - MA 5310 - MAE1000</v>
          </cell>
          <cell r="AE2310">
            <v>1</v>
          </cell>
          <cell r="AF2310" t="str">
            <v>1</v>
          </cell>
          <cell r="AG2310">
            <v>39318</v>
          </cell>
          <cell r="AH2310">
            <v>40000</v>
          </cell>
          <cell r="AI2310">
            <v>1</v>
          </cell>
          <cell r="AJ2310">
            <v>1</v>
          </cell>
          <cell r="AK2310">
            <v>1</v>
          </cell>
          <cell r="AL2310">
            <v>0</v>
          </cell>
          <cell r="AM2310">
            <v>1</v>
          </cell>
          <cell r="AN2310">
            <v>1</v>
          </cell>
        </row>
        <row r="2311">
          <cell r="A2311" t="str">
            <v>C024284</v>
          </cell>
          <cell r="B2311">
            <v>5320</v>
          </cell>
          <cell r="C2311" t="str">
            <v>Massachusetts - East</v>
          </cell>
          <cell r="D2311" t="str">
            <v>URD Eval for Cable Injection-Co 4</v>
          </cell>
          <cell r="E2311" t="str">
            <v>P_Electric Distribution Line MA</v>
          </cell>
          <cell r="G2311" t="str">
            <v>36</v>
          </cell>
          <cell r="H2311" t="str">
            <v>15</v>
          </cell>
          <cell r="I2311" t="str">
            <v>CERULLI, JOHN</v>
          </cell>
          <cell r="J2311" t="str">
            <v>Asset Condition</v>
          </cell>
          <cell r="L2311" t="str">
            <v>Asset Replacement</v>
          </cell>
          <cell r="M2311" t="str">
            <v>Program</v>
          </cell>
          <cell r="N2311" t="str">
            <v>UG Cable Replacements</v>
          </cell>
          <cell r="O2311" t="str">
            <v>Closed</v>
          </cell>
          <cell r="P2311">
            <v>7109</v>
          </cell>
          <cell r="Q2311" t="str">
            <v>C24284</v>
          </cell>
          <cell r="R2311">
            <v>39314</v>
          </cell>
          <cell r="S2311" t="str">
            <v>wheelr</v>
          </cell>
          <cell r="U2311" t="str">
            <v>Provide preliminary engineering for evaluation of URD cables in Nantucket Electric for injection or replacement.</v>
          </cell>
          <cell r="V2311" t="str">
            <v>suspended as per Flynn, Janice email on 2/6/12 - projects do not have DOA authorization and were not in the current year budget</v>
          </cell>
          <cell r="W2311" t="str">
            <v>Preliminary engineering to evaluate URD cables which meet replacement/injection criteria.</v>
          </cell>
          <cell r="X2311" t="str">
            <v>Div Ops-NE Electric</v>
          </cell>
          <cell r="Y2311" t="str">
            <v>75005320E</v>
          </cell>
          <cell r="Z2311" t="str">
            <v>MAE1000 - MA Electric Distribution PC</v>
          </cell>
          <cell r="AA2311" t="str">
            <v>NONE</v>
          </cell>
          <cell r="AB2311" t="str">
            <v>MASS PLANT - MA 5320 - MAE1000</v>
          </cell>
          <cell r="AE2311">
            <v>1</v>
          </cell>
          <cell r="AF2311" t="str">
            <v>1</v>
          </cell>
          <cell r="AG2311">
            <v>39314</v>
          </cell>
          <cell r="AH2311">
            <v>10000</v>
          </cell>
          <cell r="AI2311">
            <v>1</v>
          </cell>
          <cell r="AJ2311">
            <v>1</v>
          </cell>
          <cell r="AK2311">
            <v>1</v>
          </cell>
          <cell r="AL2311">
            <v>0</v>
          </cell>
          <cell r="AM2311">
            <v>1</v>
          </cell>
          <cell r="AN2311">
            <v>1</v>
          </cell>
        </row>
        <row r="2312">
          <cell r="A2312" t="str">
            <v>C024286</v>
          </cell>
          <cell r="B2312">
            <v>5310</v>
          </cell>
          <cell r="D2312" t="str">
            <v>URD Eval for Cable Injection-Co 5</v>
          </cell>
          <cell r="E2312" t="str">
            <v>P_Electric Distribution Line MA</v>
          </cell>
          <cell r="G2312" t="str">
            <v>49</v>
          </cell>
          <cell r="H2312" t="str">
            <v>15</v>
          </cell>
          <cell r="I2312" t="str">
            <v>CERULLI, JOHN</v>
          </cell>
          <cell r="J2312" t="str">
            <v>Asset Condition</v>
          </cell>
          <cell r="L2312" t="str">
            <v>Asset Replacement</v>
          </cell>
          <cell r="M2312" t="str">
            <v>Program</v>
          </cell>
          <cell r="N2312" t="str">
            <v>UG Cable Replacements</v>
          </cell>
          <cell r="O2312" t="str">
            <v>Closed</v>
          </cell>
          <cell r="P2312">
            <v>8754</v>
          </cell>
          <cell r="Q2312" t="str">
            <v>C24286</v>
          </cell>
          <cell r="R2312">
            <v>39314</v>
          </cell>
          <cell r="S2312" t="str">
            <v>wheelr</v>
          </cell>
          <cell r="U2312" t="str">
            <v>Provide preliminary engineering for evaluation of URD cables in MA for injection or replacement.</v>
          </cell>
          <cell r="V2312" t="str">
            <v>suspended as per Flynn, Janice email on 2/6/12 - projects do not have DOA authorization and were not in the current year budget</v>
          </cell>
          <cell r="W2312" t="str">
            <v>Preliminary engineering to evaluate URD cables which meet criteria for replacement/injection.</v>
          </cell>
          <cell r="X2312" t="str">
            <v>Conversion Only</v>
          </cell>
          <cell r="Y2312" t="str">
            <v>99995310E</v>
          </cell>
          <cell r="Z2312" t="str">
            <v>MAE1000 - MA Electric Distribution PC</v>
          </cell>
          <cell r="AA2312" t="str">
            <v>NONE</v>
          </cell>
          <cell r="AB2312" t="str">
            <v>MASS PLANT - MA 5310 - MAE1000</v>
          </cell>
          <cell r="AE2312">
            <v>1</v>
          </cell>
          <cell r="AF2312" t="str">
            <v>1</v>
          </cell>
          <cell r="AG2312">
            <v>39314</v>
          </cell>
          <cell r="AH2312">
            <v>75000</v>
          </cell>
          <cell r="AI2312">
            <v>1</v>
          </cell>
          <cell r="AJ2312">
            <v>1</v>
          </cell>
          <cell r="AK2312">
            <v>1</v>
          </cell>
          <cell r="AL2312">
            <v>0</v>
          </cell>
          <cell r="AM2312">
            <v>1</v>
          </cell>
          <cell r="AN2312">
            <v>1</v>
          </cell>
        </row>
        <row r="2313">
          <cell r="A2313" t="str">
            <v>C024287</v>
          </cell>
          <cell r="B2313">
            <v>5310</v>
          </cell>
          <cell r="D2313" t="str">
            <v>SE-MARL Evergreen Solar SFS Study</v>
          </cell>
          <cell r="E2313" t="str">
            <v>P_Electric Distribution Line MA</v>
          </cell>
          <cell r="G2313" t="str">
            <v>49</v>
          </cell>
          <cell r="H2313" t="str">
            <v>NONE</v>
          </cell>
          <cell r="I2313" t="str">
            <v>LINDERME, SARAH</v>
          </cell>
          <cell r="J2313" t="str">
            <v>Statutory/Regulatory</v>
          </cell>
          <cell r="L2313" t="str">
            <v>New Business - Commercial</v>
          </cell>
          <cell r="M2313" t="str">
            <v>Specific</v>
          </cell>
          <cell r="O2313" t="str">
            <v>Closed</v>
          </cell>
          <cell r="P2313">
            <v>8587</v>
          </cell>
          <cell r="Q2313" t="str">
            <v>C24287</v>
          </cell>
          <cell r="R2313">
            <v>39314</v>
          </cell>
          <cell r="S2313" t="str">
            <v>lindes</v>
          </cell>
          <cell r="U2313" t="str">
            <v>Perform engineering study for customer to determine costs for second feeder service.</v>
          </cell>
          <cell r="V2313" t="str">
            <v xml:space="preserve">  </v>
          </cell>
          <cell r="W2313" t="str">
            <v>Customer request for SFS Study</v>
          </cell>
          <cell r="X2313" t="str">
            <v>Div Ops-NE Electric</v>
          </cell>
          <cell r="Y2313" t="str">
            <v>75005310E</v>
          </cell>
          <cell r="Z2313" t="str">
            <v>MAE1000 - MA Electric Distribution PC</v>
          </cell>
          <cell r="AA2313" t="str">
            <v>NONE</v>
          </cell>
          <cell r="AB2313" t="str">
            <v>MASS PLANT - MA 5310 - MAE1000</v>
          </cell>
          <cell r="AE2313">
            <v>1</v>
          </cell>
          <cell r="AF2313" t="str">
            <v>1</v>
          </cell>
          <cell r="AG2313">
            <v>39317</v>
          </cell>
          <cell r="AH2313">
            <v>5600</v>
          </cell>
          <cell r="AI2313">
            <v>1</v>
          </cell>
          <cell r="AJ2313">
            <v>1</v>
          </cell>
          <cell r="AK2313">
            <v>1</v>
          </cell>
          <cell r="AL2313">
            <v>0</v>
          </cell>
          <cell r="AM2313">
            <v>1</v>
          </cell>
          <cell r="AN2313">
            <v>1</v>
          </cell>
        </row>
        <row r="2314">
          <cell r="A2314" t="str">
            <v>C024319</v>
          </cell>
          <cell r="B2314">
            <v>5310</v>
          </cell>
          <cell r="D2314" t="str">
            <v>SS WEY Southfield Engr Study</v>
          </cell>
          <cell r="E2314" t="str">
            <v>P_Electric Distribution Sub MA</v>
          </cell>
          <cell r="G2314" t="str">
            <v>NONE</v>
          </cell>
          <cell r="H2314" t="str">
            <v>NONE</v>
          </cell>
          <cell r="I2314" t="str">
            <v>DUFFY JR., JOHN</v>
          </cell>
          <cell r="L2314" t="str">
            <v>Load Relief</v>
          </cell>
          <cell r="O2314" t="str">
            <v>cancelled</v>
          </cell>
          <cell r="Q2314" t="str">
            <v>C24319</v>
          </cell>
          <cell r="R2314">
            <v>39316</v>
          </cell>
          <cell r="S2314" t="str">
            <v>duffjo</v>
          </cell>
          <cell r="U2314" t="str">
            <v>Collect engineering charges for the study of service to the Southfield Development in Weymouth. This is a planned 32MW project on the site of the old South Weymouth Naval Air Station. Study is needed to determine how Ngrid will serve customer over 10-12 y</v>
          </cell>
          <cell r="V2314" t="str">
            <v xml:space="preserve">  </v>
          </cell>
          <cell r="W2314" t="str">
            <v>Needed to collect charges for engr study to serve Southfield._x000D_
Options are being reviewed for either Distribution or Transmission service. Total project load of about 25MW with redundancy for 8MW planned over 10-12 years.</v>
          </cell>
          <cell r="X2314" t="str">
            <v>Div Ops-NE Electric</v>
          </cell>
          <cell r="Y2314" t="str">
            <v>75005310E</v>
          </cell>
          <cell r="Z2314" t="str">
            <v>MAE1000 - MA Electric Distribution PC</v>
          </cell>
          <cell r="AA2314" t="str">
            <v>NONE</v>
          </cell>
          <cell r="AB2314" t="str">
            <v>MASS PLANT - MA 5310 - MAE1000</v>
          </cell>
          <cell r="AE2314">
            <v>0</v>
          </cell>
          <cell r="AK2314">
            <v>39316</v>
          </cell>
        </row>
        <row r="2315">
          <cell r="A2315" t="str">
            <v>C024399</v>
          </cell>
          <cell r="B2315">
            <v>5310</v>
          </cell>
          <cell r="D2315" t="str">
            <v>Repl. Beverly 12  12L9 Regulators</v>
          </cell>
          <cell r="E2315" t="str">
            <v>P_Electric Distribution Sub MA</v>
          </cell>
          <cell r="G2315" t="str">
            <v>49</v>
          </cell>
          <cell r="H2315" t="str">
            <v>NONE</v>
          </cell>
          <cell r="J2315" t="str">
            <v>Damage/Failure</v>
          </cell>
          <cell r="L2315" t="str">
            <v>Damage/Failure</v>
          </cell>
          <cell r="M2315" t="str">
            <v>Specific</v>
          </cell>
          <cell r="O2315" t="str">
            <v>open</v>
          </cell>
          <cell r="P2315">
            <v>7466</v>
          </cell>
          <cell r="Q2315" t="str">
            <v>C24399</v>
          </cell>
          <cell r="R2315">
            <v>39323</v>
          </cell>
          <cell r="S2315" t="str">
            <v>falla</v>
          </cell>
          <cell r="U2315" t="str">
            <v>Replace existing JFR regulators on timbers(1 failed) with new regulators on a foundation.</v>
          </cell>
          <cell r="V2315" t="str">
            <v xml:space="preserve">  </v>
          </cell>
          <cell r="W2315" t="str">
            <v xml:space="preserve">  </v>
          </cell>
          <cell r="X2315" t="str">
            <v>Div Ops-NE Electric</v>
          </cell>
          <cell r="Y2315" t="str">
            <v>75005310E</v>
          </cell>
          <cell r="Z2315" t="str">
            <v>MAE1000 - MA Electric Distribution PC</v>
          </cell>
          <cell r="AA2315" t="str">
            <v>NONE</v>
          </cell>
          <cell r="AB2315" t="str">
            <v>SUB #12 BEVERLY - RIVER STREET, BEV</v>
          </cell>
          <cell r="AC2315" t="str">
            <v>A1 C0 X0</v>
          </cell>
          <cell r="AE2315">
            <v>1</v>
          </cell>
          <cell r="AF2315" t="str">
            <v>1</v>
          </cell>
          <cell r="AG2315">
            <v>39324</v>
          </cell>
          <cell r="AH2315">
            <v>85000</v>
          </cell>
        </row>
        <row r="2316">
          <cell r="A2316" t="str">
            <v>C024440</v>
          </cell>
          <cell r="B2316">
            <v>5310</v>
          </cell>
          <cell r="D2316" t="str">
            <v>Littleton Rd underground</v>
          </cell>
          <cell r="E2316" t="str">
            <v>P_Electric Distribution Line MA</v>
          </cell>
          <cell r="G2316" t="str">
            <v>NONE</v>
          </cell>
          <cell r="H2316" t="str">
            <v>NONE</v>
          </cell>
          <cell r="L2316" t="str">
            <v>Public Requirements</v>
          </cell>
          <cell r="M2316" t="str">
            <v>Specific</v>
          </cell>
          <cell r="O2316" t="str">
            <v>cancelled</v>
          </cell>
          <cell r="Q2316" t="str">
            <v>C24440</v>
          </cell>
          <cell r="R2316">
            <v>39324</v>
          </cell>
          <cell r="S2316" t="str">
            <v>sokoso</v>
          </cell>
          <cell r="U2316" t="str">
            <v xml:space="preserve">Road widening project, customer wants to put all utilities from around P88 to P75 Littleton Rd underground.  About 900' of new manhole and duct system.  Install 4 manholes and 2x3 6" duct bank.  Includes feeder tie between 58L2 and 58L3.  Install 900' of </v>
          </cell>
          <cell r="V2316" t="str">
            <v>Customer paying for work.</v>
          </cell>
          <cell r="W2316" t="str">
            <v>Customer wants to put all utilities on this section of Littleton Rd underground.  TELCO already has duct in street, so they will be removing all their cables from the poles.  Customer has agreed to pay for the work to be done.</v>
          </cell>
          <cell r="X2316" t="str">
            <v>Div Ops-NE Electric</v>
          </cell>
          <cell r="Y2316" t="str">
            <v>75005310E</v>
          </cell>
          <cell r="Z2316" t="str">
            <v>MAE1000 - MA Electric Distribution PC</v>
          </cell>
          <cell r="AA2316" t="str">
            <v>NONE</v>
          </cell>
          <cell r="AB2316" t="str">
            <v>MASS PLANT - MA 5310 - MAE1000</v>
          </cell>
          <cell r="AE2316">
            <v>0</v>
          </cell>
          <cell r="AK2316">
            <v>39847</v>
          </cell>
        </row>
        <row r="2317">
          <cell r="A2317" t="str">
            <v>C024441</v>
          </cell>
          <cell r="B2317">
            <v>5310</v>
          </cell>
          <cell r="D2317" t="str">
            <v>DOTR-MHD#602872 Mill River Rd N.Mar</v>
          </cell>
          <cell r="E2317" t="str">
            <v>P_Electric Distribution Line MA</v>
          </cell>
          <cell r="G2317" t="str">
            <v>NONE</v>
          </cell>
          <cell r="H2317" t="str">
            <v>NONE</v>
          </cell>
          <cell r="I2317" t="str">
            <v>OSIMBONI, AYODELE</v>
          </cell>
          <cell r="L2317" t="str">
            <v>Public Requirements</v>
          </cell>
          <cell r="M2317" t="str">
            <v>Specific</v>
          </cell>
          <cell r="O2317" t="str">
            <v>Closed</v>
          </cell>
          <cell r="Q2317" t="str">
            <v>C24441</v>
          </cell>
          <cell r="R2317">
            <v>39324</v>
          </cell>
          <cell r="S2317" t="str">
            <v>mullit</v>
          </cell>
          <cell r="U2317" t="str">
            <v>DOTR-MHD#602872- Reimbursable Bridge project for Mill River Road in New Marlborough to replace 2 poles and transfer Hendrix</v>
          </cell>
          <cell r="V2317" t="str">
            <v>This is a fully reimbursable project and will not have impact on FY08 budget</v>
          </cell>
          <cell r="W2317" t="str">
            <v>This is work in support of Mass Highway road/ bridge project # 602872 for Mill River Road in New Marlborough and is fully reimbursable.</v>
          </cell>
          <cell r="X2317" t="str">
            <v>Div Ops-NE Electric</v>
          </cell>
          <cell r="Y2317" t="str">
            <v>75005310E</v>
          </cell>
          <cell r="Z2317" t="str">
            <v>MAE1000 - MA Electric Distribution PC</v>
          </cell>
          <cell r="AA2317" t="str">
            <v>NONE</v>
          </cell>
          <cell r="AB2317" t="str">
            <v>MASS PLANT - MA 5310 - MAE1000</v>
          </cell>
          <cell r="AE2317">
            <v>2</v>
          </cell>
          <cell r="AF2317" t="str">
            <v>2</v>
          </cell>
          <cell r="AG2317">
            <v>39475</v>
          </cell>
          <cell r="AH2317">
            <v>39000</v>
          </cell>
          <cell r="AI2317">
            <v>1</v>
          </cell>
          <cell r="AJ2317">
            <v>1</v>
          </cell>
          <cell r="AK2317">
            <v>1</v>
          </cell>
          <cell r="AL2317">
            <v>0</v>
          </cell>
          <cell r="AM2317">
            <v>1</v>
          </cell>
          <cell r="AN2317">
            <v>1</v>
          </cell>
        </row>
        <row r="2318">
          <cell r="A2318" t="str">
            <v>C024442</v>
          </cell>
          <cell r="B2318">
            <v>5310</v>
          </cell>
          <cell r="D2318" t="str">
            <v>Cornerstone Sq mall, Westford</v>
          </cell>
          <cell r="E2318" t="str">
            <v>P_Electric Distribution Line MA</v>
          </cell>
          <cell r="G2318" t="str">
            <v>NONE</v>
          </cell>
          <cell r="H2318" t="str">
            <v>NONE</v>
          </cell>
          <cell r="L2318" t="str">
            <v>New Business - Commercial</v>
          </cell>
          <cell r="O2318" t="str">
            <v>Closed</v>
          </cell>
          <cell r="Q2318" t="str">
            <v>C24442</v>
          </cell>
          <cell r="R2318">
            <v>39324</v>
          </cell>
          <cell r="S2318" t="str">
            <v>sokoso</v>
          </cell>
          <cell r="U2318" t="str">
            <v>New mall at intersection of Littleton and Boston Rd.  Installing new UCD with 10 transformers, 800' of UG cable.</v>
          </cell>
          <cell r="V2318" t="str">
            <v xml:space="preserve">  </v>
          </cell>
          <cell r="W2318" t="str">
            <v>New mall at intersection of Littleton and Boston Rd, with several upscale retail stores and restaurants.</v>
          </cell>
          <cell r="X2318" t="str">
            <v>Div Ops-NE Electric</v>
          </cell>
          <cell r="Y2318" t="str">
            <v>75005310E</v>
          </cell>
          <cell r="Z2318" t="str">
            <v>MAE1000 - MA Electric Distribution PC</v>
          </cell>
          <cell r="AA2318" t="str">
            <v>NONE</v>
          </cell>
          <cell r="AB2318" t="str">
            <v>MASS PLANT - MA 5310 - MAE1000</v>
          </cell>
          <cell r="AE2318">
            <v>0</v>
          </cell>
        </row>
        <row r="2319">
          <cell r="A2319" t="str">
            <v>C024462</v>
          </cell>
          <cell r="B2319">
            <v>5310</v>
          </cell>
          <cell r="D2319" t="str">
            <v>CN-WEB Extnd 412L3 to IPG &amp; recnfg</v>
          </cell>
          <cell r="E2319" t="str">
            <v>P_Electric Distribution Line MA</v>
          </cell>
          <cell r="F2319" t="str">
            <v>USSC-13-267C-DCIG1109P188</v>
          </cell>
          <cell r="G2319" t="str">
            <v>33</v>
          </cell>
          <cell r="H2319" t="str">
            <v>21</v>
          </cell>
          <cell r="I2319" t="str">
            <v>HASSETT, COLIN</v>
          </cell>
          <cell r="J2319" t="str">
            <v>System Capacity &amp; Performance</v>
          </cell>
          <cell r="K2319" t="str">
            <v>D_Non-REP LINE OTHER</v>
          </cell>
          <cell r="L2319" t="str">
            <v>Load Relief</v>
          </cell>
          <cell r="M2319" t="str">
            <v>Specific</v>
          </cell>
          <cell r="O2319" t="str">
            <v>Closed</v>
          </cell>
          <cell r="P2319">
            <v>7905</v>
          </cell>
          <cell r="Q2319" t="str">
            <v>C24462</v>
          </cell>
          <cell r="R2319">
            <v>39325</v>
          </cell>
          <cell r="S2319" t="str">
            <v>thomp</v>
          </cell>
          <cell r="U2319" t="str">
            <v>CN-WEB Extnd 412L3 to IPG &amp; recnfg</v>
          </cell>
          <cell r="V2319" t="str">
            <v>some work at Sutton St, Oxford</v>
          </cell>
          <cell r="W2319" t="str">
            <v>Growth at existing customer on 412L3 triggers load transfer from E Webster to N. Oxford.  2007 System Review and West MAss Transmission Study has capped total load at E Webster to 2007 levels due to restrictions on the transmission system</v>
          </cell>
          <cell r="X2319" t="str">
            <v>Div Ops-NE Electric</v>
          </cell>
          <cell r="Y2319" t="str">
            <v>75005310E</v>
          </cell>
          <cell r="Z2319" t="str">
            <v>MAE1000 - MA Electric Distribution PC</v>
          </cell>
          <cell r="AA2319" t="str">
            <v>NONE</v>
          </cell>
          <cell r="AB2319" t="str">
            <v>MASS PLANT - MA 5310 - MAE1000</v>
          </cell>
          <cell r="AE2319">
            <v>7</v>
          </cell>
          <cell r="AF2319" t="str">
            <v>7</v>
          </cell>
          <cell r="AG2319">
            <v>40147</v>
          </cell>
          <cell r="AH2319">
            <v>1350000</v>
          </cell>
          <cell r="AI2319">
            <v>0</v>
          </cell>
          <cell r="AJ2319">
            <v>0</v>
          </cell>
          <cell r="AK2319">
            <v>0</v>
          </cell>
          <cell r="AL2319">
            <v>1</v>
          </cell>
          <cell r="AM2319">
            <v>0</v>
          </cell>
          <cell r="AN2319">
            <v>1</v>
          </cell>
        </row>
        <row r="2320">
          <cell r="A2320" t="str">
            <v>C024499</v>
          </cell>
          <cell r="B2320">
            <v>5320</v>
          </cell>
          <cell r="C2320" t="str">
            <v>Massachusetts - East</v>
          </cell>
          <cell r="D2320" t="str">
            <v>IE Cutout-Nantucket</v>
          </cell>
          <cell r="E2320" t="str">
            <v>P_Electric Distribution Line MA</v>
          </cell>
          <cell r="F2320" t="str">
            <v>USSC-12-140 FY13 Program</v>
          </cell>
          <cell r="G2320" t="str">
            <v>40</v>
          </cell>
          <cell r="H2320" t="str">
            <v>15</v>
          </cell>
          <cell r="I2320" t="str">
            <v>PALUCH, EDWARD</v>
          </cell>
          <cell r="J2320" t="str">
            <v>Asset Condition</v>
          </cell>
          <cell r="K2320" t="str">
            <v>D_REP-Cutout Replacements</v>
          </cell>
          <cell r="L2320" t="str">
            <v>Asset Replacement</v>
          </cell>
          <cell r="M2320" t="str">
            <v>Program</v>
          </cell>
          <cell r="N2320" t="str">
            <v>Cutout Replacements</v>
          </cell>
          <cell r="O2320" t="str">
            <v>Closed</v>
          </cell>
          <cell r="P2320">
            <v>7078</v>
          </cell>
          <cell r="Q2320" t="str">
            <v>C24499</v>
          </cell>
          <cell r="R2320">
            <v>39331</v>
          </cell>
          <cell r="S2320" t="str">
            <v>suarej</v>
          </cell>
          <cell r="U2320" t="str">
            <v>IE cutout replacement program on Nantuket</v>
          </cell>
          <cell r="V2320" t="str">
            <v xml:space="preserve">  </v>
          </cell>
          <cell r="W2320" t="str">
            <v>Replace potted porcelain cutouts as part of the Infrastructure Enhancement program</v>
          </cell>
          <cell r="X2320" t="str">
            <v>Div Ops-NE Electric</v>
          </cell>
          <cell r="Y2320" t="str">
            <v>75005320E</v>
          </cell>
          <cell r="Z2320" t="str">
            <v>MAE1000 - MA Electric Distribution PC</v>
          </cell>
          <cell r="AA2320" t="str">
            <v>NONE</v>
          </cell>
          <cell r="AB2320" t="str">
            <v>MASS PLANT - MA 5320 - MAE1000</v>
          </cell>
          <cell r="AE2320">
            <v>4</v>
          </cell>
          <cell r="AF2320" t="str">
            <v>4</v>
          </cell>
          <cell r="AG2320">
            <v>41213</v>
          </cell>
          <cell r="AH2320">
            <v>43750</v>
          </cell>
          <cell r="AI2320">
            <v>1</v>
          </cell>
          <cell r="AJ2320">
            <v>1</v>
          </cell>
          <cell r="AK2320">
            <v>1</v>
          </cell>
          <cell r="AL2320">
            <v>0</v>
          </cell>
          <cell r="AM2320">
            <v>1</v>
          </cell>
          <cell r="AN2320">
            <v>1</v>
          </cell>
        </row>
        <row r="2321">
          <cell r="A2321" t="str">
            <v>C024626</v>
          </cell>
          <cell r="B2321">
            <v>5310</v>
          </cell>
          <cell r="D2321" t="str">
            <v>L1 Reconductoring Auburn St Study</v>
          </cell>
          <cell r="E2321" t="str">
            <v>P_Electric Transmission Line MA</v>
          </cell>
          <cell r="G2321" t="str">
            <v>NONE</v>
          </cell>
          <cell r="H2321" t="str">
            <v>NONE</v>
          </cell>
          <cell r="O2321" t="str">
            <v>Closed</v>
          </cell>
          <cell r="Q2321" t="str">
            <v>C24626</v>
          </cell>
          <cell r="R2321">
            <v>39336</v>
          </cell>
          <cell r="S2321" t="str">
            <v>schner</v>
          </cell>
          <cell r="U2321" t="str">
            <v xml:space="preserve">L1 line reconductor per the Auburn Street Area Transmision upgrade Study May 2007_x000D_
</v>
          </cell>
          <cell r="V2321" t="str">
            <v xml:space="preserve">  </v>
          </cell>
          <cell r="W2321" t="str">
            <v>Upgrades in and around Auburn St are needed to relieve thermal and voltage problems in the area per Sandeep Baidwan</v>
          </cell>
          <cell r="X2321" t="str">
            <v>Div Ops-NE Electric</v>
          </cell>
          <cell r="Y2321" t="str">
            <v>75005310T</v>
          </cell>
          <cell r="Z2321" t="str">
            <v>FRT5000 - FR Transmission Profit Center</v>
          </cell>
          <cell r="AA2321" t="str">
            <v>NONE</v>
          </cell>
          <cell r="AB2321" t="str">
            <v>L1 E BRIDGEWATER TAP TO E BRIDGEWAT</v>
          </cell>
          <cell r="AE2321">
            <v>18</v>
          </cell>
          <cell r="AF2321" t="str">
            <v>18</v>
          </cell>
          <cell r="AG2321">
            <v>41213</v>
          </cell>
          <cell r="AH2321">
            <v>1100000</v>
          </cell>
          <cell r="AI2321">
            <v>0</v>
          </cell>
          <cell r="AJ2321">
            <v>0</v>
          </cell>
          <cell r="AK2321">
            <v>0</v>
          </cell>
          <cell r="AL2321">
            <v>1</v>
          </cell>
          <cell r="AM2321">
            <v>0</v>
          </cell>
          <cell r="AN2321">
            <v>1</v>
          </cell>
        </row>
        <row r="2322">
          <cell r="A2322" t="str">
            <v>C024628</v>
          </cell>
          <cell r="B2322">
            <v>5310</v>
          </cell>
          <cell r="D2322" t="str">
            <v>A94 Line Reconductor project</v>
          </cell>
          <cell r="E2322" t="str">
            <v>P_Electric Transmission Line MA</v>
          </cell>
          <cell r="G2322" t="str">
            <v>NONE</v>
          </cell>
          <cell r="H2322" t="str">
            <v>NONE</v>
          </cell>
          <cell r="O2322" t="str">
            <v>cancelled</v>
          </cell>
          <cell r="Q2322" t="str">
            <v>C24628</v>
          </cell>
          <cell r="R2322">
            <v>39336</v>
          </cell>
          <cell r="S2322" t="str">
            <v>schner</v>
          </cell>
          <cell r="U2322" t="str">
            <v>A94 line reconductoring per the Auburn Street area study - May 2007</v>
          </cell>
          <cell r="V2322" t="str">
            <v>Per direction from Mark Browne.  New PF# will be utilized.  D Ricker 10/18/2008</v>
          </cell>
          <cell r="W2322" t="str">
            <v>Work required to relieve thermal and voltage problems in the Auburn area</v>
          </cell>
          <cell r="X2322" t="str">
            <v>Div Ops-NE Electric</v>
          </cell>
          <cell r="Y2322" t="str">
            <v>75005310T</v>
          </cell>
          <cell r="Z2322" t="str">
            <v>FRT5000 - FR Transmission Profit Center</v>
          </cell>
          <cell r="AA2322" t="str">
            <v>NONE</v>
          </cell>
          <cell r="AB2322" t="str">
            <v>A94 AUBURN TO PARKVIEW 115KV</v>
          </cell>
          <cell r="AE2322">
            <v>0</v>
          </cell>
          <cell r="AK2322">
            <v>39373</v>
          </cell>
        </row>
        <row r="2323">
          <cell r="A2323" t="str">
            <v>C024633</v>
          </cell>
          <cell r="B2323">
            <v>5310</v>
          </cell>
          <cell r="D2323" t="str">
            <v>Southfield Ph 1 Mainline</v>
          </cell>
          <cell r="E2323" t="str">
            <v>P_Electric Distribution Line MA</v>
          </cell>
          <cell r="G2323" t="str">
            <v>49</v>
          </cell>
          <cell r="H2323" t="str">
            <v>NONE</v>
          </cell>
          <cell r="J2323" t="str">
            <v>Statutory/Regulatory</v>
          </cell>
          <cell r="K2323" t="str">
            <v>D_Non-REP LINE OTHER</v>
          </cell>
          <cell r="L2323" t="str">
            <v>New Business - Commercial</v>
          </cell>
          <cell r="M2323" t="str">
            <v>Specific</v>
          </cell>
          <cell r="O2323" t="str">
            <v>Closed</v>
          </cell>
          <cell r="P2323">
            <v>8658</v>
          </cell>
          <cell r="Q2323" t="str">
            <v>C24633</v>
          </cell>
          <cell r="R2323">
            <v>39336</v>
          </cell>
          <cell r="S2323" t="str">
            <v>breton</v>
          </cell>
          <cell r="U2323" t="str">
            <v>Install 4-40' &amp; 2-45' JO poles, 1400 circuit feet 15kv 477aac spacer cable, 15kv 560a recloser, 7800 feet of 15kv 1000kcmil al 3-1c cable with 600v 4/0 cu neutral and 4,800 feet of 15kv #2 cu 3-1c cable.  Remove 1400 feet of 1/0aaac b</v>
          </cell>
          <cell r="V2323" t="str">
            <v xml:space="preserve">  </v>
          </cell>
          <cell r="W2323" t="str">
            <v>This work is necessary to provide mainline distribution to the first phase of the Southfield Development (former Weymouth NAS).  The Customer has requested we provide mainline feeder capability along the main road of the developement; as well as, distribu</v>
          </cell>
          <cell r="X2323" t="str">
            <v>Div Ops-NE Electric</v>
          </cell>
          <cell r="Y2323" t="str">
            <v>75005310E</v>
          </cell>
          <cell r="Z2323" t="str">
            <v>MAE1000 - MA Electric Distribution PC</v>
          </cell>
          <cell r="AA2323" t="str">
            <v>NONE</v>
          </cell>
          <cell r="AB2323" t="str">
            <v>SUB #12 MID-WEYMOUTH, WEYMOUTH</v>
          </cell>
          <cell r="AE2323">
            <v>2</v>
          </cell>
          <cell r="AF2323" t="str">
            <v>2</v>
          </cell>
          <cell r="AG2323">
            <v>39924</v>
          </cell>
          <cell r="AH2323">
            <v>499392</v>
          </cell>
          <cell r="AI2323">
            <v>0</v>
          </cell>
          <cell r="AJ2323">
            <v>0</v>
          </cell>
          <cell r="AK2323">
            <v>0</v>
          </cell>
          <cell r="AL2323">
            <v>0</v>
          </cell>
          <cell r="AM2323">
            <v>1</v>
          </cell>
          <cell r="AN2323">
            <v>1</v>
          </cell>
        </row>
        <row r="2324">
          <cell r="A2324" t="str">
            <v>C024639</v>
          </cell>
          <cell r="B2324">
            <v>5310</v>
          </cell>
          <cell r="D2324" t="str">
            <v>DOTR-MHD#603566 Barre Vernon Ave</v>
          </cell>
          <cell r="E2324" t="str">
            <v>P_Electric Distribution Line MA</v>
          </cell>
          <cell r="G2324" t="str">
            <v>49</v>
          </cell>
          <cell r="H2324" t="str">
            <v>15</v>
          </cell>
          <cell r="I2324" t="str">
            <v>OSIMBONI, AYO</v>
          </cell>
          <cell r="J2324" t="str">
            <v>Statutory/Regulatory</v>
          </cell>
          <cell r="L2324" t="str">
            <v>Public Requirements</v>
          </cell>
          <cell r="M2324" t="str">
            <v>Specific</v>
          </cell>
          <cell r="O2324" t="str">
            <v>Closed</v>
          </cell>
          <cell r="P2324">
            <v>8016</v>
          </cell>
          <cell r="Q2324" t="str">
            <v>C24639</v>
          </cell>
          <cell r="R2324">
            <v>39336</v>
          </cell>
          <cell r="S2324" t="str">
            <v>mullit</v>
          </cell>
          <cell r="U2324" t="str">
            <v>DOTR-MHD#603566 Reimbursable project- Vernon Ave in Barre.  We will be installing and relocating 3 poles and wires.</v>
          </cell>
          <cell r="V2324" t="str">
            <v>This is a reimbursable Mass Highway project and will not have an impact on the budget</v>
          </cell>
          <cell r="W2324" t="str">
            <v>This is in support of Mass Highway project # 603566 to relocate our facilities to make way for construcion.</v>
          </cell>
          <cell r="X2324" t="str">
            <v>Div Ops-NE Electric</v>
          </cell>
          <cell r="Y2324" t="str">
            <v>75005310E</v>
          </cell>
          <cell r="Z2324" t="str">
            <v>MAE1000 - MA Electric Distribution PC</v>
          </cell>
          <cell r="AA2324" t="str">
            <v>NONE</v>
          </cell>
          <cell r="AB2324" t="str">
            <v>MASS PLANT - MA 5310 - MAE1000</v>
          </cell>
          <cell r="AE2324">
            <v>2</v>
          </cell>
          <cell r="AF2324" t="str">
            <v>2</v>
          </cell>
          <cell r="AG2324">
            <v>39867</v>
          </cell>
          <cell r="AH2324">
            <v>19900</v>
          </cell>
          <cell r="AI2324">
            <v>1</v>
          </cell>
          <cell r="AJ2324">
            <v>1</v>
          </cell>
          <cell r="AK2324">
            <v>1</v>
          </cell>
          <cell r="AL2324">
            <v>0</v>
          </cell>
          <cell r="AM2324">
            <v>1</v>
          </cell>
          <cell r="AN2324">
            <v>1</v>
          </cell>
        </row>
        <row r="2325">
          <cell r="A2325" t="str">
            <v>C024681</v>
          </cell>
          <cell r="B2325">
            <v>5310</v>
          </cell>
          <cell r="D2325" t="str">
            <v>Belmont Sub Upgrades</v>
          </cell>
          <cell r="E2325" t="str">
            <v>P_Electric Transmission Sub MA</v>
          </cell>
          <cell r="G2325" t="str">
            <v>NONE</v>
          </cell>
          <cell r="H2325" t="str">
            <v>NONE</v>
          </cell>
          <cell r="O2325" t="str">
            <v>Closed</v>
          </cell>
          <cell r="Q2325" t="str">
            <v>C24681</v>
          </cell>
          <cell r="R2325">
            <v>39338</v>
          </cell>
          <cell r="S2325" t="str">
            <v>schner</v>
          </cell>
          <cell r="U2325" t="str">
            <v>Upgrade 115kV equipment at belmont sub to 2000A</v>
          </cell>
          <cell r="V2325" t="str">
            <v xml:space="preserve">  </v>
          </cell>
          <cell r="W2325" t="str">
            <v xml:space="preserve">  </v>
          </cell>
          <cell r="X2325" t="str">
            <v>Div Ops-NE Electric</v>
          </cell>
          <cell r="Y2325" t="str">
            <v>75005310T</v>
          </cell>
          <cell r="Z2325" t="str">
            <v>FRT5000 - FR Transmission Profit Center</v>
          </cell>
          <cell r="AA2325" t="str">
            <v>NONE</v>
          </cell>
          <cell r="AB2325" t="str">
            <v>BELMONT SUB  91BK 14KV   115KV</v>
          </cell>
          <cell r="AE2325">
            <v>9</v>
          </cell>
          <cell r="AF2325" t="str">
            <v>10</v>
          </cell>
          <cell r="AG2325">
            <v>39652</v>
          </cell>
          <cell r="AH2325">
            <v>-857.18</v>
          </cell>
          <cell r="AI2325">
            <v>1</v>
          </cell>
          <cell r="AJ2325">
            <v>1</v>
          </cell>
          <cell r="AK2325">
            <v>1</v>
          </cell>
          <cell r="AL2325">
            <v>0</v>
          </cell>
          <cell r="AM2325">
            <v>1</v>
          </cell>
          <cell r="AN2325">
            <v>1</v>
          </cell>
        </row>
        <row r="2326">
          <cell r="A2326" t="str">
            <v>C024682</v>
          </cell>
          <cell r="B2326">
            <v>5310</v>
          </cell>
          <cell r="D2326" t="str">
            <v>S1 Line reconductor</v>
          </cell>
          <cell r="E2326" t="str">
            <v>P_Electric Transmission Line MA</v>
          </cell>
          <cell r="G2326" t="str">
            <v>NONE</v>
          </cell>
          <cell r="H2326" t="str">
            <v>NONE</v>
          </cell>
          <cell r="O2326" t="str">
            <v>cancelled</v>
          </cell>
          <cell r="Q2326" t="str">
            <v>C24682</v>
          </cell>
          <cell r="R2326">
            <v>39338</v>
          </cell>
          <cell r="S2326" t="str">
            <v>schner</v>
          </cell>
          <cell r="U2326" t="str">
            <v>Reconductor S1 line to 2000A capacity</v>
          </cell>
          <cell r="V2326" t="str">
            <v xml:space="preserve">  </v>
          </cell>
          <cell r="W2326" t="str">
            <v xml:space="preserve">  </v>
          </cell>
          <cell r="X2326" t="str">
            <v>Div Ops-NE Electric</v>
          </cell>
          <cell r="Y2326" t="str">
            <v>75005310T</v>
          </cell>
          <cell r="Z2326" t="str">
            <v>FRT5000 - FR Transmission Profit Center</v>
          </cell>
          <cell r="AA2326" t="str">
            <v>NONE</v>
          </cell>
          <cell r="AB2326" t="str">
            <v>S1 BELMONT TAP TO BELMONT 115KV</v>
          </cell>
          <cell r="AE2326">
            <v>0</v>
          </cell>
          <cell r="AK2326">
            <v>39836</v>
          </cell>
        </row>
        <row r="2327">
          <cell r="A2327" t="str">
            <v>C024699</v>
          </cell>
          <cell r="B2327">
            <v>5310</v>
          </cell>
          <cell r="D2327" t="str">
            <v>Install Security System</v>
          </cell>
          <cell r="E2327" t="str">
            <v>P_Electric GenPlant Fac IT Share MA</v>
          </cell>
          <cell r="G2327" t="str">
            <v>NONE</v>
          </cell>
          <cell r="H2327" t="str">
            <v>NONE</v>
          </cell>
          <cell r="O2327" t="str">
            <v>Closed</v>
          </cell>
          <cell r="Q2327" t="str">
            <v>C24699</v>
          </cell>
          <cell r="R2327">
            <v>39339</v>
          </cell>
          <cell r="S2327" t="str">
            <v>prescg</v>
          </cell>
          <cell r="U2327" t="str">
            <v>Install Security System including automatic gate for Spencer</v>
          </cell>
          <cell r="V2327" t="str">
            <v xml:space="preserve">  </v>
          </cell>
          <cell r="W2327" t="str">
            <v xml:space="preserve">  </v>
          </cell>
          <cell r="X2327" t="str">
            <v>Conversion Only</v>
          </cell>
          <cell r="Y2327" t="str">
            <v>99995310E</v>
          </cell>
          <cell r="Z2327" t="str">
            <v>MAE1000 - MA Electric Distribution PC</v>
          </cell>
          <cell r="AA2327" t="str">
            <v>NONE</v>
          </cell>
          <cell r="AB2327" t="str">
            <v>SERVICE BLDG - MEADOW STREET, SPENC</v>
          </cell>
          <cell r="AE2327">
            <v>1</v>
          </cell>
          <cell r="AF2327" t="str">
            <v>1</v>
          </cell>
          <cell r="AG2327">
            <v>39343</v>
          </cell>
          <cell r="AH2327">
            <v>60000</v>
          </cell>
          <cell r="AI2327">
            <v>1</v>
          </cell>
          <cell r="AJ2327">
            <v>1</v>
          </cell>
          <cell r="AK2327">
            <v>1</v>
          </cell>
          <cell r="AL2327">
            <v>0</v>
          </cell>
          <cell r="AM2327">
            <v>1</v>
          </cell>
          <cell r="AN2327">
            <v>1</v>
          </cell>
        </row>
        <row r="2328">
          <cell r="A2328" t="str">
            <v>C024700</v>
          </cell>
          <cell r="B2328">
            <v>5310</v>
          </cell>
          <cell r="D2328" t="str">
            <v>Install Security System</v>
          </cell>
          <cell r="E2328" t="str">
            <v>P_Electric GenPlant Fac IT Share MA</v>
          </cell>
          <cell r="G2328" t="str">
            <v>NONE</v>
          </cell>
          <cell r="H2328" t="str">
            <v>NONE</v>
          </cell>
          <cell r="O2328" t="str">
            <v>Closed</v>
          </cell>
          <cell r="Q2328" t="str">
            <v>C24700</v>
          </cell>
          <cell r="R2328">
            <v>39339</v>
          </cell>
          <cell r="S2328" t="str">
            <v>prescg</v>
          </cell>
          <cell r="U2328" t="str">
            <v>Install Secuirty System including automatic gate for Athol</v>
          </cell>
          <cell r="V2328" t="str">
            <v xml:space="preserve">  </v>
          </cell>
          <cell r="W2328" t="str">
            <v xml:space="preserve">  </v>
          </cell>
          <cell r="X2328" t="str">
            <v>Conversion Only</v>
          </cell>
          <cell r="Y2328" t="str">
            <v>99995310E</v>
          </cell>
          <cell r="Z2328" t="str">
            <v>MAE1000 - MA Electric Distribution PC</v>
          </cell>
          <cell r="AA2328" t="str">
            <v>NONE</v>
          </cell>
          <cell r="AB2328" t="str">
            <v>SERVICE BLDG - HARRISON STREET, ATH</v>
          </cell>
          <cell r="AE2328">
            <v>1</v>
          </cell>
          <cell r="AF2328" t="str">
            <v>1</v>
          </cell>
          <cell r="AG2328">
            <v>39343</v>
          </cell>
          <cell r="AH2328">
            <v>60000</v>
          </cell>
          <cell r="AI2328">
            <v>1</v>
          </cell>
          <cell r="AJ2328">
            <v>1</v>
          </cell>
          <cell r="AK2328">
            <v>1</v>
          </cell>
          <cell r="AL2328">
            <v>0</v>
          </cell>
          <cell r="AM2328">
            <v>1</v>
          </cell>
          <cell r="AN2328">
            <v>1</v>
          </cell>
        </row>
        <row r="2329">
          <cell r="A2329" t="str">
            <v>C024701</v>
          </cell>
          <cell r="B2329">
            <v>5310</v>
          </cell>
          <cell r="D2329" t="str">
            <v>Install Security System</v>
          </cell>
          <cell r="E2329" t="str">
            <v>P_Electric GenPlant Fac IT Share MA</v>
          </cell>
          <cell r="G2329" t="str">
            <v>NONE</v>
          </cell>
          <cell r="H2329" t="str">
            <v>NONE</v>
          </cell>
          <cell r="O2329" t="str">
            <v>Closed</v>
          </cell>
          <cell r="Q2329" t="str">
            <v>C24701</v>
          </cell>
          <cell r="R2329">
            <v>39339</v>
          </cell>
          <cell r="S2329" t="str">
            <v>prescg</v>
          </cell>
          <cell r="U2329" t="str">
            <v>Install Security System including automatic gate for North Adams</v>
          </cell>
          <cell r="V2329" t="str">
            <v xml:space="preserve">  </v>
          </cell>
          <cell r="W2329" t="str">
            <v xml:space="preserve">  </v>
          </cell>
          <cell r="X2329" t="str">
            <v>Conversion Only</v>
          </cell>
          <cell r="Y2329" t="str">
            <v>99995310E</v>
          </cell>
          <cell r="Z2329" t="str">
            <v>MAE1000 - MA Electric Distribution PC</v>
          </cell>
          <cell r="AA2329" t="str">
            <v>NONE</v>
          </cell>
          <cell r="AB2329" t="str">
            <v xml:space="preserve">SERVICE BLDG - 927 SO MAIN STREET, </v>
          </cell>
          <cell r="AE2329">
            <v>1</v>
          </cell>
          <cell r="AF2329" t="str">
            <v>1</v>
          </cell>
          <cell r="AG2329">
            <v>39351</v>
          </cell>
          <cell r="AH2329">
            <v>50000</v>
          </cell>
          <cell r="AI2329">
            <v>1</v>
          </cell>
          <cell r="AJ2329">
            <v>1</v>
          </cell>
          <cell r="AK2329">
            <v>1</v>
          </cell>
          <cell r="AL2329">
            <v>0</v>
          </cell>
          <cell r="AM2329">
            <v>1</v>
          </cell>
          <cell r="AN2329">
            <v>1</v>
          </cell>
        </row>
        <row r="2330">
          <cell r="A2330" t="str">
            <v>C024720</v>
          </cell>
          <cell r="B2330">
            <v>5310</v>
          </cell>
          <cell r="D2330" t="str">
            <v>Pruchase UHF Mobile Radios</v>
          </cell>
          <cell r="E2330" t="str">
            <v>P_Electric GenPlant Fac IT Share MA</v>
          </cell>
          <cell r="G2330" t="str">
            <v>NONE</v>
          </cell>
          <cell r="H2330" t="str">
            <v>NONE</v>
          </cell>
          <cell r="O2330" t="str">
            <v>cancelled</v>
          </cell>
          <cell r="Q2330" t="str">
            <v>C24720</v>
          </cell>
          <cell r="R2330">
            <v>39342</v>
          </cell>
          <cell r="S2330" t="str">
            <v>maljan</v>
          </cell>
          <cell r="U2330" t="str">
            <v>Purchase 70 Kenwood TK-8180 UHF mobile two-way radios, 25 Kenwood Tk-3180 portable handheld radio and required hardware, software and programming cables.</v>
          </cell>
          <cell r="V2330" t="str">
            <v>Kenwood mobile radios and portables will be used in lowband to UHF Radio Upgrade Project</v>
          </cell>
          <cell r="W2330" t="str">
            <v xml:space="preserve">  </v>
          </cell>
          <cell r="X2330" t="str">
            <v>Div Ops-NE Electric</v>
          </cell>
          <cell r="Y2330" t="str">
            <v>75005310E</v>
          </cell>
          <cell r="Z2330" t="str">
            <v>MAE1000 - MA Electric Distribution PC</v>
          </cell>
          <cell r="AA2330" t="str">
            <v>NONE</v>
          </cell>
          <cell r="AB2330" t="str">
            <v>MULBERRY STREET OPERATIONS BUILDING</v>
          </cell>
          <cell r="AE2330">
            <v>0</v>
          </cell>
          <cell r="AK2330">
            <v>39342</v>
          </cell>
        </row>
        <row r="2331">
          <cell r="A2331" t="str">
            <v>C024739</v>
          </cell>
          <cell r="B2331">
            <v>5310</v>
          </cell>
          <cell r="D2331" t="str">
            <v>Replace 52 MOLB Millbrook St Sub</v>
          </cell>
          <cell r="E2331" t="str">
            <v>P_Electric Distribution Sub MA</v>
          </cell>
          <cell r="G2331" t="str">
            <v>49</v>
          </cell>
          <cell r="H2331" t="str">
            <v>NONE</v>
          </cell>
          <cell r="I2331" t="str">
            <v>GLISOVIC, BRANKO</v>
          </cell>
          <cell r="J2331" t="str">
            <v>Damage/Failure</v>
          </cell>
          <cell r="L2331" t="str">
            <v>Damage/Failure</v>
          </cell>
          <cell r="M2331" t="str">
            <v>Specific</v>
          </cell>
          <cell r="O2331" t="str">
            <v>Closed</v>
          </cell>
          <cell r="P2331">
            <v>7469</v>
          </cell>
          <cell r="Q2331" t="str">
            <v>C24739</v>
          </cell>
          <cell r="R2331">
            <v>39343</v>
          </cell>
          <cell r="S2331" t="str">
            <v>falla</v>
          </cell>
          <cell r="U2331" t="str">
            <v>The 52 MOLB will not close automatically. The drive train and load break is bent and worn out. The poles holding the load break structure are also condemned. This project will replace the loadbreak, mech, and necessary components of s</v>
          </cell>
          <cell r="V2331" t="str">
            <v xml:space="preserve">  </v>
          </cell>
          <cell r="W2331" t="str">
            <v>The 52 Motor Operated Load Break (MOLB) will not close automatically. The drive train and load break is bent and worn out. The poles holding the load break structure are also condemned. Station service transformer has broken insulators and it does not hav</v>
          </cell>
          <cell r="X2331" t="str">
            <v>Div Ops-NE Electric</v>
          </cell>
          <cell r="Y2331" t="str">
            <v>75005310E</v>
          </cell>
          <cell r="Z2331" t="str">
            <v>MAE1000 - MA Electric Distribution PC</v>
          </cell>
          <cell r="AA2331" t="str">
            <v>NONE</v>
          </cell>
          <cell r="AB2331" t="str">
            <v>SUB #12 MILLBROOK ST, WORCESTER</v>
          </cell>
          <cell r="AE2331">
            <v>2</v>
          </cell>
          <cell r="AF2331" t="str">
            <v>2</v>
          </cell>
          <cell r="AG2331">
            <v>39625</v>
          </cell>
          <cell r="AH2331">
            <v>154000</v>
          </cell>
          <cell r="AI2331">
            <v>0</v>
          </cell>
          <cell r="AJ2331">
            <v>1</v>
          </cell>
          <cell r="AK2331">
            <v>1</v>
          </cell>
          <cell r="AL2331">
            <v>0</v>
          </cell>
          <cell r="AM2331">
            <v>1</v>
          </cell>
          <cell r="AN2331">
            <v>1</v>
          </cell>
        </row>
        <row r="2332">
          <cell r="A2332" t="str">
            <v>C024759</v>
          </cell>
          <cell r="B2332">
            <v>5310</v>
          </cell>
          <cell r="D2332" t="str">
            <v>Covanta gen D-line work &amp; metering</v>
          </cell>
          <cell r="E2332" t="str">
            <v>P_Electric Distribution Line MA</v>
          </cell>
          <cell r="G2332" t="str">
            <v>49</v>
          </cell>
          <cell r="H2332" t="str">
            <v>NONE</v>
          </cell>
          <cell r="I2332" t="str">
            <v>CLEARY, JAMES</v>
          </cell>
          <cell r="J2332" t="str">
            <v>Statutory/Regulatory</v>
          </cell>
          <cell r="L2332" t="str">
            <v>Public Requirements</v>
          </cell>
          <cell r="M2332" t="str">
            <v>Specific</v>
          </cell>
          <cell r="O2332" t="str">
            <v>open</v>
          </cell>
          <cell r="P2332">
            <v>7923</v>
          </cell>
          <cell r="Q2332" t="str">
            <v>C24759</v>
          </cell>
          <cell r="R2332">
            <v>39343</v>
          </cell>
          <cell r="S2332" t="str">
            <v>cleary</v>
          </cell>
          <cell r="U2332" t="str">
            <v xml:space="preserve">This project is for D-line work on the 2371  (23kV) to accomodate the new generator._x000D_
Install new primary metering on the new 2 MW landfill generator, and misc other billable work (relay checking, witness testing, RTU commissioning)_x000D_
</v>
          </cell>
          <cell r="V2332" t="str">
            <v xml:space="preserve">THIS WORK WILL BE FULLY REIMBURSED BY COVANTA HAVERHILL UNDER INTERCONNECTION AGREEMENT EXECUTED OCT 11, 2007.  _x000D_
THIS PROJECT SETS UP TO PROJECT SO THAT THE CUSTOMERS PAYMENTS CAN BE APPLIED (CREDITED) TO THIS PROJECT </v>
          </cell>
          <cell r="W2332" t="str">
            <v>This project replaces C22913 - which was taken out inadvertently under  the BSW department. This job is in Haverhill and should have been under North and Granite Division per Kevin Shaughnessy.  All charges to that project will be transferred to this proj</v>
          </cell>
          <cell r="X2332" t="str">
            <v>Div Ops-NE Electric</v>
          </cell>
          <cell r="Y2332" t="str">
            <v>75005310E</v>
          </cell>
          <cell r="Z2332" t="str">
            <v>MAE1000 - MA Electric Distribution PC</v>
          </cell>
          <cell r="AA2332" t="str">
            <v>NONE</v>
          </cell>
          <cell r="AB2332" t="str">
            <v>MASS PLANT - MA 5310 - MAE1000</v>
          </cell>
          <cell r="AC2332" t="str">
            <v>A1 C0 X0</v>
          </cell>
          <cell r="AE2332">
            <v>1</v>
          </cell>
          <cell r="AF2332" t="str">
            <v>1</v>
          </cell>
          <cell r="AG2332">
            <v>39379</v>
          </cell>
          <cell r="AH2332">
            <v>22000</v>
          </cell>
        </row>
        <row r="2333">
          <cell r="A2333" t="str">
            <v>C024760</v>
          </cell>
          <cell r="B2333">
            <v>5310</v>
          </cell>
          <cell r="D2333" t="str">
            <v>Protection Supervisory Cable</v>
          </cell>
          <cell r="E2333" t="str">
            <v>P_Electric Distribution Sub MA</v>
          </cell>
          <cell r="G2333" t="str">
            <v>NONE</v>
          </cell>
          <cell r="H2333" t="str">
            <v>NONE</v>
          </cell>
          <cell r="J2333" t="str">
            <v>System Capacity &amp; Performance</v>
          </cell>
          <cell r="L2333" t="str">
            <v>Reliability - Dist</v>
          </cell>
          <cell r="M2333" t="str">
            <v>Specific</v>
          </cell>
          <cell r="O2333" t="str">
            <v>Closed</v>
          </cell>
          <cell r="P2333">
            <v>7441</v>
          </cell>
          <cell r="Q2333" t="str">
            <v>C24760</v>
          </cell>
          <cell r="R2333">
            <v>39343</v>
          </cell>
          <cell r="S2333" t="str">
            <v>spagnon</v>
          </cell>
          <cell r="U2333" t="str">
            <v>Protection Supervisory Communication Cable Study</v>
          </cell>
          <cell r="V2333" t="str">
            <v xml:space="preserve">  </v>
          </cell>
          <cell r="W2333" t="str">
            <v xml:space="preserve">Two direct buried supervisory cables run from Ward Hill Subst. to the former Lucent Technologies facility.  One of these was irreparably destroyed and the other was damaged by a primary fault in the adjacent 2375A cable on 3/7/2007.  </v>
          </cell>
          <cell r="X2333" t="str">
            <v>Div Ops-NE Electric</v>
          </cell>
          <cell r="Y2333" t="str">
            <v>75005310E</v>
          </cell>
          <cell r="Z2333" t="str">
            <v>MAE1000 - MA Electric Distribution PC</v>
          </cell>
          <cell r="AA2333" t="str">
            <v>NONE</v>
          </cell>
          <cell r="AB2333" t="str">
            <v>SUB #43 WARD HILL - OFF CROSS ROAD,</v>
          </cell>
          <cell r="AE2333">
            <v>1</v>
          </cell>
          <cell r="AF2333" t="str">
            <v>1</v>
          </cell>
          <cell r="AG2333">
            <v>39347</v>
          </cell>
          <cell r="AH2333">
            <v>30000</v>
          </cell>
          <cell r="AI2333">
            <v>1</v>
          </cell>
          <cell r="AJ2333">
            <v>1</v>
          </cell>
          <cell r="AK2333">
            <v>1</v>
          </cell>
          <cell r="AL2333">
            <v>0</v>
          </cell>
          <cell r="AM2333">
            <v>1</v>
          </cell>
          <cell r="AN2333">
            <v>1</v>
          </cell>
        </row>
        <row r="2334">
          <cell r="A2334" t="str">
            <v>C024779</v>
          </cell>
          <cell r="B2334">
            <v>5310</v>
          </cell>
          <cell r="D2334" t="str">
            <v>Line Tap Relocations Auburns st</v>
          </cell>
          <cell r="E2334" t="str">
            <v>P_Electric Transmission Line MA</v>
          </cell>
          <cell r="F2334" t="str">
            <v>AMIC 0993   TIC 0921</v>
          </cell>
          <cell r="G2334" t="str">
            <v>35</v>
          </cell>
          <cell r="H2334" t="str">
            <v>28</v>
          </cell>
          <cell r="I2334" t="str">
            <v>OSIMBONI, AYO</v>
          </cell>
          <cell r="J2334" t="str">
            <v>System Capacity &amp; Performance</v>
          </cell>
          <cell r="K2334" t="str">
            <v>T_Other Syst Capacity &amp; Performance</v>
          </cell>
          <cell r="M2334" t="str">
            <v>Specific</v>
          </cell>
          <cell r="O2334" t="str">
            <v>open</v>
          </cell>
          <cell r="P2334">
            <v>11989</v>
          </cell>
          <cell r="Q2334" t="str">
            <v>C24779</v>
          </cell>
          <cell r="R2334">
            <v>39344</v>
          </cell>
          <cell r="S2334" t="str">
            <v>walter</v>
          </cell>
          <cell r="U2334" t="str">
            <v>Line Tap Relocation Auburn St - New Project</v>
          </cell>
          <cell r="V2334" t="str">
            <v xml:space="preserve">RSP - Transmission Planning - Sandeep Baidwan (PWS102) </v>
          </cell>
          <cell r="W2334" t="str">
            <v>Work related to upgrades in and around Auburn Street to address thermal and voltage problems</v>
          </cell>
          <cell r="X2334" t="str">
            <v>Conversion Only</v>
          </cell>
          <cell r="Y2334" t="str">
            <v>99995310T</v>
          </cell>
          <cell r="Z2334" t="str">
            <v>FRT5000 - FR Transmission Profit Center</v>
          </cell>
          <cell r="AA2334" t="str">
            <v>03-May-13</v>
          </cell>
          <cell r="AB2334" t="str">
            <v>C2 EAST ST TAP TO AUBURN 115KV</v>
          </cell>
          <cell r="AC2334" t="str">
            <v>A7 C0 X0</v>
          </cell>
          <cell r="AE2334">
            <v>27</v>
          </cell>
          <cell r="AF2334" t="str">
            <v>27</v>
          </cell>
          <cell r="AG2334">
            <v>41213</v>
          </cell>
          <cell r="AH2334">
            <v>77000000</v>
          </cell>
        </row>
        <row r="2335">
          <cell r="A2335" t="str">
            <v>C024780</v>
          </cell>
          <cell r="B2335">
            <v>5310</v>
          </cell>
          <cell r="D2335" t="str">
            <v>C2 Line Work at Auburn</v>
          </cell>
          <cell r="E2335" t="str">
            <v>P_Electric Transmission Line MA</v>
          </cell>
          <cell r="G2335" t="str">
            <v>NONE</v>
          </cell>
          <cell r="H2335" t="str">
            <v>NONE</v>
          </cell>
          <cell r="O2335" t="str">
            <v>cancelled</v>
          </cell>
          <cell r="Q2335" t="str">
            <v>C24780</v>
          </cell>
          <cell r="R2335">
            <v>39344</v>
          </cell>
          <cell r="S2335" t="str">
            <v>walter</v>
          </cell>
          <cell r="U2335" t="str">
            <v>C2 Line work at Auburn is associated with upgrades in and around Auburn in association with the Auburn 2007 study (Preliminary Engineering)</v>
          </cell>
          <cell r="V2335" t="str">
            <v>Per Direction from Mark Browne cancel the project.  New PF# to be utilized.  D Ricker 10/18/2007</v>
          </cell>
          <cell r="W2335" t="str">
            <v xml:space="preserve">C2 Line work at Auburn is associated with upgrades in and around Auburn in association with the Auburn 2007 study </v>
          </cell>
          <cell r="X2335" t="str">
            <v>Conversion Only</v>
          </cell>
          <cell r="Y2335" t="str">
            <v>99995310T</v>
          </cell>
          <cell r="Z2335" t="str">
            <v>FRT5000 - FR Transmission Profit Center</v>
          </cell>
          <cell r="AA2335" t="str">
            <v>NONE</v>
          </cell>
          <cell r="AB2335" t="str">
            <v>C2 EAST ST TAP TO AUBURN 115KV</v>
          </cell>
          <cell r="AE2335">
            <v>0</v>
          </cell>
          <cell r="AK2335">
            <v>39373</v>
          </cell>
        </row>
        <row r="2336">
          <cell r="A2336" t="str">
            <v>C024781</v>
          </cell>
          <cell r="B2336">
            <v>5310</v>
          </cell>
          <cell r="D2336" t="str">
            <v>F19 Line: Work associated w/ Auburn</v>
          </cell>
          <cell r="E2336" t="str">
            <v>P_Electric Transmission Line MA</v>
          </cell>
          <cell r="G2336" t="str">
            <v>NONE</v>
          </cell>
          <cell r="H2336" t="str">
            <v>NONE</v>
          </cell>
          <cell r="O2336" t="str">
            <v>cancelled</v>
          </cell>
          <cell r="Q2336" t="str">
            <v>C24781</v>
          </cell>
          <cell r="R2336">
            <v>39344</v>
          </cell>
          <cell r="S2336" t="str">
            <v>walter</v>
          </cell>
          <cell r="U2336" t="str">
            <v>Preliminary Engineering for F19 line Work associated with Auburn Study 2007</v>
          </cell>
          <cell r="V2336" t="str">
            <v>Cancel project per direction from Mark Browne.  New PF# will be utilized.  D Ricker 10/18/2007</v>
          </cell>
          <cell r="W2336" t="str">
            <v>Work associated with the upgrades in and around Auburn St to address thermal and voltage problems</v>
          </cell>
          <cell r="X2336" t="str">
            <v>Conversion Only</v>
          </cell>
          <cell r="Y2336" t="str">
            <v>99995310T</v>
          </cell>
          <cell r="Z2336" t="str">
            <v>FRT5000 - FR Transmission Profit Center</v>
          </cell>
          <cell r="AA2336" t="str">
            <v>NONE</v>
          </cell>
          <cell r="AB2336" t="str">
            <v>F19 EAST ST TAP TO AUBURN 115KV</v>
          </cell>
          <cell r="AE2336">
            <v>0</v>
          </cell>
          <cell r="AK2336">
            <v>39373</v>
          </cell>
        </row>
        <row r="2337">
          <cell r="A2337" t="str">
            <v>C024782</v>
          </cell>
          <cell r="B2337">
            <v>5310</v>
          </cell>
          <cell r="D2337" t="str">
            <v>E20 Line: Work Associated w/ Auburn</v>
          </cell>
          <cell r="E2337" t="str">
            <v>P_Electric Transmission Line MA</v>
          </cell>
          <cell r="G2337" t="str">
            <v>NONE</v>
          </cell>
          <cell r="H2337" t="str">
            <v>NONE</v>
          </cell>
          <cell r="O2337" t="str">
            <v>cancelled</v>
          </cell>
          <cell r="Q2337" t="str">
            <v>C24782</v>
          </cell>
          <cell r="R2337">
            <v>39344</v>
          </cell>
          <cell r="S2337" t="str">
            <v>walter</v>
          </cell>
          <cell r="U2337" t="str">
            <v>Preliminary engineering for E20 line work associated w/ Auburn St upgrades</v>
          </cell>
          <cell r="V2337" t="str">
            <v>Cancel project per direction from Mark Browne.  New PF# to be utilized.  D Ricker 10/18/2007</v>
          </cell>
          <cell r="W2337" t="str">
            <v>Work associated with Auburn St thermal and voltage upgrades</v>
          </cell>
          <cell r="X2337" t="str">
            <v>Conversion Only</v>
          </cell>
          <cell r="Y2337" t="str">
            <v>99995310T</v>
          </cell>
          <cell r="Z2337" t="str">
            <v>FRT5000 - FR Transmission Profit Center</v>
          </cell>
          <cell r="AA2337" t="str">
            <v>NONE</v>
          </cell>
          <cell r="AB2337" t="str">
            <v>AUBURN ST SUB   115KV  -- PTF</v>
          </cell>
          <cell r="AE2337">
            <v>0</v>
          </cell>
          <cell r="AK2337">
            <v>39373</v>
          </cell>
        </row>
        <row r="2338">
          <cell r="A2338" t="str">
            <v>C024783</v>
          </cell>
          <cell r="B2338">
            <v>5310</v>
          </cell>
          <cell r="D2338" t="str">
            <v>S9 Line: Work associated w/ Auburn</v>
          </cell>
          <cell r="E2338" t="str">
            <v>P_Electric Transmission Line MA</v>
          </cell>
          <cell r="G2338" t="str">
            <v>NONE</v>
          </cell>
          <cell r="H2338" t="str">
            <v>NONE</v>
          </cell>
          <cell r="O2338" t="str">
            <v>cancelled</v>
          </cell>
          <cell r="Q2338" t="str">
            <v>C24783</v>
          </cell>
          <cell r="R2338">
            <v>39344</v>
          </cell>
          <cell r="S2338" t="str">
            <v>walter</v>
          </cell>
          <cell r="U2338" t="str">
            <v>Preliminary Engineering for S9 work related to the Auburn St Upgrades</v>
          </cell>
          <cell r="V2338" t="str">
            <v>Cancel project per direction from Mark Browne.  New PF# to be utilized.  D Ricker  10/18/2007</v>
          </cell>
          <cell r="W2338" t="str">
            <v>Work associated with the Auburn St upgrades to address thermal and voltage problems</v>
          </cell>
          <cell r="X2338" t="str">
            <v>Conversion Only</v>
          </cell>
          <cell r="Y2338" t="str">
            <v>99995310T</v>
          </cell>
          <cell r="Z2338" t="str">
            <v>FRT5000 - FR Transmission Profit Center</v>
          </cell>
          <cell r="AA2338" t="str">
            <v>NONE</v>
          </cell>
          <cell r="AB2338" t="str">
            <v>S9 LINE - AUBURN TO SCITUATE - 115K</v>
          </cell>
          <cell r="AE2338">
            <v>0</v>
          </cell>
          <cell r="AK2338">
            <v>39373</v>
          </cell>
        </row>
        <row r="2339">
          <cell r="A2339" t="str">
            <v>C024784</v>
          </cell>
          <cell r="B2339">
            <v>5310</v>
          </cell>
          <cell r="D2339" t="str">
            <v>451-536: Work associated w/ Auburn</v>
          </cell>
          <cell r="E2339" t="str">
            <v>P_Electric Transmission Line MA</v>
          </cell>
          <cell r="G2339" t="str">
            <v>NONE</v>
          </cell>
          <cell r="H2339" t="str">
            <v>NONE</v>
          </cell>
          <cell r="O2339" t="str">
            <v>cancelled</v>
          </cell>
          <cell r="Q2339" t="str">
            <v>C24784</v>
          </cell>
          <cell r="R2339">
            <v>39344</v>
          </cell>
          <cell r="S2339" t="str">
            <v>walter</v>
          </cell>
          <cell r="U2339" t="str">
            <v>Preliminary Engineering associated with upgrades in and around Auburn St</v>
          </cell>
          <cell r="V2339" t="str">
            <v>Cancel project per direction from Mark Browne.  New PF# to be utilized.  D Ricker  10/18/2007</v>
          </cell>
          <cell r="W2339" t="str">
            <v>Work Associated with the Auburn St upgrades to address voltage and thermal problems</v>
          </cell>
          <cell r="X2339" t="str">
            <v>Conversion Only</v>
          </cell>
          <cell r="Y2339" t="str">
            <v>99995310T</v>
          </cell>
          <cell r="Z2339" t="str">
            <v>FRT5000 - FR Transmission Profit Center</v>
          </cell>
          <cell r="AA2339" t="str">
            <v>NONE</v>
          </cell>
          <cell r="AB2339" t="str">
            <v>A94 AUBURN TO PARKVIEW 115KV</v>
          </cell>
          <cell r="AE2339">
            <v>2</v>
          </cell>
          <cell r="AF2339" t="str">
            <v>2</v>
          </cell>
          <cell r="AG2339">
            <v>39372</v>
          </cell>
          <cell r="AH2339">
            <v>101999.96</v>
          </cell>
          <cell r="AK2339">
            <v>39373</v>
          </cell>
        </row>
        <row r="2340">
          <cell r="A2340" t="str">
            <v>C024839</v>
          </cell>
          <cell r="B2340">
            <v>5310</v>
          </cell>
          <cell r="D2340" t="str">
            <v>INST SVC QUINCY ST SCHOOL</v>
          </cell>
          <cell r="E2340" t="str">
            <v>P_Electric Distribution Line MA</v>
          </cell>
          <cell r="G2340" t="str">
            <v>41</v>
          </cell>
          <cell r="H2340" t="str">
            <v>NONE</v>
          </cell>
          <cell r="J2340" t="str">
            <v>Statutory/Regulatory</v>
          </cell>
          <cell r="L2340" t="str">
            <v>New Business - Commercial</v>
          </cell>
          <cell r="M2340" t="str">
            <v>Specific</v>
          </cell>
          <cell r="O2340" t="str">
            <v>Closed</v>
          </cell>
          <cell r="P2340">
            <v>8240</v>
          </cell>
          <cell r="Q2340" t="str">
            <v>C24839</v>
          </cell>
          <cell r="R2340">
            <v>39345</v>
          </cell>
          <cell r="S2340" t="str">
            <v>cichoc</v>
          </cell>
          <cell r="U2340" t="str">
            <v>CONSTRUCTION SERVICE FOR NEW SCHOOL ON QUINCY ST IN BROCKTON.  NEW 13.8 KV LINE EXTENSION.</v>
          </cell>
          <cell r="V2340" t="str">
            <v xml:space="preserve">  </v>
          </cell>
          <cell r="W2340" t="str">
            <v>EXTEND 13.8 KV LINE TO  SERVE NEW SCHOOL ON QUINCY ST, BROCKTON.</v>
          </cell>
          <cell r="X2340" t="str">
            <v>Div Ops-NE Electric</v>
          </cell>
          <cell r="Y2340" t="str">
            <v>75005310E</v>
          </cell>
          <cell r="Z2340" t="str">
            <v>MAE1000 - MA Electric Distribution PC</v>
          </cell>
          <cell r="AA2340" t="str">
            <v>NONE</v>
          </cell>
          <cell r="AB2340" t="str">
            <v>MASS PLANT - MA 5310 - MAE1000</v>
          </cell>
          <cell r="AE2340">
            <v>1</v>
          </cell>
          <cell r="AF2340" t="str">
            <v>1</v>
          </cell>
          <cell r="AG2340">
            <v>39350</v>
          </cell>
          <cell r="AH2340">
            <v>117000</v>
          </cell>
          <cell r="AI2340">
            <v>0</v>
          </cell>
          <cell r="AJ2340">
            <v>1</v>
          </cell>
          <cell r="AK2340">
            <v>1</v>
          </cell>
          <cell r="AL2340">
            <v>0</v>
          </cell>
          <cell r="AM2340">
            <v>1</v>
          </cell>
          <cell r="AN2340">
            <v>1</v>
          </cell>
        </row>
        <row r="2341">
          <cell r="A2341" t="str">
            <v>C024939</v>
          </cell>
          <cell r="B2341">
            <v>5310</v>
          </cell>
          <cell r="D2341" t="str">
            <v>Recloser/Breaker Replace atMink St.</v>
          </cell>
          <cell r="E2341" t="str">
            <v>P_Electric Distribution Sub MA</v>
          </cell>
          <cell r="G2341" t="str">
            <v>NONE</v>
          </cell>
          <cell r="H2341" t="str">
            <v>NONE</v>
          </cell>
          <cell r="O2341" t="str">
            <v>Closed</v>
          </cell>
          <cell r="Q2341" t="str">
            <v>C24939</v>
          </cell>
          <cell r="R2341">
            <v>39350</v>
          </cell>
          <cell r="S2341" t="str">
            <v>falla</v>
          </cell>
          <cell r="U2341" t="str">
            <v>Replace Type VIR reclosers, according to O&amp;M Services SMS 401.40.1 @ Mink Street Sub</v>
          </cell>
          <cell r="V2341" t="str">
            <v xml:space="preserve">  </v>
          </cell>
          <cell r="W2341" t="str">
            <v xml:space="preserve">  </v>
          </cell>
          <cell r="X2341" t="str">
            <v>Div Ops-NE Electric</v>
          </cell>
          <cell r="Y2341" t="str">
            <v>75005310E</v>
          </cell>
          <cell r="Z2341" t="str">
            <v>MAE1000 - MA Electric Distribution PC</v>
          </cell>
          <cell r="AA2341" t="str">
            <v>NONE</v>
          </cell>
          <cell r="AB2341" t="str">
            <v>SUB #7 MINK STREET, SEEKONK</v>
          </cell>
          <cell r="AE2341">
            <v>0</v>
          </cell>
        </row>
        <row r="2342">
          <cell r="A2342" t="str">
            <v>C024960</v>
          </cell>
          <cell r="B2342">
            <v>5310</v>
          </cell>
          <cell r="D2342" t="str">
            <v>DOT-MHD#54140 North St Salem MA</v>
          </cell>
          <cell r="E2342" t="str">
            <v>P_Electric Distribution Line MA</v>
          </cell>
          <cell r="G2342" t="str">
            <v>49</v>
          </cell>
          <cell r="H2342" t="str">
            <v>NONE</v>
          </cell>
          <cell r="I2342" t="str">
            <v>OSIMBONI, AYODELE</v>
          </cell>
          <cell r="J2342" t="str">
            <v>Statutory/Regulatory</v>
          </cell>
          <cell r="L2342" t="str">
            <v>Public Requirements</v>
          </cell>
          <cell r="M2342" t="str">
            <v>Specific</v>
          </cell>
          <cell r="O2342" t="str">
            <v>Closed</v>
          </cell>
          <cell r="P2342">
            <v>7936</v>
          </cell>
          <cell r="Q2342" t="str">
            <v>C24960</v>
          </cell>
          <cell r="R2342">
            <v>39351</v>
          </cell>
          <cell r="S2342" t="str">
            <v>mullit</v>
          </cell>
          <cell r="U2342" t="str">
            <v>DOT-MHD#54140 North St Salem MA</v>
          </cell>
          <cell r="V2342" t="str">
            <v>This will need to be walked into the FY08 budget see attached walk in form.</v>
          </cell>
          <cell r="W2342" t="str">
            <v>This is a Mass Highway project that started the spring of 2006 and they are ready for National Grid to relocate the OH lines.</v>
          </cell>
          <cell r="X2342" t="str">
            <v>Div Ops-NE Electric</v>
          </cell>
          <cell r="Y2342" t="str">
            <v>75005310E</v>
          </cell>
          <cell r="Z2342" t="str">
            <v>MAE1000 - MA Electric Distribution PC</v>
          </cell>
          <cell r="AA2342" t="str">
            <v>NONE</v>
          </cell>
          <cell r="AB2342" t="str">
            <v>MASS PLANT - MA 5310 - MAE1000</v>
          </cell>
          <cell r="AE2342">
            <v>1</v>
          </cell>
          <cell r="AF2342" t="str">
            <v>1</v>
          </cell>
          <cell r="AG2342">
            <v>39356</v>
          </cell>
          <cell r="AH2342">
            <v>200000</v>
          </cell>
          <cell r="AI2342">
            <v>0</v>
          </cell>
          <cell r="AJ2342">
            <v>1</v>
          </cell>
          <cell r="AK2342">
            <v>1</v>
          </cell>
          <cell r="AL2342">
            <v>0</v>
          </cell>
          <cell r="AM2342">
            <v>1</v>
          </cell>
          <cell r="AN2342">
            <v>1</v>
          </cell>
        </row>
        <row r="2343">
          <cell r="A2343" t="str">
            <v>C024961</v>
          </cell>
          <cell r="B2343">
            <v>5310</v>
          </cell>
          <cell r="D2343" t="str">
            <v>DOTR-MHD#54140 Old Prov. Swansea</v>
          </cell>
          <cell r="E2343" t="str">
            <v>P_Electric Distribution Line MA</v>
          </cell>
          <cell r="G2343" t="str">
            <v>49</v>
          </cell>
          <cell r="H2343" t="str">
            <v>NONE</v>
          </cell>
          <cell r="I2343" t="str">
            <v>OSIMBONI, AYO</v>
          </cell>
          <cell r="J2343" t="str">
            <v>Statutory/Regulatory</v>
          </cell>
          <cell r="L2343" t="str">
            <v>Public Requirements</v>
          </cell>
          <cell r="M2343" t="str">
            <v>Specific</v>
          </cell>
          <cell r="O2343" t="str">
            <v>Closed</v>
          </cell>
          <cell r="P2343">
            <v>7988</v>
          </cell>
          <cell r="Q2343" t="str">
            <v>C24961</v>
          </cell>
          <cell r="R2343">
            <v>39351</v>
          </cell>
          <cell r="S2343" t="str">
            <v>mullit</v>
          </cell>
          <cell r="U2343" t="str">
            <v>DOTR-MHD#54140- Reimbursable Project phase 2 of Old Providence Road in Swansea</v>
          </cell>
          <cell r="V2343" t="str">
            <v>This is a reimbursable project and should have no impact on the FY budget</v>
          </cell>
          <cell r="W2343" t="str">
            <v xml:space="preserve">This is a second phase of a Mass Highway project #54140.  </v>
          </cell>
          <cell r="X2343" t="str">
            <v>Div Ops-NE Electric</v>
          </cell>
          <cell r="Y2343" t="str">
            <v>75005310E</v>
          </cell>
          <cell r="Z2343" t="str">
            <v>MAE1000 - MA Electric Distribution PC</v>
          </cell>
          <cell r="AA2343" t="str">
            <v>NONE</v>
          </cell>
          <cell r="AB2343" t="str">
            <v>MASS PLANT - MA 5310 - MAE1000</v>
          </cell>
          <cell r="AE2343">
            <v>2</v>
          </cell>
          <cell r="AF2343" t="str">
            <v>2</v>
          </cell>
          <cell r="AG2343">
            <v>39504</v>
          </cell>
          <cell r="AH2343">
            <v>21642</v>
          </cell>
          <cell r="AI2343">
            <v>1</v>
          </cell>
          <cell r="AJ2343">
            <v>1</v>
          </cell>
          <cell r="AK2343">
            <v>1</v>
          </cell>
          <cell r="AL2343">
            <v>0</v>
          </cell>
          <cell r="AM2343">
            <v>1</v>
          </cell>
          <cell r="AN2343">
            <v>1</v>
          </cell>
        </row>
        <row r="2344">
          <cell r="A2344" t="str">
            <v>C024979</v>
          </cell>
          <cell r="B2344">
            <v>5310</v>
          </cell>
          <cell r="D2344" t="str">
            <v>Vernon Sub Transformer Replacement</v>
          </cell>
          <cell r="E2344" t="str">
            <v>P_Electric Distribution Sub MA</v>
          </cell>
          <cell r="G2344" t="str">
            <v>41</v>
          </cell>
          <cell r="H2344" t="str">
            <v>NONE</v>
          </cell>
          <cell r="I2344" t="str">
            <v>DUNNELLS, MATTHEW</v>
          </cell>
          <cell r="J2344" t="str">
            <v>Asset Condition</v>
          </cell>
          <cell r="L2344" t="str">
            <v>Asset Replacement</v>
          </cell>
          <cell r="M2344" t="str">
            <v>Specific</v>
          </cell>
          <cell r="O2344" t="str">
            <v>Closed</v>
          </cell>
          <cell r="P2344">
            <v>7564</v>
          </cell>
          <cell r="Q2344" t="str">
            <v>C24979</v>
          </cell>
          <cell r="R2344">
            <v>39353</v>
          </cell>
          <cell r="S2344" t="str">
            <v>dembko</v>
          </cell>
          <cell r="U2344" t="str">
            <v>The existing 13 - 4kV transformer at Vernon Street Substation is approximately 50 years old and in need of some extensive maintenance.  The oil has reached the end of it useful life and needs to be replaced; there are no replacement b</v>
          </cell>
          <cell r="V2344" t="str">
            <v xml:space="preserve">  </v>
          </cell>
          <cell r="W2344" t="str">
            <v>The existing 13 - 4kV transformer at Vernon Street Substation is approximately 50 years old and in need of some extensive maintenance.  The oil has reached the end of it useful life and needs to be replaced; there are no replacement bushings should one fa</v>
          </cell>
          <cell r="X2344" t="str">
            <v>Div Ops-NE Electric</v>
          </cell>
          <cell r="Y2344" t="str">
            <v>75005310E</v>
          </cell>
          <cell r="Z2344" t="str">
            <v>MAE1000 - MA Electric Distribution PC</v>
          </cell>
          <cell r="AA2344" t="str">
            <v>NONE</v>
          </cell>
          <cell r="AB2344" t="str">
            <v>SUB #8 VERNON HILL, WORCESTER</v>
          </cell>
          <cell r="AE2344">
            <v>1</v>
          </cell>
          <cell r="AF2344" t="str">
            <v>1</v>
          </cell>
          <cell r="AG2344">
            <v>39372</v>
          </cell>
          <cell r="AH2344">
            <v>600000</v>
          </cell>
          <cell r="AI2344">
            <v>0</v>
          </cell>
          <cell r="AJ2344">
            <v>0</v>
          </cell>
          <cell r="AK2344">
            <v>0</v>
          </cell>
          <cell r="AL2344">
            <v>1</v>
          </cell>
          <cell r="AM2344">
            <v>0</v>
          </cell>
          <cell r="AN2344">
            <v>1</v>
          </cell>
        </row>
        <row r="2345">
          <cell r="A2345" t="str">
            <v>C025000</v>
          </cell>
          <cell r="B2345">
            <v>5310</v>
          </cell>
          <cell r="D2345" t="str">
            <v>Erving Paper Co. - new transformers</v>
          </cell>
          <cell r="E2345" t="str">
            <v>P_Electric Distribution Line MA</v>
          </cell>
          <cell r="G2345" t="str">
            <v>49</v>
          </cell>
          <cell r="H2345" t="str">
            <v>NONE</v>
          </cell>
          <cell r="I2345" t="str">
            <v>NICHOLS, JAMES S</v>
          </cell>
          <cell r="J2345" t="str">
            <v>Asset Condition</v>
          </cell>
          <cell r="L2345" t="str">
            <v>Asset Replacement</v>
          </cell>
          <cell r="M2345" t="str">
            <v>Specific</v>
          </cell>
          <cell r="O2345" t="str">
            <v>Closed</v>
          </cell>
          <cell r="P2345">
            <v>8078</v>
          </cell>
          <cell r="Q2345" t="str">
            <v>C25000</v>
          </cell>
          <cell r="R2345">
            <v>39357</v>
          </cell>
          <cell r="S2345" t="str">
            <v>cleary</v>
          </cell>
          <cell r="U2345" t="str">
            <v>Upgrade Industrial Substation- Replace 2 banks of 3-667  kVA transfomers with 2 2500 kVA padmounted transformers. Replace condemnded poles in the matt and fence substation, remove and replace old disconnect switches and cutouts. Remov</v>
          </cell>
          <cell r="V2345" t="str">
            <v xml:space="preserve">  </v>
          </cell>
          <cell r="W2345" t="str">
            <v>Irving Paper is a large 7 MW customer. They are doing a plant expansion and have committed to upgrading the CUSTOMER OWNED SECONDARY SIDE of MECo owned Industrial sub.</v>
          </cell>
          <cell r="X2345" t="str">
            <v>Div Ops-NE Electric</v>
          </cell>
          <cell r="Y2345" t="str">
            <v>75005310E</v>
          </cell>
          <cell r="Z2345" t="str">
            <v>MAE1000 - MA Electric Distribution PC</v>
          </cell>
          <cell r="AA2345" t="str">
            <v>NONE</v>
          </cell>
          <cell r="AB2345" t="str">
            <v>MASS PLANT - MA 5310 - MAE1000</v>
          </cell>
          <cell r="AE2345">
            <v>1</v>
          </cell>
          <cell r="AF2345" t="str">
            <v>1</v>
          </cell>
          <cell r="AG2345">
            <v>39357</v>
          </cell>
          <cell r="AH2345">
            <v>70000</v>
          </cell>
          <cell r="AI2345">
            <v>1</v>
          </cell>
          <cell r="AJ2345">
            <v>1</v>
          </cell>
          <cell r="AK2345">
            <v>1</v>
          </cell>
          <cell r="AL2345">
            <v>0</v>
          </cell>
          <cell r="AM2345">
            <v>1</v>
          </cell>
          <cell r="AN2345">
            <v>1</v>
          </cell>
        </row>
        <row r="2346">
          <cell r="A2346" t="str">
            <v>C025039</v>
          </cell>
          <cell r="B2346">
            <v>5310</v>
          </cell>
          <cell r="D2346" t="str">
            <v>DOTR-MHD#603396 Rte 28 Methuen</v>
          </cell>
          <cell r="E2346" t="str">
            <v>P_Electric Distribution Line MA</v>
          </cell>
          <cell r="G2346" t="str">
            <v>49</v>
          </cell>
          <cell r="H2346" t="str">
            <v>NONE</v>
          </cell>
          <cell r="I2346" t="str">
            <v>OSIMBONI, AYO</v>
          </cell>
          <cell r="J2346" t="str">
            <v>Statutory/Regulatory</v>
          </cell>
          <cell r="K2346" t="str">
            <v>D_Non-REP LINE OTHER</v>
          </cell>
          <cell r="L2346" t="str">
            <v>Public Requirements</v>
          </cell>
          <cell r="M2346" t="str">
            <v>Specific</v>
          </cell>
          <cell r="O2346" t="str">
            <v>Closed</v>
          </cell>
          <cell r="P2346">
            <v>8013</v>
          </cell>
          <cell r="Q2346" t="str">
            <v>C25039</v>
          </cell>
          <cell r="R2346">
            <v>39358</v>
          </cell>
          <cell r="S2346" t="str">
            <v>mullit</v>
          </cell>
          <cell r="U2346" t="str">
            <v>DOTR-MHD#603396- Reimbursable Mass Highway Project for Rte 28 over Rte 213 in Methuen.  This will involve both distribution lines and 23 kv sub transmission lines to be relocated and or altered.</v>
          </cell>
          <cell r="V2346" t="str">
            <v>This is a fully reimbursable project that will have no impact on the FY09 budget</v>
          </cell>
          <cell r="W2346" t="str">
            <v>This work is required due to Mass Highway project #603396 wich is calling for the rebuilding of the Rte 28 over pass over Rte 213.  They plan on raising the height by six feet so this is causing us to relocate 4 structures along the 2353 and 2376 lines al</v>
          </cell>
          <cell r="X2346" t="str">
            <v>Div Ops-NE Electric</v>
          </cell>
          <cell r="Y2346" t="str">
            <v>75005310E</v>
          </cell>
          <cell r="Z2346" t="str">
            <v>MAE1000 - MA Electric Distribution PC</v>
          </cell>
          <cell r="AA2346" t="str">
            <v>NONE</v>
          </cell>
          <cell r="AB2346" t="str">
            <v>MASS PLANT - MA 5310 - MAE1000</v>
          </cell>
          <cell r="AE2346">
            <v>3</v>
          </cell>
          <cell r="AF2346" t="str">
            <v>3</v>
          </cell>
          <cell r="AG2346">
            <v>40010</v>
          </cell>
          <cell r="AH2346">
            <v>385000</v>
          </cell>
          <cell r="AI2346">
            <v>0</v>
          </cell>
          <cell r="AJ2346">
            <v>0</v>
          </cell>
          <cell r="AK2346">
            <v>0</v>
          </cell>
          <cell r="AL2346">
            <v>0</v>
          </cell>
          <cell r="AM2346">
            <v>1</v>
          </cell>
          <cell r="AN2346">
            <v>1</v>
          </cell>
        </row>
        <row r="2347">
          <cell r="A2347" t="str">
            <v>C025040</v>
          </cell>
          <cell r="B2347">
            <v>5310</v>
          </cell>
          <cell r="D2347" t="str">
            <v>Rutland HT35 Removal</v>
          </cell>
          <cell r="E2347" t="str">
            <v>P_Electric Distribution Line MA</v>
          </cell>
          <cell r="G2347" t="str">
            <v>49</v>
          </cell>
          <cell r="H2347" t="str">
            <v>NONE</v>
          </cell>
          <cell r="I2347" t="str">
            <v>PLENTZAS, JOSEPH C</v>
          </cell>
          <cell r="J2347" t="str">
            <v>Asset Condition</v>
          </cell>
          <cell r="L2347" t="str">
            <v>Safety</v>
          </cell>
          <cell r="M2347" t="str">
            <v>Specific</v>
          </cell>
          <cell r="O2347" t="str">
            <v>Closed</v>
          </cell>
          <cell r="P2347">
            <v>8513</v>
          </cell>
          <cell r="Q2347" t="str">
            <v>C25040</v>
          </cell>
          <cell r="R2347">
            <v>39358</v>
          </cell>
          <cell r="S2347" t="str">
            <v>walshn</v>
          </cell>
          <cell r="U2347" t="str">
            <v>Remove 21,000' of OH construction.  HT35 has been retired.  _x000D_
_x000D_
Rev1 - Remove 51,000' of OH construction.</v>
          </cell>
          <cell r="V2347" t="str">
            <v xml:space="preserve">  </v>
          </cell>
          <cell r="W2347" t="str">
            <v xml:space="preserve">HT35 has been removed from service.  _x000D_
_x000D_
Rev1 - original project was under-scoped.  There are 10 miles of line that need removal.  Scrap copper is estimated at $220k.  </v>
          </cell>
          <cell r="X2347" t="str">
            <v>Div Ops-NE Electric</v>
          </cell>
          <cell r="Y2347" t="str">
            <v>75005310E</v>
          </cell>
          <cell r="Z2347" t="str">
            <v>MAE1000 - MA Electric Distribution PC</v>
          </cell>
          <cell r="AA2347" t="str">
            <v>NONE</v>
          </cell>
          <cell r="AB2347" t="str">
            <v>MASS PLANT - MA 5310 - MAE1000</v>
          </cell>
          <cell r="AE2347">
            <v>3</v>
          </cell>
          <cell r="AF2347" t="str">
            <v>3</v>
          </cell>
          <cell r="AG2347">
            <v>39584</v>
          </cell>
          <cell r="AH2347">
            <v>350000</v>
          </cell>
          <cell r="AI2347">
            <v>0</v>
          </cell>
          <cell r="AJ2347">
            <v>0</v>
          </cell>
          <cell r="AK2347">
            <v>0</v>
          </cell>
          <cell r="AL2347">
            <v>0</v>
          </cell>
          <cell r="AM2347">
            <v>1</v>
          </cell>
          <cell r="AN2347">
            <v>1</v>
          </cell>
        </row>
        <row r="2348">
          <cell r="A2348" t="str">
            <v>C025100</v>
          </cell>
          <cell r="B2348">
            <v>5310</v>
          </cell>
          <cell r="D2348" t="str">
            <v>New Roof Brockton</v>
          </cell>
          <cell r="E2348" t="str">
            <v>P_Electric GenPlant Fac IT Share MA</v>
          </cell>
          <cell r="G2348" t="str">
            <v>NONE</v>
          </cell>
          <cell r="H2348" t="str">
            <v>NONE</v>
          </cell>
          <cell r="O2348" t="str">
            <v>Closed</v>
          </cell>
          <cell r="Q2348" t="str">
            <v>C25100</v>
          </cell>
          <cell r="R2348">
            <v>39363</v>
          </cell>
          <cell r="S2348" t="str">
            <v>prescg</v>
          </cell>
          <cell r="U2348" t="str">
            <v>New Roof Operations Building Brockton.  Existing roof is beyond its useful life</v>
          </cell>
          <cell r="V2348" t="str">
            <v xml:space="preserve">  </v>
          </cell>
          <cell r="W2348" t="str">
            <v xml:space="preserve">  </v>
          </cell>
          <cell r="X2348" t="str">
            <v>Div Ops-NE Electric</v>
          </cell>
          <cell r="Y2348" t="str">
            <v>75005310E</v>
          </cell>
          <cell r="Z2348" t="str">
            <v>MAE1000 - MA Electric Distribution PC</v>
          </cell>
          <cell r="AA2348" t="str">
            <v>NONE</v>
          </cell>
          <cell r="AB2348" t="str">
            <v>MULBERRY STREET OPERATIONS BUILDING</v>
          </cell>
          <cell r="AE2348">
            <v>2</v>
          </cell>
          <cell r="AF2348" t="str">
            <v>2</v>
          </cell>
          <cell r="AG2348">
            <v>39363</v>
          </cell>
          <cell r="AH2348">
            <v>130000</v>
          </cell>
          <cell r="AI2348">
            <v>0</v>
          </cell>
          <cell r="AJ2348">
            <v>1</v>
          </cell>
          <cell r="AK2348">
            <v>1</v>
          </cell>
          <cell r="AL2348">
            <v>0</v>
          </cell>
          <cell r="AM2348">
            <v>1</v>
          </cell>
          <cell r="AN2348">
            <v>1</v>
          </cell>
        </row>
        <row r="2349">
          <cell r="A2349" t="str">
            <v>C025102</v>
          </cell>
          <cell r="B2349">
            <v>5310</v>
          </cell>
          <cell r="D2349" t="str">
            <v>Repaving, Athol</v>
          </cell>
          <cell r="E2349" t="str">
            <v>P_Electric GenPlant Fac IT Share MA</v>
          </cell>
          <cell r="G2349" t="str">
            <v>NONE</v>
          </cell>
          <cell r="H2349" t="str">
            <v>NONE</v>
          </cell>
          <cell r="O2349" t="str">
            <v>Closed</v>
          </cell>
          <cell r="Q2349" t="str">
            <v>C25102</v>
          </cell>
          <cell r="R2349">
            <v>39363</v>
          </cell>
          <cell r="S2349" t="str">
            <v>prescg</v>
          </cell>
          <cell r="U2349" t="str">
            <v>Repaving Athol. Existing pavement is beyond its useful life</v>
          </cell>
          <cell r="V2349" t="str">
            <v xml:space="preserve">  </v>
          </cell>
          <cell r="W2349" t="str">
            <v xml:space="preserve">  </v>
          </cell>
          <cell r="X2349" t="str">
            <v>Conversion Only</v>
          </cell>
          <cell r="Y2349" t="str">
            <v>99995310E</v>
          </cell>
          <cell r="Z2349" t="str">
            <v>MAE1000 - MA Electric Distribution PC</v>
          </cell>
          <cell r="AA2349" t="str">
            <v>NONE</v>
          </cell>
          <cell r="AB2349" t="str">
            <v>SERVICE BLDG - HARRISON STREET, ATH</v>
          </cell>
          <cell r="AE2349">
            <v>1</v>
          </cell>
          <cell r="AF2349" t="str">
            <v>1</v>
          </cell>
          <cell r="AG2349">
            <v>39363</v>
          </cell>
          <cell r="AH2349">
            <v>125000</v>
          </cell>
          <cell r="AI2349">
            <v>0</v>
          </cell>
          <cell r="AJ2349">
            <v>1</v>
          </cell>
          <cell r="AK2349">
            <v>1</v>
          </cell>
          <cell r="AL2349">
            <v>0</v>
          </cell>
          <cell r="AM2349">
            <v>1</v>
          </cell>
          <cell r="AN2349">
            <v>1</v>
          </cell>
        </row>
        <row r="2350">
          <cell r="A2350" t="str">
            <v>C025119</v>
          </cell>
          <cell r="B2350">
            <v>5310</v>
          </cell>
          <cell r="D2350" t="str">
            <v>Replace Station Service Transformer</v>
          </cell>
          <cell r="E2350" t="str">
            <v>P_Dist by Transmission Sub MA</v>
          </cell>
          <cell r="F2350" t="str">
            <v>AMIC 07177</v>
          </cell>
          <cell r="G2350" t="str">
            <v>19</v>
          </cell>
          <cell r="H2350" t="str">
            <v>NONE</v>
          </cell>
          <cell r="I2350" t="str">
            <v>ALLARD, ALBERT</v>
          </cell>
          <cell r="J2350" t="str">
            <v>Asset Condition</v>
          </cell>
          <cell r="L2350" t="str">
            <v>Asset Replacement</v>
          </cell>
          <cell r="M2350" t="str">
            <v>Specific</v>
          </cell>
          <cell r="O2350" t="str">
            <v>Closed</v>
          </cell>
          <cell r="P2350">
            <v>7479</v>
          </cell>
          <cell r="Q2350" t="str">
            <v>C25119</v>
          </cell>
          <cell r="R2350">
            <v>39364</v>
          </cell>
          <cell r="S2350" t="str">
            <v>allara</v>
          </cell>
          <cell r="U2350" t="str">
            <v>Replace Station Service Transformer</v>
          </cell>
          <cell r="V2350" t="str">
            <v>Existing 5kVA station service transformers are fully loaded and need to be replaced to support air break switch replacement under "T" project C20293</v>
          </cell>
          <cell r="W2350" t="str">
            <v>T x T project C20293 is replacing air break switches with circuit switchers and replacing the battery &amp; charger. The existing 5kVA station service transformers are fully loaded and need to be replaced due to the added miscellaneous load.</v>
          </cell>
          <cell r="X2350" t="str">
            <v>Div Ops-NE Electric</v>
          </cell>
          <cell r="Y2350" t="str">
            <v>75005310E</v>
          </cell>
          <cell r="Z2350" t="str">
            <v>MAE1000 - MA Electric Distribution PC</v>
          </cell>
          <cell r="AA2350" t="str">
            <v>NONE</v>
          </cell>
          <cell r="AB2350" t="str">
            <v xml:space="preserve">SUB #310 SOUTH MARLBOROUGH - SOUTH </v>
          </cell>
          <cell r="AE2350">
            <v>9</v>
          </cell>
          <cell r="AF2350" t="str">
            <v>11</v>
          </cell>
          <cell r="AG2350">
            <v>39869</v>
          </cell>
          <cell r="AH2350">
            <v>174988.9</v>
          </cell>
          <cell r="AI2350">
            <v>0</v>
          </cell>
          <cell r="AJ2350">
            <v>1</v>
          </cell>
          <cell r="AK2350">
            <v>1</v>
          </cell>
          <cell r="AL2350">
            <v>0</v>
          </cell>
          <cell r="AM2350">
            <v>1</v>
          </cell>
          <cell r="AN2350">
            <v>1</v>
          </cell>
        </row>
        <row r="2351">
          <cell r="A2351" t="str">
            <v>C025123</v>
          </cell>
          <cell r="B2351">
            <v>5310</v>
          </cell>
          <cell r="D2351" t="str">
            <v>Westboro UST Project</v>
          </cell>
          <cell r="E2351" t="str">
            <v>P_Non-Utility Electric Property MA</v>
          </cell>
          <cell r="G2351" t="str">
            <v>NONE</v>
          </cell>
          <cell r="H2351" t="str">
            <v>NONE</v>
          </cell>
          <cell r="O2351" t="str">
            <v>Closed</v>
          </cell>
          <cell r="Q2351" t="str">
            <v>C25123</v>
          </cell>
          <cell r="R2351">
            <v>39364</v>
          </cell>
          <cell r="S2351" t="str">
            <v>leydens</v>
          </cell>
          <cell r="U2351" t="str">
            <v xml:space="preserve">  </v>
          </cell>
          <cell r="V2351" t="str">
            <v xml:space="preserve">  </v>
          </cell>
          <cell r="W2351" t="str">
            <v xml:space="preserve">  </v>
          </cell>
          <cell r="X2351" t="str">
            <v>Conversion Only</v>
          </cell>
          <cell r="Y2351" t="str">
            <v>99995310E</v>
          </cell>
          <cell r="Z2351" t="str">
            <v>MAE1000 - MA Electric Distribution PC</v>
          </cell>
          <cell r="AA2351" t="str">
            <v>NONE</v>
          </cell>
          <cell r="AB2351" t="str">
            <v>WESTBORO CONSTRUCTION HEADQRTRS</v>
          </cell>
          <cell r="AE2351">
            <v>0</v>
          </cell>
        </row>
        <row r="2352">
          <cell r="A2352" t="str">
            <v>C025219</v>
          </cell>
          <cell r="B2352">
            <v>5310</v>
          </cell>
          <cell r="D2352" t="str">
            <v>DOTR-MHD#604686- Clippership Tail</v>
          </cell>
          <cell r="E2352" t="str">
            <v>P_Electric Distribution Line MA</v>
          </cell>
          <cell r="G2352" t="str">
            <v>49</v>
          </cell>
          <cell r="H2352" t="str">
            <v>NONE</v>
          </cell>
          <cell r="I2352" t="str">
            <v>OSIMBONI, AYO</v>
          </cell>
          <cell r="J2352" t="str">
            <v>Statutory/Regulatory</v>
          </cell>
          <cell r="L2352" t="str">
            <v>Public Requirements</v>
          </cell>
          <cell r="M2352" t="str">
            <v>Specific</v>
          </cell>
          <cell r="O2352" t="str">
            <v>Closed</v>
          </cell>
          <cell r="P2352">
            <v>8033</v>
          </cell>
          <cell r="Q2352" t="str">
            <v>C25219</v>
          </cell>
          <cell r="R2352">
            <v>39367</v>
          </cell>
          <cell r="S2352" t="str">
            <v>mullit</v>
          </cell>
          <cell r="U2352" t="str">
            <v>DOTR-MHD#604686- Reimbursable- Clippership Rail Trail in Newburyport-  We may have to convert from OH to UG at Low Street Bridge.  So other OH work needed to be done on this project.  This runs from Parker Street to the Merrimack Rive</v>
          </cell>
          <cell r="V2352" t="str">
            <v>Reimbursable project should have no impact on FY09 Budget.  Mike Byrnes is the engineer on this project</v>
          </cell>
          <cell r="W2352" t="str">
            <v>This is a bike trail project under the direction of Mass Highway under project #604686 and at this time is fully reimbursable.</v>
          </cell>
          <cell r="X2352" t="str">
            <v>Div Ops-NE Electric</v>
          </cell>
          <cell r="Y2352" t="str">
            <v>75005310E</v>
          </cell>
          <cell r="Z2352" t="str">
            <v>MAE1000 - MA Electric Distribution PC</v>
          </cell>
          <cell r="AA2352" t="str">
            <v>NONE</v>
          </cell>
          <cell r="AB2352" t="str">
            <v>MASS PLANT - MA 5310 - MAE1000</v>
          </cell>
          <cell r="AE2352">
            <v>1</v>
          </cell>
          <cell r="AF2352" t="str">
            <v>1</v>
          </cell>
          <cell r="AG2352">
            <v>39372</v>
          </cell>
          <cell r="AH2352">
            <v>85000</v>
          </cell>
          <cell r="AI2352">
            <v>1</v>
          </cell>
          <cell r="AJ2352">
            <v>1</v>
          </cell>
          <cell r="AK2352">
            <v>1</v>
          </cell>
          <cell r="AL2352">
            <v>0</v>
          </cell>
          <cell r="AM2352">
            <v>1</v>
          </cell>
          <cell r="AN2352">
            <v>1</v>
          </cell>
        </row>
        <row r="2353">
          <cell r="A2353" t="str">
            <v>C025239</v>
          </cell>
          <cell r="B2353">
            <v>5310</v>
          </cell>
          <cell r="D2353" t="str">
            <v>BS North Feeder Patrols</v>
          </cell>
          <cell r="E2353" t="str">
            <v>P_Electric Distribution Line MA</v>
          </cell>
          <cell r="G2353" t="str">
            <v>41</v>
          </cell>
          <cell r="H2353" t="str">
            <v>15</v>
          </cell>
          <cell r="I2353" t="str">
            <v>KERN, WILLIAM</v>
          </cell>
          <cell r="J2353" t="str">
            <v>Asset Condition</v>
          </cell>
          <cell r="K2353" t="str">
            <v>D_Non-REP LINE OTHER</v>
          </cell>
          <cell r="L2353" t="str">
            <v>Asset Replacement</v>
          </cell>
          <cell r="M2353" t="str">
            <v>Program</v>
          </cell>
          <cell r="N2353" t="str">
            <v>OH Inspect &amp; Equip Replace</v>
          </cell>
          <cell r="O2353" t="str">
            <v>Closed</v>
          </cell>
          <cell r="P2353">
            <v>7799</v>
          </cell>
          <cell r="Q2353" t="str">
            <v>C25239</v>
          </cell>
          <cell r="R2353">
            <v>39370</v>
          </cell>
          <cell r="S2353" t="str">
            <v>shaugh</v>
          </cell>
          <cell r="U2353" t="str">
            <v>Project to capture capital repairs, patrolling and tree trimming for upgrade of Distribution feeders as identified through feeder patrols in Bay State North</v>
          </cell>
          <cell r="V2353" t="str">
            <v>suspended as per Flynn, Janice email on 2/6/12 - projects do not have DOA authorization and were not in the current year budget</v>
          </cell>
          <cell r="W2353" t="str">
            <v>Distribution Lines patrolled annually to identify serious problems that could lead tooutages. Improvements are needed to eliminate these problems to improve feeder reliability and safety</v>
          </cell>
          <cell r="X2353" t="str">
            <v>Div Ops-NE Electric</v>
          </cell>
          <cell r="Y2353" t="str">
            <v>75005310E</v>
          </cell>
          <cell r="Z2353" t="str">
            <v>MAE1000 - MA Electric Distribution PC</v>
          </cell>
          <cell r="AA2353" t="str">
            <v>NONE</v>
          </cell>
          <cell r="AB2353" t="str">
            <v xml:space="preserve">COMPANY 5310 LEVEL ELECT DIST </v>
          </cell>
          <cell r="AE2353">
            <v>1</v>
          </cell>
          <cell r="AF2353" t="str">
            <v>1</v>
          </cell>
          <cell r="AG2353">
            <v>39380</v>
          </cell>
          <cell r="AH2353">
            <v>100000</v>
          </cell>
          <cell r="AI2353">
            <v>1</v>
          </cell>
          <cell r="AJ2353">
            <v>1</v>
          </cell>
          <cell r="AK2353">
            <v>1</v>
          </cell>
          <cell r="AL2353">
            <v>0</v>
          </cell>
          <cell r="AM2353">
            <v>1</v>
          </cell>
          <cell r="AN2353">
            <v>1</v>
          </cell>
        </row>
        <row r="2354">
          <cell r="A2354" t="str">
            <v>C025240</v>
          </cell>
          <cell r="B2354">
            <v>5310</v>
          </cell>
          <cell r="D2354" t="str">
            <v>BS West Feeder Patrols</v>
          </cell>
          <cell r="E2354" t="str">
            <v>P_Electric Distribution Line MA</v>
          </cell>
          <cell r="G2354" t="str">
            <v>41</v>
          </cell>
          <cell r="H2354" t="str">
            <v>NONE</v>
          </cell>
          <cell r="I2354" t="str">
            <v>PATTERSON, JAMES</v>
          </cell>
          <cell r="J2354" t="str">
            <v>System Capacity &amp; Performance</v>
          </cell>
          <cell r="K2354" t="str">
            <v>D_Non-REP LINE OTHER</v>
          </cell>
          <cell r="L2354" t="str">
            <v>Reliability - Dist</v>
          </cell>
          <cell r="M2354" t="str">
            <v>Specific</v>
          </cell>
          <cell r="O2354" t="str">
            <v>Closed</v>
          </cell>
          <cell r="P2354">
            <v>7830</v>
          </cell>
          <cell r="Q2354" t="str">
            <v>C25240</v>
          </cell>
          <cell r="R2354">
            <v>39370</v>
          </cell>
          <cell r="S2354" t="str">
            <v>shaugh</v>
          </cell>
          <cell r="U2354" t="str">
            <v>Project created to capture capital repairs, patrolling and tree trimming for upgrade of Distribution feeders as identified during feeder patrols in Bay State West</v>
          </cell>
          <cell r="V2354" t="str">
            <v xml:space="preserve">  </v>
          </cell>
          <cell r="W2354" t="str">
            <v xml:space="preserve">Distribution Lines patrolled annually to identify serious problems that could lead to outages. Improvements are needed to eliminate these problems to improve feeder reliability and safety. </v>
          </cell>
          <cell r="X2354" t="str">
            <v>Div Ops-NE Electric</v>
          </cell>
          <cell r="Y2354" t="str">
            <v>75005310E</v>
          </cell>
          <cell r="Z2354" t="str">
            <v>MAE1000 - MA Electric Distribution PC</v>
          </cell>
          <cell r="AA2354" t="str">
            <v>NONE</v>
          </cell>
          <cell r="AB2354" t="str">
            <v xml:space="preserve">COMPANY 5310 LEVEL ELECT DIST </v>
          </cell>
          <cell r="AE2354">
            <v>2</v>
          </cell>
          <cell r="AF2354" t="str">
            <v>2</v>
          </cell>
          <cell r="AG2354">
            <v>40029</v>
          </cell>
          <cell r="AH2354">
            <v>165000</v>
          </cell>
          <cell r="AI2354">
            <v>0</v>
          </cell>
          <cell r="AJ2354">
            <v>1</v>
          </cell>
          <cell r="AK2354">
            <v>1</v>
          </cell>
          <cell r="AL2354">
            <v>0</v>
          </cell>
          <cell r="AM2354">
            <v>1</v>
          </cell>
          <cell r="AN2354">
            <v>1</v>
          </cell>
        </row>
        <row r="2355">
          <cell r="A2355" t="str">
            <v>C025242</v>
          </cell>
          <cell r="B2355">
            <v>5310</v>
          </cell>
          <cell r="D2355" t="str">
            <v>Replacement 2267 OCB Mink St Sub</v>
          </cell>
          <cell r="E2355" t="str">
            <v>P_Electric Distribution Sub MA</v>
          </cell>
          <cell r="G2355" t="str">
            <v>49</v>
          </cell>
          <cell r="H2355" t="str">
            <v>NONE</v>
          </cell>
          <cell r="I2355" t="str">
            <v>MAXIMOVICH, GEORGE</v>
          </cell>
          <cell r="J2355" t="str">
            <v>Damage/Failure</v>
          </cell>
          <cell r="L2355" t="str">
            <v>Damage/Failure</v>
          </cell>
          <cell r="M2355" t="str">
            <v>Specific</v>
          </cell>
          <cell r="O2355" t="str">
            <v>Closed</v>
          </cell>
          <cell r="P2355">
            <v>7480</v>
          </cell>
          <cell r="Q2355" t="str">
            <v>C25242</v>
          </cell>
          <cell r="R2355">
            <v>39370</v>
          </cell>
          <cell r="S2355" t="str">
            <v>falla</v>
          </cell>
          <cell r="U2355" t="str">
            <v>Replacement of the 2267 OCB and 2267-1,2267-2 disconnects at Mink Street.  Mechanism problems have resulted in 3 trouble events on this equipment last 12 months.  Mechanism problems have been noted back in 2001.</v>
          </cell>
          <cell r="V2355" t="str">
            <v>Project was re-opened in other to manually unitized WO 9000073934 that has money sitting in 107 on 1/7/2010</v>
          </cell>
          <cell r="W2355" t="str">
            <v xml:space="preserve">  </v>
          </cell>
          <cell r="X2355" t="str">
            <v>Div Ops-NE Electric</v>
          </cell>
          <cell r="Y2355" t="str">
            <v>75005310E</v>
          </cell>
          <cell r="Z2355" t="str">
            <v>MAE1000 - MA Electric Distribution PC</v>
          </cell>
          <cell r="AA2355" t="str">
            <v>NONE</v>
          </cell>
          <cell r="AB2355" t="str">
            <v>SUB #7 MINK STREET, SEEKONK</v>
          </cell>
          <cell r="AE2355">
            <v>2</v>
          </cell>
          <cell r="AF2355" t="str">
            <v>2</v>
          </cell>
          <cell r="AG2355">
            <v>39608</v>
          </cell>
          <cell r="AH2355">
            <v>370000</v>
          </cell>
          <cell r="AI2355">
            <v>0</v>
          </cell>
          <cell r="AJ2355">
            <v>0</v>
          </cell>
          <cell r="AK2355">
            <v>0</v>
          </cell>
          <cell r="AL2355">
            <v>0</v>
          </cell>
          <cell r="AM2355">
            <v>1</v>
          </cell>
          <cell r="AN2355">
            <v>1</v>
          </cell>
        </row>
        <row r="2356">
          <cell r="A2356" t="str">
            <v>C025259</v>
          </cell>
          <cell r="B2356">
            <v>5310</v>
          </cell>
          <cell r="D2356" t="str">
            <v>Replace 8 stationreclosers Mink St.</v>
          </cell>
          <cell r="E2356" t="str">
            <v>P_Electric Distribution Sub MA</v>
          </cell>
          <cell r="F2356" t="str">
            <v>DCIG1208P105</v>
          </cell>
          <cell r="G2356" t="str">
            <v>34</v>
          </cell>
          <cell r="H2356" t="str">
            <v>25</v>
          </cell>
          <cell r="I2356" t="str">
            <v>MAXIMOVICH, GEORGE</v>
          </cell>
          <cell r="J2356" t="str">
            <v>Asset Condition</v>
          </cell>
          <cell r="L2356" t="str">
            <v>Asset Replacement</v>
          </cell>
          <cell r="M2356" t="str">
            <v>Specific</v>
          </cell>
          <cell r="O2356" t="str">
            <v>Closed</v>
          </cell>
          <cell r="P2356">
            <v>7470</v>
          </cell>
          <cell r="Q2356" t="str">
            <v>C25259</v>
          </cell>
          <cell r="R2356">
            <v>39371</v>
          </cell>
          <cell r="S2356" t="str">
            <v>falla</v>
          </cell>
          <cell r="U2356" t="str">
            <v>Replace the 8 40 year old station reclosers at station with new reclosers.  Replace the 12-1, 12-2, 34-2, and 7L4-1 disconnects. _Replacement work includes reproducing bus xfer scheme with new recloser installation.</v>
          </cell>
          <cell r="V2356" t="str">
            <v xml:space="preserve">  </v>
          </cell>
          <cell r="W2356" t="str">
            <v xml:space="preserve">  </v>
          </cell>
          <cell r="X2356" t="str">
            <v>Div Ops-NE Electric</v>
          </cell>
          <cell r="Y2356" t="str">
            <v>75005310E</v>
          </cell>
          <cell r="Z2356" t="str">
            <v>MAE1000 - MA Electric Distribution PC</v>
          </cell>
          <cell r="AA2356" t="str">
            <v>14-Jan-14</v>
          </cell>
          <cell r="AB2356" t="str">
            <v>SUB #7 MINK STREET, SEEKONK</v>
          </cell>
          <cell r="AE2356">
            <v>3</v>
          </cell>
          <cell r="AF2356" t="str">
            <v>3</v>
          </cell>
          <cell r="AG2356">
            <v>39835</v>
          </cell>
          <cell r="AH2356">
            <v>1628000</v>
          </cell>
          <cell r="AI2356">
            <v>0</v>
          </cell>
          <cell r="AJ2356">
            <v>0</v>
          </cell>
          <cell r="AK2356">
            <v>0</v>
          </cell>
          <cell r="AL2356">
            <v>1</v>
          </cell>
          <cell r="AM2356">
            <v>0</v>
          </cell>
          <cell r="AN2356">
            <v>1</v>
          </cell>
        </row>
        <row r="2357">
          <cell r="A2357" t="str">
            <v>C025279</v>
          </cell>
          <cell r="B2357">
            <v>5310</v>
          </cell>
          <cell r="D2357" t="str">
            <v>Convert OH to UG</v>
          </cell>
          <cell r="E2357" t="str">
            <v>P_Electric Distribution Line MA</v>
          </cell>
          <cell r="G2357" t="str">
            <v>NONE</v>
          </cell>
          <cell r="H2357" t="str">
            <v>NONE</v>
          </cell>
          <cell r="O2357" t="str">
            <v>Closed</v>
          </cell>
          <cell r="Q2357" t="str">
            <v>C25279</v>
          </cell>
          <cell r="R2357">
            <v>39371</v>
          </cell>
          <cell r="S2357" t="str">
            <v>bristm</v>
          </cell>
          <cell r="U2357" t="str">
            <v>Generate Estimate to remove OH wires / poles. Install new UG primary, manholes, 2 reclosers, cap banks.</v>
          </cell>
          <cell r="V2357" t="str">
            <v>1302 Circuit out of Tewksbury.</v>
          </cell>
          <cell r="W2357" t="str">
            <v xml:space="preserve">  </v>
          </cell>
          <cell r="X2357" t="str">
            <v>Div Ops-NE Electric</v>
          </cell>
          <cell r="Y2357" t="str">
            <v>75005310E</v>
          </cell>
          <cell r="Z2357" t="str">
            <v>MAE1000 - MA Electric Distribution PC</v>
          </cell>
          <cell r="AA2357" t="str">
            <v>NONE</v>
          </cell>
          <cell r="AB2357" t="str">
            <v>SUB #22 TEWKSBURY - AT NEP OFF MAIL</v>
          </cell>
          <cell r="AE2357">
            <v>0</v>
          </cell>
        </row>
        <row r="2358">
          <cell r="A2358" t="str">
            <v>C025280</v>
          </cell>
          <cell r="B2358">
            <v>5320</v>
          </cell>
          <cell r="D2358" t="str">
            <v>Lowell Energy LLC: landfill site</v>
          </cell>
          <cell r="E2358" t="str">
            <v>P_Electric Distribution Line MA</v>
          </cell>
          <cell r="G2358" t="str">
            <v>NONE</v>
          </cell>
          <cell r="H2358" t="str">
            <v>NONE</v>
          </cell>
          <cell r="M2358" t="str">
            <v>Specific</v>
          </cell>
          <cell r="O2358" t="str">
            <v>Closed</v>
          </cell>
          <cell r="Q2358" t="str">
            <v>C25280</v>
          </cell>
          <cell r="R2358">
            <v>39371</v>
          </cell>
          <cell r="S2358" t="str">
            <v>cleary</v>
          </cell>
          <cell r="U2358" t="str">
            <v>MM Lowell Energy LLC- generator connection. This project will collect cahrges that are billable to Lowell Energy - a company taking over the ownershiop of the geneartor at the Lowell landfill.</v>
          </cell>
          <cell r="V2358" t="str">
            <v xml:space="preserve">  </v>
          </cell>
          <cell r="W2358" t="str">
            <v xml:space="preserve">  </v>
          </cell>
          <cell r="X2358" t="str">
            <v>Div Ops-NE Electric</v>
          </cell>
          <cell r="Y2358" t="str">
            <v>75005320E</v>
          </cell>
          <cell r="Z2358" t="str">
            <v>MAE1000 - MA Electric Distribution PC</v>
          </cell>
          <cell r="AA2358" t="str">
            <v>NONE</v>
          </cell>
          <cell r="AB2358" t="str">
            <v>MASS PLANT - MA 5320 - MAE1000</v>
          </cell>
          <cell r="AE2358">
            <v>0</v>
          </cell>
        </row>
        <row r="2359">
          <cell r="A2359" t="str">
            <v>C025281</v>
          </cell>
          <cell r="B2359">
            <v>5310</v>
          </cell>
          <cell r="D2359" t="str">
            <v>Lowell Energy LLC landfill site gen</v>
          </cell>
          <cell r="E2359" t="str">
            <v>P_Electric Distribution Line MA</v>
          </cell>
          <cell r="G2359" t="str">
            <v>49</v>
          </cell>
          <cell r="H2359" t="str">
            <v>NONE</v>
          </cell>
          <cell r="I2359" t="str">
            <v>HALL, TIMOTHY</v>
          </cell>
          <cell r="J2359" t="str">
            <v>Statutory/Regulatory</v>
          </cell>
          <cell r="L2359" t="str">
            <v>Public Requirements</v>
          </cell>
          <cell r="M2359" t="str">
            <v>Specific</v>
          </cell>
          <cell r="O2359" t="str">
            <v>open</v>
          </cell>
          <cell r="P2359">
            <v>8264</v>
          </cell>
          <cell r="Q2359" t="str">
            <v>C25281</v>
          </cell>
          <cell r="R2359">
            <v>39371</v>
          </cell>
          <cell r="S2359" t="str">
            <v>cleary</v>
          </cell>
          <cell r="U2359" t="str">
            <v>MM Lowell Energy LLC is taking over ownership of the generators at the Lowell, MA landfill site ..with reduced generation. (One 400 kW unit replacing two 800 kW units) See attached document._x000D_
This project collects charges for billable</v>
          </cell>
          <cell r="V2359" t="str">
            <v xml:space="preserve">ALL WORK UNDER THIS PROJECT IS BILLABLE TO LOWELL LANDFILL AS PART OF INTERCONNECTION_x000D_
_x000D_
Rev#2 approved by Deb Philpott, project stuck in initiated status.  Rev #3 resubmitted to Darrin Hunt for DOA approval.  No $ changed. </v>
          </cell>
          <cell r="W2359" t="str">
            <v xml:space="preserve">This project will collect charges assoicated with connecting the reduced generation at the Lowell landfill, off Steadman St in Lowell MA_x000D_
</v>
          </cell>
          <cell r="X2359" t="str">
            <v>Div Ops-NE Electric</v>
          </cell>
          <cell r="Y2359" t="str">
            <v>75005310E</v>
          </cell>
          <cell r="Z2359" t="str">
            <v>MAE1000 - MA Electric Distribution PC</v>
          </cell>
          <cell r="AA2359" t="str">
            <v>NONE</v>
          </cell>
          <cell r="AB2359" t="str">
            <v>MASS PLANT - MA 5310 - MAE1000</v>
          </cell>
          <cell r="AC2359" t="str">
            <v>A1 C1 X1</v>
          </cell>
          <cell r="AE2359">
            <v>3</v>
          </cell>
          <cell r="AF2359" t="str">
            <v>3</v>
          </cell>
          <cell r="AG2359">
            <v>39379</v>
          </cell>
          <cell r="AH2359">
            <v>12000</v>
          </cell>
        </row>
        <row r="2360">
          <cell r="A2360" t="str">
            <v>C025320</v>
          </cell>
          <cell r="B2360">
            <v>5310</v>
          </cell>
          <cell r="D2360" t="str">
            <v>MA Station Retirement Program</v>
          </cell>
          <cell r="E2360" t="str">
            <v>P_Electric Distribution Sub MA</v>
          </cell>
          <cell r="F2360" t="str">
            <v>DCIG0408P50</v>
          </cell>
          <cell r="G2360" t="str">
            <v>16</v>
          </cell>
          <cell r="H2360" t="str">
            <v>12</v>
          </cell>
          <cell r="I2360" t="str">
            <v>DUARTE,EILEEN</v>
          </cell>
          <cell r="J2360" t="str">
            <v>Asset Condition</v>
          </cell>
          <cell r="L2360" t="str">
            <v>Asset Replacement</v>
          </cell>
          <cell r="M2360" t="str">
            <v>Program</v>
          </cell>
          <cell r="O2360" t="str">
            <v>suspended</v>
          </cell>
          <cell r="P2360">
            <v>7365</v>
          </cell>
          <cell r="Q2360" t="str">
            <v>C25320</v>
          </cell>
          <cell r="R2360">
            <v>39372</v>
          </cell>
          <cell r="S2360" t="str">
            <v>dembko</v>
          </cell>
          <cell r="U2360" t="str">
            <v>MA Substation Retirement Program</v>
          </cell>
          <cell r="V2360" t="str">
            <v xml:space="preserve">suspended as per Flynn, Janice email on 2/6/12 - projects do not have DOA authorization and were not in the current year budget </v>
          </cell>
          <cell r="W2360" t="str">
            <v>This is a program which allows for retirement of individual substations under specific work orders.</v>
          </cell>
          <cell r="X2360" t="str">
            <v>Conversion Only</v>
          </cell>
          <cell r="Y2360" t="str">
            <v>99995310E</v>
          </cell>
          <cell r="Z2360" t="str">
            <v>MAE1000 - MA Electric Distribution PC</v>
          </cell>
          <cell r="AA2360" t="str">
            <v>NONE</v>
          </cell>
          <cell r="AB2360" t="str">
            <v>AMES ST SUB  911BK  115KV</v>
          </cell>
          <cell r="AC2360" t="str">
            <v>A1 C5 X4</v>
          </cell>
          <cell r="AE2360">
            <v>1</v>
          </cell>
          <cell r="AF2360" t="str">
            <v>1</v>
          </cell>
          <cell r="AG2360">
            <v>39381</v>
          </cell>
          <cell r="AH2360">
            <v>50000</v>
          </cell>
        </row>
        <row r="2361">
          <cell r="A2361" t="str">
            <v>C025323</v>
          </cell>
          <cell r="B2361">
            <v>5310</v>
          </cell>
          <cell r="D2361" t="str">
            <v>Svc Shops at Page Pointe-Stoughton</v>
          </cell>
          <cell r="E2361" t="str">
            <v>P_Electric Distribution Line MA</v>
          </cell>
          <cell r="G2361" t="str">
            <v>49</v>
          </cell>
          <cell r="H2361" t="str">
            <v>NONE</v>
          </cell>
          <cell r="I2361" t="str">
            <v>YEPEZ, HERNAN R</v>
          </cell>
          <cell r="J2361" t="str">
            <v>Statutory/Regulatory</v>
          </cell>
          <cell r="L2361" t="str">
            <v>New Business - Commercial</v>
          </cell>
          <cell r="M2361" t="str">
            <v>Specific</v>
          </cell>
          <cell r="O2361" t="str">
            <v>Closed</v>
          </cell>
          <cell r="P2361">
            <v>8703</v>
          </cell>
          <cell r="Q2361" t="str">
            <v>C25323</v>
          </cell>
          <cell r="R2361">
            <v>39372</v>
          </cell>
          <cell r="S2361" t="str">
            <v>yepez</v>
          </cell>
          <cell r="U2361" t="str">
            <v>Construction of service to "The Shops at Page Pointe" in Stoughton. Project entails construction of service to Target Store, Friday's Restaurant and retails stores. Also, involves the relocation of 12 poles on Turnpike St (Rte 139). I</v>
          </cell>
          <cell r="V2361" t="str">
            <v xml:space="preserve">  </v>
          </cell>
          <cell r="W2361" t="str">
            <v>This project is created for the construction of service to "The Shops at Page Pointe" in Stoughton. Project entails construction of service to Target Store, Friday's Restaurant and retails stores. Also, involves the relocation of 12 poles on Turnpike St (</v>
          </cell>
          <cell r="X2361" t="str">
            <v>Div Ops-NE Electric</v>
          </cell>
          <cell r="Y2361" t="str">
            <v>75005310E</v>
          </cell>
          <cell r="Z2361" t="str">
            <v>MAE1000 - MA Electric Distribution PC</v>
          </cell>
          <cell r="AA2361" t="str">
            <v>NONE</v>
          </cell>
          <cell r="AB2361" t="str">
            <v>MASS PLANT - MA 5310 - MAE1000</v>
          </cell>
          <cell r="AE2361">
            <v>2</v>
          </cell>
          <cell r="AF2361" t="str">
            <v>2</v>
          </cell>
          <cell r="AG2361">
            <v>39645</v>
          </cell>
          <cell r="AH2361">
            <v>240000</v>
          </cell>
          <cell r="AI2361">
            <v>0</v>
          </cell>
          <cell r="AJ2361">
            <v>0</v>
          </cell>
          <cell r="AK2361">
            <v>1</v>
          </cell>
          <cell r="AL2361">
            <v>0</v>
          </cell>
          <cell r="AM2361">
            <v>1</v>
          </cell>
          <cell r="AN2361">
            <v>1</v>
          </cell>
        </row>
        <row r="2362">
          <cell r="A2362" t="str">
            <v>C025326</v>
          </cell>
          <cell r="B2362">
            <v>5310</v>
          </cell>
          <cell r="D2362" t="str">
            <v>MA Asset Replacement Conceptual</v>
          </cell>
          <cell r="E2362" t="str">
            <v>P_Electric Distribution Sub MA</v>
          </cell>
          <cell r="F2362" t="str">
            <v>DCIG0408P50</v>
          </cell>
          <cell r="G2362" t="str">
            <v>16</v>
          </cell>
          <cell r="H2362" t="str">
            <v>15</v>
          </cell>
          <cell r="I2362" t="str">
            <v>DUARTE,EILEEN</v>
          </cell>
          <cell r="J2362" t="str">
            <v>Asset Condition</v>
          </cell>
          <cell r="L2362" t="str">
            <v>Asset Replacement</v>
          </cell>
          <cell r="M2362" t="str">
            <v>Program</v>
          </cell>
          <cell r="N2362" t="str">
            <v>Substation Asset Replacement</v>
          </cell>
          <cell r="O2362" t="str">
            <v>open</v>
          </cell>
          <cell r="P2362">
            <v>7360</v>
          </cell>
          <cell r="Q2362" t="str">
            <v>C25326</v>
          </cell>
          <cell r="R2362">
            <v>39372</v>
          </cell>
          <cell r="S2362" t="str">
            <v>dembko</v>
          </cell>
          <cell r="U2362" t="str">
            <v>MA Asset Replacement Conceptual</v>
          </cell>
          <cell r="V2362" t="str">
            <v xml:space="preserve">suspended as per Flynn, Janice email on 2/6/12 - projects do not have DOA authorization and were not in the current year budget </v>
          </cell>
          <cell r="W2362" t="str">
            <v>This project allows for conceptual work to be performed prior to making a decision about options to pursue for a particular substation. Used to get broad estimates for station conversion, asset replacement or station retirement.</v>
          </cell>
          <cell r="X2362" t="str">
            <v>Conversion Only</v>
          </cell>
          <cell r="Y2362" t="str">
            <v>99995310E</v>
          </cell>
          <cell r="Z2362" t="str">
            <v>MAE1000 - MA Electric Distribution PC</v>
          </cell>
          <cell r="AA2362" t="str">
            <v>NONE</v>
          </cell>
          <cell r="AB2362" t="str">
            <v>AMES ST SUB  911BK  115KV</v>
          </cell>
          <cell r="AC2362" t="str">
            <v>A1 C1 X8</v>
          </cell>
          <cell r="AE2362">
            <v>2</v>
          </cell>
          <cell r="AF2362" t="str">
            <v>2</v>
          </cell>
          <cell r="AG2362">
            <v>39553</v>
          </cell>
          <cell r="AH2362">
            <v>122000</v>
          </cell>
        </row>
        <row r="2363">
          <cell r="A2363" t="str">
            <v>C025340</v>
          </cell>
          <cell r="B2363">
            <v>5310</v>
          </cell>
          <cell r="D2363" t="str">
            <v>MA Mobile Station Readiness Program</v>
          </cell>
          <cell r="E2363" t="str">
            <v>P_Electric Distribution Sub MA</v>
          </cell>
          <cell r="F2363" t="str">
            <v>DCIG0408P50</v>
          </cell>
          <cell r="G2363" t="str">
            <v>34</v>
          </cell>
          <cell r="H2363" t="str">
            <v>15</v>
          </cell>
          <cell r="I2363" t="str">
            <v>DUARTE,EILEEN</v>
          </cell>
          <cell r="J2363" t="str">
            <v>Asset Condition</v>
          </cell>
          <cell r="L2363" t="str">
            <v>Asset Replacement</v>
          </cell>
          <cell r="M2363" t="str">
            <v>Program</v>
          </cell>
          <cell r="N2363" t="str">
            <v>Substation Asset Replacement</v>
          </cell>
          <cell r="O2363" t="str">
            <v>Closed</v>
          </cell>
          <cell r="P2363">
            <v>7363</v>
          </cell>
          <cell r="Q2363" t="str">
            <v>C25340</v>
          </cell>
          <cell r="R2363">
            <v>39373</v>
          </cell>
          <cell r="S2363" t="str">
            <v>dembko</v>
          </cell>
          <cell r="U2363" t="str">
            <v>MA Mobile Station Readiness Program</v>
          </cell>
          <cell r="V2363" t="str">
            <v xml:space="preserve">  </v>
          </cell>
          <cell r="W2363" t="str">
            <v>Allows individual stations to be enhanced to be 'mobile ready'; individual stations and work scope agreed with planning</v>
          </cell>
          <cell r="X2363" t="str">
            <v>Conversion Only</v>
          </cell>
          <cell r="Y2363" t="str">
            <v>99995310E</v>
          </cell>
          <cell r="Z2363" t="str">
            <v>MAE1000 - MA Electric Distribution PC</v>
          </cell>
          <cell r="AA2363" t="str">
            <v>NONE</v>
          </cell>
          <cell r="AB2363" t="str">
            <v xml:space="preserve">CONSTRUCTION HEADQUARTERS - MOBILE </v>
          </cell>
          <cell r="AE2363">
            <v>2</v>
          </cell>
          <cell r="AF2363" t="str">
            <v>2</v>
          </cell>
          <cell r="AG2363">
            <v>39553</v>
          </cell>
          <cell r="AH2363">
            <v>183000</v>
          </cell>
          <cell r="AI2363">
            <v>0</v>
          </cell>
          <cell r="AJ2363">
            <v>1</v>
          </cell>
          <cell r="AK2363">
            <v>1</v>
          </cell>
          <cell r="AL2363">
            <v>0</v>
          </cell>
          <cell r="AM2363">
            <v>1</v>
          </cell>
          <cell r="AN2363">
            <v>1</v>
          </cell>
        </row>
        <row r="2364">
          <cell r="A2364" t="str">
            <v>C025359</v>
          </cell>
          <cell r="B2364">
            <v>5310</v>
          </cell>
          <cell r="D2364" t="str">
            <v>DOTR-MHD#85500 Rte122A Millbury</v>
          </cell>
          <cell r="E2364" t="str">
            <v>P_Electric Distribution Line MA</v>
          </cell>
          <cell r="G2364" t="str">
            <v>41</v>
          </cell>
          <cell r="H2364" t="str">
            <v>NONE</v>
          </cell>
          <cell r="I2364" t="str">
            <v>OSIMBONI, AYODELE</v>
          </cell>
          <cell r="J2364" t="str">
            <v>Statutory/Regulatory</v>
          </cell>
          <cell r="L2364" t="str">
            <v>Public Requirements</v>
          </cell>
          <cell r="M2364" t="str">
            <v>Specific</v>
          </cell>
          <cell r="O2364" t="str">
            <v>Closed</v>
          </cell>
          <cell r="P2364">
            <v>8048</v>
          </cell>
          <cell r="Q2364" t="str">
            <v>C25359</v>
          </cell>
          <cell r="R2364">
            <v>39373</v>
          </cell>
          <cell r="S2364" t="str">
            <v>mullit</v>
          </cell>
          <cell r="U2364" t="str">
            <v>DOTR-MHD#85500- Providence St Rte 122A over Blackstone River in Millbury.  Reimbursable Mass Highway Project</v>
          </cell>
          <cell r="V2364" t="str">
            <v>This project calls for us to remove 2 sections of 3 phase primary and secondary during bridge construction then going back to reinstall.  This is a reimbursable state project</v>
          </cell>
          <cell r="W2364" t="str">
            <v>This is required due to a Mass Highway project #85500 and will require us to relocate primary and secondary during construction then to put it back after the bridge is done.  Dave Galat is the engineer for us.</v>
          </cell>
          <cell r="X2364" t="str">
            <v>Div Ops-NE Electric</v>
          </cell>
          <cell r="Y2364" t="str">
            <v>75005310E</v>
          </cell>
          <cell r="Z2364" t="str">
            <v>MAE1000 - MA Electric Distribution PC</v>
          </cell>
          <cell r="AA2364" t="str">
            <v>NONE</v>
          </cell>
          <cell r="AB2364" t="str">
            <v>MASS PLANT - MA 5310 - MAE1000</v>
          </cell>
          <cell r="AE2364">
            <v>1</v>
          </cell>
          <cell r="AF2364" t="str">
            <v>1</v>
          </cell>
          <cell r="AG2364">
            <v>39379</v>
          </cell>
          <cell r="AH2364">
            <v>14000</v>
          </cell>
          <cell r="AI2364">
            <v>1</v>
          </cell>
          <cell r="AJ2364">
            <v>1</v>
          </cell>
          <cell r="AK2364">
            <v>1</v>
          </cell>
          <cell r="AL2364">
            <v>0</v>
          </cell>
          <cell r="AM2364">
            <v>1</v>
          </cell>
          <cell r="AN2364">
            <v>1</v>
          </cell>
        </row>
        <row r="2365">
          <cell r="A2365" t="str">
            <v>C025399</v>
          </cell>
          <cell r="B2365">
            <v>5310</v>
          </cell>
          <cell r="D2365" t="str">
            <v>DOT-MHD#602846- RTE16@12 Webster</v>
          </cell>
          <cell r="E2365" t="str">
            <v>P_Electric Distribution Line MA</v>
          </cell>
          <cell r="G2365" t="str">
            <v>49</v>
          </cell>
          <cell r="H2365" t="str">
            <v>15</v>
          </cell>
          <cell r="I2365" t="str">
            <v>OSIMBONI, AYO</v>
          </cell>
          <cell r="J2365" t="str">
            <v>Statutory/Regulatory</v>
          </cell>
          <cell r="K2365" t="str">
            <v>D_Non-REP LINE OTHER</v>
          </cell>
          <cell r="L2365" t="str">
            <v>Public Requirements</v>
          </cell>
          <cell r="M2365" t="str">
            <v>Specific</v>
          </cell>
          <cell r="O2365" t="str">
            <v>Closed</v>
          </cell>
          <cell r="P2365">
            <v>7949</v>
          </cell>
          <cell r="Q2365" t="str">
            <v>C25399</v>
          </cell>
          <cell r="R2365">
            <v>39377</v>
          </cell>
          <cell r="S2365" t="str">
            <v>mullit</v>
          </cell>
          <cell r="U2365" t="str">
            <v>DOT-MHD#602846 for Webster Rtes 16 at 12 Mass Highway project Non Reimbursable.  Remove and Install 12 poles and reconfig. our lines to meet the needs of the new intersection.</v>
          </cell>
          <cell r="V2365" t="str">
            <v>This is a non reimbursable project that will need to be reflected in the FY09 Budget</v>
          </cell>
          <cell r="W2365" t="str">
            <v>This is part of Mass Highway project #602846 and due to the re-config of the intersection we will have to relocte out pole lines.</v>
          </cell>
          <cell r="X2365" t="str">
            <v>Div Ops-NE Electric</v>
          </cell>
          <cell r="Y2365" t="str">
            <v>75005310E</v>
          </cell>
          <cell r="Z2365" t="str">
            <v>MAE1000 - MA Electric Distribution PC</v>
          </cell>
          <cell r="AA2365" t="str">
            <v>NONE</v>
          </cell>
          <cell r="AB2365" t="str">
            <v>MASS PLANT - MA 5310 - MAE1000</v>
          </cell>
          <cell r="AE2365">
            <v>2</v>
          </cell>
          <cell r="AF2365" t="str">
            <v>2</v>
          </cell>
          <cell r="AG2365">
            <v>41213</v>
          </cell>
          <cell r="AH2365">
            <v>235000</v>
          </cell>
          <cell r="AI2365">
            <v>0</v>
          </cell>
          <cell r="AJ2365">
            <v>0</v>
          </cell>
          <cell r="AK2365">
            <v>1</v>
          </cell>
          <cell r="AL2365">
            <v>0</v>
          </cell>
          <cell r="AM2365">
            <v>1</v>
          </cell>
          <cell r="AN2365">
            <v>1</v>
          </cell>
        </row>
        <row r="2366">
          <cell r="A2366" t="str">
            <v>C025403</v>
          </cell>
          <cell r="B2366">
            <v>5310</v>
          </cell>
          <cell r="D2366" t="str">
            <v>495 Business Center</v>
          </cell>
          <cell r="E2366" t="str">
            <v>P_Electric Distribution Line MA</v>
          </cell>
          <cell r="G2366" t="str">
            <v>NONE</v>
          </cell>
          <cell r="H2366" t="str">
            <v>NONE</v>
          </cell>
          <cell r="O2366" t="str">
            <v>Closed</v>
          </cell>
          <cell r="Q2366" t="str">
            <v>C25403</v>
          </cell>
          <cell r="R2366">
            <v>39377</v>
          </cell>
          <cell r="S2366" t="str">
            <v>bristm</v>
          </cell>
          <cell r="U2366" t="str">
            <v>Remove OH Lines, Install new UG Cable.</v>
          </cell>
          <cell r="V2366" t="str">
            <v xml:space="preserve">  </v>
          </cell>
          <cell r="W2366" t="str">
            <v xml:space="preserve">  </v>
          </cell>
          <cell r="X2366" t="str">
            <v>Div Ops-NE Electric</v>
          </cell>
          <cell r="Y2366" t="str">
            <v>75005310E</v>
          </cell>
          <cell r="Z2366" t="str">
            <v>MAE1000 - MA Electric Distribution PC</v>
          </cell>
          <cell r="AA2366" t="str">
            <v>NONE</v>
          </cell>
          <cell r="AB2366" t="str">
            <v>SUB #14 TEWKSBURY - MAIN STREET, TE</v>
          </cell>
          <cell r="AE2366">
            <v>0</v>
          </cell>
        </row>
        <row r="2367">
          <cell r="A2367" t="str">
            <v>C025479</v>
          </cell>
          <cell r="B2367">
            <v>5310</v>
          </cell>
          <cell r="C2367" t="str">
            <v>Massachusetts - East</v>
          </cell>
          <cell r="D2367" t="str">
            <v>Charlton Memorial Hospital Study</v>
          </cell>
          <cell r="E2367" t="str">
            <v>P_Electric Distribution Line MA</v>
          </cell>
          <cell r="G2367" t="str">
            <v>49</v>
          </cell>
          <cell r="H2367" t="str">
            <v>18</v>
          </cell>
          <cell r="I2367" t="str">
            <v>REIS, NICHOLAS</v>
          </cell>
          <cell r="J2367" t="str">
            <v>Statutory/Regulatory</v>
          </cell>
          <cell r="K2367" t="str">
            <v>D_Non-REP LINE OTHER</v>
          </cell>
          <cell r="L2367" t="str">
            <v>New Business - Commercial</v>
          </cell>
          <cell r="M2367" t="str">
            <v>Specific</v>
          </cell>
          <cell r="O2367" t="str">
            <v>Closed</v>
          </cell>
          <cell r="P2367">
            <v>4466</v>
          </cell>
          <cell r="Q2367" t="str">
            <v>C25479</v>
          </cell>
          <cell r="R2367">
            <v>39379</v>
          </cell>
          <cell r="S2367" t="str">
            <v>castro</v>
          </cell>
          <cell r="U2367" t="str">
            <v>Charlton Memorial Hospital will be installing new primary switchgear.  A dedicated  4/0 CU cable will be installed that will originate on a protected position of a new three-way switch that will be installed in MH #3, Winter St, in Fa</v>
          </cell>
          <cell r="V2367" t="str">
            <v xml:space="preserve">  </v>
          </cell>
          <cell r="W2367" t="str">
            <v xml:space="preserve">  </v>
          </cell>
          <cell r="X2367" t="str">
            <v>Div Ops-NE Electric</v>
          </cell>
          <cell r="Y2367" t="str">
            <v>75005310E</v>
          </cell>
          <cell r="Z2367" t="str">
            <v>MAE1000 - MA Electric Distribution PC</v>
          </cell>
          <cell r="AA2367" t="str">
            <v>NONE</v>
          </cell>
          <cell r="AB2367" t="str">
            <v xml:space="preserve">COMPANY 5310 LEVEL ELECT DIST </v>
          </cell>
          <cell r="AE2367">
            <v>6</v>
          </cell>
          <cell r="AF2367" t="str">
            <v>6</v>
          </cell>
          <cell r="AG2367">
            <v>41213</v>
          </cell>
          <cell r="AH2367">
            <v>530000</v>
          </cell>
          <cell r="AI2367">
            <v>0</v>
          </cell>
          <cell r="AJ2367">
            <v>0</v>
          </cell>
          <cell r="AK2367">
            <v>0</v>
          </cell>
          <cell r="AL2367">
            <v>1</v>
          </cell>
          <cell r="AM2367">
            <v>0</v>
          </cell>
          <cell r="AN2367">
            <v>1</v>
          </cell>
        </row>
        <row r="2368">
          <cell r="A2368" t="str">
            <v>C025519</v>
          </cell>
          <cell r="B2368">
            <v>5310</v>
          </cell>
          <cell r="D2368" t="str">
            <v>PATRIOT PLACE MALL - NORTH</v>
          </cell>
          <cell r="E2368" t="str">
            <v>P_Electric Distribution Line MA</v>
          </cell>
          <cell r="G2368" t="str">
            <v>49</v>
          </cell>
          <cell r="H2368" t="str">
            <v>NONE</v>
          </cell>
          <cell r="I2368" t="str">
            <v>ROBERTS, MICHAEL</v>
          </cell>
          <cell r="J2368" t="str">
            <v>Statutory/Regulatory</v>
          </cell>
          <cell r="L2368" t="str">
            <v>New Business - Commercial</v>
          </cell>
          <cell r="M2368" t="str">
            <v>Specific</v>
          </cell>
          <cell r="O2368" t="str">
            <v>Closed</v>
          </cell>
          <cell r="P2368">
            <v>8415</v>
          </cell>
          <cell r="Q2368" t="str">
            <v>C25519</v>
          </cell>
          <cell r="R2368">
            <v>39379</v>
          </cell>
          <cell r="S2368" t="str">
            <v>roberm</v>
          </cell>
          <cell r="U2368" t="str">
            <v>NEW PATRIOT PLACE MALL (NORTH) REQUIRES UG DISTRIBUTION SYSTEM TO FEED 6MW OF NEW LOAD.</v>
          </cell>
          <cell r="V2368" t="str">
            <v>INSTALL:  DESIGN CALLS FOR (2) PTR'S, (3) PMH9 SW GEAR, (12) PADMOUNTED TRANSFORMERS, 17,000 CIRCUIT FT OF 3/C UG PRIMARY CABLE, AND ASSOCIATED UG MATERIALS._x000D_
_x000D_
REMOVE: NONE</v>
          </cell>
          <cell r="W2368" t="str">
            <v>PATRIOT PLACE MALL IS REQUESTING SERVICE TO FEED MULTI RETAIL/COMMERCIAL PROPERTY CONSISTING OF APPROXIMATELY 6 MW OF LOAD.</v>
          </cell>
          <cell r="X2368" t="str">
            <v>Div Ops-NE Electric</v>
          </cell>
          <cell r="Y2368" t="str">
            <v>75005310E</v>
          </cell>
          <cell r="Z2368" t="str">
            <v>MAE1000 - MA Electric Distribution PC</v>
          </cell>
          <cell r="AA2368" t="str">
            <v>NONE</v>
          </cell>
          <cell r="AB2368" t="str">
            <v>MASS PLANT - MA 5310 - MAE1000</v>
          </cell>
          <cell r="AE2368">
            <v>1</v>
          </cell>
          <cell r="AF2368" t="str">
            <v>1</v>
          </cell>
          <cell r="AG2368">
            <v>39383</v>
          </cell>
          <cell r="AH2368">
            <v>450731</v>
          </cell>
          <cell r="AI2368">
            <v>0</v>
          </cell>
          <cell r="AJ2368">
            <v>0</v>
          </cell>
          <cell r="AK2368">
            <v>0</v>
          </cell>
          <cell r="AL2368">
            <v>0</v>
          </cell>
          <cell r="AM2368">
            <v>1</v>
          </cell>
          <cell r="AN2368">
            <v>1</v>
          </cell>
        </row>
        <row r="2369">
          <cell r="A2369" t="str">
            <v>C025580</v>
          </cell>
          <cell r="B2369">
            <v>5310</v>
          </cell>
          <cell r="D2369" t="str">
            <v>2308 Cable Replacement.</v>
          </cell>
          <cell r="E2369" t="str">
            <v>P_Electric Distribution Line MA</v>
          </cell>
          <cell r="G2369" t="str">
            <v>27</v>
          </cell>
          <cell r="H2369" t="str">
            <v>NONE</v>
          </cell>
          <cell r="J2369" t="str">
            <v>System Capacity &amp; Performance</v>
          </cell>
          <cell r="L2369" t="str">
            <v>Reliability - Dist</v>
          </cell>
          <cell r="M2369" t="str">
            <v>Specific</v>
          </cell>
          <cell r="O2369" t="str">
            <v>cancelled</v>
          </cell>
          <cell r="P2369">
            <v>7665</v>
          </cell>
          <cell r="Q2369" t="str">
            <v>C25580</v>
          </cell>
          <cell r="R2369">
            <v>39381</v>
          </cell>
          <cell r="S2369" t="str">
            <v>saenzj</v>
          </cell>
          <cell r="U2369" t="str">
            <v>The 2308A/B line is being reviewed with regard to its reliability performance.</v>
          </cell>
          <cell r="V2369" t="str">
            <v xml:space="preserve">  </v>
          </cell>
          <cell r="W2369" t="str">
            <v>In the past 14 years, the 2308 line has experienced 11 cable failures. All of these failures are directly attributed to sections containing 350 Cu P+L.</v>
          </cell>
          <cell r="X2369" t="str">
            <v>Div Ops-NE Electric</v>
          </cell>
          <cell r="Y2369" t="str">
            <v>75005310E</v>
          </cell>
          <cell r="Z2369" t="str">
            <v>MAE1000 - MA Electric Distribution PC</v>
          </cell>
          <cell r="AA2369" t="str">
            <v>NONE</v>
          </cell>
          <cell r="AB2369" t="str">
            <v>SUB #37 EVERETT - WYLLIS AVENUE, EV</v>
          </cell>
          <cell r="AE2369">
            <v>0</v>
          </cell>
          <cell r="AK2369">
            <v>39892</v>
          </cell>
        </row>
        <row r="2370">
          <cell r="A2370" t="str">
            <v>C025619</v>
          </cell>
          <cell r="B2370">
            <v>5310</v>
          </cell>
          <cell r="D2370" t="str">
            <v>MA ARP Breakers &amp; Reclosers</v>
          </cell>
          <cell r="E2370" t="str">
            <v>P_Electric Distribution Sub MA</v>
          </cell>
          <cell r="F2370" t="str">
            <v>DCIG0408P50</v>
          </cell>
          <cell r="G2370" t="str">
            <v>35</v>
          </cell>
          <cell r="H2370" t="str">
            <v>15</v>
          </cell>
          <cell r="I2370" t="str">
            <v>DUARTE,EILEEN</v>
          </cell>
          <cell r="J2370" t="str">
            <v>Asset Condition</v>
          </cell>
          <cell r="K2370" t="str">
            <v>D_REP-Substation Breaker Replacement</v>
          </cell>
          <cell r="L2370" t="str">
            <v>Asset Replacement</v>
          </cell>
          <cell r="M2370" t="str">
            <v>Program</v>
          </cell>
          <cell r="N2370" t="str">
            <v>Substation Asset Replacement</v>
          </cell>
          <cell r="O2370" t="str">
            <v>open</v>
          </cell>
          <cell r="P2370">
            <v>7350</v>
          </cell>
          <cell r="Q2370" t="str">
            <v>C25619</v>
          </cell>
          <cell r="R2370">
            <v>39381</v>
          </cell>
          <cell r="S2370" t="str">
            <v>mcgraa</v>
          </cell>
          <cell r="U2370" t="str">
            <v>Asset replacement program for MA covering breakers and reclosers.</v>
          </cell>
          <cell r="V2370" t="str">
            <v xml:space="preserve">suspended as per Flynn, Janice email on 2/6/12 - projects do not have DOA authorization and were not in the current year budget. Un-suspended on 5/29/12 the DOA requirements have been met as per email from Janice Flynn. </v>
          </cell>
          <cell r="W2370" t="str">
            <v>Program for asset replacement of breakers &amp; reclosers in MA in line with company strategy</v>
          </cell>
          <cell r="X2370" t="str">
            <v>Conversion Only</v>
          </cell>
          <cell r="Y2370" t="str">
            <v>99995310E</v>
          </cell>
          <cell r="Z2370" t="str">
            <v>MAE1000 - MA Electric Distribution PC</v>
          </cell>
          <cell r="AA2370" t="str">
            <v>NONE</v>
          </cell>
          <cell r="AB2370" t="str">
            <v>WESTBORO CONSTRUCTION HEADQRTRS</v>
          </cell>
          <cell r="AC2370" t="str">
            <v>A6 C13 X7</v>
          </cell>
          <cell r="AE2370">
            <v>4</v>
          </cell>
          <cell r="AF2370" t="str">
            <v>4</v>
          </cell>
          <cell r="AG2370">
            <v>41213</v>
          </cell>
          <cell r="AH2370">
            <v>821000</v>
          </cell>
        </row>
        <row r="2371">
          <cell r="A2371" t="str">
            <v>C025621</v>
          </cell>
          <cell r="B2371">
            <v>5310</v>
          </cell>
          <cell r="D2371" t="str">
            <v>Conceptual Eng Chestnut Hill VCRs</v>
          </cell>
          <cell r="E2371" t="str">
            <v>P_Electric Distribution Sub MA</v>
          </cell>
          <cell r="G2371" t="str">
            <v>NONE</v>
          </cell>
          <cell r="H2371" t="str">
            <v>NONE</v>
          </cell>
          <cell r="J2371" t="str">
            <v>Asset Condition</v>
          </cell>
          <cell r="L2371" t="str">
            <v>Asset Replacement</v>
          </cell>
          <cell r="M2371" t="str">
            <v>Specific</v>
          </cell>
          <cell r="O2371" t="str">
            <v>Closed</v>
          </cell>
          <cell r="P2371">
            <v>7246</v>
          </cell>
          <cell r="Q2371" t="str">
            <v>C25621</v>
          </cell>
          <cell r="R2371">
            <v>39381</v>
          </cell>
          <cell r="S2371" t="str">
            <v>dembko</v>
          </cell>
          <cell r="U2371" t="str">
            <v>There have been 3 violent failures of the AC JFR regulators within the last 2 years which have caused significant outages and environmental clean-ups.  Also there have been at least 6 reported problems with the GE VIR control circuits</v>
          </cell>
          <cell r="V2371" t="str">
            <v xml:space="preserve">  </v>
          </cell>
          <cell r="W2371" t="str">
            <v xml:space="preserve">There have been 3 violent failures of the AC JFR regulators within the last 2 years which have caused significant outages and environmental clean-ups.  Also there have been at least 6 reported problems with the GE VIR control circuits which have resulted </v>
          </cell>
          <cell r="X2371" t="str">
            <v>Div Ops-NE Electric</v>
          </cell>
          <cell r="Y2371" t="str">
            <v>75005310E</v>
          </cell>
          <cell r="Z2371" t="str">
            <v>MAE1000 - MA Electric Distribution PC</v>
          </cell>
          <cell r="AA2371" t="str">
            <v>NONE</v>
          </cell>
          <cell r="AB2371" t="str">
            <v>SUB #702 CHESTNUT HILL, ATHOL</v>
          </cell>
          <cell r="AE2371">
            <v>1</v>
          </cell>
          <cell r="AF2371" t="str">
            <v>1</v>
          </cell>
          <cell r="AG2371">
            <v>39381</v>
          </cell>
          <cell r="AH2371">
            <v>75000</v>
          </cell>
          <cell r="AI2371">
            <v>1</v>
          </cell>
          <cell r="AJ2371">
            <v>1</v>
          </cell>
          <cell r="AK2371">
            <v>1</v>
          </cell>
          <cell r="AL2371">
            <v>0</v>
          </cell>
          <cell r="AM2371">
            <v>1</v>
          </cell>
          <cell r="AN2371">
            <v>1</v>
          </cell>
        </row>
        <row r="2372">
          <cell r="A2372" t="str">
            <v>C025622</v>
          </cell>
          <cell r="B2372">
            <v>5310</v>
          </cell>
          <cell r="D2372" t="str">
            <v>InfraRed Camera Purchase</v>
          </cell>
          <cell r="E2372" t="str">
            <v>P_Electric Distribution Sub MA</v>
          </cell>
          <cell r="G2372" t="str">
            <v>NONE</v>
          </cell>
          <cell r="H2372" t="str">
            <v>NONE</v>
          </cell>
          <cell r="J2372" t="str">
            <v>Non-Infrastructure</v>
          </cell>
          <cell r="L2372" t="str">
            <v>General Equipment - Dist</v>
          </cell>
          <cell r="M2372" t="str">
            <v>Specific</v>
          </cell>
          <cell r="O2372" t="str">
            <v>Closed</v>
          </cell>
          <cell r="P2372">
            <v>7322</v>
          </cell>
          <cell r="Q2372" t="str">
            <v>C25622</v>
          </cell>
          <cell r="R2372">
            <v>39381</v>
          </cell>
          <cell r="S2372" t="str">
            <v>dembko</v>
          </cell>
          <cell r="U2372" t="str">
            <v>Purchase of two portable FLIR InfraRed Cameras for Substation O&amp;M Svc in NY and NE.  Cameras to be used as analyzing and trouble shooting substation equipment problems.</v>
          </cell>
          <cell r="V2372" t="str">
            <v xml:space="preserve">  </v>
          </cell>
          <cell r="W2372" t="str">
            <v xml:space="preserve">Purchase of two portable FLIR InfraRed Cameras for Substation O&amp;M Svc in NY and NE.  Cameras to be used as analyzing and trouble shooting substation equipment problems. </v>
          </cell>
          <cell r="X2372" t="str">
            <v>Conversion Only</v>
          </cell>
          <cell r="Y2372" t="str">
            <v>99995310E</v>
          </cell>
          <cell r="Z2372" t="str">
            <v>MAE1000 - MA Electric Distribution PC</v>
          </cell>
          <cell r="AA2372" t="str">
            <v>NONE</v>
          </cell>
          <cell r="AB2372" t="str">
            <v xml:space="preserve">COMPANY 5310 LEVEL ELECT DIST </v>
          </cell>
          <cell r="AE2372">
            <v>1</v>
          </cell>
          <cell r="AF2372" t="str">
            <v>1</v>
          </cell>
          <cell r="AG2372">
            <v>39381</v>
          </cell>
          <cell r="AH2372">
            <v>14000</v>
          </cell>
          <cell r="AI2372">
            <v>1</v>
          </cell>
          <cell r="AJ2372">
            <v>1</v>
          </cell>
          <cell r="AK2372">
            <v>1</v>
          </cell>
          <cell r="AL2372">
            <v>0</v>
          </cell>
          <cell r="AM2372">
            <v>1</v>
          </cell>
          <cell r="AN2372">
            <v>1</v>
          </cell>
        </row>
        <row r="2373">
          <cell r="A2373" t="str">
            <v>C025679</v>
          </cell>
          <cell r="B2373">
            <v>5310</v>
          </cell>
          <cell r="D2373" t="str">
            <v>SF6 Gas Leak Detecting Camera</v>
          </cell>
          <cell r="E2373" t="str">
            <v>P_Electric Distribution Sub MA</v>
          </cell>
          <cell r="G2373" t="str">
            <v>NONE</v>
          </cell>
          <cell r="H2373" t="str">
            <v>NONE</v>
          </cell>
          <cell r="J2373" t="str">
            <v>Non-Infrastructure</v>
          </cell>
          <cell r="L2373" t="str">
            <v>General Equipment - Dist</v>
          </cell>
          <cell r="M2373" t="str">
            <v>Specific</v>
          </cell>
          <cell r="O2373" t="str">
            <v>Closed</v>
          </cell>
          <cell r="P2373">
            <v>7522</v>
          </cell>
          <cell r="Q2373" t="str">
            <v>C25679</v>
          </cell>
          <cell r="R2373">
            <v>39381</v>
          </cell>
          <cell r="S2373" t="str">
            <v>mcgraa</v>
          </cell>
          <cell r="U2373" t="str">
            <v>IR based system for detection of SF6 leaks; helps enable us to achieve our corporate environmental policy with relation to greenhouse gases</v>
          </cell>
          <cell r="V2373" t="str">
            <v xml:space="preserve">  </v>
          </cell>
          <cell r="W2373" t="str">
            <v>Detection of SF6 gas leaks and their consequent mitigation is critical to control of our greenhouse gas emissions and environmental policy</v>
          </cell>
          <cell r="X2373" t="str">
            <v>Conversion Only</v>
          </cell>
          <cell r="Y2373" t="str">
            <v>99995310E</v>
          </cell>
          <cell r="Z2373" t="str">
            <v>MAE1000 - MA Electric Distribution PC</v>
          </cell>
          <cell r="AA2373" t="str">
            <v>NONE</v>
          </cell>
          <cell r="AB2373" t="str">
            <v>MILLBURY TRAINING CENTER, MILLBURY</v>
          </cell>
          <cell r="AE2373">
            <v>1</v>
          </cell>
          <cell r="AF2373" t="str">
            <v>1</v>
          </cell>
          <cell r="AG2373">
            <v>39401</v>
          </cell>
          <cell r="AH2373">
            <v>110000</v>
          </cell>
          <cell r="AI2373">
            <v>0</v>
          </cell>
          <cell r="AJ2373">
            <v>1</v>
          </cell>
          <cell r="AK2373">
            <v>1</v>
          </cell>
          <cell r="AL2373">
            <v>0</v>
          </cell>
          <cell r="AM2373">
            <v>1</v>
          </cell>
          <cell r="AN2373">
            <v>1</v>
          </cell>
        </row>
        <row r="2374">
          <cell r="A2374" t="str">
            <v>C025680</v>
          </cell>
          <cell r="B2374">
            <v>5310</v>
          </cell>
          <cell r="D2374" t="str">
            <v>MA Infrastructure Improvements</v>
          </cell>
          <cell r="E2374" t="str">
            <v>P_Electric Distribution Sub MA</v>
          </cell>
          <cell r="F2374" t="str">
            <v>DCIG0408P50</v>
          </cell>
          <cell r="G2374" t="str">
            <v>16</v>
          </cell>
          <cell r="H2374" t="str">
            <v>15</v>
          </cell>
          <cell r="I2374" t="str">
            <v>DUARTE,EILEEN</v>
          </cell>
          <cell r="J2374" t="str">
            <v>Asset Condition</v>
          </cell>
          <cell r="L2374" t="str">
            <v>Asset Replacement</v>
          </cell>
          <cell r="M2374" t="str">
            <v>Program</v>
          </cell>
          <cell r="N2374" t="str">
            <v>Substation Asset Replacement</v>
          </cell>
          <cell r="O2374" t="str">
            <v>cancelled</v>
          </cell>
          <cell r="P2374">
            <v>7362</v>
          </cell>
          <cell r="Q2374" t="str">
            <v>C25680</v>
          </cell>
          <cell r="R2374">
            <v>39381</v>
          </cell>
          <cell r="S2374" t="str">
            <v>mcgraa</v>
          </cell>
          <cell r="U2374" t="str">
            <v xml:space="preserve">  </v>
          </cell>
          <cell r="V2374" t="str">
            <v>unsuspended per Flynn, Janice email on 6/19/12_x000D_
suspended as per Flynn, Janice email on 2/6/12 - projects do not have DOA authorization and were not in the current year budget</v>
          </cell>
          <cell r="W2374" t="str">
            <v>Infrastructure improvements to substations</v>
          </cell>
          <cell r="X2374" t="str">
            <v>Conversion Only</v>
          </cell>
          <cell r="Y2374" t="str">
            <v>99995310E</v>
          </cell>
          <cell r="Z2374" t="str">
            <v>MAE1000 - MA Electric Distribution PC</v>
          </cell>
          <cell r="AA2374" t="str">
            <v>NONE</v>
          </cell>
          <cell r="AB2374" t="str">
            <v xml:space="preserve">ADMINISTRATION BLDG, MT WACHUSETT, </v>
          </cell>
          <cell r="AE2374">
            <v>2</v>
          </cell>
          <cell r="AF2374" t="str">
            <v>2</v>
          </cell>
          <cell r="AG2374">
            <v>39553</v>
          </cell>
          <cell r="AH2374">
            <v>85000</v>
          </cell>
          <cell r="AK2374">
            <v>41081</v>
          </cell>
        </row>
        <row r="2375">
          <cell r="A2375" t="str">
            <v>C025683</v>
          </cell>
          <cell r="B2375">
            <v>5310</v>
          </cell>
          <cell r="D2375" t="str">
            <v>MA ARP Spare Breakers &amp; Reclosers</v>
          </cell>
          <cell r="E2375" t="str">
            <v>P_Electric Distribution Sub MA</v>
          </cell>
          <cell r="G2375" t="str">
            <v>34</v>
          </cell>
          <cell r="H2375" t="str">
            <v>15</v>
          </cell>
          <cell r="I2375" t="str">
            <v>DUARTE,EILEEN</v>
          </cell>
          <cell r="J2375" t="str">
            <v>Asset Condition</v>
          </cell>
          <cell r="L2375" t="str">
            <v>Asset Replacement</v>
          </cell>
          <cell r="M2375" t="str">
            <v>Program</v>
          </cell>
          <cell r="N2375" t="str">
            <v>Substation Asset Replacement</v>
          </cell>
          <cell r="O2375" t="str">
            <v>suspended</v>
          </cell>
          <cell r="P2375">
            <v>7357</v>
          </cell>
          <cell r="Q2375" t="str">
            <v>C25683</v>
          </cell>
          <cell r="R2375">
            <v>39381</v>
          </cell>
          <cell r="S2375" t="str">
            <v>mcgraa</v>
          </cell>
          <cell r="U2375" t="str">
            <v>Purchase of spare breakers &amp; reclosers for key assets</v>
          </cell>
          <cell r="V2375" t="str">
            <v xml:space="preserve">suspended as per Flynn, Janice email on 2/6/12 - projects do not have DOA authorization and were not in the current year budget </v>
          </cell>
          <cell r="W2375" t="str">
            <v>Spare breakers &amp; reclosers need to be in place for key assets on the distribution system</v>
          </cell>
          <cell r="X2375" t="str">
            <v>Conversion Only</v>
          </cell>
          <cell r="Y2375" t="str">
            <v>99995310E</v>
          </cell>
          <cell r="Z2375" t="str">
            <v>MAE1000 - MA Electric Distribution PC</v>
          </cell>
          <cell r="AA2375" t="str">
            <v>NONE</v>
          </cell>
          <cell r="AB2375" t="str">
            <v>#1 AND #2 FDR LEE-GT BARRINGTON</v>
          </cell>
          <cell r="AC2375" t="str">
            <v>A0 C1 X0</v>
          </cell>
          <cell r="AE2375">
            <v>1</v>
          </cell>
          <cell r="AF2375" t="str">
            <v>1</v>
          </cell>
          <cell r="AG2375">
            <v>39457</v>
          </cell>
          <cell r="AH2375">
            <v>230000</v>
          </cell>
        </row>
        <row r="2376">
          <cell r="A2376" t="str">
            <v>C025780</v>
          </cell>
          <cell r="B2376">
            <v>5310</v>
          </cell>
          <cell r="D2376" t="str">
            <v>Eastern Ice, Commerce Dr Fall River</v>
          </cell>
          <cell r="E2376" t="str">
            <v>P_Electric Distribution Line MA</v>
          </cell>
          <cell r="G2376" t="str">
            <v>49</v>
          </cell>
          <cell r="H2376" t="str">
            <v>NONE</v>
          </cell>
          <cell r="J2376" t="str">
            <v>Statutory/Regulatory</v>
          </cell>
          <cell r="L2376" t="str">
            <v>New Business - Commercial</v>
          </cell>
          <cell r="M2376" t="str">
            <v>Specific</v>
          </cell>
          <cell r="O2376" t="str">
            <v>Closed</v>
          </cell>
          <cell r="P2376">
            <v>8073</v>
          </cell>
          <cell r="Q2376" t="str">
            <v>C25780</v>
          </cell>
          <cell r="R2376">
            <v>39384</v>
          </cell>
          <cell r="S2376" t="str">
            <v>castro</v>
          </cell>
          <cell r="U2376" t="str">
            <v>Extend primary underground cable and install padmount switchgear to supply new commercial customer.</v>
          </cell>
          <cell r="V2376" t="str">
            <v xml:space="preserve">  </v>
          </cell>
          <cell r="W2376" t="str">
            <v xml:space="preserve">  </v>
          </cell>
          <cell r="X2376" t="str">
            <v>Div Ops-NE Electric</v>
          </cell>
          <cell r="Y2376" t="str">
            <v>75005310E</v>
          </cell>
          <cell r="Z2376" t="str">
            <v>MAE1000 - MA Electric Distribution PC</v>
          </cell>
          <cell r="AA2376" t="str">
            <v>NONE</v>
          </cell>
          <cell r="AB2376" t="str">
            <v>SUB #28 SYKES - SYKES RD, FALL RIVE</v>
          </cell>
          <cell r="AE2376">
            <v>2</v>
          </cell>
          <cell r="AF2376" t="str">
            <v>2</v>
          </cell>
          <cell r="AG2376">
            <v>39504</v>
          </cell>
          <cell r="AH2376">
            <v>332705</v>
          </cell>
          <cell r="AI2376">
            <v>0</v>
          </cell>
          <cell r="AJ2376">
            <v>0</v>
          </cell>
          <cell r="AK2376">
            <v>0</v>
          </cell>
          <cell r="AL2376">
            <v>0</v>
          </cell>
          <cell r="AM2376">
            <v>1</v>
          </cell>
          <cell r="AN2376">
            <v>1</v>
          </cell>
        </row>
        <row r="2377">
          <cell r="A2377" t="str">
            <v>C025804</v>
          </cell>
          <cell r="B2377">
            <v>5310</v>
          </cell>
          <cell r="D2377" t="str">
            <v>MA ARP Discon &amp; Switch Repl Prog</v>
          </cell>
          <cell r="E2377" t="str">
            <v>P_Electric Distribution Sub MA</v>
          </cell>
          <cell r="F2377" t="str">
            <v>DCIG0408P50</v>
          </cell>
          <cell r="G2377" t="str">
            <v>34</v>
          </cell>
          <cell r="H2377" t="str">
            <v>15</v>
          </cell>
          <cell r="I2377" t="str">
            <v>DUARTE,EILEEN</v>
          </cell>
          <cell r="J2377" t="str">
            <v>Asset Condition</v>
          </cell>
          <cell r="L2377" t="str">
            <v>Asset Replacement</v>
          </cell>
          <cell r="M2377" t="str">
            <v>Program</v>
          </cell>
          <cell r="N2377" t="str">
            <v>Substation Asset Replacement</v>
          </cell>
          <cell r="O2377" t="str">
            <v>cancelled</v>
          </cell>
          <cell r="P2377">
            <v>7352</v>
          </cell>
          <cell r="Q2377" t="str">
            <v>C25804</v>
          </cell>
          <cell r="R2377">
            <v>39385</v>
          </cell>
          <cell r="S2377" t="str">
            <v>mcgraa</v>
          </cell>
          <cell r="U2377" t="str">
            <v>Asset Replacement program</v>
          </cell>
          <cell r="V2377" t="str">
            <v>unsuspended per Flynn, Janice email on 6/19/12_x000D_
suspended as per Flynn, Janice email on 2/6/12 - projects do not have DOA authorization and were not in the current year budget</v>
          </cell>
          <cell r="W2377" t="str">
            <v>Asset Replacement program for disconnects &amp; switches based on safety, reliability and system risk</v>
          </cell>
          <cell r="X2377" t="str">
            <v>Conversion Only</v>
          </cell>
          <cell r="Y2377" t="str">
            <v>99995310E</v>
          </cell>
          <cell r="Z2377" t="str">
            <v>MAE1000 - MA Electric Distribution PC</v>
          </cell>
          <cell r="AA2377" t="str">
            <v>NONE</v>
          </cell>
          <cell r="AB2377" t="str">
            <v>WESTBORO CONSTRUCTION HEADQRTRS</v>
          </cell>
          <cell r="AE2377">
            <v>2</v>
          </cell>
          <cell r="AF2377" t="str">
            <v>2</v>
          </cell>
          <cell r="AG2377">
            <v>39555</v>
          </cell>
          <cell r="AH2377">
            <v>61000</v>
          </cell>
          <cell r="AK2377">
            <v>41081</v>
          </cell>
        </row>
        <row r="2378">
          <cell r="A2378" t="str">
            <v>C025807</v>
          </cell>
          <cell r="B2378">
            <v>5310</v>
          </cell>
          <cell r="D2378" t="str">
            <v>MA ARP Regs &amp; Reacs Repl Prog</v>
          </cell>
          <cell r="E2378" t="str">
            <v>P_Electric Distribution Sub MA</v>
          </cell>
          <cell r="F2378" t="str">
            <v>DCIG0408P50</v>
          </cell>
          <cell r="G2378" t="str">
            <v>27</v>
          </cell>
          <cell r="H2378" t="str">
            <v>NONE</v>
          </cell>
          <cell r="J2378" t="str">
            <v>Asset Condition</v>
          </cell>
          <cell r="L2378" t="str">
            <v>Asset Replacement</v>
          </cell>
          <cell r="M2378" t="str">
            <v>Program</v>
          </cell>
          <cell r="N2378" t="str">
            <v>Substation Asset Replacement</v>
          </cell>
          <cell r="O2378" t="str">
            <v>Closed</v>
          </cell>
          <cell r="P2378">
            <v>7355</v>
          </cell>
          <cell r="Q2378" t="str">
            <v>C25807</v>
          </cell>
          <cell r="R2378">
            <v>39385</v>
          </cell>
          <cell r="S2378" t="str">
            <v>mcgraa</v>
          </cell>
          <cell r="U2378" t="str">
            <v>Asset Replacement program MA for voltage regulators and reactors</v>
          </cell>
          <cell r="V2378" t="str">
            <v xml:space="preserve">  </v>
          </cell>
          <cell r="W2378" t="str">
            <v>Asset Replacement program for voltage regulators and reactors in MA based on asset condition, engineering assessment and risk</v>
          </cell>
          <cell r="X2378" t="str">
            <v>Conversion Only</v>
          </cell>
          <cell r="Y2378" t="str">
            <v>99995310E</v>
          </cell>
          <cell r="Z2378" t="str">
            <v>MAE1000 - MA Electric Distribution PC</v>
          </cell>
          <cell r="AA2378" t="str">
            <v>NONE</v>
          </cell>
          <cell r="AB2378" t="str">
            <v>WESTBORO CONSTRUCTION HEADQRTRS</v>
          </cell>
          <cell r="AE2378">
            <v>2</v>
          </cell>
          <cell r="AF2378" t="str">
            <v>2</v>
          </cell>
          <cell r="AG2378">
            <v>39555</v>
          </cell>
          <cell r="AH2378">
            <v>10000</v>
          </cell>
          <cell r="AI2378">
            <v>1</v>
          </cell>
          <cell r="AJ2378">
            <v>1</v>
          </cell>
          <cell r="AK2378">
            <v>1</v>
          </cell>
          <cell r="AL2378">
            <v>0</v>
          </cell>
          <cell r="AM2378">
            <v>1</v>
          </cell>
          <cell r="AN2378">
            <v>1</v>
          </cell>
        </row>
        <row r="2379">
          <cell r="A2379" t="str">
            <v>C025810</v>
          </cell>
          <cell r="B2379">
            <v>5310</v>
          </cell>
          <cell r="C2379" t="str">
            <v>Massachusetts - East</v>
          </cell>
          <cell r="D2379" t="str">
            <v>MA ARP Batts/Chargers Repl Prog</v>
          </cell>
          <cell r="E2379" t="str">
            <v>P_Electric Distribution Sub MA</v>
          </cell>
          <cell r="F2379" t="str">
            <v>DCIG0408P50</v>
          </cell>
          <cell r="G2379" t="str">
            <v>35</v>
          </cell>
          <cell r="H2379" t="str">
            <v>15</v>
          </cell>
          <cell r="I2379" t="str">
            <v>DUARTE,EILEEN</v>
          </cell>
          <cell r="J2379" t="str">
            <v>Asset Condition</v>
          </cell>
          <cell r="K2379" t="str">
            <v>D_REP-Substation Battery &amp; Charger Replacement</v>
          </cell>
          <cell r="L2379" t="str">
            <v>Asset Replacement</v>
          </cell>
          <cell r="M2379" t="str">
            <v>Program</v>
          </cell>
          <cell r="N2379" t="str">
            <v>Substation Asset Replacement</v>
          </cell>
          <cell r="O2379" t="str">
            <v>open</v>
          </cell>
          <cell r="P2379">
            <v>7349</v>
          </cell>
          <cell r="Q2379" t="str">
            <v>C25810</v>
          </cell>
          <cell r="R2379">
            <v>39385</v>
          </cell>
          <cell r="S2379" t="str">
            <v>mcgraa</v>
          </cell>
          <cell r="U2379" t="str">
            <v>Substation Batteries and Charger asset replacement program.</v>
          </cell>
          <cell r="V2379" t="str">
            <v xml:space="preserve">unsuspend per Diconza, Glen L. email on 8/24/12. _x000D_
suspended as per Flynn, Janice email on 2/6/12 - projects do not have DOA authorization and were not in the current year budget </v>
          </cell>
          <cell r="W2379" t="str">
            <v>Substation Batteries and Charger asset replacement program</v>
          </cell>
          <cell r="X2379" t="str">
            <v>Conversion Only</v>
          </cell>
          <cell r="Y2379" t="str">
            <v>99995310E</v>
          </cell>
          <cell r="Z2379" t="str">
            <v>MAE1000 - MA Electric Distribution PC</v>
          </cell>
          <cell r="AA2379" t="str">
            <v>NONE</v>
          </cell>
          <cell r="AB2379" t="str">
            <v>WESTBORO CONSTRUCTION HEADQRTRS</v>
          </cell>
          <cell r="AC2379" t="str">
            <v>A22 C0 X3</v>
          </cell>
          <cell r="AE2379">
            <v>3</v>
          </cell>
          <cell r="AF2379" t="str">
            <v>3</v>
          </cell>
          <cell r="AG2379">
            <v>41213</v>
          </cell>
          <cell r="AH2379">
            <v>394200</v>
          </cell>
        </row>
        <row r="2380">
          <cell r="A2380" t="str">
            <v>C025813</v>
          </cell>
          <cell r="B2380">
            <v>5310</v>
          </cell>
          <cell r="D2380" t="str">
            <v>MA ARP Insul, SensDev, Surge Arrest</v>
          </cell>
          <cell r="E2380" t="str">
            <v>P_Electric Distribution Sub MA</v>
          </cell>
          <cell r="F2380" t="str">
            <v>DCIG0311P378</v>
          </cell>
          <cell r="G2380" t="str">
            <v>40</v>
          </cell>
          <cell r="H2380" t="str">
            <v>15</v>
          </cell>
          <cell r="I2380" t="str">
            <v>DUARTE,EILEEN</v>
          </cell>
          <cell r="J2380" t="str">
            <v>Asset Condition</v>
          </cell>
          <cell r="K2380" t="str">
            <v>D_REP-Substation Asset Replacement</v>
          </cell>
          <cell r="L2380" t="str">
            <v>Asset Replacement</v>
          </cell>
          <cell r="M2380" t="str">
            <v>Program</v>
          </cell>
          <cell r="N2380" t="str">
            <v>Substation Asset Replacement</v>
          </cell>
          <cell r="O2380" t="str">
            <v>open</v>
          </cell>
          <cell r="P2380">
            <v>7353</v>
          </cell>
          <cell r="Q2380" t="str">
            <v>C25813</v>
          </cell>
          <cell r="R2380">
            <v>39385</v>
          </cell>
          <cell r="S2380" t="str">
            <v>mcgraa</v>
          </cell>
          <cell r="U2380" t="str">
            <v>Asset Replacement program: insulators, sensing devices &amp; surge arresters.</v>
          </cell>
          <cell r="V2380" t="str">
            <v xml:space="preserve">The dollars funded for this program will be allocatted to replace the GE butyl rubber insulated potential transformers that are identified for replacement due to a high rate of failure.  </v>
          </cell>
          <cell r="W2380" t="str">
            <v>Asset Replacement program: insulators, sensing devices &amp; surge arresters</v>
          </cell>
          <cell r="X2380" t="str">
            <v>Conversion Only</v>
          </cell>
          <cell r="Y2380" t="str">
            <v>99995310E</v>
          </cell>
          <cell r="Z2380" t="str">
            <v>MAE1000 - MA Electric Distribution PC</v>
          </cell>
          <cell r="AA2380" t="str">
            <v>NONE</v>
          </cell>
          <cell r="AB2380" t="str">
            <v>WESTBORO CONSTRUCTION HEADQRTRS</v>
          </cell>
          <cell r="AC2380" t="str">
            <v>A9 C18 X8</v>
          </cell>
          <cell r="AE2380">
            <v>3</v>
          </cell>
          <cell r="AF2380" t="str">
            <v>3</v>
          </cell>
          <cell r="AG2380">
            <v>41369</v>
          </cell>
          <cell r="AH2380">
            <v>269500</v>
          </cell>
        </row>
        <row r="2381">
          <cell r="A2381" t="str">
            <v>C025839</v>
          </cell>
          <cell r="B2381">
            <v>5310</v>
          </cell>
          <cell r="D2381" t="str">
            <v>McFaddens Service Upgrade</v>
          </cell>
          <cell r="E2381" t="str">
            <v>P_Electric Distribution Line MA</v>
          </cell>
          <cell r="G2381" t="str">
            <v>49</v>
          </cell>
          <cell r="H2381" t="str">
            <v>NONE</v>
          </cell>
          <cell r="I2381" t="str">
            <v>SKRZYPCZAK, JOHN</v>
          </cell>
          <cell r="J2381" t="str">
            <v>Statutory/Regulatory</v>
          </cell>
          <cell r="L2381" t="str">
            <v>New Business - Commercial</v>
          </cell>
          <cell r="M2381" t="str">
            <v>Specific</v>
          </cell>
          <cell r="O2381" t="str">
            <v>Closed</v>
          </cell>
          <cell r="P2381">
            <v>8287</v>
          </cell>
          <cell r="Q2381" t="str">
            <v>C25839</v>
          </cell>
          <cell r="R2381">
            <v>39386</v>
          </cell>
          <cell r="S2381" t="str">
            <v>shaugh</v>
          </cell>
          <cell r="U2381" t="str">
            <v>Network Service Upgrade from 200A to 600A - 120/208 that will upgrade vault 21 &amp; 62 to accomodate the new customer load. Currently customer has existing 3000A main that will remain.</v>
          </cell>
          <cell r="V2381" t="str">
            <v xml:space="preserve">  </v>
          </cell>
          <cell r="W2381" t="str">
            <v>Network Service Upgrade from 200A to 600A - 120/208 that will upgrade vault 21 &amp; 62 to accomodate the new customer load. Currently customer has existing 3000A main that will remain.</v>
          </cell>
          <cell r="X2381" t="str">
            <v>Div Ops-NE Electric</v>
          </cell>
          <cell r="Y2381" t="str">
            <v>75005310E</v>
          </cell>
          <cell r="Z2381" t="str">
            <v>MAE1000 - MA Electric Distribution PC</v>
          </cell>
          <cell r="AA2381" t="str">
            <v>NONE</v>
          </cell>
          <cell r="AB2381" t="str">
            <v>MASS PLANT - MA 5310 - MAE1000</v>
          </cell>
          <cell r="AE2381">
            <v>2</v>
          </cell>
          <cell r="AF2381" t="str">
            <v>2</v>
          </cell>
          <cell r="AG2381">
            <v>39413</v>
          </cell>
          <cell r="AH2381">
            <v>140500</v>
          </cell>
          <cell r="AI2381">
            <v>0</v>
          </cell>
          <cell r="AJ2381">
            <v>1</v>
          </cell>
          <cell r="AK2381">
            <v>1</v>
          </cell>
          <cell r="AL2381">
            <v>0</v>
          </cell>
          <cell r="AM2381">
            <v>1</v>
          </cell>
          <cell r="AN2381">
            <v>1</v>
          </cell>
        </row>
        <row r="2382">
          <cell r="A2382" t="str">
            <v>C025879</v>
          </cell>
          <cell r="B2382">
            <v>5310</v>
          </cell>
          <cell r="D2382" t="str">
            <v>SS Field St 304 Line Regs</v>
          </cell>
          <cell r="E2382" t="str">
            <v>P_Electric Distribution Sub MA</v>
          </cell>
          <cell r="G2382" t="str">
            <v>NONE</v>
          </cell>
          <cell r="H2382" t="str">
            <v>NONE</v>
          </cell>
          <cell r="I2382" t="str">
            <v>SCHUSTER, BRIAN</v>
          </cell>
          <cell r="L2382" t="str">
            <v>Load Relief</v>
          </cell>
          <cell r="O2382" t="str">
            <v>cancelled</v>
          </cell>
          <cell r="Q2382" t="str">
            <v>C25879</v>
          </cell>
          <cell r="R2382">
            <v>39387</v>
          </cell>
          <cell r="S2382" t="str">
            <v>duffjo</v>
          </cell>
          <cell r="U2382" t="str">
            <v xml:space="preserve">Install padmounted regulators at Field St sub for the 304 line. _x000D_
_x000D_
</v>
          </cell>
          <cell r="V2382" t="str">
            <v>New regulators  will need to be connected into the 304 conduit/cable after the PMH switchgear in sub.</v>
          </cell>
          <cell r="W2382" t="str">
            <v>Regulators needed to improve voltage conditions for customers esp. Quincy Hospital at end of 304 line</v>
          </cell>
          <cell r="X2382" t="str">
            <v>Div Ops-NE Electric</v>
          </cell>
          <cell r="Y2382" t="str">
            <v>75005310E</v>
          </cell>
          <cell r="Z2382" t="str">
            <v>MAE1000 - MA Electric Distribution PC</v>
          </cell>
          <cell r="AA2382" t="str">
            <v>NONE</v>
          </cell>
          <cell r="AB2382" t="str">
            <v>MASS PLANT - MA 5310 - MAE1000</v>
          </cell>
          <cell r="AE2382">
            <v>0</v>
          </cell>
          <cell r="AK2382">
            <v>39456</v>
          </cell>
        </row>
        <row r="2383">
          <cell r="A2383" t="str">
            <v>C025899</v>
          </cell>
          <cell r="B2383">
            <v>5310</v>
          </cell>
          <cell r="D2383" t="str">
            <v>NE South Feeder Patrols--BSS</v>
          </cell>
          <cell r="E2383" t="str">
            <v>P_Electric Distribution Line MA</v>
          </cell>
          <cell r="G2383" t="str">
            <v>30</v>
          </cell>
          <cell r="H2383" t="str">
            <v>NONE</v>
          </cell>
          <cell r="I2383" t="str">
            <v>PARENTEAU, STEVE</v>
          </cell>
          <cell r="J2383" t="str">
            <v>Asset Condition</v>
          </cell>
          <cell r="K2383" t="str">
            <v>D_Non-REP LINE OTHER</v>
          </cell>
          <cell r="L2383" t="str">
            <v>Asset Replacement</v>
          </cell>
          <cell r="M2383" t="str">
            <v>Specific</v>
          </cell>
          <cell r="N2383" t="str">
            <v>OH Inspect &amp; Equip Replace</v>
          </cell>
          <cell r="O2383" t="str">
            <v>Closed</v>
          </cell>
          <cell r="P2383">
            <v>8330</v>
          </cell>
          <cell r="Q2383" t="str">
            <v>C25899</v>
          </cell>
          <cell r="R2383">
            <v>39387</v>
          </cell>
          <cell r="S2383" t="str">
            <v>hayduk</v>
          </cell>
          <cell r="U2383" t="str">
            <v>Project to capture capital repairs, patrolling and tree trimming charges for upgrade of Distribution feeders as identified through feeder patrols in New England South - Bay State South Division</v>
          </cell>
          <cell r="V2383" t="str">
            <v xml:space="preserve">  </v>
          </cell>
          <cell r="W2383" t="str">
            <v>Distribution lines patrolled annually to identifiy serious problems that could lead to outages if not addressed.  Improvements are needed to eliminate these problems to improve feeder reliability and safety.</v>
          </cell>
          <cell r="X2383" t="str">
            <v>Div Ops-NE Electric</v>
          </cell>
          <cell r="Y2383" t="str">
            <v>75005310E</v>
          </cell>
          <cell r="Z2383" t="str">
            <v>MAE1000 - MA Electric Distribution PC</v>
          </cell>
          <cell r="AA2383" t="str">
            <v>NONE</v>
          </cell>
          <cell r="AB2383" t="str">
            <v>MASS PLANT - MA 5310 - MAE1000</v>
          </cell>
          <cell r="AE2383">
            <v>3</v>
          </cell>
          <cell r="AF2383" t="str">
            <v>3</v>
          </cell>
          <cell r="AG2383">
            <v>40147</v>
          </cell>
          <cell r="AH2383">
            <v>325000</v>
          </cell>
          <cell r="AI2383">
            <v>0</v>
          </cell>
          <cell r="AJ2383">
            <v>0</v>
          </cell>
          <cell r="AK2383">
            <v>0</v>
          </cell>
          <cell r="AL2383">
            <v>0</v>
          </cell>
          <cell r="AM2383">
            <v>1</v>
          </cell>
          <cell r="AN2383">
            <v>1</v>
          </cell>
        </row>
        <row r="2384">
          <cell r="A2384" t="str">
            <v>C025939</v>
          </cell>
          <cell r="B2384">
            <v>5310</v>
          </cell>
          <cell r="D2384" t="str">
            <v>DOTR-MHD#603386-Rte1A/MBTA</v>
          </cell>
          <cell r="E2384" t="str">
            <v>P_Electric Distribution Line MA</v>
          </cell>
          <cell r="G2384" t="str">
            <v>49</v>
          </cell>
          <cell r="H2384" t="str">
            <v>NONE</v>
          </cell>
          <cell r="I2384" t="str">
            <v>OSIMBONI, AYO</v>
          </cell>
          <cell r="J2384" t="str">
            <v>Statutory/Regulatory</v>
          </cell>
          <cell r="L2384" t="str">
            <v>Public Requirements</v>
          </cell>
          <cell r="M2384" t="str">
            <v>Specific</v>
          </cell>
          <cell r="O2384" t="str">
            <v>Closed</v>
          </cell>
          <cell r="P2384">
            <v>8012</v>
          </cell>
          <cell r="Q2384" t="str">
            <v>C25939</v>
          </cell>
          <cell r="R2384">
            <v>39388</v>
          </cell>
          <cell r="S2384" t="str">
            <v>mullit</v>
          </cell>
          <cell r="U2384" t="str">
            <v>DOTR-MHD#603386- Rte 1A over MBTA/Amtrack in Attleboro.  This is a reimbursable project requiring us to remove and install 7 poles, 5 sections of primary and secondary.  Mike Bredin is the engineer</v>
          </cell>
          <cell r="V2384" t="str">
            <v>This is a reimbursable Mass Highway project and will not have an impact on the FY09 budget.</v>
          </cell>
          <cell r="W2384" t="str">
            <v>This is in support of Mass Highway project #603386 to relocate our facilities to all bridge construction</v>
          </cell>
          <cell r="X2384" t="str">
            <v>Div Ops-NE Electric</v>
          </cell>
          <cell r="Y2384" t="str">
            <v>75005310E</v>
          </cell>
          <cell r="Z2384" t="str">
            <v>MAE1000 - MA Electric Distribution PC</v>
          </cell>
          <cell r="AA2384" t="str">
            <v>NONE</v>
          </cell>
          <cell r="AB2384" t="str">
            <v>MASS PLANT - MA 5310 - MAE1000</v>
          </cell>
          <cell r="AE2384">
            <v>1</v>
          </cell>
          <cell r="AF2384" t="str">
            <v>1</v>
          </cell>
          <cell r="AG2384">
            <v>39395</v>
          </cell>
          <cell r="AH2384">
            <v>40000</v>
          </cell>
          <cell r="AI2384">
            <v>1</v>
          </cell>
          <cell r="AJ2384">
            <v>1</v>
          </cell>
          <cell r="AK2384">
            <v>1</v>
          </cell>
          <cell r="AL2384">
            <v>0</v>
          </cell>
          <cell r="AM2384">
            <v>1</v>
          </cell>
          <cell r="AN2384">
            <v>1</v>
          </cell>
        </row>
        <row r="2385">
          <cell r="A2385" t="str">
            <v>C025959</v>
          </cell>
          <cell r="B2385">
            <v>5310</v>
          </cell>
          <cell r="D2385" t="str">
            <v>DOTR-MHD#601089 Millers River</v>
          </cell>
          <cell r="E2385" t="str">
            <v>P_Electric Distribution Line MA</v>
          </cell>
          <cell r="G2385" t="str">
            <v>49</v>
          </cell>
          <cell r="H2385" t="str">
            <v>15</v>
          </cell>
          <cell r="I2385" t="str">
            <v>WYMAN, ANNE</v>
          </cell>
          <cell r="J2385" t="str">
            <v>Statutory/Regulatory</v>
          </cell>
          <cell r="L2385" t="str">
            <v>Public Requirements</v>
          </cell>
          <cell r="M2385" t="str">
            <v>Specific</v>
          </cell>
          <cell r="O2385" t="str">
            <v>Closed</v>
          </cell>
          <cell r="P2385">
            <v>7992</v>
          </cell>
          <cell r="Q2385" t="str">
            <v>C25959</v>
          </cell>
          <cell r="R2385">
            <v>39388</v>
          </cell>
          <cell r="S2385" t="str">
            <v>mullit</v>
          </cell>
          <cell r="U2385" t="str">
            <v>DOTR-MHD#601089- Rte 2A over Millers River in Athol.</v>
          </cell>
          <cell r="V2385" t="str">
            <v>This is a reimbursable Mass Highway project and should have no impact on FY09 budget</v>
          </cell>
          <cell r="W2385" t="str">
            <v>This is in support of Mass Highway project#601089 for Rte 2A over Millers River Bridge.</v>
          </cell>
          <cell r="X2385" t="str">
            <v>Div Ops-NE Electric</v>
          </cell>
          <cell r="Y2385" t="str">
            <v>75005310E</v>
          </cell>
          <cell r="Z2385" t="str">
            <v>MAE1000 - MA Electric Distribution PC</v>
          </cell>
          <cell r="AA2385" t="str">
            <v>NONE</v>
          </cell>
          <cell r="AB2385" t="str">
            <v>MASS PLANT - MA 5310 - MAE1000</v>
          </cell>
          <cell r="AE2385">
            <v>1</v>
          </cell>
          <cell r="AF2385" t="str">
            <v>1</v>
          </cell>
          <cell r="AG2385">
            <v>39395</v>
          </cell>
          <cell r="AH2385">
            <v>60000</v>
          </cell>
          <cell r="AI2385">
            <v>1</v>
          </cell>
          <cell r="AJ2385">
            <v>1</v>
          </cell>
          <cell r="AK2385">
            <v>1</v>
          </cell>
          <cell r="AL2385">
            <v>0</v>
          </cell>
          <cell r="AM2385">
            <v>1</v>
          </cell>
          <cell r="AN2385">
            <v>1</v>
          </cell>
        </row>
        <row r="2386">
          <cell r="A2386" t="str">
            <v>C026051</v>
          </cell>
          <cell r="B2386">
            <v>5310</v>
          </cell>
          <cell r="D2386" t="str">
            <v>MA ARP Caps &amp; Switches</v>
          </cell>
          <cell r="E2386" t="str">
            <v>P_Electric Distribution Sub MA</v>
          </cell>
          <cell r="F2386" t="str">
            <v>DCIG0408P50</v>
          </cell>
          <cell r="G2386" t="str">
            <v>30</v>
          </cell>
          <cell r="H2386" t="str">
            <v>NONE</v>
          </cell>
          <cell r="J2386" t="str">
            <v>Asset Condition</v>
          </cell>
          <cell r="L2386" t="str">
            <v>Asset Replacement</v>
          </cell>
          <cell r="M2386" t="str">
            <v>Program</v>
          </cell>
          <cell r="N2386" t="str">
            <v>Substation Asset Replacement</v>
          </cell>
          <cell r="O2386" t="str">
            <v>Closed</v>
          </cell>
          <cell r="P2386">
            <v>7351</v>
          </cell>
          <cell r="Q2386" t="str">
            <v>C26051</v>
          </cell>
          <cell r="R2386">
            <v>39391</v>
          </cell>
          <cell r="S2386" t="str">
            <v>mcgraa</v>
          </cell>
          <cell r="U2386" t="str">
            <v>MA  Asset replacement program for caps and switches</v>
          </cell>
          <cell r="V2386" t="str">
            <v xml:space="preserve">  </v>
          </cell>
          <cell r="W2386" t="str">
            <v>MA Asset replacement program for caps and switches</v>
          </cell>
          <cell r="X2386" t="str">
            <v>Conversion Only</v>
          </cell>
          <cell r="Y2386" t="str">
            <v>99995310E</v>
          </cell>
          <cell r="Z2386" t="str">
            <v>MAE1000 - MA Electric Distribution PC</v>
          </cell>
          <cell r="AA2386" t="str">
            <v>NONE</v>
          </cell>
          <cell r="AB2386" t="str">
            <v>WESTBORO CONSTRUCTION HEADQRTRS</v>
          </cell>
          <cell r="AE2386">
            <v>2</v>
          </cell>
          <cell r="AF2386" t="str">
            <v>2</v>
          </cell>
          <cell r="AG2386">
            <v>39555</v>
          </cell>
          <cell r="AH2386">
            <v>10000</v>
          </cell>
          <cell r="AI2386">
            <v>1</v>
          </cell>
          <cell r="AJ2386">
            <v>1</v>
          </cell>
          <cell r="AK2386">
            <v>1</v>
          </cell>
          <cell r="AL2386">
            <v>0</v>
          </cell>
          <cell r="AM2386">
            <v>1</v>
          </cell>
          <cell r="AN2386">
            <v>1</v>
          </cell>
        </row>
        <row r="2387">
          <cell r="A2387" t="str">
            <v>C026056</v>
          </cell>
          <cell r="B2387">
            <v>5310</v>
          </cell>
          <cell r="D2387" t="str">
            <v>MA ARP spare substation transformer</v>
          </cell>
          <cell r="E2387" t="str">
            <v>P_Electric Distribution Sub MA</v>
          </cell>
          <cell r="G2387" t="str">
            <v>34</v>
          </cell>
          <cell r="H2387" t="str">
            <v>15</v>
          </cell>
          <cell r="I2387" t="str">
            <v>DUARTE,EILEEN</v>
          </cell>
          <cell r="J2387" t="str">
            <v>Asset Condition</v>
          </cell>
          <cell r="L2387" t="str">
            <v>Asset Replacement</v>
          </cell>
          <cell r="M2387" t="str">
            <v>Program</v>
          </cell>
          <cell r="N2387" t="str">
            <v>Substation Asset Replacement</v>
          </cell>
          <cell r="O2387" t="str">
            <v>suspended</v>
          </cell>
          <cell r="P2387">
            <v>7358</v>
          </cell>
          <cell r="Q2387" t="str">
            <v>C26056</v>
          </cell>
          <cell r="R2387">
            <v>39391</v>
          </cell>
          <cell r="S2387" t="str">
            <v>mcgraa</v>
          </cell>
          <cell r="U2387" t="str">
            <v>Spare distribution substation transformers for MA</v>
          </cell>
          <cell r="V2387" t="str">
            <v xml:space="preserve">suspended as per Flynn, Janice email on 2/6/12 - projects do not have DOA authorization and were not in the current year budget </v>
          </cell>
          <cell r="W2387" t="str">
            <v>Spare distribution substation transformers for MA</v>
          </cell>
          <cell r="X2387" t="str">
            <v>Conversion Only</v>
          </cell>
          <cell r="Y2387" t="str">
            <v>99995310E</v>
          </cell>
          <cell r="Z2387" t="str">
            <v>MAE1000 - MA Electric Distribution PC</v>
          </cell>
          <cell r="AA2387" t="str">
            <v>NONE</v>
          </cell>
          <cell r="AB2387" t="str">
            <v>WESTBORO CONSTRUCTION HEADQRTRS</v>
          </cell>
          <cell r="AC2387" t="str">
            <v>A0 C2 X0</v>
          </cell>
          <cell r="AE2387">
            <v>1</v>
          </cell>
          <cell r="AF2387" t="str">
            <v>1</v>
          </cell>
          <cell r="AG2387">
            <v>39437</v>
          </cell>
          <cell r="AH2387">
            <v>2100000</v>
          </cell>
        </row>
        <row r="2388">
          <cell r="A2388" t="str">
            <v>C026060</v>
          </cell>
          <cell r="B2388">
            <v>5310</v>
          </cell>
          <cell r="D2388" t="str">
            <v>MA ARP Relay &amp; related</v>
          </cell>
          <cell r="E2388" t="str">
            <v>P_Electric Distribution Sub MA</v>
          </cell>
          <cell r="F2388" t="str">
            <v>DCIG0408P50</v>
          </cell>
          <cell r="G2388" t="str">
            <v>34</v>
          </cell>
          <cell r="H2388" t="str">
            <v>NONE</v>
          </cell>
          <cell r="J2388" t="str">
            <v>Asset Condition</v>
          </cell>
          <cell r="L2388" t="str">
            <v>Asset Replacement</v>
          </cell>
          <cell r="M2388" t="str">
            <v>Program</v>
          </cell>
          <cell r="N2388" t="str">
            <v>Substation Asset Replacement</v>
          </cell>
          <cell r="O2388" t="str">
            <v>Closed</v>
          </cell>
          <cell r="P2388">
            <v>7356</v>
          </cell>
          <cell r="Q2388" t="str">
            <v>C26060</v>
          </cell>
          <cell r="R2388">
            <v>39391</v>
          </cell>
          <cell r="S2388" t="str">
            <v>mcgraa</v>
          </cell>
          <cell r="U2388" t="str">
            <v>Replacement &amp; upgrade of relays and related equipment</v>
          </cell>
          <cell r="V2388" t="str">
            <v xml:space="preserve">  </v>
          </cell>
          <cell r="W2388" t="str">
            <v xml:space="preserve">Replacement &amp; upgrade of relays and related equipment_x000D_
</v>
          </cell>
          <cell r="X2388" t="str">
            <v>Conversion Only</v>
          </cell>
          <cell r="Y2388" t="str">
            <v>99995310E</v>
          </cell>
          <cell r="Z2388" t="str">
            <v>MAE1000 - MA Electric Distribution PC</v>
          </cell>
          <cell r="AA2388" t="str">
            <v>NONE</v>
          </cell>
          <cell r="AB2388" t="str">
            <v>WESTBORO CONSTRUCTION HEADQRTRS</v>
          </cell>
          <cell r="AE2388">
            <v>1</v>
          </cell>
          <cell r="AF2388" t="str">
            <v>1</v>
          </cell>
          <cell r="AG2388">
            <v>39419</v>
          </cell>
          <cell r="AH2388">
            <v>1050000</v>
          </cell>
          <cell r="AI2388">
            <v>0</v>
          </cell>
          <cell r="AJ2388">
            <v>0</v>
          </cell>
          <cell r="AK2388">
            <v>0</v>
          </cell>
          <cell r="AL2388">
            <v>1</v>
          </cell>
          <cell r="AM2388">
            <v>0</v>
          </cell>
          <cell r="AN2388">
            <v>1</v>
          </cell>
        </row>
        <row r="2389">
          <cell r="A2389" t="str">
            <v>C026079</v>
          </cell>
          <cell r="B2389">
            <v>5310</v>
          </cell>
          <cell r="D2389" t="str">
            <v>MA ARP Metal Clad</v>
          </cell>
          <cell r="E2389" t="str">
            <v>P_Electric Distribution Sub MA</v>
          </cell>
          <cell r="G2389" t="str">
            <v>35</v>
          </cell>
          <cell r="H2389" t="str">
            <v>NONE</v>
          </cell>
          <cell r="J2389" t="str">
            <v>Asset Condition</v>
          </cell>
          <cell r="K2389" t="str">
            <v>D_REP-Substation Asset Replacement</v>
          </cell>
          <cell r="L2389" t="str">
            <v>Asset Replacement</v>
          </cell>
          <cell r="M2389" t="str">
            <v>Program</v>
          </cell>
          <cell r="N2389" t="str">
            <v>Substation Asset Replacement</v>
          </cell>
          <cell r="O2389" t="str">
            <v>cancelled</v>
          </cell>
          <cell r="P2389">
            <v>7354</v>
          </cell>
          <cell r="Q2389" t="str">
            <v>C26079</v>
          </cell>
          <cell r="R2389">
            <v>39392</v>
          </cell>
          <cell r="S2389" t="str">
            <v>mcgraa</v>
          </cell>
          <cell r="U2389" t="str">
            <v>Metal clad equipment replacement program for MA</v>
          </cell>
          <cell r="V2389" t="str">
            <v xml:space="preserve">  </v>
          </cell>
          <cell r="W2389" t="str">
            <v>replacing unreliable and failing metal clad equipment</v>
          </cell>
          <cell r="X2389" t="str">
            <v>Conversion Only</v>
          </cell>
          <cell r="Y2389" t="str">
            <v>99995310E</v>
          </cell>
          <cell r="Z2389" t="str">
            <v>MAE1000 - MA Electric Distribution PC</v>
          </cell>
          <cell r="AA2389" t="str">
            <v>NONE</v>
          </cell>
          <cell r="AB2389" t="str">
            <v>WESTBORO CONSTRUCTION HEADQRTRS</v>
          </cell>
          <cell r="AE2389">
            <v>0</v>
          </cell>
          <cell r="AK2389">
            <v>40616</v>
          </cell>
        </row>
        <row r="2390">
          <cell r="A2390" t="str">
            <v>C026099</v>
          </cell>
          <cell r="B2390">
            <v>5310</v>
          </cell>
          <cell r="D2390" t="str">
            <v>SE-SBORO 317W3/W4 Upgrade Getaways</v>
          </cell>
          <cell r="E2390" t="str">
            <v>P_Electric Distribution Line MA</v>
          </cell>
          <cell r="G2390" t="str">
            <v>30</v>
          </cell>
          <cell r="H2390" t="str">
            <v>NONE</v>
          </cell>
          <cell r="J2390" t="str">
            <v>System Capacity &amp; Performance</v>
          </cell>
          <cell r="L2390" t="str">
            <v>Load Relief</v>
          </cell>
          <cell r="M2390" t="str">
            <v>Specific</v>
          </cell>
          <cell r="O2390" t="str">
            <v>Closed</v>
          </cell>
          <cell r="P2390">
            <v>8622</v>
          </cell>
          <cell r="Q2390" t="str">
            <v>C26099</v>
          </cell>
          <cell r="R2390">
            <v>39392</v>
          </cell>
          <cell r="S2390" t="str">
            <v>lindes</v>
          </cell>
          <cell r="U2390" t="str">
            <v>Upgrade the 317W3 &amp; 317W4 getaways from 750 Al to 1000 Cu.  In order to for the cable rating not to limit any other feeders in the duct, the 317W3 should be 1000 Cu from the sub to MH 1 (~400') and 317W4 should be 1000 Cu from the sub</v>
          </cell>
          <cell r="V2390" t="str">
            <v xml:space="preserve">Version 2 of the estimate was closed.  project was reopened and version 3 was approved by FA Nangle to corect error and version 4 was sent to the correct approvers.  </v>
          </cell>
          <cell r="W2390" t="str">
            <v>The 317W3 feeder is loaded to 103% of SN in 2008 and the 317W4 feeder is loaded to 111% of SN in 2008</v>
          </cell>
          <cell r="X2390" t="str">
            <v>Div Ops-NE Electric</v>
          </cell>
          <cell r="Y2390" t="str">
            <v>75005310E</v>
          </cell>
          <cell r="Z2390" t="str">
            <v>MAE1000 - MA Electric Distribution PC</v>
          </cell>
          <cell r="AA2390" t="str">
            <v>NONE</v>
          </cell>
          <cell r="AB2390" t="str">
            <v>MASS PLANT - MA 5310 - MAE1000</v>
          </cell>
          <cell r="AE2390">
            <v>5</v>
          </cell>
          <cell r="AF2390" t="str">
            <v>5</v>
          </cell>
          <cell r="AG2390">
            <v>39673</v>
          </cell>
          <cell r="AH2390">
            <v>415000</v>
          </cell>
          <cell r="AI2390">
            <v>0</v>
          </cell>
          <cell r="AJ2390">
            <v>0</v>
          </cell>
          <cell r="AK2390">
            <v>0</v>
          </cell>
          <cell r="AL2390">
            <v>0</v>
          </cell>
          <cell r="AM2390">
            <v>1</v>
          </cell>
          <cell r="AN2390">
            <v>1</v>
          </cell>
        </row>
        <row r="2391">
          <cell r="A2391" t="str">
            <v>C026101</v>
          </cell>
          <cell r="B2391">
            <v>5310</v>
          </cell>
          <cell r="D2391" t="str">
            <v>Partial undergrounding of primaries</v>
          </cell>
          <cell r="E2391" t="str">
            <v>P_Electric Distribution Line MA</v>
          </cell>
          <cell r="G2391" t="str">
            <v>49</v>
          </cell>
          <cell r="H2391" t="str">
            <v>11</v>
          </cell>
          <cell r="I2391" t="str">
            <v>BURKS, EMILY</v>
          </cell>
          <cell r="J2391" t="str">
            <v>Statutory/Regulatory</v>
          </cell>
          <cell r="L2391" t="str">
            <v>Public Requirements</v>
          </cell>
          <cell r="M2391" t="str">
            <v>Specific</v>
          </cell>
          <cell r="O2391" t="str">
            <v>cancelled</v>
          </cell>
          <cell r="P2391">
            <v>8414</v>
          </cell>
          <cell r="Q2391" t="str">
            <v>C26101</v>
          </cell>
          <cell r="R2391">
            <v>39393</v>
          </cell>
          <cell r="S2391" t="str">
            <v>pearsj</v>
          </cell>
          <cell r="U2391" t="str">
            <v>Removal of 3 poles , replacement of 5 poles , removal  of 5 sections of 477 primary overhead conductor and install approximately 900ft of 1000MCM cu 3 conductor 15kv cable. City of Quincy wants facilites undergrounded infront of new h</v>
          </cell>
          <cell r="V2391" t="str">
            <v>Cancelled per Ryan Constable (G Lundahl 8/17/2012).</v>
          </cell>
          <cell r="W2391" t="str">
            <v>City of Quincy is building a $126million school on Coddington St and for aesthetic reasons does not like the existing utility line in front of school. As part of the new school project the city is mandating putting existing facilites in front of the new s</v>
          </cell>
          <cell r="X2391" t="str">
            <v>Div Ops-NE Electric</v>
          </cell>
          <cell r="Y2391" t="str">
            <v>75005310E</v>
          </cell>
          <cell r="Z2391" t="str">
            <v>MAE1000 - MA Electric Distribution PC</v>
          </cell>
          <cell r="AA2391" t="str">
            <v>NONE</v>
          </cell>
          <cell r="AB2391" t="str">
            <v>MASS PLANT - MA 5310 - MAE1000</v>
          </cell>
          <cell r="AE2391">
            <v>1</v>
          </cell>
          <cell r="AF2391" t="str">
            <v>1</v>
          </cell>
          <cell r="AG2391">
            <v>39401</v>
          </cell>
          <cell r="AH2391">
            <v>150000</v>
          </cell>
          <cell r="AK2391">
            <v>41138</v>
          </cell>
        </row>
        <row r="2392">
          <cell r="A2392" t="str">
            <v>C026141</v>
          </cell>
          <cell r="B2392">
            <v>5310</v>
          </cell>
          <cell r="D2392" t="str">
            <v>Covanta-gen Ward Hill Transfer trip</v>
          </cell>
          <cell r="E2392" t="str">
            <v>P_Electric Sub-Transmission Sub MA</v>
          </cell>
          <cell r="G2392" t="str">
            <v>NONE</v>
          </cell>
          <cell r="H2392" t="str">
            <v>NONE</v>
          </cell>
          <cell r="L2392" t="str">
            <v>New Business - Commercial</v>
          </cell>
          <cell r="O2392" t="str">
            <v>cancelled</v>
          </cell>
          <cell r="Q2392" t="str">
            <v>C26141</v>
          </cell>
          <cell r="R2392">
            <v>39394</v>
          </cell>
          <cell r="S2392" t="str">
            <v>cleary</v>
          </cell>
          <cell r="U2392" t="str">
            <v>upgrade the transfer trip equipment at the Ward Hill substation on the 2371 line (23kV) as called for by relay engineering in order to accomodate a new 2.0 MW generator at the Covanta Facility in Haverhill MA. The existing 6745 relaying needs to be upgrad</v>
          </cell>
          <cell r="V2392" t="str">
            <v>THIS PROJECT IS FOR THE SUBSTATION DTT UPGRADE  WORK AT WARD HILL 23 KV (2371 LINE)</v>
          </cell>
          <cell r="W2392" t="str">
            <v>_x000D_
upgrade the transfer trip equipment at the Ward Hill substation on the 2371 line (23kV) as called for by relay engineering in order to accomodate a new 2.0 MW generator at the Covanta Facility in Haverhill MA. The exisitng 6745 relaying needs to be upgr</v>
          </cell>
          <cell r="X2392" t="str">
            <v>Div Ops-NE Electric</v>
          </cell>
          <cell r="Y2392" t="str">
            <v>75005310T</v>
          </cell>
          <cell r="Z2392" t="str">
            <v>FRT5000 - FR Transmission Profit Center</v>
          </cell>
          <cell r="AA2392" t="str">
            <v>NONE</v>
          </cell>
          <cell r="AB2392" t="str">
            <v>SUB #43 WARD HILL - OFF CROSS ROAD,</v>
          </cell>
          <cell r="AE2392">
            <v>0</v>
          </cell>
          <cell r="AK2392">
            <v>39433</v>
          </cell>
        </row>
        <row r="2393">
          <cell r="A2393" t="str">
            <v>C026147</v>
          </cell>
          <cell r="B2393">
            <v>5310</v>
          </cell>
          <cell r="D2393" t="str">
            <v>SE-SBORO 317W6 Upgrade Getaway</v>
          </cell>
          <cell r="E2393" t="str">
            <v>P_Electric Distribution Line MA</v>
          </cell>
          <cell r="G2393" t="str">
            <v>49</v>
          </cell>
          <cell r="H2393" t="str">
            <v>NONE</v>
          </cell>
          <cell r="J2393" t="str">
            <v>System Capacity &amp; Performance</v>
          </cell>
          <cell r="L2393" t="str">
            <v>Load Relief</v>
          </cell>
          <cell r="M2393" t="str">
            <v>Specific</v>
          </cell>
          <cell r="O2393" t="str">
            <v>Closed</v>
          </cell>
          <cell r="P2393">
            <v>8623</v>
          </cell>
          <cell r="Q2393" t="str">
            <v>C26147</v>
          </cell>
          <cell r="R2393">
            <v>39395</v>
          </cell>
          <cell r="S2393" t="str">
            <v>lindes</v>
          </cell>
          <cell r="U2393" t="str">
            <v>Upgrade the 317W6 getaway from 1000 Al to 1000 Cu (~1000')</v>
          </cell>
          <cell r="V2393" t="str">
            <v xml:space="preserve">  </v>
          </cell>
          <cell r="W2393" t="str">
            <v>The 317W6 feeder is projected to be loaded to 111% of SN in 2008.</v>
          </cell>
          <cell r="X2393" t="str">
            <v>Div Ops-NE Electric</v>
          </cell>
          <cell r="Y2393" t="str">
            <v>75005310E</v>
          </cell>
          <cell r="Z2393" t="str">
            <v>MAE1000 - MA Electric Distribution PC</v>
          </cell>
          <cell r="AA2393" t="str">
            <v>NONE</v>
          </cell>
          <cell r="AB2393" t="str">
            <v>MASS PLANT - MA 5310 - MAE1000</v>
          </cell>
          <cell r="AE2393">
            <v>3</v>
          </cell>
          <cell r="AF2393" t="str">
            <v>3</v>
          </cell>
          <cell r="AG2393">
            <v>39624</v>
          </cell>
          <cell r="AH2393">
            <v>165000</v>
          </cell>
          <cell r="AI2393">
            <v>0</v>
          </cell>
          <cell r="AJ2393">
            <v>1</v>
          </cell>
          <cell r="AK2393">
            <v>1</v>
          </cell>
          <cell r="AL2393">
            <v>0</v>
          </cell>
          <cell r="AM2393">
            <v>1</v>
          </cell>
          <cell r="AN2393">
            <v>1</v>
          </cell>
        </row>
        <row r="2394">
          <cell r="A2394" t="str">
            <v>C026179</v>
          </cell>
          <cell r="B2394">
            <v>5310</v>
          </cell>
          <cell r="D2394" t="str">
            <v>Preliminary Work for NERC-CIP Req.</v>
          </cell>
          <cell r="E2394" t="str">
            <v>P_Dist by Transmission Sub MA</v>
          </cell>
          <cell r="F2394" t="str">
            <v>AMIC 0852</v>
          </cell>
          <cell r="G2394" t="str">
            <v>NONE</v>
          </cell>
          <cell r="H2394" t="str">
            <v>NONE</v>
          </cell>
          <cell r="I2394" t="str">
            <v>ALLEN, NICOLE</v>
          </cell>
          <cell r="J2394" t="str">
            <v>Non-Infrastructure</v>
          </cell>
          <cell r="L2394" t="str">
            <v>Other</v>
          </cell>
          <cell r="M2394" t="str">
            <v>Specific</v>
          </cell>
          <cell r="O2394" t="str">
            <v>open</v>
          </cell>
          <cell r="P2394">
            <v>7437</v>
          </cell>
          <cell r="Q2394" t="str">
            <v>C26179</v>
          </cell>
          <cell r="R2394">
            <v>39395</v>
          </cell>
          <cell r="S2394" t="str">
            <v>locker</v>
          </cell>
          <cell r="U2394" t="str">
            <v>Preliminary Work for NERC-CIP Req.</v>
          </cell>
          <cell r="V2394" t="str">
            <v xml:space="preserve">This is a DxT project </v>
          </cell>
          <cell r="W2394" t="str">
            <v>Mandated requirement by FERC.</v>
          </cell>
          <cell r="X2394" t="str">
            <v>Conversion Only</v>
          </cell>
          <cell r="Y2394" t="str">
            <v>99995310E</v>
          </cell>
          <cell r="Z2394" t="str">
            <v>MAE1000 - MA Electric Distribution PC</v>
          </cell>
          <cell r="AA2394" t="str">
            <v>NONE</v>
          </cell>
          <cell r="AB2394" t="str">
            <v xml:space="preserve">COMPANY 5310 LEVEL ELECT DIST </v>
          </cell>
          <cell r="AC2394" t="str">
            <v>A1 C1 X0</v>
          </cell>
          <cell r="AE2394">
            <v>9</v>
          </cell>
          <cell r="AF2394" t="str">
            <v>16</v>
          </cell>
          <cell r="AG2394">
            <v>40114</v>
          </cell>
          <cell r="AH2394">
            <v>145564.82</v>
          </cell>
        </row>
        <row r="2395">
          <cell r="A2395" t="str">
            <v>C026181</v>
          </cell>
          <cell r="B2395">
            <v>5310</v>
          </cell>
          <cell r="D2395" t="str">
            <v>DOTR-MHD#603005-Rte114A/I195</v>
          </cell>
          <cell r="E2395" t="str">
            <v>P_Electric Distribution Line MA</v>
          </cell>
          <cell r="G2395" t="str">
            <v>49</v>
          </cell>
          <cell r="H2395" t="str">
            <v>NONE</v>
          </cell>
          <cell r="I2395" t="str">
            <v>OSIMBONI, AYO</v>
          </cell>
          <cell r="J2395" t="str">
            <v>Statutory/Regulatory</v>
          </cell>
          <cell r="K2395" t="str">
            <v>D_Non-REP LINE OTHER</v>
          </cell>
          <cell r="L2395" t="str">
            <v>Public Requirements</v>
          </cell>
          <cell r="M2395" t="str">
            <v>Specific</v>
          </cell>
          <cell r="O2395" t="str">
            <v>Closed</v>
          </cell>
          <cell r="P2395">
            <v>8007</v>
          </cell>
          <cell r="Q2395" t="str">
            <v>C26181</v>
          </cell>
          <cell r="R2395">
            <v>39399</v>
          </cell>
          <cell r="S2395" t="str">
            <v>mullit</v>
          </cell>
          <cell r="U2395" t="str">
            <v>DOTR-MHD#603005-Rte 114A over I 195 in Seekonk for Mass Highway.  Install and remove 7 poles, primary and secondary.  Mohamed Shomog is our engineer.</v>
          </cell>
          <cell r="V2395" t="str">
            <v>This is a fully reimbursable Mass Highway Project and should not have any impact on the FY09 Budget.</v>
          </cell>
          <cell r="W2395" t="str">
            <v xml:space="preserve">This is in support of Mass Highway project #603005 and we will need to remove and installe 7 poles and associated primary and secondary calbe.  </v>
          </cell>
          <cell r="X2395" t="str">
            <v>Div Ops-NE Electric</v>
          </cell>
          <cell r="Y2395" t="str">
            <v>75005310E</v>
          </cell>
          <cell r="Z2395" t="str">
            <v>MAE1000 - MA Electric Distribution PC</v>
          </cell>
          <cell r="AA2395" t="str">
            <v>NONE</v>
          </cell>
          <cell r="AB2395" t="str">
            <v>MASS PLANT - MA 5310 - MAE1000</v>
          </cell>
          <cell r="AE2395">
            <v>3</v>
          </cell>
          <cell r="AF2395" t="str">
            <v>3</v>
          </cell>
          <cell r="AG2395">
            <v>41213</v>
          </cell>
          <cell r="AH2395">
            <v>180000</v>
          </cell>
          <cell r="AI2395">
            <v>0</v>
          </cell>
          <cell r="AJ2395">
            <v>1</v>
          </cell>
          <cell r="AK2395">
            <v>1</v>
          </cell>
          <cell r="AL2395">
            <v>0</v>
          </cell>
          <cell r="AM2395">
            <v>1</v>
          </cell>
          <cell r="AN2395">
            <v>1</v>
          </cell>
        </row>
        <row r="2396">
          <cell r="A2396" t="str">
            <v>C026219</v>
          </cell>
          <cell r="B2396">
            <v>5310</v>
          </cell>
          <cell r="D2396" t="str">
            <v>Specialty Mineral; Relocate 23kV #2</v>
          </cell>
          <cell r="E2396" t="str">
            <v>P_Electric Distribution Line MA</v>
          </cell>
          <cell r="G2396" t="str">
            <v>49</v>
          </cell>
          <cell r="H2396" t="str">
            <v>NONE</v>
          </cell>
          <cell r="I2396" t="str">
            <v>MAHONEY, DANIEL</v>
          </cell>
          <cell r="J2396" t="str">
            <v>Statutory/Regulatory</v>
          </cell>
          <cell r="K2396" t="str">
            <v>D_Non-REP LINE OTHER</v>
          </cell>
          <cell r="L2396" t="str">
            <v>New Business - Commercial</v>
          </cell>
          <cell r="M2396" t="str">
            <v>Specific</v>
          </cell>
          <cell r="O2396" t="str">
            <v>Closed</v>
          </cell>
          <cell r="P2396">
            <v>8661</v>
          </cell>
          <cell r="Q2396" t="str">
            <v>C26219</v>
          </cell>
          <cell r="R2396">
            <v>39399</v>
          </cell>
          <cell r="S2396" t="str">
            <v>shaugh</v>
          </cell>
          <cell r="U2396" t="str">
            <v>Project created to capture preliminary engineering costs and customer credits toward same</v>
          </cell>
          <cell r="V2396" t="str">
            <v xml:space="preserve">  </v>
          </cell>
          <cell r="W2396" t="str">
            <v xml:space="preserve">Specialty Minerals, a limestone mining company in Adams, MA has requested National Grid to re-locate a portion of the 23 kV #2 Line that runs along the west side of its quarry to accommodate expansion. </v>
          </cell>
          <cell r="X2396" t="str">
            <v>Div Ops-NE Electric</v>
          </cell>
          <cell r="Y2396" t="str">
            <v>75005310E</v>
          </cell>
          <cell r="Z2396" t="str">
            <v>MAE1000 - MA Electric Distribution PC</v>
          </cell>
          <cell r="AA2396" t="str">
            <v>NONE</v>
          </cell>
          <cell r="AB2396" t="str">
            <v xml:space="preserve">COMPANY 5310 LEVEL ELECT DIST </v>
          </cell>
          <cell r="AE2396">
            <v>2</v>
          </cell>
          <cell r="AF2396" t="str">
            <v>2</v>
          </cell>
          <cell r="AG2396">
            <v>40010</v>
          </cell>
          <cell r="AH2396">
            <v>760000</v>
          </cell>
          <cell r="AI2396">
            <v>0</v>
          </cell>
          <cell r="AJ2396">
            <v>0</v>
          </cell>
          <cell r="AK2396">
            <v>0</v>
          </cell>
          <cell r="AL2396">
            <v>1</v>
          </cell>
          <cell r="AM2396">
            <v>0</v>
          </cell>
          <cell r="AN2396">
            <v>1</v>
          </cell>
        </row>
        <row r="2397">
          <cell r="A2397" t="str">
            <v>C026259</v>
          </cell>
          <cell r="B2397">
            <v>5310</v>
          </cell>
          <cell r="D2397" t="str">
            <v>Winthrop 22 MITS</v>
          </cell>
          <cell r="E2397" t="str">
            <v>P_Electric Distribution Sub MA</v>
          </cell>
          <cell r="G2397" t="str">
            <v>49</v>
          </cell>
          <cell r="H2397" t="str">
            <v>NONE</v>
          </cell>
          <cell r="J2397" t="str">
            <v>Asset Condition</v>
          </cell>
          <cell r="K2397" t="str">
            <v>D_Non-REP SUB OTHER</v>
          </cell>
          <cell r="L2397" t="str">
            <v>Asset Replacement</v>
          </cell>
          <cell r="M2397" t="str">
            <v>Specific</v>
          </cell>
          <cell r="O2397" t="str">
            <v>open</v>
          </cell>
          <cell r="P2397">
            <v>7603</v>
          </cell>
          <cell r="Q2397" t="str">
            <v>C26259</v>
          </cell>
          <cell r="R2397">
            <v>39402</v>
          </cell>
          <cell r="S2397" t="str">
            <v>mcgraa</v>
          </cell>
          <cell r="U2397" t="str">
            <v>Modular Integrated Transportable Substation to support Winthrop substation developments</v>
          </cell>
          <cell r="V2397" t="str">
            <v xml:space="preserve">Cancelled as per Greg Klabon email on 5/24/10. All charges transferred to 9_29364. </v>
          </cell>
          <cell r="W2397" t="str">
            <v>New feeder required</v>
          </cell>
          <cell r="X2397" t="str">
            <v>Div Ops-NE Electric</v>
          </cell>
          <cell r="Y2397" t="str">
            <v>75005310E</v>
          </cell>
          <cell r="Z2397" t="str">
            <v>MAE1000 - MA Electric Distribution PC</v>
          </cell>
          <cell r="AA2397" t="str">
            <v>NONE</v>
          </cell>
          <cell r="AB2397" t="str">
            <v>SUB #22 WINTHROP - ARGYLE STREET, W</v>
          </cell>
          <cell r="AC2397" t="str">
            <v>A1 C0 X0</v>
          </cell>
          <cell r="AE2397">
            <v>1</v>
          </cell>
          <cell r="AF2397" t="str">
            <v>1</v>
          </cell>
          <cell r="AG2397">
            <v>39402</v>
          </cell>
          <cell r="AH2397">
            <v>740000</v>
          </cell>
          <cell r="AK2397">
            <v>40323</v>
          </cell>
        </row>
        <row r="2398">
          <cell r="A2398" t="str">
            <v>C026261</v>
          </cell>
          <cell r="B2398">
            <v>5310</v>
          </cell>
          <cell r="D2398" t="str">
            <v>West Gloucester 28</v>
          </cell>
          <cell r="E2398" t="str">
            <v>P_Electric Distribution Sub MA</v>
          </cell>
          <cell r="G2398" t="str">
            <v>41</v>
          </cell>
          <cell r="H2398" t="str">
            <v>21</v>
          </cell>
          <cell r="I2398" t="str">
            <v>SKRZYPCZAK, JOHN</v>
          </cell>
          <cell r="J2398" t="str">
            <v>Asset Condition</v>
          </cell>
          <cell r="K2398" t="str">
            <v>D_Non-REP SUB OTHER</v>
          </cell>
          <cell r="L2398" t="str">
            <v>Asset Replacement</v>
          </cell>
          <cell r="M2398" t="str">
            <v>Specific</v>
          </cell>
          <cell r="O2398" t="str">
            <v>open</v>
          </cell>
          <cell r="P2398">
            <v>7592</v>
          </cell>
          <cell r="Q2398" t="str">
            <v>C26261</v>
          </cell>
          <cell r="R2398">
            <v>39402</v>
          </cell>
          <cell r="S2398" t="str">
            <v>mcgraa</v>
          </cell>
          <cell r="U2398" t="str">
            <v>Remove 23/4kV equipment, replace 28L2 REGULATORS WITH 3-333Kva UNITS, make 2363 or 2324 switch loadbreak capable</v>
          </cell>
          <cell r="V2398" t="str">
            <v xml:space="preserve">  </v>
          </cell>
          <cell r="W2398" t="str">
            <v>ASSET REPLACEMENT</v>
          </cell>
          <cell r="X2398" t="str">
            <v>Div Ops-NE Electric</v>
          </cell>
          <cell r="Y2398" t="str">
            <v>75005310E</v>
          </cell>
          <cell r="Z2398" t="str">
            <v>MAE1000 - MA Electric Distribution PC</v>
          </cell>
          <cell r="AA2398" t="str">
            <v>NONE</v>
          </cell>
          <cell r="AB2398" t="str">
            <v>SUB #28 WEST GLOUCESTER - ESSEX AVE</v>
          </cell>
          <cell r="AC2398" t="str">
            <v>A2 C0 X0</v>
          </cell>
          <cell r="AE2398">
            <v>1</v>
          </cell>
          <cell r="AF2398" t="str">
            <v>1</v>
          </cell>
          <cell r="AG2398">
            <v>39402</v>
          </cell>
          <cell r="AH2398">
            <v>740000</v>
          </cell>
        </row>
        <row r="2399">
          <cell r="A2399" t="str">
            <v>C026264</v>
          </cell>
          <cell r="B2399">
            <v>5310</v>
          </cell>
          <cell r="C2399" t="str">
            <v>Massachusetts - East</v>
          </cell>
          <cell r="D2399" t="str">
            <v>I&amp;M - BS D-Line OH Work From Insp</v>
          </cell>
          <cell r="E2399" t="str">
            <v>P_Electric Distribution Line MA</v>
          </cell>
          <cell r="F2399" t="str">
            <v>USSC-13-088</v>
          </cell>
          <cell r="G2399" t="str">
            <v>40</v>
          </cell>
          <cell r="H2399" t="str">
            <v>15</v>
          </cell>
          <cell r="I2399" t="str">
            <v>PATTERSON, JAMES</v>
          </cell>
          <cell r="J2399" t="str">
            <v>Asset Condition</v>
          </cell>
          <cell r="K2399" t="str">
            <v>D_REP-Capital Related to OH Inspection Program</v>
          </cell>
          <cell r="L2399" t="str">
            <v>Asset Replacement - I&amp;M (NE)</v>
          </cell>
          <cell r="M2399" t="str">
            <v>Program</v>
          </cell>
          <cell r="N2399" t="str">
            <v>Capital Related to I&amp;M</v>
          </cell>
          <cell r="O2399" t="str">
            <v>open</v>
          </cell>
          <cell r="P2399">
            <v>8188</v>
          </cell>
          <cell r="Q2399" t="str">
            <v>C26264</v>
          </cell>
          <cell r="R2399">
            <v>39402</v>
          </cell>
          <cell r="S2399" t="str">
            <v>suarej</v>
          </cell>
          <cell r="U2399" t="str">
            <v>Capital and expense work associated with annual inspections of overhead distribution line facilities.</v>
          </cell>
          <cell r="V2399" t="str">
            <v xml:space="preserve">  </v>
          </cell>
          <cell r="W2399" t="str">
            <v xml:space="preserve">To replace assets that are found to be defective during the annual inspection.  This work is in accordance with EOP D004._x000D_
</v>
          </cell>
          <cell r="X2399" t="str">
            <v>Div Ops-NE Electric</v>
          </cell>
          <cell r="Y2399" t="str">
            <v>75005310E</v>
          </cell>
          <cell r="Z2399" t="str">
            <v>MAE1000 - MA Electric Distribution PC</v>
          </cell>
          <cell r="AA2399" t="str">
            <v>NONE</v>
          </cell>
          <cell r="AB2399" t="str">
            <v>MASS PLANT - MA 5310 - MAE1000</v>
          </cell>
          <cell r="AC2399" t="str">
            <v>A806 C70 X255</v>
          </cell>
          <cell r="AE2399">
            <v>5</v>
          </cell>
          <cell r="AF2399" t="str">
            <v>5</v>
          </cell>
          <cell r="AG2399">
            <v>41408</v>
          </cell>
          <cell r="AH2399">
            <v>5522000</v>
          </cell>
          <cell r="AI2399" t="str">
            <v>1.10</v>
          </cell>
          <cell r="AJ2399" t="str">
            <v>1.10</v>
          </cell>
        </row>
        <row r="2400">
          <cell r="A2400" t="str">
            <v>C026279</v>
          </cell>
          <cell r="B2400">
            <v>5310</v>
          </cell>
          <cell r="C2400" t="str">
            <v>Massachusetts - West</v>
          </cell>
          <cell r="D2400" t="str">
            <v>I&amp;M - BW D-Line OH Work From Insp</v>
          </cell>
          <cell r="E2400" t="str">
            <v>P_Electric Distribution Line MA</v>
          </cell>
          <cell r="F2400" t="str">
            <v>USSC-13-088</v>
          </cell>
          <cell r="G2400" t="str">
            <v>40</v>
          </cell>
          <cell r="H2400" t="str">
            <v>15</v>
          </cell>
          <cell r="I2400" t="str">
            <v>PATTERSON, JAMES</v>
          </cell>
          <cell r="J2400" t="str">
            <v>Asset Condition</v>
          </cell>
          <cell r="K2400" t="str">
            <v>D_REP-Capital Related to OH Inspection Program</v>
          </cell>
          <cell r="L2400" t="str">
            <v>Asset Replacement - I&amp;M (NE)</v>
          </cell>
          <cell r="M2400" t="str">
            <v>Program</v>
          </cell>
          <cell r="N2400" t="str">
            <v>Capital Related to I&amp;M</v>
          </cell>
          <cell r="O2400" t="str">
            <v>open</v>
          </cell>
          <cell r="P2400">
            <v>8191</v>
          </cell>
          <cell r="Q2400" t="str">
            <v>C26279</v>
          </cell>
          <cell r="R2400">
            <v>39402</v>
          </cell>
          <cell r="S2400" t="str">
            <v>suarej</v>
          </cell>
          <cell r="U2400" t="str">
            <v>Capital and expense work associated with annual inspections of overhead distribution line facilities.</v>
          </cell>
          <cell r="V2400" t="str">
            <v xml:space="preserve">  </v>
          </cell>
          <cell r="W2400" t="str">
            <v xml:space="preserve">To replace assets that are found to be defective during the annual inspection.  This work is in accordance with EOP D004._x000D_
</v>
          </cell>
          <cell r="X2400" t="str">
            <v>Div Ops-NE Electric</v>
          </cell>
          <cell r="Y2400" t="str">
            <v>75005310E</v>
          </cell>
          <cell r="Z2400" t="str">
            <v>MAE1000 - MA Electric Distribution PC</v>
          </cell>
          <cell r="AA2400" t="str">
            <v>NONE</v>
          </cell>
          <cell r="AB2400" t="str">
            <v>MASS PLANT - MA 5310 - MAE1000</v>
          </cell>
          <cell r="AC2400" t="str">
            <v>A633 C33 X212</v>
          </cell>
          <cell r="AE2400">
            <v>5</v>
          </cell>
          <cell r="AF2400" t="str">
            <v>5</v>
          </cell>
          <cell r="AG2400">
            <v>41408</v>
          </cell>
          <cell r="AH2400">
            <v>5522000</v>
          </cell>
          <cell r="AI2400" t="str">
            <v>1.10</v>
          </cell>
          <cell r="AJ2400" t="str">
            <v>1.10</v>
          </cell>
        </row>
        <row r="2401">
          <cell r="A2401" t="str">
            <v>C026280</v>
          </cell>
          <cell r="B2401">
            <v>5310</v>
          </cell>
          <cell r="C2401" t="str">
            <v>Massachusetts - West</v>
          </cell>
          <cell r="D2401" t="str">
            <v>I&amp;M - NM D-Line OH Work From Insp</v>
          </cell>
          <cell r="E2401" t="str">
            <v>P_Electric Distribution Line MA</v>
          </cell>
          <cell r="F2401" t="str">
            <v>USSC-13-088</v>
          </cell>
          <cell r="G2401" t="str">
            <v>40</v>
          </cell>
          <cell r="H2401" t="str">
            <v>15</v>
          </cell>
          <cell r="I2401" t="str">
            <v>PATTERSON, JAMES</v>
          </cell>
          <cell r="J2401" t="str">
            <v>Asset Condition</v>
          </cell>
          <cell r="K2401" t="str">
            <v>D_REP-Capital Related to OH Inspection Program</v>
          </cell>
          <cell r="L2401" t="str">
            <v>Asset Replacement - I&amp;M (NE)</v>
          </cell>
          <cell r="M2401" t="str">
            <v>Program</v>
          </cell>
          <cell r="N2401" t="str">
            <v>Capital Related to I&amp;M</v>
          </cell>
          <cell r="O2401" t="str">
            <v>open</v>
          </cell>
          <cell r="P2401">
            <v>8194</v>
          </cell>
          <cell r="Q2401" t="str">
            <v>C26280</v>
          </cell>
          <cell r="R2401">
            <v>39402</v>
          </cell>
          <cell r="S2401" t="str">
            <v>suarej</v>
          </cell>
          <cell r="U2401" t="str">
            <v>Capital and expense work associated with annual inspections of overhead distribution line facilities.</v>
          </cell>
          <cell r="V2401" t="str">
            <v xml:space="preserve">  </v>
          </cell>
          <cell r="W2401" t="str">
            <v xml:space="preserve">To replace assets that are found to be defective during the annual inspection.  This work is in accordance with EOP D004._x000D_
</v>
          </cell>
          <cell r="X2401" t="str">
            <v>Div Ops-NE Electric</v>
          </cell>
          <cell r="Y2401" t="str">
            <v>75005310E</v>
          </cell>
          <cell r="Z2401" t="str">
            <v>MAE1000 - MA Electric Distribution PC</v>
          </cell>
          <cell r="AA2401" t="str">
            <v>NONE</v>
          </cell>
          <cell r="AB2401" t="str">
            <v>MASS PLANT - MA 5310 - MAE1000</v>
          </cell>
          <cell r="AC2401" t="str">
            <v>A875 C144 X358</v>
          </cell>
          <cell r="AE2401">
            <v>5</v>
          </cell>
          <cell r="AF2401" t="str">
            <v>5</v>
          </cell>
          <cell r="AG2401">
            <v>41408</v>
          </cell>
          <cell r="AH2401">
            <v>5522000</v>
          </cell>
          <cell r="AI2401" t="str">
            <v>1.10</v>
          </cell>
          <cell r="AJ2401" t="str">
            <v>1.10</v>
          </cell>
        </row>
        <row r="2402">
          <cell r="A2402" t="str">
            <v>C026290</v>
          </cell>
          <cell r="B2402">
            <v>5310</v>
          </cell>
          <cell r="D2402" t="str">
            <v>Middleboro  E1&amp;M1 ring bus</v>
          </cell>
          <cell r="E2402" t="str">
            <v>P_Electric Sub-Transmission Line MA</v>
          </cell>
          <cell r="G2402" t="str">
            <v>NONE</v>
          </cell>
          <cell r="H2402" t="str">
            <v>NONE</v>
          </cell>
          <cell r="O2402" t="str">
            <v>cancelled</v>
          </cell>
          <cell r="Q2402" t="str">
            <v>C26290</v>
          </cell>
          <cell r="R2402">
            <v>39402</v>
          </cell>
          <cell r="S2402" t="str">
            <v>thabee</v>
          </cell>
          <cell r="U2402" t="str">
            <v>Middleborough Gas and Electric Department is planning on closing the loop between the lines E1&amp;M1 at the Wareham St substation. The station is supplied from two National Grid 115 kV lines. The 115 kV E1 line extends from Bridgewater station to MGED's Ware</v>
          </cell>
          <cell r="V2402" t="str">
            <v xml:space="preserve">  </v>
          </cell>
          <cell r="W2402" t="str">
            <v>Currently, the Wareham Street station consists of two 24/32/40/44.8 MVA 115 / 13.8 kV transformers and one 24/32/40 MVA 115 / 13.8 kV transformer. The normal system configuration has Transformer #1 and #3 connected to the E1 line and Transformer #2 connec</v>
          </cell>
          <cell r="X2402" t="str">
            <v>Div Ops-NE Electric</v>
          </cell>
          <cell r="Y2402" t="str">
            <v>75005310T</v>
          </cell>
          <cell r="Z2402" t="str">
            <v>FRT5000 - FR Transmission Profit Center</v>
          </cell>
          <cell r="AA2402" t="str">
            <v>NONE</v>
          </cell>
          <cell r="AB2402" t="str">
            <v>EAST BRIDGEWATER SUB 97BK  115KV</v>
          </cell>
          <cell r="AE2402">
            <v>0</v>
          </cell>
          <cell r="AK2402">
            <v>39402</v>
          </cell>
        </row>
        <row r="2403">
          <cell r="A2403" t="str">
            <v>C026291</v>
          </cell>
          <cell r="B2403">
            <v>5310</v>
          </cell>
          <cell r="D2403" t="str">
            <v>I&amp;M - BS Sub-T Line Work From Insp</v>
          </cell>
          <cell r="E2403" t="str">
            <v>P_Electric Distribution Line MA</v>
          </cell>
          <cell r="G2403" t="str">
            <v>40</v>
          </cell>
          <cell r="H2403" t="str">
            <v>15</v>
          </cell>
          <cell r="I2403" t="str">
            <v>PALUCH, EDWARD</v>
          </cell>
          <cell r="J2403" t="str">
            <v>Asset Condition</v>
          </cell>
          <cell r="K2403" t="str">
            <v>D_REP-Capital Related to OH Inspection Program</v>
          </cell>
          <cell r="L2403" t="str">
            <v>Asset Replacement - I&amp;M (NE)</v>
          </cell>
          <cell r="M2403" t="str">
            <v>Program</v>
          </cell>
          <cell r="N2403" t="str">
            <v>Capital Related to I&amp;M</v>
          </cell>
          <cell r="O2403" t="str">
            <v>Closed</v>
          </cell>
          <cell r="P2403">
            <v>8190</v>
          </cell>
          <cell r="Q2403" t="str">
            <v>C26291</v>
          </cell>
          <cell r="R2403">
            <v>39402</v>
          </cell>
          <cell r="S2403" t="str">
            <v>suarej</v>
          </cell>
          <cell r="U2403" t="str">
            <v>Capital and expense work associated with annual inspections of subtransmission line facilites.</v>
          </cell>
          <cell r="V2403" t="str">
            <v>suspended as per Flynn, Janice email on 2/6/12 - projects do not have DOA authorization and were not in the current year budget</v>
          </cell>
          <cell r="W2403" t="str">
            <v xml:space="preserve">To replace assets that are found to be defective during the annual inspection of the sub-transmission facilites.  This work is in accordance with EOP T007._x000D_
</v>
          </cell>
          <cell r="X2403" t="str">
            <v>Div Ops-NE Electric</v>
          </cell>
          <cell r="Y2403" t="str">
            <v>75005310E</v>
          </cell>
          <cell r="Z2403" t="str">
            <v>MAE1000 - MA Electric Distribution PC</v>
          </cell>
          <cell r="AA2403" t="str">
            <v>NONE</v>
          </cell>
          <cell r="AB2403" t="str">
            <v>MASS PLANT - MA 5310 - MAE1000</v>
          </cell>
          <cell r="AE2403">
            <v>1</v>
          </cell>
          <cell r="AF2403" t="str">
            <v>1</v>
          </cell>
          <cell r="AG2403">
            <v>39406</v>
          </cell>
          <cell r="AH2403">
            <v>60000</v>
          </cell>
          <cell r="AI2403">
            <v>1</v>
          </cell>
          <cell r="AJ2403">
            <v>1</v>
          </cell>
          <cell r="AK2403">
            <v>1</v>
          </cell>
          <cell r="AL2403">
            <v>0</v>
          </cell>
          <cell r="AM2403">
            <v>1</v>
          </cell>
          <cell r="AN2403">
            <v>1</v>
          </cell>
        </row>
        <row r="2404">
          <cell r="A2404" t="str">
            <v>C026294</v>
          </cell>
          <cell r="B2404">
            <v>5310</v>
          </cell>
          <cell r="D2404" t="str">
            <v>I&amp;M - BW Sub-T Line Work From Insp</v>
          </cell>
          <cell r="E2404" t="str">
            <v>P_Electric Distribution Line MA</v>
          </cell>
          <cell r="G2404" t="str">
            <v>40</v>
          </cell>
          <cell r="H2404" t="str">
            <v>15</v>
          </cell>
          <cell r="I2404" t="str">
            <v>PALUCH, EDWARD</v>
          </cell>
          <cell r="J2404" t="str">
            <v>Asset Condition</v>
          </cell>
          <cell r="K2404" t="str">
            <v>D_REP-Capital Related to OH Inspection Program</v>
          </cell>
          <cell r="L2404" t="str">
            <v>Asset Replacement - I&amp;M (NE)</v>
          </cell>
          <cell r="M2404" t="str">
            <v>Program</v>
          </cell>
          <cell r="N2404" t="str">
            <v>Capital Related to I&amp;M</v>
          </cell>
          <cell r="O2404" t="str">
            <v>suspended</v>
          </cell>
          <cell r="P2404">
            <v>8193</v>
          </cell>
          <cell r="Q2404" t="str">
            <v>C26294</v>
          </cell>
          <cell r="R2404">
            <v>39402</v>
          </cell>
          <cell r="S2404" t="str">
            <v>suarej</v>
          </cell>
          <cell r="U2404" t="str">
            <v>Capital and expense work associated with annual inspections of subtransmission line facilites.</v>
          </cell>
          <cell r="V2404" t="str">
            <v xml:space="preserve">suspended as per Flynn, Janice email on 2/6/12 - projects do not have DOA authorization and were not in the current year budget </v>
          </cell>
          <cell r="W2404" t="str">
            <v xml:space="preserve">To replace assets that are found to be defective during the annual inspection of the sub-transmission facilites.  This work is in accordance with EOP T007._x000D_
</v>
          </cell>
          <cell r="X2404" t="str">
            <v>Div Ops-NE Electric</v>
          </cell>
          <cell r="Y2404" t="str">
            <v>75005310E</v>
          </cell>
          <cell r="Z2404" t="str">
            <v>MAE1000 - MA Electric Distribution PC</v>
          </cell>
          <cell r="AA2404" t="str">
            <v>NONE</v>
          </cell>
          <cell r="AB2404" t="str">
            <v>MASS PLANT - MA 5310 - MAE1000</v>
          </cell>
          <cell r="AC2404" t="str">
            <v>A10 C0 X1</v>
          </cell>
          <cell r="AE2404">
            <v>1</v>
          </cell>
          <cell r="AF2404" t="str">
            <v>1</v>
          </cell>
          <cell r="AG2404">
            <v>39406</v>
          </cell>
          <cell r="AH2404">
            <v>60000</v>
          </cell>
        </row>
        <row r="2405">
          <cell r="A2405" t="str">
            <v>C026296</v>
          </cell>
          <cell r="B2405">
            <v>5310</v>
          </cell>
          <cell r="D2405" t="str">
            <v>I&amp;M - NM Sub-T Line Work From Insp</v>
          </cell>
          <cell r="E2405" t="str">
            <v>P_Electric Distribution Line MA</v>
          </cell>
          <cell r="G2405" t="str">
            <v>40</v>
          </cell>
          <cell r="H2405" t="str">
            <v>15</v>
          </cell>
          <cell r="I2405" t="str">
            <v>PALUCH, EDWARD</v>
          </cell>
          <cell r="J2405" t="str">
            <v>Asset Condition</v>
          </cell>
          <cell r="K2405" t="str">
            <v>D_REP-Capital Related to OH Inspection Program</v>
          </cell>
          <cell r="L2405" t="str">
            <v>Asset Replacement - I&amp;M (NE)</v>
          </cell>
          <cell r="M2405" t="str">
            <v>Program</v>
          </cell>
          <cell r="N2405" t="str">
            <v>Capital Related to I&amp;M</v>
          </cell>
          <cell r="O2405" t="str">
            <v>Closed</v>
          </cell>
          <cell r="P2405">
            <v>8196</v>
          </cell>
          <cell r="Q2405" t="str">
            <v>C26296</v>
          </cell>
          <cell r="R2405">
            <v>39405</v>
          </cell>
          <cell r="S2405" t="str">
            <v>suarej</v>
          </cell>
          <cell r="U2405" t="str">
            <v>Capital and expense work associated with annual inspections of subtransmission line facilites.</v>
          </cell>
          <cell r="V2405" t="str">
            <v>suspended as per Flynn, Janice email on 2/6/12 - projects do not have DOA authorization and were not in the current year budget</v>
          </cell>
          <cell r="W2405" t="str">
            <v xml:space="preserve">To replace assets that are found to be defective during the annual inspection of the sub-transmission facilites.  This work is in accordance with EOP T007._x000D_
</v>
          </cell>
          <cell r="X2405" t="str">
            <v>Div Ops-NE Electric</v>
          </cell>
          <cell r="Y2405" t="str">
            <v>75005310E</v>
          </cell>
          <cell r="Z2405" t="str">
            <v>MAE1000 - MA Electric Distribution PC</v>
          </cell>
          <cell r="AA2405" t="str">
            <v>NONE</v>
          </cell>
          <cell r="AB2405" t="str">
            <v>MASS PLANT - MA 5310 - MAE1000</v>
          </cell>
          <cell r="AE2405">
            <v>1</v>
          </cell>
          <cell r="AF2405" t="str">
            <v>1</v>
          </cell>
          <cell r="AG2405">
            <v>39406</v>
          </cell>
          <cell r="AH2405">
            <v>60000</v>
          </cell>
          <cell r="AI2405">
            <v>1</v>
          </cell>
          <cell r="AJ2405">
            <v>1</v>
          </cell>
          <cell r="AK2405">
            <v>1</v>
          </cell>
          <cell r="AL2405">
            <v>0</v>
          </cell>
          <cell r="AM2405">
            <v>1</v>
          </cell>
          <cell r="AN2405">
            <v>1</v>
          </cell>
        </row>
        <row r="2406">
          <cell r="A2406" t="str">
            <v>C026398</v>
          </cell>
          <cell r="B2406">
            <v>5310</v>
          </cell>
          <cell r="D2406" t="str">
            <v>Vault 62 Change Supply</v>
          </cell>
          <cell r="E2406" t="str">
            <v>P_Electric Distribution Line MA</v>
          </cell>
          <cell r="G2406" t="str">
            <v>49</v>
          </cell>
          <cell r="H2406" t="str">
            <v>NONE</v>
          </cell>
          <cell r="I2406" t="str">
            <v>SKRZYPCZAK, JOHN</v>
          </cell>
          <cell r="J2406" t="str">
            <v>System Capacity &amp; Performance</v>
          </cell>
          <cell r="K2406" t="str">
            <v>D_Non-REP LINE OTHER</v>
          </cell>
          <cell r="L2406" t="str">
            <v>Reliability - Dist</v>
          </cell>
          <cell r="M2406" t="str">
            <v>Specific</v>
          </cell>
          <cell r="N2406" t="str">
            <v>Eng Reliability Review</v>
          </cell>
          <cell r="O2406" t="str">
            <v>Closed</v>
          </cell>
          <cell r="P2406">
            <v>8763</v>
          </cell>
          <cell r="Q2406" t="str">
            <v>C26398</v>
          </cell>
          <cell r="R2406">
            <v>39413</v>
          </cell>
          <cell r="S2406" t="str">
            <v>mungov</v>
          </cell>
          <cell r="U2406" t="str">
            <v>Change the supply to the single 500kVA network transformer in Vault 62 from HT-1 to HT-8.</v>
          </cell>
          <cell r="V2406" t="str">
            <v xml:space="preserve">  </v>
          </cell>
          <cell r="W2406" t="str">
            <v xml:space="preserve">  </v>
          </cell>
          <cell r="X2406" t="str">
            <v>Div Ops-NE Electric</v>
          </cell>
          <cell r="Y2406" t="str">
            <v>75005310E</v>
          </cell>
          <cell r="Z2406" t="str">
            <v>MAE1000 - MA Electric Distribution PC</v>
          </cell>
          <cell r="AA2406" t="str">
            <v>NONE</v>
          </cell>
          <cell r="AB2406" t="str">
            <v>SUB #6 WEBSTER ST, WORCESTER</v>
          </cell>
          <cell r="AE2406">
            <v>2</v>
          </cell>
          <cell r="AF2406" t="str">
            <v>2</v>
          </cell>
          <cell r="AG2406">
            <v>39878</v>
          </cell>
          <cell r="AH2406">
            <v>115000</v>
          </cell>
          <cell r="AI2406">
            <v>0</v>
          </cell>
          <cell r="AJ2406">
            <v>1</v>
          </cell>
          <cell r="AK2406">
            <v>1</v>
          </cell>
          <cell r="AL2406">
            <v>0</v>
          </cell>
          <cell r="AM2406">
            <v>1</v>
          </cell>
          <cell r="AN2406">
            <v>1</v>
          </cell>
        </row>
        <row r="2407">
          <cell r="A2407" t="str">
            <v>C026399</v>
          </cell>
          <cell r="B2407">
            <v>5310</v>
          </cell>
          <cell r="D2407" t="str">
            <v>Vault 76 Change Supply</v>
          </cell>
          <cell r="E2407" t="str">
            <v>P_Electric Distribution Line MA</v>
          </cell>
          <cell r="G2407" t="str">
            <v>36</v>
          </cell>
          <cell r="H2407" t="str">
            <v>NONE</v>
          </cell>
          <cell r="I2407" t="str">
            <v>SKRZYPCZAK, JOHN</v>
          </cell>
          <cell r="J2407" t="str">
            <v>System Capacity &amp; Performance</v>
          </cell>
          <cell r="L2407" t="str">
            <v>Reliability - Dist</v>
          </cell>
          <cell r="M2407" t="str">
            <v>Specific</v>
          </cell>
          <cell r="N2407" t="str">
            <v>Eng Reliability Review</v>
          </cell>
          <cell r="O2407" t="str">
            <v>Closed</v>
          </cell>
          <cell r="P2407">
            <v>8764</v>
          </cell>
          <cell r="Q2407" t="str">
            <v>C26399</v>
          </cell>
          <cell r="R2407">
            <v>39413</v>
          </cell>
          <cell r="S2407" t="str">
            <v>mungov</v>
          </cell>
          <cell r="U2407" t="str">
            <v>Change the supply to one of the network transformers in Vault 76 from HT-7A to HT-1.</v>
          </cell>
          <cell r="V2407" t="str">
            <v xml:space="preserve">  </v>
          </cell>
          <cell r="W2407" t="str">
            <v xml:space="preserve">  </v>
          </cell>
          <cell r="X2407" t="str">
            <v>Div Ops-NE Electric</v>
          </cell>
          <cell r="Y2407" t="str">
            <v>75005310E</v>
          </cell>
          <cell r="Z2407" t="str">
            <v>MAE1000 - MA Electric Distribution PC</v>
          </cell>
          <cell r="AA2407" t="str">
            <v>NONE</v>
          </cell>
          <cell r="AB2407" t="str">
            <v>SUB #9 GRAFTON ST, WORCESTER</v>
          </cell>
          <cell r="AE2407">
            <v>2</v>
          </cell>
          <cell r="AF2407" t="str">
            <v>2</v>
          </cell>
          <cell r="AG2407">
            <v>39751</v>
          </cell>
          <cell r="AH2407">
            <v>53500</v>
          </cell>
          <cell r="AI2407">
            <v>1</v>
          </cell>
          <cell r="AJ2407">
            <v>1</v>
          </cell>
          <cell r="AK2407">
            <v>1</v>
          </cell>
          <cell r="AL2407">
            <v>0</v>
          </cell>
          <cell r="AM2407">
            <v>1</v>
          </cell>
          <cell r="AN2407">
            <v>1</v>
          </cell>
        </row>
        <row r="2408">
          <cell r="A2408" t="str">
            <v>C026400</v>
          </cell>
          <cell r="B2408">
            <v>5310</v>
          </cell>
          <cell r="D2408" t="str">
            <v>HT-8A Reduce Mainline exposure</v>
          </cell>
          <cell r="E2408" t="str">
            <v>P_Electric Distribution Line MA</v>
          </cell>
          <cell r="G2408" t="str">
            <v>36</v>
          </cell>
          <cell r="H2408" t="str">
            <v>NONE</v>
          </cell>
          <cell r="I2408" t="str">
            <v>SKRZYPCZAK, JOHN</v>
          </cell>
          <cell r="J2408" t="str">
            <v>System Capacity &amp; Performance</v>
          </cell>
          <cell r="L2408" t="str">
            <v>Reliability - Dist</v>
          </cell>
          <cell r="M2408" t="str">
            <v>Specific</v>
          </cell>
          <cell r="N2408" t="str">
            <v>Eng Reliability Review</v>
          </cell>
          <cell r="O2408" t="str">
            <v>Closed</v>
          </cell>
          <cell r="P2408">
            <v>8182</v>
          </cell>
          <cell r="Q2408" t="str">
            <v>C26400</v>
          </cell>
          <cell r="R2408">
            <v>39413</v>
          </cell>
          <cell r="S2408" t="str">
            <v>mungov</v>
          </cell>
          <cell r="U2408" t="str">
            <v>Pull one section of new cable from MH1607 Salisbury Street to MH302 Salisbury Street.  This will remove 1581 circuit feet of mainline exposure.</v>
          </cell>
          <cell r="V2408" t="str">
            <v xml:space="preserve">  </v>
          </cell>
          <cell r="W2408" t="str">
            <v xml:space="preserve">  </v>
          </cell>
          <cell r="X2408" t="str">
            <v>Div Ops-NE Electric</v>
          </cell>
          <cell r="Y2408" t="str">
            <v>75005310E</v>
          </cell>
          <cell r="Z2408" t="str">
            <v>MAE1000 - MA Electric Distribution PC</v>
          </cell>
          <cell r="AA2408" t="str">
            <v>NONE</v>
          </cell>
          <cell r="AB2408" t="str">
            <v>SUB #6 WEBSTER ST, WORCESTER</v>
          </cell>
          <cell r="AE2408">
            <v>2</v>
          </cell>
          <cell r="AF2408" t="str">
            <v>2</v>
          </cell>
          <cell r="AG2408">
            <v>39867</v>
          </cell>
          <cell r="AH2408">
            <v>90000</v>
          </cell>
          <cell r="AI2408">
            <v>1</v>
          </cell>
          <cell r="AJ2408">
            <v>1</v>
          </cell>
          <cell r="AK2408">
            <v>1</v>
          </cell>
          <cell r="AL2408">
            <v>0</v>
          </cell>
          <cell r="AM2408">
            <v>1</v>
          </cell>
          <cell r="AN2408">
            <v>1</v>
          </cell>
        </row>
        <row r="2409">
          <cell r="A2409" t="str">
            <v>C026401</v>
          </cell>
          <cell r="B2409">
            <v>5310</v>
          </cell>
          <cell r="D2409" t="str">
            <v>HT-6 Reconductor Limiting Section</v>
          </cell>
          <cell r="E2409" t="str">
            <v>P_Electric Distribution Line MA</v>
          </cell>
          <cell r="G2409" t="str">
            <v>36</v>
          </cell>
          <cell r="H2409" t="str">
            <v>NONE</v>
          </cell>
          <cell r="I2409" t="str">
            <v>SKRZYPCZAK, JOHN</v>
          </cell>
          <cell r="J2409" t="str">
            <v>Asset Condition</v>
          </cell>
          <cell r="L2409" t="str">
            <v>Asset Replacement</v>
          </cell>
          <cell r="M2409" t="str">
            <v>Specific</v>
          </cell>
          <cell r="N2409" t="str">
            <v>UG Cable Replacements</v>
          </cell>
          <cell r="O2409" t="str">
            <v>Closed</v>
          </cell>
          <cell r="P2409">
            <v>8178</v>
          </cell>
          <cell r="Q2409" t="str">
            <v>C26401</v>
          </cell>
          <cell r="R2409">
            <v>39413</v>
          </cell>
          <cell r="S2409" t="str">
            <v>mungov</v>
          </cell>
          <cell r="U2409" t="str">
            <v>Reconductor 60 feet of limiting HT-6 mainline - MH46 to MH1865 Commercial Street.</v>
          </cell>
          <cell r="V2409" t="str">
            <v xml:space="preserve">  </v>
          </cell>
          <cell r="W2409" t="str">
            <v xml:space="preserve">  </v>
          </cell>
          <cell r="X2409" t="str">
            <v>Div Ops-NE Electric</v>
          </cell>
          <cell r="Y2409" t="str">
            <v>75005310E</v>
          </cell>
          <cell r="Z2409" t="str">
            <v>MAE1000 - MA Electric Distribution PC</v>
          </cell>
          <cell r="AA2409" t="str">
            <v>NONE</v>
          </cell>
          <cell r="AB2409" t="str">
            <v>SUB #9 GRAFTON ST, WORCESTER</v>
          </cell>
          <cell r="AE2409">
            <v>2</v>
          </cell>
          <cell r="AF2409" t="str">
            <v>2</v>
          </cell>
          <cell r="AG2409">
            <v>39867</v>
          </cell>
          <cell r="AH2409">
            <v>40000</v>
          </cell>
          <cell r="AI2409">
            <v>1</v>
          </cell>
          <cell r="AJ2409">
            <v>1</v>
          </cell>
          <cell r="AK2409">
            <v>1</v>
          </cell>
          <cell r="AL2409">
            <v>0</v>
          </cell>
          <cell r="AM2409">
            <v>1</v>
          </cell>
          <cell r="AN2409">
            <v>1</v>
          </cell>
        </row>
        <row r="2410">
          <cell r="A2410" t="str">
            <v>C026402</v>
          </cell>
          <cell r="B2410">
            <v>5310</v>
          </cell>
          <cell r="D2410" t="str">
            <v>HT-6A Reconductoring Limiting Sect.</v>
          </cell>
          <cell r="E2410" t="str">
            <v>P_Electric Distribution Line MA</v>
          </cell>
          <cell r="G2410" t="str">
            <v>36</v>
          </cell>
          <cell r="H2410" t="str">
            <v>NONE</v>
          </cell>
          <cell r="I2410" t="str">
            <v>SKRZYPCZAK, JOHN</v>
          </cell>
          <cell r="J2410" t="str">
            <v>Asset Condition</v>
          </cell>
          <cell r="L2410" t="str">
            <v>Asset Replacement</v>
          </cell>
          <cell r="M2410" t="str">
            <v>Specific</v>
          </cell>
          <cell r="N2410" t="str">
            <v>UG Cable Replacements</v>
          </cell>
          <cell r="O2410" t="str">
            <v>Closed</v>
          </cell>
          <cell r="P2410">
            <v>8179</v>
          </cell>
          <cell r="Q2410" t="str">
            <v>C26402</v>
          </cell>
          <cell r="R2410">
            <v>39413</v>
          </cell>
          <cell r="S2410" t="str">
            <v>mungov</v>
          </cell>
          <cell r="U2410" t="str">
            <v>Reconductor the limiting  section of HT-6A mainline from MH665 Portland Street to MH663 Myrtle Street.</v>
          </cell>
          <cell r="V2410" t="str">
            <v xml:space="preserve">  </v>
          </cell>
          <cell r="W2410" t="str">
            <v xml:space="preserve">  </v>
          </cell>
          <cell r="X2410" t="str">
            <v>Div Ops-NE Electric</v>
          </cell>
          <cell r="Y2410" t="str">
            <v>75005310E</v>
          </cell>
          <cell r="Z2410" t="str">
            <v>MAE1000 - MA Electric Distribution PC</v>
          </cell>
          <cell r="AA2410" t="str">
            <v>NONE</v>
          </cell>
          <cell r="AB2410" t="str">
            <v>SUB #9 GRAFTON ST, WORCESTER</v>
          </cell>
          <cell r="AE2410">
            <v>2</v>
          </cell>
          <cell r="AF2410" t="str">
            <v>2</v>
          </cell>
          <cell r="AG2410">
            <v>39867</v>
          </cell>
          <cell r="AH2410">
            <v>46300</v>
          </cell>
          <cell r="AI2410">
            <v>1</v>
          </cell>
          <cell r="AJ2410">
            <v>1</v>
          </cell>
          <cell r="AK2410">
            <v>1</v>
          </cell>
          <cell r="AL2410">
            <v>0</v>
          </cell>
          <cell r="AM2410">
            <v>1</v>
          </cell>
          <cell r="AN2410">
            <v>1</v>
          </cell>
        </row>
        <row r="2411">
          <cell r="A2411" t="str">
            <v>C026403</v>
          </cell>
          <cell r="B2411">
            <v>5310</v>
          </cell>
          <cell r="D2411" t="str">
            <v>HT-7 Reconductor Limiting Sections</v>
          </cell>
          <cell r="E2411" t="str">
            <v>P_Electric Distribution Line MA</v>
          </cell>
          <cell r="G2411" t="str">
            <v>36</v>
          </cell>
          <cell r="H2411" t="str">
            <v>NONE</v>
          </cell>
          <cell r="I2411" t="str">
            <v>SKRZYPCZAK, JOHN</v>
          </cell>
          <cell r="J2411" t="str">
            <v>Asset Condition</v>
          </cell>
          <cell r="L2411" t="str">
            <v>Asset Replacement</v>
          </cell>
          <cell r="M2411" t="str">
            <v>Specific</v>
          </cell>
          <cell r="N2411" t="str">
            <v>UG Cable Replacements</v>
          </cell>
          <cell r="O2411" t="str">
            <v>Closed</v>
          </cell>
          <cell r="P2411">
            <v>8180</v>
          </cell>
          <cell r="Q2411" t="str">
            <v>C26403</v>
          </cell>
          <cell r="R2411">
            <v>39413</v>
          </cell>
          <cell r="S2411" t="str">
            <v>mungov</v>
          </cell>
          <cell r="U2411" t="str">
            <v>Reconductor the limiting section of HT-7 mainline from MH38 Main Street to MH188 Burnside Court.</v>
          </cell>
          <cell r="V2411" t="str">
            <v xml:space="preserve">  </v>
          </cell>
          <cell r="W2411" t="str">
            <v xml:space="preserve">  </v>
          </cell>
          <cell r="X2411" t="str">
            <v>Div Ops-NE Electric</v>
          </cell>
          <cell r="Y2411" t="str">
            <v>75005310E</v>
          </cell>
          <cell r="Z2411" t="str">
            <v>MAE1000 - MA Electric Distribution PC</v>
          </cell>
          <cell r="AA2411" t="str">
            <v>NONE</v>
          </cell>
          <cell r="AB2411" t="str">
            <v>SUB #6 WEBSTER ST, WORCESTER</v>
          </cell>
          <cell r="AE2411">
            <v>2</v>
          </cell>
          <cell r="AF2411" t="str">
            <v>2</v>
          </cell>
          <cell r="AG2411">
            <v>39868</v>
          </cell>
          <cell r="AH2411">
            <v>39000</v>
          </cell>
          <cell r="AI2411">
            <v>1</v>
          </cell>
          <cell r="AJ2411">
            <v>1</v>
          </cell>
          <cell r="AK2411">
            <v>1</v>
          </cell>
          <cell r="AL2411">
            <v>0</v>
          </cell>
          <cell r="AM2411">
            <v>1</v>
          </cell>
          <cell r="AN2411">
            <v>1</v>
          </cell>
        </row>
        <row r="2412">
          <cell r="A2412" t="str">
            <v>C026404</v>
          </cell>
          <cell r="B2412">
            <v>5310</v>
          </cell>
          <cell r="D2412" t="str">
            <v>HT-7A Reduce Mainline Exposure Worc</v>
          </cell>
          <cell r="E2412" t="str">
            <v>P_Electric Distribution Line MA</v>
          </cell>
          <cell r="G2412" t="str">
            <v>36</v>
          </cell>
          <cell r="H2412" t="str">
            <v>NONE</v>
          </cell>
          <cell r="I2412" t="str">
            <v>SKRZYPCZAK, JOHN</v>
          </cell>
          <cell r="J2412" t="str">
            <v>Asset Condition</v>
          </cell>
          <cell r="K2412" t="str">
            <v>D_Non-REP LINE OTHER</v>
          </cell>
          <cell r="L2412" t="str">
            <v>Asset Replacement</v>
          </cell>
          <cell r="M2412" t="str">
            <v>Specific</v>
          </cell>
          <cell r="N2412" t="str">
            <v>UG Cable Replacements</v>
          </cell>
          <cell r="O2412" t="str">
            <v>Closed</v>
          </cell>
          <cell r="P2412">
            <v>8181</v>
          </cell>
          <cell r="Q2412" t="str">
            <v>C26404</v>
          </cell>
          <cell r="R2412">
            <v>39413</v>
          </cell>
          <cell r="S2412" t="str">
            <v>mungov</v>
          </cell>
          <cell r="U2412" t="str">
            <v>Remove extraneous conductor on Myrtle Street and correct failing joints in Main Street on HT-7A. Worcester</v>
          </cell>
          <cell r="V2412" t="str">
            <v xml:space="preserve">  </v>
          </cell>
          <cell r="W2412" t="str">
            <v xml:space="preserve">  </v>
          </cell>
          <cell r="X2412" t="str">
            <v>Div Ops-NE Electric</v>
          </cell>
          <cell r="Y2412" t="str">
            <v>75005310E</v>
          </cell>
          <cell r="Z2412" t="str">
            <v>MAE1000 - MA Electric Distribution PC</v>
          </cell>
          <cell r="AA2412" t="str">
            <v>NONE</v>
          </cell>
          <cell r="AB2412" t="str">
            <v>SUB #6 WEBSTER ST, WORCESTER</v>
          </cell>
          <cell r="AE2412">
            <v>3</v>
          </cell>
          <cell r="AF2412" t="str">
            <v>3</v>
          </cell>
          <cell r="AG2412">
            <v>39939</v>
          </cell>
          <cell r="AH2412">
            <v>195000</v>
          </cell>
          <cell r="AI2412">
            <v>0</v>
          </cell>
          <cell r="AJ2412">
            <v>1</v>
          </cell>
          <cell r="AK2412">
            <v>1</v>
          </cell>
          <cell r="AL2412">
            <v>0</v>
          </cell>
          <cell r="AM2412">
            <v>1</v>
          </cell>
          <cell r="AN2412">
            <v>1</v>
          </cell>
        </row>
        <row r="2413">
          <cell r="A2413" t="str">
            <v>C026421</v>
          </cell>
          <cell r="B2413">
            <v>5310</v>
          </cell>
          <cell r="D2413" t="str">
            <v>Horn Bridge Estates Cable replaceme</v>
          </cell>
          <cell r="E2413" t="str">
            <v>P_Electric Distribution Line MA</v>
          </cell>
          <cell r="G2413" t="str">
            <v>49</v>
          </cell>
          <cell r="H2413" t="str">
            <v>NONE</v>
          </cell>
          <cell r="I2413" t="str">
            <v>DWYER, JASON</v>
          </cell>
          <cell r="J2413" t="str">
            <v>Asset Condition</v>
          </cell>
          <cell r="L2413" t="str">
            <v>Asset Replacement</v>
          </cell>
          <cell r="M2413" t="str">
            <v>Specific</v>
          </cell>
          <cell r="N2413" t="str">
            <v>UG Cable Replacements</v>
          </cell>
          <cell r="O2413" t="str">
            <v>cancelled</v>
          </cell>
          <cell r="P2413">
            <v>8172</v>
          </cell>
          <cell r="Q2413" t="str">
            <v>C26421</v>
          </cell>
          <cell r="R2413">
            <v>39413</v>
          </cell>
          <cell r="S2413" t="str">
            <v>dwyerj</v>
          </cell>
          <cell r="U2413" t="str">
            <v>Horn Bridge Estates cable replacement - Replace cable between P. 1246 Central St &amp; Pad 1 Danforth Cir.; _x000D_
Scope: Abandon approx. 6900 feet of direct buried cable &amp; install approx. 1250 feet of 4-3" conduits, approx. 950 feet of 2-3" c</v>
          </cell>
          <cell r="V2413" t="str">
            <v xml:space="preserve">  </v>
          </cell>
          <cell r="W2413" t="str">
            <v>There have been at least two primary cable faults in the same section in the past two years (P. 1246 Central St. - Pad 1 Danforth Cir.).</v>
          </cell>
          <cell r="X2413" t="str">
            <v>Div Ops-NE Electric</v>
          </cell>
          <cell r="Y2413" t="str">
            <v>75005310E</v>
          </cell>
          <cell r="Z2413" t="str">
            <v>MAE1000 - MA Electric Distribution PC</v>
          </cell>
          <cell r="AA2413" t="str">
            <v>NONE</v>
          </cell>
          <cell r="AB2413" t="str">
            <v>MASS PLANT - MA 5310 - MAE1000</v>
          </cell>
          <cell r="AE2413">
            <v>0</v>
          </cell>
          <cell r="AK2413">
            <v>41079</v>
          </cell>
        </row>
        <row r="2414">
          <cell r="A2414" t="str">
            <v>C026436</v>
          </cell>
          <cell r="B2414">
            <v>5310</v>
          </cell>
          <cell r="D2414" t="str">
            <v>Install Loadbreak Disconnects</v>
          </cell>
          <cell r="E2414" t="str">
            <v>P_Electric Distribution Sub MA</v>
          </cell>
          <cell r="G2414" t="str">
            <v>34</v>
          </cell>
          <cell r="H2414" t="str">
            <v>NONE</v>
          </cell>
          <cell r="I2414" t="str">
            <v>MUNGOVAN, DAN</v>
          </cell>
          <cell r="J2414" t="str">
            <v>Asset Condition</v>
          </cell>
          <cell r="K2414" t="str">
            <v>D_Non-REP SUB OTHER</v>
          </cell>
          <cell r="L2414" t="str">
            <v>Asset Replacement</v>
          </cell>
          <cell r="M2414" t="str">
            <v>Specific</v>
          </cell>
          <cell r="N2414" t="str">
            <v>Substation Asset Replacement</v>
          </cell>
          <cell r="O2414" t="str">
            <v>Closed</v>
          </cell>
          <cell r="P2414">
            <v>7331</v>
          </cell>
          <cell r="Q2414" t="str">
            <v>C26436</v>
          </cell>
          <cell r="R2414">
            <v>39413</v>
          </cell>
          <cell r="S2414" t="str">
            <v>mungov</v>
          </cell>
          <cell r="U2414" t="str">
            <v>Worcester O&amp;M to replace disconnects with load break disconnects.  Listed in order of importance:_x000D_
HT-12 the 12-3 disc at Webster St., HT-8A the 8A-3 disc at Webster St., HT-58 the 58-6 disc at Faraday St., HT-60 the 60-5 disc at Fara</v>
          </cell>
          <cell r="V2414" t="str">
            <v xml:space="preserve">  </v>
          </cell>
          <cell r="W2414" t="str">
            <v>Bifurcated circuits with normal disconnects require both circuits to be out of service during restoration efforts.  By changing the disconnects to load break disconnects, the unfaulted circuit can remain in service even during re-energization of the repai</v>
          </cell>
          <cell r="X2414" t="str">
            <v>Div Ops-NE Electric</v>
          </cell>
          <cell r="Y2414" t="str">
            <v>75005310E</v>
          </cell>
          <cell r="Z2414" t="str">
            <v>MAE1000 - MA Electric Distribution PC</v>
          </cell>
          <cell r="AA2414" t="str">
            <v>NONE</v>
          </cell>
          <cell r="AB2414" t="str">
            <v>SUB #6 WEBSTER ST, WORCESTER</v>
          </cell>
          <cell r="AE2414">
            <v>2</v>
          </cell>
          <cell r="AF2414" t="str">
            <v>2</v>
          </cell>
          <cell r="AG2414">
            <v>40183</v>
          </cell>
          <cell r="AH2414">
            <v>161000</v>
          </cell>
          <cell r="AI2414">
            <v>0</v>
          </cell>
          <cell r="AJ2414">
            <v>1</v>
          </cell>
          <cell r="AK2414">
            <v>1</v>
          </cell>
          <cell r="AL2414">
            <v>0</v>
          </cell>
          <cell r="AM2414">
            <v>1</v>
          </cell>
          <cell r="AN2414">
            <v>1</v>
          </cell>
        </row>
        <row r="2415">
          <cell r="A2415" t="str">
            <v>C026478</v>
          </cell>
          <cell r="B2415">
            <v>5310</v>
          </cell>
          <cell r="D2415" t="str">
            <v>Upgrade to 2326B &amp; 2375 Structures</v>
          </cell>
          <cell r="E2415" t="str">
            <v>P_Electric Distribution Line MA</v>
          </cell>
          <cell r="G2415" t="str">
            <v>37</v>
          </cell>
          <cell r="H2415" t="str">
            <v>NONE</v>
          </cell>
          <cell r="I2415" t="str">
            <v>HALL, TIMOTHY</v>
          </cell>
          <cell r="J2415" t="str">
            <v>Asset Condition</v>
          </cell>
          <cell r="L2415" t="str">
            <v>Asset Replacement</v>
          </cell>
          <cell r="M2415" t="str">
            <v>Specific</v>
          </cell>
          <cell r="N2415" t="str">
            <v>New Eng - Sub-T Asset Replacement</v>
          </cell>
          <cell r="O2415" t="str">
            <v>open</v>
          </cell>
          <cell r="P2415">
            <v>8751</v>
          </cell>
          <cell r="Q2415" t="str">
            <v>C26478</v>
          </cell>
          <cell r="R2415">
            <v>39414</v>
          </cell>
          <cell r="S2415" t="str">
            <v>saenzj</v>
          </cell>
          <cell r="U2415" t="str">
            <v>Install two 45 foot SO poles, four 50 foot SO poles, 1200A 23kV load break, twelve pole tops with double 24" tangent brackets._x000D_
Remove one 45 foot SO pole, four 50 foot SO poles, twelve pole tops with double 12" tangent brackets, one</v>
          </cell>
          <cell r="V2415" t="str">
            <v xml:space="preserve">  </v>
          </cell>
          <cell r="W2415" t="str">
            <v>There are several broken spacers on these poles which allow the phase conductor to wrap itself around other conductors. The required work also consists of replacing aged and damaged overhead spacer brackets and the replacement of certain poles that are ne</v>
          </cell>
          <cell r="X2415" t="str">
            <v>Div Ops-NE Electric</v>
          </cell>
          <cell r="Y2415" t="str">
            <v>75005310E</v>
          </cell>
          <cell r="Z2415" t="str">
            <v>MAE1000 - MA Electric Distribution PC</v>
          </cell>
          <cell r="AA2415" t="str">
            <v>NONE</v>
          </cell>
          <cell r="AB2415" t="str">
            <v>SUB #43 WARD HILL - OFF CROSS ROAD,</v>
          </cell>
          <cell r="AC2415" t="str">
            <v>A0 C0 X1</v>
          </cell>
          <cell r="AE2415">
            <v>1</v>
          </cell>
          <cell r="AF2415" t="str">
            <v>1</v>
          </cell>
          <cell r="AG2415">
            <v>39449</v>
          </cell>
          <cell r="AH2415">
            <v>200000</v>
          </cell>
        </row>
        <row r="2416">
          <cell r="A2416" t="str">
            <v>C026480</v>
          </cell>
          <cell r="B2416">
            <v>5310</v>
          </cell>
          <cell r="D2416" t="str">
            <v>DxT Study Budgetary Reserve - MECO</v>
          </cell>
          <cell r="E2416" t="str">
            <v>P_Dist by Transmission Sub MA</v>
          </cell>
          <cell r="G2416" t="str">
            <v>49</v>
          </cell>
          <cell r="H2416" t="str">
            <v>15</v>
          </cell>
          <cell r="J2416" t="str">
            <v>Asset Condition</v>
          </cell>
          <cell r="L2416" t="str">
            <v>Asset Replacement</v>
          </cell>
          <cell r="M2416" t="str">
            <v>Specific</v>
          </cell>
          <cell r="O2416" t="str">
            <v>Closed</v>
          </cell>
          <cell r="P2416">
            <v>7261</v>
          </cell>
          <cell r="Q2416" t="str">
            <v>C26480</v>
          </cell>
          <cell r="R2416">
            <v>39414</v>
          </cell>
          <cell r="S2416" t="str">
            <v>locker</v>
          </cell>
          <cell r="U2416" t="str">
            <v>DxT Study Budgetary Reserve - MECO</v>
          </cell>
          <cell r="V2416" t="str">
            <v xml:space="preserve">This is for DxT PIW &amp; Study </v>
          </cell>
          <cell r="W2416" t="str">
            <v xml:space="preserve">This is only to be used by engineering for PIW &amp; Study projects. </v>
          </cell>
          <cell r="X2416" t="str">
            <v>Conversion Only</v>
          </cell>
          <cell r="Y2416" t="str">
            <v>99995310E</v>
          </cell>
          <cell r="Z2416" t="str">
            <v>MAE1000 - MA Electric Distribution PC</v>
          </cell>
          <cell r="AA2416" t="str">
            <v>NONE</v>
          </cell>
          <cell r="AB2416" t="str">
            <v>MASS PLANT - MA 5310 - MAE1000</v>
          </cell>
          <cell r="AE2416">
            <v>1</v>
          </cell>
          <cell r="AF2416" t="str">
            <v>1</v>
          </cell>
          <cell r="AG2416">
            <v>39416</v>
          </cell>
          <cell r="AH2416">
            <v>160000</v>
          </cell>
          <cell r="AI2416">
            <v>0</v>
          </cell>
          <cell r="AJ2416">
            <v>1</v>
          </cell>
          <cell r="AK2416">
            <v>1</v>
          </cell>
          <cell r="AL2416">
            <v>0</v>
          </cell>
          <cell r="AM2416">
            <v>1</v>
          </cell>
          <cell r="AN2416">
            <v>1</v>
          </cell>
        </row>
        <row r="2417">
          <cell r="A2417" t="str">
            <v>C026536</v>
          </cell>
          <cell r="B2417">
            <v>5310</v>
          </cell>
          <cell r="D2417" t="str">
            <v>Worcester Goddard Mem. DB Replace</v>
          </cell>
          <cell r="E2417" t="str">
            <v>P_Electric Distribution Line MA</v>
          </cell>
          <cell r="G2417" t="str">
            <v>NONE</v>
          </cell>
          <cell r="H2417" t="str">
            <v>NONE</v>
          </cell>
          <cell r="I2417" t="str">
            <v>WALSH, NATHAN</v>
          </cell>
          <cell r="L2417" t="str">
            <v>Asset Replacement</v>
          </cell>
          <cell r="N2417" t="str">
            <v>UG Cable Replacements</v>
          </cell>
          <cell r="O2417" t="str">
            <v>cancelled</v>
          </cell>
          <cell r="Q2417" t="str">
            <v>C26536</v>
          </cell>
          <cell r="R2417">
            <v>39416</v>
          </cell>
          <cell r="S2417" t="str">
            <v>walshn</v>
          </cell>
          <cell r="U2417" t="str">
            <v xml:space="preserve">Replace 8,000' of 70's vintage direct buried mainline cable with cable in conduit.  </v>
          </cell>
          <cell r="V2417" t="str">
            <v xml:space="preserve">  </v>
          </cell>
          <cell r="W2417" t="str">
            <v>See attached PIW._x000D_
_x000D_
This is 70's vintage XLP cable, direct buried, mainline.  There have been two outages recently due to cable failure.  The other issue is that the city is paving this street next year.  If we do not install conduit now, we won't be abl</v>
          </cell>
          <cell r="X2417" t="str">
            <v>Div Ops-NE Electric</v>
          </cell>
          <cell r="Y2417" t="str">
            <v>75005310E</v>
          </cell>
          <cell r="Z2417" t="str">
            <v>MAE1000 - MA Electric Distribution PC</v>
          </cell>
          <cell r="AA2417" t="str">
            <v>NONE</v>
          </cell>
          <cell r="AB2417" t="str">
            <v>MASS PLANT - MA 5310 - MAE1000</v>
          </cell>
          <cell r="AE2417">
            <v>0</v>
          </cell>
          <cell r="AK2417">
            <v>41170</v>
          </cell>
        </row>
        <row r="2418">
          <cell r="A2418" t="str">
            <v>C026537</v>
          </cell>
          <cell r="B2418">
            <v>5310</v>
          </cell>
          <cell r="D2418" t="str">
            <v>DOT-MHD#601975 Rte12 Auburn</v>
          </cell>
          <cell r="E2418" t="str">
            <v>P_Electric Distribution Line MA</v>
          </cell>
          <cell r="G2418" t="str">
            <v>49</v>
          </cell>
          <cell r="H2418" t="str">
            <v>NONE</v>
          </cell>
          <cell r="I2418" t="str">
            <v>OSIMBONI, AYO</v>
          </cell>
          <cell r="J2418" t="str">
            <v>Statutory/Regulatory</v>
          </cell>
          <cell r="L2418" t="str">
            <v>Public Requirements</v>
          </cell>
          <cell r="M2418" t="str">
            <v>Specific</v>
          </cell>
          <cell r="O2418" t="str">
            <v>Closed</v>
          </cell>
          <cell r="P2418">
            <v>7945</v>
          </cell>
          <cell r="Q2418" t="str">
            <v>C26537</v>
          </cell>
          <cell r="R2418">
            <v>39416</v>
          </cell>
          <cell r="S2418" t="str">
            <v>mullit</v>
          </cell>
          <cell r="U2418" t="str">
            <v>DOT-MHD#601975- Rte 12 Southbridge St in Auburn.  This is for a Mass Highway road project and will involve the install and removal of approx. 57 JO poles(VZ set) and transfer or install of our facilities.</v>
          </cell>
          <cell r="V2418" t="str">
            <v>This is a Non-Reimbursable project and will need to be added to the FY09 budget</v>
          </cell>
          <cell r="W2418" t="str">
            <v>This is in support of a Mass Highway Project along Rte 12 Southbridge St in Auburn.</v>
          </cell>
          <cell r="X2418" t="str">
            <v>Div Ops-NE Electric</v>
          </cell>
          <cell r="Y2418" t="str">
            <v>75005310E</v>
          </cell>
          <cell r="Z2418" t="str">
            <v>MAE1000 - MA Electric Distribution PC</v>
          </cell>
          <cell r="AA2418" t="str">
            <v>NONE</v>
          </cell>
          <cell r="AB2418" t="str">
            <v>MASS PLANT - MA 5310 - MAE1000</v>
          </cell>
          <cell r="AE2418">
            <v>2</v>
          </cell>
          <cell r="AF2418" t="str">
            <v>2</v>
          </cell>
          <cell r="AG2418">
            <v>39843</v>
          </cell>
          <cell r="AH2418">
            <v>300000</v>
          </cell>
          <cell r="AI2418">
            <v>0</v>
          </cell>
          <cell r="AJ2418">
            <v>0</v>
          </cell>
          <cell r="AK2418">
            <v>0</v>
          </cell>
          <cell r="AL2418">
            <v>0</v>
          </cell>
          <cell r="AM2418">
            <v>1</v>
          </cell>
          <cell r="AN2418">
            <v>1</v>
          </cell>
        </row>
        <row r="2419">
          <cell r="A2419" t="str">
            <v>C026538</v>
          </cell>
          <cell r="B2419">
            <v>5310</v>
          </cell>
          <cell r="D2419" t="str">
            <v>DOT-MHD#601347 Winter St Brockton</v>
          </cell>
          <cell r="E2419" t="str">
            <v>P_Electric Distribution Line MA</v>
          </cell>
          <cell r="G2419" t="str">
            <v>49</v>
          </cell>
          <cell r="H2419" t="str">
            <v>NONE</v>
          </cell>
          <cell r="I2419" t="str">
            <v>OSIMBONI, AYO</v>
          </cell>
          <cell r="J2419" t="str">
            <v>Statutory/Regulatory</v>
          </cell>
          <cell r="L2419" t="str">
            <v>Public Requirements</v>
          </cell>
          <cell r="M2419" t="str">
            <v>Specific</v>
          </cell>
          <cell r="O2419" t="str">
            <v>Closed</v>
          </cell>
          <cell r="P2419">
            <v>7941</v>
          </cell>
          <cell r="Q2419" t="str">
            <v>C26538</v>
          </cell>
          <cell r="R2419">
            <v>39416</v>
          </cell>
          <cell r="S2419" t="str">
            <v>mullit</v>
          </cell>
          <cell r="U2419" t="str">
            <v>DOT-MHD#601347 for Winter St in Brockton part of Mass Highways road project.  We will need to remove and install approx 48 JO poles(Ngrid set) and either transfers or install our facilities</v>
          </cell>
          <cell r="V2419" t="str">
            <v>This is a Non-Reimbursable road project and will need to be added to the FY09 budget.</v>
          </cell>
          <cell r="W2419" t="str">
            <v>This is in support of Mass Highways road project along Winter Street</v>
          </cell>
          <cell r="X2419" t="str">
            <v>Div Ops-NE Electric</v>
          </cell>
          <cell r="Y2419" t="str">
            <v>75005310E</v>
          </cell>
          <cell r="Z2419" t="str">
            <v>MAE1000 - MA Electric Distribution PC</v>
          </cell>
          <cell r="AA2419" t="str">
            <v>NONE</v>
          </cell>
          <cell r="AB2419" t="str">
            <v>MASS PLANT - MA 5310 - MAE1000</v>
          </cell>
          <cell r="AE2419">
            <v>4</v>
          </cell>
          <cell r="AF2419" t="str">
            <v>4</v>
          </cell>
          <cell r="AG2419">
            <v>39898</v>
          </cell>
          <cell r="AH2419">
            <v>381000</v>
          </cell>
          <cell r="AI2419">
            <v>0</v>
          </cell>
          <cell r="AJ2419">
            <v>0</v>
          </cell>
          <cell r="AK2419">
            <v>0</v>
          </cell>
          <cell r="AL2419">
            <v>0</v>
          </cell>
          <cell r="AM2419">
            <v>1</v>
          </cell>
          <cell r="AN2419">
            <v>1</v>
          </cell>
        </row>
        <row r="2420">
          <cell r="A2420" t="str">
            <v>C026556</v>
          </cell>
          <cell r="B2420">
            <v>5310</v>
          </cell>
          <cell r="D2420" t="str">
            <v>11W83- Reconductor 1600'</v>
          </cell>
          <cell r="E2420" t="str">
            <v>P_Electric Distribution Line MA</v>
          </cell>
          <cell r="G2420" t="str">
            <v>49</v>
          </cell>
          <cell r="H2420" t="str">
            <v>NONE</v>
          </cell>
          <cell r="I2420" t="str">
            <v>SCHUSTER, BRIAN</v>
          </cell>
          <cell r="J2420" t="str">
            <v>System Capacity &amp; Performance</v>
          </cell>
          <cell r="L2420" t="str">
            <v>Load Relief</v>
          </cell>
          <cell r="M2420" t="str">
            <v>Specific</v>
          </cell>
          <cell r="O2420" t="str">
            <v>Closed</v>
          </cell>
          <cell r="P2420">
            <v>7645</v>
          </cell>
          <cell r="Q2420" t="str">
            <v>C26556</v>
          </cell>
          <cell r="R2420">
            <v>39419</v>
          </cell>
          <cell r="S2420" t="str">
            <v>karzen</v>
          </cell>
          <cell r="U2420" t="str">
            <v>Reconductor 1600' of the Swansea 11W83 where it crosses I-195 at Milford Rd and Old Warren Rd</v>
          </cell>
          <cell r="V2420" t="str">
            <v xml:space="preserve">  </v>
          </cell>
          <cell r="W2420" t="str">
            <v>Project Justification:_x000D_
_x000D_
The 2007 Annual Plan Identified the Swansea 11W83 feeder as being loaded to 115% of summer normal rating during the summer of 2008. The feeder capacity is limited by a 1600' section of 2/0 CU and 3/0 Al which crosses Interstate 1</v>
          </cell>
          <cell r="X2420" t="str">
            <v>Div Ops-NE Electric</v>
          </cell>
          <cell r="Y2420" t="str">
            <v>75005310E</v>
          </cell>
          <cell r="Z2420" t="str">
            <v>MAE1000 - MA Electric Distribution PC</v>
          </cell>
          <cell r="AA2420" t="str">
            <v>NONE</v>
          </cell>
          <cell r="AB2420" t="str">
            <v>MASS PLANT - MA 5310 - MAE1000</v>
          </cell>
          <cell r="AE2420">
            <v>4</v>
          </cell>
          <cell r="AF2420" t="str">
            <v>4</v>
          </cell>
          <cell r="AG2420">
            <v>39883</v>
          </cell>
          <cell r="AH2420">
            <v>146577</v>
          </cell>
          <cell r="AI2420">
            <v>0</v>
          </cell>
          <cell r="AJ2420">
            <v>1</v>
          </cell>
          <cell r="AK2420">
            <v>1</v>
          </cell>
          <cell r="AL2420">
            <v>0</v>
          </cell>
          <cell r="AM2420">
            <v>1</v>
          </cell>
          <cell r="AN2420">
            <v>1</v>
          </cell>
        </row>
        <row r="2421">
          <cell r="A2421" t="str">
            <v>C026637</v>
          </cell>
          <cell r="B2421">
            <v>5310</v>
          </cell>
          <cell r="C2421" t="str">
            <v>Massachusetts - West</v>
          </cell>
          <cell r="D2421" t="str">
            <v>Faraday St. Transformer</v>
          </cell>
          <cell r="E2421" t="str">
            <v>P_Electric Distribution Sub MA</v>
          </cell>
          <cell r="F2421" t="str">
            <v>USSC-12-233</v>
          </cell>
          <cell r="G2421" t="str">
            <v>33</v>
          </cell>
          <cell r="H2421" t="str">
            <v>25</v>
          </cell>
          <cell r="I2421" t="str">
            <v>SKRZYPCZAK, JOHN</v>
          </cell>
          <cell r="J2421" t="str">
            <v>Asset Condition</v>
          </cell>
          <cell r="K2421" t="str">
            <v>D_Non-REP SUB OTHER</v>
          </cell>
          <cell r="L2421" t="str">
            <v>Asset Replacement</v>
          </cell>
          <cell r="M2421" t="str">
            <v>Specific</v>
          </cell>
          <cell r="O2421" t="str">
            <v>open</v>
          </cell>
          <cell r="P2421">
            <v>7290</v>
          </cell>
          <cell r="Q2421" t="str">
            <v>C26637</v>
          </cell>
          <cell r="R2421">
            <v>39423</v>
          </cell>
          <cell r="S2421" t="str">
            <v>mcgraa</v>
          </cell>
          <cell r="U2421" t="str">
            <v>This is not a pure one-for-one replacement so requires an individual project</v>
          </cell>
          <cell r="V2421" t="str">
            <v xml:space="preserve">The work will involve engineering input, possibly structural reinforcements and may impact adjacent equipment </v>
          </cell>
          <cell r="W2421" t="str">
            <v>Transformer failed and we need to do more than a simple damage/fail replacement under a blanket due to local conditions</v>
          </cell>
          <cell r="X2421" t="str">
            <v>Div Ops-NE Electric</v>
          </cell>
          <cell r="Y2421" t="str">
            <v>75005310E</v>
          </cell>
          <cell r="Z2421" t="str">
            <v>MAE1000 - MA Electric Distribution PC</v>
          </cell>
          <cell r="AA2421" t="str">
            <v>NONE</v>
          </cell>
          <cell r="AB2421" t="str">
            <v>SUB #11 FARADAY ST, WORCESTER</v>
          </cell>
          <cell r="AC2421" t="str">
            <v>A3 C0 X2</v>
          </cell>
          <cell r="AE2421">
            <v>2</v>
          </cell>
          <cell r="AF2421" t="str">
            <v>2</v>
          </cell>
          <cell r="AG2421">
            <v>41213</v>
          </cell>
          <cell r="AH2421">
            <v>900000</v>
          </cell>
        </row>
        <row r="2422">
          <cell r="A2422" t="str">
            <v>C026638</v>
          </cell>
          <cell r="B2422">
            <v>5310</v>
          </cell>
          <cell r="D2422" t="str">
            <v>DOT-MHD#603359 Hartford Ave @ 140</v>
          </cell>
          <cell r="E2422" t="str">
            <v>P_Electric Distribution Line MA</v>
          </cell>
          <cell r="G2422" t="str">
            <v>49</v>
          </cell>
          <cell r="H2422" t="str">
            <v>NONE</v>
          </cell>
          <cell r="I2422" t="str">
            <v>OSIMBONI, AYO</v>
          </cell>
          <cell r="J2422" t="str">
            <v>Statutory/Regulatory</v>
          </cell>
          <cell r="L2422" t="str">
            <v>Public Requirements</v>
          </cell>
          <cell r="M2422" t="str">
            <v>Specific</v>
          </cell>
          <cell r="O2422" t="str">
            <v>Closed</v>
          </cell>
          <cell r="P2422">
            <v>7953</v>
          </cell>
          <cell r="Q2422" t="str">
            <v>C26638</v>
          </cell>
          <cell r="R2422">
            <v>39423</v>
          </cell>
          <cell r="S2422" t="str">
            <v>mullit</v>
          </cell>
          <cell r="U2422" t="str">
            <v>DOT-MHD#603359 Mass Highway project for Hartford Ave at Rte 140 in Hopedale.  Adding turning lanes and road widing causing us to remove and install 40 =/- poles, 1000' of 477, 1 15kv L/B and associated facilities</v>
          </cell>
          <cell r="V2422" t="str">
            <v>This is a Non-Reimbursable project so it will need to be included in the FY09 Budget.</v>
          </cell>
          <cell r="W2422" t="str">
            <v>This work is in support of Mass Highway project #603359 for Rte 140 at Hartford Ave in Hopedale.  It is planned to go to construction Summer 2008</v>
          </cell>
          <cell r="X2422" t="str">
            <v>Div Ops-NE Electric</v>
          </cell>
          <cell r="Y2422" t="str">
            <v>75005310E</v>
          </cell>
          <cell r="Z2422" t="str">
            <v>MAE1000 - MA Electric Distribution PC</v>
          </cell>
          <cell r="AA2422" t="str">
            <v>NONE</v>
          </cell>
          <cell r="AB2422" t="str">
            <v>MASS PLANT - MA 5310 - MAE1000</v>
          </cell>
          <cell r="AE2422">
            <v>1</v>
          </cell>
          <cell r="AF2422" t="str">
            <v>1</v>
          </cell>
          <cell r="AG2422">
            <v>39428</v>
          </cell>
          <cell r="AH2422">
            <v>275000</v>
          </cell>
          <cell r="AI2422">
            <v>0</v>
          </cell>
          <cell r="AJ2422">
            <v>0</v>
          </cell>
          <cell r="AK2422">
            <v>0</v>
          </cell>
          <cell r="AL2422">
            <v>0</v>
          </cell>
          <cell r="AM2422">
            <v>1</v>
          </cell>
          <cell r="AN2422">
            <v>1</v>
          </cell>
        </row>
        <row r="2423">
          <cell r="A2423" t="str">
            <v>C026658</v>
          </cell>
          <cell r="B2423">
            <v>5310</v>
          </cell>
          <cell r="D2423" t="str">
            <v>Verizon MA Billing GIS Survey</v>
          </cell>
          <cell r="E2423" t="str">
            <v>P_Electric Distribution Line MA</v>
          </cell>
          <cell r="G2423" t="str">
            <v>35</v>
          </cell>
          <cell r="H2423" t="str">
            <v>NONE</v>
          </cell>
          <cell r="J2423" t="str">
            <v>Statutory/Regulatory</v>
          </cell>
          <cell r="L2423" t="str">
            <v>3rd Party Attachments</v>
          </cell>
          <cell r="M2423" t="str">
            <v>Specific</v>
          </cell>
          <cell r="O2423" t="str">
            <v>open</v>
          </cell>
          <cell r="P2423">
            <v>8765</v>
          </cell>
          <cell r="Q2423" t="str">
            <v>C26658</v>
          </cell>
          <cell r="R2423">
            <v>39426</v>
          </cell>
          <cell r="S2423" t="str">
            <v>coulog</v>
          </cell>
          <cell r="U2423" t="str">
            <v xml:space="preserve">  </v>
          </cell>
          <cell r="V2423" t="str">
            <v xml:space="preserve">  </v>
          </cell>
          <cell r="W2423" t="str">
            <v xml:space="preserve">  </v>
          </cell>
          <cell r="X2423" t="str">
            <v>Conversion Only</v>
          </cell>
          <cell r="Y2423" t="str">
            <v>99995310E</v>
          </cell>
          <cell r="Z2423" t="str">
            <v>MAE1000 - MA Electric Distribution PC</v>
          </cell>
          <cell r="AA2423" t="str">
            <v>NONE</v>
          </cell>
          <cell r="AB2423" t="str">
            <v xml:space="preserve">COMPANY 5310 LEVEL ELECT DIST </v>
          </cell>
          <cell r="AC2423" t="str">
            <v>A1 C0 X0</v>
          </cell>
          <cell r="AE2423">
            <v>2</v>
          </cell>
          <cell r="AF2423" t="str">
            <v>2</v>
          </cell>
          <cell r="AG2423">
            <v>39478</v>
          </cell>
          <cell r="AH2423">
            <v>-547500</v>
          </cell>
        </row>
        <row r="2424">
          <cell r="A2424" t="str">
            <v>C026660</v>
          </cell>
          <cell r="B2424">
            <v>5310</v>
          </cell>
          <cell r="D2424" t="str">
            <v>UMass Med N Lake Ave Service Upgrad</v>
          </cell>
          <cell r="E2424" t="str">
            <v>P_Electric Distribution Line MA</v>
          </cell>
          <cell r="G2424" t="str">
            <v>49</v>
          </cell>
          <cell r="H2424" t="str">
            <v>NONE</v>
          </cell>
          <cell r="I2424" t="str">
            <v>CLEARY, JAMES</v>
          </cell>
          <cell r="J2424" t="str">
            <v>Statutory/Regulatory</v>
          </cell>
          <cell r="L2424" t="str">
            <v>New Business - Commercial</v>
          </cell>
          <cell r="M2424" t="str">
            <v>Specific</v>
          </cell>
          <cell r="O2424" t="str">
            <v>Closed</v>
          </cell>
          <cell r="P2424">
            <v>8742</v>
          </cell>
          <cell r="Q2424" t="str">
            <v>C26660</v>
          </cell>
          <cell r="R2424">
            <v>39426</v>
          </cell>
          <cell r="S2424" t="str">
            <v>cleary</v>
          </cell>
          <cell r="U2424" t="str">
            <v>Capital Project to upgrade service to Umass Med school on N Lake Ave Worcester. Umass 10-15 MW customer with co-generation) recently approached us to work with them on a major upgrade to their customer owned switchgear &amp; prim metering</v>
          </cell>
          <cell r="V2424" t="str">
            <v>All costs are to be paid by UMass . This project is to accumulate charges, and to post any checks received by customer. The $20,000 estimate is for Pre Eng and a construction grade estimate will be processed later.</v>
          </cell>
          <cell r="W2424" t="str">
            <v xml:space="preserve">Invoice items for UMass Hospital  Main Switchgear Upgrade_x000D_
_x000D_
Provide Preliminary Engineering services for the upgrade of the main 13.8 kV supply to UMass Medical center service including_x000D_
APRIL 2009  - CURRENT VERSION IS CONSTRUCTION VERSION OF ESTIMATE_x000D_
</v>
          </cell>
          <cell r="X2424" t="str">
            <v>Div Ops-NE Electric</v>
          </cell>
          <cell r="Y2424" t="str">
            <v>75005310E</v>
          </cell>
          <cell r="Z2424" t="str">
            <v>MAE1000 - MA Electric Distribution PC</v>
          </cell>
          <cell r="AA2424" t="str">
            <v>NONE</v>
          </cell>
          <cell r="AB2424" t="str">
            <v>MASS PLANT - MA 5310 - MAE1000</v>
          </cell>
          <cell r="AE2424">
            <v>2</v>
          </cell>
          <cell r="AF2424" t="str">
            <v>2</v>
          </cell>
          <cell r="AG2424">
            <v>39961</v>
          </cell>
          <cell r="AH2424">
            <v>135000</v>
          </cell>
          <cell r="AI2424">
            <v>0</v>
          </cell>
          <cell r="AJ2424">
            <v>1</v>
          </cell>
          <cell r="AK2424">
            <v>1</v>
          </cell>
          <cell r="AL2424">
            <v>0</v>
          </cell>
          <cell r="AM2424">
            <v>1</v>
          </cell>
          <cell r="AN2424">
            <v>1</v>
          </cell>
        </row>
        <row r="2425">
          <cell r="A2425" t="str">
            <v>C026661</v>
          </cell>
          <cell r="B2425">
            <v>5320</v>
          </cell>
          <cell r="C2425" t="str">
            <v>Massachusetts - East</v>
          </cell>
          <cell r="D2425" t="str">
            <v>Verizon Nantucket GIS Survey</v>
          </cell>
          <cell r="E2425" t="str">
            <v>P_Electric Distribution Line MA</v>
          </cell>
          <cell r="G2425" t="str">
            <v>35</v>
          </cell>
          <cell r="H2425" t="str">
            <v>NONE</v>
          </cell>
          <cell r="I2425" t="str">
            <v>PARENTEAU, STEVE</v>
          </cell>
          <cell r="J2425" t="str">
            <v>Statutory/Regulatory</v>
          </cell>
          <cell r="L2425" t="str">
            <v>3rd Party Attachments</v>
          </cell>
          <cell r="M2425" t="str">
            <v>Specific</v>
          </cell>
          <cell r="O2425" t="str">
            <v>Closed</v>
          </cell>
          <cell r="P2425">
            <v>7110</v>
          </cell>
          <cell r="Q2425" t="str">
            <v>C26661</v>
          </cell>
          <cell r="R2425">
            <v>39426</v>
          </cell>
          <cell r="S2425" t="str">
            <v>coulog</v>
          </cell>
          <cell r="U2425" t="str">
            <v xml:space="preserve">  </v>
          </cell>
          <cell r="V2425" t="str">
            <v xml:space="preserve">  </v>
          </cell>
          <cell r="W2425" t="str">
            <v xml:space="preserve">  </v>
          </cell>
          <cell r="X2425" t="str">
            <v>Conversion Only</v>
          </cell>
          <cell r="Y2425" t="str">
            <v>99995320E</v>
          </cell>
          <cell r="Z2425" t="str">
            <v>MAE1000 - MA Electric Distribution PC</v>
          </cell>
          <cell r="AA2425" t="str">
            <v>NONE</v>
          </cell>
          <cell r="AB2425" t="str">
            <v>COMPANY 5320 LEVEL ELECT DIST</v>
          </cell>
          <cell r="AE2425">
            <v>1</v>
          </cell>
          <cell r="AF2425" t="str">
            <v>1</v>
          </cell>
          <cell r="AG2425">
            <v>39478</v>
          </cell>
          <cell r="AH2425">
            <v>-7500</v>
          </cell>
          <cell r="AI2425">
            <v>1</v>
          </cell>
          <cell r="AJ2425">
            <v>1</v>
          </cell>
          <cell r="AK2425">
            <v>1</v>
          </cell>
          <cell r="AL2425">
            <v>0</v>
          </cell>
          <cell r="AM2425">
            <v>1</v>
          </cell>
          <cell r="AN2425">
            <v>1</v>
          </cell>
        </row>
        <row r="2426">
          <cell r="A2426" t="str">
            <v>C026758</v>
          </cell>
          <cell r="B2426">
            <v>5310</v>
          </cell>
          <cell r="D2426" t="str">
            <v>Repl grey spacer cable-Center St</v>
          </cell>
          <cell r="E2426" t="str">
            <v>P_Electric Distribution Line MA</v>
          </cell>
          <cell r="G2426" t="str">
            <v>36</v>
          </cell>
          <cell r="H2426" t="str">
            <v>NONE</v>
          </cell>
          <cell r="I2426" t="str">
            <v>SARAIVA, JOAQUIM</v>
          </cell>
          <cell r="J2426" t="str">
            <v>Asset Condition</v>
          </cell>
          <cell r="L2426" t="str">
            <v>Asset Replacement</v>
          </cell>
          <cell r="M2426" t="str">
            <v>Specific</v>
          </cell>
          <cell r="N2426" t="str">
            <v>Conductor Replacement</v>
          </cell>
          <cell r="O2426" t="str">
            <v>Closed</v>
          </cell>
          <cell r="P2426">
            <v>8474</v>
          </cell>
          <cell r="Q2426" t="str">
            <v>C26758</v>
          </cell>
          <cell r="R2426">
            <v>39430</v>
          </cell>
          <cell r="S2426" t="str">
            <v>hayduk</v>
          </cell>
          <cell r="U2426" t="str">
            <v>Replace 11,000 ckt ft of grey spacer cable on Center St, Dighton (19W73 mainline)._x000D_
_x000D_
INST: 11,000 ckt ft 477 kcmil Al 15 kV spacer cable, 70 wood poles and associated distribution equipment._x000D_
REM: 11,000 ckt ft 336 kcmil Al 15 kV "gr</v>
          </cell>
          <cell r="V2426" t="str">
            <v>Re-opened WO &amp; FP on 10/29/09 so so that RMAs (returned material adjustment) can be processed by Accounting Services as per Brame, Nancy H.</v>
          </cell>
          <cell r="W2426" t="str">
            <v>A review of the reliability performance of the distribution system in the towns of Somerset, Swansea and Dighton reveals that a substantial number of outages can be attributed to faults related to the poor condition of grey spacer cable installed from the</v>
          </cell>
          <cell r="X2426" t="str">
            <v>Div Ops-NE Electric</v>
          </cell>
          <cell r="Y2426" t="str">
            <v>75005310E</v>
          </cell>
          <cell r="Z2426" t="str">
            <v>MAE1000 - MA Electric Distribution PC</v>
          </cell>
          <cell r="AA2426" t="str">
            <v>NONE</v>
          </cell>
          <cell r="AB2426" t="str">
            <v>MASS PLANT - MA 5310 - MAE1000</v>
          </cell>
          <cell r="AE2426">
            <v>1</v>
          </cell>
          <cell r="AF2426" t="str">
            <v>1</v>
          </cell>
          <cell r="AG2426">
            <v>39461</v>
          </cell>
          <cell r="AH2426">
            <v>625000</v>
          </cell>
          <cell r="AI2426">
            <v>0</v>
          </cell>
          <cell r="AJ2426">
            <v>0</v>
          </cell>
          <cell r="AK2426">
            <v>0</v>
          </cell>
          <cell r="AL2426">
            <v>1</v>
          </cell>
          <cell r="AM2426">
            <v>0</v>
          </cell>
          <cell r="AN2426">
            <v>1</v>
          </cell>
        </row>
        <row r="2427">
          <cell r="A2427" t="str">
            <v>C026759</v>
          </cell>
          <cell r="B2427">
            <v>5310</v>
          </cell>
          <cell r="C2427" t="str">
            <v>Massachusetts - West</v>
          </cell>
          <cell r="D2427" t="str">
            <v>Webster St 13kV brkr Repl Phase 2</v>
          </cell>
          <cell r="E2427" t="str">
            <v>P_Electric Distribution Sub MA</v>
          </cell>
          <cell r="G2427" t="str">
            <v>44</v>
          </cell>
          <cell r="H2427" t="str">
            <v>25</v>
          </cell>
          <cell r="I2427" t="str">
            <v>CONSTABLE, RYAN</v>
          </cell>
          <cell r="J2427" t="str">
            <v>Asset Condition</v>
          </cell>
          <cell r="K2427" t="str">
            <v>D_Non-REP SUB OTHER</v>
          </cell>
          <cell r="L2427" t="str">
            <v>Asset Replacement</v>
          </cell>
          <cell r="M2427" t="str">
            <v>Specific</v>
          </cell>
          <cell r="O2427" t="str">
            <v>open</v>
          </cell>
          <cell r="P2427">
            <v>7580</v>
          </cell>
          <cell r="Q2427" t="str">
            <v>C26759</v>
          </cell>
          <cell r="R2427">
            <v>39430</v>
          </cell>
          <cell r="S2427" t="str">
            <v>mcgraa</v>
          </cell>
          <cell r="U2427" t="str">
            <v>replacement of 13kV breakers at Webster St.</v>
          </cell>
          <cell r="V2427" t="str">
            <v xml:space="preserve">  </v>
          </cell>
          <cell r="W2427" t="str">
            <v xml:space="preserve">This is phase 2 of breaker replacement at webster St. and is part of the overall substation upgrade_x000D_
_x000D_
</v>
          </cell>
          <cell r="X2427" t="str">
            <v>Div Ops-NE Electric</v>
          </cell>
          <cell r="Y2427" t="str">
            <v>75005310E</v>
          </cell>
          <cell r="Z2427" t="str">
            <v>MAE1000 - MA Electric Distribution PC</v>
          </cell>
          <cell r="AA2427" t="str">
            <v>NONE</v>
          </cell>
          <cell r="AB2427" t="str">
            <v>SUB #6 WEBSTER ST, WORCESTER</v>
          </cell>
          <cell r="AC2427" t="str">
            <v>A2 C1 X0</v>
          </cell>
          <cell r="AE2427">
            <v>2</v>
          </cell>
          <cell r="AF2427" t="str">
            <v>2</v>
          </cell>
          <cell r="AG2427">
            <v>41213</v>
          </cell>
          <cell r="AH2427">
            <v>350000</v>
          </cell>
        </row>
        <row r="2428">
          <cell r="A2428" t="str">
            <v>C026761</v>
          </cell>
          <cell r="B2428">
            <v>5310</v>
          </cell>
          <cell r="D2428" t="str">
            <v>MA Small Capital</v>
          </cell>
          <cell r="E2428" t="str">
            <v>P_Electric Distribution Sub MA</v>
          </cell>
          <cell r="F2428" t="str">
            <v>DCIG0408P50</v>
          </cell>
          <cell r="G2428" t="str">
            <v>40</v>
          </cell>
          <cell r="H2428" t="str">
            <v>15</v>
          </cell>
          <cell r="I2428" t="str">
            <v>DUARTE,EILEEN</v>
          </cell>
          <cell r="J2428" t="str">
            <v>Asset Condition</v>
          </cell>
          <cell r="K2428" t="str">
            <v>D_REP-Substation Asset Replacement</v>
          </cell>
          <cell r="L2428" t="str">
            <v>Asset Replacement</v>
          </cell>
          <cell r="M2428" t="str">
            <v>Program</v>
          </cell>
          <cell r="N2428" t="str">
            <v>Substation Asset Replacement</v>
          </cell>
          <cell r="O2428" t="str">
            <v>completed</v>
          </cell>
          <cell r="P2428">
            <v>7364</v>
          </cell>
          <cell r="Q2428" t="str">
            <v>C26761</v>
          </cell>
          <cell r="R2428">
            <v>39432</v>
          </cell>
          <cell r="S2428" t="str">
            <v>mcgraa</v>
          </cell>
          <cell r="U2428" t="str">
            <v>Budget for small capital jobs in MA e.g. LTC filtration or condition monitoring.</v>
          </cell>
          <cell r="V2428" t="str">
            <v xml:space="preserve">  </v>
          </cell>
          <cell r="W2428" t="str">
            <v>Small capital replacement jobs</v>
          </cell>
          <cell r="X2428" t="str">
            <v>Conversion Only</v>
          </cell>
          <cell r="Y2428" t="str">
            <v>99995310E</v>
          </cell>
          <cell r="Z2428" t="str">
            <v>MAE1000 - MA Electric Distribution PC</v>
          </cell>
          <cell r="AA2428" t="str">
            <v>NONE</v>
          </cell>
          <cell r="AB2428" t="str">
            <v>WESTBORO CONSTRUCTION HEADQRTRS</v>
          </cell>
          <cell r="AC2428" t="str">
            <v>A0 C6 X0</v>
          </cell>
          <cell r="AE2428">
            <v>3</v>
          </cell>
          <cell r="AF2428" t="str">
            <v>3</v>
          </cell>
          <cell r="AG2428">
            <v>41213</v>
          </cell>
          <cell r="AH2428">
            <v>55500</v>
          </cell>
          <cell r="AK2428">
            <v>40924</v>
          </cell>
        </row>
        <row r="2429">
          <cell r="A2429" t="str">
            <v>C026836</v>
          </cell>
          <cell r="B2429">
            <v>5310</v>
          </cell>
          <cell r="D2429" t="str">
            <v>Mercury Vapor Replacement</v>
          </cell>
          <cell r="E2429" t="str">
            <v>P_Electric Distribution Line MA</v>
          </cell>
          <cell r="F2429" t="str">
            <v>DCIG0311P378</v>
          </cell>
          <cell r="G2429" t="str">
            <v>40</v>
          </cell>
          <cell r="H2429" t="str">
            <v>15</v>
          </cell>
          <cell r="I2429" t="str">
            <v>DOTY, STEPHEN M</v>
          </cell>
          <cell r="J2429" t="str">
            <v>Statutory/Regulatory</v>
          </cell>
          <cell r="K2429" t="str">
            <v>D_Non-REP LINE OTHER</v>
          </cell>
          <cell r="L2429" t="str">
            <v>Outdoor Lighting - Capital</v>
          </cell>
          <cell r="M2429" t="str">
            <v>Program</v>
          </cell>
          <cell r="O2429" t="str">
            <v>open</v>
          </cell>
          <cell r="P2429">
            <v>8301</v>
          </cell>
          <cell r="Q2429" t="str">
            <v>C26836</v>
          </cell>
          <cell r="R2429">
            <v>39435</v>
          </cell>
          <cell r="S2429" t="str">
            <v>nanglf</v>
          </cell>
          <cell r="U2429" t="str">
            <v>Mercury Vapor Replacement (DBB1008 &amp; DBB1021)</v>
          </cell>
          <cell r="V2429" t="str">
            <v xml:space="preserve">  </v>
          </cell>
          <cell r="W2429" t="str">
            <v xml:space="preserve">  </v>
          </cell>
          <cell r="X2429" t="str">
            <v>Conversion Only</v>
          </cell>
          <cell r="Y2429" t="str">
            <v>99995310E</v>
          </cell>
          <cell r="Z2429" t="str">
            <v>MAE1000 - MA Electric Distribution PC</v>
          </cell>
          <cell r="AA2429" t="str">
            <v>NONE</v>
          </cell>
          <cell r="AB2429" t="str">
            <v>MASS PLANT - MA 5310 - MAE1000</v>
          </cell>
          <cell r="AC2429" t="str">
            <v>A1 C296 X7</v>
          </cell>
          <cell r="AE2429">
            <v>3</v>
          </cell>
          <cell r="AF2429" t="str">
            <v>3</v>
          </cell>
          <cell r="AG2429">
            <v>41213</v>
          </cell>
          <cell r="AH2429">
            <v>260000</v>
          </cell>
        </row>
        <row r="2430">
          <cell r="A2430" t="str">
            <v>C026856</v>
          </cell>
          <cell r="B2430">
            <v>5310</v>
          </cell>
          <cell r="D2430" t="str">
            <v>SE REH 7L4 Line Regs</v>
          </cell>
          <cell r="E2430" t="str">
            <v>P_Electric Distribution Line MA</v>
          </cell>
          <cell r="G2430" t="str">
            <v>28</v>
          </cell>
          <cell r="H2430" t="str">
            <v>NONE</v>
          </cell>
          <cell r="I2430" t="str">
            <v>DUFFY JR., JOHN</v>
          </cell>
          <cell r="J2430" t="str">
            <v>System Capacity &amp; Performance</v>
          </cell>
          <cell r="L2430" t="str">
            <v>Load Relief</v>
          </cell>
          <cell r="M2430" t="str">
            <v>Specific</v>
          </cell>
          <cell r="N2430" t="str">
            <v>HUF/Feeder Health Review</v>
          </cell>
          <cell r="O2430" t="str">
            <v>Closed</v>
          </cell>
          <cell r="P2430">
            <v>8562</v>
          </cell>
          <cell r="Q2430" t="str">
            <v>C26856</v>
          </cell>
          <cell r="R2430">
            <v>39436</v>
          </cell>
          <cell r="S2430" t="str">
            <v>duffjo</v>
          </cell>
          <cell r="U2430" t="str">
            <v>Install 3-167kva line regulators and controls on the Mink St 7L4 feeder to be located near P1060 Anawan St Rehoboth. Needed to correct voltage problems in area.</v>
          </cell>
          <cell r="V2430" t="str">
            <v xml:space="preserve">  </v>
          </cell>
          <cell r="W2430" t="str">
            <v xml:space="preserve">Needed to correct voltage problems on the 7L4 feeder. </v>
          </cell>
          <cell r="X2430" t="str">
            <v>Div Ops-NE Electric</v>
          </cell>
          <cell r="Y2430" t="str">
            <v>75005310E</v>
          </cell>
          <cell r="Z2430" t="str">
            <v>MAE1000 - MA Electric Distribution PC</v>
          </cell>
          <cell r="AA2430" t="str">
            <v>NONE</v>
          </cell>
          <cell r="AB2430" t="str">
            <v>MASS PLANT - MA 5310 - MAE1000</v>
          </cell>
          <cell r="AE2430">
            <v>1</v>
          </cell>
          <cell r="AF2430" t="str">
            <v>1</v>
          </cell>
          <cell r="AG2430">
            <v>39451</v>
          </cell>
          <cell r="AH2430">
            <v>87000</v>
          </cell>
          <cell r="AI2430">
            <v>1</v>
          </cell>
          <cell r="AJ2430">
            <v>1</v>
          </cell>
          <cell r="AK2430">
            <v>1</v>
          </cell>
          <cell r="AL2430">
            <v>0</v>
          </cell>
          <cell r="AM2430">
            <v>1</v>
          </cell>
          <cell r="AN2430">
            <v>1</v>
          </cell>
        </row>
        <row r="2431">
          <cell r="A2431" t="str">
            <v>C026881</v>
          </cell>
          <cell r="B2431">
            <v>5310</v>
          </cell>
          <cell r="D2431" t="str">
            <v>NE Spare Reclosers 2007</v>
          </cell>
          <cell r="E2431" t="str">
            <v>P_Electric Distribution Sub MA</v>
          </cell>
          <cell r="G2431" t="str">
            <v>NONE</v>
          </cell>
          <cell r="H2431" t="str">
            <v>NONE</v>
          </cell>
          <cell r="J2431" t="str">
            <v>Asset Condition</v>
          </cell>
          <cell r="L2431" t="str">
            <v>Asset Replacement</v>
          </cell>
          <cell r="M2431" t="str">
            <v>Program</v>
          </cell>
          <cell r="O2431" t="str">
            <v>Closed</v>
          </cell>
          <cell r="P2431">
            <v>7408</v>
          </cell>
          <cell r="Q2431" t="str">
            <v>C26881</v>
          </cell>
          <cell r="R2431">
            <v>39437</v>
          </cell>
          <cell r="S2431" t="str">
            <v>mcgraa</v>
          </cell>
          <cell r="U2431" t="str">
            <v>Spare recloser purchase for NE 2007</v>
          </cell>
          <cell r="V2431" t="str">
            <v xml:space="preserve">  </v>
          </cell>
          <cell r="W2431" t="str">
            <v>Spare reclosers for NE where we have no real recloser population for use. in particular VSA and VIR reclosers of known poor performance as outlined in the asset strategy may be targeted for replacement.</v>
          </cell>
          <cell r="X2431" t="str">
            <v>Conversion Only</v>
          </cell>
          <cell r="Y2431" t="str">
            <v>99995310E</v>
          </cell>
          <cell r="Z2431" t="str">
            <v>MAE1000 - MA Electric Distribution PC</v>
          </cell>
          <cell r="AA2431" t="str">
            <v>NONE</v>
          </cell>
          <cell r="AB2431" t="str">
            <v>WESTBORO CONSTRUCTION HEADQRTRS</v>
          </cell>
          <cell r="AE2431">
            <v>1</v>
          </cell>
          <cell r="AF2431" t="str">
            <v>1</v>
          </cell>
          <cell r="AG2431">
            <v>39444</v>
          </cell>
          <cell r="AH2431">
            <v>350000</v>
          </cell>
          <cell r="AI2431">
            <v>0</v>
          </cell>
          <cell r="AJ2431">
            <v>0</v>
          </cell>
          <cell r="AK2431">
            <v>0</v>
          </cell>
          <cell r="AL2431">
            <v>0</v>
          </cell>
          <cell r="AM2431">
            <v>1</v>
          </cell>
          <cell r="AN2431">
            <v>1</v>
          </cell>
        </row>
        <row r="2432">
          <cell r="A2432" t="str">
            <v>C026882</v>
          </cell>
          <cell r="B2432">
            <v>5310</v>
          </cell>
          <cell r="D2432" t="str">
            <v>NE Animal Fences</v>
          </cell>
          <cell r="E2432" t="str">
            <v>P_Electric Distribution Sub MA</v>
          </cell>
          <cell r="G2432" t="str">
            <v>NONE</v>
          </cell>
          <cell r="H2432" t="str">
            <v>NONE</v>
          </cell>
          <cell r="I2432" t="str">
            <v>MICHEL, MICHAEL-FRANTZ</v>
          </cell>
          <cell r="J2432" t="str">
            <v>Asset Condition</v>
          </cell>
          <cell r="L2432" t="str">
            <v>Asset Replacement</v>
          </cell>
          <cell r="M2432" t="str">
            <v>Program</v>
          </cell>
          <cell r="O2432" t="str">
            <v>Closed</v>
          </cell>
          <cell r="P2432">
            <v>7406</v>
          </cell>
          <cell r="Q2432" t="str">
            <v>C26882</v>
          </cell>
          <cell r="R2432">
            <v>39444</v>
          </cell>
          <cell r="S2432" t="str">
            <v>mcgraa</v>
          </cell>
          <cell r="U2432" t="str">
            <v>Installation of animal fences at stations where we have events recorded in MA which have lead to outages and interruptions</v>
          </cell>
          <cell r="V2432" t="str">
            <v xml:space="preserve">  </v>
          </cell>
          <cell r="W2432" t="str">
            <v>The six stations listed below are the cause of the most events on the NE system in terms of number of interruptions and number of customers interrupted. Standard substation procedures have been followed to address usual causes such as litter etc. fences a</v>
          </cell>
          <cell r="X2432" t="str">
            <v>Conversion Only</v>
          </cell>
          <cell r="Y2432" t="str">
            <v>99995310E</v>
          </cell>
          <cell r="Z2432" t="str">
            <v>MAE1000 - MA Electric Distribution PC</v>
          </cell>
          <cell r="AA2432" t="str">
            <v>NONE</v>
          </cell>
          <cell r="AB2432" t="str">
            <v>WESTBORO CONSTRUCTION HEADQRTRS</v>
          </cell>
          <cell r="AE2432">
            <v>2</v>
          </cell>
          <cell r="AF2432" t="str">
            <v>2</v>
          </cell>
          <cell r="AG2432">
            <v>39769</v>
          </cell>
          <cell r="AH2432">
            <v>210000</v>
          </cell>
          <cell r="AI2432">
            <v>0</v>
          </cell>
          <cell r="AJ2432">
            <v>0</v>
          </cell>
          <cell r="AK2432">
            <v>1</v>
          </cell>
          <cell r="AL2432">
            <v>0</v>
          </cell>
          <cell r="AM2432">
            <v>1</v>
          </cell>
          <cell r="AN2432">
            <v>1</v>
          </cell>
        </row>
        <row r="2433">
          <cell r="A2433" t="str">
            <v>C026978</v>
          </cell>
          <cell r="B2433">
            <v>5310</v>
          </cell>
          <cell r="D2433" t="str">
            <v>DA Dist. line BSS MA</v>
          </cell>
          <cell r="E2433" t="str">
            <v>P_Electric Distribution Line MA</v>
          </cell>
          <cell r="G2433" t="str">
            <v>NONE</v>
          </cell>
          <cell r="H2433" t="str">
            <v>NONE</v>
          </cell>
          <cell r="L2433" t="str">
            <v>Reliability - Dist</v>
          </cell>
          <cell r="M2433" t="str">
            <v>Program</v>
          </cell>
          <cell r="O2433" t="str">
            <v>Closed</v>
          </cell>
          <cell r="Q2433" t="str">
            <v>C26978</v>
          </cell>
          <cell r="R2433">
            <v>39450</v>
          </cell>
          <cell r="S2433" t="str">
            <v>suarej</v>
          </cell>
          <cell r="U2433" t="str">
            <v>Distribution Automation (DA) pilot on the distribution system will gather first hand knowledge of equipment, control strategy, communication, and to measure reliability benefits.</v>
          </cell>
          <cell r="V2433" t="str">
            <v xml:space="preserve">  </v>
          </cell>
          <cell r="W2433" t="str">
            <v xml:space="preserve">To gather first hand knowledge of equipment, control strategy, communication capabilities, and to measure reliability benefits.  _x000D_
</v>
          </cell>
          <cell r="X2433" t="str">
            <v>Div Ops-NE Electric</v>
          </cell>
          <cell r="Y2433" t="str">
            <v>75005310E</v>
          </cell>
          <cell r="Z2433" t="str">
            <v>MAE1000 - MA Electric Distribution PC</v>
          </cell>
          <cell r="AA2433" t="str">
            <v>NONE</v>
          </cell>
          <cell r="AB2433" t="str">
            <v>2215 FDR WEST QUINCY - EDGAR STATIO</v>
          </cell>
          <cell r="AE2433">
            <v>0</v>
          </cell>
        </row>
        <row r="2434">
          <cell r="A2434" t="str">
            <v>C026979</v>
          </cell>
          <cell r="B2434">
            <v>5310</v>
          </cell>
          <cell r="D2434" t="str">
            <v>DA Dist. line BSW MA</v>
          </cell>
          <cell r="E2434" t="str">
            <v>P_Electric Distribution Line MA</v>
          </cell>
          <cell r="G2434" t="str">
            <v>NONE</v>
          </cell>
          <cell r="H2434" t="str">
            <v>NONE</v>
          </cell>
          <cell r="L2434" t="str">
            <v>Reliability - Dist</v>
          </cell>
          <cell r="M2434" t="str">
            <v>Program</v>
          </cell>
          <cell r="O2434" t="str">
            <v>Closed</v>
          </cell>
          <cell r="Q2434" t="str">
            <v>C26979</v>
          </cell>
          <cell r="R2434">
            <v>39451</v>
          </cell>
          <cell r="S2434" t="str">
            <v>suarej</v>
          </cell>
          <cell r="U2434" t="str">
            <v>Distribution Automation (DA) pilot on the distribution system will gather first hand knowledge of equipment, control strategy, communication capabilities, and to measure reliability benefits.</v>
          </cell>
          <cell r="V2434" t="str">
            <v xml:space="preserve">  </v>
          </cell>
          <cell r="W2434" t="str">
            <v xml:space="preserve">To gather first hand knowledge of equipment, control strategy, communication capabilities, and to measure reliability benefits.  _x000D_
</v>
          </cell>
          <cell r="X2434" t="str">
            <v>Div Ops-NE Electric</v>
          </cell>
          <cell r="Y2434" t="str">
            <v>75005310E</v>
          </cell>
          <cell r="Z2434" t="str">
            <v>MAE1000 - MA Electric Distribution PC</v>
          </cell>
          <cell r="AA2434" t="str">
            <v>NONE</v>
          </cell>
          <cell r="AB2434" t="str">
            <v>2212 FDR WEST QUINCY - EDGAR STATIO</v>
          </cell>
          <cell r="AE2434">
            <v>0</v>
          </cell>
        </row>
        <row r="2435">
          <cell r="A2435" t="str">
            <v>C026980</v>
          </cell>
          <cell r="B2435">
            <v>5310</v>
          </cell>
          <cell r="D2435" t="str">
            <v>DA Dist. line N&amp;G MA</v>
          </cell>
          <cell r="E2435" t="str">
            <v>P_Electric Distribution Line MA</v>
          </cell>
          <cell r="G2435" t="str">
            <v>NONE</v>
          </cell>
          <cell r="H2435" t="str">
            <v>NONE</v>
          </cell>
          <cell r="L2435" t="str">
            <v>Reliability - Dist</v>
          </cell>
          <cell r="M2435" t="str">
            <v>Program</v>
          </cell>
          <cell r="O2435" t="str">
            <v>Closed</v>
          </cell>
          <cell r="Q2435" t="str">
            <v>C26980</v>
          </cell>
          <cell r="R2435">
            <v>39451</v>
          </cell>
          <cell r="S2435" t="str">
            <v>suarej</v>
          </cell>
          <cell r="U2435" t="str">
            <v xml:space="preserve">Distribution Automation (DA) pilot on the distribution system will gather first hand knowledge of equipment, control strategy, communication capabilities, and to measure reliability benefits._x000D_
</v>
          </cell>
          <cell r="V2435" t="str">
            <v xml:space="preserve">  </v>
          </cell>
          <cell r="W2435" t="str">
            <v xml:space="preserve">To gather first hand knowledge of equipment, control strategy, communication capabilities, and to measure reliability benefits.  _x000D_
</v>
          </cell>
          <cell r="X2435" t="str">
            <v>Div Ops-NE Electric</v>
          </cell>
          <cell r="Y2435" t="str">
            <v>75005310E</v>
          </cell>
          <cell r="Z2435" t="str">
            <v>MAE1000 - MA Electric Distribution PC</v>
          </cell>
          <cell r="AA2435" t="str">
            <v>NONE</v>
          </cell>
          <cell r="AB2435" t="str">
            <v>2208 FDR WEST QUINCY - EDGAR STATIO</v>
          </cell>
          <cell r="AE2435">
            <v>0</v>
          </cell>
        </row>
        <row r="2436">
          <cell r="A2436" t="str">
            <v>C027002</v>
          </cell>
          <cell r="B2436">
            <v>5310</v>
          </cell>
          <cell r="D2436" t="str">
            <v>MV/NS cap inspection &amp; repair</v>
          </cell>
          <cell r="E2436" t="str">
            <v>P_Electric Distribution Line MA</v>
          </cell>
          <cell r="G2436" t="str">
            <v>NONE</v>
          </cell>
          <cell r="H2436" t="str">
            <v>15</v>
          </cell>
          <cell r="I2436" t="str">
            <v>KERN, WILLIAM</v>
          </cell>
          <cell r="J2436" t="str">
            <v>Asset Condition</v>
          </cell>
          <cell r="K2436" t="str">
            <v>D_REP-Capital Related to OH Inspection Program</v>
          </cell>
          <cell r="L2436" t="str">
            <v>Asset Replacement</v>
          </cell>
          <cell r="M2436" t="str">
            <v>Program</v>
          </cell>
          <cell r="O2436" t="str">
            <v>suspended</v>
          </cell>
          <cell r="P2436">
            <v>8315</v>
          </cell>
          <cell r="Q2436" t="str">
            <v>C27002</v>
          </cell>
          <cell r="R2436">
            <v>39454</v>
          </cell>
          <cell r="S2436" t="str">
            <v>gagnej</v>
          </cell>
          <cell r="U2436" t="str">
            <v>FY09 and FY10 NEN/East Spring Capacitor Inspection Program</v>
          </cell>
          <cell r="V2436" t="str">
            <v xml:space="preserve">To capture time and materials used to inspect and repair capacitor banks_x000D_
suspended as per Flynn, Janice email on 2/6/12 - projects do not have DOA authorization and were not in the current year budget </v>
          </cell>
          <cell r="W2436" t="str">
            <v>Yearly capacitor inspections</v>
          </cell>
          <cell r="X2436" t="str">
            <v>Div Ops-NE Electric</v>
          </cell>
          <cell r="Y2436" t="str">
            <v>75005310E</v>
          </cell>
          <cell r="Z2436" t="str">
            <v>MAE1000 - MA Electric Distribution PC</v>
          </cell>
          <cell r="AA2436" t="str">
            <v>NONE</v>
          </cell>
          <cell r="AB2436" t="str">
            <v>MASS PLANT - MA 5310 - MAE1000</v>
          </cell>
          <cell r="AC2436" t="str">
            <v>A0 C3 X11</v>
          </cell>
          <cell r="AE2436">
            <v>2</v>
          </cell>
          <cell r="AF2436" t="str">
            <v>2</v>
          </cell>
          <cell r="AG2436">
            <v>39924</v>
          </cell>
          <cell r="AH2436">
            <v>520000</v>
          </cell>
        </row>
        <row r="2437">
          <cell r="A2437" t="str">
            <v>C027004</v>
          </cell>
          <cell r="B2437">
            <v>5310</v>
          </cell>
          <cell r="D2437" t="str">
            <v>Granby Taylor St. 527L1 Recon</v>
          </cell>
          <cell r="E2437" t="str">
            <v>P_Electric Distribution Line MA</v>
          </cell>
          <cell r="G2437" t="str">
            <v>31</v>
          </cell>
          <cell r="H2437" t="str">
            <v>NONE</v>
          </cell>
          <cell r="I2437" t="str">
            <v>WALSH, NATHAN</v>
          </cell>
          <cell r="J2437" t="str">
            <v>Asset Condition</v>
          </cell>
          <cell r="K2437" t="str">
            <v>D_Non-REP LINE OTHER</v>
          </cell>
          <cell r="L2437" t="str">
            <v>Asset Replacement</v>
          </cell>
          <cell r="M2437" t="str">
            <v>Specific</v>
          </cell>
          <cell r="N2437" t="str">
            <v>Conductor Replacement</v>
          </cell>
          <cell r="O2437" t="str">
            <v>Closed</v>
          </cell>
          <cell r="P2437">
            <v>8146</v>
          </cell>
          <cell r="Q2437" t="str">
            <v>C27004</v>
          </cell>
          <cell r="R2437">
            <v>39454</v>
          </cell>
          <cell r="S2437" t="str">
            <v>walshn</v>
          </cell>
          <cell r="U2437" t="str">
            <v>5300', between P36 and P61 Taylor St., Granby, reconductor with SPCA.</v>
          </cell>
          <cell r="V2437" t="str">
            <v xml:space="preserve">  </v>
          </cell>
          <cell r="W2437" t="str">
            <v xml:space="preserve">10 tree related events from 2003-2007 (3 years), past P36 Taylor St.  $/dCI = 149.  </v>
          </cell>
          <cell r="X2437" t="str">
            <v>Div Ops-NE Electric</v>
          </cell>
          <cell r="Y2437" t="str">
            <v>75005310E</v>
          </cell>
          <cell r="Z2437" t="str">
            <v>MAE1000 - MA Electric Distribution PC</v>
          </cell>
          <cell r="AA2437" t="str">
            <v>NONE</v>
          </cell>
          <cell r="AB2437" t="str">
            <v>MASS PLANT - MA 5310 - MAE1000</v>
          </cell>
          <cell r="AE2437">
            <v>2</v>
          </cell>
          <cell r="AF2437" t="str">
            <v>2</v>
          </cell>
          <cell r="AG2437">
            <v>39941</v>
          </cell>
          <cell r="AH2437">
            <v>439000</v>
          </cell>
          <cell r="AI2437">
            <v>0</v>
          </cell>
          <cell r="AJ2437">
            <v>0</v>
          </cell>
          <cell r="AK2437">
            <v>0</v>
          </cell>
          <cell r="AL2437">
            <v>0</v>
          </cell>
          <cell r="AM2437">
            <v>1</v>
          </cell>
          <cell r="AN2437">
            <v>1</v>
          </cell>
        </row>
        <row r="2438">
          <cell r="A2438" t="str">
            <v>C027005</v>
          </cell>
          <cell r="B2438">
            <v>5310</v>
          </cell>
          <cell r="D2438" t="str">
            <v>BSW cap inspection &amp; repair</v>
          </cell>
          <cell r="E2438" t="str">
            <v>P_Electric Distribution Line MA</v>
          </cell>
          <cell r="G2438" t="str">
            <v>NONE</v>
          </cell>
          <cell r="H2438" t="str">
            <v>NONE</v>
          </cell>
          <cell r="I2438" t="str">
            <v>KERN, WILLIAM</v>
          </cell>
          <cell r="J2438" t="str">
            <v>Asset Condition</v>
          </cell>
          <cell r="K2438" t="str">
            <v>D_Non-REP LINE OTHER</v>
          </cell>
          <cell r="L2438" t="str">
            <v>Asset Replacement</v>
          </cell>
          <cell r="M2438" t="str">
            <v>Specific</v>
          </cell>
          <cell r="O2438" t="str">
            <v>Closed</v>
          </cell>
          <cell r="P2438">
            <v>7858</v>
          </cell>
          <cell r="Q2438" t="str">
            <v>C27005</v>
          </cell>
          <cell r="R2438">
            <v>39454</v>
          </cell>
          <cell r="S2438" t="str">
            <v>gagnej</v>
          </cell>
          <cell r="U2438" t="str">
            <v>FY09 and FY10 Spring Capacitor Inspections for NEN/West</v>
          </cell>
          <cell r="V2438" t="str">
            <v>To capture time and materials used to inspect and repair capacitor banks</v>
          </cell>
          <cell r="W2438" t="str">
            <v>Yearly capacitor inspections</v>
          </cell>
          <cell r="X2438" t="str">
            <v>Div Ops-NE Electric</v>
          </cell>
          <cell r="Y2438" t="str">
            <v>75005310E</v>
          </cell>
          <cell r="Z2438" t="str">
            <v>MAE1000 - MA Electric Distribution PC</v>
          </cell>
          <cell r="AA2438" t="str">
            <v>NONE</v>
          </cell>
          <cell r="AB2438" t="str">
            <v>MASS PLANT - MA 5310 - MAE1000</v>
          </cell>
          <cell r="AE2438">
            <v>2</v>
          </cell>
          <cell r="AF2438" t="str">
            <v>2</v>
          </cell>
          <cell r="AG2438">
            <v>39924</v>
          </cell>
          <cell r="AH2438">
            <v>256000</v>
          </cell>
          <cell r="AI2438">
            <v>0</v>
          </cell>
          <cell r="AJ2438">
            <v>0</v>
          </cell>
          <cell r="AK2438">
            <v>0</v>
          </cell>
          <cell r="AL2438">
            <v>0</v>
          </cell>
          <cell r="AM2438">
            <v>1</v>
          </cell>
          <cell r="AN2438">
            <v>1</v>
          </cell>
        </row>
        <row r="2439">
          <cell r="A2439" t="str">
            <v>C027023</v>
          </cell>
          <cell r="B2439">
            <v>5310</v>
          </cell>
          <cell r="D2439" t="str">
            <v>Service to Rivers Edge 37W9 W10</v>
          </cell>
          <cell r="E2439" t="str">
            <v>P_Electric Distribution Line MA</v>
          </cell>
          <cell r="F2439" t="str">
            <v>DCIG0409P144R1</v>
          </cell>
          <cell r="G2439" t="str">
            <v>49</v>
          </cell>
          <cell r="H2439" t="str">
            <v>21</v>
          </cell>
          <cell r="I2439" t="str">
            <v>SMALL, JASON</v>
          </cell>
          <cell r="J2439" t="str">
            <v>System Capacity &amp; Performance</v>
          </cell>
          <cell r="K2439" t="str">
            <v>D_Non-REP LINE OTHER</v>
          </cell>
          <cell r="L2439" t="str">
            <v>Load Relief</v>
          </cell>
          <cell r="M2439" t="str">
            <v>Specific</v>
          </cell>
          <cell r="O2439" t="str">
            <v>open</v>
          </cell>
          <cell r="P2439">
            <v>8618</v>
          </cell>
          <cell r="Q2439" t="str">
            <v>C27023</v>
          </cell>
          <cell r="R2439">
            <v>39455</v>
          </cell>
          <cell r="S2439" t="str">
            <v>perico</v>
          </cell>
          <cell r="U2439" t="str">
            <v>Service to Rivers Edge 37W9 W10</v>
          </cell>
          <cell r="V2439" t="str">
            <v xml:space="preserve">  </v>
          </cell>
          <cell r="W2439" t="str">
            <v>This work is required to serve the new load at Rivers Edge. See attached memo "Service to Rivers Edge,Medford,MA", dated 1/8/08, by S Pericola</v>
          </cell>
          <cell r="X2439" t="str">
            <v>Div Ops-NE Electric</v>
          </cell>
          <cell r="Y2439" t="str">
            <v>75005310E</v>
          </cell>
          <cell r="Z2439" t="str">
            <v>MAE1000 - MA Electric Distribution PC</v>
          </cell>
          <cell r="AA2439" t="str">
            <v>NONE</v>
          </cell>
          <cell r="AB2439" t="str">
            <v>SUB #37 EVERETT - WYLLIS AVENUE, EV</v>
          </cell>
          <cell r="AC2439" t="str">
            <v>A1 C3 X0</v>
          </cell>
          <cell r="AE2439">
            <v>3</v>
          </cell>
          <cell r="AF2439" t="str">
            <v>3</v>
          </cell>
          <cell r="AG2439">
            <v>41213</v>
          </cell>
          <cell r="AH2439">
            <v>1675000</v>
          </cell>
        </row>
        <row r="2440">
          <cell r="A2440" t="str">
            <v>C027024</v>
          </cell>
          <cell r="B2440">
            <v>5310</v>
          </cell>
          <cell r="D2440" t="str">
            <v>Service to Forest City 48L2 Extensi</v>
          </cell>
          <cell r="E2440" t="str">
            <v>P_Electric Distribution Line MA</v>
          </cell>
          <cell r="G2440" t="str">
            <v>49</v>
          </cell>
          <cell r="H2440" t="str">
            <v>NONE</v>
          </cell>
          <cell r="I2440" t="str">
            <v>GAGNE, JEREMEY</v>
          </cell>
          <cell r="J2440" t="str">
            <v>System Capacity &amp; Performance</v>
          </cell>
          <cell r="L2440" t="str">
            <v>Load Relief</v>
          </cell>
          <cell r="M2440" t="str">
            <v>Specific</v>
          </cell>
          <cell r="O2440" t="str">
            <v>Closed</v>
          </cell>
          <cell r="P2440">
            <v>8615</v>
          </cell>
          <cell r="Q2440" t="str">
            <v>C27024</v>
          </cell>
          <cell r="R2440">
            <v>39455</v>
          </cell>
          <cell r="S2440" t="str">
            <v>perico</v>
          </cell>
          <cell r="U2440" t="str">
            <v>The service to the new Forest City development will require an overhead and underground extension of the 48L2 feeder.</v>
          </cell>
          <cell r="V2440" t="str">
            <v xml:space="preserve">  </v>
          </cell>
          <cell r="W2440" t="str">
            <v>The service to the new Forest City development will require an extension of the 48L2 feeder and a load transfer. See attached memo"Service to Forest City,Haverhill,MA",dated 1/8/08 by S Pericola</v>
          </cell>
          <cell r="X2440" t="str">
            <v>Div Ops-NE Electric</v>
          </cell>
          <cell r="Y2440" t="str">
            <v>75005310E</v>
          </cell>
          <cell r="Z2440" t="str">
            <v>MAE1000 - MA Electric Distribution PC</v>
          </cell>
          <cell r="AA2440" t="str">
            <v>NONE</v>
          </cell>
          <cell r="AB2440" t="str">
            <v>MASS PLANT - MA 5310 - MAE1000</v>
          </cell>
          <cell r="AE2440">
            <v>3</v>
          </cell>
          <cell r="AF2440" t="str">
            <v>3</v>
          </cell>
          <cell r="AG2440">
            <v>39941</v>
          </cell>
          <cell r="AH2440">
            <v>755000</v>
          </cell>
          <cell r="AI2440">
            <v>0</v>
          </cell>
          <cell r="AJ2440">
            <v>0</v>
          </cell>
          <cell r="AK2440">
            <v>0</v>
          </cell>
          <cell r="AL2440">
            <v>1</v>
          </cell>
          <cell r="AM2440">
            <v>0</v>
          </cell>
          <cell r="AN2440">
            <v>1</v>
          </cell>
        </row>
        <row r="2441">
          <cell r="A2441" t="str">
            <v>C027063</v>
          </cell>
          <cell r="B2441">
            <v>5310</v>
          </cell>
          <cell r="D2441" t="str">
            <v>Southampton Rd. Improvements Amesb</v>
          </cell>
          <cell r="E2441" t="str">
            <v>P_Electric Distribution Line MA</v>
          </cell>
          <cell r="G2441" t="str">
            <v>49</v>
          </cell>
          <cell r="H2441" t="str">
            <v>NONE</v>
          </cell>
          <cell r="J2441" t="str">
            <v>System Capacity &amp; Performance</v>
          </cell>
          <cell r="L2441" t="str">
            <v>Load Relief</v>
          </cell>
          <cell r="M2441" t="str">
            <v>Specific</v>
          </cell>
          <cell r="O2441" t="str">
            <v>Closed</v>
          </cell>
          <cell r="P2441">
            <v>8656</v>
          </cell>
          <cell r="Q2441" t="str">
            <v>C27063</v>
          </cell>
          <cell r="R2441">
            <v>39456</v>
          </cell>
          <cell r="S2441" t="str">
            <v>perico</v>
          </cell>
          <cell r="U2441" t="str">
            <v>The Southampton Road are of Amesbury,MA has had low voltage and incidents of fuses blowing on load.A three phase extension,loadbalancing and a line regulator replacement has been identified as the best means to deal with the problems.</v>
          </cell>
          <cell r="V2441" t="str">
            <v xml:space="preserve">  </v>
          </cell>
          <cell r="W2441" t="str">
            <v>A three phase extension, load balancing, and a line regulator repalcement has been identified as the best means to deal with low voltage and blowing fuses in the Southampton Rd. area of Amesbury,MA.</v>
          </cell>
          <cell r="X2441" t="str">
            <v>Div Ops-NE Electric</v>
          </cell>
          <cell r="Y2441" t="str">
            <v>75005310E</v>
          </cell>
          <cell r="Z2441" t="str">
            <v>MAE1000 - MA Electric Distribution PC</v>
          </cell>
          <cell r="AA2441" t="str">
            <v>NONE</v>
          </cell>
          <cell r="AB2441" t="str">
            <v>SUB #5 AMESBURY - MILL STREET, AMES</v>
          </cell>
          <cell r="AE2441">
            <v>2</v>
          </cell>
          <cell r="AF2441" t="str">
            <v>2</v>
          </cell>
          <cell r="AG2441">
            <v>39786</v>
          </cell>
          <cell r="AH2441">
            <v>171000</v>
          </cell>
          <cell r="AI2441">
            <v>0</v>
          </cell>
          <cell r="AJ2441">
            <v>1</v>
          </cell>
          <cell r="AK2441">
            <v>1</v>
          </cell>
          <cell r="AL2441">
            <v>0</v>
          </cell>
          <cell r="AM2441">
            <v>1</v>
          </cell>
          <cell r="AN2441">
            <v>1</v>
          </cell>
        </row>
        <row r="2442">
          <cell r="A2442" t="str">
            <v>C027304</v>
          </cell>
          <cell r="B2442">
            <v>5310</v>
          </cell>
          <cell r="D2442" t="str">
            <v>BSS D RTU Rplcmnts - Group 1</v>
          </cell>
          <cell r="E2442" t="str">
            <v>P_Electric Distribution Sub MA</v>
          </cell>
          <cell r="G2442" t="str">
            <v>NONE</v>
          </cell>
          <cell r="H2442" t="str">
            <v>NONE</v>
          </cell>
          <cell r="L2442" t="str">
            <v>Asset Replacement</v>
          </cell>
          <cell r="O2442" t="str">
            <v>cancelled</v>
          </cell>
          <cell r="P2442">
            <v>7218</v>
          </cell>
          <cell r="Q2442" t="str">
            <v>C27304</v>
          </cell>
          <cell r="R2442">
            <v>39464</v>
          </cell>
          <cell r="S2442" t="str">
            <v>allenw</v>
          </cell>
          <cell r="U2442" t="str">
            <v>Project will replace RTUs at Dighton, Bates, Swansea, and Hathaway Lower in accordance with the approved RTU replacement Strategy</v>
          </cell>
          <cell r="V2442" t="str">
            <v>See strategy SG-002</v>
          </cell>
          <cell r="W2442" t="str">
            <v xml:space="preserve">  </v>
          </cell>
          <cell r="X2442" t="str">
            <v>Conversion Only</v>
          </cell>
          <cell r="Y2442" t="str">
            <v>99995310E</v>
          </cell>
          <cell r="Z2442" t="str">
            <v>MAE1000 - MA Electric Distribution PC</v>
          </cell>
          <cell r="AA2442" t="str">
            <v>NONE</v>
          </cell>
          <cell r="AB2442" t="str">
            <v xml:space="preserve">COMPANY 5310 LEVEL ELECT DIST </v>
          </cell>
          <cell r="AE2442">
            <v>0</v>
          </cell>
          <cell r="AK2442">
            <v>39545</v>
          </cell>
        </row>
        <row r="2443">
          <cell r="A2443" t="str">
            <v>C027305</v>
          </cell>
          <cell r="B2443">
            <v>5310</v>
          </cell>
          <cell r="D2443" t="str">
            <v>BSS D RTU Replcmnt - Group 2</v>
          </cell>
          <cell r="E2443" t="str">
            <v>P_Electric Distribution Sub MA</v>
          </cell>
          <cell r="G2443" t="str">
            <v>NONE</v>
          </cell>
          <cell r="H2443" t="str">
            <v>NONE</v>
          </cell>
          <cell r="L2443" t="str">
            <v>Asset Replacement</v>
          </cell>
          <cell r="M2443" t="str">
            <v>Program</v>
          </cell>
          <cell r="O2443" t="str">
            <v>cancelled</v>
          </cell>
          <cell r="P2443">
            <v>7217</v>
          </cell>
          <cell r="Q2443" t="str">
            <v>C27305</v>
          </cell>
          <cell r="R2443">
            <v>39464</v>
          </cell>
          <cell r="S2443" t="str">
            <v>allenw</v>
          </cell>
          <cell r="U2443" t="str">
            <v>Replace the RTUs at Norwell and Scituate in accordance with the approved RTU replacement strategy.</v>
          </cell>
          <cell r="V2443" t="str">
            <v>See strategy SG-002</v>
          </cell>
          <cell r="W2443" t="str">
            <v xml:space="preserve">  </v>
          </cell>
          <cell r="X2443" t="str">
            <v>Conversion Only</v>
          </cell>
          <cell r="Y2443" t="str">
            <v>99995310E</v>
          </cell>
          <cell r="Z2443" t="str">
            <v>MAE1000 - MA Electric Distribution PC</v>
          </cell>
          <cell r="AA2443" t="str">
            <v>NONE</v>
          </cell>
          <cell r="AB2443" t="str">
            <v xml:space="preserve">COMPANY 5310 LEVEL ELECT DIST </v>
          </cell>
          <cell r="AE2443">
            <v>0</v>
          </cell>
          <cell r="AK2443">
            <v>39545</v>
          </cell>
        </row>
        <row r="2444">
          <cell r="A2444" t="str">
            <v>C027306</v>
          </cell>
          <cell r="B2444">
            <v>5310</v>
          </cell>
          <cell r="D2444" t="str">
            <v>BSS D RTU Rplcmnts - Group 3</v>
          </cell>
          <cell r="E2444" t="str">
            <v>P_Electric Distribution Sub MA</v>
          </cell>
          <cell r="G2444" t="str">
            <v>NONE</v>
          </cell>
          <cell r="H2444" t="str">
            <v>NONE</v>
          </cell>
          <cell r="L2444" t="str">
            <v>Asset Replacement</v>
          </cell>
          <cell r="M2444" t="str">
            <v>Program</v>
          </cell>
          <cell r="O2444" t="str">
            <v>cancelled</v>
          </cell>
          <cell r="P2444">
            <v>7219</v>
          </cell>
          <cell r="Q2444" t="str">
            <v>C27306</v>
          </cell>
          <cell r="R2444">
            <v>39464</v>
          </cell>
          <cell r="S2444" t="str">
            <v>allenw</v>
          </cell>
          <cell r="U2444" t="str">
            <v>Replace RTUs at Stoughton, Parkview, and Easton in accordance with the approved RTU strategy paper.</v>
          </cell>
          <cell r="V2444" t="str">
            <v>See approved strategy SG-002</v>
          </cell>
          <cell r="W2444" t="str">
            <v xml:space="preserve">  </v>
          </cell>
          <cell r="X2444" t="str">
            <v>Conversion Only</v>
          </cell>
          <cell r="Y2444" t="str">
            <v>99995310E</v>
          </cell>
          <cell r="Z2444" t="str">
            <v>MAE1000 - MA Electric Distribution PC</v>
          </cell>
          <cell r="AA2444" t="str">
            <v>NONE</v>
          </cell>
          <cell r="AB2444" t="str">
            <v xml:space="preserve">COMPANY 5310 LEVEL ELECT DIST </v>
          </cell>
          <cell r="AE2444">
            <v>0</v>
          </cell>
          <cell r="AK2444">
            <v>39545</v>
          </cell>
        </row>
        <row r="2445">
          <cell r="A2445" t="str">
            <v>C027307</v>
          </cell>
          <cell r="B2445">
            <v>5310</v>
          </cell>
          <cell r="D2445" t="str">
            <v>BSS D RTU Rplcmnts - Group 4</v>
          </cell>
          <cell r="E2445" t="str">
            <v>P_Electric Distribution Sub MA</v>
          </cell>
          <cell r="G2445" t="str">
            <v>NONE</v>
          </cell>
          <cell r="H2445" t="str">
            <v>NONE</v>
          </cell>
          <cell r="L2445" t="str">
            <v>Asset Replacement</v>
          </cell>
          <cell r="M2445" t="str">
            <v>Program</v>
          </cell>
          <cell r="O2445" t="str">
            <v>cancelled</v>
          </cell>
          <cell r="P2445">
            <v>7220</v>
          </cell>
          <cell r="Q2445" t="str">
            <v>C27307</v>
          </cell>
          <cell r="R2445">
            <v>39464</v>
          </cell>
          <cell r="S2445" t="str">
            <v>allenw</v>
          </cell>
          <cell r="U2445" t="str">
            <v>Replace RTUs at Ames, Dupont, and Belmont substations in accordance with approved RTU replacement strategy</v>
          </cell>
          <cell r="V2445" t="str">
            <v>See approved strategy SG-002</v>
          </cell>
          <cell r="W2445" t="str">
            <v xml:space="preserve">  </v>
          </cell>
          <cell r="X2445" t="str">
            <v>Conversion Only</v>
          </cell>
          <cell r="Y2445" t="str">
            <v>99995310E</v>
          </cell>
          <cell r="Z2445" t="str">
            <v>MAE1000 - MA Electric Distribution PC</v>
          </cell>
          <cell r="AA2445" t="str">
            <v>NONE</v>
          </cell>
          <cell r="AB2445" t="str">
            <v xml:space="preserve">COMPANY 5310 LEVEL ELECT DIST </v>
          </cell>
          <cell r="AE2445">
            <v>0</v>
          </cell>
          <cell r="AK2445">
            <v>39545</v>
          </cell>
        </row>
        <row r="2446">
          <cell r="A2446" t="str">
            <v>C027308</v>
          </cell>
          <cell r="B2446">
            <v>5310</v>
          </cell>
          <cell r="D2446" t="str">
            <v>BSS D RTU Rplcmnts - Group 5</v>
          </cell>
          <cell r="E2446" t="str">
            <v>P_Electric Distribution Sub MA</v>
          </cell>
          <cell r="G2446" t="str">
            <v>NONE</v>
          </cell>
          <cell r="H2446" t="str">
            <v>NONE</v>
          </cell>
          <cell r="L2446" t="str">
            <v>Asset Replacement</v>
          </cell>
          <cell r="M2446" t="str">
            <v>Program</v>
          </cell>
          <cell r="O2446" t="str">
            <v>cancelled</v>
          </cell>
          <cell r="P2446">
            <v>7221</v>
          </cell>
          <cell r="Q2446" t="str">
            <v>C27308</v>
          </cell>
          <cell r="R2446">
            <v>39464</v>
          </cell>
          <cell r="S2446" t="str">
            <v>allenw</v>
          </cell>
          <cell r="U2446" t="str">
            <v>Replace RTUs at Plymouth St and N. Abington substations in accordanced with the approved strategy paper.</v>
          </cell>
          <cell r="V2446" t="str">
            <v>See strategy SG-002</v>
          </cell>
          <cell r="W2446" t="str">
            <v xml:space="preserve">  </v>
          </cell>
          <cell r="X2446" t="str">
            <v>Conversion Only</v>
          </cell>
          <cell r="Y2446" t="str">
            <v>99995310E</v>
          </cell>
          <cell r="Z2446" t="str">
            <v>MAE1000 - MA Electric Distribution PC</v>
          </cell>
          <cell r="AA2446" t="str">
            <v>NONE</v>
          </cell>
          <cell r="AB2446" t="str">
            <v xml:space="preserve">COMPANY 5310 LEVEL ELECT DIST </v>
          </cell>
          <cell r="AE2446">
            <v>0</v>
          </cell>
          <cell r="AK2446">
            <v>39545</v>
          </cell>
        </row>
        <row r="2447">
          <cell r="A2447" t="str">
            <v>C027382</v>
          </cell>
          <cell r="B2447">
            <v>5310</v>
          </cell>
          <cell r="D2447" t="str">
            <v>Service to Overlook Ridge:16W3 16W1</v>
          </cell>
          <cell r="E2447" t="str">
            <v>P_Electric Distribution Line MA</v>
          </cell>
          <cell r="G2447" t="str">
            <v>49</v>
          </cell>
          <cell r="H2447" t="str">
            <v>NONE</v>
          </cell>
          <cell r="I2447" t="str">
            <v>CANDERS, ZAC</v>
          </cell>
          <cell r="J2447" t="str">
            <v>Statutory/Regulatory</v>
          </cell>
          <cell r="K2447" t="str">
            <v>D_Non-REP LINE OTHER</v>
          </cell>
          <cell r="L2447" t="str">
            <v>New Business - Commercial</v>
          </cell>
          <cell r="M2447" t="str">
            <v>Specific</v>
          </cell>
          <cell r="O2447" t="str">
            <v>Closed</v>
          </cell>
          <cell r="P2447">
            <v>8617</v>
          </cell>
          <cell r="Q2447" t="str">
            <v>C27382</v>
          </cell>
          <cell r="R2447">
            <v>39470</v>
          </cell>
          <cell r="S2447" t="str">
            <v>perico</v>
          </cell>
          <cell r="U2447" t="str">
            <v>This project consists of multiple Work Orders that include construction for the 16W3 aerial cable extension, the 16W3/16W1 preffered/alternate main line UG feed, cutover to existing facilities, and the construction to energize the Fir</v>
          </cell>
          <cell r="V2447" t="str">
            <v xml:space="preserve">  </v>
          </cell>
          <cell r="W2447" t="str">
            <v>This Project is necessary to serve The Overlook Ridge Development Complex.  New phase of development includes an East Condo Complex, a West Condo Complex, parking garage, Clubhouse facility and Fire Station.  Substantial future load is also expected. This</v>
          </cell>
          <cell r="X2447" t="str">
            <v>Div Ops-NE Electric</v>
          </cell>
          <cell r="Y2447" t="str">
            <v>75005310E</v>
          </cell>
          <cell r="Z2447" t="str">
            <v>MAE1000 - MA Electric Distribution PC</v>
          </cell>
          <cell r="AA2447" t="str">
            <v>NONE</v>
          </cell>
          <cell r="AB2447" t="str">
            <v>SUB #16 MAPLEWOOD - BROADWAY, MALDE</v>
          </cell>
          <cell r="AE2447">
            <v>3</v>
          </cell>
          <cell r="AF2447" t="str">
            <v>3</v>
          </cell>
          <cell r="AG2447">
            <v>41213</v>
          </cell>
          <cell r="AH2447">
            <v>462000</v>
          </cell>
          <cell r="AI2447">
            <v>0</v>
          </cell>
          <cell r="AJ2447">
            <v>0</v>
          </cell>
          <cell r="AK2447">
            <v>0</v>
          </cell>
          <cell r="AL2447">
            <v>0</v>
          </cell>
          <cell r="AM2447">
            <v>1</v>
          </cell>
          <cell r="AN2447">
            <v>1</v>
          </cell>
        </row>
        <row r="2448">
          <cell r="A2448" t="str">
            <v>C027428</v>
          </cell>
          <cell r="B2448">
            <v>5310</v>
          </cell>
          <cell r="D2448" t="str">
            <v>Interim Waltham Office Space</v>
          </cell>
          <cell r="E2448" t="str">
            <v>P_Electric GenPlant Fac IT Share MA</v>
          </cell>
          <cell r="G2448" t="str">
            <v>NONE</v>
          </cell>
          <cell r="H2448" t="str">
            <v>NONE</v>
          </cell>
          <cell r="O2448" t="str">
            <v>Closed</v>
          </cell>
          <cell r="Q2448" t="str">
            <v>C27428</v>
          </cell>
          <cell r="R2448">
            <v>39475</v>
          </cell>
          <cell r="S2448" t="str">
            <v>leydens</v>
          </cell>
          <cell r="U2448" t="str">
            <v>Requested by Mike Guerin</v>
          </cell>
          <cell r="V2448" t="str">
            <v xml:space="preserve">  </v>
          </cell>
          <cell r="W2448" t="str">
            <v xml:space="preserve">  </v>
          </cell>
          <cell r="X2448" t="str">
            <v>Conversion Only</v>
          </cell>
          <cell r="Y2448" t="str">
            <v>99995310E</v>
          </cell>
          <cell r="Z2448" t="str">
            <v>MAE1000 - MA Electric Distribution PC</v>
          </cell>
          <cell r="AA2448" t="str">
            <v>NONE</v>
          </cell>
          <cell r="AB2448" t="str">
            <v>MASS PLANT - MA 5310 - MAE1000</v>
          </cell>
          <cell r="AE2448">
            <v>0</v>
          </cell>
        </row>
        <row r="2449">
          <cell r="A2449" t="str">
            <v>C027434</v>
          </cell>
          <cell r="B2449">
            <v>5310</v>
          </cell>
          <cell r="D2449" t="str">
            <v>South Bellingham Sub Conversion</v>
          </cell>
          <cell r="E2449" t="str">
            <v>P_Electric Distribution Sub MA</v>
          </cell>
          <cell r="G2449" t="str">
            <v>NONE</v>
          </cell>
          <cell r="H2449" t="str">
            <v>NONE</v>
          </cell>
          <cell r="I2449" t="str">
            <v>NARLA, GANGADHAR</v>
          </cell>
          <cell r="J2449" t="str">
            <v>System Capacity &amp; Performance</v>
          </cell>
          <cell r="L2449" t="str">
            <v>Load Relief</v>
          </cell>
          <cell r="M2449" t="str">
            <v>Specific</v>
          </cell>
          <cell r="O2449" t="str">
            <v>open</v>
          </cell>
          <cell r="P2449">
            <v>7532</v>
          </cell>
          <cell r="Q2449" t="str">
            <v>C27434</v>
          </cell>
          <cell r="R2449">
            <v>39475</v>
          </cell>
          <cell r="S2449" t="str">
            <v>lindes</v>
          </cell>
          <cell r="U2449" t="str">
            <v>Convert the S. Bellingham Sub 2.4kV load (346H1) by hanging 3 step down transformer banks. This project is for enviromental work that will need to be done to decommission the substation.</v>
          </cell>
          <cell r="V2449" t="str">
            <v xml:space="preserve">***This project is being routed for preliminary engineering only at this time*** </v>
          </cell>
          <cell r="W2449" t="str">
            <v>Asset replacement issues in the substation would require rebuilding of breakers, replacement of battery, take out of bus for testing/regasketing doors/animal proofing/enviromental testing of soil/clean-up in the next year.</v>
          </cell>
          <cell r="X2449" t="str">
            <v>Div Ops-NE Electric</v>
          </cell>
          <cell r="Y2449" t="str">
            <v>75005310E</v>
          </cell>
          <cell r="Z2449" t="str">
            <v>MAE1000 - MA Electric Distribution PC</v>
          </cell>
          <cell r="AA2449" t="str">
            <v>NONE</v>
          </cell>
          <cell r="AB2449" t="str">
            <v>SUB #346 SO BELLINGHAM, BELLINGHAM</v>
          </cell>
          <cell r="AC2449" t="str">
            <v>A1 C0 X0</v>
          </cell>
          <cell r="AE2449">
            <v>4</v>
          </cell>
          <cell r="AF2449" t="str">
            <v>4</v>
          </cell>
          <cell r="AG2449">
            <v>40154</v>
          </cell>
          <cell r="AH2449">
            <v>370000</v>
          </cell>
        </row>
        <row r="2450">
          <cell r="A2450" t="str">
            <v>C027439</v>
          </cell>
          <cell r="B2450">
            <v>5310</v>
          </cell>
          <cell r="D2450" t="str">
            <v>Sawyer Hill (LLC) Rd., Berlin - URD</v>
          </cell>
          <cell r="E2450" t="str">
            <v>P_Electric Distribution Line MA</v>
          </cell>
          <cell r="G2450" t="str">
            <v>49</v>
          </cell>
          <cell r="H2450" t="str">
            <v>NONE</v>
          </cell>
          <cell r="I2450" t="str">
            <v>MARCEAU, DANIEL</v>
          </cell>
          <cell r="J2450" t="str">
            <v>Statutory/Regulatory</v>
          </cell>
          <cell r="L2450" t="str">
            <v>New Business - Residential</v>
          </cell>
          <cell r="M2450" t="str">
            <v>Specific</v>
          </cell>
          <cell r="O2450" t="str">
            <v>Closed</v>
          </cell>
          <cell r="P2450">
            <v>8525</v>
          </cell>
          <cell r="Q2450" t="str">
            <v>C27439</v>
          </cell>
          <cell r="R2450">
            <v>39476</v>
          </cell>
          <cell r="S2450" t="str">
            <v>shaugh</v>
          </cell>
          <cell r="U2450" t="str">
            <v>Project is for construction of a 43 unit residential development with two common houses and water pumping station requiring three phase power. Nine Poles need upgrading and 14 spans of wire added to bring two additional pahese to site</v>
          </cell>
          <cell r="V2450" t="str">
            <v>Customer contribution in advance of construction wil be $110,008 (net project estimate $33,761 walk-out from New Business Residential blanket)</v>
          </cell>
          <cell r="W2450" t="str">
            <v>Project to accrue charges for a new 43 unit site to include two residential developments each with it's own common house and water pump. This will require bringing three phase to the immediate area and in turn will require the upgrade of nine existing pol</v>
          </cell>
          <cell r="X2450" t="str">
            <v>Div Ops-NE Electric</v>
          </cell>
          <cell r="Y2450" t="str">
            <v>75005310E</v>
          </cell>
          <cell r="Z2450" t="str">
            <v>MAE1000 - MA Electric Distribution PC</v>
          </cell>
          <cell r="AA2450" t="str">
            <v>NONE</v>
          </cell>
          <cell r="AB2450" t="str">
            <v xml:space="preserve">COMPANY 5310 LEVEL ELECT DIST </v>
          </cell>
          <cell r="AE2450">
            <v>1</v>
          </cell>
          <cell r="AF2450" t="str">
            <v>1</v>
          </cell>
          <cell r="AG2450">
            <v>39478</v>
          </cell>
          <cell r="AH2450">
            <v>143769</v>
          </cell>
          <cell r="AI2450">
            <v>0</v>
          </cell>
          <cell r="AJ2450">
            <v>1</v>
          </cell>
          <cell r="AK2450">
            <v>1</v>
          </cell>
          <cell r="AL2450">
            <v>0</v>
          </cell>
          <cell r="AM2450">
            <v>1</v>
          </cell>
          <cell r="AN2450">
            <v>1</v>
          </cell>
        </row>
        <row r="2451">
          <cell r="A2451" t="str">
            <v>C027485</v>
          </cell>
          <cell r="B2451">
            <v>5310</v>
          </cell>
          <cell r="D2451" t="str">
            <v>Winchendon 612W1 West St. recon</v>
          </cell>
          <cell r="E2451" t="str">
            <v>P_Electric Distribution Line MA</v>
          </cell>
          <cell r="G2451" t="str">
            <v>23</v>
          </cell>
          <cell r="H2451" t="str">
            <v>NONE</v>
          </cell>
          <cell r="I2451" t="str">
            <v>WALSH, NATHAN</v>
          </cell>
          <cell r="J2451" t="str">
            <v>Asset Condition</v>
          </cell>
          <cell r="K2451" t="str">
            <v>D_Non-REP LINE OTHER</v>
          </cell>
          <cell r="L2451" t="str">
            <v>Asset Replacement</v>
          </cell>
          <cell r="M2451" t="str">
            <v>Specific</v>
          </cell>
          <cell r="N2451" t="str">
            <v>Conductor Replacement</v>
          </cell>
          <cell r="O2451" t="str">
            <v>Closed</v>
          </cell>
          <cell r="P2451">
            <v>8813</v>
          </cell>
          <cell r="Q2451" t="str">
            <v>C27485</v>
          </cell>
          <cell r="R2451">
            <v>39478</v>
          </cell>
          <cell r="S2451" t="str">
            <v>walshn</v>
          </cell>
          <cell r="U2451" t="str">
            <v>Reconductor 6000' single phase line with 1/0 AL TW.</v>
          </cell>
          <cell r="V2451" t="str">
            <v xml:space="preserve">  </v>
          </cell>
          <cell r="W2451" t="str">
            <v>See attached memo</v>
          </cell>
          <cell r="X2451" t="str">
            <v>Div Ops-NE Electric</v>
          </cell>
          <cell r="Y2451" t="str">
            <v>75005310E</v>
          </cell>
          <cell r="Z2451" t="str">
            <v>MAE1000 - MA Electric Distribution PC</v>
          </cell>
          <cell r="AA2451" t="str">
            <v>NONE</v>
          </cell>
          <cell r="AB2451" t="str">
            <v>MASS PLANT - MA 5310 - MAE1000</v>
          </cell>
          <cell r="AE2451">
            <v>0</v>
          </cell>
        </row>
        <row r="2452">
          <cell r="A2452" t="str">
            <v>C027683</v>
          </cell>
          <cell r="B2452">
            <v>5310</v>
          </cell>
          <cell r="D2452" t="str">
            <v>DOTR-MHD#601806- Rte8 over Hoosic</v>
          </cell>
          <cell r="E2452" t="str">
            <v>P_Electric Distribution Line MA</v>
          </cell>
          <cell r="G2452" t="str">
            <v>49</v>
          </cell>
          <cell r="H2452" t="str">
            <v>NONE</v>
          </cell>
          <cell r="I2452" t="str">
            <v>OSIMBONI, AYO</v>
          </cell>
          <cell r="J2452" t="str">
            <v>Statutory/Regulatory</v>
          </cell>
          <cell r="L2452" t="str">
            <v>Public Requirements</v>
          </cell>
          <cell r="M2452" t="str">
            <v>Specific</v>
          </cell>
          <cell r="O2452" t="str">
            <v>Closed</v>
          </cell>
          <cell r="P2452">
            <v>7996</v>
          </cell>
          <cell r="Q2452" t="str">
            <v>C27683</v>
          </cell>
          <cell r="R2452">
            <v>39486</v>
          </cell>
          <cell r="S2452" t="str">
            <v>mullit</v>
          </cell>
          <cell r="U2452" t="str">
            <v>DOTR-MHD#601806- Reimbursable Bridge Project for Rte 8 over the Hoosic River in North Adams</v>
          </cell>
          <cell r="V2452" t="str">
            <v>This is a reimbursable Mass Highway Project and will not have an impact on the FY09 budget</v>
          </cell>
          <cell r="W2452" t="str">
            <v>This work is in support of Mass Highway project #601806 for the Hadley Overpass in North Adams.  We are required to relocate a 23kv circuit and a 13kv circuit OH and run new conduit and cable to a pad.</v>
          </cell>
          <cell r="X2452" t="str">
            <v>Div Ops-NE Electric</v>
          </cell>
          <cell r="Y2452" t="str">
            <v>75005310E</v>
          </cell>
          <cell r="Z2452" t="str">
            <v>MAE1000 - MA Electric Distribution PC</v>
          </cell>
          <cell r="AA2452" t="str">
            <v>NONE</v>
          </cell>
          <cell r="AB2452" t="str">
            <v>MASS PLANT - MA 5310 - MAE1000</v>
          </cell>
          <cell r="AE2452">
            <v>2</v>
          </cell>
          <cell r="AF2452" t="str">
            <v>2</v>
          </cell>
          <cell r="AG2452">
            <v>40122</v>
          </cell>
          <cell r="AH2452">
            <v>135000</v>
          </cell>
          <cell r="AI2452">
            <v>0</v>
          </cell>
          <cell r="AJ2452">
            <v>1</v>
          </cell>
          <cell r="AK2452">
            <v>1</v>
          </cell>
          <cell r="AL2452">
            <v>0</v>
          </cell>
          <cell r="AM2452">
            <v>1</v>
          </cell>
          <cell r="AN2452">
            <v>1</v>
          </cell>
        </row>
        <row r="2453">
          <cell r="A2453" t="str">
            <v>C027725</v>
          </cell>
          <cell r="B2453">
            <v>5310</v>
          </cell>
          <cell r="D2453" t="str">
            <v xml:space="preserve">SS Field St 4Kv Swgr getaways </v>
          </cell>
          <cell r="E2453" t="str">
            <v>P_Electric Distribution Sub MA</v>
          </cell>
          <cell r="G2453" t="str">
            <v>NONE</v>
          </cell>
          <cell r="H2453" t="str">
            <v>NONE</v>
          </cell>
          <cell r="L2453" t="str">
            <v>Asset Replacement</v>
          </cell>
          <cell r="M2453" t="str">
            <v>Specific</v>
          </cell>
          <cell r="N2453" t="str">
            <v>Indoor Sub Replacement/Improvement</v>
          </cell>
          <cell r="O2453" t="str">
            <v>cancelled</v>
          </cell>
          <cell r="Q2453" t="str">
            <v>C27725</v>
          </cell>
          <cell r="R2453">
            <v>39489</v>
          </cell>
          <cell r="S2453" t="str">
            <v>duffjo</v>
          </cell>
          <cell r="U2453" t="str">
            <v>Engineering and design to install new ug getaway 4x2 conduit ductline  and cables for 4-5 feeders from the planned new 4kV switchgear at Field St sub. A study will be done to determine how many 4kV feeders will be required. New 500 kcmil copper cables wil</v>
          </cell>
          <cell r="V2453" t="str">
            <v xml:space="preserve">Associated project C05878 4kV switchgear Field St.  Ballpark est at this time. Project est. will include Environmental charges usually incurred at Field St sub. </v>
          </cell>
          <cell r="W2453" t="str">
            <v>Needed to install new 4kV switchgear. To allow the replacement of the 4kV Indoor sub at Field St.</v>
          </cell>
          <cell r="X2453" t="str">
            <v>Div Ops-NE Electric</v>
          </cell>
          <cell r="Y2453" t="str">
            <v>75005310E</v>
          </cell>
          <cell r="Z2453" t="str">
            <v>MAE1000 - MA Electric Distribution PC</v>
          </cell>
          <cell r="AA2453" t="str">
            <v>NONE</v>
          </cell>
          <cell r="AB2453" t="str">
            <v>MASS PLANT - MA 5310 - MAE1000</v>
          </cell>
          <cell r="AE2453">
            <v>2</v>
          </cell>
          <cell r="AF2453" t="str">
            <v>2</v>
          </cell>
          <cell r="AG2453">
            <v>39526</v>
          </cell>
          <cell r="AH2453">
            <v>70000</v>
          </cell>
          <cell r="AK2453">
            <v>39755</v>
          </cell>
        </row>
        <row r="2454">
          <cell r="A2454" t="str">
            <v>C027766</v>
          </cell>
          <cell r="B2454">
            <v>5310</v>
          </cell>
          <cell r="D2454" t="str">
            <v>TransLine Small Improvmt Budget Res</v>
          </cell>
          <cell r="E2454" t="str">
            <v>P_Electric Transmission Line MA</v>
          </cell>
          <cell r="G2454" t="str">
            <v>NONE</v>
          </cell>
          <cell r="H2454" t="str">
            <v>15</v>
          </cell>
          <cell r="I2454" t="str">
            <v>BROWNE, MARK</v>
          </cell>
          <cell r="J2454" t="str">
            <v>Damage/Failure</v>
          </cell>
          <cell r="K2454" t="str">
            <v>T_Other Damage/Failure</v>
          </cell>
          <cell r="M2454" t="str">
            <v>Blanket</v>
          </cell>
          <cell r="O2454" t="str">
            <v>open</v>
          </cell>
          <cell r="P2454">
            <v>11998</v>
          </cell>
          <cell r="Q2454" t="str">
            <v>C27766</v>
          </cell>
          <cell r="R2454">
            <v>39492</v>
          </cell>
          <cell r="S2454" t="str">
            <v>petersa</v>
          </cell>
          <cell r="U2454" t="str">
            <v>Tra Line Small Impovmt Budgetary Reserve</v>
          </cell>
          <cell r="V2454" t="str">
            <v xml:space="preserve">  </v>
          </cell>
          <cell r="W2454" t="str">
            <v xml:space="preserve">This funding order is a budgetary reserve to perform small projects that are estimated to be under $100,000 each.  These would generally be small DOT, customer requested reimbursable projects, and small design and/or deficiency corrections before failure </v>
          </cell>
          <cell r="X2454" t="str">
            <v>Conversion Only</v>
          </cell>
          <cell r="Y2454" t="str">
            <v>99995310T</v>
          </cell>
          <cell r="Z2454" t="str">
            <v>FRT5000 - FR Transmission Profit Center</v>
          </cell>
          <cell r="AA2454" t="str">
            <v>NONE</v>
          </cell>
          <cell r="AB2454" t="str">
            <v xml:space="preserve">COMPANY 5310 LEVEL ELECT DIST </v>
          </cell>
          <cell r="AC2454" t="str">
            <v>A2 C2 X4</v>
          </cell>
          <cell r="AE2454">
            <v>6</v>
          </cell>
          <cell r="AF2454" t="str">
            <v>6</v>
          </cell>
          <cell r="AG2454">
            <v>41213</v>
          </cell>
          <cell r="AH2454">
            <v>60000</v>
          </cell>
        </row>
        <row r="2455">
          <cell r="A2455" t="str">
            <v>C027785</v>
          </cell>
          <cell r="B2455">
            <v>5310</v>
          </cell>
          <cell r="D2455" t="str">
            <v>Barre Sub relaying for landfill gen</v>
          </cell>
          <cell r="E2455" t="str">
            <v>P_Electric Distribution Sub MA</v>
          </cell>
          <cell r="G2455" t="str">
            <v>28</v>
          </cell>
          <cell r="H2455" t="str">
            <v>NONE</v>
          </cell>
          <cell r="I2455" t="str">
            <v>CLEARY, JAMES</v>
          </cell>
          <cell r="J2455" t="str">
            <v>Statutory/Regulatory</v>
          </cell>
          <cell r="L2455" t="str">
            <v>New Business - Commercial</v>
          </cell>
          <cell r="M2455" t="str">
            <v>Specific</v>
          </cell>
          <cell r="O2455" t="str">
            <v>Closed</v>
          </cell>
          <cell r="P2455">
            <v>7176</v>
          </cell>
          <cell r="Q2455" t="str">
            <v>C27785</v>
          </cell>
          <cell r="R2455">
            <v>39493</v>
          </cell>
          <cell r="S2455" t="str">
            <v>cleary</v>
          </cell>
          <cell r="U2455" t="str">
            <v>Description:_x000D_
This project will accumulate billable charges to do preliminary &amp; study engineering work &amp; relay estimates  for proposed landfill gas generator interconnection at Barre landfill in Barre, MA. This project will accept a p</v>
          </cell>
          <cell r="V2455" t="str">
            <v xml:space="preserve">  </v>
          </cell>
          <cell r="W2455" t="str">
            <v>This project will accumulate billable charges to do preliminary &amp; study engineering work &amp; relay estimates  for proposed landfill gas generator interconnection at Barre landfill in Barre, MA. This project will accept a pending check (about $10,000) paymen</v>
          </cell>
          <cell r="X2455" t="str">
            <v>Div Ops-NE Electric</v>
          </cell>
          <cell r="Y2455" t="str">
            <v>75005310E</v>
          </cell>
          <cell r="Z2455" t="str">
            <v>MAE1000 - MA Electric Distribution PC</v>
          </cell>
          <cell r="AA2455" t="str">
            <v>NONE</v>
          </cell>
          <cell r="AB2455" t="str">
            <v>SUB #604 BARRE, BARRE</v>
          </cell>
          <cell r="AE2455">
            <v>1</v>
          </cell>
          <cell r="AF2455" t="str">
            <v>1</v>
          </cell>
          <cell r="AG2455">
            <v>39504</v>
          </cell>
          <cell r="AH2455">
            <v>10000</v>
          </cell>
          <cell r="AI2455">
            <v>1</v>
          </cell>
          <cell r="AJ2455">
            <v>1</v>
          </cell>
          <cell r="AK2455">
            <v>1</v>
          </cell>
          <cell r="AL2455">
            <v>0</v>
          </cell>
          <cell r="AM2455">
            <v>1</v>
          </cell>
          <cell r="AN2455">
            <v>1</v>
          </cell>
        </row>
        <row r="2456">
          <cell r="A2456" t="str">
            <v>C027789</v>
          </cell>
          <cell r="B2456">
            <v>5310</v>
          </cell>
          <cell r="D2456" t="str">
            <v>Athol Amerductor FY10</v>
          </cell>
          <cell r="E2456" t="str">
            <v>P_Electric Distribution Line MA</v>
          </cell>
          <cell r="G2456" t="str">
            <v>36</v>
          </cell>
          <cell r="H2456" t="str">
            <v>NONE</v>
          </cell>
          <cell r="I2456" t="str">
            <v>BARYS, FRANCIS R</v>
          </cell>
          <cell r="J2456" t="str">
            <v>Asset Condition</v>
          </cell>
          <cell r="K2456" t="str">
            <v>D_Non-REP LINE OTHER</v>
          </cell>
          <cell r="L2456" t="str">
            <v>Asset Replacement</v>
          </cell>
          <cell r="M2456" t="str">
            <v>Specific</v>
          </cell>
          <cell r="N2456" t="str">
            <v>Conductor Replacement</v>
          </cell>
          <cell r="O2456" t="str">
            <v>Closed</v>
          </cell>
          <cell r="P2456">
            <v>7740</v>
          </cell>
          <cell r="Q2456" t="str">
            <v>C27789</v>
          </cell>
          <cell r="R2456">
            <v>39493</v>
          </cell>
          <cell r="S2456" t="str">
            <v>walshn</v>
          </cell>
          <cell r="U2456" t="str">
            <v>Replace Amerductor in the Athol area.  Multiple spots, see PDS's for details.</v>
          </cell>
          <cell r="V2456" t="str">
            <v xml:space="preserve">  </v>
          </cell>
          <cell r="W2456" t="str">
            <v xml:space="preserve">Amerductor replacement._x000D_
_x000D_
See PDS's for scope.  PDS's were written seperately, so they could be split up into another project if the budget calls for it.  </v>
          </cell>
          <cell r="X2456" t="str">
            <v>Div Ops-NE Electric</v>
          </cell>
          <cell r="Y2456" t="str">
            <v>75005310E</v>
          </cell>
          <cell r="Z2456" t="str">
            <v>MAE1000 - MA Electric Distribution PC</v>
          </cell>
          <cell r="AA2456" t="str">
            <v>NONE</v>
          </cell>
          <cell r="AB2456" t="str">
            <v>MASS PLANT - MA 5310 - MAE1000</v>
          </cell>
          <cell r="AE2456">
            <v>1</v>
          </cell>
          <cell r="AF2456" t="str">
            <v>1</v>
          </cell>
          <cell r="AG2456">
            <v>39703</v>
          </cell>
          <cell r="AH2456">
            <v>705000</v>
          </cell>
          <cell r="AI2456">
            <v>0</v>
          </cell>
          <cell r="AJ2456">
            <v>0</v>
          </cell>
          <cell r="AK2456">
            <v>0</v>
          </cell>
          <cell r="AL2456">
            <v>1</v>
          </cell>
          <cell r="AM2456">
            <v>0</v>
          </cell>
          <cell r="AN2456">
            <v>1</v>
          </cell>
        </row>
        <row r="2457">
          <cell r="A2457" t="str">
            <v>C027804</v>
          </cell>
          <cell r="B2457">
            <v>5310</v>
          </cell>
          <cell r="D2457" t="str">
            <v>Chestnut Hill VCR Repl</v>
          </cell>
          <cell r="E2457" t="str">
            <v>P_Electric Distribution Sub MA</v>
          </cell>
          <cell r="G2457" t="str">
            <v>NONE</v>
          </cell>
          <cell r="H2457" t="str">
            <v>NONE</v>
          </cell>
          <cell r="O2457" t="str">
            <v>cancelled</v>
          </cell>
          <cell r="Q2457" t="str">
            <v>C27804</v>
          </cell>
          <cell r="R2457">
            <v>39495</v>
          </cell>
          <cell r="S2457" t="str">
            <v>mcgraa</v>
          </cell>
          <cell r="U2457" t="str">
            <v>Replace threee VCR's at Chestnut Hill, W1, W2, W3</v>
          </cell>
          <cell r="V2457" t="str">
            <v xml:space="preserve">  </v>
          </cell>
          <cell r="W2457" t="str">
            <v xml:space="preserve">  </v>
          </cell>
          <cell r="X2457" t="str">
            <v>Conversion Only</v>
          </cell>
          <cell r="Y2457" t="str">
            <v>99995310E</v>
          </cell>
          <cell r="Z2457" t="str">
            <v>MAE1000 - MA Electric Distribution PC</v>
          </cell>
          <cell r="AA2457" t="str">
            <v>NONE</v>
          </cell>
          <cell r="AB2457" t="str">
            <v>SUB #702 CHESTNUT HILL, ATHOL</v>
          </cell>
          <cell r="AE2457">
            <v>0</v>
          </cell>
          <cell r="AK2457">
            <v>39495</v>
          </cell>
        </row>
        <row r="2458">
          <cell r="A2458" t="str">
            <v>C027825</v>
          </cell>
          <cell r="B2458">
            <v>5310</v>
          </cell>
          <cell r="D2458" t="str">
            <v>Beverly 12J6 Relief</v>
          </cell>
          <cell r="E2458" t="str">
            <v>P_Electric Distribution Line MA</v>
          </cell>
          <cell r="G2458" t="str">
            <v>NONE</v>
          </cell>
          <cell r="H2458" t="str">
            <v>NONE</v>
          </cell>
          <cell r="I2458" t="str">
            <v>PICCARINI, MARK</v>
          </cell>
          <cell r="J2458" t="str">
            <v>Asset Condition</v>
          </cell>
          <cell r="L2458" t="str">
            <v>Asset Replacement</v>
          </cell>
          <cell r="M2458" t="str">
            <v>Specific</v>
          </cell>
          <cell r="N2458" t="str">
            <v>OH Inspect &amp; Equip Replace</v>
          </cell>
          <cell r="O2458" t="str">
            <v>Closed</v>
          </cell>
          <cell r="P2458">
            <v>7765</v>
          </cell>
          <cell r="Q2458" t="str">
            <v>C27825</v>
          </cell>
          <cell r="R2458">
            <v>39497</v>
          </cell>
          <cell r="S2458" t="str">
            <v>perico</v>
          </cell>
          <cell r="U2458" t="str">
            <v>Provide Relief to Beverly 12J6 by transferring load to E. Beverly 51L2 feeder, which will require the conversion of some 4kV load and the installation of 3-167kVA stepdown banks, along with the removal of 3-250kVA banks.</v>
          </cell>
          <cell r="V2458" t="str">
            <v xml:space="preserve">  </v>
          </cell>
          <cell r="W2458" t="str">
            <v>The 12J6 is anticipated to be loaded to 101% of its SN loading in Summer,2008. The transfer of load to 51L2 has been identified as the best means of relief.</v>
          </cell>
          <cell r="X2458" t="str">
            <v>Div Ops-NE Electric</v>
          </cell>
          <cell r="Y2458" t="str">
            <v>75005310E</v>
          </cell>
          <cell r="Z2458" t="str">
            <v>MAE1000 - MA Electric Distribution PC</v>
          </cell>
          <cell r="AA2458" t="str">
            <v>NONE</v>
          </cell>
          <cell r="AB2458" t="str">
            <v>SUB #12 BEVERLY - RIVER STREET, BEV</v>
          </cell>
          <cell r="AE2458">
            <v>2</v>
          </cell>
          <cell r="AF2458" t="str">
            <v>2</v>
          </cell>
          <cell r="AG2458">
            <v>39660</v>
          </cell>
          <cell r="AH2458">
            <v>207000</v>
          </cell>
          <cell r="AI2458">
            <v>0</v>
          </cell>
          <cell r="AJ2458">
            <v>0</v>
          </cell>
          <cell r="AK2458">
            <v>1</v>
          </cell>
          <cell r="AL2458">
            <v>0</v>
          </cell>
          <cell r="AM2458">
            <v>1</v>
          </cell>
          <cell r="AN2458">
            <v>1</v>
          </cell>
        </row>
        <row r="2459">
          <cell r="A2459" t="str">
            <v>C027828</v>
          </cell>
          <cell r="B2459">
            <v>5310</v>
          </cell>
          <cell r="D2459" t="str">
            <v>W Amesbury#45 Remove 23/4kV Sub</v>
          </cell>
          <cell r="E2459" t="str">
            <v>P_Electric Distribution Sub MA</v>
          </cell>
          <cell r="F2459" t="str">
            <v>DCIG0508S5</v>
          </cell>
          <cell r="G2459" t="str">
            <v>45</v>
          </cell>
          <cell r="H2459" t="str">
            <v>29</v>
          </cell>
          <cell r="I2459" t="str">
            <v>GALGANO, ROBERT</v>
          </cell>
          <cell r="J2459" t="str">
            <v>Asset Condition</v>
          </cell>
          <cell r="L2459" t="str">
            <v>Asset Replacement</v>
          </cell>
          <cell r="M2459" t="str">
            <v>Specific</v>
          </cell>
          <cell r="N2459" t="str">
            <v>Substation Asset Replacement</v>
          </cell>
          <cell r="O2459" t="str">
            <v>open</v>
          </cell>
          <cell r="P2459">
            <v>7567</v>
          </cell>
          <cell r="Q2459" t="str">
            <v>C27828</v>
          </cell>
          <cell r="R2459">
            <v>39497</v>
          </cell>
          <cell r="S2459" t="str">
            <v>perico</v>
          </cell>
          <cell r="U2459" t="str">
            <v>Remove W Amesbury #45 23/4kV substation after new 115/13.2kV feeders at installed at new substation.</v>
          </cell>
          <cell r="V2459" t="str">
            <v xml:space="preserve">  </v>
          </cell>
          <cell r="W2459" t="str">
            <v>The new W. Amesbury 115/13.2kV substation and feeders are being used to take 13.2 and 4kV load from the 2377 and 2396 lines to reduce contingency loading and voltage problems. This substation will be fully converted.</v>
          </cell>
          <cell r="X2459" t="str">
            <v>Div Ops-NE Electric</v>
          </cell>
          <cell r="Y2459" t="str">
            <v>75005310E</v>
          </cell>
          <cell r="Z2459" t="str">
            <v>MAE1000 - MA Electric Distribution PC</v>
          </cell>
          <cell r="AA2459" t="str">
            <v>NONE</v>
          </cell>
          <cell r="AB2459" t="str">
            <v>SUB #45 WEST AMESBURY - POND STREET</v>
          </cell>
          <cell r="AC2459" t="str">
            <v>A1 C0 X0</v>
          </cell>
          <cell r="AE2459">
            <v>3</v>
          </cell>
          <cell r="AF2459" t="str">
            <v>3</v>
          </cell>
          <cell r="AG2459">
            <v>39877</v>
          </cell>
          <cell r="AH2459">
            <v>75000</v>
          </cell>
          <cell r="AK2459">
            <v>40865</v>
          </cell>
        </row>
        <row r="2460">
          <cell r="A2460" t="str">
            <v>C027830</v>
          </cell>
          <cell r="B2460">
            <v>5310</v>
          </cell>
          <cell r="D2460" t="str">
            <v>Hillside#66 2377&amp;96 Line Reconf</v>
          </cell>
          <cell r="E2460" t="str">
            <v>P_Electric Distribution Line MA</v>
          </cell>
          <cell r="F2460" t="str">
            <v>DCIG0508S5</v>
          </cell>
          <cell r="G2460" t="str">
            <v>45</v>
          </cell>
          <cell r="H2460" t="str">
            <v>29</v>
          </cell>
          <cell r="I2460" t="str">
            <v>GALGANO, ROBERT</v>
          </cell>
          <cell r="J2460" t="str">
            <v>Asset Condition</v>
          </cell>
          <cell r="K2460" t="str">
            <v>D_Non-REP LINE OTHER</v>
          </cell>
          <cell r="L2460" t="str">
            <v>Asset Replacement</v>
          </cell>
          <cell r="M2460" t="str">
            <v>Specific</v>
          </cell>
          <cell r="N2460" t="str">
            <v>Sub T Poles, Struct, Equip Repl</v>
          </cell>
          <cell r="O2460" t="str">
            <v>Closed</v>
          </cell>
          <cell r="P2460">
            <v>8164</v>
          </cell>
          <cell r="Q2460" t="str">
            <v>C27830</v>
          </cell>
          <cell r="R2460">
            <v>39497</v>
          </cell>
          <cell r="S2460" t="str">
            <v>perico</v>
          </cell>
          <cell r="U2460" t="str">
            <v>Near Hillside#66 substation, remove 2377 and 2396 23kV line reclosers and disconnects. Install 23kV 1200 loadbreak on 2377 line.</v>
          </cell>
          <cell r="V2460" t="str">
            <v xml:space="preserve">  </v>
          </cell>
          <cell r="W2460" t="str">
            <v>The line reclosers will be overduties once the new W Amesbury#45 115/23kV substation is place on service feeding the 2377 and 2396 lines.</v>
          </cell>
          <cell r="X2460" t="str">
            <v>Div Ops-NE Electric</v>
          </cell>
          <cell r="Y2460" t="str">
            <v>75005310E</v>
          </cell>
          <cell r="Z2460" t="str">
            <v>MAE1000 - MA Electric Distribution PC</v>
          </cell>
          <cell r="AA2460" t="str">
            <v>NONE</v>
          </cell>
          <cell r="AB2460" t="str">
            <v>SUB #66 HILLSIDE AVENUE, AMESBURY</v>
          </cell>
          <cell r="AE2460">
            <v>3</v>
          </cell>
          <cell r="AF2460" t="str">
            <v>3</v>
          </cell>
          <cell r="AG2460">
            <v>39877</v>
          </cell>
          <cell r="AH2460">
            <v>45000</v>
          </cell>
          <cell r="AI2460">
            <v>1</v>
          </cell>
          <cell r="AJ2460">
            <v>1</v>
          </cell>
          <cell r="AK2460">
            <v>1</v>
          </cell>
          <cell r="AL2460">
            <v>0</v>
          </cell>
          <cell r="AM2460">
            <v>1</v>
          </cell>
          <cell r="AN2460">
            <v>1</v>
          </cell>
        </row>
        <row r="2461">
          <cell r="A2461" t="str">
            <v>C027831</v>
          </cell>
          <cell r="B2461">
            <v>5310</v>
          </cell>
          <cell r="D2461" t="str">
            <v>W.Newbury#47 Sub Loop 2396 Line</v>
          </cell>
          <cell r="E2461" t="str">
            <v>P_Electric Distribution Sub MA</v>
          </cell>
          <cell r="F2461" t="str">
            <v>DCIG0508S5</v>
          </cell>
          <cell r="G2461" t="str">
            <v>45</v>
          </cell>
          <cell r="H2461" t="str">
            <v>29</v>
          </cell>
          <cell r="I2461" t="str">
            <v>GALGANO, ROBERT</v>
          </cell>
          <cell r="J2461" t="str">
            <v>Asset Condition</v>
          </cell>
          <cell r="K2461" t="str">
            <v>D_Non-REP SUB OTHER</v>
          </cell>
          <cell r="L2461" t="str">
            <v>Asset Replacement</v>
          </cell>
          <cell r="M2461" t="str">
            <v>Specific</v>
          </cell>
          <cell r="N2461" t="str">
            <v>Substation Asset Replacement</v>
          </cell>
          <cell r="O2461" t="str">
            <v>open</v>
          </cell>
          <cell r="P2461">
            <v>7572</v>
          </cell>
          <cell r="Q2461" t="str">
            <v>C27831</v>
          </cell>
          <cell r="R2461">
            <v>39497</v>
          </cell>
          <cell r="S2461" t="str">
            <v>perico</v>
          </cell>
          <cell r="U2461" t="str">
            <v>Replace 2396,97-97,and 2377 airbreaks with loadbreak switches and auto trnafer scheme.This is part of plan to eliminate 2377 line and use 2396 line as a a preferred(King St.) ,alternate(new W. Amesbury#45) feed. The 23kV bus conductor</v>
          </cell>
          <cell r="V2461" t="str">
            <v xml:space="preserve">Approved for $25,000 for preliminary engineering which was sanctioned on DCIG0408S5 sanction paper.   </v>
          </cell>
          <cell r="W2461" t="str">
            <v>This rework is required as the 2377 line(one source to W. Newbury ) is being eliminated as part of the plan to bring a 115kV backup to the new W. Amesbury#45 substation.</v>
          </cell>
          <cell r="X2461" t="str">
            <v>Div Ops-NE Electric</v>
          </cell>
          <cell r="Y2461" t="str">
            <v>75005310E</v>
          </cell>
          <cell r="Z2461" t="str">
            <v>MAE1000 - MA Electric Distribution PC</v>
          </cell>
          <cell r="AA2461" t="str">
            <v>NONE</v>
          </cell>
          <cell r="AB2461" t="str">
            <v>SUB #47 WEST NEWBURY - STEWART STRE</v>
          </cell>
          <cell r="AC2461" t="str">
            <v>A0 C3 X1</v>
          </cell>
          <cell r="AE2461">
            <v>3</v>
          </cell>
          <cell r="AF2461" t="str">
            <v>3</v>
          </cell>
          <cell r="AG2461">
            <v>39877</v>
          </cell>
          <cell r="AH2461">
            <v>600000</v>
          </cell>
        </row>
        <row r="2462">
          <cell r="A2462" t="str">
            <v>C027885</v>
          </cell>
          <cell r="B2462">
            <v>5310</v>
          </cell>
          <cell r="D2462" t="str">
            <v>Cable Testing &amp; Fault locating Equi</v>
          </cell>
          <cell r="E2462" t="str">
            <v>P_Electric GenPlant Fac IT Share MA</v>
          </cell>
          <cell r="F2462" t="str">
            <v>DCIG0308P28</v>
          </cell>
          <cell r="G2462" t="str">
            <v>NONE</v>
          </cell>
          <cell r="H2462" t="str">
            <v>NONE</v>
          </cell>
          <cell r="J2462" t="str">
            <v>Non-Infrastructure</v>
          </cell>
          <cell r="L2462" t="str">
            <v>General Equipment - Dist</v>
          </cell>
          <cell r="M2462" t="str">
            <v>Specific</v>
          </cell>
          <cell r="O2462" t="str">
            <v>Closed</v>
          </cell>
          <cell r="P2462">
            <v>8988</v>
          </cell>
          <cell r="Q2462" t="str">
            <v>C27885</v>
          </cell>
          <cell r="R2462">
            <v>39504</v>
          </cell>
          <cell r="S2462" t="str">
            <v>nanglf</v>
          </cell>
          <cell r="U2462" t="str">
            <v>Cable Testing &amp; Fault locating Equi</v>
          </cell>
          <cell r="V2462" t="str">
            <v xml:space="preserve">Sanction paper had wrong project number should have been C27885 not C27884. </v>
          </cell>
          <cell r="W2462" t="str">
            <v xml:space="preserve">Single Thump Capacitor - The existing thumpers have a single capacitor.  This design severely reduces the energy (joules) which can be sent to the fault.  The energy level travelling to the fault is what we search for to find the fault.  Single capacitor </v>
          </cell>
          <cell r="X2462" t="str">
            <v>Conversion Only</v>
          </cell>
          <cell r="Y2462" t="str">
            <v>99995310E</v>
          </cell>
          <cell r="Z2462" t="str">
            <v>MAE1000 - MA Electric Distribution PC</v>
          </cell>
          <cell r="AA2462" t="str">
            <v>NONE</v>
          </cell>
          <cell r="AB2462" t="str">
            <v xml:space="preserve">COMPANY 5310 LEVEL ELECT DIST </v>
          </cell>
          <cell r="AE2462">
            <v>2</v>
          </cell>
          <cell r="AF2462" t="str">
            <v>2</v>
          </cell>
          <cell r="AG2462">
            <v>39552</v>
          </cell>
          <cell r="AH2462">
            <v>163800</v>
          </cell>
          <cell r="AI2462">
            <v>0</v>
          </cell>
          <cell r="AJ2462">
            <v>1</v>
          </cell>
          <cell r="AK2462">
            <v>1</v>
          </cell>
          <cell r="AL2462">
            <v>0</v>
          </cell>
          <cell r="AM2462">
            <v>1</v>
          </cell>
          <cell r="AN2462">
            <v>1</v>
          </cell>
        </row>
        <row r="2463">
          <cell r="A2463" t="str">
            <v>C027889</v>
          </cell>
          <cell r="B2463">
            <v>5310</v>
          </cell>
          <cell r="D2463" t="str">
            <v>Replace open wire secondary-NE BSW</v>
          </cell>
          <cell r="E2463" t="str">
            <v>P_Electric Distribution Line MA</v>
          </cell>
          <cell r="G2463" t="str">
            <v>28</v>
          </cell>
          <cell r="H2463" t="str">
            <v>NONE</v>
          </cell>
          <cell r="J2463" t="str">
            <v>Asset Condition</v>
          </cell>
          <cell r="L2463" t="str">
            <v>Asset Replacement</v>
          </cell>
          <cell r="M2463" t="str">
            <v>Program</v>
          </cell>
          <cell r="N2463" t="str">
            <v>Conductor Replacement</v>
          </cell>
          <cell r="O2463" t="str">
            <v>Closed</v>
          </cell>
          <cell r="P2463">
            <v>8488</v>
          </cell>
          <cell r="Q2463" t="str">
            <v>C27889</v>
          </cell>
          <cell r="R2463">
            <v>39504</v>
          </cell>
          <cell r="S2463" t="str">
            <v>suarej</v>
          </cell>
          <cell r="U2463" t="str">
            <v>Replacement of open wire secondary conductors as identified by Distribution Design and Customer Operations.</v>
          </cell>
          <cell r="V2463" t="str">
            <v xml:space="preserve">  </v>
          </cell>
          <cell r="W2463" t="str">
            <v>The replacement of open wire secondary with multiplex secondary cable will reduce the frequency of secondary outages resulting in improved customer level reliability.</v>
          </cell>
          <cell r="X2463" t="str">
            <v>Div Ops-NE Electric</v>
          </cell>
          <cell r="Y2463" t="str">
            <v>75005310E</v>
          </cell>
          <cell r="Z2463" t="str">
            <v>MAE1000 - MA Electric Distribution PC</v>
          </cell>
          <cell r="AA2463" t="str">
            <v>NONE</v>
          </cell>
          <cell r="AB2463" t="str">
            <v>MASS PLANT - MA 5310 - MAE1000</v>
          </cell>
          <cell r="AE2463">
            <v>1</v>
          </cell>
          <cell r="AF2463" t="str">
            <v>1</v>
          </cell>
          <cell r="AG2463">
            <v>39512</v>
          </cell>
          <cell r="AH2463">
            <v>180000</v>
          </cell>
          <cell r="AI2463">
            <v>0</v>
          </cell>
          <cell r="AJ2463">
            <v>1</v>
          </cell>
          <cell r="AK2463">
            <v>1</v>
          </cell>
          <cell r="AL2463">
            <v>0</v>
          </cell>
          <cell r="AM2463">
            <v>1</v>
          </cell>
          <cell r="AN2463">
            <v>1</v>
          </cell>
        </row>
        <row r="2464">
          <cell r="A2464" t="str">
            <v>C027898</v>
          </cell>
          <cell r="B2464">
            <v>5310</v>
          </cell>
          <cell r="D2464" t="str">
            <v>Replace open wire secondary-NE BSS</v>
          </cell>
          <cell r="E2464" t="str">
            <v>P_Electric Distribution Line MA</v>
          </cell>
          <cell r="F2464" t="str">
            <v>DCIG0311P378</v>
          </cell>
          <cell r="G2464" t="str">
            <v>40</v>
          </cell>
          <cell r="H2464" t="str">
            <v>15</v>
          </cell>
          <cell r="I2464" t="str">
            <v>MOKEY, MICHAEL</v>
          </cell>
          <cell r="J2464" t="str">
            <v>Asset Condition</v>
          </cell>
          <cell r="K2464" t="str">
            <v>D_REP-Conductor Replacement</v>
          </cell>
          <cell r="L2464" t="str">
            <v>Asset Replacement</v>
          </cell>
          <cell r="M2464" t="str">
            <v>Program</v>
          </cell>
          <cell r="N2464" t="str">
            <v>Conductor Replacement</v>
          </cell>
          <cell r="O2464" t="str">
            <v>open</v>
          </cell>
          <cell r="P2464">
            <v>8487</v>
          </cell>
          <cell r="Q2464" t="str">
            <v>C27898</v>
          </cell>
          <cell r="R2464">
            <v>39504</v>
          </cell>
          <cell r="S2464" t="str">
            <v>suarej</v>
          </cell>
          <cell r="U2464" t="str">
            <v>Replacement of open wire secondary conductors as identified by Distribution Design and Customer Operations.</v>
          </cell>
          <cell r="V2464" t="str">
            <v xml:space="preserve">  </v>
          </cell>
          <cell r="W2464" t="str">
            <v>The replacement of open wire secondary with multiplex secondary cable will reduce the frequency of secondary outages resulting in improved customer level reliability.</v>
          </cell>
          <cell r="X2464" t="str">
            <v>Div Ops-NE Electric</v>
          </cell>
          <cell r="Y2464" t="str">
            <v>75005310E</v>
          </cell>
          <cell r="Z2464" t="str">
            <v>MAE1000 - MA Electric Distribution PC</v>
          </cell>
          <cell r="AA2464" t="str">
            <v>NONE</v>
          </cell>
          <cell r="AB2464" t="str">
            <v>MASS PLANT - MA 5310 - MAE1000</v>
          </cell>
          <cell r="AC2464" t="str">
            <v>A47 C165 X21</v>
          </cell>
          <cell r="AE2464">
            <v>2</v>
          </cell>
          <cell r="AF2464" t="str">
            <v>2</v>
          </cell>
          <cell r="AG2464">
            <v>41213</v>
          </cell>
          <cell r="AH2464">
            <v>645000</v>
          </cell>
        </row>
        <row r="2465">
          <cell r="A2465" t="str">
            <v>C027927</v>
          </cell>
          <cell r="B2465">
            <v>5310</v>
          </cell>
          <cell r="D2465" t="str">
            <v>Replace open wire secondary-N&amp;G MA</v>
          </cell>
          <cell r="E2465" t="str">
            <v>P_Electric Distribution Line MA</v>
          </cell>
          <cell r="F2465" t="str">
            <v>DCIG0311P378</v>
          </cell>
          <cell r="G2465" t="str">
            <v>40</v>
          </cell>
          <cell r="H2465" t="str">
            <v>15</v>
          </cell>
          <cell r="I2465" t="str">
            <v>HALL, TIMOTHY</v>
          </cell>
          <cell r="J2465" t="str">
            <v>Asset Condition</v>
          </cell>
          <cell r="K2465" t="str">
            <v>D_REP-Conductor Replacement</v>
          </cell>
          <cell r="L2465" t="str">
            <v>Asset Replacement</v>
          </cell>
          <cell r="M2465" t="str">
            <v>Program</v>
          </cell>
          <cell r="N2465" t="str">
            <v>Conductor Replacement</v>
          </cell>
          <cell r="O2465" t="str">
            <v>open</v>
          </cell>
          <cell r="P2465">
            <v>8486</v>
          </cell>
          <cell r="Q2465" t="str">
            <v>C27927</v>
          </cell>
          <cell r="R2465">
            <v>39504</v>
          </cell>
          <cell r="S2465" t="str">
            <v>suarej</v>
          </cell>
          <cell r="U2465" t="str">
            <v>Replacement of open wire secondary conductors as identified by Distribution Design and Customer Operations.</v>
          </cell>
          <cell r="V2465" t="str">
            <v xml:space="preserve">  </v>
          </cell>
          <cell r="W2465" t="str">
            <v>The replacement of open wire secondary with multiplex secondary cable will reduce the frequency of secondary outages resulting in improved customer level reliability.</v>
          </cell>
          <cell r="X2465" t="str">
            <v>Div Ops-NE Electric</v>
          </cell>
          <cell r="Y2465" t="str">
            <v>75005310E</v>
          </cell>
          <cell r="Z2465" t="str">
            <v>MAE1000 - MA Electric Distribution PC</v>
          </cell>
          <cell r="AA2465" t="str">
            <v>NONE</v>
          </cell>
          <cell r="AB2465" t="str">
            <v>MASS PLANT - MA 5310 - MAE1000</v>
          </cell>
          <cell r="AC2465" t="str">
            <v>A0 C47 X13</v>
          </cell>
          <cell r="AE2465">
            <v>2</v>
          </cell>
          <cell r="AF2465" t="str">
            <v>2</v>
          </cell>
          <cell r="AG2465">
            <v>41213</v>
          </cell>
          <cell r="AH2465">
            <v>129000</v>
          </cell>
        </row>
        <row r="2466">
          <cell r="A2466" t="str">
            <v>C027953</v>
          </cell>
          <cell r="B2466">
            <v>5310</v>
          </cell>
          <cell r="D2466" t="str">
            <v>DOTR-MHD#135259 Duck Bridge Lawrenc</v>
          </cell>
          <cell r="E2466" t="str">
            <v>P_Electric Distribution Line MA</v>
          </cell>
          <cell r="G2466" t="str">
            <v>49</v>
          </cell>
          <cell r="H2466" t="str">
            <v>15</v>
          </cell>
          <cell r="I2466" t="str">
            <v>KERN, WILLIAM</v>
          </cell>
          <cell r="J2466" t="str">
            <v>Statutory/Regulatory</v>
          </cell>
          <cell r="K2466" t="str">
            <v>D_Non-REP LINE OTHER</v>
          </cell>
          <cell r="L2466" t="str">
            <v>Public Requirements</v>
          </cell>
          <cell r="M2466" t="str">
            <v>Specific</v>
          </cell>
          <cell r="O2466" t="str">
            <v>open</v>
          </cell>
          <cell r="P2466">
            <v>7986</v>
          </cell>
          <cell r="Q2466" t="str">
            <v>C27953</v>
          </cell>
          <cell r="R2466">
            <v>39506</v>
          </cell>
          <cell r="S2466" t="str">
            <v>mullit</v>
          </cell>
          <cell r="U2466" t="str">
            <v>DOTR- MHD#135259 Duck Bridge/ Union Street over Merrimack River in Lawrence.  Replace 2 23kv Riser Poles, conduit and cable into an existing manhole.  Some minor Street light work and 2 SO Poles and primary transfer on the other end f</v>
          </cell>
          <cell r="V2466" t="str">
            <v>Re-Sanction from $220,000 to $256,000. Project completed. This is a fully reimbursable project and should not have an impact on the FY09 budget. _x000D_
_x000D_
Resanction from 256,000 to 331,000 - Jim Patterson. Document attached and the details are in the justifica</v>
          </cell>
          <cell r="W2466" t="str">
            <v>DOTR- MHD#135259 Duck Bridge/ Union Street over Merrimack River in Lawrence.  Replace 2 23kv Riser Poles, conduit and cable into an existing manhole.  Some minor Street light work and 2 SO Poles and primary transfer on the other end for construciotn</v>
          </cell>
          <cell r="X2466" t="str">
            <v>Div Ops-NE Electric</v>
          </cell>
          <cell r="Y2466" t="str">
            <v>75005310E</v>
          </cell>
          <cell r="Z2466" t="str">
            <v>MAE1000 - MA Electric Distribution PC</v>
          </cell>
          <cell r="AA2466" t="str">
            <v>NONE</v>
          </cell>
          <cell r="AB2466" t="str">
            <v>MASS PLANT - MA 5310 - MAE1000</v>
          </cell>
          <cell r="AC2466" t="str">
            <v>A1 C2 X2</v>
          </cell>
          <cell r="AE2466">
            <v>4</v>
          </cell>
          <cell r="AF2466" t="str">
            <v>4</v>
          </cell>
          <cell r="AG2466">
            <v>41487</v>
          </cell>
          <cell r="AH2466">
            <v>331000</v>
          </cell>
        </row>
        <row r="2467">
          <cell r="A2467" t="str">
            <v>C028004</v>
          </cell>
          <cell r="B2467">
            <v>5310</v>
          </cell>
          <cell r="D2467" t="str">
            <v>fffff</v>
          </cell>
          <cell r="E2467" t="str">
            <v>P_Electric Transmission Line MA</v>
          </cell>
          <cell r="G2467" t="str">
            <v>NONE</v>
          </cell>
          <cell r="H2467" t="str">
            <v>NONE</v>
          </cell>
          <cell r="O2467" t="str">
            <v>cancelled</v>
          </cell>
          <cell r="Q2467" t="str">
            <v>C28004</v>
          </cell>
          <cell r="R2467">
            <v>39511</v>
          </cell>
          <cell r="S2467" t="str">
            <v>rochjo</v>
          </cell>
          <cell r="U2467" t="str">
            <v xml:space="preserve">  </v>
          </cell>
          <cell r="V2467" t="str">
            <v xml:space="preserve">  </v>
          </cell>
          <cell r="W2467" t="str">
            <v xml:space="preserve">  </v>
          </cell>
          <cell r="X2467" t="str">
            <v>Conversion Only</v>
          </cell>
          <cell r="Y2467" t="str">
            <v>99995310T</v>
          </cell>
          <cell r="Z2467" t="str">
            <v>FRT5000 - FR Transmission Profit Center</v>
          </cell>
          <cell r="AA2467" t="str">
            <v>NONE</v>
          </cell>
          <cell r="AB2467" t="str">
            <v>CO 05 PRE CAP ITEMS - NOT INSTALLED</v>
          </cell>
          <cell r="AE2467">
            <v>0</v>
          </cell>
          <cell r="AK2467">
            <v>39511</v>
          </cell>
        </row>
        <row r="2468">
          <cell r="A2468" t="str">
            <v>C028010</v>
          </cell>
          <cell r="B2468">
            <v>5310</v>
          </cell>
          <cell r="D2468" t="str">
            <v>NE Inspection Repairs (MECo)</v>
          </cell>
          <cell r="E2468" t="str">
            <v>P_Electric Transmission Line MA</v>
          </cell>
          <cell r="G2468" t="str">
            <v>49</v>
          </cell>
          <cell r="H2468" t="str">
            <v>15</v>
          </cell>
          <cell r="I2468" t="str">
            <v>WINN, JAMES</v>
          </cell>
          <cell r="J2468" t="str">
            <v>Damage/Failure</v>
          </cell>
          <cell r="K2468" t="str">
            <v>T_Other Damage/Failure</v>
          </cell>
          <cell r="M2468" t="str">
            <v>Blanket</v>
          </cell>
          <cell r="O2468" t="str">
            <v>open</v>
          </cell>
          <cell r="P2468">
            <v>11996</v>
          </cell>
          <cell r="Q2468" t="str">
            <v>C28010</v>
          </cell>
          <cell r="R2468">
            <v>39512</v>
          </cell>
          <cell r="S2468" t="str">
            <v>rochjo</v>
          </cell>
          <cell r="U2468" t="str">
            <v>Reserve for NE inspection repairs - Co. 05</v>
          </cell>
          <cell r="V2468" t="str">
            <v xml:space="preserve">per Jeremy Cote_x000D_
Revision 2 by TAS (AJP) per discussion with Alan Roe on 25 Jun 2008 to incorporate future anticipated needs </v>
          </cell>
          <cell r="W2468" t="str">
            <v xml:space="preserve">  </v>
          </cell>
          <cell r="X2468" t="str">
            <v>Conversion Only</v>
          </cell>
          <cell r="Y2468" t="str">
            <v>99995310T</v>
          </cell>
          <cell r="Z2468" t="str">
            <v>FRT5000 - FR Transmission Profit Center</v>
          </cell>
          <cell r="AA2468" t="str">
            <v>NONE</v>
          </cell>
          <cell r="AB2468" t="str">
            <v>COMPANY 5310 LEVEL TRANS FRT5000</v>
          </cell>
          <cell r="AC2468" t="str">
            <v>A14 C5 X1</v>
          </cell>
          <cell r="AE2468">
            <v>11</v>
          </cell>
          <cell r="AF2468" t="str">
            <v>11</v>
          </cell>
          <cell r="AG2468">
            <v>41213</v>
          </cell>
          <cell r="AH2468">
            <v>1750000</v>
          </cell>
        </row>
        <row r="2469">
          <cell r="A2469" t="str">
            <v>C028024</v>
          </cell>
          <cell r="B2469">
            <v>5310</v>
          </cell>
          <cell r="D2469" t="str">
            <v>MA Fall protection</v>
          </cell>
          <cell r="E2469" t="str">
            <v>P_Electric Distribution Sub MA</v>
          </cell>
          <cell r="G2469" t="str">
            <v>NONE</v>
          </cell>
          <cell r="H2469" t="str">
            <v>NONE</v>
          </cell>
          <cell r="J2469" t="str">
            <v>Asset Condition</v>
          </cell>
          <cell r="L2469" t="str">
            <v>Asset Replacement</v>
          </cell>
          <cell r="M2469" t="str">
            <v>Specific</v>
          </cell>
          <cell r="O2469" t="str">
            <v>Closed</v>
          </cell>
          <cell r="P2469">
            <v>7361</v>
          </cell>
          <cell r="Q2469" t="str">
            <v>C28024</v>
          </cell>
          <cell r="R2469">
            <v>39513</v>
          </cell>
          <cell r="S2469" t="str">
            <v>mcgraa</v>
          </cell>
          <cell r="U2469" t="str">
            <v>Installation of Fall protection structures and related equipment</v>
          </cell>
          <cell r="V2469" t="str">
            <v xml:space="preserve">  </v>
          </cell>
          <cell r="W2469" t="str">
            <v>Fall protection in line with transmission</v>
          </cell>
          <cell r="X2469" t="str">
            <v>Conversion Only</v>
          </cell>
          <cell r="Y2469" t="str">
            <v>99995310E</v>
          </cell>
          <cell r="Z2469" t="str">
            <v>MAE1000 - MA Electric Distribution PC</v>
          </cell>
          <cell r="AA2469" t="str">
            <v>NONE</v>
          </cell>
          <cell r="AB2469" t="str">
            <v>WESTBORO CONSTRUCTION HEADQRTRS</v>
          </cell>
          <cell r="AE2469">
            <v>1</v>
          </cell>
          <cell r="AF2469" t="str">
            <v>1</v>
          </cell>
          <cell r="AG2469">
            <v>39514</v>
          </cell>
          <cell r="AH2469">
            <v>75000</v>
          </cell>
          <cell r="AI2469">
            <v>1</v>
          </cell>
          <cell r="AJ2469">
            <v>1</v>
          </cell>
          <cell r="AK2469">
            <v>1</v>
          </cell>
          <cell r="AL2469">
            <v>0</v>
          </cell>
          <cell r="AM2469">
            <v>1</v>
          </cell>
          <cell r="AN2469">
            <v>1</v>
          </cell>
        </row>
        <row r="2470">
          <cell r="A2470" t="str">
            <v>C028026</v>
          </cell>
          <cell r="B2470">
            <v>5310</v>
          </cell>
          <cell r="D2470" t="str">
            <v>Melrose Street Light Sale</v>
          </cell>
          <cell r="E2470" t="str">
            <v>P_Electric Distribution Line MA</v>
          </cell>
          <cell r="G2470" t="str">
            <v>49</v>
          </cell>
          <cell r="H2470" t="str">
            <v>NONE</v>
          </cell>
          <cell r="I2470" t="str">
            <v>PENDRAKE, ROBERT</v>
          </cell>
          <cell r="J2470" t="str">
            <v>Statutory/Regulatory</v>
          </cell>
          <cell r="K2470" t="str">
            <v>D_Non-REP LINE OTHER</v>
          </cell>
          <cell r="L2470" t="str">
            <v>Outdoor Lighting - Capital</v>
          </cell>
          <cell r="M2470" t="str">
            <v>Specific</v>
          </cell>
          <cell r="O2470" t="str">
            <v>Closed</v>
          </cell>
          <cell r="P2470">
            <v>8299</v>
          </cell>
          <cell r="Q2470" t="str">
            <v>C28026</v>
          </cell>
          <cell r="R2470">
            <v>39514</v>
          </cell>
          <cell r="S2470" t="str">
            <v>shaugh</v>
          </cell>
          <cell r="U2470" t="str">
            <v>Sale of Melrose, MA street light assets</v>
          </cell>
          <cell r="V2470" t="str">
            <v xml:space="preserve">  </v>
          </cell>
          <cell r="W2470" t="str">
            <v xml:space="preserve">Project created to receive funds from the municipality of Melrose for the sale of street light assets to the town on 1/14/2008 . Proceeds total $320,039.72. To be applied to salvage. </v>
          </cell>
          <cell r="X2470" t="str">
            <v>Div Ops-NE Electric</v>
          </cell>
          <cell r="Y2470" t="str">
            <v>75005310E</v>
          </cell>
          <cell r="Z2470" t="str">
            <v>MAE1000 - MA Electric Distribution PC</v>
          </cell>
          <cell r="AA2470" t="str">
            <v>NONE</v>
          </cell>
          <cell r="AB2470" t="str">
            <v>MASS PLANT - MA 5310 - MAE1000</v>
          </cell>
          <cell r="AE2470">
            <v>2</v>
          </cell>
          <cell r="AF2470" t="str">
            <v>2</v>
          </cell>
          <cell r="AG2470">
            <v>40010</v>
          </cell>
          <cell r="AH2470">
            <v>320039.71999999997</v>
          </cell>
          <cell r="AI2470">
            <v>0</v>
          </cell>
          <cell r="AJ2470">
            <v>0</v>
          </cell>
          <cell r="AK2470">
            <v>0</v>
          </cell>
          <cell r="AL2470">
            <v>0</v>
          </cell>
          <cell r="AM2470">
            <v>1</v>
          </cell>
          <cell r="AN2470">
            <v>1</v>
          </cell>
        </row>
        <row r="2471">
          <cell r="A2471" t="str">
            <v>C028041</v>
          </cell>
          <cell r="B2471">
            <v>5310</v>
          </cell>
          <cell r="D2471" t="str">
            <v>DOTR-MHD#600760- Mechanic St Leomin</v>
          </cell>
          <cell r="E2471" t="str">
            <v>P_Electric Distribution Line MA</v>
          </cell>
          <cell r="G2471" t="str">
            <v>49</v>
          </cell>
          <cell r="H2471" t="str">
            <v>15</v>
          </cell>
          <cell r="I2471" t="str">
            <v>WYMAN, ANNE</v>
          </cell>
          <cell r="J2471" t="str">
            <v>Statutory/Regulatory</v>
          </cell>
          <cell r="L2471" t="str">
            <v>Public Requirements</v>
          </cell>
          <cell r="M2471" t="str">
            <v>Specific</v>
          </cell>
          <cell r="O2471" t="str">
            <v>Closed</v>
          </cell>
          <cell r="P2471">
            <v>7990</v>
          </cell>
          <cell r="Q2471" t="str">
            <v>C28041</v>
          </cell>
          <cell r="R2471">
            <v>39517</v>
          </cell>
          <cell r="S2471" t="str">
            <v>mullit</v>
          </cell>
          <cell r="U2471" t="str">
            <v>DOTR-MHD#600760- Mechanic Street Bridge Leominster.  This is a reimbursable Mass Highway Project that is calling for us to I&amp;R 2 poles, 250" of 3 phase primary and I&amp;R one loadbreak.  Once the bridge project is complete we will be put</v>
          </cell>
          <cell r="V2471" t="str">
            <v xml:space="preserve">This is a reimbursable Mass Highway project and should not have an impact on the FY09 or FY10 budgets. </v>
          </cell>
          <cell r="W2471" t="str">
            <v>This work is in support of Mass Highway project #600760 to move our lines out of the way so that this side of the bridge can be rebuilt.</v>
          </cell>
          <cell r="X2471" t="str">
            <v>Div Ops-NE Electric</v>
          </cell>
          <cell r="Y2471" t="str">
            <v>75005310E</v>
          </cell>
          <cell r="Z2471" t="str">
            <v>MAE1000 - MA Electric Distribution PC</v>
          </cell>
          <cell r="AA2471" t="str">
            <v>NONE</v>
          </cell>
          <cell r="AB2471" t="str">
            <v>MASS PLANT - MA 5310 - MAE1000</v>
          </cell>
          <cell r="AE2471">
            <v>2</v>
          </cell>
          <cell r="AF2471" t="str">
            <v>2</v>
          </cell>
          <cell r="AG2471">
            <v>39819</v>
          </cell>
          <cell r="AH2471">
            <v>95000</v>
          </cell>
          <cell r="AI2471">
            <v>1</v>
          </cell>
          <cell r="AJ2471">
            <v>1</v>
          </cell>
          <cell r="AK2471">
            <v>1</v>
          </cell>
          <cell r="AL2471">
            <v>0</v>
          </cell>
          <cell r="AM2471">
            <v>1</v>
          </cell>
          <cell r="AN2471">
            <v>1</v>
          </cell>
        </row>
        <row r="2472">
          <cell r="A2472" t="str">
            <v>C028086</v>
          </cell>
          <cell r="B2472">
            <v>5310</v>
          </cell>
          <cell r="D2472" t="str">
            <v>Willows at Worcester Comm. Devlpmt.</v>
          </cell>
          <cell r="E2472" t="str">
            <v>P_Electric Distribution Line MA</v>
          </cell>
          <cell r="G2472" t="str">
            <v>49</v>
          </cell>
          <cell r="H2472" t="str">
            <v>NONE</v>
          </cell>
          <cell r="I2472" t="str">
            <v>SKRZYPCZAK, JOHN</v>
          </cell>
          <cell r="J2472" t="str">
            <v>Statutory/Regulatory</v>
          </cell>
          <cell r="L2472" t="str">
            <v>New Business - Commercial</v>
          </cell>
          <cell r="M2472" t="str">
            <v>Specific</v>
          </cell>
          <cell r="O2472" t="str">
            <v>Closed</v>
          </cell>
          <cell r="P2472">
            <v>8812</v>
          </cell>
          <cell r="Q2472" t="str">
            <v>C28086</v>
          </cell>
          <cell r="R2472">
            <v>39521</v>
          </cell>
          <cell r="S2472" t="str">
            <v>shaugh</v>
          </cell>
          <cell r="U2472" t="str">
            <v>In a Commercial development consisting of a large central building surrounded by 28 cottages we are installing two 750KVA and one 500 KVA 3 phase transformers along with six 50KVA and one 25KVA single phase transformers. We are also i</v>
          </cell>
          <cell r="V2472" t="str">
            <v xml:space="preserve">  </v>
          </cell>
          <cell r="W2472" t="str">
            <v>In a Commercial development consisting of a large central building surrounded by 28 cottages we are installing two 750KVA and one 500 KVA 3 phase transformers along with six 50KVA and one 25KVA single phase transformers. We are also installing approximate</v>
          </cell>
          <cell r="X2472" t="str">
            <v>Div Ops-NE Electric</v>
          </cell>
          <cell r="Y2472" t="str">
            <v>75005310E</v>
          </cell>
          <cell r="Z2472" t="str">
            <v>MAE1000 - MA Electric Distribution PC</v>
          </cell>
          <cell r="AA2472" t="str">
            <v>NONE</v>
          </cell>
          <cell r="AB2472" t="str">
            <v xml:space="preserve">COMPANY 5310 LEVEL ELECT DIST </v>
          </cell>
          <cell r="AE2472">
            <v>1</v>
          </cell>
          <cell r="AF2472" t="str">
            <v>1</v>
          </cell>
          <cell r="AG2472">
            <v>39524</v>
          </cell>
          <cell r="AH2472">
            <v>120473</v>
          </cell>
          <cell r="AI2472">
            <v>0</v>
          </cell>
          <cell r="AJ2472">
            <v>1</v>
          </cell>
          <cell r="AK2472">
            <v>1</v>
          </cell>
          <cell r="AL2472">
            <v>0</v>
          </cell>
          <cell r="AM2472">
            <v>1</v>
          </cell>
          <cell r="AN2472">
            <v>1</v>
          </cell>
        </row>
        <row r="2473">
          <cell r="A2473" t="str">
            <v>C028147</v>
          </cell>
          <cell r="B2473">
            <v>5310</v>
          </cell>
          <cell r="D2473" t="str">
            <v>EMS Additions</v>
          </cell>
          <cell r="E2473" t="str">
            <v>P_Electric Distribution Sub MA</v>
          </cell>
          <cell r="F2473" t="str">
            <v>DCIG0311P378</v>
          </cell>
          <cell r="G2473" t="str">
            <v>40</v>
          </cell>
          <cell r="H2473" t="str">
            <v>15</v>
          </cell>
          <cell r="I2473" t="str">
            <v>DUARTE,EILEEN</v>
          </cell>
          <cell r="J2473" t="str">
            <v>System Capacity &amp; Performance</v>
          </cell>
          <cell r="K2473" t="str">
            <v>D_REP-EMS Expansion</v>
          </cell>
          <cell r="L2473" t="str">
            <v>Reliability - Dist</v>
          </cell>
          <cell r="M2473" t="str">
            <v>Program</v>
          </cell>
          <cell r="N2473" t="str">
            <v>EMS Expansion</v>
          </cell>
          <cell r="O2473" t="str">
            <v>open</v>
          </cell>
          <cell r="P2473">
            <v>7279</v>
          </cell>
          <cell r="Q2473" t="str">
            <v>C28147</v>
          </cell>
          <cell r="R2473">
            <v>39525</v>
          </cell>
          <cell r="S2473" t="str">
            <v>mcgraa</v>
          </cell>
          <cell r="U2473" t="str">
            <v>EMS Additions</v>
          </cell>
          <cell r="V2473" t="str">
            <v xml:space="preserve">  </v>
          </cell>
          <cell r="W2473" t="str">
            <v xml:space="preserve">  </v>
          </cell>
          <cell r="X2473" t="str">
            <v>Conversion Only</v>
          </cell>
          <cell r="Y2473" t="str">
            <v>99995310E</v>
          </cell>
          <cell r="Z2473" t="str">
            <v>MAE1000 - MA Electric Distribution PC</v>
          </cell>
          <cell r="AA2473" t="str">
            <v>NONE</v>
          </cell>
          <cell r="AB2473" t="str">
            <v>WESTBORO CONSTRUCTION HEADQRTRS</v>
          </cell>
          <cell r="AC2473" t="str">
            <v>A9 C0 X1</v>
          </cell>
          <cell r="AE2473">
            <v>2</v>
          </cell>
          <cell r="AF2473" t="str">
            <v>2</v>
          </cell>
          <cell r="AG2473">
            <v>41213</v>
          </cell>
          <cell r="AH2473">
            <v>2117500</v>
          </cell>
        </row>
        <row r="2474">
          <cell r="A2474" t="str">
            <v>C028179</v>
          </cell>
          <cell r="B2474">
            <v>5310</v>
          </cell>
          <cell r="D2474" t="str">
            <v>Leominster - Heritage Garden URD</v>
          </cell>
          <cell r="E2474" t="str">
            <v>P_Electric Distribution Line MA</v>
          </cell>
          <cell r="G2474" t="str">
            <v>30</v>
          </cell>
          <cell r="H2474" t="str">
            <v>NONE</v>
          </cell>
          <cell r="I2474" t="str">
            <v>MARCEAU, DANIEL</v>
          </cell>
          <cell r="J2474" t="str">
            <v>Asset Condition</v>
          </cell>
          <cell r="K2474" t="str">
            <v>D_Non-REP LINE OTHER</v>
          </cell>
          <cell r="L2474" t="str">
            <v>Asset Replacement</v>
          </cell>
          <cell r="M2474" t="str">
            <v>Specific</v>
          </cell>
          <cell r="O2474" t="str">
            <v>Closed</v>
          </cell>
          <cell r="P2474">
            <v>8260</v>
          </cell>
          <cell r="Q2474" t="str">
            <v>C28179</v>
          </cell>
          <cell r="R2474">
            <v>39526</v>
          </cell>
          <cell r="S2474" t="str">
            <v>walshn</v>
          </cell>
          <cell r="U2474" t="str">
            <v>Replace 9 transformers and install 3 switching modules, to replace all dead-break elbows in URD</v>
          </cell>
          <cell r="V2474" t="str">
            <v xml:space="preserve">  </v>
          </cell>
          <cell r="W2474" t="str">
            <v xml:space="preserve">This URD still has dead-break elbows, which are a safety hazard and will significantly degrade reliability, as they need to be switched dead.  It is also impeding our ability to test the cable for the URD program.  </v>
          </cell>
          <cell r="X2474" t="str">
            <v>Div Ops-NE Electric</v>
          </cell>
          <cell r="Y2474" t="str">
            <v>75005310E</v>
          </cell>
          <cell r="Z2474" t="str">
            <v>MAE1000 - MA Electric Distribution PC</v>
          </cell>
          <cell r="AA2474" t="str">
            <v>NONE</v>
          </cell>
          <cell r="AB2474" t="str">
            <v>MASS PLANT - MA 5310 - MAE1000</v>
          </cell>
          <cell r="AE2474">
            <v>2</v>
          </cell>
          <cell r="AF2474" t="str">
            <v>2</v>
          </cell>
          <cell r="AG2474">
            <v>39878</v>
          </cell>
          <cell r="AH2474">
            <v>115000</v>
          </cell>
          <cell r="AI2474">
            <v>0</v>
          </cell>
          <cell r="AJ2474">
            <v>1</v>
          </cell>
          <cell r="AK2474">
            <v>1</v>
          </cell>
          <cell r="AL2474">
            <v>0</v>
          </cell>
          <cell r="AM2474">
            <v>1</v>
          </cell>
          <cell r="AN2474">
            <v>1</v>
          </cell>
        </row>
        <row r="2475">
          <cell r="A2475" t="str">
            <v>C028185</v>
          </cell>
          <cell r="B2475">
            <v>5310</v>
          </cell>
          <cell r="D2475" t="str">
            <v>Westford 57L2 - Recond Depot St.</v>
          </cell>
          <cell r="E2475" t="str">
            <v>P_Electric Distribution Line MA</v>
          </cell>
          <cell r="F2475" t="str">
            <v>DCIG1109P229</v>
          </cell>
          <cell r="G2475" t="str">
            <v>31</v>
          </cell>
          <cell r="H2475" t="str">
            <v>NONE</v>
          </cell>
          <cell r="I2475" t="str">
            <v>MAHONEY, DANIEL</v>
          </cell>
          <cell r="J2475" t="str">
            <v>System Capacity &amp; Performance</v>
          </cell>
          <cell r="K2475" t="str">
            <v>D_Non-REP LINE OTHER</v>
          </cell>
          <cell r="L2475" t="str">
            <v>Reliability - Dist</v>
          </cell>
          <cell r="M2475" t="str">
            <v>Specific</v>
          </cell>
          <cell r="N2475" t="str">
            <v>Eng Reliability Review</v>
          </cell>
          <cell r="O2475" t="str">
            <v>Closed</v>
          </cell>
          <cell r="P2475">
            <v>8800</v>
          </cell>
          <cell r="Q2475" t="str">
            <v>C28185</v>
          </cell>
          <cell r="R2475">
            <v>39527</v>
          </cell>
          <cell r="S2475" t="str">
            <v>henryj</v>
          </cell>
          <cell r="U2475" t="str">
            <v>Reconductor 2.25 miles of 336 AL open wire on Depot St., Westford with 477 AL spacer cable from p.11 to p.28 Depot St  (pole #s are not in order)  There is 7 sections of spacer cable existing within this area from p.45 to p.12 Depot S</v>
          </cell>
          <cell r="V2475" t="str">
            <v xml:space="preserve">  </v>
          </cell>
          <cell r="W2475" t="str">
            <v xml:space="preserve">This area has experienced repeated tree related outages.  The installation of spacer cable is expected to result in reduction of customers interrupted of 2,801 ($241/dCI).  This construction is recommended in the 57L2 FY08 Engineering Reliability Review, </v>
          </cell>
          <cell r="X2475" t="str">
            <v>Div Ops-NE Electric</v>
          </cell>
          <cell r="Y2475" t="str">
            <v>75005310E</v>
          </cell>
          <cell r="Z2475" t="str">
            <v>MAE1000 - MA Electric Distribution PC</v>
          </cell>
          <cell r="AA2475" t="str">
            <v>NONE</v>
          </cell>
          <cell r="AB2475" t="str">
            <v>MASS PLANT - MA 5310 - MAE1000</v>
          </cell>
          <cell r="AE2475">
            <v>2</v>
          </cell>
          <cell r="AF2475" t="str">
            <v>2</v>
          </cell>
          <cell r="AG2475">
            <v>40147</v>
          </cell>
          <cell r="AH2475">
            <v>1625000</v>
          </cell>
          <cell r="AI2475">
            <v>0</v>
          </cell>
          <cell r="AJ2475">
            <v>0</v>
          </cell>
          <cell r="AK2475">
            <v>0</v>
          </cell>
          <cell r="AL2475">
            <v>1</v>
          </cell>
          <cell r="AM2475">
            <v>0</v>
          </cell>
          <cell r="AN2475">
            <v>1</v>
          </cell>
        </row>
        <row r="2476">
          <cell r="A2476" t="str">
            <v>C028186</v>
          </cell>
          <cell r="B2476">
            <v>5310</v>
          </cell>
          <cell r="D2476" t="str">
            <v>705W2 - Recond Holtshire Rd, Orange</v>
          </cell>
          <cell r="E2476" t="str">
            <v>P_Electric Distribution Line MA</v>
          </cell>
          <cell r="G2476" t="str">
            <v>NONE</v>
          </cell>
          <cell r="H2476" t="str">
            <v>NONE</v>
          </cell>
          <cell r="I2476" t="str">
            <v>HENRY, JOSEPH</v>
          </cell>
          <cell r="L2476" t="str">
            <v>Reliability - Dist</v>
          </cell>
          <cell r="N2476" t="str">
            <v>Eng Reliability Review</v>
          </cell>
          <cell r="O2476" t="str">
            <v>cancelled</v>
          </cell>
          <cell r="Q2476" t="str">
            <v>C28186</v>
          </cell>
          <cell r="R2476">
            <v>39527</v>
          </cell>
          <cell r="S2476" t="str">
            <v>henryj</v>
          </cell>
          <cell r="U2476" t="str">
            <v>Reconductor 0.65 miles of 336 AL open wire on Holtshire Rd., Orange with 477 AL spacer cable from p.4 Holtshire Rd. to p.49 W. River St.</v>
          </cell>
          <cell r="V2476" t="str">
            <v xml:space="preserve">  </v>
          </cell>
          <cell r="W2476" t="str">
            <v>This area of mainline near the beginning of the circuit has experienced numerous events over the past 4 years that have caused the entire feeder to lockout.  Installation of spacer cable is expected to result in reduction in customers interrupted of 5,689</v>
          </cell>
          <cell r="X2476" t="str">
            <v>Div Ops-NE Electric</v>
          </cell>
          <cell r="Y2476" t="str">
            <v>75005310E</v>
          </cell>
          <cell r="Z2476" t="str">
            <v>MAE1000 - MA Electric Distribution PC</v>
          </cell>
          <cell r="AA2476" t="str">
            <v>NONE</v>
          </cell>
          <cell r="AB2476" t="str">
            <v>MASS PLANT - MA 5310 - MAE1000</v>
          </cell>
          <cell r="AE2476">
            <v>0</v>
          </cell>
          <cell r="AK2476">
            <v>39531</v>
          </cell>
        </row>
        <row r="2477">
          <cell r="A2477" t="str">
            <v>C028205</v>
          </cell>
          <cell r="B2477">
            <v>5310</v>
          </cell>
          <cell r="D2477" t="str">
            <v>335W3 extend 3 PH  High to Wstbr St</v>
          </cell>
          <cell r="E2477" t="str">
            <v>P_Electric Distribution Line MA</v>
          </cell>
          <cell r="G2477" t="str">
            <v>36</v>
          </cell>
          <cell r="H2477" t="str">
            <v>NONE</v>
          </cell>
          <cell r="I2477" t="str">
            <v>HELLMUTH, KEVIN</v>
          </cell>
          <cell r="J2477" t="str">
            <v>System Capacity &amp; Performance</v>
          </cell>
          <cell r="K2477" t="str">
            <v>D_Non-REP LINE OTHER</v>
          </cell>
          <cell r="L2477" t="str">
            <v>Reliability - Dist</v>
          </cell>
          <cell r="M2477" t="str">
            <v>Specific</v>
          </cell>
          <cell r="N2477" t="str">
            <v>Eng Reliability Review</v>
          </cell>
          <cell r="O2477" t="str">
            <v>Closed</v>
          </cell>
          <cell r="P2477">
            <v>7689</v>
          </cell>
          <cell r="Q2477" t="str">
            <v>C28205</v>
          </cell>
          <cell r="R2477">
            <v>39527</v>
          </cell>
          <cell r="S2477" t="str">
            <v>reisnj</v>
          </cell>
          <cell r="U2477" t="str">
            <v>Extend two additional phases from Pole 44 High St. to Pole 40 Westboro St., 7000 ft each, and splitting the load equally between three phase and extend a second phase from Pole 40 Westboro St to Pole 25 North St., (6300 ft</v>
          </cell>
          <cell r="V2477" t="str">
            <v>Re-opened on 3/31/11 some additional invoices that need to paid against this project as per email on Castro, John</v>
          </cell>
          <cell r="W2477" t="str">
            <v>In the "Protective Device Coordination Review section of the ERR of the 335W5" the 1-100K fuse on Pole 44 High St. was recommended to be upgraded to 1-140K and the downstream fuse on Pole 40 Westboro St to 1-100K due to large connected kVA (1515kVA downst</v>
          </cell>
          <cell r="X2477" t="str">
            <v>Div Ops-NE Electric</v>
          </cell>
          <cell r="Y2477" t="str">
            <v>75005310E</v>
          </cell>
          <cell r="Z2477" t="str">
            <v>MAE1000 - MA Electric Distribution PC</v>
          </cell>
          <cell r="AA2477" t="str">
            <v>NONE</v>
          </cell>
          <cell r="AB2477" t="str">
            <v>MASS PLANT - MA 5310 - MAE1000</v>
          </cell>
          <cell r="AE2477">
            <v>2</v>
          </cell>
          <cell r="AF2477" t="str">
            <v>2</v>
          </cell>
          <cell r="AG2477">
            <v>41213</v>
          </cell>
          <cell r="AH2477">
            <v>440000</v>
          </cell>
          <cell r="AI2477">
            <v>0</v>
          </cell>
          <cell r="AJ2477">
            <v>0</v>
          </cell>
          <cell r="AK2477">
            <v>0</v>
          </cell>
          <cell r="AL2477">
            <v>0</v>
          </cell>
          <cell r="AM2477">
            <v>1</v>
          </cell>
          <cell r="AN2477">
            <v>1</v>
          </cell>
        </row>
        <row r="2478">
          <cell r="A2478" t="str">
            <v>C028249</v>
          </cell>
          <cell r="B2478">
            <v>5310</v>
          </cell>
          <cell r="D2478" t="str">
            <v>DxT Study Budgetary Reserve - MECO</v>
          </cell>
          <cell r="E2478" t="str">
            <v>P_Dist by Transmission Sub MA</v>
          </cell>
          <cell r="G2478" t="str">
            <v>49</v>
          </cell>
          <cell r="H2478" t="str">
            <v>15</v>
          </cell>
          <cell r="J2478" t="str">
            <v>Asset Condition</v>
          </cell>
          <cell r="L2478" t="str">
            <v>Asset Replacement</v>
          </cell>
          <cell r="M2478" t="str">
            <v>Specific</v>
          </cell>
          <cell r="O2478" t="str">
            <v>cancelled</v>
          </cell>
          <cell r="P2478">
            <v>7262</v>
          </cell>
          <cell r="Q2478" t="str">
            <v>C28249</v>
          </cell>
          <cell r="R2478">
            <v>39531</v>
          </cell>
          <cell r="S2478" t="str">
            <v>locker</v>
          </cell>
          <cell r="U2478" t="str">
            <v>DxT Study Budgetary Reserve - MECO</v>
          </cell>
          <cell r="V2478" t="str">
            <v>This is a DxT project for Substation PIW &amp; Study projects</v>
          </cell>
          <cell r="W2478" t="str">
            <v>This is only to be used by engineering and TAS for PIW and Study projects.</v>
          </cell>
          <cell r="X2478" t="str">
            <v>Conversion Only</v>
          </cell>
          <cell r="Y2478" t="str">
            <v>99995310E</v>
          </cell>
          <cell r="Z2478" t="str">
            <v>MAE1000 - MA Electric Distribution PC</v>
          </cell>
          <cell r="AA2478" t="str">
            <v>NONE</v>
          </cell>
          <cell r="AB2478" t="str">
            <v xml:space="preserve">COMPANY 5310 LEVEL ELECT DIST </v>
          </cell>
          <cell r="AE2478">
            <v>2</v>
          </cell>
          <cell r="AF2478" t="str">
            <v>2</v>
          </cell>
          <cell r="AG2478">
            <v>39869</v>
          </cell>
          <cell r="AH2478">
            <v>4000</v>
          </cell>
          <cell r="AK2478">
            <v>41065</v>
          </cell>
        </row>
        <row r="2479">
          <cell r="A2479" t="str">
            <v>C028264</v>
          </cell>
          <cell r="B2479">
            <v>5310</v>
          </cell>
          <cell r="D2479" t="str">
            <v>Worcester Stearns St cable replace</v>
          </cell>
          <cell r="E2479" t="str">
            <v>P_Electric Distribution Line MA</v>
          </cell>
          <cell r="G2479" t="str">
            <v>42</v>
          </cell>
          <cell r="H2479" t="str">
            <v>NONE</v>
          </cell>
          <cell r="I2479" t="str">
            <v>WALSH, NATHAN</v>
          </cell>
          <cell r="J2479" t="str">
            <v>Asset Condition</v>
          </cell>
          <cell r="K2479" t="str">
            <v>D_Non-REP LINE OTHER</v>
          </cell>
          <cell r="L2479" t="str">
            <v>Asset Replacement</v>
          </cell>
          <cell r="M2479" t="str">
            <v>Specific</v>
          </cell>
          <cell r="N2479" t="str">
            <v>UG Cable Replacements</v>
          </cell>
          <cell r="O2479" t="str">
            <v>Closed</v>
          </cell>
          <cell r="P2479">
            <v>8840</v>
          </cell>
          <cell r="Q2479" t="str">
            <v>C28264</v>
          </cell>
          <cell r="R2479">
            <v>39532</v>
          </cell>
          <cell r="S2479" t="str">
            <v>walshn</v>
          </cell>
          <cell r="U2479" t="str">
            <v>Replace cable on 7J387 and HT42.</v>
          </cell>
          <cell r="V2479" t="str">
            <v xml:space="preserve">  </v>
          </cell>
          <cell r="W2479" t="str">
            <v xml:space="preserve">See attached.  </v>
          </cell>
          <cell r="X2479" t="str">
            <v>Div Ops-NE Electric</v>
          </cell>
          <cell r="Y2479" t="str">
            <v>75005310E</v>
          </cell>
          <cell r="Z2479" t="str">
            <v>MAE1000 - MA Electric Distribution PC</v>
          </cell>
          <cell r="AA2479" t="str">
            <v>NONE</v>
          </cell>
          <cell r="AB2479" t="str">
            <v>MASS PLANT - MA 5310 - MAE1000</v>
          </cell>
          <cell r="AE2479">
            <v>2</v>
          </cell>
          <cell r="AF2479" t="str">
            <v>2</v>
          </cell>
          <cell r="AG2479">
            <v>39982</v>
          </cell>
          <cell r="AH2479">
            <v>200000</v>
          </cell>
          <cell r="AI2479">
            <v>0</v>
          </cell>
          <cell r="AJ2479">
            <v>1</v>
          </cell>
          <cell r="AK2479">
            <v>1</v>
          </cell>
          <cell r="AL2479">
            <v>0</v>
          </cell>
          <cell r="AM2479">
            <v>1</v>
          </cell>
          <cell r="AN2479">
            <v>1</v>
          </cell>
        </row>
        <row r="2480">
          <cell r="A2480" t="str">
            <v>C028291</v>
          </cell>
          <cell r="B2480">
            <v>5310</v>
          </cell>
          <cell r="D2480" t="str">
            <v>Install new fire alarm</v>
          </cell>
          <cell r="E2480" t="str">
            <v>P_Electric GenPlant Fac IT Share MA</v>
          </cell>
          <cell r="G2480" t="str">
            <v>NONE</v>
          </cell>
          <cell r="H2480" t="str">
            <v>NONE</v>
          </cell>
          <cell r="O2480" t="str">
            <v>Closed</v>
          </cell>
          <cell r="Q2480" t="str">
            <v>C28291</v>
          </cell>
          <cell r="R2480">
            <v>39535</v>
          </cell>
          <cell r="S2480" t="str">
            <v>prescg</v>
          </cell>
          <cell r="U2480" t="str">
            <v>Install new fire alarm system in Malden</v>
          </cell>
          <cell r="V2480" t="str">
            <v xml:space="preserve">  </v>
          </cell>
          <cell r="W2480" t="str">
            <v xml:space="preserve">  </v>
          </cell>
          <cell r="X2480" t="str">
            <v>Conversion Only</v>
          </cell>
          <cell r="Y2480" t="str">
            <v>99995310E</v>
          </cell>
          <cell r="Z2480" t="str">
            <v>MAE1000 - MA Electric Distribution PC</v>
          </cell>
          <cell r="AA2480" t="str">
            <v>NONE</v>
          </cell>
          <cell r="AB2480" t="str">
            <v>SERVICE BLDG-170 MEDFORD STREET, MA</v>
          </cell>
          <cell r="AE2480">
            <v>1</v>
          </cell>
          <cell r="AF2480" t="str">
            <v>1</v>
          </cell>
          <cell r="AG2480">
            <v>39538</v>
          </cell>
          <cell r="AH2480">
            <v>85000</v>
          </cell>
          <cell r="AI2480">
            <v>1</v>
          </cell>
          <cell r="AJ2480">
            <v>1</v>
          </cell>
          <cell r="AK2480">
            <v>1</v>
          </cell>
          <cell r="AL2480">
            <v>0</v>
          </cell>
          <cell r="AM2480">
            <v>1</v>
          </cell>
          <cell r="AN2480">
            <v>1</v>
          </cell>
        </row>
        <row r="2481">
          <cell r="A2481" t="str">
            <v>C028295</v>
          </cell>
          <cell r="B2481">
            <v>5310</v>
          </cell>
          <cell r="D2481" t="str">
            <v>DOTNR-MHD#604431- Pleasant St Brock</v>
          </cell>
          <cell r="E2481" t="str">
            <v>P_Electric Distribution Line MA</v>
          </cell>
          <cell r="G2481" t="str">
            <v>49</v>
          </cell>
          <cell r="H2481" t="str">
            <v>NONE</v>
          </cell>
          <cell r="I2481" t="str">
            <v>OSIMBONI, AYO</v>
          </cell>
          <cell r="J2481" t="str">
            <v>Statutory/Regulatory</v>
          </cell>
          <cell r="L2481" t="str">
            <v>Public Requirements</v>
          </cell>
          <cell r="M2481" t="str">
            <v>Specific</v>
          </cell>
          <cell r="O2481" t="str">
            <v>Closed</v>
          </cell>
          <cell r="P2481">
            <v>7972</v>
          </cell>
          <cell r="Q2481" t="str">
            <v>C28295</v>
          </cell>
          <cell r="R2481">
            <v>39538</v>
          </cell>
          <cell r="S2481" t="str">
            <v>mullit</v>
          </cell>
          <cell r="U2481" t="str">
            <v>DOTNR-MHD#604431- Pleasant Street at Westgate Brockton- Non-reimbursable MHD project that is calling for the install and removal of 16 JO Poles and transfer of equipment.</v>
          </cell>
          <cell r="V2481" t="str">
            <v>This project will impact late FY09 or early FY10 budget.  State is looking at a spring 2009 Const. date.</v>
          </cell>
          <cell r="W2481" t="str">
            <v xml:space="preserve">This is in support of Mass Highway Project #604431 for Pleasant Street at Westgate in Brockton.  </v>
          </cell>
          <cell r="X2481" t="str">
            <v>Div Ops-NE Electric</v>
          </cell>
          <cell r="Y2481" t="str">
            <v>75005310E</v>
          </cell>
          <cell r="Z2481" t="str">
            <v>MAE1000 - MA Electric Distribution PC</v>
          </cell>
          <cell r="AA2481" t="str">
            <v>NONE</v>
          </cell>
          <cell r="AB2481" t="str">
            <v>MASS PLANT - MA 5310 - MAE1000</v>
          </cell>
          <cell r="AE2481">
            <v>1</v>
          </cell>
          <cell r="AF2481" t="str">
            <v>1</v>
          </cell>
          <cell r="AG2481">
            <v>39540</v>
          </cell>
          <cell r="AH2481">
            <v>180000</v>
          </cell>
          <cell r="AI2481">
            <v>0</v>
          </cell>
          <cell r="AJ2481">
            <v>1</v>
          </cell>
          <cell r="AK2481">
            <v>1</v>
          </cell>
          <cell r="AL2481">
            <v>0</v>
          </cell>
          <cell r="AM2481">
            <v>1</v>
          </cell>
          <cell r="AN2481">
            <v>1</v>
          </cell>
        </row>
        <row r="2482">
          <cell r="A2482" t="str">
            <v>C028297</v>
          </cell>
          <cell r="B2482">
            <v>5310</v>
          </cell>
          <cell r="D2482" t="str">
            <v>DOTR-MHD#604045-Depot Rd Westminste</v>
          </cell>
          <cell r="E2482" t="str">
            <v>P_Electric Distribution Line MA</v>
          </cell>
          <cell r="G2482" t="str">
            <v>49</v>
          </cell>
          <cell r="H2482" t="str">
            <v>15</v>
          </cell>
          <cell r="I2482" t="str">
            <v>OSIMBONI, AYO</v>
          </cell>
          <cell r="J2482" t="str">
            <v>Statutory/Regulatory</v>
          </cell>
          <cell r="L2482" t="str">
            <v>Public Requirements</v>
          </cell>
          <cell r="M2482" t="str">
            <v>Specific</v>
          </cell>
          <cell r="O2482" t="str">
            <v>Closed</v>
          </cell>
          <cell r="P2482">
            <v>8027</v>
          </cell>
          <cell r="Q2482" t="str">
            <v>C28297</v>
          </cell>
          <cell r="R2482">
            <v>39538</v>
          </cell>
          <cell r="S2482" t="str">
            <v>mullit</v>
          </cell>
          <cell r="U2482" t="str">
            <v>DOTR-MHD#604045-Depot Road in Wesminster- I&amp;R 6 poles and transfer primary and secondary is support of a Reimbursable Mass Highway project.</v>
          </cell>
          <cell r="V2482" t="str">
            <v>This is a reimbursable project and should not have an impact on the FY10 budget.</v>
          </cell>
          <cell r="W2482" t="str">
            <v>This project is in support of MHD project #604045 for Depot Road in Westminster.</v>
          </cell>
          <cell r="X2482" t="str">
            <v>Div Ops-NE Electric</v>
          </cell>
          <cell r="Y2482" t="str">
            <v>75005310E</v>
          </cell>
          <cell r="Z2482" t="str">
            <v>MAE1000 - MA Electric Distribution PC</v>
          </cell>
          <cell r="AA2482" t="str">
            <v>NONE</v>
          </cell>
          <cell r="AB2482" t="str">
            <v>MASS PLANT - MA 5310 - MAE1000</v>
          </cell>
          <cell r="AE2482">
            <v>2</v>
          </cell>
          <cell r="AF2482" t="str">
            <v>2</v>
          </cell>
          <cell r="AG2482">
            <v>39819</v>
          </cell>
          <cell r="AH2482">
            <v>75000</v>
          </cell>
          <cell r="AI2482">
            <v>1</v>
          </cell>
          <cell r="AJ2482">
            <v>1</v>
          </cell>
          <cell r="AK2482">
            <v>1</v>
          </cell>
          <cell r="AL2482">
            <v>0</v>
          </cell>
          <cell r="AM2482">
            <v>1</v>
          </cell>
          <cell r="AN2482">
            <v>1</v>
          </cell>
        </row>
        <row r="2483">
          <cell r="A2483" t="str">
            <v>C028298</v>
          </cell>
          <cell r="B2483">
            <v>5310</v>
          </cell>
          <cell r="D2483" t="str">
            <v>DOTNR-MHD#601922-Townsend Rd Shirle</v>
          </cell>
          <cell r="E2483" t="str">
            <v>P_Electric Distribution Line MA</v>
          </cell>
          <cell r="G2483" t="str">
            <v>49</v>
          </cell>
          <cell r="H2483" t="str">
            <v>NONE</v>
          </cell>
          <cell r="I2483" t="str">
            <v>OSIMBONI, AYODELE</v>
          </cell>
          <cell r="J2483" t="str">
            <v>Statutory/Regulatory</v>
          </cell>
          <cell r="L2483" t="str">
            <v>Public Requirements</v>
          </cell>
          <cell r="M2483" t="str">
            <v>Specific</v>
          </cell>
          <cell r="O2483" t="str">
            <v>Closed</v>
          </cell>
          <cell r="P2483">
            <v>7968</v>
          </cell>
          <cell r="Q2483" t="str">
            <v>C28298</v>
          </cell>
          <cell r="R2483">
            <v>39538</v>
          </cell>
          <cell r="S2483" t="str">
            <v>mullit</v>
          </cell>
          <cell r="U2483" t="str">
            <v>DOTNR-MHD#601922 for Townsend Road in Shirley- I&amp;R 20 poles and transfer facilities.</v>
          </cell>
          <cell r="V2483" t="str">
            <v>This is a non-reimbursable project and will have to be walked into the FY09 budget</v>
          </cell>
          <cell r="W2483" t="str">
            <v>This project is in support of MHD# 601922 and we will be relocating our facilities to newly installed JO poles</v>
          </cell>
          <cell r="X2483" t="str">
            <v>Div Ops-NE Electric</v>
          </cell>
          <cell r="Y2483" t="str">
            <v>75005310E</v>
          </cell>
          <cell r="Z2483" t="str">
            <v>MAE1000 - MA Electric Distribution PC</v>
          </cell>
          <cell r="AA2483" t="str">
            <v>NONE</v>
          </cell>
          <cell r="AB2483" t="str">
            <v>MASS PLANT - MA 5310 - MAE1000</v>
          </cell>
          <cell r="AE2483">
            <v>1</v>
          </cell>
          <cell r="AF2483" t="str">
            <v>1</v>
          </cell>
          <cell r="AG2483">
            <v>39543</v>
          </cell>
          <cell r="AH2483">
            <v>110000</v>
          </cell>
          <cell r="AI2483">
            <v>0</v>
          </cell>
          <cell r="AJ2483">
            <v>1</v>
          </cell>
          <cell r="AK2483">
            <v>1</v>
          </cell>
          <cell r="AL2483">
            <v>0</v>
          </cell>
          <cell r="AM2483">
            <v>1</v>
          </cell>
          <cell r="AN2483">
            <v>1</v>
          </cell>
        </row>
        <row r="2484">
          <cell r="A2484" t="str">
            <v>C028385</v>
          </cell>
          <cell r="B2484">
            <v>5310</v>
          </cell>
          <cell r="D2484" t="str">
            <v>RTU Rplcmnt Prgrm- BSS Transmission</v>
          </cell>
          <cell r="E2484" t="str">
            <v>P_Electric Transmission Sub MA</v>
          </cell>
          <cell r="G2484" t="str">
            <v>NONE</v>
          </cell>
          <cell r="H2484" t="str">
            <v>25</v>
          </cell>
          <cell r="I2484" t="str">
            <v>BRISTOL, MARC</v>
          </cell>
          <cell r="M2484" t="str">
            <v>Specific</v>
          </cell>
          <cell r="O2484" t="str">
            <v>Closed</v>
          </cell>
          <cell r="P2484">
            <v>11983</v>
          </cell>
          <cell r="Q2484" t="str">
            <v>C28385</v>
          </cell>
          <cell r="R2484">
            <v>39545</v>
          </cell>
          <cell r="S2484" t="str">
            <v>allenw</v>
          </cell>
          <cell r="U2484" t="str">
            <v>RTU Replacement Program BSS Trans</v>
          </cell>
          <cell r="V2484" t="str">
            <v xml:space="preserve">  </v>
          </cell>
          <cell r="W2484" t="str">
            <v xml:space="preserve">  </v>
          </cell>
          <cell r="X2484" t="str">
            <v>Conversion Only</v>
          </cell>
          <cell r="Y2484" t="str">
            <v>99995310T</v>
          </cell>
          <cell r="Z2484" t="str">
            <v>FRT5000 - FR Transmission Profit Center</v>
          </cell>
          <cell r="AA2484" t="str">
            <v>NONE</v>
          </cell>
          <cell r="AB2484" t="str">
            <v xml:space="preserve">COMPANY 5310 LEVEL ELECT DIST </v>
          </cell>
          <cell r="AE2484">
            <v>9</v>
          </cell>
          <cell r="AF2484" t="str">
            <v>9</v>
          </cell>
          <cell r="AG2484">
            <v>40232</v>
          </cell>
          <cell r="AH2484">
            <v>51865.02</v>
          </cell>
          <cell r="AI2484">
            <v>1</v>
          </cell>
          <cell r="AJ2484">
            <v>1</v>
          </cell>
          <cell r="AK2484">
            <v>1</v>
          </cell>
          <cell r="AL2484">
            <v>0</v>
          </cell>
          <cell r="AM2484">
            <v>1</v>
          </cell>
          <cell r="AN2484">
            <v>1</v>
          </cell>
        </row>
        <row r="2485">
          <cell r="A2485" t="str">
            <v>C028448</v>
          </cell>
          <cell r="B2485">
            <v>5310</v>
          </cell>
          <cell r="D2485" t="str">
            <v>Metallic Pilot Wire Protection Repl</v>
          </cell>
          <cell r="E2485" t="str">
            <v>P_Electric Distribution Sub MA</v>
          </cell>
          <cell r="F2485" t="str">
            <v>DCIG0508S3</v>
          </cell>
          <cell r="G2485" t="str">
            <v>34</v>
          </cell>
          <cell r="H2485" t="str">
            <v>15</v>
          </cell>
          <cell r="I2485" t="str">
            <v>KELLY, CHRIS</v>
          </cell>
          <cell r="J2485" t="str">
            <v>System Capacity &amp; Performance</v>
          </cell>
          <cell r="K2485" t="str">
            <v>D_Non-REP SUB OTHER</v>
          </cell>
          <cell r="L2485" t="str">
            <v>Reliability - Dist</v>
          </cell>
          <cell r="M2485" t="str">
            <v>Program</v>
          </cell>
          <cell r="O2485" t="str">
            <v>suspended</v>
          </cell>
          <cell r="P2485">
            <v>7387</v>
          </cell>
          <cell r="Q2485" t="str">
            <v>C28448</v>
          </cell>
          <cell r="R2485">
            <v>39553</v>
          </cell>
          <cell r="S2485" t="str">
            <v>nanglf</v>
          </cell>
          <cell r="U2485" t="str">
            <v xml:space="preserve">  </v>
          </cell>
          <cell r="V2485" t="str">
            <v xml:space="preserve">suspended as per Flynn, Janice email on 2/6/12 - projects do not have DOA authorization and were not in the current year budget </v>
          </cell>
          <cell r="W2485" t="str">
            <v xml:space="preserve">  </v>
          </cell>
          <cell r="X2485" t="str">
            <v>Conversion Only</v>
          </cell>
          <cell r="Y2485" t="str">
            <v>99995310E</v>
          </cell>
          <cell r="Z2485" t="str">
            <v>MAE1000 - MA Electric Distribution PC</v>
          </cell>
          <cell r="AA2485" t="str">
            <v>NONE</v>
          </cell>
          <cell r="AB2485" t="str">
            <v xml:space="preserve">COMPANY 5310 LEVEL ELECT DIST </v>
          </cell>
          <cell r="AC2485" t="str">
            <v>A2 C0 X0</v>
          </cell>
          <cell r="AE2485">
            <v>1</v>
          </cell>
          <cell r="AF2485" t="str">
            <v>1</v>
          </cell>
          <cell r="AG2485">
            <v>39857</v>
          </cell>
          <cell r="AH2485">
            <v>160000</v>
          </cell>
        </row>
        <row r="2486">
          <cell r="A2486" t="str">
            <v>C028466</v>
          </cell>
          <cell r="B2486">
            <v>5310</v>
          </cell>
          <cell r="D2486" t="str">
            <v>New England Warehouse Expansion</v>
          </cell>
          <cell r="E2486" t="str">
            <v>P_Electric GenPlant Fac IT Share MA</v>
          </cell>
          <cell r="G2486" t="str">
            <v>NONE</v>
          </cell>
          <cell r="H2486" t="str">
            <v>NONE</v>
          </cell>
          <cell r="O2486" t="str">
            <v>Closed</v>
          </cell>
          <cell r="Q2486" t="str">
            <v>C28466</v>
          </cell>
          <cell r="R2486">
            <v>39554</v>
          </cell>
          <cell r="S2486" t="str">
            <v>prescg</v>
          </cell>
          <cell r="U2486" t="str">
            <v>New England Warehouse Expansion/engineering only for Sutton NEDC</v>
          </cell>
          <cell r="V2486" t="str">
            <v xml:space="preserve">  </v>
          </cell>
          <cell r="W2486" t="str">
            <v xml:space="preserve">  </v>
          </cell>
          <cell r="X2486" t="str">
            <v>Conversion Only</v>
          </cell>
          <cell r="Y2486" t="str">
            <v>99995310E</v>
          </cell>
          <cell r="Z2486" t="str">
            <v>MAE1000 - MA Electric Distribution PC</v>
          </cell>
          <cell r="AA2486" t="str">
            <v>NONE</v>
          </cell>
          <cell r="AB2486" t="str">
            <v>CONSOLIDATED WAREHSE FCLTY NORTHBRD</v>
          </cell>
          <cell r="AE2486">
            <v>1</v>
          </cell>
          <cell r="AF2486" t="str">
            <v>1</v>
          </cell>
          <cell r="AG2486">
            <v>39555</v>
          </cell>
          <cell r="AH2486">
            <v>50000</v>
          </cell>
          <cell r="AI2486">
            <v>1</v>
          </cell>
          <cell r="AJ2486">
            <v>1</v>
          </cell>
          <cell r="AK2486">
            <v>1</v>
          </cell>
          <cell r="AL2486">
            <v>0</v>
          </cell>
          <cell r="AM2486">
            <v>1</v>
          </cell>
          <cell r="AN2486">
            <v>1</v>
          </cell>
        </row>
        <row r="2487">
          <cell r="A2487" t="str">
            <v>C028484</v>
          </cell>
          <cell r="B2487">
            <v>5310</v>
          </cell>
          <cell r="D2487" t="str">
            <v>MA ARP Transformers</v>
          </cell>
          <cell r="E2487" t="str">
            <v>P_Electric Distribution Sub MA</v>
          </cell>
          <cell r="G2487" t="str">
            <v>34</v>
          </cell>
          <cell r="H2487" t="str">
            <v>15</v>
          </cell>
          <cell r="I2487" t="str">
            <v>DUARTE,EILEEN</v>
          </cell>
          <cell r="J2487" t="str">
            <v>Asset Condition</v>
          </cell>
          <cell r="L2487" t="str">
            <v>Asset Replacement</v>
          </cell>
          <cell r="M2487" t="str">
            <v>Program</v>
          </cell>
          <cell r="N2487" t="str">
            <v>Substation Asset Replacement</v>
          </cell>
          <cell r="O2487" t="str">
            <v>open</v>
          </cell>
          <cell r="P2487">
            <v>7359</v>
          </cell>
          <cell r="Q2487" t="str">
            <v>C28484</v>
          </cell>
          <cell r="R2487">
            <v>39554</v>
          </cell>
          <cell r="S2487" t="str">
            <v>mcgraa</v>
          </cell>
          <cell r="U2487" t="str">
            <v>MA Asset Replacement program, transformers</v>
          </cell>
          <cell r="V2487" t="str">
            <v xml:space="preserve">suspended as per Flynn, Janice email on 2/6/12 - projects do not have DOA authorization and were not in the current year budget </v>
          </cell>
          <cell r="W2487" t="str">
            <v>Asset replacement program as sanctioned by DCIG to replace transformers in less healthy condition</v>
          </cell>
          <cell r="X2487" t="str">
            <v>Conversion Only</v>
          </cell>
          <cell r="Y2487" t="str">
            <v>99995310E</v>
          </cell>
          <cell r="Z2487" t="str">
            <v>MAE1000 - MA Electric Distribution PC</v>
          </cell>
          <cell r="AA2487" t="str">
            <v>NONE</v>
          </cell>
          <cell r="AB2487" t="str">
            <v>WESTBORO CONSTRUCTION HEADQRTRS</v>
          </cell>
          <cell r="AC2487" t="str">
            <v>A3 C0 X2</v>
          </cell>
          <cell r="AE2487">
            <v>3</v>
          </cell>
          <cell r="AF2487" t="str">
            <v>3</v>
          </cell>
          <cell r="AG2487">
            <v>39555</v>
          </cell>
          <cell r="AH2487">
            <v>1706000</v>
          </cell>
        </row>
        <row r="2488">
          <cell r="A2488" t="str">
            <v>C028505</v>
          </cell>
          <cell r="B2488">
            <v>5310</v>
          </cell>
          <cell r="D2488" t="str">
            <v>Cannongate URD - Replace cable</v>
          </cell>
          <cell r="E2488" t="str">
            <v>P_Electric Distribution Line MA</v>
          </cell>
          <cell r="G2488" t="str">
            <v>49</v>
          </cell>
          <cell r="H2488" t="str">
            <v>NONE</v>
          </cell>
          <cell r="I2488" t="str">
            <v>GHORAI, SOMA</v>
          </cell>
          <cell r="J2488" t="str">
            <v>Damage/Failure</v>
          </cell>
          <cell r="L2488" t="str">
            <v>Damage/Failure</v>
          </cell>
          <cell r="M2488" t="str">
            <v>Specific</v>
          </cell>
          <cell r="O2488" t="str">
            <v>Closed</v>
          </cell>
          <cell r="P2488">
            <v>7885</v>
          </cell>
          <cell r="Q2488" t="str">
            <v>C28505</v>
          </cell>
          <cell r="R2488">
            <v>39556</v>
          </cell>
          <cell r="S2488" t="str">
            <v>sokoso</v>
          </cell>
          <cell r="U2488" t="str">
            <v>This URD is a 1970's vintage 3-phase loop URD.  An 1800 foot section of the C-phase cable in one of the half-loops is out of service and cannot be repaired.  This project will replace the entire direct-buried system with a radial cond</v>
          </cell>
          <cell r="V2488" t="str">
            <v xml:space="preserve">  </v>
          </cell>
          <cell r="W2488" t="str">
            <v>This URD is a 1970's vintage 3-phase loop URD.  An 1800 foot section of the C-phase cable in one of the half-loops is out of service and cannot be repaired.  This project will replace the entire 2300' direct-buried system with a radial conduit system.  Sp</v>
          </cell>
          <cell r="X2488" t="str">
            <v>Div Ops-NE Electric</v>
          </cell>
          <cell r="Y2488" t="str">
            <v>75005310E</v>
          </cell>
          <cell r="Z2488" t="str">
            <v>MAE1000 - MA Electric Distribution PC</v>
          </cell>
          <cell r="AA2488" t="str">
            <v>NONE</v>
          </cell>
          <cell r="AB2488" t="str">
            <v>MASS PLANT - MA 5310 - MAE1000</v>
          </cell>
          <cell r="AE2488">
            <v>1</v>
          </cell>
          <cell r="AF2488" t="str">
            <v>1</v>
          </cell>
          <cell r="AG2488">
            <v>39604</v>
          </cell>
          <cell r="AH2488">
            <v>170000</v>
          </cell>
          <cell r="AI2488">
            <v>0</v>
          </cell>
          <cell r="AJ2488">
            <v>1</v>
          </cell>
          <cell r="AK2488">
            <v>1</v>
          </cell>
          <cell r="AL2488">
            <v>0</v>
          </cell>
          <cell r="AM2488">
            <v>1</v>
          </cell>
          <cell r="AN2488">
            <v>1</v>
          </cell>
        </row>
        <row r="2489">
          <cell r="A2489" t="str">
            <v>C028506</v>
          </cell>
          <cell r="B2489">
            <v>5310</v>
          </cell>
          <cell r="D2489" t="str">
            <v>SE Main St Somerset Reconductoring</v>
          </cell>
          <cell r="E2489" t="str">
            <v>P_Electric Distribution Line MA</v>
          </cell>
          <cell r="G2489" t="str">
            <v>49</v>
          </cell>
          <cell r="H2489" t="str">
            <v>NONE</v>
          </cell>
          <cell r="J2489" t="str">
            <v>Statutory/Regulatory</v>
          </cell>
          <cell r="L2489" t="str">
            <v>New Business - Commercial</v>
          </cell>
          <cell r="M2489" t="str">
            <v>Specific</v>
          </cell>
          <cell r="O2489" t="str">
            <v>cancelled</v>
          </cell>
          <cell r="P2489">
            <v>8552</v>
          </cell>
          <cell r="Q2489" t="str">
            <v>C28506</v>
          </cell>
          <cell r="R2489">
            <v>39556</v>
          </cell>
          <cell r="S2489" t="str">
            <v>shamom</v>
          </cell>
          <cell r="U2489" t="str">
            <v>18J7 Feeder, Main St Somerset line reconductoring to provide new second service to J&amp;J Marine. This Project scope will be to replace existing 3 phase #2 CU conductor with 477 AL</v>
          </cell>
          <cell r="V2489" t="str">
            <v>Install: 12 poles, 4 Anchors, aprox 4500 ckt-ft of 3-477 AL wires, 1-50 KVA Transformer and other misc OH equipments_x000D_
_x000D_
Remove: 12 poles, 3 Anchors, aprox 4500 ckt-ft of 3-#2 CU wires, 1-25 KVA Transformer and other misc OH equipments</v>
          </cell>
          <cell r="W2489" t="str">
            <v>Customer has initiated a request for an additional second service to the property. The existing 3 phase conductor will not carry any additional load without an upgrade.</v>
          </cell>
          <cell r="X2489" t="str">
            <v>Div Ops-NE Electric</v>
          </cell>
          <cell r="Y2489" t="str">
            <v>75005310E</v>
          </cell>
          <cell r="Z2489" t="str">
            <v>MAE1000 - MA Electric Distribution PC</v>
          </cell>
          <cell r="AA2489" t="str">
            <v>NONE</v>
          </cell>
          <cell r="AB2489" t="str">
            <v>MASS PLANT - MA 5310 - MAE1000</v>
          </cell>
          <cell r="AE2489">
            <v>1</v>
          </cell>
          <cell r="AF2489" t="str">
            <v>1</v>
          </cell>
          <cell r="AG2489">
            <v>39567</v>
          </cell>
          <cell r="AH2489">
            <v>130000</v>
          </cell>
          <cell r="AK2489">
            <v>39960</v>
          </cell>
        </row>
        <row r="2490">
          <cell r="A2490" t="str">
            <v>C028528</v>
          </cell>
          <cell r="B2490">
            <v>5310</v>
          </cell>
          <cell r="D2490" t="str">
            <v>Replace 5 BSS 4kV Reclosers</v>
          </cell>
          <cell r="E2490" t="str">
            <v>P_Electric Distribution Line MA</v>
          </cell>
          <cell r="G2490" t="str">
            <v>42</v>
          </cell>
          <cell r="H2490" t="str">
            <v>NONE</v>
          </cell>
          <cell r="I2490" t="str">
            <v>PARENTEAU, STEVE</v>
          </cell>
          <cell r="J2490" t="str">
            <v>Asset Condition</v>
          </cell>
          <cell r="L2490" t="str">
            <v>Asset Replacement</v>
          </cell>
          <cell r="M2490" t="str">
            <v>Specific</v>
          </cell>
          <cell r="O2490" t="str">
            <v>Closed</v>
          </cell>
          <cell r="P2490">
            <v>8482</v>
          </cell>
          <cell r="Q2490" t="str">
            <v>C28528</v>
          </cell>
          <cell r="R2490">
            <v>39560</v>
          </cell>
          <cell r="S2490" t="str">
            <v>henryj</v>
          </cell>
          <cell r="U2490" t="str">
            <v>Remove 5 antiquated hydraulic, type 'W', reclosers and replace them with electronically controlled, F6 reclosers</v>
          </cell>
          <cell r="V2490" t="str">
            <v xml:space="preserve">  </v>
          </cell>
          <cell r="W2490" t="str">
            <v>The hydraulic, type 'W' reclosers are antiquated reclosers that have had many operating issues over the years.  One of the major problems is the operating ring/lever.  These reclosers require the overhead line worker to manually operate using a switch sti</v>
          </cell>
          <cell r="X2490" t="str">
            <v>Div Ops-NE Electric</v>
          </cell>
          <cell r="Y2490" t="str">
            <v>75005310E</v>
          </cell>
          <cell r="Z2490" t="str">
            <v>MAE1000 - MA Electric Distribution PC</v>
          </cell>
          <cell r="AA2490" t="str">
            <v>NONE</v>
          </cell>
          <cell r="AB2490" t="str">
            <v>MASS PLANT - MA 5310 - MAE1000</v>
          </cell>
          <cell r="AE2490">
            <v>1</v>
          </cell>
          <cell r="AF2490" t="str">
            <v>1</v>
          </cell>
          <cell r="AG2490">
            <v>39703</v>
          </cell>
          <cell r="AH2490">
            <v>205000</v>
          </cell>
          <cell r="AI2490">
            <v>0</v>
          </cell>
          <cell r="AJ2490">
            <v>0</v>
          </cell>
          <cell r="AK2490">
            <v>1</v>
          </cell>
          <cell r="AL2490">
            <v>0</v>
          </cell>
          <cell r="AM2490">
            <v>1</v>
          </cell>
          <cell r="AN2490">
            <v>1</v>
          </cell>
        </row>
        <row r="2491">
          <cell r="A2491" t="str">
            <v>C028533</v>
          </cell>
          <cell r="B2491">
            <v>5310</v>
          </cell>
          <cell r="D2491" t="str">
            <v>Groton Street Sub (DxD)</v>
          </cell>
          <cell r="E2491" t="str">
            <v>P_Electric Distribution Sub MA</v>
          </cell>
          <cell r="G2491" t="str">
            <v>49</v>
          </cell>
          <cell r="H2491" t="str">
            <v>NONE</v>
          </cell>
          <cell r="I2491" t="str">
            <v>EHRET, GRAHAM</v>
          </cell>
          <cell r="J2491" t="str">
            <v>System Capacity &amp; Performance</v>
          </cell>
          <cell r="K2491" t="str">
            <v>D_Non-REP SUB OTHER</v>
          </cell>
          <cell r="L2491" t="str">
            <v>Load Relief</v>
          </cell>
          <cell r="M2491" t="str">
            <v>Specific</v>
          </cell>
          <cell r="O2491" t="str">
            <v>Closed</v>
          </cell>
          <cell r="P2491">
            <v>7313</v>
          </cell>
          <cell r="Q2491" t="str">
            <v>C28533</v>
          </cell>
          <cell r="R2491">
            <v>39561</v>
          </cell>
          <cell r="S2491" t="str">
            <v>ehretg</v>
          </cell>
          <cell r="U2491" t="str">
            <v>The Groton Streets substation project was to install a new control house, new modular feeder position, upgrade the existing modular feeder position, and remove the existing control house.</v>
          </cell>
          <cell r="V2491" t="str">
            <v>This project is for the DxD charges.</v>
          </cell>
          <cell r="W2491" t="str">
            <v>Based on the results of the Pepperell/Dunstable Distribution Study (01/07/04 Nathan Walsh), it is recommended that the 226L2 be installed at the Groton St. substation.  The installation of the 226L2 provides adequate capacity to the area for the length of</v>
          </cell>
          <cell r="X2491" t="str">
            <v>Div Ops-NE Electric</v>
          </cell>
          <cell r="Y2491" t="str">
            <v>75005310E</v>
          </cell>
          <cell r="Z2491" t="str">
            <v>MAE1000 - MA Electric Distribution PC</v>
          </cell>
          <cell r="AA2491" t="str">
            <v>NONE</v>
          </cell>
          <cell r="AB2491" t="str">
            <v>SUB #226 GROTON STREET, PEPPERELL</v>
          </cell>
          <cell r="AE2491">
            <v>1</v>
          </cell>
          <cell r="AF2491" t="str">
            <v>1</v>
          </cell>
          <cell r="AG2491">
            <v>39864</v>
          </cell>
          <cell r="AH2491">
            <v>1857693.04</v>
          </cell>
          <cell r="AI2491">
            <v>0</v>
          </cell>
          <cell r="AJ2491">
            <v>0</v>
          </cell>
          <cell r="AK2491">
            <v>0</v>
          </cell>
          <cell r="AL2491">
            <v>1</v>
          </cell>
          <cell r="AM2491">
            <v>0</v>
          </cell>
          <cell r="AN2491">
            <v>1</v>
          </cell>
        </row>
        <row r="2492">
          <cell r="A2492" t="str">
            <v>C028546</v>
          </cell>
          <cell r="B2492">
            <v>5310</v>
          </cell>
          <cell r="D2492" t="str">
            <v>DOT-MHD#600217 the Causeway</v>
          </cell>
          <cell r="E2492" t="str">
            <v>P_Electric Distribution Line MA</v>
          </cell>
          <cell r="G2492" t="str">
            <v>49</v>
          </cell>
          <cell r="H2492" t="str">
            <v>24</v>
          </cell>
          <cell r="I2492" t="str">
            <v>WYMAN, ANNE</v>
          </cell>
          <cell r="J2492" t="str">
            <v>Statutory/Regulatory</v>
          </cell>
          <cell r="K2492" t="str">
            <v>D_Non-REP LINE OTHER</v>
          </cell>
          <cell r="L2492" t="str">
            <v>Public Requirements</v>
          </cell>
          <cell r="M2492" t="str">
            <v>Specific</v>
          </cell>
          <cell r="O2492" t="str">
            <v>open</v>
          </cell>
          <cell r="P2492">
            <v>7937</v>
          </cell>
          <cell r="Q2492" t="str">
            <v>C28546</v>
          </cell>
          <cell r="R2492">
            <v>39562</v>
          </cell>
          <cell r="S2492" t="str">
            <v>mullit</v>
          </cell>
          <cell r="U2492" t="str">
            <v>DOT-MHD#600217 the Causeway</v>
          </cell>
          <cell r="V2492" t="str">
            <v xml:space="preserve">This is a  part Reimbursable project and will need to be walked into the Late FY09 or early FY10 budget </v>
          </cell>
          <cell r="W2492" t="str">
            <v>This project is in support of Mass Highway project #600217.  We will have to temp relocate about 6 poles along a sea wall then put back.  We will aslo need to relocate depending on sidewalk about 7 other poles</v>
          </cell>
          <cell r="X2492" t="str">
            <v>Div Ops-NE Electric</v>
          </cell>
          <cell r="Y2492" t="str">
            <v>75005310E</v>
          </cell>
          <cell r="Z2492" t="str">
            <v>MAE1000 - MA Electric Distribution PC</v>
          </cell>
          <cell r="AA2492" t="str">
            <v>NONE</v>
          </cell>
          <cell r="AB2492" t="str">
            <v>MASS PLANT - MA 5310 - MAE1000</v>
          </cell>
          <cell r="AC2492" t="str">
            <v>A3 C1 X2</v>
          </cell>
          <cell r="AE2492">
            <v>2</v>
          </cell>
          <cell r="AF2492" t="str">
            <v>2</v>
          </cell>
          <cell r="AG2492">
            <v>41213</v>
          </cell>
          <cell r="AH2492">
            <v>574549</v>
          </cell>
        </row>
        <row r="2493">
          <cell r="A2493" t="str">
            <v>C028604</v>
          </cell>
          <cell r="B2493">
            <v>5310</v>
          </cell>
          <cell r="D2493" t="str">
            <v>A94 Line reconductoring</v>
          </cell>
          <cell r="E2493" t="str">
            <v>P_Electric Transmission Line MA</v>
          </cell>
          <cell r="G2493" t="str">
            <v>NONE</v>
          </cell>
          <cell r="H2493" t="str">
            <v>NONE</v>
          </cell>
          <cell r="O2493" t="str">
            <v>Closed</v>
          </cell>
          <cell r="Q2493" t="str">
            <v>C28604</v>
          </cell>
          <cell r="R2493">
            <v>39570</v>
          </cell>
          <cell r="S2493" t="str">
            <v>schner</v>
          </cell>
          <cell r="U2493" t="str">
            <v>A94 reconductoring per Auburn Area Transmission upgrade study May 2007</v>
          </cell>
          <cell r="V2493" t="str">
            <v xml:space="preserve">Tranfer charges from 9000073971 and adjust forecast for C24626. Re-opened on 8/12/09 due to Accounts Payable has Pro vouchers that cannot pay because workorders have been closed as per email from Pirolla, Victoria K. </v>
          </cell>
          <cell r="W2493" t="str">
            <v>"Study results showed that the loading on this line exceeds its LTE rating after the contingency loss of F19 line. The line loading is projected to reach 101% of LTE rating in 2012.  This line is thermally limited by the existing line conductor, 336.4 ACS</v>
          </cell>
          <cell r="X2493" t="str">
            <v>Div Ops-NE Electric</v>
          </cell>
          <cell r="Y2493" t="str">
            <v>75005310T</v>
          </cell>
          <cell r="Z2493" t="str">
            <v>FRT5000 - FR Transmission Profit Center</v>
          </cell>
          <cell r="AA2493" t="str">
            <v>NONE</v>
          </cell>
          <cell r="AB2493" t="str">
            <v>A94 AUBURN TO PARKVIEW 115KV</v>
          </cell>
          <cell r="AE2493">
            <v>14</v>
          </cell>
          <cell r="AF2493" t="str">
            <v>14</v>
          </cell>
          <cell r="AG2493">
            <v>41213</v>
          </cell>
          <cell r="AH2493">
            <v>3400000</v>
          </cell>
          <cell r="AI2493">
            <v>0</v>
          </cell>
          <cell r="AJ2493">
            <v>0</v>
          </cell>
          <cell r="AK2493">
            <v>0</v>
          </cell>
          <cell r="AL2493">
            <v>1</v>
          </cell>
          <cell r="AM2493">
            <v>0</v>
          </cell>
          <cell r="AN2493">
            <v>1</v>
          </cell>
        </row>
        <row r="2494">
          <cell r="A2494" t="str">
            <v>C028653</v>
          </cell>
          <cell r="B2494">
            <v>5310</v>
          </cell>
          <cell r="D2494" t="str">
            <v>N Grftn Sub -Add 13.8kV mod fdr pos</v>
          </cell>
          <cell r="E2494" t="str">
            <v>P_Electric Distribution Sub MA</v>
          </cell>
          <cell r="G2494" t="str">
            <v>NONE</v>
          </cell>
          <cell r="H2494" t="str">
            <v>NONE</v>
          </cell>
          <cell r="L2494" t="str">
            <v>Load Relief</v>
          </cell>
          <cell r="M2494" t="str">
            <v>Specific</v>
          </cell>
          <cell r="O2494" t="str">
            <v>cancelled</v>
          </cell>
          <cell r="Q2494" t="str">
            <v>C28653</v>
          </cell>
          <cell r="R2494">
            <v>39574</v>
          </cell>
          <cell r="S2494" t="str">
            <v>thomp</v>
          </cell>
          <cell r="U2494" t="str">
            <v>For load relief in Grafton/Millbury area, add new 13.8 kV feeder at N Grafton Sub, remove all old 4 kV equipment</v>
          </cell>
          <cell r="V2494" t="str">
            <v>From 2008 ANnual Plan</v>
          </cell>
          <cell r="W2494" t="str">
            <v xml:space="preserve">load relief; risk 304W6, 304W2, 304W1, 27W5, 304W4, 8W2 exceed 100% SN rating_x000D_
</v>
          </cell>
          <cell r="X2494" t="str">
            <v>Div Ops-NE Electric</v>
          </cell>
          <cell r="Y2494" t="str">
            <v>75005310E</v>
          </cell>
          <cell r="Z2494" t="str">
            <v>MAE1000 - MA Electric Distribution PC</v>
          </cell>
          <cell r="AA2494" t="str">
            <v>NONE</v>
          </cell>
          <cell r="AB2494" t="str">
            <v>SUB #328 NORTH GRAFTON, GRAFTON</v>
          </cell>
          <cell r="AE2494">
            <v>0</v>
          </cell>
          <cell r="AK2494">
            <v>39750</v>
          </cell>
        </row>
        <row r="2495">
          <cell r="A2495" t="str">
            <v>C028654</v>
          </cell>
          <cell r="B2495">
            <v>5310</v>
          </cell>
          <cell r="D2495" t="str">
            <v>BW Grftn- add new 328W1 feeder</v>
          </cell>
          <cell r="E2495" t="str">
            <v>P_Electric Distribution Line MA</v>
          </cell>
          <cell r="G2495" t="str">
            <v>NONE</v>
          </cell>
          <cell r="H2495" t="str">
            <v>NONE</v>
          </cell>
          <cell r="L2495" t="str">
            <v>Load Relief</v>
          </cell>
          <cell r="M2495" t="str">
            <v>Specific</v>
          </cell>
          <cell r="O2495" t="str">
            <v>cancelled</v>
          </cell>
          <cell r="Q2495" t="str">
            <v>C28654</v>
          </cell>
          <cell r="R2495">
            <v>39574</v>
          </cell>
          <cell r="S2495" t="str">
            <v>thomp</v>
          </cell>
          <cell r="U2495" t="str">
            <v>Add mainline for new 328W1 feeder</v>
          </cell>
          <cell r="V2495" t="str">
            <v>2008 System Review</v>
          </cell>
          <cell r="W2495" t="str">
            <v xml:space="preserve">load relief; risk 27W5,304W1,304W4,304W2,304W6, 335W3 will exceed 100% SN rating_x000D_
</v>
          </cell>
          <cell r="X2495" t="str">
            <v>Div Ops-NE Electric</v>
          </cell>
          <cell r="Y2495" t="str">
            <v>75005310E</v>
          </cell>
          <cell r="Z2495" t="str">
            <v>MAE1000 - MA Electric Distribution PC</v>
          </cell>
          <cell r="AA2495" t="str">
            <v>NONE</v>
          </cell>
          <cell r="AB2495" t="str">
            <v>MASS PLANT - MA 5310 - MAE1000</v>
          </cell>
          <cell r="AE2495">
            <v>0</v>
          </cell>
          <cell r="AK2495">
            <v>39750</v>
          </cell>
        </row>
        <row r="2496">
          <cell r="A2496" t="str">
            <v>C028655</v>
          </cell>
          <cell r="B2496">
            <v>5310</v>
          </cell>
          <cell r="D2496" t="str">
            <v>BW Millby- Recond Grafton St 304W4</v>
          </cell>
          <cell r="E2496" t="str">
            <v>P_Electric Distribution Line MA</v>
          </cell>
          <cell r="G2496" t="str">
            <v>30</v>
          </cell>
          <cell r="H2496" t="str">
            <v>NONE</v>
          </cell>
          <cell r="I2496" t="str">
            <v>SAENZ, JENNY</v>
          </cell>
          <cell r="J2496" t="str">
            <v>System Capacity &amp; Performance</v>
          </cell>
          <cell r="K2496" t="str">
            <v>D_Non-REP LINE OTHER</v>
          </cell>
          <cell r="L2496" t="str">
            <v>Load Relief</v>
          </cell>
          <cell r="M2496" t="str">
            <v>Specific</v>
          </cell>
          <cell r="O2496" t="str">
            <v>Closed</v>
          </cell>
          <cell r="P2496">
            <v>7878</v>
          </cell>
          <cell r="Q2496" t="str">
            <v>C28655</v>
          </cell>
          <cell r="R2496">
            <v>39574</v>
          </cell>
          <cell r="S2496" t="str">
            <v>thomp</v>
          </cell>
          <cell r="U2496" t="str">
            <v>Reconductor 2260' to 477 Spacer</v>
          </cell>
          <cell r="V2496" t="str">
            <v>2008-B System Review</v>
          </cell>
          <cell r="W2496" t="str">
            <v>Load Relief; risk overloaded feeders 304W1,304W2, 304W6,304W4, 27W5, 8W2 exceeds 100% SN rating</v>
          </cell>
          <cell r="X2496" t="str">
            <v>Div Ops-NE Electric</v>
          </cell>
          <cell r="Y2496" t="str">
            <v>75005310E</v>
          </cell>
          <cell r="Z2496" t="str">
            <v>MAE1000 - MA Electric Distribution PC</v>
          </cell>
          <cell r="AA2496" t="str">
            <v>NONE</v>
          </cell>
          <cell r="AB2496" t="str">
            <v>MASS PLANT - MA 5310 - MAE1000</v>
          </cell>
          <cell r="AE2496">
            <v>3</v>
          </cell>
          <cell r="AF2496" t="str">
            <v>3</v>
          </cell>
          <cell r="AG2496">
            <v>41213</v>
          </cell>
          <cell r="AH2496">
            <v>417000</v>
          </cell>
          <cell r="AI2496">
            <v>0</v>
          </cell>
          <cell r="AJ2496">
            <v>0</v>
          </cell>
          <cell r="AK2496">
            <v>0</v>
          </cell>
          <cell r="AL2496">
            <v>0</v>
          </cell>
          <cell r="AM2496">
            <v>1</v>
          </cell>
          <cell r="AN2496">
            <v>1</v>
          </cell>
        </row>
        <row r="2497">
          <cell r="A2497" t="str">
            <v>C028656</v>
          </cell>
          <cell r="B2497">
            <v>5310</v>
          </cell>
          <cell r="C2497" t="str">
            <v>Distribution - NE North</v>
          </cell>
          <cell r="D2497" t="str">
            <v>BW Grftn- 304W4 East&amp;Inst Rd 477SP</v>
          </cell>
          <cell r="E2497" t="str">
            <v>P_Electric Distribution Line MA</v>
          </cell>
          <cell r="G2497" t="str">
            <v>NONE</v>
          </cell>
          <cell r="H2497" t="str">
            <v>&lt;Select a value&gt;</v>
          </cell>
          <cell r="I2497" t="str">
            <v>DUNNELLS, MATTHEW</v>
          </cell>
          <cell r="J2497" t="str">
            <v>System Capacity &amp; Performance</v>
          </cell>
          <cell r="K2497" t="str">
            <v>D_Non-REP LINE OTHER</v>
          </cell>
          <cell r="L2497" t="str">
            <v>Load Relief</v>
          </cell>
          <cell r="M2497" t="str">
            <v>Specific</v>
          </cell>
          <cell r="O2497" t="str">
            <v>open</v>
          </cell>
          <cell r="P2497">
            <v>7871</v>
          </cell>
          <cell r="Q2497" t="str">
            <v>C28656</v>
          </cell>
          <cell r="R2497">
            <v>39574</v>
          </cell>
          <cell r="S2497" t="str">
            <v>thomp</v>
          </cell>
          <cell r="U2497" t="str">
            <v>Add new mainline as part of area reconfig.  5435' new 477 Spacer on East St &amp; Inst Rd, Grafton</v>
          </cell>
          <cell r="V2497" t="str">
            <v>2008 System review</v>
          </cell>
          <cell r="W2497" t="str">
            <v>Load relief in north Grafton, 27W5 &amp; 304W1 exceed 100% SN rating</v>
          </cell>
          <cell r="X2497" t="str">
            <v>Div Ops-NE Electric</v>
          </cell>
          <cell r="Y2497" t="str">
            <v>75005310E</v>
          </cell>
          <cell r="Z2497" t="str">
            <v>MAE1000 - MA Electric Distribution PC</v>
          </cell>
          <cell r="AA2497" t="str">
            <v>NONE</v>
          </cell>
          <cell r="AB2497" t="str">
            <v>MASS PLANT - MA 5310 - MAE1000</v>
          </cell>
          <cell r="AC2497" t="str">
            <v>A1 C0 X0</v>
          </cell>
          <cell r="AE2497">
            <v>3</v>
          </cell>
          <cell r="AF2497" t="str">
            <v>3</v>
          </cell>
          <cell r="AG2497">
            <v>41431</v>
          </cell>
          <cell r="AH2497">
            <v>467956</v>
          </cell>
        </row>
        <row r="2498">
          <cell r="A2498" t="str">
            <v>C028658</v>
          </cell>
          <cell r="B2498">
            <v>5310</v>
          </cell>
          <cell r="C2498" t="str">
            <v>Massachusetts - East</v>
          </cell>
          <cell r="D2498" t="str">
            <v>BW Pondvl Sub- new regs 26W2</v>
          </cell>
          <cell r="E2498" t="str">
            <v>P_Electric Distribution Sub MA</v>
          </cell>
          <cell r="G2498" t="str">
            <v>37</v>
          </cell>
          <cell r="H2498" t="str">
            <v>21</v>
          </cell>
          <cell r="I2498" t="str">
            <v>SAENZ, JENNY</v>
          </cell>
          <cell r="J2498" t="str">
            <v>System Capacity &amp; Performance</v>
          </cell>
          <cell r="K2498" t="str">
            <v>D_Non-REP SUB OTHER</v>
          </cell>
          <cell r="L2498" t="str">
            <v>Load Relief</v>
          </cell>
          <cell r="M2498" t="str">
            <v>Specific</v>
          </cell>
          <cell r="O2498" t="str">
            <v>Closed</v>
          </cell>
          <cell r="P2498">
            <v>7229</v>
          </cell>
          <cell r="Q2498" t="str">
            <v>C28658</v>
          </cell>
          <cell r="R2498">
            <v>39574</v>
          </cell>
          <cell r="S2498" t="str">
            <v>thomp</v>
          </cell>
          <cell r="U2498" t="str">
            <v>upgrade 26W2 regs to 333 kVA and reconduct 0.6 miles of 3-4/0 Al with 3-477 Al along Washington St.</v>
          </cell>
          <cell r="V2498" t="str">
            <v xml:space="preserve">2008-B System Review </v>
          </cell>
          <cell r="W2498" t="str">
            <v xml:space="preserve">Raise 26W4 feeder capacity; risk 26W4 @ 104% SN rating_x000D_
</v>
          </cell>
          <cell r="X2498" t="str">
            <v>Div Ops-NE Electric</v>
          </cell>
          <cell r="Y2498" t="str">
            <v>75005310E</v>
          </cell>
          <cell r="Z2498" t="str">
            <v>MAE1000 - MA Electric Distribution PC</v>
          </cell>
          <cell r="AA2498" t="str">
            <v>NONE</v>
          </cell>
          <cell r="AB2498" t="str">
            <v>SUB #26 PONDVILLE, AUBURN</v>
          </cell>
          <cell r="AE2498">
            <v>2</v>
          </cell>
          <cell r="AF2498" t="str">
            <v>2</v>
          </cell>
          <cell r="AG2498">
            <v>40085</v>
          </cell>
          <cell r="AH2498">
            <v>385000</v>
          </cell>
          <cell r="AI2498">
            <v>0</v>
          </cell>
          <cell r="AJ2498">
            <v>0</v>
          </cell>
          <cell r="AK2498">
            <v>0</v>
          </cell>
          <cell r="AL2498">
            <v>0</v>
          </cell>
          <cell r="AM2498">
            <v>1</v>
          </cell>
          <cell r="AN2498">
            <v>1</v>
          </cell>
        </row>
        <row r="2499">
          <cell r="A2499" t="str">
            <v>C028659</v>
          </cell>
          <cell r="B2499">
            <v>5310</v>
          </cell>
          <cell r="C2499" t="str">
            <v>Distribution - NE North</v>
          </cell>
          <cell r="D2499" t="str">
            <v>BW Worc-New 8W1 Stpdn Area</v>
          </cell>
          <cell r="E2499" t="str">
            <v>P_Electric Distribution Line MA</v>
          </cell>
          <cell r="G2499" t="str">
            <v>30</v>
          </cell>
          <cell r="H2499" t="str">
            <v>15</v>
          </cell>
          <cell r="I2499" t="str">
            <v>HALL, TIMOTHY</v>
          </cell>
          <cell r="J2499" t="str">
            <v>System Capacity &amp; Performance</v>
          </cell>
          <cell r="K2499" t="str">
            <v>D_Non-REP LINE OTHER</v>
          </cell>
          <cell r="L2499" t="str">
            <v>Load Relief</v>
          </cell>
          <cell r="M2499" t="str">
            <v>Specific</v>
          </cell>
          <cell r="O2499" t="str">
            <v>open</v>
          </cell>
          <cell r="P2499">
            <v>7882</v>
          </cell>
          <cell r="Q2499" t="str">
            <v>C28659</v>
          </cell>
          <cell r="R2499">
            <v>39574</v>
          </cell>
          <cell r="S2499" t="str">
            <v>thomp</v>
          </cell>
          <cell r="U2499" t="str">
            <v>Add new 3-333 kVA stepdowns on 8W1, add new UG cable on Providence St to end of present 8W1 stepdn area along Winthrop St &amp; Granite St.  Add new swgr to make tie &amp; split the exiting stepdn area into 2 areas.</v>
          </cell>
          <cell r="V2499" t="str">
            <v xml:space="preserve">2008 system review </v>
          </cell>
          <cell r="W2499" t="str">
            <v xml:space="preserve">Existing 8W1 stepdn area at Winthrop &amp; Granite Sts overloaded.  Risk- stepdn xfmr at 133%SN rating_x000D_
</v>
          </cell>
          <cell r="X2499" t="str">
            <v>Div Ops-NE Electric</v>
          </cell>
          <cell r="Y2499" t="str">
            <v>75005310E</v>
          </cell>
          <cell r="Z2499" t="str">
            <v>MAE1000 - MA Electric Distribution PC</v>
          </cell>
          <cell r="AA2499" t="str">
            <v>NONE</v>
          </cell>
          <cell r="AB2499" t="str">
            <v>MASS PLANT - MA 5310 - MAE1000</v>
          </cell>
          <cell r="AC2499" t="str">
            <v>A4 C1 X1</v>
          </cell>
          <cell r="AE2499">
            <v>2</v>
          </cell>
          <cell r="AF2499" t="str">
            <v>2</v>
          </cell>
          <cell r="AG2499">
            <v>39883</v>
          </cell>
          <cell r="AH2499">
            <v>419000</v>
          </cell>
        </row>
        <row r="2500">
          <cell r="A2500" t="str">
            <v>C028660</v>
          </cell>
          <cell r="B2500">
            <v>5310</v>
          </cell>
          <cell r="D2500" t="str">
            <v>BW 5 Cor Sub- Add new fdr pos</v>
          </cell>
          <cell r="E2500" t="str">
            <v>P_Electric Distribution Sub MA</v>
          </cell>
          <cell r="G2500" t="str">
            <v>NONE</v>
          </cell>
          <cell r="H2500" t="str">
            <v>NONE</v>
          </cell>
          <cell r="L2500" t="str">
            <v>Load Relief</v>
          </cell>
          <cell r="M2500" t="str">
            <v>Specific</v>
          </cell>
          <cell r="O2500" t="str">
            <v>cancelled</v>
          </cell>
          <cell r="Q2500" t="str">
            <v>C28660</v>
          </cell>
          <cell r="R2500">
            <v>39574</v>
          </cell>
          <cell r="S2500" t="str">
            <v>thomp</v>
          </cell>
          <cell r="U2500" t="str">
            <v>Add new feeder position at 5 corner sub</v>
          </cell>
          <cell r="V2500" t="str">
            <v>2008 system review</v>
          </cell>
          <cell r="W2500" t="str">
            <v>load relief; risk 527L1 &amp; 507L1 exceed 100% SN rating</v>
          </cell>
          <cell r="X2500" t="str">
            <v>Div Ops-NE Electric</v>
          </cell>
          <cell r="Y2500" t="str">
            <v>75005310E</v>
          </cell>
          <cell r="Z2500" t="str">
            <v>MAE1000 - MA Electric Distribution PC</v>
          </cell>
          <cell r="AA2500" t="str">
            <v>NONE</v>
          </cell>
          <cell r="AB2500" t="str">
            <v>SUB #527 FIVE CORNERS, GRANBY</v>
          </cell>
          <cell r="AE2500">
            <v>0</v>
          </cell>
          <cell r="AK2500">
            <v>39756</v>
          </cell>
        </row>
        <row r="2501">
          <cell r="A2501" t="str">
            <v>C028661</v>
          </cell>
          <cell r="B2501">
            <v>5310</v>
          </cell>
          <cell r="D2501" t="str">
            <v>BW Granby - New 527L2 feeder</v>
          </cell>
          <cell r="E2501" t="str">
            <v>P_Electric Distribution Line MA</v>
          </cell>
          <cell r="G2501" t="str">
            <v>NONE</v>
          </cell>
          <cell r="H2501" t="str">
            <v>NONE</v>
          </cell>
          <cell r="L2501" t="str">
            <v>Load Relief</v>
          </cell>
          <cell r="M2501" t="str">
            <v>Specific</v>
          </cell>
          <cell r="O2501" t="str">
            <v>cancelled</v>
          </cell>
          <cell r="Q2501" t="str">
            <v>C28661</v>
          </cell>
          <cell r="R2501">
            <v>39574</v>
          </cell>
          <cell r="S2501" t="str">
            <v>thomp</v>
          </cell>
          <cell r="U2501" t="str">
            <v>add 5200' mainline for new feeder to split existing 527L1</v>
          </cell>
          <cell r="V2501" t="str">
            <v>2008 system review</v>
          </cell>
          <cell r="W2501" t="str">
            <v>Load relief; risk  527W1 &amp; 507L1 fdrs exceed 100% SN rating</v>
          </cell>
          <cell r="X2501" t="str">
            <v>Div Ops-NE Electric</v>
          </cell>
          <cell r="Y2501" t="str">
            <v>75005310E</v>
          </cell>
          <cell r="Z2501" t="str">
            <v>MAE1000 - MA Electric Distribution PC</v>
          </cell>
          <cell r="AA2501" t="str">
            <v>NONE</v>
          </cell>
          <cell r="AB2501" t="str">
            <v>MASS PLANT - MA 5310 - MAE1000</v>
          </cell>
          <cell r="AE2501">
            <v>0</v>
          </cell>
          <cell r="AK2501">
            <v>39756</v>
          </cell>
        </row>
        <row r="2502">
          <cell r="A2502" t="str">
            <v>C028662</v>
          </cell>
          <cell r="B2502">
            <v>5310</v>
          </cell>
          <cell r="D2502" t="str">
            <v>BW E Lngmdw Sub - new fdr pos</v>
          </cell>
          <cell r="E2502" t="str">
            <v>P_Electric Distribution Sub MA</v>
          </cell>
          <cell r="G2502" t="str">
            <v>NONE</v>
          </cell>
          <cell r="H2502" t="str">
            <v>NONE</v>
          </cell>
          <cell r="L2502" t="str">
            <v>Load Relief</v>
          </cell>
          <cell r="M2502" t="str">
            <v>Specific</v>
          </cell>
          <cell r="O2502" t="str">
            <v>cancelled</v>
          </cell>
          <cell r="Q2502" t="str">
            <v>C28662</v>
          </cell>
          <cell r="R2502">
            <v>39574</v>
          </cell>
          <cell r="S2502" t="str">
            <v>thomp</v>
          </cell>
          <cell r="U2502" t="str">
            <v xml:space="preserve">Add new feeder position at E Longmdw sub </v>
          </cell>
          <cell r="V2502" t="str">
            <v>2008 system review</v>
          </cell>
          <cell r="W2502" t="str">
            <v xml:space="preserve">Load relief; risk 522L4, 508L4 loaded exceed 100% SN rating &amp; 508L5 at 99% SN rating_x000D_
</v>
          </cell>
          <cell r="X2502" t="str">
            <v>Div Ops-NE Electric</v>
          </cell>
          <cell r="Y2502" t="str">
            <v>75005310E</v>
          </cell>
          <cell r="Z2502" t="str">
            <v>MAE1000 - MA Electric Distribution PC</v>
          </cell>
          <cell r="AA2502" t="str">
            <v>NONE</v>
          </cell>
          <cell r="AB2502" t="str">
            <v>SUB #508 EAST LONGMEADOW, EAST LONG</v>
          </cell>
          <cell r="AE2502">
            <v>0</v>
          </cell>
          <cell r="AK2502">
            <v>39756</v>
          </cell>
        </row>
        <row r="2503">
          <cell r="A2503" t="str">
            <v>C028663</v>
          </cell>
          <cell r="B2503">
            <v>5310</v>
          </cell>
          <cell r="D2503" t="str">
            <v>BW E Lngmdw- new feeder</v>
          </cell>
          <cell r="E2503" t="str">
            <v>P_Electric Distribution Line MA</v>
          </cell>
          <cell r="G2503" t="str">
            <v>NONE</v>
          </cell>
          <cell r="H2503" t="str">
            <v>NONE</v>
          </cell>
          <cell r="L2503" t="str">
            <v>Load Relief</v>
          </cell>
          <cell r="M2503" t="str">
            <v>Specific</v>
          </cell>
          <cell r="O2503" t="str">
            <v>cancelled</v>
          </cell>
          <cell r="Q2503" t="str">
            <v>C28663</v>
          </cell>
          <cell r="R2503">
            <v>39574</v>
          </cell>
          <cell r="S2503" t="str">
            <v>thomp</v>
          </cell>
          <cell r="U2503" t="str">
            <v>Add new feeder at e longmeadow sub for load releif</v>
          </cell>
          <cell r="V2503" t="str">
            <v>2008 system review</v>
          </cell>
          <cell r="W2503" t="str">
            <v>load relief; risk 522L4 and 504L4 exceed 100% SN rating, 508L5 at 99% SN rating</v>
          </cell>
          <cell r="X2503" t="str">
            <v>Div Ops-NE Electric</v>
          </cell>
          <cell r="Y2503" t="str">
            <v>75005310E</v>
          </cell>
          <cell r="Z2503" t="str">
            <v>MAE1000 - MA Electric Distribution PC</v>
          </cell>
          <cell r="AA2503" t="str">
            <v>NONE</v>
          </cell>
          <cell r="AB2503" t="str">
            <v>MASS PLANT - MA 5310 - MAE1000</v>
          </cell>
          <cell r="AE2503">
            <v>0</v>
          </cell>
          <cell r="AK2503">
            <v>39756</v>
          </cell>
        </row>
        <row r="2504">
          <cell r="A2504" t="str">
            <v>C028664</v>
          </cell>
          <cell r="B2504">
            <v>5310</v>
          </cell>
          <cell r="D2504" t="str">
            <v>BW West St Sub- 901W1 new regs</v>
          </cell>
          <cell r="E2504" t="str">
            <v>P_Electric Distribution Sub MA</v>
          </cell>
          <cell r="G2504" t="str">
            <v>NONE</v>
          </cell>
          <cell r="H2504" t="str">
            <v>NONE</v>
          </cell>
          <cell r="L2504" t="str">
            <v>Load Relief</v>
          </cell>
          <cell r="M2504" t="str">
            <v>Specific</v>
          </cell>
          <cell r="O2504" t="str">
            <v>cancelled</v>
          </cell>
          <cell r="Q2504" t="str">
            <v>C28664</v>
          </cell>
          <cell r="R2504">
            <v>39574</v>
          </cell>
          <cell r="S2504" t="str">
            <v>thomp</v>
          </cell>
          <cell r="U2504" t="str">
            <v>upgrade voltage regs on 901W1 feeder</v>
          </cell>
          <cell r="V2504" t="str">
            <v>2008 system review</v>
          </cell>
          <cell r="W2504" t="str">
            <v>load relief; risk 901W1 feeder overloaded</v>
          </cell>
          <cell r="X2504" t="str">
            <v>Div Ops-NE Electric</v>
          </cell>
          <cell r="Y2504" t="str">
            <v>75005310E</v>
          </cell>
          <cell r="Z2504" t="str">
            <v>MAE1000 - MA Electric Distribution PC</v>
          </cell>
          <cell r="AA2504" t="str">
            <v>NONE</v>
          </cell>
          <cell r="AB2504" t="str">
            <v>SUB #1 WEST STREET, NORTHAMPTON</v>
          </cell>
          <cell r="AE2504">
            <v>0</v>
          </cell>
          <cell r="AK2504">
            <v>39756</v>
          </cell>
        </row>
        <row r="2505">
          <cell r="A2505" t="str">
            <v>C028665</v>
          </cell>
          <cell r="B2505">
            <v>5310</v>
          </cell>
          <cell r="D2505" t="str">
            <v xml:space="preserve">BW Stockbrdg Sub-upgrd W1 vlt regs </v>
          </cell>
          <cell r="E2505" t="str">
            <v>P_Electric Distribution Sub MA</v>
          </cell>
          <cell r="G2505" t="str">
            <v>NONE</v>
          </cell>
          <cell r="H2505" t="str">
            <v>NONE</v>
          </cell>
          <cell r="L2505" t="str">
            <v>Load Relief</v>
          </cell>
          <cell r="M2505" t="str">
            <v>Specific</v>
          </cell>
          <cell r="O2505" t="str">
            <v>cancelled</v>
          </cell>
          <cell r="Q2505" t="str">
            <v>C28665</v>
          </cell>
          <cell r="R2505">
            <v>39574</v>
          </cell>
          <cell r="S2505" t="str">
            <v>thomp</v>
          </cell>
          <cell r="U2505" t="str">
            <v>upgrade 1102W1 voltage regs, use regs from West St Sub, Northampton</v>
          </cell>
          <cell r="V2505" t="str">
            <v>2008 system review</v>
          </cell>
          <cell r="W2505" t="str">
            <v>Load Relief- risk  1102W1 feeder exceeds 100% SN rating</v>
          </cell>
          <cell r="X2505" t="str">
            <v>Div Ops-NE Electric</v>
          </cell>
          <cell r="Y2505" t="str">
            <v>75005310E</v>
          </cell>
          <cell r="Z2505" t="str">
            <v>MAE1000 - MA Electric Distribution PC</v>
          </cell>
          <cell r="AA2505" t="str">
            <v>NONE</v>
          </cell>
          <cell r="AB2505" t="str">
            <v>SUB #2 STOCKBRIDGE - CHERRY HILL, S</v>
          </cell>
          <cell r="AE2505">
            <v>0</v>
          </cell>
          <cell r="AK2505">
            <v>39756</v>
          </cell>
        </row>
        <row r="2506">
          <cell r="A2506" t="str">
            <v>C028666</v>
          </cell>
          <cell r="B2506">
            <v>5310</v>
          </cell>
          <cell r="D2506" t="str">
            <v>BW Meadow St Sub- new fdr pos</v>
          </cell>
          <cell r="E2506" t="str">
            <v>P_Electric Distribution Sub MA</v>
          </cell>
          <cell r="G2506" t="str">
            <v>NONE</v>
          </cell>
          <cell r="H2506" t="str">
            <v>NONE</v>
          </cell>
          <cell r="L2506" t="str">
            <v>Load Relief</v>
          </cell>
          <cell r="M2506" t="str">
            <v>Specific</v>
          </cell>
          <cell r="O2506" t="str">
            <v>cancelled</v>
          </cell>
          <cell r="Q2506" t="str">
            <v>C28666</v>
          </cell>
          <cell r="R2506">
            <v>39574</v>
          </cell>
          <cell r="S2506" t="str">
            <v>thomp</v>
          </cell>
          <cell r="U2506" t="str">
            <v>ad new feeder position at Meadow St sub, Spencer</v>
          </cell>
          <cell r="V2506" t="str">
            <v>2008 system review</v>
          </cell>
          <cell r="W2506" t="str">
            <v>Load relief; risk 552L1 and 21W1 feeders overloaded exceeding 100% SN rating</v>
          </cell>
          <cell r="X2506" t="str">
            <v>Div Ops-NE Electric</v>
          </cell>
          <cell r="Y2506" t="str">
            <v>75005310E</v>
          </cell>
          <cell r="Z2506" t="str">
            <v>MAE1000 - MA Electric Distribution PC</v>
          </cell>
          <cell r="AA2506" t="str">
            <v>NONE</v>
          </cell>
          <cell r="AB2506" t="str">
            <v>SUB #552 MEADOW STREET, SPENCER</v>
          </cell>
          <cell r="AE2506">
            <v>0</v>
          </cell>
          <cell r="AK2506">
            <v>39756</v>
          </cell>
        </row>
        <row r="2507">
          <cell r="A2507" t="str">
            <v>C028667</v>
          </cell>
          <cell r="B2507">
            <v>5310</v>
          </cell>
          <cell r="D2507" t="str">
            <v>BW N Oxford Sub- add 2 new fdr pos</v>
          </cell>
          <cell r="E2507" t="str">
            <v>P_Electric Distribution Sub MA</v>
          </cell>
          <cell r="G2507" t="str">
            <v>27</v>
          </cell>
          <cell r="H2507" t="str">
            <v>25</v>
          </cell>
          <cell r="I2507" t="str">
            <v>DUNNELLS, MATTHEW</v>
          </cell>
          <cell r="J2507" t="str">
            <v>System Capacity &amp; Performance</v>
          </cell>
          <cell r="K2507" t="str">
            <v>D_Non-REP SUB OTHER</v>
          </cell>
          <cell r="L2507" t="str">
            <v>Load Relief</v>
          </cell>
          <cell r="M2507" t="str">
            <v>Specific</v>
          </cell>
          <cell r="O2507" t="str">
            <v>initiated</v>
          </cell>
          <cell r="P2507">
            <v>7228</v>
          </cell>
          <cell r="Q2507" t="str">
            <v>C28667</v>
          </cell>
          <cell r="R2507">
            <v>39574</v>
          </cell>
          <cell r="S2507" t="str">
            <v>thomp</v>
          </cell>
          <cell r="U2507" t="str">
            <v>complete third bay with 2 new feeder positions_x000D_
_x000D_
Add second 24/32/40 MVA Xfr at N. Oxford substion and repace existing E. Webster substation transformer with a 24/32/40 MVA.</v>
          </cell>
          <cell r="V2507" t="str">
            <v>2008 system review</v>
          </cell>
          <cell r="W2507" t="str">
            <v xml:space="preserve">Load Relief;  risk  406L3, 406L4, 26W3, 26W4_x000D_
406L3   93%     406L4   77%      26W3  71%      26W4   67%_x000D_
Load Relief;    406L2   26W3  26W4  406W3 improve ties reduces load on heavily loaded feeder and reduces the outage exposure violations._x000D_
</v>
          </cell>
          <cell r="X2507" t="str">
            <v>Div Ops-NE Electric</v>
          </cell>
          <cell r="Y2507" t="str">
            <v>75005310E</v>
          </cell>
          <cell r="Z2507" t="str">
            <v>MAE1000 - MA Electric Distribution PC</v>
          </cell>
          <cell r="AA2507" t="str">
            <v>NONE</v>
          </cell>
          <cell r="AB2507" t="str">
            <v>SUB #406 NORTH OXFORD #2, OXFORD</v>
          </cell>
          <cell r="AC2507" t="str">
            <v>A0 C0 X0</v>
          </cell>
          <cell r="AE2507">
            <v>0</v>
          </cell>
        </row>
        <row r="2508">
          <cell r="A2508" t="str">
            <v>C028668</v>
          </cell>
          <cell r="B2508">
            <v>5310</v>
          </cell>
          <cell r="D2508" t="str">
            <v>BW Oxfrd- Add new 406L6 feeder</v>
          </cell>
          <cell r="E2508" t="str">
            <v>P_Electric Distribution Line MA</v>
          </cell>
          <cell r="G2508" t="str">
            <v>30</v>
          </cell>
          <cell r="H2508" t="str">
            <v>&lt;Select a value&gt;</v>
          </cell>
          <cell r="I2508" t="str">
            <v>DUNNELLS, MATTHEW</v>
          </cell>
          <cell r="J2508" t="str">
            <v>System Capacity &amp; Performance</v>
          </cell>
          <cell r="K2508" t="str">
            <v>D_Non-REP LINE OTHER</v>
          </cell>
          <cell r="L2508" t="str">
            <v>Load Relief</v>
          </cell>
          <cell r="M2508" t="str">
            <v>Specific</v>
          </cell>
          <cell r="O2508" t="str">
            <v>open</v>
          </cell>
          <cell r="P2508">
            <v>7880</v>
          </cell>
          <cell r="Q2508" t="str">
            <v>C28668</v>
          </cell>
          <cell r="R2508">
            <v>39574</v>
          </cell>
          <cell r="S2508" t="str">
            <v>thomp</v>
          </cell>
          <cell r="U2508" t="str">
            <v>Dbl ckt 477 Sp Cbl 16589' R/W along 406L3, Dbl Ckt 477 Sp Cbl 1190' on Charlton Rd with 406L3,  Recond with 477 spacer cbl thru Sunset Dr area to beginning of Old Dudley Rd,  Recond 477 Spacer cbl 15112' along old Dudley Rd to jct wit</v>
          </cell>
          <cell r="V2508" t="str">
            <v xml:space="preserve">2008 system review </v>
          </cell>
          <cell r="W2508" t="str">
            <v xml:space="preserve">Load Relief; risk  406L3 26W3 26W4 exceed 100% SN rating  406L2 at 99% SN rating_x000D_
</v>
          </cell>
          <cell r="X2508" t="str">
            <v>Div Ops-NE Electric</v>
          </cell>
          <cell r="Y2508" t="str">
            <v>75005310E</v>
          </cell>
          <cell r="Z2508" t="str">
            <v>MAE1000 - MA Electric Distribution PC</v>
          </cell>
          <cell r="AA2508" t="str">
            <v>NONE</v>
          </cell>
          <cell r="AB2508" t="str">
            <v>MASS PLANT - MA 5310 - MAE1000</v>
          </cell>
          <cell r="AC2508" t="str">
            <v>A0 C0 X0</v>
          </cell>
          <cell r="AE2508">
            <v>2</v>
          </cell>
          <cell r="AF2508" t="str">
            <v>2</v>
          </cell>
          <cell r="AG2508">
            <v>40115</v>
          </cell>
          <cell r="AH2508">
            <v>100000</v>
          </cell>
        </row>
        <row r="2509">
          <cell r="A2509" t="str">
            <v>C028669</v>
          </cell>
          <cell r="B2509">
            <v>5310</v>
          </cell>
          <cell r="D2509" t="str">
            <v>BW Oxford- Add fdr tie Dark Horse R</v>
          </cell>
          <cell r="E2509" t="str">
            <v>P_Electric Distribution Line MA</v>
          </cell>
          <cell r="G2509" t="str">
            <v>NONE</v>
          </cell>
          <cell r="H2509" t="str">
            <v>NONE</v>
          </cell>
          <cell r="L2509" t="str">
            <v>Load Relief</v>
          </cell>
          <cell r="M2509" t="str">
            <v>Specific</v>
          </cell>
          <cell r="O2509" t="str">
            <v>cancelled</v>
          </cell>
          <cell r="Q2509" t="str">
            <v>C28669</v>
          </cell>
          <cell r="R2509">
            <v>39574</v>
          </cell>
          <cell r="S2509" t="str">
            <v>thomp</v>
          </cell>
          <cell r="U2509" t="str">
            <v>add 3900' for new feeder tie at Dark Horse Reservoir, Oxford</v>
          </cell>
          <cell r="V2509" t="str">
            <v>2008 system review</v>
          </cell>
          <cell r="W2509" t="str">
            <v>load relief;  risk  406L2, 406L3, 26W3, 26W4 loaded greater than 100% SN rating</v>
          </cell>
          <cell r="X2509" t="str">
            <v>Div Ops-NE Electric</v>
          </cell>
          <cell r="Y2509" t="str">
            <v>75005310E</v>
          </cell>
          <cell r="Z2509" t="str">
            <v>MAE1000 - MA Electric Distribution PC</v>
          </cell>
          <cell r="AA2509" t="str">
            <v>NONE</v>
          </cell>
          <cell r="AB2509" t="str">
            <v>MASS PLANT - MA 5310 - MAE1000</v>
          </cell>
          <cell r="AE2509">
            <v>0</v>
          </cell>
          <cell r="AK2509">
            <v>39756</v>
          </cell>
        </row>
        <row r="2510">
          <cell r="A2510" t="str">
            <v>C028670</v>
          </cell>
          <cell r="B2510">
            <v>5310</v>
          </cell>
          <cell r="C2510" t="str">
            <v>Massachusetts - West</v>
          </cell>
          <cell r="D2510" t="str">
            <v>BW Oxford- add new 406L5 feeder</v>
          </cell>
          <cell r="E2510" t="str">
            <v>P_Electric Distribution Line MA</v>
          </cell>
          <cell r="G2510" t="str">
            <v>30</v>
          </cell>
          <cell r="H2510" t="str">
            <v>15</v>
          </cell>
          <cell r="I2510" t="str">
            <v>DUNNELLS, MATTHEW</v>
          </cell>
          <cell r="J2510" t="str">
            <v>System Capacity &amp; Performance</v>
          </cell>
          <cell r="K2510" t="str">
            <v>D_Non-REP LINE OTHER</v>
          </cell>
          <cell r="L2510" t="str">
            <v>Load Relief</v>
          </cell>
          <cell r="M2510" t="str">
            <v>Specific</v>
          </cell>
          <cell r="O2510" t="str">
            <v>initiated</v>
          </cell>
          <cell r="P2510">
            <v>7879</v>
          </cell>
          <cell r="Q2510" t="str">
            <v>C28670</v>
          </cell>
          <cell r="R2510">
            <v>39574</v>
          </cell>
          <cell r="S2510" t="str">
            <v>thomp</v>
          </cell>
          <cell r="U2510" t="str">
            <v>Add 800' 477 SPCA getaway,  double circuit 3miles with 477 SPCA, add switches &amp; xfer loads to provide additional thermal capacity and mitigate contingency issues in the towns of Oxford &amp; Webster</v>
          </cell>
          <cell r="V2510" t="str">
            <v>2008 system review - Updated Jul 2013</v>
          </cell>
          <cell r="W2510" t="str">
            <v>Load Relief;  risk  406L2  406L3  26W3  26W4  _x000D_
406L3   93%     406L4   77%      26W3  71%      26W4   67%_x000D_
Load Relief;    406L2   26W3  26W4  406W3 improve ties reduces load on heavily loaded feeder and reduces the outage exposure violations.</v>
          </cell>
          <cell r="X2510" t="str">
            <v>Div Ops-NE Electric</v>
          </cell>
          <cell r="Y2510" t="str">
            <v>75005310E</v>
          </cell>
          <cell r="Z2510" t="str">
            <v>MAE1000 - MA Electric Distribution PC</v>
          </cell>
          <cell r="AA2510" t="str">
            <v>16-Dec-13</v>
          </cell>
          <cell r="AB2510" t="str">
            <v>MASS PLANT - MA 5310 - MAE1000</v>
          </cell>
          <cell r="AC2510" t="str">
            <v>A0 C0 X0</v>
          </cell>
          <cell r="AE2510">
            <v>0</v>
          </cell>
        </row>
        <row r="2511">
          <cell r="A2511" t="str">
            <v>C028671</v>
          </cell>
          <cell r="B2511">
            <v>5310</v>
          </cell>
          <cell r="D2511" t="str">
            <v>BW Snow St Sub - new fdr pos</v>
          </cell>
          <cell r="E2511" t="str">
            <v>P_Electric Distribution Sub MA</v>
          </cell>
          <cell r="G2511" t="str">
            <v>NONE</v>
          </cell>
          <cell r="H2511" t="str">
            <v>NONE</v>
          </cell>
          <cell r="O2511" t="str">
            <v>Closed</v>
          </cell>
          <cell r="Q2511" t="str">
            <v>C28671</v>
          </cell>
          <cell r="R2511">
            <v>39574</v>
          </cell>
          <cell r="S2511" t="str">
            <v>thomp</v>
          </cell>
          <cell r="U2511" t="str">
            <v>add new feeder bay with one new feeder position</v>
          </cell>
          <cell r="V2511" t="str">
            <v>2008 system review</v>
          </cell>
          <cell r="W2511" t="str">
            <v xml:space="preserve">  </v>
          </cell>
          <cell r="X2511" t="str">
            <v>Div Ops-NE Electric</v>
          </cell>
          <cell r="Y2511" t="str">
            <v>75005310E</v>
          </cell>
          <cell r="Z2511" t="str">
            <v>MAE1000 - MA Electric Distribution PC</v>
          </cell>
          <cell r="AA2511" t="str">
            <v>NONE</v>
          </cell>
          <cell r="AB2511" t="str">
            <v>SUB #413 SNOW STREET, SOUTHBRIDGE</v>
          </cell>
          <cell r="AE2511">
            <v>0</v>
          </cell>
        </row>
        <row r="2512">
          <cell r="A2512" t="str">
            <v>C028672</v>
          </cell>
          <cell r="B2512">
            <v>5310</v>
          </cell>
          <cell r="D2512" t="str">
            <v>BW Southbrdg - add new 413L7 fdr</v>
          </cell>
          <cell r="E2512" t="str">
            <v>P_Electric Distribution Line MA</v>
          </cell>
          <cell r="G2512" t="str">
            <v>NONE</v>
          </cell>
          <cell r="H2512" t="str">
            <v>NONE</v>
          </cell>
          <cell r="O2512" t="str">
            <v>Closed</v>
          </cell>
          <cell r="Q2512" t="str">
            <v>C28672</v>
          </cell>
          <cell r="R2512">
            <v>39574</v>
          </cell>
          <cell r="S2512" t="str">
            <v>thomp</v>
          </cell>
          <cell r="U2512" t="str">
            <v>add new snow st feeder for supply design criteria relief at W Charton</v>
          </cell>
          <cell r="V2512" t="str">
            <v>2008 system review</v>
          </cell>
          <cell r="W2512" t="str">
            <v xml:space="preserve">  </v>
          </cell>
          <cell r="X2512" t="str">
            <v>Div Ops-NE Electric</v>
          </cell>
          <cell r="Y2512" t="str">
            <v>75005310E</v>
          </cell>
          <cell r="Z2512" t="str">
            <v>MAE1000 - MA Electric Distribution PC</v>
          </cell>
          <cell r="AA2512" t="str">
            <v>NONE</v>
          </cell>
          <cell r="AB2512" t="str">
            <v>MASS PLANT - MA 5310 - MAE1000</v>
          </cell>
          <cell r="AE2512">
            <v>0</v>
          </cell>
        </row>
        <row r="2513">
          <cell r="A2513" t="str">
            <v>C028674</v>
          </cell>
          <cell r="B2513">
            <v>5310</v>
          </cell>
          <cell r="D2513" t="str">
            <v>BW E Longmdw- extnd 522L4 Shkr Rd</v>
          </cell>
          <cell r="E2513" t="str">
            <v>P_Electric Distribution Line MA</v>
          </cell>
          <cell r="G2513" t="str">
            <v>NONE</v>
          </cell>
          <cell r="H2513" t="str">
            <v>NONE</v>
          </cell>
          <cell r="L2513" t="str">
            <v>Load Relief</v>
          </cell>
          <cell r="M2513" t="str">
            <v>Specific</v>
          </cell>
          <cell r="O2513" t="str">
            <v>cancelled</v>
          </cell>
          <cell r="Q2513" t="str">
            <v>C28674</v>
          </cell>
          <cell r="R2513">
            <v>39574</v>
          </cell>
          <cell r="S2513" t="str">
            <v>thomp</v>
          </cell>
          <cell r="U2513" t="str">
            <v>extend 522L4 1825' along Shaker Rd express to bypass load</v>
          </cell>
          <cell r="V2513" t="str">
            <v>2008 system review</v>
          </cell>
          <cell r="W2513" t="str">
            <v>Load relief; risk 522L4 and 504L4 exceed 100% SN rating, 508L5 at 99% SN rating</v>
          </cell>
          <cell r="X2513" t="str">
            <v>Div Ops-NE Electric</v>
          </cell>
          <cell r="Y2513" t="str">
            <v>75005310E</v>
          </cell>
          <cell r="Z2513" t="str">
            <v>MAE1000 - MA Electric Distribution PC</v>
          </cell>
          <cell r="AA2513" t="str">
            <v>NONE</v>
          </cell>
          <cell r="AB2513" t="str">
            <v>MASS PLANT - MA 5310 - MAE1000</v>
          </cell>
          <cell r="AE2513">
            <v>0</v>
          </cell>
          <cell r="AK2513">
            <v>39756</v>
          </cell>
        </row>
        <row r="2514">
          <cell r="A2514" t="str">
            <v>C028744</v>
          </cell>
          <cell r="B2514">
            <v>5310</v>
          </cell>
          <cell r="D2514" t="str">
            <v>DOT-MHD#602360 Main Street Andover</v>
          </cell>
          <cell r="E2514" t="str">
            <v>P_Electric Distribution Line MA</v>
          </cell>
          <cell r="G2514" t="str">
            <v>49</v>
          </cell>
          <cell r="H2514" t="str">
            <v>NONE</v>
          </cell>
          <cell r="I2514" t="str">
            <v>OSIMBONI, AYO</v>
          </cell>
          <cell r="J2514" t="str">
            <v>Statutory/Regulatory</v>
          </cell>
          <cell r="L2514" t="str">
            <v>Public Requirements</v>
          </cell>
          <cell r="M2514" t="str">
            <v>Specific</v>
          </cell>
          <cell r="O2514" t="str">
            <v>Closed</v>
          </cell>
          <cell r="P2514">
            <v>7947</v>
          </cell>
          <cell r="Q2514" t="str">
            <v>C28744</v>
          </cell>
          <cell r="R2514">
            <v>39577</v>
          </cell>
          <cell r="S2514" t="str">
            <v>mullit</v>
          </cell>
          <cell r="U2514" t="str">
            <v>DOT-MHD#602360 for Main Street Andover Non-Reimbursable project to rebuild roofs on Vaults and change out UG transformers</v>
          </cell>
          <cell r="V2514" t="str">
            <v>This is a non-reimbursable project and will have to be walked into the FY09 budget</v>
          </cell>
          <cell r="W2514" t="str">
            <v>This is in support of MHD#602360 project in downtown Andover</v>
          </cell>
          <cell r="X2514" t="str">
            <v>Div Ops-NE Electric</v>
          </cell>
          <cell r="Y2514" t="str">
            <v>75005310E</v>
          </cell>
          <cell r="Z2514" t="str">
            <v>MAE1000 - MA Electric Distribution PC</v>
          </cell>
          <cell r="AA2514" t="str">
            <v>NONE</v>
          </cell>
          <cell r="AB2514" t="str">
            <v>MASS PLANT - MA 5310 - MAE1000</v>
          </cell>
          <cell r="AE2514">
            <v>2</v>
          </cell>
          <cell r="AF2514" t="str">
            <v>2</v>
          </cell>
          <cell r="AG2514">
            <v>40168</v>
          </cell>
          <cell r="AH2514">
            <v>142000</v>
          </cell>
          <cell r="AI2514">
            <v>0</v>
          </cell>
          <cell r="AJ2514">
            <v>1</v>
          </cell>
          <cell r="AK2514">
            <v>1</v>
          </cell>
          <cell r="AL2514">
            <v>0</v>
          </cell>
          <cell r="AM2514">
            <v>1</v>
          </cell>
          <cell r="AN2514">
            <v>1</v>
          </cell>
        </row>
        <row r="2515">
          <cell r="A2515" t="str">
            <v>C028745</v>
          </cell>
          <cell r="B2515">
            <v>5310</v>
          </cell>
          <cell r="D2515" t="str">
            <v>DOT-MHD#603481 Goddard phase 2</v>
          </cell>
          <cell r="E2515" t="str">
            <v>P_Electric Distribution Line MA</v>
          </cell>
          <cell r="G2515" t="str">
            <v>49</v>
          </cell>
          <cell r="H2515" t="str">
            <v>NONE</v>
          </cell>
          <cell r="I2515" t="str">
            <v>OSIMBONI, AYO</v>
          </cell>
          <cell r="J2515" t="str">
            <v>Statutory/Regulatory</v>
          </cell>
          <cell r="L2515" t="str">
            <v>Public Requirements</v>
          </cell>
          <cell r="M2515" t="str">
            <v>Specific</v>
          </cell>
          <cell r="O2515" t="str">
            <v>Closed</v>
          </cell>
          <cell r="P2515">
            <v>7954</v>
          </cell>
          <cell r="Q2515" t="str">
            <v>C28745</v>
          </cell>
          <cell r="R2515">
            <v>39577</v>
          </cell>
          <cell r="S2515" t="str">
            <v>mullit</v>
          </cell>
          <cell r="U2515" t="str">
            <v>DOT-MHD#603481 Goddard Memorial Drive phase 2- Section 1_x000D_
The DB section between Switchgear #4 and Switchgear #5 has several sections exposed due to the road work being done.  The existing cable never had the 30" of minimum cover by s</v>
          </cell>
          <cell r="V2515" t="str">
            <v>This is a non-reimbursable Mass Highway project and will need to be walked into the FY09 budget</v>
          </cell>
          <cell r="W2515" t="str">
            <v>This is in support of MHD#603481 and will be an upgrade from our existing 25-30 year old direct burried cable that feed a large industrial area and airport.</v>
          </cell>
          <cell r="X2515" t="str">
            <v>Div Ops-NE Electric</v>
          </cell>
          <cell r="Y2515" t="str">
            <v>75005310E</v>
          </cell>
          <cell r="Z2515" t="str">
            <v>MAE1000 - MA Electric Distribution PC</v>
          </cell>
          <cell r="AA2515" t="str">
            <v>NONE</v>
          </cell>
          <cell r="AB2515" t="str">
            <v>MASS PLANT - MA 5310 - MAE1000</v>
          </cell>
          <cell r="AE2515">
            <v>2</v>
          </cell>
          <cell r="AF2515" t="str">
            <v>2</v>
          </cell>
          <cell r="AG2515">
            <v>39981</v>
          </cell>
          <cell r="AH2515">
            <v>500000</v>
          </cell>
          <cell r="AI2515">
            <v>0</v>
          </cell>
          <cell r="AJ2515">
            <v>0</v>
          </cell>
          <cell r="AK2515">
            <v>0</v>
          </cell>
          <cell r="AL2515">
            <v>0</v>
          </cell>
          <cell r="AM2515">
            <v>1</v>
          </cell>
          <cell r="AN2515">
            <v>1</v>
          </cell>
        </row>
        <row r="2516">
          <cell r="A2516" t="str">
            <v>C028767</v>
          </cell>
          <cell r="B2516">
            <v>5310</v>
          </cell>
          <cell r="D2516" t="str">
            <v>N.Lawrence 6J4 regulator upgrade</v>
          </cell>
          <cell r="E2516" t="str">
            <v>P_Electric Distribution Line MA</v>
          </cell>
          <cell r="G2516" t="str">
            <v>NONE</v>
          </cell>
          <cell r="H2516" t="str">
            <v>NONE</v>
          </cell>
          <cell r="L2516" t="str">
            <v>Load Relief</v>
          </cell>
          <cell r="M2516" t="str">
            <v>Specific</v>
          </cell>
          <cell r="O2516" t="str">
            <v>cancelled</v>
          </cell>
          <cell r="Q2516" t="str">
            <v>C28767</v>
          </cell>
          <cell r="R2516">
            <v>39580</v>
          </cell>
          <cell r="S2516" t="str">
            <v>moreia</v>
          </cell>
          <cell r="U2516" t="str">
            <v>Replace the existing  regulators with 333kVA units</v>
          </cell>
          <cell r="V2516" t="str">
            <v xml:space="preserve">  </v>
          </cell>
          <cell r="W2516" t="str">
            <v>The North Lawrence 6J4 feeder is expected to reach 100% of its summer normal rating during the 2009 peak period</v>
          </cell>
          <cell r="X2516" t="str">
            <v>Div Ops-NE Electric</v>
          </cell>
          <cell r="Y2516" t="str">
            <v>75005310E</v>
          </cell>
          <cell r="Z2516" t="str">
            <v>MAE1000 - MA Electric Distribution PC</v>
          </cell>
          <cell r="AA2516" t="str">
            <v>NONE</v>
          </cell>
          <cell r="AB2516" t="str">
            <v>SUB #6 NORTH LAWRENCE - WEST STREET</v>
          </cell>
          <cell r="AE2516">
            <v>0</v>
          </cell>
          <cell r="AK2516">
            <v>39883</v>
          </cell>
        </row>
        <row r="2517">
          <cell r="A2517" t="str">
            <v>C028768</v>
          </cell>
          <cell r="B2517">
            <v>5310</v>
          </cell>
          <cell r="D2517" t="str">
            <v>SE 3422W4 Ext. Main St. and Switch</v>
          </cell>
          <cell r="E2517" t="str">
            <v>P_Electric Distribution Line MA</v>
          </cell>
          <cell r="G2517" t="str">
            <v>36</v>
          </cell>
          <cell r="H2517" t="str">
            <v>NONE</v>
          </cell>
          <cell r="I2517" t="str">
            <v>LINDERME, SARAH</v>
          </cell>
          <cell r="J2517" t="str">
            <v>System Capacity &amp; Performance</v>
          </cell>
          <cell r="L2517" t="str">
            <v>Load Relief</v>
          </cell>
          <cell r="M2517" t="str">
            <v>Specific</v>
          </cell>
          <cell r="O2517" t="str">
            <v>Closed</v>
          </cell>
          <cell r="P2517">
            <v>8535</v>
          </cell>
          <cell r="Q2517" t="str">
            <v>C28768</v>
          </cell>
          <cell r="R2517">
            <v>39580</v>
          </cell>
          <cell r="S2517" t="str">
            <v>lindes</v>
          </cell>
          <cell r="U2517" t="str">
            <v>Extend the 3422W4 477 SPCR ~1400' to further the East. St. extension to Main St. west of Washington St._x000D_
Install LB switches to increase switching flex. for northern Washington St._x000D_
_x000D_
108 A from 3424W1 to 3422W4_x000D_
Patiot Place North an</v>
          </cell>
          <cell r="V2517" t="str">
            <v>Load Relief - 2008 Annual Plan</v>
          </cell>
          <cell r="W2517" t="str">
            <v xml:space="preserve">3422W4  @ 107%SN in 2009.  </v>
          </cell>
          <cell r="X2517" t="str">
            <v>Div Ops-NE Electric</v>
          </cell>
          <cell r="Y2517" t="str">
            <v>75005310E</v>
          </cell>
          <cell r="Z2517" t="str">
            <v>MAE1000 - MA Electric Distribution PC</v>
          </cell>
          <cell r="AA2517" t="str">
            <v>NONE</v>
          </cell>
          <cell r="AB2517" t="str">
            <v>MASS PLANT - MA 5310 - MAE1000</v>
          </cell>
          <cell r="AE2517">
            <v>1</v>
          </cell>
          <cell r="AF2517" t="str">
            <v>1</v>
          </cell>
          <cell r="AG2517">
            <v>39686</v>
          </cell>
          <cell r="AH2517">
            <v>161500</v>
          </cell>
          <cell r="AI2517">
            <v>0</v>
          </cell>
          <cell r="AJ2517">
            <v>1</v>
          </cell>
          <cell r="AK2517">
            <v>1</v>
          </cell>
          <cell r="AL2517">
            <v>0</v>
          </cell>
          <cell r="AM2517">
            <v>1</v>
          </cell>
          <cell r="AN2517">
            <v>1</v>
          </cell>
        </row>
        <row r="2518">
          <cell r="A2518" t="str">
            <v>C028773</v>
          </cell>
          <cell r="B2518">
            <v>5310</v>
          </cell>
          <cell r="D2518" t="str">
            <v>SE-3431W1 Reconductor</v>
          </cell>
          <cell r="E2518" t="str">
            <v>P_Electric Distribution Line MA</v>
          </cell>
          <cell r="G2518" t="str">
            <v>21</v>
          </cell>
          <cell r="H2518" t="str">
            <v>17</v>
          </cell>
          <cell r="I2518" t="str">
            <v>WYMAN, ANNE</v>
          </cell>
          <cell r="J2518" t="str">
            <v>System Capacity &amp; Performance</v>
          </cell>
          <cell r="K2518" t="str">
            <v>D_Non-REP LINE OTHER</v>
          </cell>
          <cell r="L2518" t="str">
            <v>Load Relief</v>
          </cell>
          <cell r="M2518" t="str">
            <v>Specific</v>
          </cell>
          <cell r="O2518" t="str">
            <v>open</v>
          </cell>
          <cell r="P2518">
            <v>8569</v>
          </cell>
          <cell r="Q2518" t="str">
            <v>C28773</v>
          </cell>
          <cell r="R2518">
            <v>39580</v>
          </cell>
          <cell r="S2518" t="str">
            <v>lindes</v>
          </cell>
          <cell r="U2518" t="str">
            <v>Reconductor the 3431W1 feeder from 4/0 Al to 477 SPCR up to Gillette ~8500'	_x000D_
48A from 3431W1 to 3424W1_x000D_
Open LB P77 North St. and close LB P69 Washington St. Foxborough_x000D_
Note: The need date for this project will be Fall 2009 for foot</v>
          </cell>
          <cell r="V2518" t="str">
            <v>Load relief - 2008 annual plan _x000D_
_x000D_
Resanction from $406,953 to $750,000 from Julie Spaziano. The document is attached. Details are on the justification and scope tab.</v>
          </cell>
          <cell r="W2518" t="str">
            <v>Needed to provide full backup to Gillette Stadium (7.2MW summer, 9.5MW winter)</v>
          </cell>
          <cell r="X2518" t="str">
            <v>Conversion Only</v>
          </cell>
          <cell r="Y2518" t="str">
            <v>99995310E</v>
          </cell>
          <cell r="Z2518" t="str">
            <v>MAE1000 - MA Electric Distribution PC</v>
          </cell>
          <cell r="AA2518" t="str">
            <v>NONE</v>
          </cell>
          <cell r="AB2518" t="str">
            <v>MASS PLANT - MA 5310 - MAE1000</v>
          </cell>
          <cell r="AC2518" t="str">
            <v>A2 C0 X2</v>
          </cell>
          <cell r="AE2518">
            <v>5</v>
          </cell>
          <cell r="AF2518" t="str">
            <v>5</v>
          </cell>
          <cell r="AG2518">
            <v>41649</v>
          </cell>
          <cell r="AH2518">
            <v>750000</v>
          </cell>
        </row>
        <row r="2519">
          <cell r="A2519" t="str">
            <v>C028774</v>
          </cell>
          <cell r="B2519">
            <v>5310</v>
          </cell>
          <cell r="D2519" t="str">
            <v>SE-335W3 Main St. Express</v>
          </cell>
          <cell r="E2519" t="str">
            <v>P_Electric Distribution Line MA</v>
          </cell>
          <cell r="G2519" t="str">
            <v>41</v>
          </cell>
          <cell r="H2519" t="str">
            <v>NONE</v>
          </cell>
          <cell r="I2519" t="str">
            <v>LINDERME, SARAH</v>
          </cell>
          <cell r="J2519" t="str">
            <v>System Capacity &amp; Performance</v>
          </cell>
          <cell r="L2519" t="str">
            <v>Load Relief</v>
          </cell>
          <cell r="M2519" t="str">
            <v>Specific</v>
          </cell>
          <cell r="O2519" t="str">
            <v>Closed</v>
          </cell>
          <cell r="P2519">
            <v>8568</v>
          </cell>
          <cell r="Q2519" t="str">
            <v>C28774</v>
          </cell>
          <cell r="R2519">
            <v>39580</v>
          </cell>
          <cell r="S2519" t="str">
            <v>lindes</v>
          </cell>
          <cell r="U2519" t="str">
            <v>Express 335W3 feeder ~1300'  down Main St. from Fruit St. to Prospect St.  Load in this section (including the hospital) can then be moved to the 335W4._x000D_
Close LB P16 Main St. and open LB P26 Main St.			_x000D_
90A from 335W3 to 335W4</v>
          </cell>
          <cell r="V2519" t="str">
            <v>Load relief - 2008 annual plan</v>
          </cell>
          <cell r="W2519" t="str">
            <v>335W3 feeder @ 111%SN in 2009</v>
          </cell>
          <cell r="X2519" t="str">
            <v>Div Ops-NE Electric</v>
          </cell>
          <cell r="Y2519" t="str">
            <v>75005310E</v>
          </cell>
          <cell r="Z2519" t="str">
            <v>MAE1000 - MA Electric Distribution PC</v>
          </cell>
          <cell r="AA2519" t="str">
            <v>NONE</v>
          </cell>
          <cell r="AB2519" t="str">
            <v>MASS PLANT - MA 5310 - MAE1000</v>
          </cell>
          <cell r="AE2519">
            <v>3</v>
          </cell>
          <cell r="AF2519" t="str">
            <v>3</v>
          </cell>
          <cell r="AG2519">
            <v>40158</v>
          </cell>
          <cell r="AH2519">
            <v>165000</v>
          </cell>
          <cell r="AI2519">
            <v>0</v>
          </cell>
          <cell r="AJ2519">
            <v>1</v>
          </cell>
          <cell r="AK2519">
            <v>1</v>
          </cell>
          <cell r="AL2519">
            <v>0</v>
          </cell>
          <cell r="AM2519">
            <v>1</v>
          </cell>
          <cell r="AN2519">
            <v>1</v>
          </cell>
        </row>
        <row r="2520">
          <cell r="A2520" t="str">
            <v>C028775</v>
          </cell>
          <cell r="B2520">
            <v>5310</v>
          </cell>
          <cell r="D2520" t="str">
            <v>SE-Marlboro New 311W6 Position</v>
          </cell>
          <cell r="E2520" t="str">
            <v>P_Electric Distribution Sub MA</v>
          </cell>
          <cell r="F2520" t="str">
            <v>DCIG0708P65</v>
          </cell>
          <cell r="G2520" t="str">
            <v>48</v>
          </cell>
          <cell r="H2520" t="str">
            <v>NONE</v>
          </cell>
          <cell r="I2520" t="str">
            <v>LINSTEAD, KRISTI</v>
          </cell>
          <cell r="J2520" t="str">
            <v>System Capacity &amp; Performance</v>
          </cell>
          <cell r="K2520" t="str">
            <v>D_Non-REP SUB OTHER</v>
          </cell>
          <cell r="L2520" t="str">
            <v>Load Relief</v>
          </cell>
          <cell r="M2520" t="str">
            <v>Specific</v>
          </cell>
          <cell r="O2520" t="str">
            <v>Closed</v>
          </cell>
          <cell r="P2520">
            <v>7514</v>
          </cell>
          <cell r="Q2520" t="str">
            <v>C28775</v>
          </cell>
          <cell r="R2520">
            <v>39580</v>
          </cell>
          <cell r="S2520" t="str">
            <v>lindes</v>
          </cell>
          <cell r="U2520" t="str">
            <v>New 311W6 feeder postion with breaker, regulators, and EMS at Marlboro Substation.</v>
          </cell>
          <cell r="V2520" t="str">
            <v>Load relief - 2008 annual plan   Additional $57K was added to estimate base on Pat Hogan DOA date 08/27/2008.</v>
          </cell>
          <cell r="W2520" t="str">
            <v>317W1 at 113% and 317W5 at 230% of SN in 2009. _x000D_
Also facilitates switching and line projects to relieve:_x000D_
314W2 at 124%SN 2009_x000D_
310W3 at 114%SN 2009_x000D_
317W3 at 109%SN 2009</v>
          </cell>
          <cell r="X2520" t="str">
            <v>Conversion Only</v>
          </cell>
          <cell r="Y2520" t="str">
            <v>99995310E</v>
          </cell>
          <cell r="Z2520" t="str">
            <v>MAE1000 - MA Electric Distribution PC</v>
          </cell>
          <cell r="AA2520" t="str">
            <v>NONE</v>
          </cell>
          <cell r="AB2520" t="str">
            <v>SUB #311 MARLBOROUGH - FLORENCE STR</v>
          </cell>
          <cell r="AE2520">
            <v>4</v>
          </cell>
          <cell r="AF2520" t="str">
            <v>4</v>
          </cell>
          <cell r="AG2520">
            <v>39835</v>
          </cell>
          <cell r="AH2520">
            <v>473000</v>
          </cell>
          <cell r="AI2520">
            <v>0</v>
          </cell>
          <cell r="AJ2520">
            <v>0</v>
          </cell>
          <cell r="AK2520">
            <v>0</v>
          </cell>
          <cell r="AL2520">
            <v>0</v>
          </cell>
          <cell r="AM2520">
            <v>1</v>
          </cell>
          <cell r="AN2520">
            <v>1</v>
          </cell>
        </row>
        <row r="2521">
          <cell r="A2521" t="str">
            <v>C028776</v>
          </cell>
          <cell r="B2521">
            <v>5310</v>
          </cell>
          <cell r="D2521" t="str">
            <v>SE-Marlboro New 311W6 Line</v>
          </cell>
          <cell r="E2521" t="str">
            <v>P_Electric Distribution Line MA</v>
          </cell>
          <cell r="F2521" t="str">
            <v>DCIG0708P65</v>
          </cell>
          <cell r="G2521" t="str">
            <v>48</v>
          </cell>
          <cell r="H2521" t="str">
            <v>NONE</v>
          </cell>
          <cell r="I2521" t="str">
            <v>THOMPSON, JOHN</v>
          </cell>
          <cell r="J2521" t="str">
            <v>System Capacity &amp; Performance</v>
          </cell>
          <cell r="K2521" t="str">
            <v>D_Non-REP LINE OTHER</v>
          </cell>
          <cell r="L2521" t="str">
            <v>Load Relief</v>
          </cell>
          <cell r="M2521" t="str">
            <v>Specific</v>
          </cell>
          <cell r="O2521" t="str">
            <v>Closed</v>
          </cell>
          <cell r="P2521">
            <v>8594</v>
          </cell>
          <cell r="Q2521" t="str">
            <v>C28776</v>
          </cell>
          <cell r="R2521">
            <v>39580</v>
          </cell>
          <cell r="S2521" t="str">
            <v>lindes</v>
          </cell>
          <cell r="U2521" t="str">
            <v>Distribution work to pickup 310W6 right outside substation _x000D_
Raise relay setting on the 310W6_x000D_
Line work from to pickup 317W1 from 310W6 postion (~2500') South St. to Mill St. _x000D_
Line work to pick up 317W5 load from 317W1 position _x000D_
47</v>
          </cell>
          <cell r="V2521" t="str">
            <v>Load relief - 2008 Annual Plan  Addtional $25K was added to estimate based on DOA per Pat Hogan dated 8/27/2008.</v>
          </cell>
          <cell r="W2521" t="str">
            <v xml:space="preserve">317W1 at 113% and 317W5 at 230% of SN in 2009. _x000D_
Also facilitates switching and line projects to relieve:_x000D_
314W2 at 124%SN 2009_x000D_
310W3 at 114%SN 2009_x000D_
317W3 at 109%SN 2009_x000D_
</v>
          </cell>
          <cell r="X2521" t="str">
            <v>Div Ops-NE Electric</v>
          </cell>
          <cell r="Y2521" t="str">
            <v>75005310E</v>
          </cell>
          <cell r="Z2521" t="str">
            <v>MAE1000 - MA Electric Distribution PC</v>
          </cell>
          <cell r="AA2521" t="str">
            <v>NONE</v>
          </cell>
          <cell r="AB2521" t="str">
            <v>MASS PLANT - MA 5310 - MAE1000</v>
          </cell>
          <cell r="AE2521">
            <v>4</v>
          </cell>
          <cell r="AF2521" t="str">
            <v>4</v>
          </cell>
          <cell r="AG2521">
            <v>39835</v>
          </cell>
          <cell r="AH2521">
            <v>2120000</v>
          </cell>
          <cell r="AI2521">
            <v>0</v>
          </cell>
          <cell r="AJ2521">
            <v>0</v>
          </cell>
          <cell r="AK2521">
            <v>0</v>
          </cell>
          <cell r="AL2521">
            <v>1</v>
          </cell>
          <cell r="AM2521">
            <v>0</v>
          </cell>
          <cell r="AN2521">
            <v>1</v>
          </cell>
        </row>
        <row r="2522">
          <cell r="A2522" t="str">
            <v>C028777</v>
          </cell>
          <cell r="B2522">
            <v>5310</v>
          </cell>
          <cell r="D2522" t="str">
            <v>SE-Sboro 317W1 Line Extension</v>
          </cell>
          <cell r="E2522" t="str">
            <v>P_Electric Distribution Line MA</v>
          </cell>
          <cell r="F2522" t="str">
            <v>DCIG0708P65</v>
          </cell>
          <cell r="G2522" t="str">
            <v>48</v>
          </cell>
          <cell r="H2522" t="str">
            <v>NONE</v>
          </cell>
          <cell r="I2522" t="str">
            <v>CORCORAN, JOHN</v>
          </cell>
          <cell r="J2522" t="str">
            <v>System Capacity &amp; Performance</v>
          </cell>
          <cell r="K2522" t="str">
            <v>D_Non-REP LINE OTHER</v>
          </cell>
          <cell r="L2522" t="str">
            <v>Load Relief</v>
          </cell>
          <cell r="M2522" t="str">
            <v>Specific</v>
          </cell>
          <cell r="O2522" t="str">
            <v>Closed</v>
          </cell>
          <cell r="P2522">
            <v>8621</v>
          </cell>
          <cell r="Q2522" t="str">
            <v>C28777</v>
          </cell>
          <cell r="R2522">
            <v>39580</v>
          </cell>
          <cell r="S2522" t="str">
            <v>lindes</v>
          </cell>
          <cell r="U2522" t="str">
            <v>Extend 477 SPCR along the north side of Rt. 9 and down Coslin Dr. 		_x000D_
EMC Bldg. 1-4 from 314W2 to 317W1</v>
          </cell>
          <cell r="V2522" t="str">
            <v>Load relief - 2008 annual plan</v>
          </cell>
          <cell r="W2522" t="str">
            <v>314W2 feeder at 124%SN in 2009</v>
          </cell>
          <cell r="X2522" t="str">
            <v>Div Ops-NE Electric</v>
          </cell>
          <cell r="Y2522" t="str">
            <v>75005310E</v>
          </cell>
          <cell r="Z2522" t="str">
            <v>MAE1000 - MA Electric Distribution PC</v>
          </cell>
          <cell r="AA2522" t="str">
            <v>NONE</v>
          </cell>
          <cell r="AB2522" t="str">
            <v>MASS PLANT - MA 5310 - MAE1000</v>
          </cell>
          <cell r="AE2522">
            <v>2</v>
          </cell>
          <cell r="AF2522" t="str">
            <v>2</v>
          </cell>
          <cell r="AG2522">
            <v>39835</v>
          </cell>
          <cell r="AH2522">
            <v>900000</v>
          </cell>
          <cell r="AI2522">
            <v>0</v>
          </cell>
          <cell r="AJ2522">
            <v>0</v>
          </cell>
          <cell r="AK2522">
            <v>0</v>
          </cell>
          <cell r="AL2522">
            <v>1</v>
          </cell>
          <cell r="AM2522">
            <v>0</v>
          </cell>
          <cell r="AN2522">
            <v>1</v>
          </cell>
        </row>
        <row r="2523">
          <cell r="A2523" t="str">
            <v>C028778</v>
          </cell>
          <cell r="B2523">
            <v>5310</v>
          </cell>
          <cell r="D2523" t="str">
            <v>SE-Sboro 314W2 extension</v>
          </cell>
          <cell r="E2523" t="str">
            <v>P_Electric Distribution Line MA</v>
          </cell>
          <cell r="G2523" t="str">
            <v>NONE</v>
          </cell>
          <cell r="H2523" t="str">
            <v>NONE</v>
          </cell>
          <cell r="I2523" t="str">
            <v>LINDERME, SARAH</v>
          </cell>
          <cell r="L2523" t="str">
            <v>Load Relief</v>
          </cell>
          <cell r="M2523" t="str">
            <v>Specific</v>
          </cell>
          <cell r="O2523" t="str">
            <v>cancelled</v>
          </cell>
          <cell r="Q2523" t="str">
            <v>C28778</v>
          </cell>
          <cell r="R2523">
            <v>39580</v>
          </cell>
          <cell r="S2523" t="str">
            <v>lindes</v>
          </cell>
          <cell r="U2523" t="str">
            <v>Extend 477 SPCR to EMC bldg. 5 on Coslin Dr. and move all new load &gt;6MW at facility to the 314W2</v>
          </cell>
          <cell r="V2523" t="str">
            <v xml:space="preserve">  </v>
          </cell>
          <cell r="W2523" t="str">
            <v>310W3 feeder at 114%SN in 2009.</v>
          </cell>
          <cell r="X2523" t="str">
            <v>Conversion Only</v>
          </cell>
          <cell r="Y2523" t="str">
            <v>99995310E</v>
          </cell>
          <cell r="Z2523" t="str">
            <v>MAE1000 - MA Electric Distribution PC</v>
          </cell>
          <cell r="AA2523" t="str">
            <v>NONE</v>
          </cell>
          <cell r="AB2523" t="str">
            <v>MASS PLANT - MA 5310 - MAE1000</v>
          </cell>
          <cell r="AE2523">
            <v>0</v>
          </cell>
          <cell r="AK2523">
            <v>39694</v>
          </cell>
        </row>
        <row r="2524">
          <cell r="A2524" t="str">
            <v>C028779</v>
          </cell>
          <cell r="B2524">
            <v>5310</v>
          </cell>
          <cell r="D2524" t="str">
            <v>SE-Wboro 314W5 extend</v>
          </cell>
          <cell r="E2524" t="str">
            <v>P_Electric Distribution Line MA</v>
          </cell>
          <cell r="G2524" t="str">
            <v>30</v>
          </cell>
          <cell r="H2524" t="str">
            <v>NONE</v>
          </cell>
          <cell r="I2524" t="str">
            <v>LINDERME, SARAH</v>
          </cell>
          <cell r="J2524" t="str">
            <v>System Capacity &amp; Performance</v>
          </cell>
          <cell r="L2524" t="str">
            <v>Load Relief</v>
          </cell>
          <cell r="M2524" t="str">
            <v>Specific</v>
          </cell>
          <cell r="O2524" t="str">
            <v>cancelled</v>
          </cell>
          <cell r="P2524">
            <v>8630</v>
          </cell>
          <cell r="Q2524" t="str">
            <v>C28779</v>
          </cell>
          <cell r="R2524">
            <v>39580</v>
          </cell>
          <cell r="S2524" t="str">
            <v>lindes</v>
          </cell>
          <cell r="U2524" t="str">
            <v>Extend the 314W5 down Connector Rd. to Flanders Rd. (~1700')_x000D_
37A from 312W5 to 314W5_x000D_
Pickup load on Flanders Rd. 312W5 east of Connector Rd. using new extension</v>
          </cell>
          <cell r="V2524" t="str">
            <v xml:space="preserve">  </v>
          </cell>
          <cell r="W2524" t="str">
            <v>312W5 at 103%SN in 2010</v>
          </cell>
          <cell r="X2524" t="str">
            <v>Conversion Only</v>
          </cell>
          <cell r="Y2524" t="str">
            <v>99995310E</v>
          </cell>
          <cell r="Z2524" t="str">
            <v>MAE1000 - MA Electric Distribution PC</v>
          </cell>
          <cell r="AA2524" t="str">
            <v>NONE</v>
          </cell>
          <cell r="AB2524" t="str">
            <v>MASS PLANT - MA 5310 - MAE1000</v>
          </cell>
          <cell r="AE2524">
            <v>1</v>
          </cell>
          <cell r="AF2524" t="str">
            <v>1</v>
          </cell>
          <cell r="AG2524">
            <v>39786</v>
          </cell>
          <cell r="AH2524">
            <v>150000</v>
          </cell>
          <cell r="AK2524">
            <v>39932</v>
          </cell>
        </row>
        <row r="2525">
          <cell r="A2525" t="str">
            <v>C028787</v>
          </cell>
          <cell r="B2525">
            <v>5310</v>
          </cell>
          <cell r="D2525" t="str">
            <v>SE-FRANK 344W1 Getaway Upgrade</v>
          </cell>
          <cell r="E2525" t="str">
            <v>P_Electric Distribution Line MA</v>
          </cell>
          <cell r="G2525" t="str">
            <v>30</v>
          </cell>
          <cell r="H2525" t="str">
            <v>NONE</v>
          </cell>
          <cell r="I2525" t="str">
            <v>LINDERME, SARAH</v>
          </cell>
          <cell r="J2525" t="str">
            <v>System Capacity &amp; Performance</v>
          </cell>
          <cell r="K2525" t="str">
            <v>D_Non-REP LINE OTHER</v>
          </cell>
          <cell r="L2525" t="str">
            <v>Load Relief</v>
          </cell>
          <cell r="M2525" t="str">
            <v>Specific</v>
          </cell>
          <cell r="O2525" t="str">
            <v>Closed</v>
          </cell>
          <cell r="P2525">
            <v>8582</v>
          </cell>
          <cell r="Q2525" t="str">
            <v>C28787</v>
          </cell>
          <cell r="R2525">
            <v>39581</v>
          </cell>
          <cell r="S2525" t="str">
            <v>lindes</v>
          </cell>
          <cell r="U2525" t="str">
            <v>Upgrade 344W1 feeder getaway from 1000Al to 1000Cu ~350'			_x000D_
Install LB switch between P49 and P50 Daniels's St. Franklin			_x000D_
Move 40A from 341W1 to 344W1 						_x000D_
Open new load break and close LB P2 Elm St. Franklin</v>
          </cell>
          <cell r="V2525" t="str">
            <v>2008 annual plan</v>
          </cell>
          <cell r="W2525" t="str">
            <v>341W1 feeder loaded to 101%SN in 2009 (Transformer limited)</v>
          </cell>
          <cell r="X2525" t="str">
            <v>Div Ops-NE Electric</v>
          </cell>
          <cell r="Y2525" t="str">
            <v>75005310E</v>
          </cell>
          <cell r="Z2525" t="str">
            <v>MAE1000 - MA Electric Distribution PC</v>
          </cell>
          <cell r="AA2525" t="str">
            <v>NONE</v>
          </cell>
          <cell r="AB2525" t="str">
            <v>MASS PLANT - MA 5310 - MAE1000</v>
          </cell>
          <cell r="AE2525">
            <v>1</v>
          </cell>
          <cell r="AF2525" t="str">
            <v>1</v>
          </cell>
          <cell r="AG2525">
            <v>39786</v>
          </cell>
          <cell r="AH2525">
            <v>150000</v>
          </cell>
          <cell r="AI2525">
            <v>0</v>
          </cell>
          <cell r="AJ2525">
            <v>1</v>
          </cell>
          <cell r="AK2525">
            <v>1</v>
          </cell>
          <cell r="AL2525">
            <v>0</v>
          </cell>
          <cell r="AM2525">
            <v>1</v>
          </cell>
          <cell r="AN2525">
            <v>1</v>
          </cell>
        </row>
        <row r="2526">
          <cell r="A2526" t="str">
            <v>C028789</v>
          </cell>
          <cell r="B2526">
            <v>5310</v>
          </cell>
          <cell r="D2526" t="str">
            <v>SE-FRANK 344W3 Upgrade Getaway</v>
          </cell>
          <cell r="E2526" t="str">
            <v>P_Electric Distribution Line MA</v>
          </cell>
          <cell r="G2526" t="str">
            <v>30</v>
          </cell>
          <cell r="H2526" t="str">
            <v>NONE</v>
          </cell>
          <cell r="I2526" t="str">
            <v>LINDERME, SARAH</v>
          </cell>
          <cell r="J2526" t="str">
            <v>System Capacity &amp; Performance</v>
          </cell>
          <cell r="L2526" t="str">
            <v>Load Relief</v>
          </cell>
          <cell r="M2526" t="str">
            <v>Specific</v>
          </cell>
          <cell r="O2526" t="str">
            <v>Closed</v>
          </cell>
          <cell r="P2526">
            <v>8583</v>
          </cell>
          <cell r="Q2526" t="str">
            <v>C28789</v>
          </cell>
          <cell r="R2526">
            <v>39581</v>
          </cell>
          <cell r="S2526" t="str">
            <v>lindes</v>
          </cell>
          <cell r="U2526" t="str">
            <v>Upgrade 344W3 feeder getaway from 1000Al to 1000Cu ~225'</v>
          </cell>
          <cell r="V2526" t="str">
            <v>2008 Annual Plan</v>
          </cell>
          <cell r="W2526" t="str">
            <v>344W3 at 101%SN in 2009</v>
          </cell>
          <cell r="X2526" t="str">
            <v>Div Ops-NE Electric</v>
          </cell>
          <cell r="Y2526" t="str">
            <v>75005310E</v>
          </cell>
          <cell r="Z2526" t="str">
            <v>MAE1000 - MA Electric Distribution PC</v>
          </cell>
          <cell r="AA2526" t="str">
            <v>NONE</v>
          </cell>
          <cell r="AB2526" t="str">
            <v>MASS PLANT - MA 5310 - MAE1000</v>
          </cell>
          <cell r="AE2526">
            <v>1</v>
          </cell>
          <cell r="AF2526" t="str">
            <v>1</v>
          </cell>
          <cell r="AG2526">
            <v>39786</v>
          </cell>
          <cell r="AH2526">
            <v>150000</v>
          </cell>
          <cell r="AI2526">
            <v>0</v>
          </cell>
          <cell r="AJ2526">
            <v>1</v>
          </cell>
          <cell r="AK2526">
            <v>1</v>
          </cell>
          <cell r="AL2526">
            <v>0</v>
          </cell>
          <cell r="AM2526">
            <v>1</v>
          </cell>
          <cell r="AN2526">
            <v>1</v>
          </cell>
        </row>
        <row r="2527">
          <cell r="A2527" t="str">
            <v>C028804</v>
          </cell>
          <cell r="B2527">
            <v>5310</v>
          </cell>
          <cell r="D2527" t="str">
            <v>Pinehurst 92L5 Feeder-Substation</v>
          </cell>
          <cell r="E2527" t="str">
            <v>P_Electric Distribution Sub MA</v>
          </cell>
          <cell r="G2527" t="str">
            <v>NONE</v>
          </cell>
          <cell r="H2527" t="str">
            <v>NONE</v>
          </cell>
          <cell r="I2527" t="str">
            <v>BARYS, FRANCIS R</v>
          </cell>
          <cell r="L2527" t="str">
            <v>Load Relief</v>
          </cell>
          <cell r="M2527" t="str">
            <v>Specific</v>
          </cell>
          <cell r="O2527" t="str">
            <v>cancelled</v>
          </cell>
          <cell r="Q2527" t="str">
            <v>C28804</v>
          </cell>
          <cell r="R2527">
            <v>39582</v>
          </cell>
          <cell r="S2527" t="str">
            <v>barys</v>
          </cell>
          <cell r="U2527" t="str">
            <v>Install the 92L5 feeder position at the Pinehurst #92 substation.</v>
          </cell>
          <cell r="V2527" t="str">
            <v xml:space="preserve">  </v>
          </cell>
          <cell r="W2527" t="str">
            <v>The Pinehurst 92L4 feeder loading reaches 100% of its summer normal rating in 2010.</v>
          </cell>
          <cell r="X2527" t="str">
            <v>Div Ops-NE Electric</v>
          </cell>
          <cell r="Y2527" t="str">
            <v>75005310E</v>
          </cell>
          <cell r="Z2527" t="str">
            <v>MAE1000 - MA Electric Distribution PC</v>
          </cell>
          <cell r="AA2527" t="str">
            <v>NONE</v>
          </cell>
          <cell r="AB2527" t="str">
            <v>SUB #92 PINEHURST, BILLERICA</v>
          </cell>
          <cell r="AE2527">
            <v>0</v>
          </cell>
          <cell r="AK2527">
            <v>39912</v>
          </cell>
        </row>
        <row r="2528">
          <cell r="A2528" t="str">
            <v>C028805</v>
          </cell>
          <cell r="B2528">
            <v>5310</v>
          </cell>
          <cell r="D2528" t="str">
            <v>Pinehurst 92L5 Feeder-Line</v>
          </cell>
          <cell r="E2528" t="str">
            <v>P_Electric Distribution Line MA</v>
          </cell>
          <cell r="G2528" t="str">
            <v>30</v>
          </cell>
          <cell r="H2528" t="str">
            <v>NONE</v>
          </cell>
          <cell r="I2528" t="str">
            <v>BARYS, FRANCIS R</v>
          </cell>
          <cell r="J2528" t="str">
            <v>System Capacity &amp; Performance</v>
          </cell>
          <cell r="L2528" t="str">
            <v>Load Relief</v>
          </cell>
          <cell r="M2528" t="str">
            <v>Specific</v>
          </cell>
          <cell r="O2528" t="str">
            <v>cancelled</v>
          </cell>
          <cell r="P2528">
            <v>8426</v>
          </cell>
          <cell r="Q2528" t="str">
            <v>C28805</v>
          </cell>
          <cell r="R2528">
            <v>39582</v>
          </cell>
          <cell r="S2528" t="str">
            <v>barys</v>
          </cell>
          <cell r="U2528" t="str">
            <v>Install distribution line work for the new Pinehurst 92L5 feeder.</v>
          </cell>
          <cell r="V2528" t="str">
            <v xml:space="preserve">  </v>
          </cell>
          <cell r="W2528" t="str">
            <v>The Pinehurst 92L4 feeder loading reaches 100% of its summer normal rating in 2010.</v>
          </cell>
          <cell r="X2528" t="str">
            <v>Div Ops-NE Electric</v>
          </cell>
          <cell r="Y2528" t="str">
            <v>75005310E</v>
          </cell>
          <cell r="Z2528" t="str">
            <v>MAE1000 - MA Electric Distribution PC</v>
          </cell>
          <cell r="AA2528" t="str">
            <v>NONE</v>
          </cell>
          <cell r="AB2528" t="str">
            <v xml:space="preserve">COMPANY 5310 LEVEL ELECT DIST </v>
          </cell>
          <cell r="AE2528">
            <v>0</v>
          </cell>
          <cell r="AK2528">
            <v>39912</v>
          </cell>
        </row>
        <row r="2529">
          <cell r="A2529" t="str">
            <v>C028808</v>
          </cell>
          <cell r="B2529">
            <v>5310</v>
          </cell>
          <cell r="D2529" t="str">
            <v>Billerica 70L3 Line Extension</v>
          </cell>
          <cell r="E2529" t="str">
            <v>P_Electric Distribution Line MA</v>
          </cell>
          <cell r="G2529" t="str">
            <v>30</v>
          </cell>
          <cell r="H2529" t="str">
            <v>NONE</v>
          </cell>
          <cell r="I2529" t="str">
            <v>BARYS, FRANCIS R</v>
          </cell>
          <cell r="J2529" t="str">
            <v>System Capacity &amp; Performance</v>
          </cell>
          <cell r="K2529" t="str">
            <v>D_Non-REP LINE OTHER</v>
          </cell>
          <cell r="L2529" t="str">
            <v>Load Relief</v>
          </cell>
          <cell r="M2529" t="str">
            <v>Specific</v>
          </cell>
          <cell r="O2529" t="str">
            <v>Closed</v>
          </cell>
          <cell r="P2529">
            <v>7767</v>
          </cell>
          <cell r="Q2529" t="str">
            <v>C28808</v>
          </cell>
          <cell r="R2529">
            <v>39582</v>
          </cell>
          <cell r="S2529" t="str">
            <v>barys</v>
          </cell>
          <cell r="U2529" t="str">
            <v>Billerica 70L3 Line Extension</v>
          </cell>
          <cell r="V2529" t="str">
            <v xml:space="preserve">  </v>
          </cell>
          <cell r="W2529" t="str">
            <v>The Billerica 70L5 feeder loading reaches 100% of its summer normal rating in 2010.</v>
          </cell>
          <cell r="X2529" t="str">
            <v>Div Ops-NE Electric</v>
          </cell>
          <cell r="Y2529" t="str">
            <v>75005310E</v>
          </cell>
          <cell r="Z2529" t="str">
            <v>MAE1000 - MA Electric Distribution PC</v>
          </cell>
          <cell r="AA2529" t="str">
            <v>NONE</v>
          </cell>
          <cell r="AB2529" t="str">
            <v xml:space="preserve">COMPANY 5310 LEVEL ELECT DIST </v>
          </cell>
          <cell r="AE2529">
            <v>2</v>
          </cell>
          <cell r="AF2529" t="str">
            <v>2</v>
          </cell>
          <cell r="AG2529">
            <v>39898</v>
          </cell>
          <cell r="AH2529">
            <v>680000</v>
          </cell>
          <cell r="AI2529">
            <v>0</v>
          </cell>
          <cell r="AJ2529">
            <v>0</v>
          </cell>
          <cell r="AK2529">
            <v>0</v>
          </cell>
          <cell r="AL2529">
            <v>1</v>
          </cell>
          <cell r="AM2529">
            <v>0</v>
          </cell>
          <cell r="AN2529">
            <v>1</v>
          </cell>
        </row>
        <row r="2530">
          <cell r="A2530" t="str">
            <v>C028809</v>
          </cell>
          <cell r="B2530">
            <v>5310</v>
          </cell>
          <cell r="D2530" t="str">
            <v>Perry St. 3L4 Line Extension</v>
          </cell>
          <cell r="E2530" t="str">
            <v>P_Electric Distribution Line MA</v>
          </cell>
          <cell r="G2530" t="str">
            <v>30</v>
          </cell>
          <cell r="H2530" t="str">
            <v>NONE</v>
          </cell>
          <cell r="I2530" t="str">
            <v>BARYS, FRANCIS R</v>
          </cell>
          <cell r="J2530" t="str">
            <v>System Capacity &amp; Performance</v>
          </cell>
          <cell r="L2530" t="str">
            <v>Load Relief</v>
          </cell>
          <cell r="M2530" t="str">
            <v>Specific</v>
          </cell>
          <cell r="O2530" t="str">
            <v>cancelled</v>
          </cell>
          <cell r="P2530">
            <v>8421</v>
          </cell>
          <cell r="Q2530" t="str">
            <v>C28809</v>
          </cell>
          <cell r="R2530">
            <v>39582</v>
          </cell>
          <cell r="S2530" t="str">
            <v>barys</v>
          </cell>
          <cell r="U2530" t="str">
            <v>Extend the Perry St. 3L4 feeder to off load the Meadowbrook 16L1 feeder.</v>
          </cell>
          <cell r="V2530" t="str">
            <v xml:space="preserve">  </v>
          </cell>
          <cell r="W2530" t="str">
            <v>The Meadowbrook 16L1 feeder loading reaches 104% of its summer normal rating in 2008.</v>
          </cell>
          <cell r="X2530" t="str">
            <v>Div Ops-NE Electric</v>
          </cell>
          <cell r="Y2530" t="str">
            <v>75005310E</v>
          </cell>
          <cell r="Z2530" t="str">
            <v>MAE1000 - MA Electric Distribution PC</v>
          </cell>
          <cell r="AA2530" t="str">
            <v>NONE</v>
          </cell>
          <cell r="AB2530" t="str">
            <v xml:space="preserve">COMPANY 5310 LEVEL ELECT DIST </v>
          </cell>
          <cell r="AE2530">
            <v>2</v>
          </cell>
          <cell r="AF2530" t="str">
            <v>2</v>
          </cell>
          <cell r="AG2530">
            <v>39874</v>
          </cell>
          <cell r="AH2530">
            <v>50000</v>
          </cell>
          <cell r="AK2530">
            <v>39883</v>
          </cell>
        </row>
        <row r="2531">
          <cell r="A2531" t="str">
            <v>C028817</v>
          </cell>
          <cell r="B2531">
            <v>5310</v>
          </cell>
          <cell r="D2531" t="str">
            <v>E.Methuen 74L4 line reconductoring</v>
          </cell>
          <cell r="E2531" t="str">
            <v>P_Electric Distribution Line MA</v>
          </cell>
          <cell r="G2531" t="str">
            <v>NONE</v>
          </cell>
          <cell r="H2531" t="str">
            <v>NONE</v>
          </cell>
          <cell r="L2531" t="str">
            <v>Load Relief</v>
          </cell>
          <cell r="M2531" t="str">
            <v>Specific</v>
          </cell>
          <cell r="O2531" t="str">
            <v>cancelled</v>
          </cell>
          <cell r="Q2531" t="str">
            <v>C28817</v>
          </cell>
          <cell r="R2531">
            <v>39583</v>
          </cell>
          <cell r="S2531" t="str">
            <v>moreia</v>
          </cell>
          <cell r="U2531" t="str">
            <v>E.Methuen 74L4 feeder will reach 100% of its summer normal rating during the 2009 summer peak period.</v>
          </cell>
          <cell r="V2531" t="str">
            <v xml:space="preserve">  </v>
          </cell>
          <cell r="W2531" t="str">
            <v>This project was identified during the 2008 annual planning review._x000D_
E.Methuen 74L4 feeder will reach 100% of its summer normal rating during the 2009 summer peak period.</v>
          </cell>
          <cell r="X2531" t="str">
            <v>Div Ops-NE Electric</v>
          </cell>
          <cell r="Y2531" t="str">
            <v>75005310E</v>
          </cell>
          <cell r="Z2531" t="str">
            <v>MAE1000 - MA Electric Distribution PC</v>
          </cell>
          <cell r="AA2531" t="str">
            <v>NONE</v>
          </cell>
          <cell r="AB2531" t="str">
            <v xml:space="preserve">COMPANY 5310 LEVEL ELECT DIST </v>
          </cell>
          <cell r="AE2531">
            <v>0</v>
          </cell>
          <cell r="AK2531">
            <v>39925</v>
          </cell>
        </row>
        <row r="2532">
          <cell r="A2532" t="str">
            <v>C028818</v>
          </cell>
          <cell r="B2532">
            <v>5310</v>
          </cell>
          <cell r="D2532" t="str">
            <v>Litchfield St 6th feeder 207W5</v>
          </cell>
          <cell r="E2532" t="str">
            <v>P_Electric Distribution Sub MA</v>
          </cell>
          <cell r="G2532" t="str">
            <v>NONE</v>
          </cell>
          <cell r="H2532" t="str">
            <v>NONE</v>
          </cell>
          <cell r="I2532" t="str">
            <v>FRITZ, JOHN F</v>
          </cell>
          <cell r="L2532" t="str">
            <v>Load Relief</v>
          </cell>
          <cell r="M2532" t="str">
            <v>Specific</v>
          </cell>
          <cell r="O2532" t="str">
            <v>cancelled</v>
          </cell>
          <cell r="Q2532" t="str">
            <v>C28818</v>
          </cell>
          <cell r="R2532">
            <v>39583</v>
          </cell>
          <cell r="S2532" t="str">
            <v>fritz</v>
          </cell>
          <cell r="U2532" t="str">
            <v>Litchfield St #207 add 6th feeder 207W5 - relocate capacitor bank from feeder position to end of bus install getaway cable conduit add second cap bank</v>
          </cell>
          <cell r="V2532" t="str">
            <v xml:space="preserve">  </v>
          </cell>
          <cell r="W2532" t="str">
            <v xml:space="preserve">  </v>
          </cell>
          <cell r="X2532" t="str">
            <v>Div Ops-NE Electric</v>
          </cell>
          <cell r="Y2532" t="str">
            <v>75005310E</v>
          </cell>
          <cell r="Z2532" t="str">
            <v>MAE1000 - MA Electric Distribution PC</v>
          </cell>
          <cell r="AA2532" t="str">
            <v>NONE</v>
          </cell>
          <cell r="AB2532" t="str">
            <v xml:space="preserve">COMPANY 5310 LEVEL ELECT DIST </v>
          </cell>
          <cell r="AE2532">
            <v>0</v>
          </cell>
          <cell r="AK2532">
            <v>39856</v>
          </cell>
        </row>
        <row r="2533">
          <cell r="A2533" t="str">
            <v>C028819</v>
          </cell>
          <cell r="B2533">
            <v>5310</v>
          </cell>
          <cell r="D2533" t="str">
            <v xml:space="preserve">Litchfield St 207W5 new fdr line </v>
          </cell>
          <cell r="E2533" t="str">
            <v>P_Electric Distribution Line MA</v>
          </cell>
          <cell r="G2533" t="str">
            <v>NONE</v>
          </cell>
          <cell r="H2533" t="str">
            <v>NONE</v>
          </cell>
          <cell r="I2533" t="str">
            <v>FRITZ, JOHN F</v>
          </cell>
          <cell r="L2533" t="str">
            <v>Load Relief</v>
          </cell>
          <cell r="M2533" t="str">
            <v>Specific</v>
          </cell>
          <cell r="O2533" t="str">
            <v>cancelled</v>
          </cell>
          <cell r="Q2533" t="str">
            <v>C28819</v>
          </cell>
          <cell r="R2533">
            <v>39583</v>
          </cell>
          <cell r="S2533" t="str">
            <v>fritz</v>
          </cell>
          <cell r="U2533" t="str">
            <v>Litchfield St #207 add 6th feeder 207W5 distribution Line work, pull getaway cable mainline work and switches</v>
          </cell>
          <cell r="V2533" t="str">
            <v xml:space="preserve">  </v>
          </cell>
          <cell r="W2533" t="str">
            <v xml:space="preserve">  </v>
          </cell>
          <cell r="X2533" t="str">
            <v>Div Ops-NE Electric</v>
          </cell>
          <cell r="Y2533" t="str">
            <v>75005310E</v>
          </cell>
          <cell r="Z2533" t="str">
            <v>MAE1000 - MA Electric Distribution PC</v>
          </cell>
          <cell r="AA2533" t="str">
            <v>NONE</v>
          </cell>
          <cell r="AB2533" t="str">
            <v xml:space="preserve">COMPANY 5310 LEVEL ELECT DIST </v>
          </cell>
          <cell r="AE2533">
            <v>0</v>
          </cell>
          <cell r="AK2533">
            <v>39856</v>
          </cell>
        </row>
        <row r="2534">
          <cell r="A2534" t="str">
            <v>C028859</v>
          </cell>
          <cell r="B2534">
            <v>5310</v>
          </cell>
          <cell r="D2534" t="str">
            <v>E. Tewksbury 59L7 Distribution Line</v>
          </cell>
          <cell r="E2534" t="str">
            <v>P_Electric Distribution Line MA</v>
          </cell>
          <cell r="F2534" t="str">
            <v>DCIG0908P89</v>
          </cell>
          <cell r="G2534" t="str">
            <v>41</v>
          </cell>
          <cell r="H2534" t="str">
            <v>NONE</v>
          </cell>
          <cell r="I2534" t="str">
            <v>MAHONEY, DANIEL</v>
          </cell>
          <cell r="J2534" t="str">
            <v>System Capacity &amp; Performance</v>
          </cell>
          <cell r="L2534" t="str">
            <v>Load Relief</v>
          </cell>
          <cell r="M2534" t="str">
            <v>Specific</v>
          </cell>
          <cell r="O2534" t="str">
            <v>cancelled</v>
          </cell>
          <cell r="P2534">
            <v>8067</v>
          </cell>
          <cell r="Q2534" t="str">
            <v>C28859</v>
          </cell>
          <cell r="R2534">
            <v>39588</v>
          </cell>
          <cell r="S2534" t="str">
            <v>barys</v>
          </cell>
          <cell r="U2534" t="str">
            <v>Install 500 feet of 2-1000 copper underground getaway and 11,200 feet of 477 Al express spacer cable for the new 59L7 distribution feeder.</v>
          </cell>
          <cell r="V2534" t="str">
            <v xml:space="preserve">  </v>
          </cell>
          <cell r="W2534" t="str">
            <v xml:space="preserve">The E. Tewksbury 59L6 feeder loading reaches 115% of its summer normal rating in 2008. </v>
          </cell>
          <cell r="X2534" t="str">
            <v>Div Ops-NE Electric</v>
          </cell>
          <cell r="Y2534" t="str">
            <v>75005310E</v>
          </cell>
          <cell r="Z2534" t="str">
            <v>MAE1000 - MA Electric Distribution PC</v>
          </cell>
          <cell r="AA2534" t="str">
            <v>NONE</v>
          </cell>
          <cell r="AB2534" t="str">
            <v>MASS PLANT - MA 5310 - MAE1000</v>
          </cell>
          <cell r="AE2534">
            <v>3</v>
          </cell>
          <cell r="AF2534" t="str">
            <v>3</v>
          </cell>
          <cell r="AG2534">
            <v>39752</v>
          </cell>
          <cell r="AH2534">
            <v>85000</v>
          </cell>
          <cell r="AK2534">
            <v>39924</v>
          </cell>
        </row>
        <row r="2535">
          <cell r="A2535" t="str">
            <v>C028860</v>
          </cell>
          <cell r="B2535">
            <v>5310</v>
          </cell>
          <cell r="C2535" t="str">
            <v>Massachusetts - West</v>
          </cell>
          <cell r="D2535" t="str">
            <v>Meadowbrook New 115/13.2 kV Sub</v>
          </cell>
          <cell r="E2535" t="str">
            <v>P_Electric Distribution Sub MA</v>
          </cell>
          <cell r="F2535" t="str">
            <v>USSC-12-086</v>
          </cell>
          <cell r="G2535" t="str">
            <v>46</v>
          </cell>
          <cell r="H2535" t="str">
            <v>23</v>
          </cell>
          <cell r="I2535" t="str">
            <v>GALGANO, ROBERT</v>
          </cell>
          <cell r="J2535" t="str">
            <v>System Capacity &amp; Performance</v>
          </cell>
          <cell r="K2535" t="str">
            <v>D_Non-REP SUB OTHER</v>
          </cell>
          <cell r="L2535" t="str">
            <v>Load Relief</v>
          </cell>
          <cell r="M2535" t="str">
            <v>Specific</v>
          </cell>
          <cell r="O2535" t="str">
            <v>open</v>
          </cell>
          <cell r="P2535">
            <v>7380</v>
          </cell>
          <cell r="Q2535" t="str">
            <v>C28860</v>
          </cell>
          <cell r="R2535">
            <v>39588</v>
          </cell>
          <cell r="S2535" t="str">
            <v>barys</v>
          </cell>
          <cell r="U2535" t="str">
            <v>Install a new 115/13.2 kV metal clad substation with 2-33/44/55 MVA transformers and seven 13.2 kV feeder positions.</v>
          </cell>
          <cell r="V2535" t="str">
            <v xml:space="preserve">  </v>
          </cell>
          <cell r="W2535" t="str">
            <v xml:space="preserve">Nine feeders or transformer have loading above summer normal ratings over the next five years. Fifteen feeders or transformers have loading above summer emergency capabilites for worst contingencies over the same time period. </v>
          </cell>
          <cell r="X2535" t="str">
            <v>Div Ops-NE Electric</v>
          </cell>
          <cell r="Y2535" t="str">
            <v>75005310E</v>
          </cell>
          <cell r="Z2535" t="str">
            <v>MAE1000 - MA Electric Distribution PC</v>
          </cell>
          <cell r="AA2535" t="str">
            <v>NONE</v>
          </cell>
          <cell r="AB2535" t="str">
            <v>SUB #16 MEADOWBROOK - OFF CHELMSFOR</v>
          </cell>
          <cell r="AC2535" t="str">
            <v>A2 C0 X0</v>
          </cell>
          <cell r="AE2535">
            <v>4</v>
          </cell>
          <cell r="AF2535" t="str">
            <v>4</v>
          </cell>
          <cell r="AG2535">
            <v>41213</v>
          </cell>
          <cell r="AH2535">
            <v>2875000</v>
          </cell>
        </row>
        <row r="2536">
          <cell r="A2536" t="str">
            <v>C028861</v>
          </cell>
          <cell r="B2536">
            <v>5310</v>
          </cell>
          <cell r="D2536" t="str">
            <v>Meadowbrook 16L5 Line</v>
          </cell>
          <cell r="E2536" t="str">
            <v>P_Electric Distribution Line MA</v>
          </cell>
          <cell r="G2536" t="str">
            <v>41</v>
          </cell>
          <cell r="H2536" t="str">
            <v>NONE</v>
          </cell>
          <cell r="I2536" t="str">
            <v>BARYS, FRANCIS R</v>
          </cell>
          <cell r="J2536" t="str">
            <v>System Capacity &amp; Performance</v>
          </cell>
          <cell r="K2536" t="str">
            <v>D_Non-REP LINE OTHER</v>
          </cell>
          <cell r="L2536" t="str">
            <v>Load Relief</v>
          </cell>
          <cell r="M2536" t="str">
            <v>Specific</v>
          </cell>
          <cell r="O2536" t="str">
            <v>cancelled</v>
          </cell>
          <cell r="P2536">
            <v>8291</v>
          </cell>
          <cell r="Q2536" t="str">
            <v>C28861</v>
          </cell>
          <cell r="R2536">
            <v>39588</v>
          </cell>
          <cell r="S2536" t="str">
            <v>barys</v>
          </cell>
          <cell r="U2536" t="str">
            <v>Install new distribution line equipment for the new 16L5 Meadowbrook feeder.</v>
          </cell>
          <cell r="V2536" t="str">
            <v>Project C28861 replaced by C34678.  C28861 ungapped Gap DOA transferred to C34678.</v>
          </cell>
          <cell r="W2536" t="str">
            <v>Addresses loading concerns on the Meadowbrook 115/23 kV transformers and 4-13 kV supply lines in the Lowell area.</v>
          </cell>
          <cell r="X2536" t="str">
            <v>Div Ops-NE Electric</v>
          </cell>
          <cell r="Y2536" t="str">
            <v>75005310E</v>
          </cell>
          <cell r="Z2536" t="str">
            <v>MAE1000 - MA Electric Distribution PC</v>
          </cell>
          <cell r="AA2536" t="str">
            <v>NONE</v>
          </cell>
          <cell r="AB2536" t="str">
            <v>MASS PLANT - MA 5310 - MAE1000</v>
          </cell>
          <cell r="AE2536">
            <v>2</v>
          </cell>
          <cell r="AF2536" t="str">
            <v>2</v>
          </cell>
          <cell r="AG2536">
            <v>39996</v>
          </cell>
          <cell r="AH2536">
            <v>100000</v>
          </cell>
          <cell r="AK2536">
            <v>40198</v>
          </cell>
        </row>
        <row r="2537">
          <cell r="A2537" t="str">
            <v>C028863</v>
          </cell>
          <cell r="B2537">
            <v>5310</v>
          </cell>
          <cell r="D2537" t="str">
            <v>New Easton 92W43 Sub work</v>
          </cell>
          <cell r="E2537" t="str">
            <v>P_Electric Distribution Sub MA</v>
          </cell>
          <cell r="G2537" t="str">
            <v>30</v>
          </cell>
          <cell r="H2537" t="str">
            <v>25</v>
          </cell>
          <cell r="I2537" t="str">
            <v>MAXIMOVICH, GEORGE</v>
          </cell>
          <cell r="J2537" t="str">
            <v>System Capacity &amp; Performance</v>
          </cell>
          <cell r="K2537" t="str">
            <v>D_Non-REP SUB OTHER</v>
          </cell>
          <cell r="L2537" t="str">
            <v>Load Relief</v>
          </cell>
          <cell r="M2537" t="str">
            <v>Specific</v>
          </cell>
          <cell r="O2537" t="str">
            <v>open</v>
          </cell>
          <cell r="P2537">
            <v>7413</v>
          </cell>
          <cell r="Q2537" t="str">
            <v>C28863</v>
          </cell>
          <cell r="R2537">
            <v>39588</v>
          </cell>
          <cell r="S2537" t="str">
            <v>karzen</v>
          </cell>
          <cell r="U2537" t="str">
            <v>New Easton 92W43 Feeder Dist Sub work</v>
          </cell>
          <cell r="V2537" t="str">
            <v xml:space="preserve">Distribution Substation work associated with the development of a new 92W43 feeder position </v>
          </cell>
          <cell r="W2537"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7" t="str">
            <v>Div Ops-NE Electric</v>
          </cell>
          <cell r="Y2537" t="str">
            <v>75005310E</v>
          </cell>
          <cell r="Z2537" t="str">
            <v>MAE1000 - MA Electric Distribution PC</v>
          </cell>
          <cell r="AA2537" t="str">
            <v>NONE</v>
          </cell>
          <cell r="AB2537" t="str">
            <v>EASTON SUB 14KV  115KV</v>
          </cell>
          <cell r="AC2537" t="str">
            <v>A1 C0 X0</v>
          </cell>
          <cell r="AE2537">
            <v>4</v>
          </cell>
          <cell r="AF2537" t="str">
            <v>4</v>
          </cell>
          <cell r="AG2537">
            <v>41213</v>
          </cell>
          <cell r="AH2537">
            <v>360000</v>
          </cell>
        </row>
        <row r="2538">
          <cell r="A2538" t="str">
            <v>C028864</v>
          </cell>
          <cell r="B2538">
            <v>5310</v>
          </cell>
          <cell r="D2538" t="str">
            <v>Meadowbrook 16L6 Line</v>
          </cell>
          <cell r="E2538" t="str">
            <v>P_Electric Distribution Line MA</v>
          </cell>
          <cell r="G2538" t="str">
            <v>41</v>
          </cell>
          <cell r="H2538" t="str">
            <v>NONE</v>
          </cell>
          <cell r="I2538" t="str">
            <v>BARYS, FRANCIS R</v>
          </cell>
          <cell r="J2538" t="str">
            <v>System Capacity &amp; Performance</v>
          </cell>
          <cell r="K2538" t="str">
            <v>D_Non-REP LINE OTHER</v>
          </cell>
          <cell r="L2538" t="str">
            <v>Load Relief</v>
          </cell>
          <cell r="M2538" t="str">
            <v>Specific</v>
          </cell>
          <cell r="O2538" t="str">
            <v>cancelled</v>
          </cell>
          <cell r="P2538">
            <v>8292</v>
          </cell>
          <cell r="Q2538" t="str">
            <v>C28864</v>
          </cell>
          <cell r="R2538">
            <v>39588</v>
          </cell>
          <cell r="S2538" t="str">
            <v>barys</v>
          </cell>
          <cell r="U2538" t="str">
            <v>Install distribution line equipment for the Meadowbrook 16L6 feeder.</v>
          </cell>
          <cell r="V2538" t="str">
            <v>Project C28864 replaced by C34678.  C28864 Ungapped--- Gap DOA transferred to C34678.</v>
          </cell>
          <cell r="W2538" t="str">
            <v>Addresses loading concerns on the Meadowbrook 115/23 kV transformers and 4-13 kV supply lines in the Lowell area.</v>
          </cell>
          <cell r="X2538" t="str">
            <v>Div Ops-NE Electric</v>
          </cell>
          <cell r="Y2538" t="str">
            <v>75005310E</v>
          </cell>
          <cell r="Z2538" t="str">
            <v>MAE1000 - MA Electric Distribution PC</v>
          </cell>
          <cell r="AA2538" t="str">
            <v>NONE</v>
          </cell>
          <cell r="AB2538" t="str">
            <v>MASS PLANT - MA 5310 - MAE1000</v>
          </cell>
          <cell r="AE2538">
            <v>2</v>
          </cell>
          <cell r="AF2538" t="str">
            <v>2</v>
          </cell>
          <cell r="AG2538">
            <v>39996</v>
          </cell>
          <cell r="AH2538">
            <v>100000</v>
          </cell>
          <cell r="AK2538">
            <v>40198</v>
          </cell>
        </row>
        <row r="2539">
          <cell r="A2539" t="str">
            <v>C028865</v>
          </cell>
          <cell r="B2539">
            <v>5310</v>
          </cell>
          <cell r="D2539" t="str">
            <v>New Easton 92W43 Line work</v>
          </cell>
          <cell r="E2539" t="str">
            <v>P_Electric Distribution Line MA</v>
          </cell>
          <cell r="G2539" t="str">
            <v>30</v>
          </cell>
          <cell r="H2539" t="str">
            <v>NONE</v>
          </cell>
          <cell r="I2539" t="str">
            <v>THOMPSON, JOHN</v>
          </cell>
          <cell r="J2539" t="str">
            <v>System Capacity &amp; Performance</v>
          </cell>
          <cell r="K2539" t="str">
            <v>D_Non-REP LINE OTHER</v>
          </cell>
          <cell r="L2539" t="str">
            <v>Load Relief</v>
          </cell>
          <cell r="M2539" t="str">
            <v>Specific</v>
          </cell>
          <cell r="O2539" t="str">
            <v>Closed</v>
          </cell>
          <cell r="P2539">
            <v>8363</v>
          </cell>
          <cell r="Q2539" t="str">
            <v>C28865</v>
          </cell>
          <cell r="R2539">
            <v>39588</v>
          </cell>
          <cell r="S2539" t="str">
            <v>karzen</v>
          </cell>
          <cell r="U2539" t="str">
            <v>New Easton 92W43 Deeder Distribution Line work</v>
          </cell>
          <cell r="V2539" t="str">
            <v>Distribution Line work associated with  the development of a new 92W43 feeder position</v>
          </cell>
          <cell r="W2539"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9" t="str">
            <v>Div Ops-NE Electric</v>
          </cell>
          <cell r="Y2539" t="str">
            <v>75005310E</v>
          </cell>
          <cell r="Z2539" t="str">
            <v>MAE1000 - MA Electric Distribution PC</v>
          </cell>
          <cell r="AA2539" t="str">
            <v>NONE</v>
          </cell>
          <cell r="AB2539" t="str">
            <v>MASS PLANT - MA 5310 - MAE1000</v>
          </cell>
          <cell r="AE2539">
            <v>3</v>
          </cell>
          <cell r="AF2539" t="str">
            <v>3</v>
          </cell>
          <cell r="AG2539">
            <v>40301</v>
          </cell>
          <cell r="AH2539">
            <v>712000</v>
          </cell>
          <cell r="AI2539">
            <v>0</v>
          </cell>
          <cell r="AJ2539">
            <v>0</v>
          </cell>
          <cell r="AK2539">
            <v>0</v>
          </cell>
          <cell r="AL2539">
            <v>1</v>
          </cell>
          <cell r="AM2539">
            <v>0</v>
          </cell>
          <cell r="AN2539">
            <v>1</v>
          </cell>
        </row>
        <row r="2540">
          <cell r="A2540" t="str">
            <v>C028866</v>
          </cell>
          <cell r="B2540">
            <v>5310</v>
          </cell>
          <cell r="D2540" t="str">
            <v>Meadowbrook 16L7 Line</v>
          </cell>
          <cell r="E2540" t="str">
            <v>P_Electric Distribution Line MA</v>
          </cell>
          <cell r="G2540" t="str">
            <v>41</v>
          </cell>
          <cell r="H2540" t="str">
            <v>NONE</v>
          </cell>
          <cell r="I2540" t="str">
            <v>BARYS, FRANCIS R</v>
          </cell>
          <cell r="J2540" t="str">
            <v>System Capacity &amp; Performance</v>
          </cell>
          <cell r="K2540" t="str">
            <v>D_Non-REP LINE OTHER</v>
          </cell>
          <cell r="L2540" t="str">
            <v>Load Relief</v>
          </cell>
          <cell r="M2540" t="str">
            <v>Specific</v>
          </cell>
          <cell r="O2540" t="str">
            <v>cancelled</v>
          </cell>
          <cell r="P2540">
            <v>8293</v>
          </cell>
          <cell r="Q2540" t="str">
            <v>C28866</v>
          </cell>
          <cell r="R2540">
            <v>39588</v>
          </cell>
          <cell r="S2540" t="str">
            <v>barys</v>
          </cell>
          <cell r="U2540" t="str">
            <v>Install distribution equipment for the new Meadowbrook 16L7 feeder.</v>
          </cell>
          <cell r="V2540" t="str">
            <v>Project C28866 replaced by C34678.  C28866 Ungapped--- Gap DOA transferred to C34678.</v>
          </cell>
          <cell r="W2540" t="str">
            <v xml:space="preserve">This feeder will relieve summer normal overloading on the Concord Rd. 24L1 and 24L3 and Perry St. 3L4 feeders. It will also provide relief for the Meadowbrook 16L1 and Concord Rd. 24L2, both of which will be over 95% of their summer normal ratings. </v>
          </cell>
          <cell r="X2540" t="str">
            <v>Div Ops-NE Electric</v>
          </cell>
          <cell r="Y2540" t="str">
            <v>75005310E</v>
          </cell>
          <cell r="Z2540" t="str">
            <v>MAE1000 - MA Electric Distribution PC</v>
          </cell>
          <cell r="AA2540" t="str">
            <v>NONE</v>
          </cell>
          <cell r="AB2540" t="str">
            <v>MASS PLANT - MA 5310 - MAE1000</v>
          </cell>
          <cell r="AE2540">
            <v>2</v>
          </cell>
          <cell r="AF2540" t="str">
            <v>2</v>
          </cell>
          <cell r="AG2540">
            <v>39996</v>
          </cell>
          <cell r="AH2540">
            <v>100000</v>
          </cell>
          <cell r="AK2540">
            <v>40198</v>
          </cell>
        </row>
        <row r="2541">
          <cell r="A2541" t="str">
            <v>C028867</v>
          </cell>
          <cell r="B2541">
            <v>5310</v>
          </cell>
          <cell r="D2541" t="str">
            <v>Meadowbrook 16L1-L4 Getaways</v>
          </cell>
          <cell r="E2541" t="str">
            <v>P_Electric Distribution Line MA</v>
          </cell>
          <cell r="G2541" t="str">
            <v>41</v>
          </cell>
          <cell r="H2541" t="str">
            <v>NONE</v>
          </cell>
          <cell r="I2541" t="str">
            <v>BARYS, FRANCIS R</v>
          </cell>
          <cell r="J2541" t="str">
            <v>System Capacity &amp; Performance</v>
          </cell>
          <cell r="K2541" t="str">
            <v>D_Non-REP LINE OTHER</v>
          </cell>
          <cell r="L2541" t="str">
            <v>Load Relief</v>
          </cell>
          <cell r="M2541" t="str">
            <v>Specific</v>
          </cell>
          <cell r="O2541" t="str">
            <v>cancelled</v>
          </cell>
          <cell r="P2541">
            <v>8289</v>
          </cell>
          <cell r="Q2541" t="str">
            <v>C28867</v>
          </cell>
          <cell r="R2541">
            <v>39588</v>
          </cell>
          <cell r="S2541" t="str">
            <v>barys</v>
          </cell>
          <cell r="U2541" t="str">
            <v>Reconductor and reroute the Meadowbrook 16L1-16L4 getaways to the new metal clad substation positions.</v>
          </cell>
          <cell r="V2541" t="str">
            <v>Project C28864 replaced by C34678.  C28864 Ungapped--- Gap DOA transferred to C34678.</v>
          </cell>
          <cell r="W2541" t="str">
            <v xml:space="preserve">The Meadowbrook 16L1 through 16L4 feeder getaways must be relocated to their new positions in the new 115/13.2 kV metal clad substation. </v>
          </cell>
          <cell r="X2541" t="str">
            <v>Div Ops-NE Electric</v>
          </cell>
          <cell r="Y2541" t="str">
            <v>75005310E</v>
          </cell>
          <cell r="Z2541" t="str">
            <v>MAE1000 - MA Electric Distribution PC</v>
          </cell>
          <cell r="AA2541" t="str">
            <v>NONE</v>
          </cell>
          <cell r="AB2541" t="str">
            <v>MASS PLANT - MA 5310 - MAE1000</v>
          </cell>
          <cell r="AE2541">
            <v>2</v>
          </cell>
          <cell r="AF2541" t="str">
            <v>2</v>
          </cell>
          <cell r="AG2541">
            <v>39996</v>
          </cell>
          <cell r="AH2541">
            <v>100000</v>
          </cell>
          <cell r="AK2541">
            <v>40198</v>
          </cell>
        </row>
        <row r="2542">
          <cell r="A2542" t="str">
            <v>C028868</v>
          </cell>
          <cell r="B2542">
            <v>5310</v>
          </cell>
          <cell r="D2542" t="str">
            <v>Newbury 47L2 regulator upgrade</v>
          </cell>
          <cell r="E2542" t="str">
            <v>P_Electric Distribution Sub MA</v>
          </cell>
          <cell r="G2542" t="str">
            <v>36</v>
          </cell>
          <cell r="H2542" t="str">
            <v>NONE</v>
          </cell>
          <cell r="I2542" t="str">
            <v>MICHEL, MICHAEL</v>
          </cell>
          <cell r="J2542" t="str">
            <v>System Capacity &amp; Performance</v>
          </cell>
          <cell r="K2542" t="str">
            <v>D_Non-REP SUB OTHER</v>
          </cell>
          <cell r="L2542" t="str">
            <v>Load Relief</v>
          </cell>
          <cell r="M2542" t="str">
            <v>Specific</v>
          </cell>
          <cell r="O2542" t="str">
            <v>Closed</v>
          </cell>
          <cell r="P2542">
            <v>7415</v>
          </cell>
          <cell r="Q2542" t="str">
            <v>C28868</v>
          </cell>
          <cell r="R2542">
            <v>39588</v>
          </cell>
          <cell r="S2542" t="str">
            <v>moreia</v>
          </cell>
          <cell r="U2542" t="str">
            <v>Upgrade the existing regulator on W. Newbury 47L2 feeder with 3-333kVA ones to allow it to pick up part of 36L2 load.</v>
          </cell>
          <cell r="V2542" t="str">
            <v>Was on the GAP and approved for $100,000 and the new estimate is for construction grade estimate from Mike Michel.</v>
          </cell>
          <cell r="W2542" t="str">
            <v xml:space="preserve"> Newburyport 36L1 and 36L2 feeders are near there limits and the feeder positions themselves cannot be upgraded in capacity. In the short term we recommend an upgrade, a regulator change-out, on the W. Newbury 47L2 feeder to allow it to pick up part of 36</v>
          </cell>
          <cell r="X2542" t="str">
            <v>Div Ops-NE Electric</v>
          </cell>
          <cell r="Y2542" t="str">
            <v>75005310E</v>
          </cell>
          <cell r="Z2542" t="str">
            <v>MAE1000 - MA Electric Distribution PC</v>
          </cell>
          <cell r="AA2542" t="str">
            <v>NONE</v>
          </cell>
          <cell r="AB2542" t="str">
            <v>SUB #47 WEST NEWBURY - STEWART STRE</v>
          </cell>
          <cell r="AE2542">
            <v>3</v>
          </cell>
          <cell r="AF2542" t="str">
            <v>3</v>
          </cell>
          <cell r="AG2542">
            <v>40085</v>
          </cell>
          <cell r="AH2542">
            <v>450000</v>
          </cell>
          <cell r="AI2542">
            <v>0</v>
          </cell>
          <cell r="AJ2542">
            <v>0</v>
          </cell>
          <cell r="AK2542">
            <v>0</v>
          </cell>
          <cell r="AL2542">
            <v>0</v>
          </cell>
          <cell r="AM2542">
            <v>1</v>
          </cell>
          <cell r="AN2542">
            <v>1</v>
          </cell>
        </row>
        <row r="2543">
          <cell r="A2543" t="str">
            <v>C028871</v>
          </cell>
          <cell r="B2543">
            <v>5310</v>
          </cell>
          <cell r="D2543" t="str">
            <v>Thorndike#10 Install Fourth 23kVBay</v>
          </cell>
          <cell r="E2543" t="str">
            <v>P_Electric Distribution Sub MA</v>
          </cell>
          <cell r="F2543" t="str">
            <v>DCIG1008P93</v>
          </cell>
          <cell r="G2543" t="str">
            <v>36</v>
          </cell>
          <cell r="H2543" t="str">
            <v>29</v>
          </cell>
          <cell r="I2543" t="str">
            <v>MICHEL, MICHAEL</v>
          </cell>
          <cell r="J2543" t="str">
            <v>System Capacity &amp; Performance</v>
          </cell>
          <cell r="K2543" t="str">
            <v>D_Non-REP LINE OTHER</v>
          </cell>
          <cell r="L2543" t="str">
            <v>Reliability - Dist</v>
          </cell>
          <cell r="M2543" t="str">
            <v>Specific</v>
          </cell>
          <cell r="O2543" t="str">
            <v>open</v>
          </cell>
          <cell r="P2543">
            <v>7548</v>
          </cell>
          <cell r="Q2543" t="str">
            <v>C28871</v>
          </cell>
          <cell r="R2543">
            <v>39588</v>
          </cell>
          <cell r="S2543" t="str">
            <v>perico</v>
          </cell>
          <cell r="U2543" t="str">
            <v>Install 4th bay of breaker and a half of 23kV. In addition, install busbar to allow T2 Transformer to be fed from 23kV bus at Thorndike and not NSTAR.</v>
          </cell>
          <cell r="V2543" t="str">
            <v xml:space="preserve">Busbar work definitely needs to be done by 12/01/2010. _x000D_
Substation work to be in conjunction with 23kV cable work in yard._x000D_
Additional DOA was granted by Pat Hogan (see attached document). Approval to continue with final Engineering. </v>
          </cell>
          <cell r="W2543" t="str">
            <v xml:space="preserve">  </v>
          </cell>
          <cell r="X2543" t="str">
            <v>Div Ops-NE Electric</v>
          </cell>
          <cell r="Y2543" t="str">
            <v>75005310E</v>
          </cell>
          <cell r="Z2543" t="str">
            <v>MAE1000 - MA Electric Distribution PC</v>
          </cell>
          <cell r="AA2543" t="str">
            <v>NONE</v>
          </cell>
          <cell r="AB2543" t="str">
            <v>SUB #10 THORNDIKE, EVERETT</v>
          </cell>
          <cell r="AC2543" t="str">
            <v>A1 C0 X1</v>
          </cell>
          <cell r="AE2543">
            <v>5</v>
          </cell>
          <cell r="AF2543" t="str">
            <v>5</v>
          </cell>
          <cell r="AG2543">
            <v>40235</v>
          </cell>
          <cell r="AH2543">
            <v>3000000</v>
          </cell>
        </row>
        <row r="2544">
          <cell r="A2544" t="str">
            <v>C028872</v>
          </cell>
          <cell r="B2544">
            <v>5310</v>
          </cell>
          <cell r="D2544" t="str">
            <v>SS WEY West St conversion</v>
          </cell>
          <cell r="E2544" t="str">
            <v>P_Electric Distribution Line MA</v>
          </cell>
          <cell r="G2544" t="str">
            <v>36</v>
          </cell>
          <cell r="H2544" t="str">
            <v>NONE</v>
          </cell>
          <cell r="I2544" t="str">
            <v>DUFFY JR., JOHN</v>
          </cell>
          <cell r="J2544" t="str">
            <v>System Capacity &amp; Performance</v>
          </cell>
          <cell r="K2544" t="str">
            <v>D_Non-REP LINE OTHER</v>
          </cell>
          <cell r="L2544" t="str">
            <v>Load Relief</v>
          </cell>
          <cell r="M2544" t="str">
            <v>Specific</v>
          </cell>
          <cell r="O2544" t="str">
            <v>Closed</v>
          </cell>
          <cell r="P2544">
            <v>8693</v>
          </cell>
          <cell r="Q2544" t="str">
            <v>C28872</v>
          </cell>
          <cell r="R2544">
            <v>39588</v>
          </cell>
          <cell r="S2544" t="str">
            <v>duffjo</v>
          </cell>
          <cell r="U2544" t="str">
            <v>Convert 2000 ft of 3ph mainline on West St. from Main to P25 West St Weymouth and transfer load on 3J92 feeder to 12W4. Install 3-167 kva stepdown xfrm at P25 West to serve the remainder of 4kV load on West St. _x000D_
Transfer load on West</v>
          </cell>
          <cell r="V2544" t="str">
            <v>Load relief for 3J92 feeder and eventually S.Weymouth #1 TR. _x000D_
NOTE:  Estimate 3 received from Steve Breton.  More conversion work needed due to errors in GIS which did not show correct kva load beyond SD.    PROJECT RE-AUTHORIZATION FORM SENT 4-6-09.</v>
          </cell>
          <cell r="W2544" t="str">
            <v>Load relief for the 3J92 feeder and So.Weymouth #1 Transformer</v>
          </cell>
          <cell r="X2544" t="str">
            <v>Div Ops-NE Electric</v>
          </cell>
          <cell r="Y2544" t="str">
            <v>75005310E</v>
          </cell>
          <cell r="Z2544" t="str">
            <v>MAE1000 - MA Electric Distribution PC</v>
          </cell>
          <cell r="AA2544" t="str">
            <v>NONE</v>
          </cell>
          <cell r="AB2544" t="str">
            <v>MASS PLANT - MA 5310 - MAE1000</v>
          </cell>
          <cell r="AE2544">
            <v>4</v>
          </cell>
          <cell r="AF2544" t="str">
            <v>4</v>
          </cell>
          <cell r="AG2544">
            <v>40283</v>
          </cell>
          <cell r="AH2544">
            <v>387000</v>
          </cell>
          <cell r="AI2544">
            <v>0</v>
          </cell>
          <cell r="AJ2544">
            <v>0</v>
          </cell>
          <cell r="AK2544">
            <v>0</v>
          </cell>
          <cell r="AL2544">
            <v>0</v>
          </cell>
          <cell r="AM2544">
            <v>1</v>
          </cell>
          <cell r="AN2544">
            <v>1</v>
          </cell>
        </row>
        <row r="2545">
          <cell r="A2545" t="str">
            <v>C028873</v>
          </cell>
          <cell r="B2545">
            <v>5310</v>
          </cell>
          <cell r="D2545" t="str">
            <v>Thorndike23kVCable Work for 4thBay</v>
          </cell>
          <cell r="E2545" t="str">
            <v>P_Electric Distribution Line MA</v>
          </cell>
          <cell r="F2545" t="str">
            <v>DCIG1008P93</v>
          </cell>
          <cell r="G2545" t="str">
            <v>36</v>
          </cell>
          <cell r="H2545" t="str">
            <v>29</v>
          </cell>
          <cell r="I2545" t="str">
            <v>MICHEL, MICHAEL</v>
          </cell>
          <cell r="J2545" t="str">
            <v>System Capacity &amp; Performance</v>
          </cell>
          <cell r="K2545" t="str">
            <v>D_Non-REP LINE OTHER</v>
          </cell>
          <cell r="L2545" t="str">
            <v>Reliability - Dist</v>
          </cell>
          <cell r="M2545" t="str">
            <v>Specific</v>
          </cell>
          <cell r="O2545" t="str">
            <v>Closed</v>
          </cell>
          <cell r="P2545">
            <v>8721</v>
          </cell>
          <cell r="Q2545" t="str">
            <v>C28873</v>
          </cell>
          <cell r="R2545">
            <v>39588</v>
          </cell>
          <cell r="S2545" t="str">
            <v>perico</v>
          </cell>
          <cell r="U2545" t="str">
            <v>Relocate 2337 cable to new Bay. Reocate 2334 cable to new bay.</v>
          </cell>
          <cell r="V2545" t="str">
            <v xml:space="preserve">To be done in conjuntion with fourth 23kV bay </v>
          </cell>
          <cell r="W2545" t="str">
            <v xml:space="preserve">  </v>
          </cell>
          <cell r="X2545" t="str">
            <v>Div Ops-NE Electric</v>
          </cell>
          <cell r="Y2545" t="str">
            <v>75005310E</v>
          </cell>
          <cell r="Z2545" t="str">
            <v>MAE1000 - MA Electric Distribution PC</v>
          </cell>
          <cell r="AA2545" t="str">
            <v>NONE</v>
          </cell>
          <cell r="AB2545" t="str">
            <v>SUB #10 THORNDIKE, EVERETT</v>
          </cell>
          <cell r="AE2545">
            <v>5</v>
          </cell>
          <cell r="AF2545" t="str">
            <v>5</v>
          </cell>
          <cell r="AG2545">
            <v>40235</v>
          </cell>
          <cell r="AH2545">
            <v>172000</v>
          </cell>
          <cell r="AI2545">
            <v>0</v>
          </cell>
          <cell r="AJ2545">
            <v>1</v>
          </cell>
          <cell r="AK2545">
            <v>1</v>
          </cell>
          <cell r="AL2545">
            <v>0</v>
          </cell>
          <cell r="AM2545">
            <v>1</v>
          </cell>
          <cell r="AN2545">
            <v>1</v>
          </cell>
        </row>
        <row r="2546">
          <cell r="A2546" t="str">
            <v>C028879</v>
          </cell>
          <cell r="B2546">
            <v>5310</v>
          </cell>
          <cell r="D2546" t="str">
            <v>Rebuild 2308&amp;2309 23kV Lines</v>
          </cell>
          <cell r="E2546" t="str">
            <v>P_Electric Distribution Line MA</v>
          </cell>
          <cell r="F2546" t="str">
            <v>DCIG1008P93</v>
          </cell>
          <cell r="G2546" t="str">
            <v>36</v>
          </cell>
          <cell r="H2546" t="str">
            <v>29</v>
          </cell>
          <cell r="I2546" t="str">
            <v>KELLY, DANIEL</v>
          </cell>
          <cell r="J2546" t="str">
            <v>System Capacity &amp; Performance</v>
          </cell>
          <cell r="K2546" t="str">
            <v>D_Non-REP LINE OTHER</v>
          </cell>
          <cell r="L2546" t="str">
            <v>Reliability - Dist</v>
          </cell>
          <cell r="M2546" t="str">
            <v>Specific</v>
          </cell>
          <cell r="O2546" t="str">
            <v>open</v>
          </cell>
          <cell r="P2546">
            <v>8450</v>
          </cell>
          <cell r="Q2546" t="str">
            <v>C28879</v>
          </cell>
          <cell r="R2546">
            <v>39588</v>
          </cell>
          <cell r="S2546" t="str">
            <v>perico</v>
          </cell>
          <cell r="U2546" t="str">
            <v>Reconductor 2308 and 2309 lines and build new ductbank from Everett to Thorndike substations.</v>
          </cell>
          <cell r="V2546" t="str">
            <v xml:space="preserve">Approval to continue with Final Engineering.  Additional DOA approved by Pat hogan.  See attached document. </v>
          </cell>
          <cell r="W2546" t="str">
            <v xml:space="preserve">  </v>
          </cell>
          <cell r="X2546" t="str">
            <v>Div Ops-NE Electric</v>
          </cell>
          <cell r="Y2546" t="str">
            <v>75005310E</v>
          </cell>
          <cell r="Z2546" t="str">
            <v>MAE1000 - MA Electric Distribution PC</v>
          </cell>
          <cell r="AA2546" t="str">
            <v>NONE</v>
          </cell>
          <cell r="AB2546" t="str">
            <v>SUB #10 THORNDIKE, EVERETT</v>
          </cell>
          <cell r="AC2546" t="str">
            <v>A2 C4 X3</v>
          </cell>
          <cell r="AE2546">
            <v>5</v>
          </cell>
          <cell r="AF2546" t="str">
            <v>5</v>
          </cell>
          <cell r="AG2546">
            <v>40235</v>
          </cell>
          <cell r="AH2546">
            <v>5200000</v>
          </cell>
        </row>
        <row r="2547">
          <cell r="A2547" t="str">
            <v>C028880</v>
          </cell>
          <cell r="B2547">
            <v>5310</v>
          </cell>
          <cell r="D2547" t="str">
            <v>Extend 37W9&amp;W10 Feeders</v>
          </cell>
          <cell r="E2547" t="str">
            <v>P_Electric Distribution Line MA</v>
          </cell>
          <cell r="F2547" t="str">
            <v>DCIG1008P93</v>
          </cell>
          <cell r="G2547" t="str">
            <v>36</v>
          </cell>
          <cell r="H2547" t="str">
            <v>NONE</v>
          </cell>
          <cell r="I2547" t="str">
            <v>MAHONEY, DANIEL</v>
          </cell>
          <cell r="J2547" t="str">
            <v>System Capacity &amp; Performance</v>
          </cell>
          <cell r="K2547" t="str">
            <v>D_Non-REP LINE OTHER</v>
          </cell>
          <cell r="L2547" t="str">
            <v>Reliability - Dist</v>
          </cell>
          <cell r="M2547" t="str">
            <v>Specific</v>
          </cell>
          <cell r="O2547" t="str">
            <v>Closed</v>
          </cell>
          <cell r="P2547">
            <v>8085</v>
          </cell>
          <cell r="Q2547" t="str">
            <v>C28880</v>
          </cell>
          <cell r="R2547">
            <v>39588</v>
          </cell>
          <cell r="S2547" t="str">
            <v>perico</v>
          </cell>
          <cell r="U2547" t="str">
            <v>Extend 37W9 and 37W10 feeders into Thorndike/Glendale areas o f Everett.</v>
          </cell>
          <cell r="V2547" t="str">
            <v xml:space="preserve">  </v>
          </cell>
          <cell r="W2547" t="str">
            <v xml:space="preserve">  </v>
          </cell>
          <cell r="X2547" t="str">
            <v>Div Ops-NE Electric</v>
          </cell>
          <cell r="Y2547" t="str">
            <v>75005310E</v>
          </cell>
          <cell r="Z2547" t="str">
            <v>MAE1000 - MA Electric Distribution PC</v>
          </cell>
          <cell r="AA2547" t="str">
            <v>NONE</v>
          </cell>
          <cell r="AB2547" t="str">
            <v>SUB #37 EVERETT - WYLLIS AVENUE, EV</v>
          </cell>
          <cell r="AE2547">
            <v>2</v>
          </cell>
          <cell r="AF2547" t="str">
            <v>2</v>
          </cell>
          <cell r="AG2547">
            <v>39757</v>
          </cell>
          <cell r="AH2547">
            <v>50000</v>
          </cell>
          <cell r="AI2547">
            <v>1</v>
          </cell>
          <cell r="AJ2547">
            <v>1</v>
          </cell>
          <cell r="AK2547">
            <v>1</v>
          </cell>
          <cell r="AL2547">
            <v>0</v>
          </cell>
          <cell r="AM2547">
            <v>1</v>
          </cell>
          <cell r="AN2547">
            <v>1</v>
          </cell>
        </row>
        <row r="2548">
          <cell r="A2548" t="str">
            <v>C028883</v>
          </cell>
          <cell r="B2548">
            <v>5310</v>
          </cell>
          <cell r="D2548" t="str">
            <v>SS WEY 477 Front and Mill</v>
          </cell>
          <cell r="E2548" t="str">
            <v>P_Electric Distribution Line MA</v>
          </cell>
          <cell r="G2548" t="str">
            <v>36</v>
          </cell>
          <cell r="H2548" t="str">
            <v>12</v>
          </cell>
          <cell r="I2548" t="str">
            <v>BURKS, EMILY</v>
          </cell>
          <cell r="J2548" t="str">
            <v>System Capacity &amp; Performance</v>
          </cell>
          <cell r="K2548" t="str">
            <v>D_Non-REP LINE OTHER</v>
          </cell>
          <cell r="L2548" t="str">
            <v>Load Relief</v>
          </cell>
          <cell r="M2548" t="str">
            <v>Specific</v>
          </cell>
          <cell r="O2548" t="str">
            <v>open</v>
          </cell>
          <cell r="P2548">
            <v>8687</v>
          </cell>
          <cell r="Q2548" t="str">
            <v>C28883</v>
          </cell>
          <cell r="R2548">
            <v>39588</v>
          </cell>
          <cell r="S2548" t="str">
            <v>duffjo</v>
          </cell>
          <cell r="U2548" t="str">
            <v>Reconductor 4400 ft on Front St Weymouth with 477 Al spacer cable. Install a normally open loadbreak at P145 West St; Connect and transfer load from 12W4 to 12W1 on West St.</v>
          </cell>
          <cell r="V2548" t="str">
            <v xml:space="preserve">Project depends on the Southfield load development </v>
          </cell>
          <cell r="W2548" t="str">
            <v>Additional load at Southfield is projected to bring 12W3 feeder to 117%SN in 2011.  Work is needed to xfer load off 12W4 and allow it to relieve 12W3. This work will allow load transfer from 12W4 to 12W1.</v>
          </cell>
          <cell r="X2548" t="str">
            <v>Div Ops-NE Electric</v>
          </cell>
          <cell r="Y2548" t="str">
            <v>75005310E</v>
          </cell>
          <cell r="Z2548" t="str">
            <v>MAE1000 - MA Electric Distribution PC</v>
          </cell>
          <cell r="AA2548" t="str">
            <v>28-Feb-13</v>
          </cell>
          <cell r="AB2548" t="str">
            <v>MASS PLANT - MA 5310 - MAE1000</v>
          </cell>
          <cell r="AC2548" t="str">
            <v>A1 C0 X0</v>
          </cell>
          <cell r="AE2548">
            <v>4</v>
          </cell>
          <cell r="AF2548" t="str">
            <v>4</v>
          </cell>
          <cell r="AG2548">
            <v>41305</v>
          </cell>
          <cell r="AH2548">
            <v>375000</v>
          </cell>
        </row>
        <row r="2549">
          <cell r="A2549" t="str">
            <v>C028885</v>
          </cell>
          <cell r="B2549">
            <v>5310</v>
          </cell>
          <cell r="D2549" t="str">
            <v>Hudson 7J1 CT Replacement</v>
          </cell>
          <cell r="E2549" t="str">
            <v>P_Electric Distribution Sub MA</v>
          </cell>
          <cell r="G2549" t="str">
            <v>30</v>
          </cell>
          <cell r="H2549" t="str">
            <v>NONE</v>
          </cell>
          <cell r="I2549" t="str">
            <v>MICHEL, MICHAEL</v>
          </cell>
          <cell r="J2549" t="str">
            <v>System Capacity &amp; Performance</v>
          </cell>
          <cell r="K2549" t="str">
            <v>D_Non-REP SUB OTHER</v>
          </cell>
          <cell r="L2549" t="str">
            <v>Load Relief</v>
          </cell>
          <cell r="M2549" t="str">
            <v>Specific</v>
          </cell>
          <cell r="O2549" t="str">
            <v>open</v>
          </cell>
          <cell r="P2549">
            <v>7320</v>
          </cell>
          <cell r="Q2549" t="str">
            <v>C28885</v>
          </cell>
          <cell r="R2549">
            <v>39589</v>
          </cell>
          <cell r="S2549" t="str">
            <v>prifte</v>
          </cell>
          <cell r="U2549" t="str">
            <v>Recommend replacing limiting 300/5 CT with 600/5 CT. Substation has no status alarms and recommend adding.</v>
          </cell>
          <cell r="V2549" t="str">
            <v xml:space="preserve">  </v>
          </cell>
          <cell r="W2549" t="str">
            <v xml:space="preserve">  </v>
          </cell>
          <cell r="X2549" t="str">
            <v>Conversion Only</v>
          </cell>
          <cell r="Y2549" t="str">
            <v>99995310E</v>
          </cell>
          <cell r="Z2549" t="str">
            <v>MAE1000 - MA Electric Distribution PC</v>
          </cell>
          <cell r="AA2549" t="str">
            <v>NONE</v>
          </cell>
          <cell r="AB2549" t="str">
            <v>SUB #7 HUDSON TERRACE, LYNN</v>
          </cell>
          <cell r="AC2549" t="str">
            <v>A1 C0 X0</v>
          </cell>
          <cell r="AE2549">
            <v>2</v>
          </cell>
          <cell r="AF2549" t="str">
            <v>2</v>
          </cell>
          <cell r="AG2549">
            <v>39881</v>
          </cell>
          <cell r="AH2549">
            <v>25000</v>
          </cell>
          <cell r="AK2549">
            <v>40127</v>
          </cell>
        </row>
        <row r="2550">
          <cell r="A2550" t="str">
            <v>C028886</v>
          </cell>
          <cell r="B2550">
            <v>5310</v>
          </cell>
          <cell r="C2550" t="str">
            <v>Massachusetts - East</v>
          </cell>
          <cell r="D2550" t="str">
            <v>Dupont 2nd Xfmr_Switchgear_Dsub</v>
          </cell>
          <cell r="E2550" t="str">
            <v>P_Electric Distribution Sub MA</v>
          </cell>
          <cell r="F2550" t="str">
            <v>USSC0109PS115 v3</v>
          </cell>
          <cell r="G2550" t="str">
            <v>39</v>
          </cell>
          <cell r="H2550" t="str">
            <v>31</v>
          </cell>
          <cell r="I2550" t="str">
            <v>MAXIMOVICH, GEORGE</v>
          </cell>
          <cell r="J2550" t="str">
            <v>System Capacity &amp; Performance</v>
          </cell>
          <cell r="K2550" t="str">
            <v>D_Non-REP SUB OTHER</v>
          </cell>
          <cell r="L2550" t="str">
            <v>Load Relief</v>
          </cell>
          <cell r="M2550" t="str">
            <v>Specific</v>
          </cell>
          <cell r="O2550" t="str">
            <v>open</v>
          </cell>
          <cell r="P2550">
            <v>7260</v>
          </cell>
          <cell r="Q2550" t="str">
            <v>C28886</v>
          </cell>
          <cell r="R2550">
            <v>39589</v>
          </cell>
          <cell r="S2550" t="str">
            <v>karzen</v>
          </cell>
          <cell r="U2550" t="str">
            <v>Dupont 2nd Transformer and Switchgear Dist_Sub</v>
          </cell>
          <cell r="V2550" t="str">
            <v>LSP - This funding project is for the Distribution Substation portion of this project._x000D_
Funding is approved for PRELIMINARY ENGINEERING ONLY._x000D_
Once a project grade estimate is developed, the project needs to be submitted for re-approval for the total esti</v>
          </cell>
          <cell r="W2550" t="str">
            <v>The 2008 Annual Plan identified the Dupont #91 transformer as being overloaded during the summer of 2010, based on 2007 actual loads.  In addition, the North Abington transformer will exceed summer-normal capacity in 2012.  Because of the high level of lo</v>
          </cell>
          <cell r="X2550" t="str">
            <v>Div Ops-NE Electric</v>
          </cell>
          <cell r="Y2550" t="str">
            <v>75005310E</v>
          </cell>
          <cell r="Z2550" t="str">
            <v>MAE1000 - MA Electric Distribution PC</v>
          </cell>
          <cell r="AA2550" t="str">
            <v>NONE</v>
          </cell>
          <cell r="AB2550" t="str">
            <v>SUB #91 DUPONT, BROCKTON  91BK  14K</v>
          </cell>
          <cell r="AC2550" t="str">
            <v>A2 C0 X0</v>
          </cell>
          <cell r="AE2550">
            <v>4</v>
          </cell>
          <cell r="AF2550" t="str">
            <v>4</v>
          </cell>
          <cell r="AG2550">
            <v>41213</v>
          </cell>
          <cell r="AH2550">
            <v>4130000</v>
          </cell>
        </row>
        <row r="2551">
          <cell r="A2551" t="str">
            <v>C028888</v>
          </cell>
          <cell r="B2551">
            <v>5310</v>
          </cell>
          <cell r="C2551" t="str">
            <v>Massachusetts - East</v>
          </cell>
          <cell r="D2551" t="str">
            <v>Dupont 2nd Xfmr_Switchgear_DLine</v>
          </cell>
          <cell r="E2551" t="str">
            <v>P_Electric Distribution Line MA</v>
          </cell>
          <cell r="F2551" t="str">
            <v>USSC0109PS115 v3</v>
          </cell>
          <cell r="G2551" t="str">
            <v>39</v>
          </cell>
          <cell r="H2551" t="str">
            <v>31</v>
          </cell>
          <cell r="I2551" t="str">
            <v>RIVENBURGH, GARTH A.</v>
          </cell>
          <cell r="J2551" t="str">
            <v>System Capacity &amp; Performance</v>
          </cell>
          <cell r="K2551" t="str">
            <v>D_Non-REP LINE OTHER</v>
          </cell>
          <cell r="L2551" t="str">
            <v>Load Relief</v>
          </cell>
          <cell r="M2551" t="str">
            <v>Specific</v>
          </cell>
          <cell r="O2551" t="str">
            <v>open</v>
          </cell>
          <cell r="P2551">
            <v>8058</v>
          </cell>
          <cell r="Q2551" t="str">
            <v>C28888</v>
          </cell>
          <cell r="R2551">
            <v>39589</v>
          </cell>
          <cell r="S2551" t="str">
            <v>karzen</v>
          </cell>
          <cell r="U2551" t="str">
            <v>Dupont 2nd Xfmr_Switchgear_DLine</v>
          </cell>
          <cell r="V2551" t="str">
            <v xml:space="preserve">This funding project is for the Distribution Line portion of this project._x000D_
Funding is approved for PRELIMINARY ENGINEERING ONLY._x000D_
Once a project grade estimate is developed, the project needs to be submitted for re-approval for the total estimated cost. </v>
          </cell>
          <cell r="W2551" t="str">
            <v>The 2008 Annual Plan identified the Dupont #91 transformer as being overloaded during the summer of 2010, based on 2007 actual loads.  In addition, the North Abington transformer will exceed summer-normal capacity in 2012.  Because of the high level of lo</v>
          </cell>
          <cell r="X2551" t="str">
            <v>Div Ops-NE Electric</v>
          </cell>
          <cell r="Y2551" t="str">
            <v>75005310E</v>
          </cell>
          <cell r="Z2551" t="str">
            <v>MAE1000 - MA Electric Distribution PC</v>
          </cell>
          <cell r="AA2551" t="str">
            <v>NONE</v>
          </cell>
          <cell r="AB2551" t="str">
            <v>MASS PLANT - MA 5310 - MAE1000</v>
          </cell>
          <cell r="AC2551" t="str">
            <v>A3 C3 X0</v>
          </cell>
          <cell r="AE2551">
            <v>3</v>
          </cell>
          <cell r="AF2551" t="str">
            <v>3</v>
          </cell>
          <cell r="AG2551">
            <v>41213</v>
          </cell>
          <cell r="AH2551">
            <v>4170000</v>
          </cell>
        </row>
        <row r="2552">
          <cell r="A2552" t="str">
            <v>C028889</v>
          </cell>
          <cell r="B2552">
            <v>5310</v>
          </cell>
          <cell r="D2552" t="str">
            <v>Tedesco 9J2 Relief</v>
          </cell>
          <cell r="E2552" t="str">
            <v>P_Electric Distribution Line MA</v>
          </cell>
          <cell r="G2552" t="str">
            <v>30</v>
          </cell>
          <cell r="H2552" t="str">
            <v>15</v>
          </cell>
          <cell r="I2552" t="str">
            <v>KERN, WILLIAM</v>
          </cell>
          <cell r="J2552" t="str">
            <v>System Capacity &amp; Performance</v>
          </cell>
          <cell r="K2552" t="str">
            <v>D_Non-REP LINE OTHER</v>
          </cell>
          <cell r="L2552" t="str">
            <v>Load Relief</v>
          </cell>
          <cell r="M2552" t="str">
            <v>Specific</v>
          </cell>
          <cell r="O2552" t="str">
            <v>Closed</v>
          </cell>
          <cell r="P2552">
            <v>8716</v>
          </cell>
          <cell r="Q2552" t="str">
            <v>C28889</v>
          </cell>
          <cell r="R2552">
            <v>39589</v>
          </cell>
          <cell r="S2552" t="str">
            <v>prifte</v>
          </cell>
          <cell r="U2552" t="str">
            <v>The 9J2 can be relieved by making a tie with, through a ductbank extension, and transferring load to the Humphrey#1J2 feeder.</v>
          </cell>
          <cell r="V2552" t="str">
            <v xml:space="preserve">  </v>
          </cell>
          <cell r="W2552" t="str">
            <v>See PDS attached Annual Plan 2008</v>
          </cell>
          <cell r="X2552" t="str">
            <v>Div Ops-NE Electric</v>
          </cell>
          <cell r="Y2552" t="str">
            <v>75005310E</v>
          </cell>
          <cell r="Z2552" t="str">
            <v>MAE1000 - MA Electric Distribution PC</v>
          </cell>
          <cell r="AA2552" t="str">
            <v>NONE</v>
          </cell>
          <cell r="AB2552" t="str">
            <v>SUB #9 TEDESCO - PHILLIPS BEACH, SW</v>
          </cell>
          <cell r="AE2552">
            <v>4</v>
          </cell>
          <cell r="AF2552" t="str">
            <v>4</v>
          </cell>
          <cell r="AG2552">
            <v>40252</v>
          </cell>
          <cell r="AH2552">
            <v>614900</v>
          </cell>
          <cell r="AI2552">
            <v>0</v>
          </cell>
          <cell r="AJ2552">
            <v>0</v>
          </cell>
          <cell r="AK2552">
            <v>0</v>
          </cell>
          <cell r="AL2552">
            <v>1</v>
          </cell>
          <cell r="AM2552">
            <v>0</v>
          </cell>
          <cell r="AN2552">
            <v>1</v>
          </cell>
        </row>
        <row r="2553">
          <cell r="A2553" t="str">
            <v>C028891</v>
          </cell>
          <cell r="B2553">
            <v>5310</v>
          </cell>
          <cell r="D2553" t="str">
            <v>Codding Ave 4.16kV Relief</v>
          </cell>
          <cell r="E2553" t="str">
            <v>P_Electric Distribution Line MA</v>
          </cell>
          <cell r="G2553" t="str">
            <v>30</v>
          </cell>
          <cell r="H2553" t="str">
            <v>15</v>
          </cell>
          <cell r="I2553" t="str">
            <v>KERN, WILLIAM</v>
          </cell>
          <cell r="J2553" t="str">
            <v>System Capacity &amp; Performance</v>
          </cell>
          <cell r="K2553" t="str">
            <v>D_Non-REP LINE OTHER</v>
          </cell>
          <cell r="L2553" t="str">
            <v>Load Relief</v>
          </cell>
          <cell r="M2553" t="str">
            <v>Specific</v>
          </cell>
          <cell r="O2553" t="str">
            <v>Closed</v>
          </cell>
          <cell r="P2553">
            <v>7906</v>
          </cell>
          <cell r="Q2553" t="str">
            <v>C28891</v>
          </cell>
          <cell r="R2553">
            <v>39589</v>
          </cell>
          <cell r="S2553" t="str">
            <v>prifte</v>
          </cell>
          <cell r="U2553" t="str">
            <v>The 64J1 feeder is predicted to be a HUF in the summer of 2009, loaded at 101% of the summer normal rating limited by the getaway cable of 3-750 Al. The 64J5 feeder is expected to be a HUF loaded at 105% in the summer of 2008 and due</v>
          </cell>
          <cell r="V2553" t="str">
            <v>project closed 3/39/12 by S Pericola, per G DiConza</v>
          </cell>
          <cell r="W2553" t="str">
            <v>The 64J1 feeder is predicted to be a HUF in the summer of 2009, loaded at 101% of the summer normal rating limited by the getaway cable of 3-750 Al. The 64J5 feeder is expected to be a HUF loaded at 105% in the summer of 2008 and due to additional load ad</v>
          </cell>
          <cell r="X2553" t="str">
            <v>Div Ops-NE Electric</v>
          </cell>
          <cell r="Y2553" t="str">
            <v>75005310E</v>
          </cell>
          <cell r="Z2553" t="str">
            <v>MAE1000 - MA Electric Distribution PC</v>
          </cell>
          <cell r="AA2553" t="str">
            <v>NONE</v>
          </cell>
          <cell r="AB2553" t="str">
            <v>SUB #64 CODDING AVENUE, MEDFORD</v>
          </cell>
          <cell r="AE2553">
            <v>4</v>
          </cell>
          <cell r="AF2553" t="str">
            <v>4</v>
          </cell>
          <cell r="AG2553">
            <v>41213</v>
          </cell>
          <cell r="AH2553">
            <v>810000</v>
          </cell>
          <cell r="AI2553">
            <v>0</v>
          </cell>
          <cell r="AJ2553">
            <v>0</v>
          </cell>
          <cell r="AK2553">
            <v>0</v>
          </cell>
          <cell r="AL2553">
            <v>1</v>
          </cell>
          <cell r="AM2553">
            <v>0</v>
          </cell>
          <cell r="AN2553">
            <v>1</v>
          </cell>
        </row>
        <row r="2554">
          <cell r="A2554" t="str">
            <v>C028901</v>
          </cell>
          <cell r="B2554">
            <v>5310</v>
          </cell>
          <cell r="C2554" t="str">
            <v>Massachusetts - East</v>
          </cell>
          <cell r="D2554" t="str">
            <v>SS QUI Convert 3J1</v>
          </cell>
          <cell r="E2554" t="str">
            <v>P_Electric Distribution Line MA</v>
          </cell>
          <cell r="F2554" t="str">
            <v>USSC-11-046</v>
          </cell>
          <cell r="G2554" t="str">
            <v>37</v>
          </cell>
          <cell r="H2554" t="str">
            <v>15</v>
          </cell>
          <cell r="I2554" t="str">
            <v>MOKEY, MICHAEL</v>
          </cell>
          <cell r="J2554" t="str">
            <v>System Capacity &amp; Performance</v>
          </cell>
          <cell r="K2554" t="str">
            <v>D_Non-REP LINE OTHER</v>
          </cell>
          <cell r="L2554" t="str">
            <v>Load Relief</v>
          </cell>
          <cell r="M2554" t="str">
            <v>Specific</v>
          </cell>
          <cell r="O2554" t="str">
            <v>Closed</v>
          </cell>
          <cell r="P2554">
            <v>8674</v>
          </cell>
          <cell r="Q2554" t="str">
            <v>C28901</v>
          </cell>
          <cell r="R2554">
            <v>39589</v>
          </cell>
          <cell r="S2554" t="str">
            <v>duffjo</v>
          </cell>
          <cell r="U2554" t="str">
            <v>Convert 3J1 feeder and add load to 3W2. Transfer 1.6 Mw from 2208-12 (3J1) to 2211-15  (3W2)_x000D_
Install 2500 ft of 477 mainline on Copeland and Willard St. Install 3-167kva stepdowns._x000D_
REV 2 estimate SUBMITTED FOR APPR based on Design e</v>
          </cell>
          <cell r="V2554" t="str">
            <v>Needed for relief of SubT line by 2010</v>
          </cell>
          <cell r="W2554" t="str">
            <v>2208 subT line will be at 102%SN in 2010.  Conversion of 3J1 will allow the transfer of this load to 2211 supply line.</v>
          </cell>
          <cell r="X2554" t="str">
            <v>Div Ops-NE Electric</v>
          </cell>
          <cell r="Y2554" t="str">
            <v>75005310E</v>
          </cell>
          <cell r="Z2554" t="str">
            <v>MAE1000 - MA Electric Distribution PC</v>
          </cell>
          <cell r="AA2554" t="str">
            <v>NONE</v>
          </cell>
          <cell r="AB2554" t="str">
            <v>MASS PLANT - MA 5310 - MAE1000</v>
          </cell>
          <cell r="AE2554">
            <v>3</v>
          </cell>
          <cell r="AF2554" t="str">
            <v>3</v>
          </cell>
          <cell r="AG2554">
            <v>41213</v>
          </cell>
          <cell r="AH2554">
            <v>1200000</v>
          </cell>
          <cell r="AI2554">
            <v>0</v>
          </cell>
          <cell r="AJ2554">
            <v>0</v>
          </cell>
          <cell r="AK2554">
            <v>0</v>
          </cell>
          <cell r="AL2554">
            <v>1</v>
          </cell>
          <cell r="AM2554">
            <v>0</v>
          </cell>
          <cell r="AN2554">
            <v>1</v>
          </cell>
        </row>
        <row r="2555">
          <cell r="A2555" t="str">
            <v>C028907</v>
          </cell>
          <cell r="B2555">
            <v>5310</v>
          </cell>
          <cell r="D2555" t="str">
            <v>SE QUI Convert Field 4kV</v>
          </cell>
          <cell r="E2555" t="str">
            <v>P_Electric Distribution Line MA</v>
          </cell>
          <cell r="F2555" t="str">
            <v>DCIG1008P97</v>
          </cell>
          <cell r="G2555" t="str">
            <v>39</v>
          </cell>
          <cell r="H2555" t="str">
            <v>24</v>
          </cell>
          <cell r="I2555" t="str">
            <v>RIVENBURGH, GARTH A.</v>
          </cell>
          <cell r="J2555" t="str">
            <v>Asset Condition</v>
          </cell>
          <cell r="K2555" t="str">
            <v>D_Non-REP LINE OTHER</v>
          </cell>
          <cell r="L2555" t="str">
            <v>Asset Replacement</v>
          </cell>
          <cell r="M2555" t="str">
            <v>Specific</v>
          </cell>
          <cell r="O2555" t="str">
            <v>open</v>
          </cell>
          <cell r="P2555">
            <v>8558</v>
          </cell>
          <cell r="Q2555" t="str">
            <v>C28907</v>
          </cell>
          <cell r="R2555">
            <v>39589</v>
          </cell>
          <cell r="S2555" t="str">
            <v>duffjo</v>
          </cell>
          <cell r="U2555" t="str">
            <v>Convert the 4kV load out of Field St sub in Quincy and allow the retirement of the INDOOR 4kV SUB.  The 1J2, 1J6, 1J8, 1J9, and 1J11 will be converted onto 14kV feeders; 1W4, 1W5, 303.   J.Pearson / J.Adams have worked out preliminary</v>
          </cell>
          <cell r="V2555" t="str">
            <v>Replaces proposed 23/4 KV xfrm/swgr at FIELD ST SUB  C05878._x000D_
JFD 5/22/09 The project has been delayed about a year awaiting plans and drawings from Quincy Redevelopment Center. Several buildings in the conversion area will be razed and we need both new l</v>
          </cell>
          <cell r="W2555" t="str">
            <v>Needed to eliminate indoor 4kV substation at Field St Sub.  ASSET REPLACEMENT   Will allow upgrade of underground facilities in downtown Quincy, MA and conversion of 4kV load to 13.8 kV.  The load will have better reliability than the alternate plan which</v>
          </cell>
          <cell r="X2555" t="str">
            <v>Div Ops-NE Electric</v>
          </cell>
          <cell r="Y2555" t="str">
            <v>75005310E</v>
          </cell>
          <cell r="Z2555" t="str">
            <v>MAE1000 - MA Electric Distribution PC</v>
          </cell>
          <cell r="AA2555" t="str">
            <v>NONE</v>
          </cell>
          <cell r="AB2555" t="str">
            <v>MASS PLANT - MA 5310 - MAE1000</v>
          </cell>
          <cell r="AC2555" t="str">
            <v>A2 C1 X1</v>
          </cell>
          <cell r="AE2555">
            <v>1</v>
          </cell>
          <cell r="AF2555" t="str">
            <v>1</v>
          </cell>
          <cell r="AG2555">
            <v>39752</v>
          </cell>
          <cell r="AH2555">
            <v>350000</v>
          </cell>
        </row>
        <row r="2556">
          <cell r="A2556" t="str">
            <v>C028908</v>
          </cell>
          <cell r="B2556">
            <v>5310</v>
          </cell>
          <cell r="D2556" t="str">
            <v>SE Foxboro-Upgrade 2287 line</v>
          </cell>
          <cell r="E2556" t="str">
            <v>P_Electric Distribution Line MA</v>
          </cell>
          <cell r="G2556" t="str">
            <v>NONE</v>
          </cell>
          <cell r="H2556" t="str">
            <v>NONE</v>
          </cell>
          <cell r="L2556" t="str">
            <v>Load Relief</v>
          </cell>
          <cell r="O2556" t="str">
            <v>cancelled</v>
          </cell>
          <cell r="Q2556" t="str">
            <v>C28908</v>
          </cell>
          <cell r="R2556">
            <v>39589</v>
          </cell>
          <cell r="S2556" t="str">
            <v>thomp</v>
          </cell>
          <cell r="U2556" t="str">
            <v>Upgrade 12,000' 2287 line to 795 AL  Crocker Pd Tap to Foxboro 1</v>
          </cell>
          <cell r="V2556" t="str">
            <v>Union Loop Study</v>
          </cell>
          <cell r="W2556" t="str">
            <v>Contingency overload to 109% in 2010 for loss of 2286 line to Crocker Pond Sub</v>
          </cell>
          <cell r="X2556" t="str">
            <v>Div Ops-NE Electric</v>
          </cell>
          <cell r="Y2556" t="str">
            <v>75005310E</v>
          </cell>
          <cell r="Z2556" t="str">
            <v>MAE1000 - MA Electric Distribution PC</v>
          </cell>
          <cell r="AA2556" t="str">
            <v>NONE</v>
          </cell>
          <cell r="AB2556" t="str">
            <v>MASS PLANT - MA 5310 - MAE1000</v>
          </cell>
          <cell r="AE2556">
            <v>0</v>
          </cell>
          <cell r="AK2556">
            <v>39589</v>
          </cell>
        </row>
        <row r="2557">
          <cell r="A2557" t="str">
            <v>C028909</v>
          </cell>
          <cell r="B2557">
            <v>5310</v>
          </cell>
          <cell r="D2557" t="str">
            <v>SE Foxboro1 Sub-Upgr bus</v>
          </cell>
          <cell r="E2557" t="str">
            <v>P_Electric Distribution Sub MA</v>
          </cell>
          <cell r="G2557" t="str">
            <v>NONE</v>
          </cell>
          <cell r="H2557" t="str">
            <v>NONE</v>
          </cell>
          <cell r="L2557" t="str">
            <v>Load Relief</v>
          </cell>
          <cell r="O2557" t="str">
            <v>cancelled</v>
          </cell>
          <cell r="Q2557" t="str">
            <v>C28909</v>
          </cell>
          <cell r="R2557">
            <v>39589</v>
          </cell>
          <cell r="S2557" t="str">
            <v>thomp</v>
          </cell>
          <cell r="U2557" t="str">
            <v>Add 2 LS reclosers to coordinate bus with incoming lines</v>
          </cell>
          <cell r="V2557" t="str">
            <v>Upgr Fox #1 bus to coordinate with incoming lines, add 2 LS reclosers, add communication to EMS</v>
          </cell>
          <cell r="W2557" t="str">
            <v>Improved coordination with incoming lines for contingeny loss of line</v>
          </cell>
          <cell r="X2557" t="str">
            <v>Div Ops-NE Electric</v>
          </cell>
          <cell r="Y2557" t="str">
            <v>75005310E</v>
          </cell>
          <cell r="Z2557" t="str">
            <v>MAE1000 - MA Electric Distribution PC</v>
          </cell>
          <cell r="AA2557" t="str">
            <v>NONE</v>
          </cell>
          <cell r="AB2557" t="str">
            <v xml:space="preserve">SUB #3431 FOXBOROUGH #1 - NEPONSET </v>
          </cell>
          <cell r="AE2557">
            <v>0</v>
          </cell>
          <cell r="AK2557">
            <v>39589</v>
          </cell>
        </row>
        <row r="2558">
          <cell r="A2558" t="str">
            <v>C028910</v>
          </cell>
          <cell r="B2558">
            <v>5310</v>
          </cell>
          <cell r="D2558" t="str">
            <v>SE Foxboro 2 Sub-Upgr bus</v>
          </cell>
          <cell r="E2558" t="str">
            <v>P_Electric Distribution Sub MA</v>
          </cell>
          <cell r="G2558" t="str">
            <v>NONE</v>
          </cell>
          <cell r="H2558" t="str">
            <v>NONE</v>
          </cell>
          <cell r="L2558" t="str">
            <v>Load Relief</v>
          </cell>
          <cell r="O2558" t="str">
            <v>cancelled</v>
          </cell>
          <cell r="Q2558" t="str">
            <v>C28910</v>
          </cell>
          <cell r="R2558">
            <v>39589</v>
          </cell>
          <cell r="S2558" t="str">
            <v>thomp</v>
          </cell>
          <cell r="U2558" t="str">
            <v>Upgrade equipment to coordinate bus to incoming lines.  Add 2 LS reclosers &amp; EMS equip</v>
          </cell>
          <cell r="V2558" t="str">
            <v>Union Loop Study</v>
          </cell>
          <cell r="W2558" t="str">
            <v>Improve coordination between bus &amp; incoming lines for contingency loss of one line</v>
          </cell>
          <cell r="X2558" t="str">
            <v>Div Ops-NE Electric</v>
          </cell>
          <cell r="Y2558" t="str">
            <v>75005310E</v>
          </cell>
          <cell r="Z2558" t="str">
            <v>MAE1000 - MA Electric Distribution PC</v>
          </cell>
          <cell r="AA2558" t="str">
            <v>NONE</v>
          </cell>
          <cell r="AB2558" t="str">
            <v>SUB #3432 FOXBOROUGH #2 - ELM STREE</v>
          </cell>
          <cell r="AE2558">
            <v>0</v>
          </cell>
          <cell r="AK2558">
            <v>39589</v>
          </cell>
        </row>
        <row r="2559">
          <cell r="A2559" t="str">
            <v>C028911</v>
          </cell>
          <cell r="B2559">
            <v>5310</v>
          </cell>
          <cell r="D2559" t="str">
            <v>SE Foxboro- Upgrd 2288 line</v>
          </cell>
          <cell r="E2559" t="str">
            <v>P_Electric Distribution Line MA</v>
          </cell>
          <cell r="G2559" t="str">
            <v>NONE</v>
          </cell>
          <cell r="H2559" t="str">
            <v>NONE</v>
          </cell>
          <cell r="L2559" t="str">
            <v>Load Relief</v>
          </cell>
          <cell r="O2559" t="str">
            <v>cancelled</v>
          </cell>
          <cell r="Q2559" t="str">
            <v>C28911</v>
          </cell>
          <cell r="R2559">
            <v>39589</v>
          </cell>
          <cell r="S2559" t="str">
            <v>thomp</v>
          </cell>
          <cell r="U2559" t="str">
            <v>Upgrade 12,300' of 2288 line from Foxbo 2 to Manfield to 795 AL</v>
          </cell>
          <cell r="V2559" t="str">
            <v>Union Loop Study</v>
          </cell>
          <cell r="W2559" t="str">
            <v>Contingency oveloads for loss of 2285 line, 176% SE in 2010</v>
          </cell>
          <cell r="X2559" t="str">
            <v>Div Ops-NE Electric</v>
          </cell>
          <cell r="Y2559" t="str">
            <v>75005310E</v>
          </cell>
          <cell r="Z2559" t="str">
            <v>MAE1000 - MA Electric Distribution PC</v>
          </cell>
          <cell r="AA2559" t="str">
            <v>NONE</v>
          </cell>
          <cell r="AB2559" t="str">
            <v>MASS PLANT - MA 5310 - MAE1000</v>
          </cell>
          <cell r="AE2559">
            <v>0</v>
          </cell>
          <cell r="AK2559">
            <v>39589</v>
          </cell>
        </row>
        <row r="2560">
          <cell r="A2560" t="str">
            <v>C028912</v>
          </cell>
          <cell r="B2560">
            <v>5310</v>
          </cell>
          <cell r="D2560" t="str">
            <v>SE Norton- Upgrade 2278 line</v>
          </cell>
          <cell r="E2560" t="str">
            <v>P_Electric Distribution Line MA</v>
          </cell>
          <cell r="G2560" t="str">
            <v>NONE</v>
          </cell>
          <cell r="H2560" t="str">
            <v>NONE</v>
          </cell>
          <cell r="L2560" t="str">
            <v>Load Relief</v>
          </cell>
          <cell r="O2560" t="str">
            <v>cancelled</v>
          </cell>
          <cell r="Q2560" t="str">
            <v>C28912</v>
          </cell>
          <cell r="R2560">
            <v>39589</v>
          </cell>
          <cell r="S2560" t="str">
            <v>thomp</v>
          </cell>
          <cell r="U2560" t="str">
            <v>Upgrade 2278 line Oak St tap to Mansfield, 22,000' to 795 AL</v>
          </cell>
          <cell r="V2560" t="str">
            <v>Union Loop Study</v>
          </cell>
          <cell r="W2560" t="str">
            <v>2278 line at 145% SE in 2010 for loss of 2285 line</v>
          </cell>
          <cell r="X2560" t="str">
            <v>Div Ops-NE Electric</v>
          </cell>
          <cell r="Y2560" t="str">
            <v>75005310E</v>
          </cell>
          <cell r="Z2560" t="str">
            <v>MAE1000 - MA Electric Distribution PC</v>
          </cell>
          <cell r="AA2560" t="str">
            <v>NONE</v>
          </cell>
          <cell r="AB2560" t="str">
            <v>MASS PLANT - MA 5310 - MAE1000</v>
          </cell>
          <cell r="AE2560">
            <v>0</v>
          </cell>
          <cell r="AK2560">
            <v>39589</v>
          </cell>
        </row>
        <row r="2561">
          <cell r="A2561" t="str">
            <v>C028914</v>
          </cell>
          <cell r="B2561">
            <v>5310</v>
          </cell>
          <cell r="D2561" t="str">
            <v>SE Foxboro-Upgrade 2287 line</v>
          </cell>
          <cell r="E2561" t="str">
            <v>P_Electric Distribution Line MA</v>
          </cell>
          <cell r="G2561" t="str">
            <v>49</v>
          </cell>
          <cell r="H2561" t="str">
            <v>24</v>
          </cell>
          <cell r="I2561" t="str">
            <v>SMALL, JASON</v>
          </cell>
          <cell r="J2561" t="str">
            <v>System Capacity &amp; Performance</v>
          </cell>
          <cell r="K2561" t="str">
            <v>D_Non-REP LINE OTHER</v>
          </cell>
          <cell r="L2561" t="str">
            <v>Load Relief</v>
          </cell>
          <cell r="M2561" t="str">
            <v>Specific</v>
          </cell>
          <cell r="O2561" t="str">
            <v>Closed</v>
          </cell>
          <cell r="P2561">
            <v>8546</v>
          </cell>
          <cell r="Q2561" t="str">
            <v>C28914</v>
          </cell>
          <cell r="R2561">
            <v>39589</v>
          </cell>
          <cell r="S2561" t="str">
            <v>thomp</v>
          </cell>
          <cell r="U2561" t="str">
            <v>Per the Union Loop Radial Configuration Plan, upgrade ~12,000' of the 2287 line to 795 AL from Crocker Tap to Foxboro #1.</v>
          </cell>
          <cell r="V2561" t="str">
            <v>Union Loop Radial Configuration Plan</v>
          </cell>
          <cell r="W2561" t="str">
            <v>Per the Union Loop Radial Configuration Plan, the 2287 line from Crocker Tap to Foxboro Co. loaded to 100% of SE for loss of the 2288 from Foxboro #2 to Mansfield, Foxboro #2 transfers to the North.</v>
          </cell>
          <cell r="X2561" t="str">
            <v>Div Ops-NE Electric</v>
          </cell>
          <cell r="Y2561" t="str">
            <v>75005310E</v>
          </cell>
          <cell r="Z2561" t="str">
            <v>MAE1000 - MA Electric Distribution PC</v>
          </cell>
          <cell r="AA2561" t="str">
            <v>NONE</v>
          </cell>
          <cell r="AB2561" t="str">
            <v>MASS PLANT - MA 5310 - MAE1000</v>
          </cell>
          <cell r="AE2561">
            <v>1</v>
          </cell>
          <cell r="AF2561" t="str">
            <v>1</v>
          </cell>
          <cell r="AG2561">
            <v>40003</v>
          </cell>
          <cell r="AH2561">
            <v>100000</v>
          </cell>
          <cell r="AI2561">
            <v>1</v>
          </cell>
          <cell r="AJ2561">
            <v>1</v>
          </cell>
          <cell r="AK2561">
            <v>1</v>
          </cell>
          <cell r="AL2561">
            <v>0</v>
          </cell>
          <cell r="AM2561">
            <v>1</v>
          </cell>
          <cell r="AN2561">
            <v>1</v>
          </cell>
        </row>
        <row r="2562">
          <cell r="A2562" t="str">
            <v>C028915</v>
          </cell>
          <cell r="B2562">
            <v>5310</v>
          </cell>
          <cell r="D2562" t="str">
            <v>SE-ULOOP Fox #1 and #2 LS Reclosers</v>
          </cell>
          <cell r="E2562" t="str">
            <v>P_Electric Distribution Line MA</v>
          </cell>
          <cell r="G2562" t="str">
            <v>28</v>
          </cell>
          <cell r="H2562" t="str">
            <v>NONE</v>
          </cell>
          <cell r="J2562" t="str">
            <v>System Capacity &amp; Performance</v>
          </cell>
          <cell r="L2562" t="str">
            <v>Reliability - Dist</v>
          </cell>
          <cell r="M2562" t="str">
            <v>Specific</v>
          </cell>
          <cell r="O2562" t="str">
            <v>cancelled</v>
          </cell>
          <cell r="P2562">
            <v>8625</v>
          </cell>
          <cell r="Q2562" t="str">
            <v>C28915</v>
          </cell>
          <cell r="R2562">
            <v>39589</v>
          </cell>
          <cell r="S2562" t="str">
            <v>thomp</v>
          </cell>
          <cell r="U2562" t="str">
            <v>Per the Union Loop Radial Configuration Plan, install a 5 recloser loop scheme to radialize the Union Loop.  This project is for the installation of 4 of these reclosers.  The 5th recloser is from the installation of PDS BS-X00025-08-</v>
          </cell>
          <cell r="V2562" t="str">
            <v>Union Loop Study</v>
          </cell>
          <cell r="W2562" t="str">
            <v>Per the Union Loop Radial Configuration Plan, elimination of contingency overloads and to provide easier system operation.</v>
          </cell>
          <cell r="X2562" t="str">
            <v>Div Ops-NE Electric</v>
          </cell>
          <cell r="Y2562" t="str">
            <v>75005310E</v>
          </cell>
          <cell r="Z2562" t="str">
            <v>MAE1000 - MA Electric Distribution PC</v>
          </cell>
          <cell r="AA2562" t="str">
            <v>NONE</v>
          </cell>
          <cell r="AB2562" t="str">
            <v>MASS PLANT - MA 5310 - MAE1000</v>
          </cell>
          <cell r="AE2562">
            <v>1</v>
          </cell>
          <cell r="AK2562">
            <v>40212</v>
          </cell>
        </row>
        <row r="2563">
          <cell r="A2563" t="str">
            <v>C028916</v>
          </cell>
          <cell r="B2563">
            <v>5310</v>
          </cell>
          <cell r="D2563" t="str">
            <v>SE Foxboro#2- Upgr bus coord</v>
          </cell>
          <cell r="E2563" t="str">
            <v>P_Electric Distribution Line MA</v>
          </cell>
          <cell r="G2563" t="str">
            <v>NONE</v>
          </cell>
          <cell r="H2563" t="str">
            <v>NONE</v>
          </cell>
          <cell r="L2563" t="str">
            <v>Reliability - Dist</v>
          </cell>
          <cell r="M2563" t="str">
            <v>Specific</v>
          </cell>
          <cell r="O2563" t="str">
            <v>cancelled</v>
          </cell>
          <cell r="Q2563" t="str">
            <v>C28916</v>
          </cell>
          <cell r="R2563">
            <v>39589</v>
          </cell>
          <cell r="S2563" t="str">
            <v>thomp</v>
          </cell>
          <cell r="U2563" t="str">
            <v>Add 2 LS reclosers to coord bus with incoming lines, add EMS</v>
          </cell>
          <cell r="V2563" t="str">
            <v>Union Loop Study</v>
          </cell>
          <cell r="W2563" t="str">
            <v xml:space="preserve">  </v>
          </cell>
          <cell r="X2563" t="str">
            <v>Div Ops-NE Electric</v>
          </cell>
          <cell r="Y2563" t="str">
            <v>75005310E</v>
          </cell>
          <cell r="Z2563" t="str">
            <v>MAE1000 - MA Electric Distribution PC</v>
          </cell>
          <cell r="AA2563" t="str">
            <v>NONE</v>
          </cell>
          <cell r="AB2563" t="str">
            <v>MASS PLANT - MA 5310 - MAE1000</v>
          </cell>
          <cell r="AE2563">
            <v>0</v>
          </cell>
          <cell r="AK2563">
            <v>39730</v>
          </cell>
        </row>
        <row r="2564">
          <cell r="A2564" t="str">
            <v>C028917</v>
          </cell>
          <cell r="B2564">
            <v>5310</v>
          </cell>
          <cell r="D2564" t="str">
            <v>SE Foxboro-Upgr 2288 line</v>
          </cell>
          <cell r="E2564" t="str">
            <v>P_Electric Distribution Line MA</v>
          </cell>
          <cell r="G2564" t="str">
            <v>35</v>
          </cell>
          <cell r="H2564" t="str">
            <v>15</v>
          </cell>
          <cell r="I2564" t="str">
            <v>SMALL, JASON</v>
          </cell>
          <cell r="J2564" t="str">
            <v>System Capacity &amp; Performance</v>
          </cell>
          <cell r="K2564" t="str">
            <v>D_Non-REP LINE OTHER</v>
          </cell>
          <cell r="L2564" t="str">
            <v>Load Relief</v>
          </cell>
          <cell r="M2564" t="str">
            <v>Specific</v>
          </cell>
          <cell r="O2564" t="str">
            <v>Closed</v>
          </cell>
          <cell r="P2564">
            <v>8545</v>
          </cell>
          <cell r="Q2564" t="str">
            <v>C28917</v>
          </cell>
          <cell r="R2564">
            <v>39589</v>
          </cell>
          <cell r="S2564" t="str">
            <v>thomp</v>
          </cell>
          <cell r="U2564" t="str">
            <v>Per the Union Loop Radial Configuration Plan, upgrade ~12,300' of the 2288 line to 795 AL from Foxboro #2 to Mansfield</v>
          </cell>
          <cell r="V2564" t="str">
            <v>Union Loop Radial Configuration Plan</v>
          </cell>
          <cell r="W2564" t="str">
            <v>Per the Union Loop Radial Configuration Plan, the 2288 line from Foxboro #2 to Mansfield is loaded to 138% of SE for loss of the 2285 line and is loaded to 113% of SE for the loss of the 2287 line once Foxboro #1 transfers.</v>
          </cell>
          <cell r="X2564" t="str">
            <v>Div Ops-NE Electric</v>
          </cell>
          <cell r="Y2564" t="str">
            <v>75005310E</v>
          </cell>
          <cell r="Z2564" t="str">
            <v>MAE1000 - MA Electric Distribution PC</v>
          </cell>
          <cell r="AA2564" t="str">
            <v>NONE</v>
          </cell>
          <cell r="AB2564" t="str">
            <v>MASS PLANT - MA 5310 - MAE1000</v>
          </cell>
          <cell r="AE2564">
            <v>1</v>
          </cell>
          <cell r="AF2564" t="str">
            <v>1</v>
          </cell>
          <cell r="AG2564">
            <v>40003</v>
          </cell>
          <cell r="AH2564">
            <v>100000</v>
          </cell>
          <cell r="AI2564">
            <v>1</v>
          </cell>
          <cell r="AJ2564">
            <v>1</v>
          </cell>
          <cell r="AK2564">
            <v>1</v>
          </cell>
          <cell r="AL2564">
            <v>0</v>
          </cell>
          <cell r="AM2564">
            <v>1</v>
          </cell>
          <cell r="AN2564">
            <v>1</v>
          </cell>
        </row>
        <row r="2565">
          <cell r="A2565" t="str">
            <v>C028918</v>
          </cell>
          <cell r="B2565">
            <v>5310</v>
          </cell>
          <cell r="C2565" t="str">
            <v>Massachusetts - East</v>
          </cell>
          <cell r="D2565" t="str">
            <v>SE Norton-Upgr 2278 line</v>
          </cell>
          <cell r="E2565" t="str">
            <v>P_Electric Distribution Line MA</v>
          </cell>
          <cell r="G2565" t="str">
            <v>30</v>
          </cell>
          <cell r="H2565" t="str">
            <v>15</v>
          </cell>
          <cell r="I2565" t="str">
            <v>MOKEY, MICHAEL</v>
          </cell>
          <cell r="J2565" t="str">
            <v>System Capacity &amp; Performance</v>
          </cell>
          <cell r="K2565" t="str">
            <v>D_Non-REP LINE OTHER</v>
          </cell>
          <cell r="L2565" t="str">
            <v>Load Relief</v>
          </cell>
          <cell r="M2565" t="str">
            <v>Specific</v>
          </cell>
          <cell r="O2565" t="str">
            <v>Closed</v>
          </cell>
          <cell r="P2565">
            <v>8556</v>
          </cell>
          <cell r="Q2565" t="str">
            <v>C28918</v>
          </cell>
          <cell r="R2565">
            <v>39589</v>
          </cell>
          <cell r="S2565" t="str">
            <v>thomp</v>
          </cell>
          <cell r="U2565" t="str">
            <v>Per the Union Loop Radial Configuration Plan, upgrade ~22,000' of the 2278 line to 795 AL from Oak St. tap to Mansfield.</v>
          </cell>
          <cell r="V2565" t="str">
            <v>Re-Sanction from $100K to 140K from Julie Spaziano. Document attached details on the justification and scope tab. Union Loop Radial Configuration Plan</v>
          </cell>
          <cell r="W2565" t="str">
            <v>Per the Union Loop Radial Configuration Plan, the 2278 line from Oak St. tap to Mansfield is loaded to 133% of SE for loss of the 2285 line, 114% of SE for loss of the 2287 line and transfer of Foxboro #1 to the 2288 line, and 115% of SE for loss of the 2</v>
          </cell>
          <cell r="X2565" t="str">
            <v>Div Ops-NE Electric</v>
          </cell>
          <cell r="Y2565" t="str">
            <v>75005310E</v>
          </cell>
          <cell r="Z2565" t="str">
            <v>MAE1000 - MA Electric Distribution PC</v>
          </cell>
          <cell r="AA2565" t="str">
            <v>NONE</v>
          </cell>
          <cell r="AB2565" t="str">
            <v>MASS PLANT - MA 5310 - MAE1000</v>
          </cell>
          <cell r="AE2565">
            <v>3</v>
          </cell>
          <cell r="AF2565" t="str">
            <v>3</v>
          </cell>
          <cell r="AG2565">
            <v>41543</v>
          </cell>
          <cell r="AH2565">
            <v>140000</v>
          </cell>
          <cell r="AI2565">
            <v>0</v>
          </cell>
          <cell r="AJ2565">
            <v>1</v>
          </cell>
          <cell r="AK2565">
            <v>1</v>
          </cell>
          <cell r="AL2565">
            <v>0</v>
          </cell>
          <cell r="AM2565">
            <v>1</v>
          </cell>
          <cell r="AN2565">
            <v>1</v>
          </cell>
        </row>
        <row r="2566">
          <cell r="A2566" t="str">
            <v>C028923</v>
          </cell>
          <cell r="B2566">
            <v>5310</v>
          </cell>
          <cell r="C2566" t="str">
            <v>Massachusetts - East</v>
          </cell>
          <cell r="D2566" t="str">
            <v>SS Avon Sub 14kV Swgr - Cap Bank</v>
          </cell>
          <cell r="E2566" t="str">
            <v>P_Electric Distribution Sub MA</v>
          </cell>
          <cell r="F2566" t="str">
            <v>USSC1008PS91 v3</v>
          </cell>
          <cell r="G2566" t="str">
            <v>42</v>
          </cell>
          <cell r="H2566" t="str">
            <v>32</v>
          </cell>
          <cell r="I2566" t="str">
            <v>MAXIMOVICH, GEORGE</v>
          </cell>
          <cell r="J2566" t="str">
            <v>System Capacity &amp; Performance</v>
          </cell>
          <cell r="K2566" t="str">
            <v>D_Non-REP SUB OTHER</v>
          </cell>
          <cell r="L2566" t="str">
            <v>Load Relief</v>
          </cell>
          <cell r="M2566" t="str">
            <v>Specific</v>
          </cell>
          <cell r="O2566" t="str">
            <v>open</v>
          </cell>
          <cell r="P2566">
            <v>7536</v>
          </cell>
          <cell r="Q2566" t="str">
            <v>C28923</v>
          </cell>
          <cell r="R2566">
            <v>39589</v>
          </cell>
          <cell r="S2566" t="str">
            <v>duffjo</v>
          </cell>
          <cell r="U2566" t="str">
            <v>At new Avon Sub, install 14kV switchgear and with 4 feeder positions, 1 spare position, and cap bank position to connect a 2 stage 7.2 MVAR station capacitor bank.  ISSUED FOR PRELIMINARY ENGR ONLY AT THIS TIME.</v>
          </cell>
          <cell r="V2566" t="str">
            <v xml:space="preserve">Planned to be built on land that will need to be purchased on Doherty Ave in Avon, MA </v>
          </cell>
          <cell r="W2566" t="str">
            <v>New Avon Sub is needed to provide load relief for Stoughton, Parkview , and Ames St. substations which will all exceed 100% SN rating over next 3 years. It is planned to build on land that will need to be purchased on Doherty Ave in Avon, MA located in th</v>
          </cell>
          <cell r="X2566" t="str">
            <v>Div Ops-NE Electric</v>
          </cell>
          <cell r="Y2566" t="str">
            <v>75005310E</v>
          </cell>
          <cell r="Z2566" t="str">
            <v>MAE1000 - MA Electric Distribution PC</v>
          </cell>
          <cell r="AA2566" t="str">
            <v>NONE</v>
          </cell>
          <cell r="AB2566" t="str">
            <v>MASS PLANT - MA 5310 - MAE1000</v>
          </cell>
          <cell r="AC2566" t="str">
            <v>A1 C0 X0</v>
          </cell>
          <cell r="AE2566">
            <v>4</v>
          </cell>
          <cell r="AF2566" t="str">
            <v>4</v>
          </cell>
          <cell r="AG2566">
            <v>41478</v>
          </cell>
          <cell r="AH2566">
            <v>1500000</v>
          </cell>
          <cell r="AI2566" t="str">
            <v>1.10</v>
          </cell>
          <cell r="AJ2566" t="str">
            <v>.90</v>
          </cell>
        </row>
        <row r="2567">
          <cell r="A2567" t="str">
            <v>C028927</v>
          </cell>
          <cell r="B2567">
            <v>5310</v>
          </cell>
          <cell r="D2567" t="str">
            <v>Reconductor 915W82</v>
          </cell>
          <cell r="E2567" t="str">
            <v>P_Electric Distribution Line MA</v>
          </cell>
          <cell r="G2567" t="str">
            <v>NONE</v>
          </cell>
          <cell r="H2567" t="str">
            <v>NONE</v>
          </cell>
          <cell r="L2567" t="str">
            <v>Load Relief</v>
          </cell>
          <cell r="M2567" t="str">
            <v>Specific</v>
          </cell>
          <cell r="O2567" t="str">
            <v>cancelled</v>
          </cell>
          <cell r="Q2567" t="str">
            <v>C28927</v>
          </cell>
          <cell r="R2567">
            <v>39589</v>
          </cell>
          <cell r="S2567" t="str">
            <v>karzen</v>
          </cell>
          <cell r="U2567" t="str">
            <v>Reconductor 915W82 front end to 477 AL Open wire</v>
          </cell>
          <cell r="V2567" t="str">
            <v>**Before this job is initiated the UG getaway must be rated to determine if this is a cost effective solution! Load data is also suspect and needs to be examined.</v>
          </cell>
          <cell r="W2567" t="str">
            <v xml:space="preserve">915W82 at 103% in 2008 </v>
          </cell>
          <cell r="X2567" t="str">
            <v>Div Ops-NE Electric</v>
          </cell>
          <cell r="Y2567" t="str">
            <v>75005310E</v>
          </cell>
          <cell r="Z2567" t="str">
            <v>MAE1000 - MA Electric Distribution PC</v>
          </cell>
          <cell r="AA2567" t="str">
            <v>NONE</v>
          </cell>
          <cell r="AB2567" t="str">
            <v>MASS PLANT - MA 5310 - MAE1000</v>
          </cell>
          <cell r="AE2567">
            <v>0</v>
          </cell>
          <cell r="AK2567">
            <v>39693</v>
          </cell>
        </row>
        <row r="2568">
          <cell r="A2568" t="str">
            <v>C028928</v>
          </cell>
          <cell r="B2568">
            <v>5310</v>
          </cell>
          <cell r="C2568" t="str">
            <v>Massachusetts - East</v>
          </cell>
          <cell r="D2568" t="str">
            <v>SS Avon Sub UG getaway cables</v>
          </cell>
          <cell r="E2568" t="str">
            <v>P_Electric Distribution Line MA</v>
          </cell>
          <cell r="F2568" t="str">
            <v>USSC1008PS91 v3</v>
          </cell>
          <cell r="G2568" t="str">
            <v>42</v>
          </cell>
          <cell r="H2568" t="str">
            <v>32</v>
          </cell>
          <cell r="I2568" t="str">
            <v>MAXIMOVICH, GEORGE</v>
          </cell>
          <cell r="J2568" t="str">
            <v>System Capacity &amp; Performance</v>
          </cell>
          <cell r="K2568" t="str">
            <v>D_Non-REP LINE OTHER</v>
          </cell>
          <cell r="L2568" t="str">
            <v>Load Relief</v>
          </cell>
          <cell r="M2568" t="str">
            <v>Specific</v>
          </cell>
          <cell r="O2568" t="str">
            <v>open</v>
          </cell>
          <cell r="P2568">
            <v>8668</v>
          </cell>
          <cell r="Q2568" t="str">
            <v>C28928</v>
          </cell>
          <cell r="R2568">
            <v>39589</v>
          </cell>
          <cell r="S2568" t="str">
            <v>duffjo</v>
          </cell>
          <cell r="U2568" t="str">
            <v>Install underground conduits and 1000 kcmil copper cables at Avon Sub for 4 feeder getaways. _x000D_
PRELIMINARY ENGR ONLY AT THIS TIME</v>
          </cell>
          <cell r="V2568" t="str">
            <v xml:space="preserve">Needed by summer 2012.  To be located on land to be purchased at Doherty Ave in Avon, MA. </v>
          </cell>
          <cell r="W2568" t="str">
            <v xml:space="preserve">Four new feeders out of Avon Sub will be needed due to loading in excess of 100%SN on Stoughton , Parkview, and Ames St. subs.  Thsi project is for UG getaway cables for four new feeders planned from new sub location on Doherty Ave. Avon, MA.  </v>
          </cell>
          <cell r="X2568" t="str">
            <v>Div Ops-NE Electric</v>
          </cell>
          <cell r="Y2568" t="str">
            <v>75005310E</v>
          </cell>
          <cell r="Z2568" t="str">
            <v>MAE1000 - MA Electric Distribution PC</v>
          </cell>
          <cell r="AA2568" t="str">
            <v>NONE</v>
          </cell>
          <cell r="AB2568" t="str">
            <v>MASS PLANT - MA 5310 - MAE1000</v>
          </cell>
          <cell r="AC2568" t="str">
            <v>A3 C0 X2</v>
          </cell>
          <cell r="AE2568">
            <v>5</v>
          </cell>
          <cell r="AF2568" t="str">
            <v>5</v>
          </cell>
          <cell r="AG2568">
            <v>41478</v>
          </cell>
          <cell r="AH2568">
            <v>350000</v>
          </cell>
          <cell r="AI2568" t="str">
            <v>1.10</v>
          </cell>
          <cell r="AJ2568" t="str">
            <v>.90</v>
          </cell>
        </row>
        <row r="2569">
          <cell r="A2569" t="str">
            <v>C028930</v>
          </cell>
          <cell r="B2569">
            <v>5310</v>
          </cell>
          <cell r="C2569" t="str">
            <v>Massachusetts - East</v>
          </cell>
          <cell r="D2569" t="str">
            <v>SS AVN Assoc Dline Bodwell Harrison</v>
          </cell>
          <cell r="E2569" t="str">
            <v>P_Electric Distribution Line MA</v>
          </cell>
          <cell r="F2569" t="str">
            <v>USSC1008PS91 v3</v>
          </cell>
          <cell r="G2569" t="str">
            <v>42</v>
          </cell>
          <cell r="H2569" t="str">
            <v>32</v>
          </cell>
          <cell r="I2569" t="str">
            <v>MAXIMOVICH, GEORGE</v>
          </cell>
          <cell r="J2569" t="str">
            <v>System Capacity &amp; Performance</v>
          </cell>
          <cell r="K2569" t="str">
            <v>D_Non-REP LINE OTHER</v>
          </cell>
          <cell r="L2569" t="str">
            <v>Load Relief</v>
          </cell>
          <cell r="M2569" t="str">
            <v>Specific</v>
          </cell>
          <cell r="O2569" t="str">
            <v>open</v>
          </cell>
          <cell r="P2569">
            <v>8667</v>
          </cell>
          <cell r="Q2569" t="str">
            <v>C28930</v>
          </cell>
          <cell r="R2569">
            <v>39589</v>
          </cell>
          <cell r="S2569" t="str">
            <v>duffjo</v>
          </cell>
          <cell r="U2569" t="str">
            <v>Associated distribution line work for four new feeders at Avon Sub needed by summer 2012. ISSUED FOR PRELIMINARY ENGR ONLY AT THIS TIME.</v>
          </cell>
          <cell r="V2569" t="str">
            <v xml:space="preserve">Work needed to provide four feeder paths from New Avon Sub from Doherty ave site location. </v>
          </cell>
          <cell r="W2569" t="str">
            <v xml:space="preserve">New feeders out of Avon Sub needed by summer 2012 due to loading in excess of 100%SN at Stoughton, Parkview, and Ames St. subs. </v>
          </cell>
          <cell r="X2569" t="str">
            <v>Div Ops-NE Electric</v>
          </cell>
          <cell r="Y2569" t="str">
            <v>75005310E</v>
          </cell>
          <cell r="Z2569" t="str">
            <v>MAE1000 - MA Electric Distribution PC</v>
          </cell>
          <cell r="AA2569" t="str">
            <v>NONE</v>
          </cell>
          <cell r="AB2569" t="str">
            <v>MASS PLANT - MA 5310 - MAE1000</v>
          </cell>
          <cell r="AC2569" t="str">
            <v>A7 C0 X2</v>
          </cell>
          <cell r="AE2569">
            <v>5</v>
          </cell>
          <cell r="AF2569" t="str">
            <v>5</v>
          </cell>
          <cell r="AG2569">
            <v>41478</v>
          </cell>
          <cell r="AH2569">
            <v>4150000</v>
          </cell>
          <cell r="AI2569" t="str">
            <v>1.10</v>
          </cell>
          <cell r="AJ2569" t="str">
            <v>.90</v>
          </cell>
        </row>
        <row r="2570">
          <cell r="A2570" t="str">
            <v>C028948</v>
          </cell>
          <cell r="B2570">
            <v>5310</v>
          </cell>
          <cell r="D2570" t="str">
            <v>26L1 SPCA Cable Reconductoring</v>
          </cell>
          <cell r="E2570" t="str">
            <v>P_Electric Distribution Line MA</v>
          </cell>
          <cell r="G2570" t="str">
            <v>37</v>
          </cell>
          <cell r="H2570" t="str">
            <v>NONE</v>
          </cell>
          <cell r="I2570" t="str">
            <v>KERN, WILLIAM</v>
          </cell>
          <cell r="J2570" t="str">
            <v>Asset Condition</v>
          </cell>
          <cell r="K2570" t="str">
            <v>D_Non-REP LINE OTHER</v>
          </cell>
          <cell r="L2570" t="str">
            <v>Asset Replacement</v>
          </cell>
          <cell r="M2570" t="str">
            <v>Specific</v>
          </cell>
          <cell r="O2570" t="str">
            <v>Closed</v>
          </cell>
          <cell r="P2570">
            <v>7684</v>
          </cell>
          <cell r="Q2570" t="str">
            <v>C28948</v>
          </cell>
          <cell r="R2570">
            <v>39596</v>
          </cell>
          <cell r="S2570" t="str">
            <v>saenzj</v>
          </cell>
          <cell r="U2570" t="str">
            <v>Replace existing 3-336 AL open wire from P. 780 to P. 183 Pemberton Rd. in Topfield with 3-477 SPCA (0.18 miles).</v>
          </cell>
          <cell r="V2570" t="str">
            <v xml:space="preserve">  </v>
          </cell>
          <cell r="W2570" t="str">
            <v xml:space="preserve">Feeder has locked out 3 times at this pole since April. The phases are in a semi outrig configuration to avoid a tree that we removed after the first lockout. The phases should be spread out to normal. Covered conductor should be considered for Pemberton </v>
          </cell>
          <cell r="X2570" t="str">
            <v>Div Ops-NE Electric</v>
          </cell>
          <cell r="Y2570" t="str">
            <v>75005310E</v>
          </cell>
          <cell r="Z2570" t="str">
            <v>MAE1000 - MA Electric Distribution PC</v>
          </cell>
          <cell r="AA2570" t="str">
            <v>NONE</v>
          </cell>
          <cell r="AB2570" t="str">
            <v xml:space="preserve">SUB #26 TOPSFIELD - BOSTON STREET, </v>
          </cell>
          <cell r="AE2570">
            <v>2</v>
          </cell>
          <cell r="AF2570" t="str">
            <v>2</v>
          </cell>
          <cell r="AG2570">
            <v>40029</v>
          </cell>
          <cell r="AH2570">
            <v>170000</v>
          </cell>
          <cell r="AI2570">
            <v>0</v>
          </cell>
          <cell r="AJ2570">
            <v>1</v>
          </cell>
          <cell r="AK2570">
            <v>1</v>
          </cell>
          <cell r="AL2570">
            <v>0</v>
          </cell>
          <cell r="AM2570">
            <v>1</v>
          </cell>
          <cell r="AN2570">
            <v>1</v>
          </cell>
        </row>
        <row r="2571">
          <cell r="A2571" t="str">
            <v>C028950</v>
          </cell>
          <cell r="B2571">
            <v>5310</v>
          </cell>
          <cell r="D2571" t="str">
            <v>Rehabilitate 321W9 mainline</v>
          </cell>
          <cell r="E2571" t="str">
            <v>P_Electric Distribution Line MA</v>
          </cell>
          <cell r="G2571" t="str">
            <v>30</v>
          </cell>
          <cell r="H2571" t="str">
            <v>NONE</v>
          </cell>
          <cell r="I2571" t="str">
            <v>HAYDUK, BRIAN</v>
          </cell>
          <cell r="J2571" t="str">
            <v>Asset Condition</v>
          </cell>
          <cell r="L2571" t="str">
            <v>Asset Replacement</v>
          </cell>
          <cell r="M2571" t="str">
            <v>Specific</v>
          </cell>
          <cell r="N2571" t="str">
            <v>Targeted Pole Replacements</v>
          </cell>
          <cell r="O2571" t="str">
            <v>Closed</v>
          </cell>
          <cell r="P2571">
            <v>8466</v>
          </cell>
          <cell r="Q2571" t="str">
            <v>C28950</v>
          </cell>
          <cell r="R2571">
            <v>39597</v>
          </cell>
          <cell r="S2571" t="str">
            <v>hayduk</v>
          </cell>
          <cell r="U2571" t="str">
            <v>INST:  2.8 ckt mi 477 Al bare wire 85 wood poles, and associated distribution equipment_x000D_
REM: 2.8 ckt mi 1/0 Cu conductor, 85 wood poles and associated distribution equipment</v>
          </cell>
          <cell r="V2571" t="str">
            <v xml:space="preserve">  </v>
          </cell>
          <cell r="W2571" t="str">
            <v>SUBMITTED VIA PIW # BS08-00008 -- 321W9 mainline runs on a right-of-way for 2.8 miles.  Pole plant on this section of the feeder was found to be in poor condition with 90% of the 50 poles surveyed requiring replacement.  Options were reviewed which involv</v>
          </cell>
          <cell r="X2571" t="str">
            <v>Div Ops-NE Electric</v>
          </cell>
          <cell r="Y2571" t="str">
            <v>75005310E</v>
          </cell>
          <cell r="Z2571" t="str">
            <v>MAE1000 - MA Electric Distribution PC</v>
          </cell>
          <cell r="AA2571" t="str">
            <v>NONE</v>
          </cell>
          <cell r="AB2571" t="str">
            <v>MASS PLANT - MA 5310 - MAE1000</v>
          </cell>
          <cell r="AE2571">
            <v>2</v>
          </cell>
          <cell r="AF2571" t="str">
            <v>2</v>
          </cell>
          <cell r="AG2571">
            <v>40119</v>
          </cell>
          <cell r="AH2571">
            <v>100000</v>
          </cell>
          <cell r="AI2571">
            <v>1</v>
          </cell>
          <cell r="AJ2571">
            <v>1</v>
          </cell>
          <cell r="AK2571">
            <v>1</v>
          </cell>
          <cell r="AL2571">
            <v>0</v>
          </cell>
          <cell r="AM2571">
            <v>1</v>
          </cell>
          <cell r="AN2571">
            <v>1</v>
          </cell>
        </row>
        <row r="2572">
          <cell r="A2572" t="str">
            <v>C028951</v>
          </cell>
          <cell r="B2572">
            <v>5310</v>
          </cell>
          <cell r="D2572" t="str">
            <v>MH &amp; Duct install MRMC</v>
          </cell>
          <cell r="E2572" t="str">
            <v>P_Electric Distribution Line MA</v>
          </cell>
          <cell r="G2572" t="str">
            <v>49</v>
          </cell>
          <cell r="H2572" t="str">
            <v>NONE</v>
          </cell>
          <cell r="I2572" t="str">
            <v>PARENTEAU, STEVE</v>
          </cell>
          <cell r="J2572" t="str">
            <v>Statutory/Regulatory</v>
          </cell>
          <cell r="L2572" t="str">
            <v>New Business - Commercial</v>
          </cell>
          <cell r="M2572" t="str">
            <v>Specific</v>
          </cell>
          <cell r="O2572" t="str">
            <v>open</v>
          </cell>
          <cell r="P2572">
            <v>8304</v>
          </cell>
          <cell r="Q2572" t="str">
            <v>C28951</v>
          </cell>
          <cell r="R2572">
            <v>39597</v>
          </cell>
          <cell r="S2572" t="str">
            <v>klisie</v>
          </cell>
          <cell r="U2572" t="str">
            <v>A new MH &amp; Duct system is to be constructed from Huntoon Slip onto the Milford Regional Medical Center to replace the existing customer owned facilities.</v>
          </cell>
          <cell r="V2572" t="str">
            <v xml:space="preserve">  </v>
          </cell>
          <cell r="W2572" t="str">
            <v xml:space="preserve">Milford Regional Medical Center is retireing the existing customer owned underground system and has requested a two transformer subloop and a switchgear from Huntoon Slip. </v>
          </cell>
          <cell r="X2572" t="str">
            <v>Div Ops-NE Electric</v>
          </cell>
          <cell r="Y2572" t="str">
            <v>75005310E</v>
          </cell>
          <cell r="Z2572" t="str">
            <v>MAE1000 - MA Electric Distribution PC</v>
          </cell>
          <cell r="AA2572" t="str">
            <v>NONE</v>
          </cell>
          <cell r="AB2572" t="str">
            <v>MASS PLANT - MA 5310 - MAE1000</v>
          </cell>
          <cell r="AC2572" t="str">
            <v>A0 C1 X0</v>
          </cell>
          <cell r="AE2572">
            <v>1</v>
          </cell>
          <cell r="AF2572" t="str">
            <v>1</v>
          </cell>
          <cell r="AG2572">
            <v>39613</v>
          </cell>
          <cell r="AH2572">
            <v>152056.29999999999</v>
          </cell>
        </row>
        <row r="2573">
          <cell r="A2573" t="str">
            <v>C028960</v>
          </cell>
          <cell r="B2573">
            <v>5310</v>
          </cell>
          <cell r="D2573" t="str">
            <v>North Haverhill Auto Transformer</v>
          </cell>
          <cell r="E2573" t="str">
            <v>P_Electric Distribution Sub MA</v>
          </cell>
          <cell r="F2573" t="str">
            <v>USSC0509P114 v2</v>
          </cell>
          <cell r="G2573" t="str">
            <v>49</v>
          </cell>
          <cell r="H2573" t="str">
            <v>21</v>
          </cell>
          <cell r="I2573" t="str">
            <v>EMBRIANO, JOHN</v>
          </cell>
          <cell r="J2573" t="str">
            <v>Statutory/Regulatory</v>
          </cell>
          <cell r="K2573" t="str">
            <v>D_Non-REP LINE OTHER</v>
          </cell>
          <cell r="L2573" t="str">
            <v>Public Requirements</v>
          </cell>
          <cell r="M2573" t="str">
            <v>Specific</v>
          </cell>
          <cell r="O2573" t="str">
            <v>open</v>
          </cell>
          <cell r="P2573">
            <v>7420</v>
          </cell>
          <cell r="Q2573" t="str">
            <v>C28960</v>
          </cell>
          <cell r="R2573">
            <v>39598</v>
          </cell>
          <cell r="S2573" t="str">
            <v>busbym</v>
          </cell>
          <cell r="U2573" t="str">
            <v>Preliminary engineering to investigate the causes and possible solution to MBTA equipment failures during 23 kV faults in the Wardhill Area, Haverhill MA.</v>
          </cell>
          <cell r="V2573" t="str">
            <v xml:space="preserve">  </v>
          </cell>
          <cell r="W2573" t="str">
            <v>This project is to hire a consultant to perform an engineering analysis as to the cause of MBTA equipment failures during 23kV faults on lines which run along RR ROW in the Wardhill area.  The consultant will perform field measurement and create an electr</v>
          </cell>
          <cell r="X2573" t="str">
            <v>Div Ops-NE Electric</v>
          </cell>
          <cell r="Y2573" t="str">
            <v>75005310E</v>
          </cell>
          <cell r="Z2573" t="str">
            <v>MAE1000 - MA Electric Distribution PC</v>
          </cell>
          <cell r="AA2573" t="str">
            <v>NONE</v>
          </cell>
          <cell r="AB2573" t="str">
            <v>SUB #48 NORTH HAVERHILL - BENNINGTO</v>
          </cell>
          <cell r="AC2573" t="str">
            <v>A1 C3 X5</v>
          </cell>
          <cell r="AE2573">
            <v>6</v>
          </cell>
          <cell r="AF2573" t="str">
            <v>6</v>
          </cell>
          <cell r="AG2573">
            <v>41362</v>
          </cell>
          <cell r="AH2573">
            <v>4030000</v>
          </cell>
          <cell r="AI2573" t="str">
            <v>1.10</v>
          </cell>
          <cell r="AJ2573" t="str">
            <v>1.10</v>
          </cell>
        </row>
        <row r="2574">
          <cell r="A2574" t="str">
            <v>C028963</v>
          </cell>
          <cell r="B2574">
            <v>5310</v>
          </cell>
          <cell r="D2574" t="str">
            <v>FY09 BS North Feeder Patrols</v>
          </cell>
          <cell r="E2574" t="str">
            <v>P_Electric Distribution Line MA</v>
          </cell>
          <cell r="G2574" t="str">
            <v>NONE</v>
          </cell>
          <cell r="H2574" t="str">
            <v>NONE</v>
          </cell>
          <cell r="I2574" t="str">
            <v>PATTERSON, JAMES</v>
          </cell>
          <cell r="L2574" t="str">
            <v>Reliability - Dist</v>
          </cell>
          <cell r="O2574" t="str">
            <v>cancelled</v>
          </cell>
          <cell r="Q2574" t="str">
            <v>C28963</v>
          </cell>
          <cell r="R2574">
            <v>39598</v>
          </cell>
          <cell r="S2574" t="str">
            <v>shaugh</v>
          </cell>
          <cell r="U2574" t="str">
            <v>Project to capture repairs, patrolling and tree trimming for upgrade of Distribution feeders as identified through feeder patrols in Bay State North</v>
          </cell>
          <cell r="V2574" t="str">
            <v xml:space="preserve">  </v>
          </cell>
          <cell r="W2574" t="str">
            <v>Distribution Lines patrolled annually to identify serious problems that may lead to outages. Improvements are needed to eliminate these problems to improve feeder reliability and safety.</v>
          </cell>
          <cell r="X2574" t="str">
            <v>Div Ops-NE Electric</v>
          </cell>
          <cell r="Y2574" t="str">
            <v>75005310E</v>
          </cell>
          <cell r="Z2574" t="str">
            <v>MAE1000 - MA Electric Distribution PC</v>
          </cell>
          <cell r="AA2574" t="str">
            <v>NONE</v>
          </cell>
          <cell r="AB2574" t="str">
            <v xml:space="preserve">COMPANY 5310 LEVEL ELECT DIST </v>
          </cell>
          <cell r="AE2574">
            <v>0</v>
          </cell>
          <cell r="AK2574">
            <v>39601</v>
          </cell>
        </row>
        <row r="2575">
          <cell r="A2575" t="str">
            <v>C028965</v>
          </cell>
          <cell r="B2575">
            <v>5310</v>
          </cell>
          <cell r="D2575" t="str">
            <v>FY09 BS West Feeder Patrols</v>
          </cell>
          <cell r="E2575" t="str">
            <v>P_Electric Distribution Line MA</v>
          </cell>
          <cell r="G2575" t="str">
            <v>NONE</v>
          </cell>
          <cell r="H2575" t="str">
            <v>NONE</v>
          </cell>
          <cell r="L2575" t="str">
            <v>Reliability - Dist</v>
          </cell>
          <cell r="O2575" t="str">
            <v>cancelled</v>
          </cell>
          <cell r="Q2575" t="str">
            <v>C28965</v>
          </cell>
          <cell r="R2575">
            <v>39598</v>
          </cell>
          <cell r="S2575" t="str">
            <v>shaugh</v>
          </cell>
          <cell r="U2575" t="str">
            <v>Project to capture capital repairs, patrolling and tree trimming for upgrade of distribution feeders as identified through feeder patrols in Bay State West</v>
          </cell>
          <cell r="V2575" t="str">
            <v xml:space="preserve">  </v>
          </cell>
          <cell r="W2575" t="str">
            <v xml:space="preserve">Distribution lines patrolled annually to identify serious problems that could lead to outages. Improvements are needed to eliminate these issues to enhance reliability and safety. </v>
          </cell>
          <cell r="X2575" t="str">
            <v>Div Ops-NE Electric</v>
          </cell>
          <cell r="Y2575" t="str">
            <v>75005310E</v>
          </cell>
          <cell r="Z2575" t="str">
            <v>MAE1000 - MA Electric Distribution PC</v>
          </cell>
          <cell r="AA2575" t="str">
            <v>NONE</v>
          </cell>
          <cell r="AB2575" t="str">
            <v xml:space="preserve">COMPANY 5310 LEVEL ELECT DIST </v>
          </cell>
          <cell r="AE2575">
            <v>0</v>
          </cell>
          <cell r="AK2575">
            <v>39601</v>
          </cell>
        </row>
        <row r="2576">
          <cell r="A2576" t="str">
            <v>C029001</v>
          </cell>
          <cell r="B2576">
            <v>5310</v>
          </cell>
          <cell r="D2576" t="str">
            <v>East Boxford Airbreak Replacement</v>
          </cell>
          <cell r="E2576" t="str">
            <v>P_Electric Distribution Sub MA</v>
          </cell>
          <cell r="G2576" t="str">
            <v>30</v>
          </cell>
          <cell r="H2576" t="str">
            <v>NONE</v>
          </cell>
          <cell r="I2576" t="str">
            <v>BARYS, FRANCIS R</v>
          </cell>
          <cell r="J2576" t="str">
            <v>System Capacity &amp; Performance</v>
          </cell>
          <cell r="K2576" t="str">
            <v>D_Non-REP SUB OTHER</v>
          </cell>
          <cell r="L2576" t="str">
            <v>Load Relief</v>
          </cell>
          <cell r="M2576" t="str">
            <v>Specific</v>
          </cell>
          <cell r="O2576" t="str">
            <v>Closed</v>
          </cell>
          <cell r="P2576">
            <v>7275</v>
          </cell>
          <cell r="Q2576" t="str">
            <v>C29001</v>
          </cell>
          <cell r="R2576">
            <v>39602</v>
          </cell>
          <cell r="S2576" t="str">
            <v>prifte</v>
          </cell>
          <cell r="U2576" t="str">
            <v>Replace 2366 23kV 400A airbreak switch with a 1200A loadbreak at East Boxford substation to get theSN and SE to 1105A (795kcmil AL). No load transfer alternatives as 13kV feeders fed from 2366 and 2367 tie to each other only.</v>
          </cell>
          <cell r="V2576" t="str">
            <v xml:space="preserve">  </v>
          </cell>
          <cell r="W2576" t="str">
            <v xml:space="preserve">  </v>
          </cell>
          <cell r="X2576" t="str">
            <v>Conversion Only</v>
          </cell>
          <cell r="Y2576" t="str">
            <v>99995310E</v>
          </cell>
          <cell r="Z2576" t="str">
            <v>MAE1000 - MA Electric Distribution PC</v>
          </cell>
          <cell r="AA2576" t="str">
            <v>NONE</v>
          </cell>
          <cell r="AB2576" t="str">
            <v>SUB #33 EAST BOXFORD, BOXFORD</v>
          </cell>
          <cell r="AE2576">
            <v>2</v>
          </cell>
          <cell r="AF2576" t="str">
            <v>2</v>
          </cell>
          <cell r="AG2576">
            <v>39883</v>
          </cell>
          <cell r="AH2576">
            <v>30000</v>
          </cell>
          <cell r="AI2576">
            <v>1</v>
          </cell>
          <cell r="AJ2576">
            <v>1</v>
          </cell>
          <cell r="AK2576">
            <v>1</v>
          </cell>
          <cell r="AL2576">
            <v>0</v>
          </cell>
          <cell r="AM2576">
            <v>1</v>
          </cell>
          <cell r="AN2576">
            <v>1</v>
          </cell>
        </row>
        <row r="2577">
          <cell r="A2577" t="str">
            <v>C029002</v>
          </cell>
          <cell r="B2577">
            <v>5310</v>
          </cell>
          <cell r="D2577" t="str">
            <v>Amesbury T1 load relief</v>
          </cell>
          <cell r="E2577" t="str">
            <v>P_Electric Distribution Line MA</v>
          </cell>
          <cell r="G2577" t="str">
            <v>23</v>
          </cell>
          <cell r="H2577" t="str">
            <v>14</v>
          </cell>
          <cell r="I2577" t="str">
            <v>HALL, TIMOTHY</v>
          </cell>
          <cell r="J2577" t="str">
            <v>System Capacity &amp; Performance</v>
          </cell>
          <cell r="K2577" t="str">
            <v>D_Non-REP LINE OTHER</v>
          </cell>
          <cell r="L2577" t="str">
            <v>Load Relief</v>
          </cell>
          <cell r="M2577" t="str">
            <v>Specific</v>
          </cell>
          <cell r="O2577" t="str">
            <v>open</v>
          </cell>
          <cell r="P2577">
            <v>7736</v>
          </cell>
          <cell r="Q2577" t="str">
            <v>C29002</v>
          </cell>
          <cell r="R2577">
            <v>39602</v>
          </cell>
          <cell r="S2577" t="str">
            <v>prifte</v>
          </cell>
          <cell r="U2577" t="str">
            <v>Convert 4kV load to 13.2kV and transfer to 66L2, to become West Amesbury 45L3. This will reduce load at Amesbury #5 and eliminate contingency problems. The 4kV here is an island and the only other option is to upgrade substation trans</v>
          </cell>
          <cell r="V2577" t="str">
            <v xml:space="preserve">  </v>
          </cell>
          <cell r="W2577" t="str">
            <v xml:space="preserve">  </v>
          </cell>
          <cell r="X2577" t="str">
            <v>Div Ops-NE Electric</v>
          </cell>
          <cell r="Y2577" t="str">
            <v>75005310E</v>
          </cell>
          <cell r="Z2577" t="str">
            <v>MAE1000 - MA Electric Distribution PC</v>
          </cell>
          <cell r="AA2577" t="str">
            <v>NONE</v>
          </cell>
          <cell r="AB2577" t="str">
            <v>SUB #5 AMESBURY - MILL STREET, AMES</v>
          </cell>
          <cell r="AC2577" t="str">
            <v>A1 C0 X0</v>
          </cell>
          <cell r="AE2577">
            <v>5</v>
          </cell>
          <cell r="AF2577" t="str">
            <v>5</v>
          </cell>
          <cell r="AG2577">
            <v>41213</v>
          </cell>
          <cell r="AH2577">
            <v>856951</v>
          </cell>
        </row>
        <row r="2578">
          <cell r="A2578" t="str">
            <v>C029021</v>
          </cell>
          <cell r="B2578">
            <v>5310</v>
          </cell>
          <cell r="D2578" t="str">
            <v>Malden 5J4 PositionRemoval</v>
          </cell>
          <cell r="E2578" t="str">
            <v>P_Electric Distribution Sub MA</v>
          </cell>
          <cell r="G2578" t="str">
            <v>36</v>
          </cell>
          <cell r="H2578" t="str">
            <v>15</v>
          </cell>
          <cell r="I2578" t="str">
            <v>JENNESS, RAYMOND</v>
          </cell>
          <cell r="J2578" t="str">
            <v>System Capacity &amp; Performance</v>
          </cell>
          <cell r="K2578" t="str">
            <v>D_Non-REP SUB OTHER</v>
          </cell>
          <cell r="L2578" t="str">
            <v>Load Relief</v>
          </cell>
          <cell r="M2578" t="str">
            <v>Specific</v>
          </cell>
          <cell r="O2578" t="str">
            <v>open</v>
          </cell>
          <cell r="P2578">
            <v>7366</v>
          </cell>
          <cell r="Q2578" t="str">
            <v>C29021</v>
          </cell>
          <cell r="R2578">
            <v>39602</v>
          </cell>
          <cell r="S2578" t="str">
            <v>perico</v>
          </cell>
          <cell r="U2578" t="str">
            <v>Remove 5J4 breaker position after feeder is fully converted as part of the new Everett 37W8,9,10 work.</v>
          </cell>
          <cell r="V2578" t="str">
            <v xml:space="preserve">  </v>
          </cell>
          <cell r="W2578" t="str">
            <v>The 5j4 feeder will be fully converted to the new Everett #37 feeders.</v>
          </cell>
          <cell r="X2578" t="str">
            <v>Div Ops-NE Electric</v>
          </cell>
          <cell r="Y2578" t="str">
            <v>75005310E</v>
          </cell>
          <cell r="Z2578" t="str">
            <v>MAE1000 - MA Electric Distribution PC</v>
          </cell>
          <cell r="AA2578" t="str">
            <v>NONE</v>
          </cell>
          <cell r="AB2578" t="str">
            <v>SUB #5 MALDEN - CENTRE COURT, MALDE</v>
          </cell>
          <cell r="AC2578" t="str">
            <v>A1 C0 X0</v>
          </cell>
          <cell r="AE2578">
            <v>3</v>
          </cell>
          <cell r="AF2578" t="str">
            <v>3</v>
          </cell>
          <cell r="AG2578">
            <v>40186</v>
          </cell>
          <cell r="AH2578">
            <v>50000</v>
          </cell>
        </row>
        <row r="2579">
          <cell r="A2579" t="str">
            <v>C029022</v>
          </cell>
          <cell r="B2579">
            <v>5310</v>
          </cell>
          <cell r="D2579" t="str">
            <v>Everett37J3,4Position Removal</v>
          </cell>
          <cell r="E2579" t="str">
            <v>P_Electric Distribution Sub MA</v>
          </cell>
          <cell r="G2579" t="str">
            <v>36</v>
          </cell>
          <cell r="H2579" t="str">
            <v>15</v>
          </cell>
          <cell r="I2579" t="str">
            <v>JENNESS, RAYMOND</v>
          </cell>
          <cell r="J2579" t="str">
            <v>System Capacity &amp; Performance</v>
          </cell>
          <cell r="K2579" t="str">
            <v>D_Non-REP SUB OTHER</v>
          </cell>
          <cell r="L2579" t="str">
            <v>Load Relief</v>
          </cell>
          <cell r="M2579" t="str">
            <v>Specific</v>
          </cell>
          <cell r="O2579" t="str">
            <v>open</v>
          </cell>
          <cell r="P2579">
            <v>7284</v>
          </cell>
          <cell r="Q2579" t="str">
            <v>C29022</v>
          </cell>
          <cell r="R2579">
            <v>39602</v>
          </cell>
          <cell r="S2579" t="str">
            <v>perico</v>
          </cell>
          <cell r="U2579" t="str">
            <v>Remove Everett 37J3 and J4 feeder positions after there distribution is eliminated as part of the new 37W8,9,10 feeder work.</v>
          </cell>
          <cell r="V2579" t="str">
            <v xml:space="preserve">  </v>
          </cell>
          <cell r="W2579" t="str">
            <v>The new Everett#37 feeders will take all load from these feeders through conversions.</v>
          </cell>
          <cell r="X2579" t="str">
            <v>Div Ops-NE Electric</v>
          </cell>
          <cell r="Y2579" t="str">
            <v>75005310E</v>
          </cell>
          <cell r="Z2579" t="str">
            <v>MAE1000 - MA Electric Distribution PC</v>
          </cell>
          <cell r="AA2579" t="str">
            <v>NONE</v>
          </cell>
          <cell r="AB2579" t="str">
            <v>SUB #37 EVERETT - WYLLIS AVENUE, EV</v>
          </cell>
          <cell r="AC2579" t="str">
            <v>A1 C0 X0</v>
          </cell>
          <cell r="AE2579">
            <v>3</v>
          </cell>
          <cell r="AF2579" t="str">
            <v>3</v>
          </cell>
          <cell r="AG2579">
            <v>40197</v>
          </cell>
          <cell r="AH2579">
            <v>230000</v>
          </cell>
        </row>
        <row r="2580">
          <cell r="A2580" t="str">
            <v>C029023</v>
          </cell>
          <cell r="B2580">
            <v>5310</v>
          </cell>
          <cell r="D2580" t="str">
            <v>Maplewood 16J2,5,6Reconfigure</v>
          </cell>
          <cell r="E2580" t="str">
            <v>P_Electric Distribution Sub MA</v>
          </cell>
          <cell r="G2580" t="str">
            <v>36</v>
          </cell>
          <cell r="H2580" t="str">
            <v>NONE</v>
          </cell>
          <cell r="I2580" t="str">
            <v>RADZIK, CHRISTOPHER</v>
          </cell>
          <cell r="J2580" t="str">
            <v>System Capacity &amp; Performance</v>
          </cell>
          <cell r="K2580" t="str">
            <v>D_Non-REP SUB OTHER</v>
          </cell>
          <cell r="L2580" t="str">
            <v>Load Relief</v>
          </cell>
          <cell r="M2580" t="str">
            <v>Specific</v>
          </cell>
          <cell r="O2580" t="str">
            <v>open</v>
          </cell>
          <cell r="P2580">
            <v>7374</v>
          </cell>
          <cell r="Q2580" t="str">
            <v>C29023</v>
          </cell>
          <cell r="R2580">
            <v>39602</v>
          </cell>
          <cell r="S2580" t="str">
            <v>perico</v>
          </cell>
          <cell r="U2580" t="str">
            <v>At Maplewood, complete reconfiguration/elimination of 16J2,5,6 feeder positions as part of new Everett 37W8,9,10 work. The distribution for the J2 and J6 is being eliminated and their feeder positions can be taken out. In addition, by</v>
          </cell>
          <cell r="V2580" t="str">
            <v xml:space="preserve">  </v>
          </cell>
          <cell r="W2580" t="str">
            <v>The feeders are being converted as part of the new Everett#37 feeder job.</v>
          </cell>
          <cell r="X2580" t="str">
            <v>Div Ops-NE Electric</v>
          </cell>
          <cell r="Y2580" t="str">
            <v>75005310E</v>
          </cell>
          <cell r="Z2580" t="str">
            <v>MAE1000 - MA Electric Distribution PC</v>
          </cell>
          <cell r="AA2580" t="str">
            <v>NONE</v>
          </cell>
          <cell r="AB2580" t="str">
            <v>SUB #16 MAPLEWOOD - BROADWAY, MALDE</v>
          </cell>
          <cell r="AC2580" t="str">
            <v>A1 C0 X0</v>
          </cell>
          <cell r="AE2580">
            <v>3</v>
          </cell>
          <cell r="AF2580" t="str">
            <v>3</v>
          </cell>
          <cell r="AG2580">
            <v>40197</v>
          </cell>
          <cell r="AH2580">
            <v>220000</v>
          </cell>
        </row>
        <row r="2581">
          <cell r="A2581" t="str">
            <v>C029024</v>
          </cell>
          <cell r="B2581">
            <v>5310</v>
          </cell>
          <cell r="D2581" t="str">
            <v>Repl 912W74 Cable &amp; Duct</v>
          </cell>
          <cell r="E2581" t="str">
            <v>P_Electric Distribution Line MA</v>
          </cell>
          <cell r="G2581" t="str">
            <v>49</v>
          </cell>
          <cell r="H2581" t="str">
            <v>NONE</v>
          </cell>
          <cell r="J2581" t="str">
            <v>Damage/Failure</v>
          </cell>
          <cell r="L2581" t="str">
            <v>Damage/Failure</v>
          </cell>
          <cell r="M2581" t="str">
            <v>Specific</v>
          </cell>
          <cell r="O2581" t="str">
            <v>Closed</v>
          </cell>
          <cell r="P2581">
            <v>8473</v>
          </cell>
          <cell r="Q2581" t="str">
            <v>C29024</v>
          </cell>
          <cell r="R2581">
            <v>39602</v>
          </cell>
          <cell r="S2581" t="str">
            <v>allend</v>
          </cell>
          <cell r="U2581" t="str">
            <v>Replace damaged 912W74 getaway cable and conduit system @ Mill St Substation</v>
          </cell>
          <cell r="V2581" t="str">
            <v xml:space="preserve">  </v>
          </cell>
          <cell r="W2581" t="str">
            <v>Existing 912W74 getaway cable and conduit system deteriorated needs replacement before Summer load._x000D_
Remove 300' of 3C 750 kcmil Copper cable Install 300' 3C1000 kcmil Copper. Install 2 3-way manholes and conduit system.</v>
          </cell>
          <cell r="X2581" t="str">
            <v>Div Ops-NE Electric</v>
          </cell>
          <cell r="Y2581" t="str">
            <v>75005310E</v>
          </cell>
          <cell r="Z2581" t="str">
            <v>MAE1000 - MA Electric Distribution PC</v>
          </cell>
          <cell r="AA2581" t="str">
            <v>NONE</v>
          </cell>
          <cell r="AB2581" t="str">
            <v>MILL ST SUB 912 BY  14KV  115KV</v>
          </cell>
          <cell r="AE2581">
            <v>3</v>
          </cell>
          <cell r="AF2581" t="str">
            <v>3</v>
          </cell>
          <cell r="AG2581">
            <v>39861</v>
          </cell>
          <cell r="AH2581">
            <v>285000</v>
          </cell>
          <cell r="AI2581">
            <v>0</v>
          </cell>
          <cell r="AJ2581">
            <v>0</v>
          </cell>
          <cell r="AK2581">
            <v>0</v>
          </cell>
          <cell r="AL2581">
            <v>0</v>
          </cell>
          <cell r="AM2581">
            <v>1</v>
          </cell>
          <cell r="AN2581">
            <v>1</v>
          </cell>
        </row>
        <row r="2582">
          <cell r="A2582" t="str">
            <v>C029025</v>
          </cell>
          <cell r="B2582">
            <v>5310</v>
          </cell>
          <cell r="D2582" t="str">
            <v>Renovations for Northboro Call Cent</v>
          </cell>
          <cell r="E2582" t="str">
            <v>P_Electric GenPlant Fac IT Share MA</v>
          </cell>
          <cell r="G2582" t="str">
            <v>NONE</v>
          </cell>
          <cell r="H2582" t="str">
            <v>NONE</v>
          </cell>
          <cell r="L2582" t="str">
            <v>Facilities</v>
          </cell>
          <cell r="O2582" t="str">
            <v>Closed</v>
          </cell>
          <cell r="Q2582" t="str">
            <v>C29025</v>
          </cell>
          <cell r="R2582">
            <v>39603</v>
          </cell>
          <cell r="S2582" t="str">
            <v>prescg</v>
          </cell>
          <cell r="U2582" t="str">
            <v>Renovations for 55 Bearfoot Rd,Northboro, call center</v>
          </cell>
          <cell r="V2582" t="str">
            <v xml:space="preserve">  </v>
          </cell>
          <cell r="W2582" t="str">
            <v xml:space="preserve">  </v>
          </cell>
          <cell r="X2582" t="str">
            <v>Conversion Only</v>
          </cell>
          <cell r="Y2582" t="str">
            <v>99995310E</v>
          </cell>
          <cell r="Z2582" t="str">
            <v>MAE1000 - MA Electric Distribution PC</v>
          </cell>
          <cell r="AA2582" t="str">
            <v>NONE</v>
          </cell>
          <cell r="AB2582" t="str">
            <v>CUSTOMER SERVICE CENTER-NORTHBORO</v>
          </cell>
          <cell r="AE2582">
            <v>2</v>
          </cell>
        </row>
        <row r="2583">
          <cell r="A2583" t="str">
            <v>C029103</v>
          </cell>
          <cell r="B2583">
            <v>5310</v>
          </cell>
          <cell r="D2583" t="str">
            <v>Dupont 2nd transformer DxT</v>
          </cell>
          <cell r="E2583" t="str">
            <v>P_Dist by Transmission Sub MA</v>
          </cell>
          <cell r="G2583" t="str">
            <v>30</v>
          </cell>
          <cell r="H2583" t="str">
            <v>NONE</v>
          </cell>
          <cell r="J2583" t="str">
            <v>System Capacity &amp; Performance</v>
          </cell>
          <cell r="L2583" t="str">
            <v>Load Relief</v>
          </cell>
          <cell r="M2583" t="str">
            <v>Specific</v>
          </cell>
          <cell r="O2583" t="str">
            <v>cancelled</v>
          </cell>
          <cell r="P2583">
            <v>7259</v>
          </cell>
          <cell r="Q2583" t="str">
            <v>C29103</v>
          </cell>
          <cell r="R2583">
            <v>39610</v>
          </cell>
          <cell r="S2583" t="str">
            <v>karzen</v>
          </cell>
          <cell r="U2583" t="str">
            <v>NOT USED - Dupont 2nd transformer DxT</v>
          </cell>
          <cell r="V2583" t="str">
            <v>_x000D_
Cancelled 1/2014 - all charges transfered to project C028886_x000D_
_x000D_
This funding project is being opened to insure that the cost of the transformer which is classified as a distribution asset (FERC 362) gets into the budget as a DxT project_x000D_
This project is</v>
          </cell>
          <cell r="W2583" t="str">
            <v>The 2008 Annual Plan identified the Dupont #91 transformer as being overloaded during the summer of 2010, based on 2007 actual loads.  In addition, the North Abington transformer will exceed summer-normal capacity in 2012.  Because of the high level of lo</v>
          </cell>
          <cell r="X2583" t="str">
            <v>Div Ops-NE Electric</v>
          </cell>
          <cell r="Y2583" t="str">
            <v>75005310E</v>
          </cell>
          <cell r="Z2583" t="str">
            <v>MAE1000 - MA Electric Distribution PC</v>
          </cell>
          <cell r="AA2583" t="str">
            <v>NONE</v>
          </cell>
          <cell r="AB2583" t="str">
            <v>SUB #91 DUPONT, BROCKTON  91BK  14K</v>
          </cell>
          <cell r="AE2583">
            <v>2</v>
          </cell>
          <cell r="AF2583" t="str">
            <v>2</v>
          </cell>
          <cell r="AG2583">
            <v>40163</v>
          </cell>
          <cell r="AH2583">
            <v>7704</v>
          </cell>
          <cell r="AK2583">
            <v>41646</v>
          </cell>
        </row>
        <row r="2584">
          <cell r="A2584" t="str">
            <v>C029104</v>
          </cell>
          <cell r="B2584">
            <v>5310</v>
          </cell>
          <cell r="D2584" t="str">
            <v>Replace Norwell Transformer DxT</v>
          </cell>
          <cell r="E2584" t="str">
            <v>P_Dist by Transmission Sub MA</v>
          </cell>
          <cell r="F2584" t="str">
            <v>USSC-11-016v2(DCIG1008P90)</v>
          </cell>
          <cell r="G2584" t="str">
            <v>35</v>
          </cell>
          <cell r="H2584" t="str">
            <v>20</v>
          </cell>
          <cell r="I2584" t="str">
            <v>ARTHUR, DAVID</v>
          </cell>
          <cell r="J2584" t="str">
            <v>System Capacity &amp; Performance</v>
          </cell>
          <cell r="L2584" t="str">
            <v>Load Relief</v>
          </cell>
          <cell r="M2584" t="str">
            <v>Specific</v>
          </cell>
          <cell r="O2584" t="str">
            <v>open</v>
          </cell>
          <cell r="P2584">
            <v>7476</v>
          </cell>
          <cell r="Q2584" t="str">
            <v>C29104</v>
          </cell>
          <cell r="R2584">
            <v>39610</v>
          </cell>
          <cell r="S2584" t="str">
            <v>karzen</v>
          </cell>
          <cell r="U2584" t="str">
            <v>Replace Norwell Transformer DxT</v>
          </cell>
          <cell r="V2584" t="str">
            <v xml:space="preserve">LSP - Norwell Transformer is a distribution asset owned by MECO being managed by Transmission DxT </v>
          </cell>
          <cell r="W2584" t="str">
            <v>The 2007 Annual Plan indicated that the Norwell transformer was operating at 104% of summer normal rating during 2006.  A recommendation was made to transfer the entire Norwell 96W43 to Scituate Substation via the 915W36 line.  With this configuration Sci</v>
          </cell>
          <cell r="X2584" t="str">
            <v>Div Ops-NE Electric</v>
          </cell>
          <cell r="Y2584" t="str">
            <v>75005310E</v>
          </cell>
          <cell r="Z2584" t="str">
            <v>MAE1000 - MA Electric Distribution PC</v>
          </cell>
          <cell r="AA2584" t="str">
            <v>NONE</v>
          </cell>
          <cell r="AB2584" t="str">
            <v>NORWELL SUB 14KV   115KV</v>
          </cell>
          <cell r="AC2584" t="str">
            <v>A1 C0 X1</v>
          </cell>
          <cell r="AE2584">
            <v>11</v>
          </cell>
          <cell r="AF2584" t="str">
            <v>11</v>
          </cell>
          <cell r="AG2584">
            <v>41360</v>
          </cell>
          <cell r="AH2584">
            <v>2600000</v>
          </cell>
          <cell r="AI2584" t="str">
            <v>1.10</v>
          </cell>
          <cell r="AJ2584" t="str">
            <v>1.10</v>
          </cell>
        </row>
        <row r="2585">
          <cell r="A2585" t="str">
            <v>C029140</v>
          </cell>
          <cell r="B2585">
            <v>5310</v>
          </cell>
          <cell r="C2585" t="str">
            <v>Massachusetts - West</v>
          </cell>
          <cell r="D2585" t="str">
            <v>Worcester 2J345 June St.</v>
          </cell>
          <cell r="E2585" t="str">
            <v>P_Electric Distribution Line MA</v>
          </cell>
          <cell r="F2585" t="str">
            <v>DCIG0409P126C</v>
          </cell>
          <cell r="G2585" t="str">
            <v>45</v>
          </cell>
          <cell r="H2585" t="str">
            <v>25</v>
          </cell>
          <cell r="I2585" t="str">
            <v>CORCORAN, JOHN</v>
          </cell>
          <cell r="J2585" t="str">
            <v>System Capacity &amp; Performance</v>
          </cell>
          <cell r="K2585" t="str">
            <v>D_Non-REP LINE OTHER</v>
          </cell>
          <cell r="L2585" t="str">
            <v>Reliability - Dist</v>
          </cell>
          <cell r="M2585" t="str">
            <v>Specific</v>
          </cell>
          <cell r="N2585" t="str">
            <v>Eng Reliability Review</v>
          </cell>
          <cell r="O2585" t="str">
            <v>Closed</v>
          </cell>
          <cell r="P2585">
            <v>8833</v>
          </cell>
          <cell r="Q2585" t="str">
            <v>C29140</v>
          </cell>
          <cell r="R2585">
            <v>39616</v>
          </cell>
          <cell r="S2585" t="str">
            <v>walshn</v>
          </cell>
          <cell r="U2585" t="str">
            <v>Install new switchgear at June and Hadwin.  Install new conduit and cable from same intersection, up to Pleasant st..  ~1900'.  Install cable to Hadwen to pick up tap and up June towards Pleasant to pick up side taps.</v>
          </cell>
          <cell r="V2585" t="str">
            <v xml:space="preserve">  </v>
          </cell>
          <cell r="W2585" t="str">
            <v xml:space="preserve">The 2J345 circuit experienced several outages over Spring of 2008.  The Mayor of Worcester is on this circuit.  The company has committed to this work.  </v>
          </cell>
          <cell r="X2585" t="str">
            <v>Div Ops-NE Electric</v>
          </cell>
          <cell r="Y2585" t="str">
            <v>75005310E</v>
          </cell>
          <cell r="Z2585" t="str">
            <v>MAE1000 - MA Electric Distribution PC</v>
          </cell>
          <cell r="AA2585" t="str">
            <v>NONE</v>
          </cell>
          <cell r="AB2585" t="str">
            <v>MASS PLANT - MA 5310 - MAE1000</v>
          </cell>
          <cell r="AE2585">
            <v>3</v>
          </cell>
          <cell r="AF2585" t="str">
            <v>3</v>
          </cell>
          <cell r="AG2585">
            <v>41213</v>
          </cell>
          <cell r="AH2585">
            <v>3049500</v>
          </cell>
          <cell r="AI2585">
            <v>0</v>
          </cell>
          <cell r="AJ2585">
            <v>0</v>
          </cell>
          <cell r="AK2585">
            <v>0</v>
          </cell>
          <cell r="AL2585">
            <v>1</v>
          </cell>
          <cell r="AM2585">
            <v>0</v>
          </cell>
          <cell r="AN2585">
            <v>1</v>
          </cell>
        </row>
        <row r="2586">
          <cell r="A2586" t="str">
            <v>C029224</v>
          </cell>
          <cell r="B2586">
            <v>5310</v>
          </cell>
          <cell r="D2586" t="str">
            <v>75 Station Landing, Medford</v>
          </cell>
          <cell r="E2586" t="str">
            <v>P_Electric Distribution Line MA</v>
          </cell>
          <cell r="G2586" t="str">
            <v>49</v>
          </cell>
          <cell r="H2586" t="str">
            <v>NONE</v>
          </cell>
          <cell r="I2586" t="str">
            <v>PARENTEAU, STEVE</v>
          </cell>
          <cell r="J2586" t="str">
            <v>Statutory/Regulatory</v>
          </cell>
          <cell r="L2586" t="str">
            <v>New Business - Commercial</v>
          </cell>
          <cell r="M2586" t="str">
            <v>Specific</v>
          </cell>
          <cell r="O2586" t="str">
            <v>cancelled</v>
          </cell>
          <cell r="P2586">
            <v>7715</v>
          </cell>
          <cell r="Q2586" t="str">
            <v>C29224</v>
          </cell>
          <cell r="R2586">
            <v>39624</v>
          </cell>
          <cell r="S2586" t="str">
            <v>spritr</v>
          </cell>
          <cell r="U2586" t="str">
            <v>Installation of switchgear and two padmounted transformer to serve new mixed-used commercial/residential development.</v>
          </cell>
          <cell r="V2586" t="str">
            <v>Job cost is covered partially by revenue justification ($94,000).  All remaining cost would be the responsibility of the customer.</v>
          </cell>
          <cell r="W2586" t="str">
            <v>Work needed to serve new mixed use Commercial/Residential Building.  Need a switchgear and two transformers._x000D_
Being fed from 23kV lines on Middlesex Fells Pkwy.</v>
          </cell>
          <cell r="X2586" t="str">
            <v>Conversion Only</v>
          </cell>
          <cell r="Y2586" t="str">
            <v>99995310E</v>
          </cell>
          <cell r="Z2586" t="str">
            <v>MAE1000 - MA Electric Distribution PC</v>
          </cell>
          <cell r="AA2586" t="str">
            <v>NONE</v>
          </cell>
          <cell r="AB2586" t="str">
            <v>MASS PLANT - MA 5310 - MAE1000</v>
          </cell>
          <cell r="AE2586">
            <v>0</v>
          </cell>
          <cell r="AK2586">
            <v>41079</v>
          </cell>
        </row>
        <row r="2587">
          <cell r="A2587" t="str">
            <v>C029322</v>
          </cell>
          <cell r="B2587">
            <v>5310</v>
          </cell>
          <cell r="C2587" t="str">
            <v>Distribution - NE North</v>
          </cell>
          <cell r="D2587" t="str">
            <v>Leicester Stafford St. recon</v>
          </cell>
          <cell r="E2587" t="str">
            <v>P_Electric Distribution Line MA</v>
          </cell>
          <cell r="G2587" t="str">
            <v>24</v>
          </cell>
          <cell r="H2587" t="str">
            <v>11</v>
          </cell>
          <cell r="I2587" t="str">
            <v>HALL, TIMOTHY</v>
          </cell>
          <cell r="J2587" t="str">
            <v>System Capacity &amp; Performance</v>
          </cell>
          <cell r="L2587" t="str">
            <v>Reliability - Dist</v>
          </cell>
          <cell r="M2587" t="str">
            <v>Specific</v>
          </cell>
          <cell r="O2587" t="str">
            <v>open</v>
          </cell>
          <cell r="P2587">
            <v>8259</v>
          </cell>
          <cell r="Q2587" t="str">
            <v>C29322</v>
          </cell>
          <cell r="R2587">
            <v>39630</v>
          </cell>
          <cell r="S2587" t="str">
            <v>walshn</v>
          </cell>
          <cell r="U2587" t="str">
            <v>Reconductor bare wire between P99 and P83 with SPCA</v>
          </cell>
          <cell r="V2587" t="str">
            <v xml:space="preserve">  </v>
          </cell>
          <cell r="W2587" t="str">
            <v>See attached memo.</v>
          </cell>
          <cell r="X2587" t="str">
            <v>Div Ops-NE Electric</v>
          </cell>
          <cell r="Y2587" t="str">
            <v>75005310E</v>
          </cell>
          <cell r="Z2587" t="str">
            <v>MAE1000 - MA Electric Distribution PC</v>
          </cell>
          <cell r="AA2587" t="str">
            <v>NONE</v>
          </cell>
          <cell r="AB2587" t="str">
            <v>MASS PLANT - MA 5310 - MAE1000</v>
          </cell>
          <cell r="AC2587" t="str">
            <v>A1 C0 X0</v>
          </cell>
          <cell r="AE2587">
            <v>2</v>
          </cell>
          <cell r="AF2587" t="str">
            <v>2</v>
          </cell>
          <cell r="AG2587">
            <v>41508</v>
          </cell>
          <cell r="AH2587">
            <v>340800</v>
          </cell>
        </row>
        <row r="2588">
          <cell r="A2588" t="str">
            <v>C029328</v>
          </cell>
          <cell r="B2588">
            <v>5310</v>
          </cell>
          <cell r="D2588" t="str">
            <v>DOTR-MHD#603700 Rte12 over Phillips</v>
          </cell>
          <cell r="E2588" t="str">
            <v>P_Electric Distribution Line MA</v>
          </cell>
          <cell r="G2588" t="str">
            <v>49</v>
          </cell>
          <cell r="H2588" t="str">
            <v>15</v>
          </cell>
          <cell r="I2588" t="str">
            <v>OSIMBONI, AYO</v>
          </cell>
          <cell r="J2588" t="str">
            <v>Statutory/Regulatory</v>
          </cell>
          <cell r="L2588" t="str">
            <v>Public Requirements</v>
          </cell>
          <cell r="M2588" t="str">
            <v>Specific</v>
          </cell>
          <cell r="O2588" t="str">
            <v>Closed</v>
          </cell>
          <cell r="P2588">
            <v>8018</v>
          </cell>
          <cell r="Q2588" t="str">
            <v>C29328</v>
          </cell>
          <cell r="R2588">
            <v>39631</v>
          </cell>
          <cell r="S2588" t="str">
            <v>mullit</v>
          </cell>
          <cell r="U2588" t="str">
            <v>DOTR-MHD#603700- Rte 12 over Phillips Brook in Westminster-  This is a Reimbursable Mass Highway Project</v>
          </cell>
          <cell r="V2588" t="str">
            <v>This is a fully reimbursable Mass Highway project and will not have any impact on the FY09 or FY10 budget.</v>
          </cell>
          <cell r="W2588" t="str">
            <v>This is in support of Mass Highway project # 603700 for Rte 12 in Westminster and is expected to begin spring 2009.</v>
          </cell>
          <cell r="X2588" t="str">
            <v>Div Ops-NE Electric</v>
          </cell>
          <cell r="Y2588" t="str">
            <v>75005310E</v>
          </cell>
          <cell r="Z2588" t="str">
            <v>MAE1000 - MA Electric Distribution PC</v>
          </cell>
          <cell r="AA2588" t="str">
            <v>NONE</v>
          </cell>
          <cell r="AB2588" t="str">
            <v>MASS PLANT - MA 5310 - MAE1000</v>
          </cell>
          <cell r="AE2588">
            <v>1</v>
          </cell>
          <cell r="AF2588" t="str">
            <v>1</v>
          </cell>
          <cell r="AG2588">
            <v>39639</v>
          </cell>
          <cell r="AH2588">
            <v>15000</v>
          </cell>
          <cell r="AI2588">
            <v>1</v>
          </cell>
          <cell r="AJ2588">
            <v>1</v>
          </cell>
          <cell r="AK2588">
            <v>1</v>
          </cell>
          <cell r="AL2588">
            <v>0</v>
          </cell>
          <cell r="AM2588">
            <v>1</v>
          </cell>
          <cell r="AN2588">
            <v>1</v>
          </cell>
        </row>
        <row r="2589">
          <cell r="A2589" t="str">
            <v>C029329</v>
          </cell>
          <cell r="B2589">
            <v>5310</v>
          </cell>
          <cell r="D2589" t="str">
            <v>DOT-MHD#601554 County Street Projec</v>
          </cell>
          <cell r="E2589" t="str">
            <v>P_Electric Distribution Line MA</v>
          </cell>
          <cell r="G2589" t="str">
            <v>49</v>
          </cell>
          <cell r="H2589" t="str">
            <v>15</v>
          </cell>
          <cell r="I2589" t="str">
            <v>OSIMBONI, AYO</v>
          </cell>
          <cell r="J2589" t="str">
            <v>Statutory/Regulatory</v>
          </cell>
          <cell r="K2589" t="str">
            <v>D_Non-REP LINE OTHER</v>
          </cell>
          <cell r="L2589" t="str">
            <v>Public Requirements</v>
          </cell>
          <cell r="M2589" t="str">
            <v>Specific</v>
          </cell>
          <cell r="O2589" t="str">
            <v>Closed</v>
          </cell>
          <cell r="P2589">
            <v>7943</v>
          </cell>
          <cell r="Q2589" t="str">
            <v>C29329</v>
          </cell>
          <cell r="R2589">
            <v>39631</v>
          </cell>
          <cell r="S2589" t="str">
            <v>osimba</v>
          </cell>
          <cell r="U2589" t="str">
            <v xml:space="preserve">DOT-MHD#601554 County Street Attleboro.   Will be installing 550' of #1/0 spacer cable, a 500KVA stepdown bank, 260' of  1-1/C # 1/0 AL primary conductor and associated equipment to temporarilly supply customers south of the bridge._x000D_
</v>
          </cell>
          <cell r="V2589" t="str">
            <v xml:space="preserve">This is non Reimbursable Project and will have to be worked-into the FY09 and FY10 budget. </v>
          </cell>
          <cell r="W2589" t="str">
            <v xml:space="preserve">This project is in support of Mass Highway project No. 601554 - County Street Bridge in Attleboro Ma. </v>
          </cell>
          <cell r="X2589" t="str">
            <v>Div Ops-NE Electric</v>
          </cell>
          <cell r="Y2589" t="str">
            <v>75005310E</v>
          </cell>
          <cell r="Z2589" t="str">
            <v>MAE1000 - MA Electric Distribution PC</v>
          </cell>
          <cell r="AA2589" t="str">
            <v>NONE</v>
          </cell>
          <cell r="AB2589" t="str">
            <v>MASS PLANT - MA 5310 - MAE1000</v>
          </cell>
          <cell r="AE2589">
            <v>2</v>
          </cell>
          <cell r="AF2589" t="str">
            <v>2</v>
          </cell>
          <cell r="AG2589">
            <v>41213</v>
          </cell>
          <cell r="AH2589">
            <v>245000</v>
          </cell>
          <cell r="AI2589">
            <v>0</v>
          </cell>
          <cell r="AJ2589">
            <v>0</v>
          </cell>
          <cell r="AK2589">
            <v>1</v>
          </cell>
          <cell r="AL2589">
            <v>0</v>
          </cell>
          <cell r="AM2589">
            <v>1</v>
          </cell>
          <cell r="AN2589">
            <v>1</v>
          </cell>
        </row>
        <row r="2590">
          <cell r="A2590" t="str">
            <v>C029361</v>
          </cell>
          <cell r="B2590">
            <v>5310</v>
          </cell>
          <cell r="D2590" t="str">
            <v>Worcester Pilot Wire Project</v>
          </cell>
          <cell r="E2590" t="str">
            <v>P_Electric Distribution Sub MA</v>
          </cell>
          <cell r="G2590" t="str">
            <v>49</v>
          </cell>
          <cell r="H2590" t="str">
            <v>NONE</v>
          </cell>
          <cell r="I2590" t="str">
            <v>LINSTEAD, KRISTI</v>
          </cell>
          <cell r="J2590" t="str">
            <v>Asset Condition</v>
          </cell>
          <cell r="K2590" t="str">
            <v>D_Non-REP SUB OTHER</v>
          </cell>
          <cell r="L2590" t="str">
            <v>Asset Replacement</v>
          </cell>
          <cell r="M2590" t="str">
            <v>Specific</v>
          </cell>
          <cell r="O2590" t="str">
            <v>Closed</v>
          </cell>
          <cell r="P2590">
            <v>7610</v>
          </cell>
          <cell r="Q2590" t="str">
            <v>C29361</v>
          </cell>
          <cell r="R2590">
            <v>39632</v>
          </cell>
          <cell r="S2590" t="str">
            <v>mungov</v>
          </cell>
          <cell r="U2590" t="str">
            <v>Provide preliminary engineering estimate to delivery upgraded pilot wire schemes at Grafton Street Substation and Vernon Hill Substation.  The copper pilot wire systems at these substations are now out of service due to failed cable.</v>
          </cell>
          <cell r="V2590" t="str">
            <v xml:space="preserve">  </v>
          </cell>
          <cell r="W2590" t="str">
            <v>The metallic pilot cable supporting multiple high speed protection for the tie cables in downtown Worcester has failed beyond repair.  The substations involved are Webster Street, Grafton Street and Vernon Hill.  The schemes most at risk are cables 43 and</v>
          </cell>
          <cell r="X2590" t="str">
            <v>Div Ops-NE Electric</v>
          </cell>
          <cell r="Y2590" t="str">
            <v>75005310E</v>
          </cell>
          <cell r="Z2590" t="str">
            <v>MAE1000 - MA Electric Distribution PC</v>
          </cell>
          <cell r="AA2590" t="str">
            <v>NONE</v>
          </cell>
          <cell r="AB2590" t="str">
            <v>MASS PLANT - MA 5310 - MAE1000</v>
          </cell>
          <cell r="AE2590">
            <v>3</v>
          </cell>
          <cell r="AF2590" t="str">
            <v>3</v>
          </cell>
          <cell r="AG2590">
            <v>40044</v>
          </cell>
          <cell r="AH2590">
            <v>615000</v>
          </cell>
          <cell r="AI2590">
            <v>0</v>
          </cell>
          <cell r="AJ2590">
            <v>0</v>
          </cell>
          <cell r="AK2590">
            <v>0</v>
          </cell>
          <cell r="AL2590">
            <v>1</v>
          </cell>
          <cell r="AM2590">
            <v>0</v>
          </cell>
          <cell r="AN2590">
            <v>1</v>
          </cell>
        </row>
        <row r="2591">
          <cell r="A2591" t="str">
            <v>C029380</v>
          </cell>
          <cell r="B2591">
            <v>5310</v>
          </cell>
          <cell r="D2591" t="str">
            <v>Waldo St. Cable Sets Worc</v>
          </cell>
          <cell r="E2591" t="str">
            <v>P_Electric Distribution Line MA</v>
          </cell>
          <cell r="F2591" t="str">
            <v>USSC1008P95C</v>
          </cell>
          <cell r="G2591" t="str">
            <v>41</v>
          </cell>
          <cell r="H2591" t="str">
            <v>NONE</v>
          </cell>
          <cell r="I2591" t="str">
            <v>RIVENBURGH, GARTH A.</v>
          </cell>
          <cell r="J2591" t="str">
            <v>System Capacity &amp; Performance</v>
          </cell>
          <cell r="K2591" t="str">
            <v>D_Non-REP LINE OTHER</v>
          </cell>
          <cell r="L2591" t="str">
            <v>Load Relief</v>
          </cell>
          <cell r="M2591" t="str">
            <v>Specific</v>
          </cell>
          <cell r="O2591" t="str">
            <v>Closed</v>
          </cell>
          <cell r="P2591">
            <v>8776</v>
          </cell>
          <cell r="Q2591" t="str">
            <v>C29380</v>
          </cell>
          <cell r="R2591">
            <v>39636</v>
          </cell>
          <cell r="S2591" t="str">
            <v>mungov</v>
          </cell>
          <cell r="U2591" t="str">
            <v>It is recommended that one additional set of 4/0 be installed from MH-18 to MH-4114.  Spare conduit is indicated in the duct records from MH-18 to MH-4114 Waldo St.  One additional set is required from Vault 31 to MH-18 and from Vault</v>
          </cell>
          <cell r="V2591" t="str">
            <v xml:space="preserve">  </v>
          </cell>
          <cell r="W2591" t="str">
            <v xml:space="preserve">  </v>
          </cell>
          <cell r="X2591" t="str">
            <v>Div Ops-NE Electric</v>
          </cell>
          <cell r="Y2591" t="str">
            <v>75005310E</v>
          </cell>
          <cell r="Z2591" t="str">
            <v>MAE1000 - MA Electric Distribution PC</v>
          </cell>
          <cell r="AA2591" t="str">
            <v>NONE</v>
          </cell>
          <cell r="AB2591" t="str">
            <v>MASS PLANT - MA 5310 - MAE1000</v>
          </cell>
          <cell r="AE2591">
            <v>3</v>
          </cell>
          <cell r="AF2591" t="str">
            <v>3</v>
          </cell>
          <cell r="AG2591">
            <v>40024</v>
          </cell>
          <cell r="AH2591">
            <v>190000</v>
          </cell>
          <cell r="AI2591">
            <v>0</v>
          </cell>
          <cell r="AJ2591">
            <v>1</v>
          </cell>
          <cell r="AK2591">
            <v>1</v>
          </cell>
          <cell r="AL2591">
            <v>0</v>
          </cell>
          <cell r="AM2591">
            <v>1</v>
          </cell>
          <cell r="AN2591">
            <v>1</v>
          </cell>
        </row>
        <row r="2592">
          <cell r="A2592" t="str">
            <v>C029381</v>
          </cell>
          <cell r="B2592">
            <v>5310</v>
          </cell>
          <cell r="D2592" t="str">
            <v>Allen Court Secondary Mains Worc</v>
          </cell>
          <cell r="E2592" t="str">
            <v>P_Electric Distribution Line MA</v>
          </cell>
          <cell r="F2592" t="str">
            <v>USSC1008P95C</v>
          </cell>
          <cell r="G2592" t="str">
            <v>41</v>
          </cell>
          <cell r="H2592" t="str">
            <v>NONE</v>
          </cell>
          <cell r="I2592" t="str">
            <v>RIVENBURGH, GARTH A.</v>
          </cell>
          <cell r="J2592" t="str">
            <v>System Capacity &amp; Performance</v>
          </cell>
          <cell r="K2592" t="str">
            <v>D_Non-REP LINE OTHER</v>
          </cell>
          <cell r="L2592" t="str">
            <v>Load Relief</v>
          </cell>
          <cell r="M2592" t="str">
            <v>Specific</v>
          </cell>
          <cell r="O2592" t="str">
            <v>Closed</v>
          </cell>
          <cell r="P2592">
            <v>7733</v>
          </cell>
          <cell r="Q2592" t="str">
            <v>C29381</v>
          </cell>
          <cell r="R2592">
            <v>39636</v>
          </cell>
          <cell r="S2592" t="str">
            <v>mungov</v>
          </cell>
          <cell r="U2592" t="str">
            <v>It is recommended that the demand on the load bus be verified in the field and if the load has decreased, then cut the single set of 4/0 from the load bus on Allen Ct. to the bus B in MH-2200.  This action will leave five sets of 4/0</v>
          </cell>
          <cell r="V2592" t="str">
            <v xml:space="preserve">  </v>
          </cell>
          <cell r="W2592" t="str">
            <v xml:space="preserve">  </v>
          </cell>
          <cell r="X2592" t="str">
            <v>Div Ops-NE Electric</v>
          </cell>
          <cell r="Y2592" t="str">
            <v>75005310E</v>
          </cell>
          <cell r="Z2592" t="str">
            <v>MAE1000 - MA Electric Distribution PC</v>
          </cell>
          <cell r="AA2592" t="str">
            <v>NONE</v>
          </cell>
          <cell r="AB2592" t="str">
            <v>MASS PLANT - MA 5310 - MAE1000</v>
          </cell>
          <cell r="AE2592">
            <v>3</v>
          </cell>
          <cell r="AF2592" t="str">
            <v>3</v>
          </cell>
          <cell r="AG2592">
            <v>40024</v>
          </cell>
          <cell r="AH2592">
            <v>20000</v>
          </cell>
          <cell r="AI2592">
            <v>1</v>
          </cell>
          <cell r="AJ2592">
            <v>1</v>
          </cell>
          <cell r="AK2592">
            <v>1</v>
          </cell>
          <cell r="AL2592">
            <v>0</v>
          </cell>
          <cell r="AM2592">
            <v>1</v>
          </cell>
          <cell r="AN2592">
            <v>1</v>
          </cell>
        </row>
        <row r="2593">
          <cell r="A2593" t="str">
            <v>C029382</v>
          </cell>
          <cell r="B2593">
            <v>5310</v>
          </cell>
          <cell r="D2593" t="str">
            <v>BayState Plaza Secondary Mains Worc</v>
          </cell>
          <cell r="E2593" t="str">
            <v>P_Electric Distribution Line MA</v>
          </cell>
          <cell r="F2593" t="str">
            <v>USSC1008P95C</v>
          </cell>
          <cell r="G2593" t="str">
            <v>41</v>
          </cell>
          <cell r="H2593" t="str">
            <v>NONE</v>
          </cell>
          <cell r="I2593" t="str">
            <v>RIVENBURGH, GARTH A.</v>
          </cell>
          <cell r="J2593" t="str">
            <v>System Capacity &amp; Performance</v>
          </cell>
          <cell r="K2593" t="str">
            <v>D_Non-REP LINE OTHER</v>
          </cell>
          <cell r="L2593" t="str">
            <v>Load Relief</v>
          </cell>
          <cell r="M2593" t="str">
            <v>Specific</v>
          </cell>
          <cell r="O2593" t="str">
            <v>Closed</v>
          </cell>
          <cell r="P2593">
            <v>7761</v>
          </cell>
          <cell r="Q2593" t="str">
            <v>C29382</v>
          </cell>
          <cell r="R2593">
            <v>39636</v>
          </cell>
          <cell r="S2593" t="str">
            <v>mungov</v>
          </cell>
          <cell r="U2593" t="str">
            <v>It is recommended that Vaults 57 and 58 be connected to the low voltage secondary network system.  The existing sets of 350 Al conductor will need to be changed to 4/0 Cu conductor.  _x000D_
The connection to Myrtle St. and Southbridge St.</v>
          </cell>
          <cell r="V2593" t="str">
            <v xml:space="preserve">  </v>
          </cell>
          <cell r="W2593" t="str">
            <v xml:space="preserve">  </v>
          </cell>
          <cell r="X2593" t="str">
            <v>Div Ops-NE Electric</v>
          </cell>
          <cell r="Y2593" t="str">
            <v>75005310E</v>
          </cell>
          <cell r="Z2593" t="str">
            <v>MAE1000 - MA Electric Distribution PC</v>
          </cell>
          <cell r="AA2593" t="str">
            <v>NONE</v>
          </cell>
          <cell r="AB2593" t="str">
            <v>MASS PLANT - MA 5310 - MAE1000</v>
          </cell>
          <cell r="AE2593">
            <v>3</v>
          </cell>
          <cell r="AF2593" t="str">
            <v>3</v>
          </cell>
          <cell r="AG2593">
            <v>40024</v>
          </cell>
          <cell r="AH2593">
            <v>660000</v>
          </cell>
          <cell r="AI2593">
            <v>0</v>
          </cell>
          <cell r="AJ2593">
            <v>0</v>
          </cell>
          <cell r="AK2593">
            <v>0</v>
          </cell>
          <cell r="AL2593">
            <v>1</v>
          </cell>
          <cell r="AM2593">
            <v>0</v>
          </cell>
          <cell r="AN2593">
            <v>1</v>
          </cell>
        </row>
        <row r="2594">
          <cell r="A2594" t="str">
            <v>C029383</v>
          </cell>
          <cell r="B2594">
            <v>5310</v>
          </cell>
          <cell r="D2594" t="str">
            <v>Central St. Secondary Mains Worc</v>
          </cell>
          <cell r="E2594" t="str">
            <v>P_Electric Distribution Line MA</v>
          </cell>
          <cell r="F2594" t="str">
            <v>USSC1008P95C</v>
          </cell>
          <cell r="G2594" t="str">
            <v>41</v>
          </cell>
          <cell r="H2594" t="str">
            <v>NONE</v>
          </cell>
          <cell r="I2594" t="str">
            <v>RIVENBURGH, GARTH A.</v>
          </cell>
          <cell r="J2594" t="str">
            <v>System Capacity &amp; Performance</v>
          </cell>
          <cell r="K2594" t="str">
            <v>D_Non-REP LINE OTHER</v>
          </cell>
          <cell r="L2594" t="str">
            <v>Load Relief</v>
          </cell>
          <cell r="M2594" t="str">
            <v>Specific</v>
          </cell>
          <cell r="O2594" t="str">
            <v>Closed</v>
          </cell>
          <cell r="P2594">
            <v>7889</v>
          </cell>
          <cell r="Q2594" t="str">
            <v>C29383</v>
          </cell>
          <cell r="R2594">
            <v>39636</v>
          </cell>
          <cell r="S2594" t="str">
            <v>mungov</v>
          </cell>
          <cell r="U2594" t="str">
            <v>It is recommended that Exchange St. be connected to Central St. by increasing the number of 4/0 sets to two in the following duct sections: MH-17 to MH-540, MH-540 to MH-447, MH-447 to MH-448, and MH-448 to MH-449.  Mole buses and lim</v>
          </cell>
          <cell r="V2594" t="str">
            <v xml:space="preserve">  </v>
          </cell>
          <cell r="W2594" t="str">
            <v xml:space="preserve">  </v>
          </cell>
          <cell r="X2594" t="str">
            <v>Div Ops-NE Electric</v>
          </cell>
          <cell r="Y2594" t="str">
            <v>75005310E</v>
          </cell>
          <cell r="Z2594" t="str">
            <v>MAE1000 - MA Electric Distribution PC</v>
          </cell>
          <cell r="AA2594" t="str">
            <v>NONE</v>
          </cell>
          <cell r="AB2594" t="str">
            <v>MASS PLANT - MA 5310 - MAE1000</v>
          </cell>
          <cell r="AE2594">
            <v>3</v>
          </cell>
          <cell r="AF2594" t="str">
            <v>3</v>
          </cell>
          <cell r="AG2594">
            <v>40024</v>
          </cell>
          <cell r="AH2594">
            <v>190000</v>
          </cell>
          <cell r="AI2594">
            <v>0</v>
          </cell>
          <cell r="AJ2594">
            <v>1</v>
          </cell>
          <cell r="AK2594">
            <v>1</v>
          </cell>
          <cell r="AL2594">
            <v>0</v>
          </cell>
          <cell r="AM2594">
            <v>1</v>
          </cell>
          <cell r="AN2594">
            <v>1</v>
          </cell>
        </row>
        <row r="2595">
          <cell r="A2595" t="str">
            <v>C029384</v>
          </cell>
          <cell r="B2595">
            <v>5310</v>
          </cell>
          <cell r="D2595" t="str">
            <v>Chandler St. Secondary Mains Worc</v>
          </cell>
          <cell r="E2595" t="str">
            <v>P_Electric Distribution Line MA</v>
          </cell>
          <cell r="F2595" t="str">
            <v>USSC1008P95C</v>
          </cell>
          <cell r="G2595" t="str">
            <v>41</v>
          </cell>
          <cell r="H2595" t="str">
            <v>NONE</v>
          </cell>
          <cell r="I2595" t="str">
            <v>CERCHIONE, ROBERT</v>
          </cell>
          <cell r="J2595" t="str">
            <v>System Capacity &amp; Performance</v>
          </cell>
          <cell r="K2595" t="str">
            <v>D_Non-REP LINE OTHER</v>
          </cell>
          <cell r="L2595" t="str">
            <v>Load Relief</v>
          </cell>
          <cell r="M2595" t="str">
            <v>Specific</v>
          </cell>
          <cell r="O2595" t="str">
            <v>Closed</v>
          </cell>
          <cell r="P2595">
            <v>7894</v>
          </cell>
          <cell r="Q2595" t="str">
            <v>C29384</v>
          </cell>
          <cell r="R2595">
            <v>39636</v>
          </cell>
          <cell r="S2595" t="str">
            <v>mungov</v>
          </cell>
          <cell r="U2595" t="str">
            <v>It is recommended that Chandler St. be connected to Irving St. by increasing the number of 4/0 sets to two in the following duct sections: MH-564 to MH-1906, and MH-1906 to MH-127.  Mole buses and limiter assemblies are required in ea</v>
          </cell>
          <cell r="V2595" t="str">
            <v xml:space="preserve">  </v>
          </cell>
          <cell r="W2595" t="str">
            <v xml:space="preserve">  </v>
          </cell>
          <cell r="X2595" t="str">
            <v>Div Ops-NE Electric</v>
          </cell>
          <cell r="Y2595" t="str">
            <v>75005310E</v>
          </cell>
          <cell r="Z2595" t="str">
            <v>MAE1000 - MA Electric Distribution PC</v>
          </cell>
          <cell r="AA2595" t="str">
            <v>NONE</v>
          </cell>
          <cell r="AB2595" t="str">
            <v>MASS PLANT - MA 5310 - MAE1000</v>
          </cell>
          <cell r="AE2595">
            <v>3</v>
          </cell>
          <cell r="AF2595" t="str">
            <v>3</v>
          </cell>
          <cell r="AG2595">
            <v>40024</v>
          </cell>
          <cell r="AH2595">
            <v>110000</v>
          </cell>
          <cell r="AI2595">
            <v>0</v>
          </cell>
          <cell r="AJ2595">
            <v>1</v>
          </cell>
          <cell r="AK2595">
            <v>1</v>
          </cell>
          <cell r="AL2595">
            <v>0</v>
          </cell>
          <cell r="AM2595">
            <v>1</v>
          </cell>
          <cell r="AN2595">
            <v>1</v>
          </cell>
        </row>
        <row r="2596">
          <cell r="A2596" t="str">
            <v>C029385</v>
          </cell>
          <cell r="B2596">
            <v>5310</v>
          </cell>
          <cell r="D2596" t="str">
            <v>Chestnut Ext. Secondary Mains Worc</v>
          </cell>
          <cell r="E2596" t="str">
            <v>P_Electric Distribution Line MA</v>
          </cell>
          <cell r="F2596" t="str">
            <v>USSC1008P95C</v>
          </cell>
          <cell r="G2596" t="str">
            <v>41</v>
          </cell>
          <cell r="H2596" t="str">
            <v>NONE</v>
          </cell>
          <cell r="I2596" t="str">
            <v>RIVENBURGH, GARTH A.</v>
          </cell>
          <cell r="J2596" t="str">
            <v>System Capacity &amp; Performance</v>
          </cell>
          <cell r="K2596" t="str">
            <v>D_Non-REP LINE OTHER</v>
          </cell>
          <cell r="L2596" t="str">
            <v>Load Relief</v>
          </cell>
          <cell r="M2596" t="str">
            <v>Specific</v>
          </cell>
          <cell r="O2596" t="str">
            <v>Closed</v>
          </cell>
          <cell r="P2596">
            <v>7900</v>
          </cell>
          <cell r="Q2596" t="str">
            <v>C29385</v>
          </cell>
          <cell r="R2596">
            <v>39636</v>
          </cell>
          <cell r="S2596" t="str">
            <v>mungov</v>
          </cell>
          <cell r="U2596" t="str">
            <v>It is recommended that an additional set of 4/0 be installed from MH-421 to MH-30 Chestnut St.  Mole buses and limiter assemblies are required in each manhole.  Spare conduit is indicated in the duct records along Chestnut St._x000D_
30 cir</v>
          </cell>
          <cell r="V2596" t="str">
            <v xml:space="preserve">  </v>
          </cell>
          <cell r="W2596" t="str">
            <v xml:space="preserve">  </v>
          </cell>
          <cell r="X2596" t="str">
            <v>Div Ops-NE Electric</v>
          </cell>
          <cell r="Y2596" t="str">
            <v>75005310E</v>
          </cell>
          <cell r="Z2596" t="str">
            <v>MAE1000 - MA Electric Distribution PC</v>
          </cell>
          <cell r="AA2596" t="str">
            <v>NONE</v>
          </cell>
          <cell r="AB2596" t="str">
            <v>MASS PLANT - MA 5310 - MAE1000</v>
          </cell>
          <cell r="AE2596">
            <v>3</v>
          </cell>
          <cell r="AF2596" t="str">
            <v>3</v>
          </cell>
          <cell r="AG2596">
            <v>40024</v>
          </cell>
          <cell r="AH2596">
            <v>120000</v>
          </cell>
          <cell r="AI2596">
            <v>0</v>
          </cell>
          <cell r="AJ2596">
            <v>1</v>
          </cell>
          <cell r="AK2596">
            <v>1</v>
          </cell>
          <cell r="AL2596">
            <v>0</v>
          </cell>
          <cell r="AM2596">
            <v>1</v>
          </cell>
          <cell r="AN2596">
            <v>1</v>
          </cell>
        </row>
        <row r="2597">
          <cell r="A2597" t="str">
            <v>C029386</v>
          </cell>
          <cell r="B2597">
            <v>5310</v>
          </cell>
          <cell r="D2597" t="str">
            <v>Franklin Front St Sec Mains Worc</v>
          </cell>
          <cell r="E2597" t="str">
            <v>P_Electric Distribution Line MA</v>
          </cell>
          <cell r="F2597" t="str">
            <v>USSC1008P95C</v>
          </cell>
          <cell r="G2597" t="str">
            <v>41</v>
          </cell>
          <cell r="H2597" t="str">
            <v>NONE</v>
          </cell>
          <cell r="I2597" t="str">
            <v>CERCHIONE, ROBERT</v>
          </cell>
          <cell r="J2597" t="str">
            <v>System Capacity &amp; Performance</v>
          </cell>
          <cell r="K2597" t="str">
            <v>D_Non-REP LINE OTHER</v>
          </cell>
          <cell r="L2597" t="str">
            <v>Load Relief</v>
          </cell>
          <cell r="M2597" t="str">
            <v>Specific</v>
          </cell>
          <cell r="O2597" t="str">
            <v>Closed</v>
          </cell>
          <cell r="P2597">
            <v>8126</v>
          </cell>
          <cell r="Q2597" t="str">
            <v>C29386</v>
          </cell>
          <cell r="R2597">
            <v>39636</v>
          </cell>
          <cell r="S2597" t="str">
            <v>mungov</v>
          </cell>
          <cell r="U2597" t="str">
            <v>It is recommended that Franklin St. be connected to Front St. by increasing the number of 4/0 sets to two in the following duct sections: MH-46 to MH-3562, MH-3562 to MH-3934, MH-3934 to R-3657, R-3657 to R-3658, and R-3658 to MH-209.</v>
          </cell>
          <cell r="V2597" t="str">
            <v xml:space="preserve">  </v>
          </cell>
          <cell r="W2597" t="str">
            <v xml:space="preserve">  </v>
          </cell>
          <cell r="X2597" t="str">
            <v>Div Ops-NE Electric</v>
          </cell>
          <cell r="Y2597" t="str">
            <v>75005310E</v>
          </cell>
          <cell r="Z2597" t="str">
            <v>MAE1000 - MA Electric Distribution PC</v>
          </cell>
          <cell r="AA2597" t="str">
            <v>NONE</v>
          </cell>
          <cell r="AB2597" t="str">
            <v>MASS PLANT - MA 5310 - MAE1000</v>
          </cell>
          <cell r="AE2597">
            <v>3</v>
          </cell>
          <cell r="AF2597" t="str">
            <v>3</v>
          </cell>
          <cell r="AG2597">
            <v>40024</v>
          </cell>
          <cell r="AH2597">
            <v>170000</v>
          </cell>
          <cell r="AI2597">
            <v>0</v>
          </cell>
          <cell r="AJ2597">
            <v>1</v>
          </cell>
          <cell r="AK2597">
            <v>1</v>
          </cell>
          <cell r="AL2597">
            <v>0</v>
          </cell>
          <cell r="AM2597">
            <v>1</v>
          </cell>
          <cell r="AN2597">
            <v>1</v>
          </cell>
        </row>
        <row r="2598">
          <cell r="A2598" t="str">
            <v>C029387</v>
          </cell>
          <cell r="B2598">
            <v>5310</v>
          </cell>
          <cell r="D2598" t="str">
            <v>Separate HT-8A and HT-50 Webster St</v>
          </cell>
          <cell r="E2598" t="str">
            <v>P_Electric Distribution Line MA</v>
          </cell>
          <cell r="F2598" t="str">
            <v>USSC1008P95C</v>
          </cell>
          <cell r="G2598" t="str">
            <v>41</v>
          </cell>
          <cell r="H2598" t="str">
            <v>24</v>
          </cell>
          <cell r="I2598" t="str">
            <v>RIVENBURGH, GARTH A.</v>
          </cell>
          <cell r="J2598" t="str">
            <v>System Capacity &amp; Performance</v>
          </cell>
          <cell r="K2598" t="str">
            <v>D_Non-REP LINE OTHER</v>
          </cell>
          <cell r="L2598" t="str">
            <v>Load Relief</v>
          </cell>
          <cell r="M2598" t="str">
            <v>Specific</v>
          </cell>
          <cell r="O2598" t="str">
            <v>Closed</v>
          </cell>
          <cell r="P2598">
            <v>8611</v>
          </cell>
          <cell r="Q2598" t="str">
            <v>C29387</v>
          </cell>
          <cell r="R2598">
            <v>39636</v>
          </cell>
          <cell r="S2598" t="str">
            <v>mungov</v>
          </cell>
          <cell r="U2598" t="str">
            <v>It is recommended that the HT-8A cable be relocated to the vacated HT-27/28 Webster St. position at the completion of the Worcester Area Supply Study phase two projects.  The 100 circuit feet of 3-1/C-350 Cu PILC cable will be replace</v>
          </cell>
          <cell r="V2598" t="str">
            <v xml:space="preserve">  </v>
          </cell>
          <cell r="W2598" t="str">
            <v xml:space="preserve">  </v>
          </cell>
          <cell r="X2598" t="str">
            <v>Div Ops-NE Electric</v>
          </cell>
          <cell r="Y2598" t="str">
            <v>75005310E</v>
          </cell>
          <cell r="Z2598" t="str">
            <v>MAE1000 - MA Electric Distribution PC</v>
          </cell>
          <cell r="AA2598" t="str">
            <v>NONE</v>
          </cell>
          <cell r="AB2598" t="str">
            <v>SUB #6 WEBSTER ST, WORCESTER</v>
          </cell>
          <cell r="AE2598">
            <v>3</v>
          </cell>
          <cell r="AF2598" t="str">
            <v>3</v>
          </cell>
          <cell r="AG2598">
            <v>40024</v>
          </cell>
          <cell r="AH2598">
            <v>100000</v>
          </cell>
          <cell r="AI2598">
            <v>1</v>
          </cell>
          <cell r="AJ2598">
            <v>1</v>
          </cell>
          <cell r="AK2598">
            <v>1</v>
          </cell>
          <cell r="AL2598">
            <v>0</v>
          </cell>
          <cell r="AM2598">
            <v>1</v>
          </cell>
          <cell r="AN2598">
            <v>1</v>
          </cell>
        </row>
        <row r="2599">
          <cell r="A2599" t="str">
            <v>C029388</v>
          </cell>
          <cell r="B2599">
            <v>5310</v>
          </cell>
          <cell r="D2599" t="str">
            <v>Charlton at Main Sec Mains Worc</v>
          </cell>
          <cell r="E2599" t="str">
            <v>P_Electric Distribution Line MA</v>
          </cell>
          <cell r="F2599" t="str">
            <v>USSC1008P95C</v>
          </cell>
          <cell r="G2599" t="str">
            <v>41</v>
          </cell>
          <cell r="H2599" t="str">
            <v>NONE</v>
          </cell>
          <cell r="I2599" t="str">
            <v>RIVENBURGH, GARTH A.</v>
          </cell>
          <cell r="J2599" t="str">
            <v>System Capacity &amp; Performance</v>
          </cell>
          <cell r="K2599" t="str">
            <v>D_Non-REP LINE OTHER</v>
          </cell>
          <cell r="L2599" t="str">
            <v>Load Relief</v>
          </cell>
          <cell r="M2599" t="str">
            <v>Specific</v>
          </cell>
          <cell r="O2599" t="str">
            <v>Closed</v>
          </cell>
          <cell r="P2599">
            <v>7895</v>
          </cell>
          <cell r="Q2599" t="str">
            <v>C29388</v>
          </cell>
          <cell r="R2599">
            <v>39636</v>
          </cell>
          <cell r="S2599" t="str">
            <v>mungov</v>
          </cell>
          <cell r="U2599" t="str">
            <v>It is recommended that the number of 4/0 sets be increased to three in the MH-43 Main St. to MH-2863 Main at Charlton St. duct section.  Mole buses and limiter assemblies are required._x000D_
50 circuit feet of 4-1/C-4/0 network cable_x000D_
One</v>
          </cell>
          <cell r="V2599" t="str">
            <v xml:space="preserve">  </v>
          </cell>
          <cell r="W2599" t="str">
            <v xml:space="preserve">  </v>
          </cell>
          <cell r="X2599" t="str">
            <v>Div Ops-NE Electric</v>
          </cell>
          <cell r="Y2599" t="str">
            <v>75005310E</v>
          </cell>
          <cell r="Z2599" t="str">
            <v>MAE1000 - MA Electric Distribution PC</v>
          </cell>
          <cell r="AA2599" t="str">
            <v>NONE</v>
          </cell>
          <cell r="AB2599" t="str">
            <v>MASS PLANT - MA 5310 - MAE1000</v>
          </cell>
          <cell r="AE2599">
            <v>3</v>
          </cell>
          <cell r="AF2599" t="str">
            <v>3</v>
          </cell>
          <cell r="AG2599">
            <v>40024</v>
          </cell>
          <cell r="AH2599">
            <v>50000</v>
          </cell>
          <cell r="AI2599">
            <v>1</v>
          </cell>
          <cell r="AJ2599">
            <v>1</v>
          </cell>
          <cell r="AK2599">
            <v>1</v>
          </cell>
          <cell r="AL2599">
            <v>0</v>
          </cell>
          <cell r="AM2599">
            <v>1</v>
          </cell>
          <cell r="AN2599">
            <v>1</v>
          </cell>
        </row>
        <row r="2600">
          <cell r="A2600" t="str">
            <v>C029389</v>
          </cell>
          <cell r="B2600">
            <v>5310</v>
          </cell>
          <cell r="D2600" t="str">
            <v>Mechanic St. Sec Mains Worc</v>
          </cell>
          <cell r="E2600" t="str">
            <v>P_Electric Distribution Line MA</v>
          </cell>
          <cell r="F2600" t="str">
            <v>USSC1008P95C</v>
          </cell>
          <cell r="G2600" t="str">
            <v>41</v>
          </cell>
          <cell r="H2600" t="str">
            <v>NONE</v>
          </cell>
          <cell r="I2600" t="str">
            <v>RIVENBURGH, GARTH A.</v>
          </cell>
          <cell r="J2600" t="str">
            <v>System Capacity &amp; Performance</v>
          </cell>
          <cell r="K2600" t="str">
            <v>D_Non-REP LINE OTHER</v>
          </cell>
          <cell r="L2600" t="str">
            <v>Load Relief</v>
          </cell>
          <cell r="M2600" t="str">
            <v>Specific</v>
          </cell>
          <cell r="O2600" t="str">
            <v>Closed</v>
          </cell>
          <cell r="P2600">
            <v>8295</v>
          </cell>
          <cell r="Q2600" t="str">
            <v>C29389</v>
          </cell>
          <cell r="R2600">
            <v>39636</v>
          </cell>
          <cell r="S2600" t="str">
            <v>mungov</v>
          </cell>
          <cell r="U2600" t="str">
            <v>The number of conduits from Vault 22 to MH-3341 Mechanic St. is limited and the option to install additional conduit may not be available due to congestion.  The preferred solution is to install additional conduits from Vault 22 to MH</v>
          </cell>
          <cell r="V2600" t="str">
            <v xml:space="preserve">  </v>
          </cell>
          <cell r="W2600" t="str">
            <v xml:space="preserve">  </v>
          </cell>
          <cell r="X2600" t="str">
            <v>Div Ops-NE Electric</v>
          </cell>
          <cell r="Y2600" t="str">
            <v>75005310E</v>
          </cell>
          <cell r="Z2600" t="str">
            <v>MAE1000 - MA Electric Distribution PC</v>
          </cell>
          <cell r="AA2600" t="str">
            <v>NONE</v>
          </cell>
          <cell r="AB2600" t="str">
            <v>MASS PLANT - MA 5310 - MAE1000</v>
          </cell>
          <cell r="AE2600">
            <v>3</v>
          </cell>
          <cell r="AF2600" t="str">
            <v>3</v>
          </cell>
          <cell r="AG2600">
            <v>40024</v>
          </cell>
          <cell r="AH2600">
            <v>80000</v>
          </cell>
          <cell r="AI2600">
            <v>1</v>
          </cell>
          <cell r="AJ2600">
            <v>1</v>
          </cell>
          <cell r="AK2600">
            <v>1</v>
          </cell>
          <cell r="AL2600">
            <v>0</v>
          </cell>
          <cell r="AM2600">
            <v>1</v>
          </cell>
          <cell r="AN2600">
            <v>1</v>
          </cell>
        </row>
        <row r="2601">
          <cell r="A2601" t="str">
            <v>C029390</v>
          </cell>
          <cell r="B2601">
            <v>5310</v>
          </cell>
          <cell r="D2601" t="str">
            <v>Murray and Main Sec Mains Worc</v>
          </cell>
          <cell r="E2601" t="str">
            <v>P_Electric Distribution Line MA</v>
          </cell>
          <cell r="F2601" t="str">
            <v>USSC1008P95C</v>
          </cell>
          <cell r="G2601" t="str">
            <v>41</v>
          </cell>
          <cell r="H2601" t="str">
            <v>NONE</v>
          </cell>
          <cell r="I2601" t="str">
            <v>RIVENBURGH, GARTH A.</v>
          </cell>
          <cell r="J2601" t="str">
            <v>System Capacity &amp; Performance</v>
          </cell>
          <cell r="K2601" t="str">
            <v>D_Non-REP LINE OTHER</v>
          </cell>
          <cell r="L2601" t="str">
            <v>Load Relief</v>
          </cell>
          <cell r="M2601" t="str">
            <v>Specific</v>
          </cell>
          <cell r="O2601" t="str">
            <v>Closed</v>
          </cell>
          <cell r="P2601">
            <v>8312</v>
          </cell>
          <cell r="Q2601" t="str">
            <v>C29390</v>
          </cell>
          <cell r="R2601">
            <v>39636</v>
          </cell>
          <cell r="S2601" t="str">
            <v>mungov</v>
          </cell>
          <cell r="U2601" t="str">
            <v>The number of conduits from Vault 17 to Murray Ave. is currently only four.  The preferred solution is to install additional conduits and two additional sets of 4/0 from Vault 17 to manholes 126 and 3307 Murray Ave.  It is recommended</v>
          </cell>
          <cell r="V2601" t="str">
            <v xml:space="preserve">  </v>
          </cell>
          <cell r="W2601" t="str">
            <v xml:space="preserve">  </v>
          </cell>
          <cell r="X2601" t="str">
            <v>Div Ops-NE Electric</v>
          </cell>
          <cell r="Y2601" t="str">
            <v>75005310E</v>
          </cell>
          <cell r="Z2601" t="str">
            <v>MAE1000 - MA Electric Distribution PC</v>
          </cell>
          <cell r="AA2601" t="str">
            <v>NONE</v>
          </cell>
          <cell r="AB2601" t="str">
            <v>MASS PLANT - MA 5310 - MAE1000</v>
          </cell>
          <cell r="AE2601">
            <v>3</v>
          </cell>
          <cell r="AF2601" t="str">
            <v>3</v>
          </cell>
          <cell r="AG2601">
            <v>40024</v>
          </cell>
          <cell r="AH2601">
            <v>340000</v>
          </cell>
          <cell r="AI2601">
            <v>0</v>
          </cell>
          <cell r="AJ2601">
            <v>0</v>
          </cell>
          <cell r="AK2601">
            <v>0</v>
          </cell>
          <cell r="AL2601">
            <v>0</v>
          </cell>
          <cell r="AM2601">
            <v>1</v>
          </cell>
          <cell r="AN2601">
            <v>1</v>
          </cell>
        </row>
        <row r="2602">
          <cell r="A2602" t="str">
            <v>C029391</v>
          </cell>
          <cell r="B2602">
            <v>5310</v>
          </cell>
          <cell r="D2602" t="str">
            <v>Salisbury St. Sec Mains Worc</v>
          </cell>
          <cell r="E2602" t="str">
            <v>P_Electric Distribution Line MA</v>
          </cell>
          <cell r="F2602" t="str">
            <v>USSC1008P95C</v>
          </cell>
          <cell r="G2602" t="str">
            <v>41</v>
          </cell>
          <cell r="H2602" t="str">
            <v>NONE</v>
          </cell>
          <cell r="I2602" t="str">
            <v>RIVENBURGH, GARTH A.</v>
          </cell>
          <cell r="J2602" t="str">
            <v>System Capacity &amp; Performance</v>
          </cell>
          <cell r="K2602" t="str">
            <v>D_Non-REP LINE OTHER</v>
          </cell>
          <cell r="L2602" t="str">
            <v>Load Relief</v>
          </cell>
          <cell r="M2602" t="str">
            <v>Specific</v>
          </cell>
          <cell r="O2602" t="str">
            <v>Closed</v>
          </cell>
          <cell r="P2602">
            <v>8522</v>
          </cell>
          <cell r="Q2602" t="str">
            <v>C29391</v>
          </cell>
          <cell r="R2602">
            <v>39636</v>
          </cell>
          <cell r="S2602" t="str">
            <v>mungov</v>
          </cell>
          <cell r="U2602" t="str">
            <v>It is recommended that the number of 4/0 sets on Salisbury St. be increased to two sets in the following duct sections: MH-3513 to MH-4, MH-4 to MH-5, MH-5 to MH-6, MH-6 to MH-7, and MH-7 tp MH-8.  Mole buses and limiter assemblies ar</v>
          </cell>
          <cell r="V2602" t="str">
            <v xml:space="preserve">  </v>
          </cell>
          <cell r="W2602" t="str">
            <v xml:space="preserve">  </v>
          </cell>
          <cell r="X2602" t="str">
            <v>Div Ops-NE Electric</v>
          </cell>
          <cell r="Y2602" t="str">
            <v>75005310E</v>
          </cell>
          <cell r="Z2602" t="str">
            <v>MAE1000 - MA Electric Distribution PC</v>
          </cell>
          <cell r="AA2602" t="str">
            <v>NONE</v>
          </cell>
          <cell r="AB2602" t="str">
            <v>MASS PLANT - MA 5310 - MAE1000</v>
          </cell>
          <cell r="AE2602">
            <v>3</v>
          </cell>
          <cell r="AF2602" t="str">
            <v>3</v>
          </cell>
          <cell r="AG2602">
            <v>40024</v>
          </cell>
          <cell r="AH2602">
            <v>220000</v>
          </cell>
          <cell r="AI2602">
            <v>0</v>
          </cell>
          <cell r="AJ2602">
            <v>0</v>
          </cell>
          <cell r="AK2602">
            <v>1</v>
          </cell>
          <cell r="AL2602">
            <v>0</v>
          </cell>
          <cell r="AM2602">
            <v>1</v>
          </cell>
          <cell r="AN2602">
            <v>1</v>
          </cell>
        </row>
        <row r="2603">
          <cell r="A2603" t="str">
            <v>C029392</v>
          </cell>
          <cell r="B2603">
            <v>5310</v>
          </cell>
          <cell r="D2603" t="str">
            <v>Walso St and Norwich St. Sets Worc</v>
          </cell>
          <cell r="E2603" t="str">
            <v>P_Electric Distribution Line MA</v>
          </cell>
          <cell r="F2603" t="str">
            <v>USSC1008P95C</v>
          </cell>
          <cell r="G2603" t="str">
            <v>41</v>
          </cell>
          <cell r="H2603" t="str">
            <v>NONE</v>
          </cell>
          <cell r="I2603" t="str">
            <v>CERCHIONE, ROBERT</v>
          </cell>
          <cell r="J2603" t="str">
            <v>System Capacity &amp; Performance</v>
          </cell>
          <cell r="K2603" t="str">
            <v>D_Non-REP LINE OTHER</v>
          </cell>
          <cell r="L2603" t="str">
            <v>Load Relief</v>
          </cell>
          <cell r="M2603" t="str">
            <v>Specific</v>
          </cell>
          <cell r="O2603" t="str">
            <v>Closed</v>
          </cell>
          <cell r="P2603">
            <v>8780</v>
          </cell>
          <cell r="Q2603" t="str">
            <v>C29392</v>
          </cell>
          <cell r="R2603">
            <v>39636</v>
          </cell>
          <cell r="S2603" t="str">
            <v>mungov</v>
          </cell>
          <cell r="U2603" t="str">
            <v>It is recommended that the number of 4/0 sets be increased to four in the following duct sections: MH-3546 to MH-76, MH-76 to MH-444, and MH-444 to MH-19.  Mole buses and limiter assemblies are required in each manhole. _x000D_
600 circuit</v>
          </cell>
          <cell r="V2603" t="str">
            <v xml:space="preserve">  </v>
          </cell>
          <cell r="W2603" t="str">
            <v xml:space="preserve">  </v>
          </cell>
          <cell r="X2603" t="str">
            <v>Div Ops-NE Electric</v>
          </cell>
          <cell r="Y2603" t="str">
            <v>75005310E</v>
          </cell>
          <cell r="Z2603" t="str">
            <v>MAE1000 - MA Electric Distribution PC</v>
          </cell>
          <cell r="AA2603" t="str">
            <v>NONE</v>
          </cell>
          <cell r="AB2603" t="str">
            <v>MASS PLANT - MA 5310 - MAE1000</v>
          </cell>
          <cell r="AE2603">
            <v>3</v>
          </cell>
          <cell r="AF2603" t="str">
            <v>3</v>
          </cell>
          <cell r="AG2603">
            <v>40024</v>
          </cell>
          <cell r="AH2603">
            <v>310000</v>
          </cell>
          <cell r="AI2603">
            <v>0</v>
          </cell>
          <cell r="AJ2603">
            <v>0</v>
          </cell>
          <cell r="AK2603">
            <v>0</v>
          </cell>
          <cell r="AL2603">
            <v>0</v>
          </cell>
          <cell r="AM2603">
            <v>1</v>
          </cell>
          <cell r="AN2603">
            <v>1</v>
          </cell>
        </row>
        <row r="2604">
          <cell r="A2604" t="str">
            <v>C029393</v>
          </cell>
          <cell r="B2604">
            <v>5310</v>
          </cell>
          <cell r="D2604" t="str">
            <v>Waldo St. Transformers Worc</v>
          </cell>
          <cell r="E2604" t="str">
            <v>P_Electric Distribution Line MA</v>
          </cell>
          <cell r="F2604" t="str">
            <v>USSC1008P95C</v>
          </cell>
          <cell r="G2604" t="str">
            <v>41</v>
          </cell>
          <cell r="H2604" t="str">
            <v>NONE</v>
          </cell>
          <cell r="J2604" t="str">
            <v>System Capacity &amp; Performance</v>
          </cell>
          <cell r="K2604" t="str">
            <v>D_Non-REP LINE OTHER</v>
          </cell>
          <cell r="L2604" t="str">
            <v>Load Relief</v>
          </cell>
          <cell r="M2604" t="str">
            <v>Specific</v>
          </cell>
          <cell r="O2604" t="str">
            <v>cancelled</v>
          </cell>
          <cell r="P2604">
            <v>8777</v>
          </cell>
          <cell r="Q2604" t="str">
            <v>C29393</v>
          </cell>
          <cell r="R2604">
            <v>39636</v>
          </cell>
          <cell r="S2604" t="str">
            <v>mungov</v>
          </cell>
          <cell r="U2604" t="str">
            <v>Waldo St. transformers in Vault 18, Vault 31, and Vault 47 have their taps changed to position three - 13.68kV.  In order to change the tap, the primary circuit must be de-energized.</v>
          </cell>
          <cell r="V2604" t="str">
            <v xml:space="preserve">  </v>
          </cell>
          <cell r="W2604" t="str">
            <v xml:space="preserve">  </v>
          </cell>
          <cell r="X2604" t="str">
            <v>Div Ops-NE Electric</v>
          </cell>
          <cell r="Y2604" t="str">
            <v>75005310E</v>
          </cell>
          <cell r="Z2604" t="str">
            <v>MAE1000 - MA Electric Distribution PC</v>
          </cell>
          <cell r="AA2604" t="str">
            <v>NONE</v>
          </cell>
          <cell r="AB2604" t="str">
            <v>MASS PLANT - MA 5310 - MAE1000</v>
          </cell>
          <cell r="AE2604">
            <v>3</v>
          </cell>
          <cell r="AF2604" t="str">
            <v>3</v>
          </cell>
          <cell r="AG2604">
            <v>40024</v>
          </cell>
          <cell r="AH2604">
            <v>20000</v>
          </cell>
          <cell r="AK2604">
            <v>40218</v>
          </cell>
        </row>
        <row r="2605">
          <cell r="A2605" t="str">
            <v>C029394</v>
          </cell>
          <cell r="B2605">
            <v>5310</v>
          </cell>
          <cell r="D2605" t="str">
            <v>Walnut St. Sec Mains Worc</v>
          </cell>
          <cell r="E2605" t="str">
            <v>P_Electric Distribution Line MA</v>
          </cell>
          <cell r="F2605" t="str">
            <v>USSC1008P95C</v>
          </cell>
          <cell r="G2605" t="str">
            <v>41</v>
          </cell>
          <cell r="H2605" t="str">
            <v>NONE</v>
          </cell>
          <cell r="I2605" t="str">
            <v>RIVENBURGH, GARTH A.</v>
          </cell>
          <cell r="J2605" t="str">
            <v>System Capacity &amp; Performance</v>
          </cell>
          <cell r="K2605" t="str">
            <v>D_Non-REP LINE OTHER</v>
          </cell>
          <cell r="L2605" t="str">
            <v>Load Relief</v>
          </cell>
          <cell r="M2605" t="str">
            <v>Specific</v>
          </cell>
          <cell r="O2605" t="str">
            <v>Closed</v>
          </cell>
          <cell r="P2605">
            <v>8779</v>
          </cell>
          <cell r="Q2605" t="str">
            <v>C29394</v>
          </cell>
          <cell r="R2605">
            <v>39636</v>
          </cell>
          <cell r="S2605" t="str">
            <v>mungov</v>
          </cell>
          <cell r="U2605" t="str">
            <v>It is recommended that the project to replace the failed five sets of 4/0 from Vault 3 to MH-3461 Walnut St. be completed as part of the damage failure project already prepared._x000D_
It is recommended that the number of sets from Vault 52</v>
          </cell>
          <cell r="V2605" t="str">
            <v xml:space="preserve">  </v>
          </cell>
          <cell r="W2605" t="str">
            <v xml:space="preserve">  </v>
          </cell>
          <cell r="X2605" t="str">
            <v>Div Ops-NE Electric</v>
          </cell>
          <cell r="Y2605" t="str">
            <v>75005310E</v>
          </cell>
          <cell r="Z2605" t="str">
            <v>MAE1000 - MA Electric Distribution PC</v>
          </cell>
          <cell r="AA2605" t="str">
            <v>NONE</v>
          </cell>
          <cell r="AB2605" t="str">
            <v>MASS PLANT - MA 5310 - MAE1000</v>
          </cell>
          <cell r="AE2605">
            <v>3</v>
          </cell>
          <cell r="AF2605" t="str">
            <v>3</v>
          </cell>
          <cell r="AG2605">
            <v>40024</v>
          </cell>
          <cell r="AH2605">
            <v>10000</v>
          </cell>
          <cell r="AI2605">
            <v>1</v>
          </cell>
          <cell r="AJ2605">
            <v>1</v>
          </cell>
          <cell r="AK2605">
            <v>1</v>
          </cell>
          <cell r="AL2605">
            <v>0</v>
          </cell>
          <cell r="AM2605">
            <v>1</v>
          </cell>
          <cell r="AN2605">
            <v>1</v>
          </cell>
        </row>
        <row r="2606">
          <cell r="A2606" t="str">
            <v>C029395</v>
          </cell>
          <cell r="B2606">
            <v>5310</v>
          </cell>
          <cell r="D2606" t="str">
            <v>N Quincy 11W2 &amp;11W4 Cable Repl.</v>
          </cell>
          <cell r="E2606" t="str">
            <v>P_Electric Distribution Line MA</v>
          </cell>
          <cell r="G2606" t="str">
            <v>27</v>
          </cell>
          <cell r="H2606" t="str">
            <v>NONE</v>
          </cell>
          <cell r="I2606" t="str">
            <v>BURKS, EMILY</v>
          </cell>
          <cell r="J2606" t="str">
            <v>Asset Condition</v>
          </cell>
          <cell r="K2606" t="str">
            <v>D_REP-Line Other</v>
          </cell>
          <cell r="L2606" t="str">
            <v>Asset Replacement</v>
          </cell>
          <cell r="M2606" t="str">
            <v>Specific</v>
          </cell>
          <cell r="O2606" t="str">
            <v>Closed</v>
          </cell>
          <cell r="P2606">
            <v>8320</v>
          </cell>
          <cell r="Q2606" t="str">
            <v>C29395</v>
          </cell>
          <cell r="R2606">
            <v>39636</v>
          </cell>
          <cell r="S2606" t="str">
            <v>thomak</v>
          </cell>
          <cell r="U2606" t="str">
            <v>NOT USED - Install ~ 3000' of 3-1/c 500 Cu Compact 15kV Primary Cable _x000D_
Remove ~ 3000' of 1970's vintage 350 XLPE</v>
          </cell>
          <cell r="V2606" t="str">
            <v xml:space="preserve">  </v>
          </cell>
          <cell r="W2606" t="str">
            <v>Asset Replacement: Reconductor 8 sections of 1970's vintage 350 XLPE on Hancock St. Quincy on the 11W2 and 11W4 out of North Quincy Substation as part of the Cable Replacement Program.</v>
          </cell>
          <cell r="X2606" t="str">
            <v>Div Ops-NE Electric</v>
          </cell>
          <cell r="Y2606" t="str">
            <v>75005310E</v>
          </cell>
          <cell r="Z2606" t="str">
            <v>MAE1000 - MA Electric Distribution PC</v>
          </cell>
          <cell r="AA2606" t="str">
            <v>NONE</v>
          </cell>
          <cell r="AB2606" t="str">
            <v>MASS PLANT - MA 5310 - MAE1000</v>
          </cell>
          <cell r="AE2606">
            <v>0</v>
          </cell>
        </row>
        <row r="2607">
          <cell r="A2607" t="str">
            <v>C029396</v>
          </cell>
          <cell r="B2607">
            <v>5310</v>
          </cell>
          <cell r="C2607" t="str">
            <v>Massachusetts - East</v>
          </cell>
          <cell r="D2607" t="str">
            <v>Brockton 20W6 Cable Replacement</v>
          </cell>
          <cell r="E2607" t="str">
            <v>P_Electric Distribution Line MA</v>
          </cell>
          <cell r="G2607" t="str">
            <v>49</v>
          </cell>
          <cell r="H2607" t="str">
            <v>15</v>
          </cell>
          <cell r="I2607" t="str">
            <v>MOKEY, MICHAEL</v>
          </cell>
          <cell r="J2607" t="str">
            <v>Asset Condition</v>
          </cell>
          <cell r="K2607" t="str">
            <v>TxD_Non-REP LINE OTHER</v>
          </cell>
          <cell r="L2607" t="str">
            <v>Asset Replacement</v>
          </cell>
          <cell r="M2607" t="str">
            <v>Specific</v>
          </cell>
          <cell r="O2607" t="str">
            <v>Closed</v>
          </cell>
          <cell r="P2607">
            <v>7778</v>
          </cell>
          <cell r="Q2607" t="str">
            <v>C29396</v>
          </cell>
          <cell r="R2607">
            <v>39636</v>
          </cell>
          <cell r="S2607" t="str">
            <v>thomak</v>
          </cell>
          <cell r="U2607" t="str">
            <v>Install ~ 4400' of 3 - 1/c 4/0 Cu EPR 15kV Primary Cable._x000D_
Remove ~ 4400' of a mixture of 4/0 and 2/0 V.C. and 2/0 P/L.</v>
          </cell>
          <cell r="V2607" t="str">
            <v xml:space="preserve">  </v>
          </cell>
          <cell r="W2607" t="str">
            <v>Asset Replacement: Replace 41 sections of Varnished Cambric and Paper/Lead UG Cable on the Brockton 20W6 in the Downtown Brockton area as part of the Cable Replacement Program</v>
          </cell>
          <cell r="X2607" t="str">
            <v>Div Ops-NE Electric</v>
          </cell>
          <cell r="Y2607" t="str">
            <v>75005310E</v>
          </cell>
          <cell r="Z2607" t="str">
            <v>MAE1000 - MA Electric Distribution PC</v>
          </cell>
          <cell r="AA2607" t="str">
            <v>NONE</v>
          </cell>
          <cell r="AB2607" t="str">
            <v>MASS PLANT - MA 5310 - MAE1000</v>
          </cell>
          <cell r="AE2607">
            <v>3</v>
          </cell>
          <cell r="AF2607" t="str">
            <v>3</v>
          </cell>
          <cell r="AG2607">
            <v>41213</v>
          </cell>
          <cell r="AH2607">
            <v>425000</v>
          </cell>
          <cell r="AI2607">
            <v>0</v>
          </cell>
          <cell r="AJ2607">
            <v>0</v>
          </cell>
          <cell r="AK2607">
            <v>0</v>
          </cell>
          <cell r="AL2607">
            <v>0</v>
          </cell>
          <cell r="AM2607">
            <v>1</v>
          </cell>
          <cell r="AN2607">
            <v>1</v>
          </cell>
        </row>
        <row r="2608">
          <cell r="A2608" t="str">
            <v>C029398</v>
          </cell>
          <cell r="B2608">
            <v>5310</v>
          </cell>
          <cell r="D2608" t="str">
            <v>Brockton Sec. NW Secondary Installs</v>
          </cell>
          <cell r="E2608" t="str">
            <v>P_Electric Distribution Line MA</v>
          </cell>
          <cell r="G2608" t="str">
            <v>30</v>
          </cell>
          <cell r="H2608" t="str">
            <v>NONE</v>
          </cell>
          <cell r="I2608" t="str">
            <v>CASTRO, KATHY</v>
          </cell>
          <cell r="J2608" t="str">
            <v>System Capacity &amp; Performance</v>
          </cell>
          <cell r="L2608" t="str">
            <v>Load Relief</v>
          </cell>
          <cell r="M2608" t="str">
            <v>Specific</v>
          </cell>
          <cell r="O2608" t="str">
            <v>Closed</v>
          </cell>
          <cell r="P2608">
            <v>7781</v>
          </cell>
          <cell r="Q2608" t="str">
            <v>C29398</v>
          </cell>
          <cell r="R2608">
            <v>39636</v>
          </cell>
          <cell r="S2608" t="str">
            <v>thomak</v>
          </cell>
          <cell r="U2608" t="str">
            <v>Install 9 ~ 400' sets of 3-1/c 4/0 Cu EPR 600V Secondary Network Cable  in various locations of the Brockton Network.  Install 2x2 5" Duct Bank ~155'.</v>
          </cell>
          <cell r="V2608" t="str">
            <v xml:space="preserve">  </v>
          </cell>
          <cell r="W2608" t="str">
            <v xml:space="preserve">Load Relief:  Install secondary cable in several locations in order to relieve overloads during peak conditions.    </v>
          </cell>
          <cell r="X2608" t="str">
            <v>Div Ops-NE Electric</v>
          </cell>
          <cell r="Y2608" t="str">
            <v>75005310E</v>
          </cell>
          <cell r="Z2608" t="str">
            <v>MAE1000 - MA Electric Distribution PC</v>
          </cell>
          <cell r="AA2608" t="str">
            <v>NONE</v>
          </cell>
          <cell r="AB2608" t="str">
            <v>MASS PLANT - MA 5310 - MAE1000</v>
          </cell>
          <cell r="AE2608">
            <v>1</v>
          </cell>
          <cell r="AF2608" t="str">
            <v>1</v>
          </cell>
          <cell r="AG2608">
            <v>39829</v>
          </cell>
          <cell r="AH2608">
            <v>120000</v>
          </cell>
          <cell r="AI2608">
            <v>0</v>
          </cell>
          <cell r="AJ2608">
            <v>1</v>
          </cell>
          <cell r="AK2608">
            <v>1</v>
          </cell>
          <cell r="AL2608">
            <v>0</v>
          </cell>
          <cell r="AM2608">
            <v>1</v>
          </cell>
          <cell r="AN2608">
            <v>1</v>
          </cell>
        </row>
        <row r="2609">
          <cell r="A2609" t="str">
            <v>C029399</v>
          </cell>
          <cell r="B2609">
            <v>5310</v>
          </cell>
          <cell r="D2609" t="str">
            <v>N. Marlboro 318W1 Cable Replacement</v>
          </cell>
          <cell r="E2609" t="str">
            <v>P_Electric Distribution Line MA</v>
          </cell>
          <cell r="G2609" t="str">
            <v>30</v>
          </cell>
          <cell r="H2609" t="str">
            <v>NONE</v>
          </cell>
          <cell r="I2609" t="str">
            <v>RIVERA, JOEL</v>
          </cell>
          <cell r="J2609" t="str">
            <v>Asset Condition</v>
          </cell>
          <cell r="K2609" t="str">
            <v>D_Non-REP LINE OTHER</v>
          </cell>
          <cell r="L2609" t="str">
            <v>Asset Replacement</v>
          </cell>
          <cell r="M2609" t="str">
            <v>Specific</v>
          </cell>
          <cell r="O2609" t="str">
            <v>Closed</v>
          </cell>
          <cell r="P2609">
            <v>8324</v>
          </cell>
          <cell r="Q2609" t="str">
            <v>C29399</v>
          </cell>
          <cell r="R2609">
            <v>39636</v>
          </cell>
          <cell r="S2609" t="str">
            <v>thomak</v>
          </cell>
          <cell r="U2609" t="str">
            <v>Install ~ 15000' of 1000 AL EPR.  (Replace in kind unless there are thermal issues) Remove ~ 15000' of a 1970's vintage 1000 XLPE.</v>
          </cell>
          <cell r="V2609" t="str">
            <v xml:space="preserve">  </v>
          </cell>
          <cell r="W2609" t="str">
            <v>Asset Replacement:  Replace 34 sections of 1970's vintage XLPE as part of the Company Cable Replacement Program.  There have been several outages on the 318W1 over the past 5 years that have taken out the Solomon Pond Mall and other commercial buildings i</v>
          </cell>
          <cell r="X2609" t="str">
            <v>Div Ops-NE Electric</v>
          </cell>
          <cell r="Y2609" t="str">
            <v>75005310E</v>
          </cell>
          <cell r="Z2609" t="str">
            <v>MAE1000 - MA Electric Distribution PC</v>
          </cell>
          <cell r="AA2609" t="str">
            <v>NONE</v>
          </cell>
          <cell r="AB2609" t="str">
            <v>MASS PLANT - MA 5310 - MAE1000</v>
          </cell>
          <cell r="AE2609">
            <v>2</v>
          </cell>
          <cell r="AF2609" t="str">
            <v>2</v>
          </cell>
          <cell r="AG2609">
            <v>40001</v>
          </cell>
          <cell r="AH2609">
            <v>806529</v>
          </cell>
          <cell r="AI2609">
            <v>0</v>
          </cell>
          <cell r="AJ2609">
            <v>0</v>
          </cell>
          <cell r="AK2609">
            <v>0</v>
          </cell>
          <cell r="AL2609">
            <v>1</v>
          </cell>
          <cell r="AM2609">
            <v>0</v>
          </cell>
          <cell r="AN2609">
            <v>1</v>
          </cell>
        </row>
        <row r="2610">
          <cell r="A2610" t="str">
            <v>C029400</v>
          </cell>
          <cell r="B2610">
            <v>5310</v>
          </cell>
          <cell r="D2610" t="str">
            <v>Field St. 301 &amp; 305 Cable Replaceme</v>
          </cell>
          <cell r="E2610" t="str">
            <v>P_Electric Distribution Line MA</v>
          </cell>
          <cell r="G2610" t="str">
            <v>30</v>
          </cell>
          <cell r="H2610" t="str">
            <v>NONE</v>
          </cell>
          <cell r="I2610" t="str">
            <v>CASTRO, KATHY</v>
          </cell>
          <cell r="J2610" t="str">
            <v>Asset Condition</v>
          </cell>
          <cell r="L2610" t="str">
            <v>Asset Replacement</v>
          </cell>
          <cell r="M2610" t="str">
            <v>Specific</v>
          </cell>
          <cell r="O2610" t="str">
            <v>Closed</v>
          </cell>
          <cell r="P2610">
            <v>8119</v>
          </cell>
          <cell r="Q2610" t="str">
            <v>C29400</v>
          </cell>
          <cell r="R2610">
            <v>39636</v>
          </cell>
          <cell r="S2610" t="str">
            <v>thomak</v>
          </cell>
          <cell r="U2610" t="str">
            <v>Install ~ 2500' of 3-1/c 500 Cu Compact 15kV Primary Cable on the Field St. 301 &amp; 305 feeders.  Install 2 MVI's in MH101 Beale St. (Feed to M.B.T.A.).  Remove ~ 2500' of 350 P/L on the 301 &amp; 305 feeders out of Field St.</v>
          </cell>
          <cell r="V2610" t="str">
            <v xml:space="preserve">  </v>
          </cell>
          <cell r="W2610" t="str">
            <v>Asset Replacement: Reconductor 8 sections of 350 P/L UG cable. on Beale St. Quincy on the 301 and 305 out of Field St. Substation as part of the Cable Replacement Program.</v>
          </cell>
          <cell r="X2610" t="str">
            <v>Div Ops-NE Electric</v>
          </cell>
          <cell r="Y2610" t="str">
            <v>75005310E</v>
          </cell>
          <cell r="Z2610" t="str">
            <v>MAE1000 - MA Electric Distribution PC</v>
          </cell>
          <cell r="AA2610" t="str">
            <v>NONE</v>
          </cell>
          <cell r="AB2610" t="str">
            <v>MASS PLANT - MA 5310 - MAE1000</v>
          </cell>
          <cell r="AE2610">
            <v>1</v>
          </cell>
          <cell r="AF2610" t="str">
            <v>1</v>
          </cell>
          <cell r="AG2610">
            <v>39836</v>
          </cell>
          <cell r="AH2610">
            <v>260500</v>
          </cell>
          <cell r="AI2610">
            <v>0</v>
          </cell>
          <cell r="AJ2610">
            <v>0</v>
          </cell>
          <cell r="AK2610">
            <v>0</v>
          </cell>
          <cell r="AL2610">
            <v>0</v>
          </cell>
          <cell r="AM2610">
            <v>1</v>
          </cell>
          <cell r="AN2610">
            <v>1</v>
          </cell>
        </row>
        <row r="2611">
          <cell r="A2611" t="str">
            <v>C029401</v>
          </cell>
          <cell r="B2611">
            <v>5310</v>
          </cell>
          <cell r="D2611" t="str">
            <v>Brockton 20W8 Cable Replacement</v>
          </cell>
          <cell r="E2611" t="str">
            <v>P_Electric Distribution Line MA</v>
          </cell>
          <cell r="G2611" t="str">
            <v>30</v>
          </cell>
          <cell r="H2611" t="str">
            <v>NONE</v>
          </cell>
          <cell r="I2611" t="str">
            <v>CASTRO, KATHY</v>
          </cell>
          <cell r="J2611" t="str">
            <v>Asset Condition</v>
          </cell>
          <cell r="K2611" t="str">
            <v>D_Non-REP LINE OTHER</v>
          </cell>
          <cell r="L2611" t="str">
            <v>Asset Replacement</v>
          </cell>
          <cell r="M2611" t="str">
            <v>Specific</v>
          </cell>
          <cell r="O2611" t="str">
            <v>Closed</v>
          </cell>
          <cell r="P2611">
            <v>7779</v>
          </cell>
          <cell r="Q2611" t="str">
            <v>C29401</v>
          </cell>
          <cell r="R2611">
            <v>39636</v>
          </cell>
          <cell r="S2611" t="str">
            <v>thomak</v>
          </cell>
          <cell r="U2611" t="str">
            <v>Install ~ 3200' of 3-1/c 4/0 Cu 15kV Primary Cable._x000D_
Remove ~ 3200' of a mixture of 4/0 and #4 V.C. and 2/0 P/L.</v>
          </cell>
          <cell r="V2611" t="str">
            <v xml:space="preserve">  </v>
          </cell>
          <cell r="W2611" t="str">
            <v>Asset Replacement:  Reconductor 30 sections of Varnished Cambric (V.C.) and Paper/Lead cable in the downtown Brockton Area on the 20W8 feeder out of Brockton Sub as part of the Cable Replacement Program.  This feeder is one of the primary sources of the B</v>
          </cell>
          <cell r="X2611" t="str">
            <v>Div Ops-NE Electric</v>
          </cell>
          <cell r="Y2611" t="str">
            <v>75005310E</v>
          </cell>
          <cell r="Z2611" t="str">
            <v>MAE1000 - MA Electric Distribution PC</v>
          </cell>
          <cell r="AA2611" t="str">
            <v>NONE</v>
          </cell>
          <cell r="AB2611" t="str">
            <v>MASS PLANT - MA 5310 - MAE1000</v>
          </cell>
          <cell r="AE2611">
            <v>1</v>
          </cell>
          <cell r="AF2611" t="str">
            <v>1</v>
          </cell>
          <cell r="AG2611">
            <v>39836</v>
          </cell>
          <cell r="AH2611">
            <v>715000</v>
          </cell>
          <cell r="AI2611">
            <v>0</v>
          </cell>
          <cell r="AJ2611">
            <v>0</v>
          </cell>
          <cell r="AK2611">
            <v>0</v>
          </cell>
          <cell r="AL2611">
            <v>1</v>
          </cell>
          <cell r="AM2611">
            <v>0</v>
          </cell>
          <cell r="AN2611">
            <v>1</v>
          </cell>
        </row>
        <row r="2612">
          <cell r="A2612" t="str">
            <v>C029402</v>
          </cell>
          <cell r="B2612">
            <v>5310</v>
          </cell>
          <cell r="D2612" t="str">
            <v>Brockton St. 20W9 Cable Replacement</v>
          </cell>
          <cell r="E2612" t="str">
            <v>P_Electric Distribution Line MA</v>
          </cell>
          <cell r="G2612" t="str">
            <v>30</v>
          </cell>
          <cell r="H2612" t="str">
            <v>NONE</v>
          </cell>
          <cell r="I2612" t="str">
            <v>BURKS, EMILY</v>
          </cell>
          <cell r="J2612" t="str">
            <v>Asset Condition</v>
          </cell>
          <cell r="K2612" t="str">
            <v>D_Non-REP LINE OTHER</v>
          </cell>
          <cell r="L2612" t="str">
            <v>Asset Replacement</v>
          </cell>
          <cell r="M2612" t="str">
            <v>Specific</v>
          </cell>
          <cell r="O2612" t="str">
            <v>Closed</v>
          </cell>
          <cell r="P2612">
            <v>7783</v>
          </cell>
          <cell r="Q2612" t="str">
            <v>C29402</v>
          </cell>
          <cell r="R2612">
            <v>39636</v>
          </cell>
          <cell r="S2612" t="str">
            <v>thomak</v>
          </cell>
          <cell r="U2612" t="str">
            <v>Install ~ 3800' of 3 -1/c 4/0 Cu EPR 15kV Primary Cable._x000D_
Remove ~ 3800' of a mixture of #4 and 2/0 V.C. and 2/0 P/L.</v>
          </cell>
          <cell r="V2612" t="str">
            <v xml:space="preserve">  </v>
          </cell>
          <cell r="W2612" t="str">
            <v>Asset Replacement:  Reconductor 34 sections of Varnished Cambric and Paper/Lead cable in the downtown Brockton Area on the 20W9 feeder out of Brockton Sub as part of the Cable Replacement Program.  This feeder is one of the primary sources of the Brockton</v>
          </cell>
          <cell r="X2612" t="str">
            <v>Div Ops-NE Electric</v>
          </cell>
          <cell r="Y2612" t="str">
            <v>75005310E</v>
          </cell>
          <cell r="Z2612" t="str">
            <v>MAE1000 - MA Electric Distribution PC</v>
          </cell>
          <cell r="AA2612" t="str">
            <v>NONE</v>
          </cell>
          <cell r="AB2612" t="str">
            <v>MASS PLANT - MA 5310 - MAE1000</v>
          </cell>
          <cell r="AE2612">
            <v>1</v>
          </cell>
          <cell r="AF2612" t="str">
            <v>1</v>
          </cell>
          <cell r="AG2612">
            <v>39836</v>
          </cell>
          <cell r="AH2612">
            <v>810000</v>
          </cell>
          <cell r="AI2612">
            <v>0</v>
          </cell>
          <cell r="AJ2612">
            <v>0</v>
          </cell>
          <cell r="AK2612">
            <v>0</v>
          </cell>
          <cell r="AL2612">
            <v>1</v>
          </cell>
          <cell r="AM2612">
            <v>0</v>
          </cell>
          <cell r="AN2612">
            <v>1</v>
          </cell>
        </row>
        <row r="2613">
          <cell r="A2613" t="str">
            <v>C029404</v>
          </cell>
          <cell r="B2613">
            <v>5310</v>
          </cell>
          <cell r="D2613" t="str">
            <v>Brockton SNW New Vault 207-30</v>
          </cell>
          <cell r="E2613" t="str">
            <v>P_Electric Distribution Line MA</v>
          </cell>
          <cell r="G2613" t="str">
            <v>NONE</v>
          </cell>
          <cell r="H2613" t="str">
            <v>NONE</v>
          </cell>
          <cell r="I2613" t="str">
            <v>CASTRO, KATHY</v>
          </cell>
          <cell r="L2613" t="str">
            <v>Load Relief</v>
          </cell>
          <cell r="M2613" t="str">
            <v>Specific</v>
          </cell>
          <cell r="O2613" t="str">
            <v>cancelled</v>
          </cell>
          <cell r="Q2613" t="str">
            <v>C29404</v>
          </cell>
          <cell r="R2613">
            <v>39636</v>
          </cell>
          <cell r="S2613" t="str">
            <v>thomak</v>
          </cell>
          <cell r="U2613" t="str">
            <v xml:space="preserve">Install new pre-cast vault, 500 kVA network transformer, 7 sections ~800' of 3-1/c 4/0 Cu EPR 15kV Primary cable, 4 sets of 3-1/c 500 Cu EPR 600 V Install 1 x 3 - 5" Duct Bank and 1 set 3-1/c 4/0 Cu EPR 600V._x000D_
</v>
          </cell>
          <cell r="V2613" t="str">
            <v xml:space="preserve">  </v>
          </cell>
          <cell r="W2613" t="str">
            <v xml:space="preserve">Install new pre-cast vault and 500kVA network transformer on the Brockton 20W7 feeder adjacent to existing vault 206-10 Main St.  This new vault along with supplemental secondaries from MH91 to Vault 209-10 is needed in order to relieve overloads and low </v>
          </cell>
          <cell r="X2613" t="str">
            <v>Div Ops-NE Electric</v>
          </cell>
          <cell r="Y2613" t="str">
            <v>75005310E</v>
          </cell>
          <cell r="Z2613" t="str">
            <v>MAE1000 - MA Electric Distribution PC</v>
          </cell>
          <cell r="AA2613" t="str">
            <v>NONE</v>
          </cell>
          <cell r="AB2613" t="str">
            <v>MASS PLANT - MA 5310 - MAE1000</v>
          </cell>
          <cell r="AE2613">
            <v>0</v>
          </cell>
          <cell r="AK2613">
            <v>39820</v>
          </cell>
        </row>
        <row r="2614">
          <cell r="A2614" t="str">
            <v>C029405</v>
          </cell>
          <cell r="B2614">
            <v>5310</v>
          </cell>
          <cell r="D2614" t="str">
            <v>Brockton Sub 20W8 Load Relief</v>
          </cell>
          <cell r="E2614" t="str">
            <v>P_Electric Distribution Line MA</v>
          </cell>
          <cell r="G2614" t="str">
            <v>30</v>
          </cell>
          <cell r="H2614" t="str">
            <v>NONE</v>
          </cell>
          <cell r="I2614" t="str">
            <v>BURKS, EMILY</v>
          </cell>
          <cell r="J2614" t="str">
            <v>System Capacity &amp; Performance</v>
          </cell>
          <cell r="K2614" t="str">
            <v>D_Non-REP LINE OTHER</v>
          </cell>
          <cell r="L2614" t="str">
            <v>Load Relief</v>
          </cell>
          <cell r="M2614" t="str">
            <v>Specific</v>
          </cell>
          <cell r="O2614" t="str">
            <v>Closed</v>
          </cell>
          <cell r="P2614">
            <v>7784</v>
          </cell>
          <cell r="Q2614" t="str">
            <v>C29405</v>
          </cell>
          <cell r="R2614">
            <v>39636</v>
          </cell>
          <cell r="S2614" t="str">
            <v>thomak</v>
          </cell>
          <cell r="U2614" t="str">
            <v>Install ~ 1200' of 15kV 3-1/c 4/0 Cu EPR._x000D_
Remove ~ 1200' of a mixture of 4/0 and 2/0 V.C.</v>
          </cell>
          <cell r="V2614" t="str">
            <v xml:space="preserve">  </v>
          </cell>
          <cell r="W2614" t="str">
            <v>Load Relief:  Replace 11 sections of Varnished Cambric (V.C.) on the 20W8.  Currently there are two sections on the 20W8 on East Elm and Main St. that are overloaded to 110% for normal and 155% for contingency operations.  The 9 additional sections need t</v>
          </cell>
          <cell r="X2614" t="str">
            <v>Div Ops-NE Electric</v>
          </cell>
          <cell r="Y2614" t="str">
            <v>75005310E</v>
          </cell>
          <cell r="Z2614" t="str">
            <v>MAE1000 - MA Electric Distribution PC</v>
          </cell>
          <cell r="AA2614" t="str">
            <v>NONE</v>
          </cell>
          <cell r="AB2614" t="str">
            <v>MASS PLANT - MA 5310 - MAE1000</v>
          </cell>
          <cell r="AE2614">
            <v>1</v>
          </cell>
          <cell r="AF2614" t="str">
            <v>1</v>
          </cell>
          <cell r="AG2614">
            <v>39829</v>
          </cell>
          <cell r="AH2614">
            <v>280000</v>
          </cell>
          <cell r="AI2614">
            <v>0</v>
          </cell>
          <cell r="AJ2614">
            <v>0</v>
          </cell>
          <cell r="AK2614">
            <v>0</v>
          </cell>
          <cell r="AL2614">
            <v>0</v>
          </cell>
          <cell r="AM2614">
            <v>1</v>
          </cell>
          <cell r="AN2614">
            <v>1</v>
          </cell>
        </row>
        <row r="2615">
          <cell r="A2615" t="str">
            <v>C029419</v>
          </cell>
          <cell r="B2615">
            <v>5310</v>
          </cell>
          <cell r="D2615" t="str">
            <v>Brockton 20W9 New Vault 209-15</v>
          </cell>
          <cell r="E2615" t="str">
            <v>P_Electric Distribution Line MA</v>
          </cell>
          <cell r="G2615" t="str">
            <v>28</v>
          </cell>
          <cell r="H2615" t="str">
            <v>NONE</v>
          </cell>
          <cell r="I2615" t="str">
            <v>BURKS, EMILY</v>
          </cell>
          <cell r="J2615" t="str">
            <v>System Capacity &amp; Performance</v>
          </cell>
          <cell r="K2615" t="str">
            <v>D_Non-REP LINE OTHER</v>
          </cell>
          <cell r="L2615" t="str">
            <v>Load Relief</v>
          </cell>
          <cell r="M2615" t="str">
            <v>Specific</v>
          </cell>
          <cell r="O2615" t="str">
            <v>Closed</v>
          </cell>
          <cell r="P2615">
            <v>7780</v>
          </cell>
          <cell r="Q2615" t="str">
            <v>C29419</v>
          </cell>
          <cell r="R2615">
            <v>39637</v>
          </cell>
          <cell r="S2615" t="str">
            <v>thomak</v>
          </cell>
          <cell r="U2615" t="str">
            <v>Install 500 kVA network transformer, 4 sections ~450' of 3-1/c 4/0 Cu EPR 15kV Primary cable and 4 sets of 3-1/c 4/0 Cu EPR 600 V secondary network cable ~210'. Expose second row of ducts in duct line.</v>
          </cell>
          <cell r="V2615" t="str">
            <v xml:space="preserve">  </v>
          </cell>
          <cell r="W2615" t="str">
            <v>Install 500kVA network transformer in empty vault 209-15 Main St. on the Brockton 20W9 feeder.  This new vault along with supplemental secondaries from MH216 to HH150 and MH216 to MH217 is needed in order to relieve overloads in the Brockton Secondary Net</v>
          </cell>
          <cell r="X2615" t="str">
            <v>Div Ops-NE Electric</v>
          </cell>
          <cell r="Y2615" t="str">
            <v>75005310E</v>
          </cell>
          <cell r="Z2615" t="str">
            <v>MAE1000 - MA Electric Distribution PC</v>
          </cell>
          <cell r="AA2615" t="str">
            <v>NONE</v>
          </cell>
          <cell r="AB2615" t="str">
            <v>MASS PLANT - MA 5310 - MAE1000</v>
          </cell>
          <cell r="AE2615">
            <v>1</v>
          </cell>
          <cell r="AF2615" t="str">
            <v>1</v>
          </cell>
          <cell r="AG2615">
            <v>39836</v>
          </cell>
          <cell r="AH2615">
            <v>167000</v>
          </cell>
          <cell r="AI2615">
            <v>0</v>
          </cell>
          <cell r="AJ2615">
            <v>1</v>
          </cell>
          <cell r="AK2615">
            <v>1</v>
          </cell>
          <cell r="AL2615">
            <v>0</v>
          </cell>
          <cell r="AM2615">
            <v>1</v>
          </cell>
          <cell r="AN2615">
            <v>1</v>
          </cell>
        </row>
        <row r="2616">
          <cell r="A2616" t="str">
            <v>C029420</v>
          </cell>
          <cell r="B2616">
            <v>5310</v>
          </cell>
          <cell r="D2616" t="str">
            <v>Balardvale 50L3 Feeder Ext/Tie</v>
          </cell>
          <cell r="E2616" t="str">
            <v>P_Electric Distribution Line MA</v>
          </cell>
          <cell r="G2616" t="str">
            <v>37</v>
          </cell>
          <cell r="H2616" t="str">
            <v>NONE</v>
          </cell>
          <cell r="I2616" t="str">
            <v>SAENZ, JENNY</v>
          </cell>
          <cell r="J2616" t="str">
            <v>System Capacity &amp; Performance</v>
          </cell>
          <cell r="L2616" t="str">
            <v>Reliability - Dist</v>
          </cell>
          <cell r="M2616" t="str">
            <v>Specific</v>
          </cell>
          <cell r="O2616" t="str">
            <v>Closed</v>
          </cell>
          <cell r="P2616">
            <v>7755</v>
          </cell>
          <cell r="Q2616" t="str">
            <v>C29420</v>
          </cell>
          <cell r="R2616">
            <v>39638</v>
          </cell>
          <cell r="S2616" t="str">
            <v>saenzj</v>
          </cell>
          <cell r="U2616" t="str">
            <v>Extend the Balardvale 50L3 feeder to tie with E. Tewksbury 59L6 feeder. Extend 3 phase from P.1286 School St. to P.1341 Morton St., extend 3 phase from P.1341 Morton St. to P.1501 Bartlett St. and convert area of Bartlett and Judson R</v>
          </cell>
          <cell r="V2616" t="str">
            <v xml:space="preserve">  </v>
          </cell>
          <cell r="W2616" t="str">
            <v xml:space="preserve">The Andover Town Hall experienced three major power failures in the past two or three weeks and two ithe week of 6/9/08. One of these interruptions lasted 19 hours. Also, many of the business owners downtown have been affected. </v>
          </cell>
          <cell r="X2616" t="str">
            <v>Div Ops-NE Electric</v>
          </cell>
          <cell r="Y2616" t="str">
            <v>75005310E</v>
          </cell>
          <cell r="Z2616" t="str">
            <v>MAE1000 - MA Electric Distribution PC</v>
          </cell>
          <cell r="AA2616" t="str">
            <v>NONE</v>
          </cell>
          <cell r="AB2616" t="str">
            <v>SUB #50 BALLARDVALE - ANDOVER STREE</v>
          </cell>
          <cell r="AE2616">
            <v>3</v>
          </cell>
          <cell r="AF2616" t="str">
            <v>3</v>
          </cell>
          <cell r="AG2616">
            <v>39941</v>
          </cell>
          <cell r="AH2616">
            <v>330000</v>
          </cell>
          <cell r="AI2616">
            <v>0</v>
          </cell>
          <cell r="AJ2616">
            <v>0</v>
          </cell>
          <cell r="AK2616">
            <v>0</v>
          </cell>
          <cell r="AL2616">
            <v>0</v>
          </cell>
          <cell r="AM2616">
            <v>1</v>
          </cell>
          <cell r="AN2616">
            <v>1</v>
          </cell>
        </row>
        <row r="2617">
          <cell r="A2617" t="str">
            <v>C029428</v>
          </cell>
          <cell r="B2617">
            <v>5310</v>
          </cell>
          <cell r="D2617" t="str">
            <v>Holy Name High School wind turbine</v>
          </cell>
          <cell r="E2617" t="str">
            <v>P_Electric Distribution Line MA</v>
          </cell>
          <cell r="G2617" t="str">
            <v>49</v>
          </cell>
          <cell r="H2617" t="str">
            <v>NONE</v>
          </cell>
          <cell r="I2617" t="str">
            <v>KERN, WILLIAM</v>
          </cell>
          <cell r="J2617" t="str">
            <v>Statutory/Regulatory</v>
          </cell>
          <cell r="L2617" t="str">
            <v>New Business - Commercial</v>
          </cell>
          <cell r="M2617" t="str">
            <v>Specific</v>
          </cell>
          <cell r="O2617" t="str">
            <v>Closed</v>
          </cell>
          <cell r="P2617">
            <v>8169</v>
          </cell>
          <cell r="Q2617" t="str">
            <v>C29428</v>
          </cell>
          <cell r="R2617">
            <v>39639</v>
          </cell>
          <cell r="S2617" t="str">
            <v>cleary</v>
          </cell>
          <cell r="U2617" t="str">
            <v>work to interconnect wind turbine generator- 100% paid by customer_x000D_
see attached document</v>
          </cell>
          <cell r="V2617" t="str">
            <v>ALL WORK IS BILLABLE TO SCHOOL_x000D_
UPFRONT PAYMENTS TO BE RECEIVED - need project approved to take out Work order to track payments</v>
          </cell>
          <cell r="W2617" t="str">
            <v>This work is needed to accomodate a new wind turbine generator at Holy Name school in Worcester_x000D_
3 new poles, 400" of 3 -1/0 al primary, 1 leadbreak switch, 3 fuse cutouts, 1 primary metering cluster (mounted on pole top mounted)_x000D_
remove 4 poles, 700 circ</v>
          </cell>
          <cell r="X2617" t="str">
            <v>Div Ops-NE Electric</v>
          </cell>
          <cell r="Y2617" t="str">
            <v>75005310E</v>
          </cell>
          <cell r="Z2617" t="str">
            <v>MAE1000 - MA Electric Distribution PC</v>
          </cell>
          <cell r="AA2617" t="str">
            <v>NONE</v>
          </cell>
          <cell r="AB2617" t="str">
            <v>MASS PLANT - MA 5310 - MAE1000</v>
          </cell>
          <cell r="AE2617">
            <v>2</v>
          </cell>
          <cell r="AF2617" t="str">
            <v>2</v>
          </cell>
          <cell r="AG2617">
            <v>39871</v>
          </cell>
          <cell r="AH2617">
            <v>7000</v>
          </cell>
          <cell r="AI2617">
            <v>1</v>
          </cell>
          <cell r="AJ2617">
            <v>1</v>
          </cell>
          <cell r="AK2617">
            <v>1</v>
          </cell>
          <cell r="AL2617">
            <v>0</v>
          </cell>
          <cell r="AM2617">
            <v>1</v>
          </cell>
          <cell r="AN2617">
            <v>1</v>
          </cell>
        </row>
        <row r="2618">
          <cell r="A2618" t="str">
            <v>C029447</v>
          </cell>
          <cell r="B2618">
            <v>5310</v>
          </cell>
          <cell r="D2618" t="str">
            <v>DOT-MHD#601502 Lower Hampden Rd</v>
          </cell>
          <cell r="E2618" t="str">
            <v>P_Electric Distribution Line MA</v>
          </cell>
          <cell r="G2618" t="str">
            <v>49</v>
          </cell>
          <cell r="H2618" t="str">
            <v>NONE</v>
          </cell>
          <cell r="I2618" t="str">
            <v>OSIMBONI, AYO</v>
          </cell>
          <cell r="J2618" t="str">
            <v>Statutory/Regulatory</v>
          </cell>
          <cell r="K2618" t="str">
            <v>D_Non-REP LINE OTHER</v>
          </cell>
          <cell r="L2618" t="str">
            <v>Public Requirements</v>
          </cell>
          <cell r="M2618" t="str">
            <v>Specific</v>
          </cell>
          <cell r="O2618" t="str">
            <v>Closed</v>
          </cell>
          <cell r="P2618">
            <v>7942</v>
          </cell>
          <cell r="Q2618" t="str">
            <v>C29447</v>
          </cell>
          <cell r="R2618">
            <v>39640</v>
          </cell>
          <cell r="S2618" t="str">
            <v>osimba</v>
          </cell>
          <cell r="U2618" t="str">
            <v>DOT-MHD#601502 - Lower Hampden Road, Monson Mass. This is a Non-Reimbursable Mass Highway Project. The project based on engineers assessment would involve the relocation of 34 poles mostly 2-3' and about a dozen of the poles will prob</v>
          </cell>
          <cell r="V2618" t="str">
            <v>This is a Non-Reimbursable Mas Highway Project</v>
          </cell>
          <cell r="W2618" t="str">
            <v>This project is in support of Mass Highways Project # 601502 - Lower Hampden Road, Monson. It is Mandatory work</v>
          </cell>
          <cell r="X2618" t="str">
            <v>Div Ops-NE Electric</v>
          </cell>
          <cell r="Y2618" t="str">
            <v>75005310E</v>
          </cell>
          <cell r="Z2618" t="str">
            <v>MAE1000 - MA Electric Distribution PC</v>
          </cell>
          <cell r="AA2618" t="str">
            <v>NONE</v>
          </cell>
          <cell r="AB2618" t="str">
            <v>MASS PLANT - MA 5310 - MAE1000</v>
          </cell>
          <cell r="AE2618">
            <v>2</v>
          </cell>
          <cell r="AF2618" t="str">
            <v>2</v>
          </cell>
          <cell r="AG2618">
            <v>40122</v>
          </cell>
          <cell r="AH2618">
            <v>213000</v>
          </cell>
          <cell r="AI2618">
            <v>0</v>
          </cell>
          <cell r="AJ2618">
            <v>0</v>
          </cell>
          <cell r="AK2618">
            <v>1</v>
          </cell>
          <cell r="AL2618">
            <v>0</v>
          </cell>
          <cell r="AM2618">
            <v>1</v>
          </cell>
          <cell r="AN2618">
            <v>1</v>
          </cell>
        </row>
        <row r="2619">
          <cell r="A2619" t="str">
            <v>C029463</v>
          </cell>
          <cell r="B2619">
            <v>5310</v>
          </cell>
          <cell r="D2619" t="str">
            <v>Oxford 406L1 Pleasant St</v>
          </cell>
          <cell r="E2619" t="str">
            <v>P_Electric Distribution Line MA</v>
          </cell>
          <cell r="G2619" t="str">
            <v>30</v>
          </cell>
          <cell r="H2619" t="str">
            <v>&lt;Select a value&gt;</v>
          </cell>
          <cell r="I2619" t="str">
            <v>SAENZ, JENNY</v>
          </cell>
          <cell r="J2619" t="str">
            <v>Asset Condition</v>
          </cell>
          <cell r="K2619" t="str">
            <v>D_Non-REP LINE OTHER</v>
          </cell>
          <cell r="L2619" t="str">
            <v>Asset Replacement</v>
          </cell>
          <cell r="M2619" t="str">
            <v>Specific</v>
          </cell>
          <cell r="N2619" t="str">
            <v>Conductor Replacement</v>
          </cell>
          <cell r="O2619" t="str">
            <v>Closed</v>
          </cell>
          <cell r="P2619">
            <v>8403</v>
          </cell>
          <cell r="Q2619" t="str">
            <v>C29463</v>
          </cell>
          <cell r="R2619">
            <v>39643</v>
          </cell>
          <cell r="S2619" t="str">
            <v>walshn</v>
          </cell>
          <cell r="U2619" t="str">
            <v>Rebuild P1-P28 Pleasant St., Oxford, eliminating the right of way.  3700'</v>
          </cell>
          <cell r="V2619" t="str">
            <v xml:space="preserve">  </v>
          </cell>
          <cell r="W2619" t="str">
            <v>See attached memo</v>
          </cell>
          <cell r="X2619" t="str">
            <v>Div Ops-NE Electric</v>
          </cell>
          <cell r="Y2619" t="str">
            <v>75005310E</v>
          </cell>
          <cell r="Z2619" t="str">
            <v>MAE1000 - MA Electric Distribution PC</v>
          </cell>
          <cell r="AA2619" t="str">
            <v>NONE</v>
          </cell>
          <cell r="AB2619" t="str">
            <v>MASS PLANT - MA 5310 - MAE1000</v>
          </cell>
          <cell r="AE2619">
            <v>0</v>
          </cell>
        </row>
        <row r="2620">
          <cell r="A2620" t="str">
            <v>C029493</v>
          </cell>
          <cell r="B2620">
            <v>5310</v>
          </cell>
          <cell r="D2620" t="str">
            <v>Work for NERC-CIP Cyber Security</v>
          </cell>
          <cell r="E2620" t="str">
            <v>P_Dist by Transmission Sub MA</v>
          </cell>
          <cell r="F2620" t="str">
            <v>AMIC 0883</v>
          </cell>
          <cell r="G2620" t="str">
            <v>49</v>
          </cell>
          <cell r="H2620" t="str">
            <v>NONE</v>
          </cell>
          <cell r="J2620" t="str">
            <v>Statutory/Regulatory</v>
          </cell>
          <cell r="L2620" t="str">
            <v>Public Requirements</v>
          </cell>
          <cell r="M2620" t="str">
            <v>Specific</v>
          </cell>
          <cell r="O2620" t="str">
            <v>Closed</v>
          </cell>
          <cell r="P2620">
            <v>7612</v>
          </cell>
          <cell r="Q2620" t="str">
            <v>C29493</v>
          </cell>
          <cell r="R2620">
            <v>39646</v>
          </cell>
          <cell r="S2620" t="str">
            <v>gingrp</v>
          </cell>
          <cell r="U2620" t="str">
            <v>Work for NERC-CIP Cyber Security</v>
          </cell>
          <cell r="V2620" t="str">
            <v>This is a DxT project.</v>
          </cell>
          <cell r="W2620" t="str">
            <v>NERC -CIP Strategy SG-074 and AMIC 0883</v>
          </cell>
          <cell r="X2620" t="str">
            <v>Conversion Only</v>
          </cell>
          <cell r="Y2620" t="str">
            <v>99995310E</v>
          </cell>
          <cell r="Z2620" t="str">
            <v>MAE1000 - MA Electric Distribution PC</v>
          </cell>
          <cell r="AA2620" t="str">
            <v>NONE</v>
          </cell>
          <cell r="AB2620" t="str">
            <v xml:space="preserve">COMPANY 5310 LEVEL ELECT DIST </v>
          </cell>
          <cell r="AE2620">
            <v>6</v>
          </cell>
          <cell r="AF2620" t="str">
            <v>6</v>
          </cell>
          <cell r="AG2620">
            <v>39995</v>
          </cell>
          <cell r="AH2620">
            <v>72216.55</v>
          </cell>
          <cell r="AI2620">
            <v>1</v>
          </cell>
          <cell r="AJ2620">
            <v>1</v>
          </cell>
          <cell r="AK2620">
            <v>1</v>
          </cell>
          <cell r="AL2620">
            <v>0</v>
          </cell>
          <cell r="AM2620">
            <v>1</v>
          </cell>
          <cell r="AN2620">
            <v>1</v>
          </cell>
        </row>
        <row r="2621">
          <cell r="A2621" t="str">
            <v>C029501</v>
          </cell>
          <cell r="B2621">
            <v>5310</v>
          </cell>
          <cell r="D2621" t="str">
            <v>Work for NERC-CIP Policies/Procedur</v>
          </cell>
          <cell r="E2621" t="str">
            <v>P_Electric Distribution Sub MA</v>
          </cell>
          <cell r="G2621" t="str">
            <v>NONE</v>
          </cell>
          <cell r="H2621" t="str">
            <v>NONE</v>
          </cell>
          <cell r="L2621" t="str">
            <v>Other</v>
          </cell>
          <cell r="O2621" t="str">
            <v>cancelled</v>
          </cell>
          <cell r="Q2621" t="str">
            <v>C29501</v>
          </cell>
          <cell r="R2621">
            <v>39646</v>
          </cell>
          <cell r="S2621" t="str">
            <v>gingrp</v>
          </cell>
          <cell r="U2621" t="str">
            <v>This is work for substations to meet NERC-CIP Policy &amp; Procedure requirements</v>
          </cell>
          <cell r="V2621" t="str">
            <v>This is a DxT project</v>
          </cell>
          <cell r="W2621" t="str">
            <v>Mandated by FERC</v>
          </cell>
          <cell r="X2621" t="str">
            <v>Conversion Only</v>
          </cell>
          <cell r="Y2621" t="str">
            <v>99995310E</v>
          </cell>
          <cell r="Z2621" t="str">
            <v>MAE1000 - MA Electric Distribution PC</v>
          </cell>
          <cell r="AA2621" t="str">
            <v>NONE</v>
          </cell>
          <cell r="AB2621" t="str">
            <v xml:space="preserve">COMPANY 5310 LEVEL ELECT DIST </v>
          </cell>
          <cell r="AE2621">
            <v>0</v>
          </cell>
          <cell r="AK2621">
            <v>39679</v>
          </cell>
        </row>
        <row r="2622">
          <cell r="A2622" t="str">
            <v>C029506</v>
          </cell>
          <cell r="B2622">
            <v>5310</v>
          </cell>
          <cell r="D2622" t="str">
            <v>Millbury One Project</v>
          </cell>
          <cell r="E2622" t="str">
            <v>P_Electric GenPlant Fac IT Share MA</v>
          </cell>
          <cell r="G2622" t="str">
            <v>NONE</v>
          </cell>
          <cell r="H2622" t="str">
            <v>NONE</v>
          </cell>
          <cell r="O2622" t="str">
            <v>Closed</v>
          </cell>
          <cell r="Q2622" t="str">
            <v>C29506</v>
          </cell>
          <cell r="R2622">
            <v>39646</v>
          </cell>
          <cell r="S2622" t="str">
            <v>prescg</v>
          </cell>
          <cell r="U2622" t="str">
            <v>Millbury One Project to install new security system</v>
          </cell>
          <cell r="V2622" t="str">
            <v xml:space="preserve">  </v>
          </cell>
          <cell r="W2622" t="str">
            <v xml:space="preserve">  </v>
          </cell>
          <cell r="X2622" t="str">
            <v>Conversion Only</v>
          </cell>
          <cell r="Y2622" t="str">
            <v>99995310E</v>
          </cell>
          <cell r="Z2622" t="str">
            <v>MAE1000 - MA Electric Distribution PC</v>
          </cell>
          <cell r="AA2622" t="str">
            <v>NONE</v>
          </cell>
          <cell r="AB2622" t="str">
            <v>MILLBURY #4, 50 GRAFTON ST, MILLBUR</v>
          </cell>
          <cell r="AE2622">
            <v>0</v>
          </cell>
        </row>
        <row r="2623">
          <cell r="A2623" t="str">
            <v>C029507</v>
          </cell>
          <cell r="B2623">
            <v>5310</v>
          </cell>
          <cell r="D2623" t="str">
            <v>Millbury One Project Security</v>
          </cell>
          <cell r="E2623" t="str">
            <v>P_Electric GenPlant Fac IT Share MA</v>
          </cell>
          <cell r="G2623" t="str">
            <v>NONE</v>
          </cell>
          <cell r="H2623" t="str">
            <v>NONE</v>
          </cell>
          <cell r="O2623" t="str">
            <v>Closed</v>
          </cell>
          <cell r="Q2623" t="str">
            <v>C29507</v>
          </cell>
          <cell r="R2623">
            <v>39647</v>
          </cell>
          <cell r="S2623" t="str">
            <v>prescg</v>
          </cell>
          <cell r="U2623" t="str">
            <v>Millbury One Project Security system upgrades</v>
          </cell>
          <cell r="V2623" t="str">
            <v>Millbury One Project</v>
          </cell>
          <cell r="W2623" t="str">
            <v xml:space="preserve">  </v>
          </cell>
          <cell r="X2623" t="str">
            <v>Conversion Only</v>
          </cell>
          <cell r="Y2623" t="str">
            <v>99995310E</v>
          </cell>
          <cell r="Z2623" t="str">
            <v>MAE1000 - MA Electric Distribution PC</v>
          </cell>
          <cell r="AA2623" t="str">
            <v>NONE</v>
          </cell>
          <cell r="AB2623" t="str">
            <v>SUB #301 MILLBURY #1, MILLBURY</v>
          </cell>
          <cell r="AE2623">
            <v>1</v>
          </cell>
          <cell r="AF2623" t="str">
            <v>1</v>
          </cell>
          <cell r="AG2623">
            <v>39665</v>
          </cell>
          <cell r="AH2623">
            <v>80000</v>
          </cell>
          <cell r="AI2623">
            <v>1</v>
          </cell>
          <cell r="AJ2623">
            <v>1</v>
          </cell>
          <cell r="AK2623">
            <v>1</v>
          </cell>
          <cell r="AL2623">
            <v>0</v>
          </cell>
          <cell r="AM2623">
            <v>1</v>
          </cell>
          <cell r="AN2623">
            <v>1</v>
          </cell>
        </row>
        <row r="2624">
          <cell r="A2624" t="str">
            <v>C029544</v>
          </cell>
          <cell r="B2624">
            <v>5310</v>
          </cell>
          <cell r="D2624" t="str">
            <v>Rivers Edge Office Park</v>
          </cell>
          <cell r="E2624" t="str">
            <v>P_Electric Distribution Line MA</v>
          </cell>
          <cell r="G2624" t="str">
            <v>49</v>
          </cell>
          <cell r="H2624" t="str">
            <v>NONE</v>
          </cell>
          <cell r="I2624" t="str">
            <v>KERN, WILLIAM</v>
          </cell>
          <cell r="J2624" t="str">
            <v>Statutory/Regulatory</v>
          </cell>
          <cell r="L2624" t="str">
            <v>New Business - Commercial</v>
          </cell>
          <cell r="M2624" t="str">
            <v>Specific</v>
          </cell>
          <cell r="O2624" t="str">
            <v>cancelled</v>
          </cell>
          <cell r="P2624">
            <v>8502</v>
          </cell>
          <cell r="Q2624" t="str">
            <v>C29544</v>
          </cell>
          <cell r="R2624">
            <v>39651</v>
          </cell>
          <cell r="S2624" t="str">
            <v>willit</v>
          </cell>
          <cell r="U2624" t="str">
            <v>Installing 2 SWGR Locations, and 3 Pad Mount XFMRs and UG cables for 3 new office buildings on Rivers Edge Dr(Corporation Way) in Medford.</v>
          </cell>
          <cell r="V2624" t="str">
            <v xml:space="preserve">  </v>
          </cell>
          <cell r="W2624" t="str">
            <v>New Commercial Development, The Rivers Edge Office Park._x000D_
3 New Buildings, 2 Switchgears, Pad Mount XFMRS.</v>
          </cell>
          <cell r="X2624" t="str">
            <v>Div Ops-NE Electric</v>
          </cell>
          <cell r="Y2624" t="str">
            <v>75005310E</v>
          </cell>
          <cell r="Z2624" t="str">
            <v>MAE1000 - MA Electric Distribution PC</v>
          </cell>
          <cell r="AA2624" t="str">
            <v>NONE</v>
          </cell>
          <cell r="AB2624" t="str">
            <v>MASS PLANT - MA 5310 - MAE1000</v>
          </cell>
          <cell r="AE2624">
            <v>0</v>
          </cell>
          <cell r="AK2624">
            <v>41079</v>
          </cell>
        </row>
        <row r="2625">
          <cell r="A2625" t="str">
            <v>C029580</v>
          </cell>
          <cell r="B2625">
            <v>5310</v>
          </cell>
          <cell r="D2625" t="str">
            <v>DOT-MHD#602962 King Street</v>
          </cell>
          <cell r="E2625" t="str">
            <v>P_Electric Distribution Line MA</v>
          </cell>
          <cell r="G2625" t="str">
            <v>49</v>
          </cell>
          <cell r="H2625" t="str">
            <v>NONE</v>
          </cell>
          <cell r="I2625" t="str">
            <v>OSIMBONI, AYO</v>
          </cell>
          <cell r="J2625" t="str">
            <v>Statutory/Regulatory</v>
          </cell>
          <cell r="L2625" t="str">
            <v>Public Requirements</v>
          </cell>
          <cell r="M2625" t="str">
            <v>Specific</v>
          </cell>
          <cell r="O2625" t="str">
            <v>Closed</v>
          </cell>
          <cell r="P2625">
            <v>7951</v>
          </cell>
          <cell r="Q2625" t="str">
            <v>C29580</v>
          </cell>
          <cell r="R2625">
            <v>39653</v>
          </cell>
          <cell r="S2625" t="str">
            <v>osimba</v>
          </cell>
          <cell r="U2625" t="str">
            <v>DOT- MHD#602962 - King Street. This is a Non-Reimbursable Mass Highway Project. Mass Highway will be rebuilding the intersection of King Street and Upper Union Street in the Town of Franklin.  In order to accommodate this rebuild, Ngr</v>
          </cell>
          <cell r="V2625" t="str">
            <v>This is a Non-Reimbursable Mass Highway Project. Re-opened on 12/20/10 to close out WR 5295590 in STORMS as per email from Becksted, Patricia A.</v>
          </cell>
          <cell r="W2625" t="str">
            <v>This Project is in support of Mass Highways Project # 602962 - King Street. It is Mandatory work</v>
          </cell>
          <cell r="X2625" t="str">
            <v>Div Ops-NE Electric</v>
          </cell>
          <cell r="Y2625" t="str">
            <v>75005310E</v>
          </cell>
          <cell r="Z2625" t="str">
            <v>MAE1000 - MA Electric Distribution PC</v>
          </cell>
          <cell r="AA2625" t="str">
            <v>NONE</v>
          </cell>
          <cell r="AB2625" t="str">
            <v>MASS PLANT - MA 5310 - MAE1000</v>
          </cell>
          <cell r="AE2625">
            <v>3</v>
          </cell>
          <cell r="AF2625" t="str">
            <v>3</v>
          </cell>
          <cell r="AG2625">
            <v>40341</v>
          </cell>
          <cell r="AH2625">
            <v>567000</v>
          </cell>
          <cell r="AI2625">
            <v>0</v>
          </cell>
          <cell r="AJ2625">
            <v>0</v>
          </cell>
          <cell r="AK2625">
            <v>0</v>
          </cell>
          <cell r="AL2625">
            <v>1</v>
          </cell>
          <cell r="AM2625">
            <v>0</v>
          </cell>
          <cell r="AN2625">
            <v>1</v>
          </cell>
        </row>
        <row r="2626">
          <cell r="A2626" t="str">
            <v>C029582</v>
          </cell>
          <cell r="B2626">
            <v>5310</v>
          </cell>
          <cell r="C2626" t="str">
            <v>Distribution - NE South</v>
          </cell>
          <cell r="D2626" t="str">
            <v>DOTR-MHD#604940 Elm Str over Tauton</v>
          </cell>
          <cell r="E2626" t="str">
            <v>P_Electric Distribution Line MA</v>
          </cell>
          <cell r="G2626" t="str">
            <v>49</v>
          </cell>
          <cell r="H2626" t="str">
            <v>15</v>
          </cell>
          <cell r="I2626" t="str">
            <v>CAPOBIANCO, THOMAS</v>
          </cell>
          <cell r="J2626" t="str">
            <v>Statutory/Regulatory</v>
          </cell>
          <cell r="L2626" t="str">
            <v>Public Requirements</v>
          </cell>
          <cell r="M2626" t="str">
            <v>Specific</v>
          </cell>
          <cell r="O2626" t="str">
            <v>open</v>
          </cell>
          <cell r="P2626">
            <v>8037</v>
          </cell>
          <cell r="Q2626" t="str">
            <v>C29582</v>
          </cell>
          <cell r="R2626">
            <v>39653</v>
          </cell>
          <cell r="S2626" t="str">
            <v>osimba</v>
          </cell>
          <cell r="U2626" t="str">
            <v>DOTR - MHD#604940 - Elm Street over Tauton River. This is a Reimbursable Mass Highway project. The project involves: Install (4) JO Telco Pole, (2) SO NGRID poles, (2) Anchors and Misc. OH equipment. Remove (2) JO Telco Pole, (2) NGRI</v>
          </cell>
          <cell r="V2626" t="str">
            <v xml:space="preserve">This is a Reimbursable Mass Highway Project </v>
          </cell>
          <cell r="W2626" t="str">
            <v>This project is in support of Mass Highway Project#604940 - Elm Street over Tauton River. It is Mandatory Work.</v>
          </cell>
          <cell r="X2626" t="str">
            <v>Div Ops-NE Electric</v>
          </cell>
          <cell r="Y2626" t="str">
            <v>75005310E</v>
          </cell>
          <cell r="Z2626" t="str">
            <v>MAE1000 - MA Electric Distribution PC</v>
          </cell>
          <cell r="AA2626" t="str">
            <v>NONE</v>
          </cell>
          <cell r="AB2626" t="str">
            <v>MASS PLANT - MA 5310 - MAE1000</v>
          </cell>
          <cell r="AC2626" t="str">
            <v>A1 C0 X0</v>
          </cell>
          <cell r="AE2626">
            <v>1</v>
          </cell>
          <cell r="AF2626" t="str">
            <v>1</v>
          </cell>
          <cell r="AG2626">
            <v>39658</v>
          </cell>
          <cell r="AH2626">
            <v>50000</v>
          </cell>
        </row>
        <row r="2627">
          <cell r="A2627" t="str">
            <v>C029641</v>
          </cell>
          <cell r="B2627">
            <v>5310</v>
          </cell>
          <cell r="D2627" t="str">
            <v>Topsfield 26J1 and 2 Convert to13kV</v>
          </cell>
          <cell r="E2627" t="str">
            <v>P_Electric Distribution Line MA</v>
          </cell>
          <cell r="F2627" t="str">
            <v>USSC-13-010  v2</v>
          </cell>
          <cell r="G2627" t="str">
            <v>41</v>
          </cell>
          <cell r="H2627" t="str">
            <v>23</v>
          </cell>
          <cell r="I2627" t="str">
            <v>KELLY, DANIEL</v>
          </cell>
          <cell r="J2627" t="str">
            <v>System Capacity &amp; Performance</v>
          </cell>
          <cell r="K2627" t="str">
            <v>D_REP-Line Other</v>
          </cell>
          <cell r="L2627" t="str">
            <v>Load Relief</v>
          </cell>
          <cell r="M2627" t="str">
            <v>Specific</v>
          </cell>
          <cell r="O2627" t="str">
            <v>open</v>
          </cell>
          <cell r="P2627">
            <v>8723</v>
          </cell>
          <cell r="Q2627" t="str">
            <v>C29641</v>
          </cell>
          <cell r="R2627">
            <v>39654</v>
          </cell>
          <cell r="S2627" t="str">
            <v>perico</v>
          </cell>
          <cell r="U2627" t="str">
            <v>Convert Topsfield 26J1 and J2 to 13kV as part of substation plan to eliminate 23/4kV equipment.</v>
          </cell>
          <cell r="V2627" t="str">
            <v xml:space="preserve">  </v>
          </cell>
          <cell r="W2627" t="str">
            <v xml:space="preserve">  </v>
          </cell>
          <cell r="X2627" t="str">
            <v>Div Ops-NE Electric</v>
          </cell>
          <cell r="Y2627" t="str">
            <v>75005310E</v>
          </cell>
          <cell r="Z2627" t="str">
            <v>MAE1000 - MA Electric Distribution PC</v>
          </cell>
          <cell r="AA2627" t="str">
            <v>NONE</v>
          </cell>
          <cell r="AB2627" t="str">
            <v>MASS PLANT - MA 5310 - MAE1000</v>
          </cell>
          <cell r="AC2627" t="str">
            <v>A1 C5 X1</v>
          </cell>
          <cell r="AE2627">
            <v>9</v>
          </cell>
          <cell r="AF2627" t="str">
            <v>9</v>
          </cell>
          <cell r="AG2627">
            <v>41467</v>
          </cell>
          <cell r="AH2627">
            <v>2472000</v>
          </cell>
          <cell r="AI2627" t="str">
            <v>1.10</v>
          </cell>
          <cell r="AJ2627" t="str">
            <v>1.10</v>
          </cell>
        </row>
        <row r="2628">
          <cell r="A2628" t="str">
            <v>C029700</v>
          </cell>
          <cell r="B2628">
            <v>5310</v>
          </cell>
          <cell r="D2628" t="str">
            <v>Lowell Hospital</v>
          </cell>
          <cell r="E2628" t="str">
            <v>P_Electric Distribution Line MA</v>
          </cell>
          <cell r="G2628" t="str">
            <v>49</v>
          </cell>
          <cell r="H2628" t="str">
            <v>NONE</v>
          </cell>
          <cell r="I2628" t="str">
            <v>HALL, TIMOTHY</v>
          </cell>
          <cell r="J2628" t="str">
            <v>Statutory/Regulatory</v>
          </cell>
          <cell r="L2628" t="str">
            <v>New Business - Commercial</v>
          </cell>
          <cell r="M2628" t="str">
            <v>Specific</v>
          </cell>
          <cell r="O2628" t="str">
            <v>open</v>
          </cell>
          <cell r="P2628">
            <v>8265</v>
          </cell>
          <cell r="Q2628" t="str">
            <v>C29700</v>
          </cell>
          <cell r="R2628">
            <v>39660</v>
          </cell>
          <cell r="S2628" t="str">
            <v>moreia</v>
          </cell>
          <cell r="U2628" t="str">
            <v>Perform study to add more capacity and  provide second feeder service to Lowell General Hospital</v>
          </cell>
          <cell r="V2628" t="str">
            <v xml:space="preserve">  </v>
          </cell>
          <cell r="W2628" t="str">
            <v>- Expansion of the existing central energy plant._x000D_
- Addition of new equipments. _x000D_
- Need for a  second feeder service for full backup .</v>
          </cell>
          <cell r="X2628" t="str">
            <v>Div Ops-NE Electric</v>
          </cell>
          <cell r="Y2628" t="str">
            <v>75005310E</v>
          </cell>
          <cell r="Z2628" t="str">
            <v>MAE1000 - MA Electric Distribution PC</v>
          </cell>
          <cell r="AA2628" t="str">
            <v>NONE</v>
          </cell>
          <cell r="AB2628" t="str">
            <v>SUB #77 BOULEVARD STREET, LOWELL</v>
          </cell>
          <cell r="AC2628" t="str">
            <v>A1 C0 X0</v>
          </cell>
          <cell r="AE2628">
            <v>2</v>
          </cell>
          <cell r="AF2628" t="str">
            <v>2</v>
          </cell>
          <cell r="AG2628">
            <v>39874</v>
          </cell>
          <cell r="AH2628">
            <v>25000</v>
          </cell>
        </row>
        <row r="2629">
          <cell r="A2629" t="str">
            <v>C029701</v>
          </cell>
          <cell r="B2629">
            <v>5310</v>
          </cell>
          <cell r="D2629" t="str">
            <v>Sentinel Data Centers</v>
          </cell>
          <cell r="E2629" t="str">
            <v>P_Electric Distribution Line MA</v>
          </cell>
          <cell r="G2629" t="str">
            <v>49</v>
          </cell>
          <cell r="H2629" t="str">
            <v>NONE</v>
          </cell>
          <cell r="I2629" t="str">
            <v>KERN, WILLIAM</v>
          </cell>
          <cell r="J2629" t="str">
            <v>Statutory/Regulatory</v>
          </cell>
          <cell r="L2629" t="str">
            <v>New Business - Commercial</v>
          </cell>
          <cell r="M2629" t="str">
            <v>Specific</v>
          </cell>
          <cell r="O2629" t="str">
            <v>open</v>
          </cell>
          <cell r="P2629">
            <v>8610</v>
          </cell>
          <cell r="Q2629" t="str">
            <v>C29701</v>
          </cell>
          <cell r="R2629">
            <v>39660</v>
          </cell>
          <cell r="S2629" t="str">
            <v>barys</v>
          </cell>
          <cell r="U2629" t="str">
            <v>This project is taken out to study the options to provide first and second feeder service to a new 10 MW customer on Plank Rd. in Billerica, MA.</v>
          </cell>
          <cell r="V2629" t="str">
            <v xml:space="preserve">  </v>
          </cell>
          <cell r="W2629" t="str">
            <v>Sentinel Data Centers is an internet provider that is looking to build a new site on Plank Rd. in Billerica, MA. They anticipate a 10 MW load and want second feeder service. They have paid the $5,600 fee for us to conduct a study to investigate options.</v>
          </cell>
          <cell r="X2629" t="str">
            <v>Div Ops-NE Electric</v>
          </cell>
          <cell r="Y2629" t="str">
            <v>75005310E</v>
          </cell>
          <cell r="Z2629" t="str">
            <v>MAE1000 - MA Electric Distribution PC</v>
          </cell>
          <cell r="AA2629" t="str">
            <v>NONE</v>
          </cell>
          <cell r="AB2629" t="str">
            <v>SUB #92 PINEHURST, BILLERICA</v>
          </cell>
          <cell r="AC2629" t="str">
            <v>A1 C0 X0</v>
          </cell>
          <cell r="AE2629">
            <v>1</v>
          </cell>
          <cell r="AF2629" t="str">
            <v>1</v>
          </cell>
          <cell r="AG2629">
            <v>39664</v>
          </cell>
          <cell r="AH2629">
            <v>10000</v>
          </cell>
          <cell r="AK2629">
            <v>41214</v>
          </cell>
        </row>
        <row r="2630">
          <cell r="A2630" t="str">
            <v>C029720</v>
          </cell>
          <cell r="B2630">
            <v>5310</v>
          </cell>
          <cell r="D2630" t="str">
            <v>DOTR-MHD#602059 Rte 41 over Karmer</v>
          </cell>
          <cell r="E2630" t="str">
            <v>P_Electric Distribution Line MA</v>
          </cell>
          <cell r="G2630" t="str">
            <v>49</v>
          </cell>
          <cell r="H2630" t="str">
            <v>15</v>
          </cell>
          <cell r="I2630" t="str">
            <v>WYMAN, ANNE</v>
          </cell>
          <cell r="J2630" t="str">
            <v>Statutory/Regulatory</v>
          </cell>
          <cell r="L2630" t="str">
            <v>Public Requirements</v>
          </cell>
          <cell r="M2630" t="str">
            <v>Specific</v>
          </cell>
          <cell r="O2630" t="str">
            <v>open</v>
          </cell>
          <cell r="P2630">
            <v>7998</v>
          </cell>
          <cell r="Q2630" t="str">
            <v>C29720</v>
          </cell>
          <cell r="R2630">
            <v>39664</v>
          </cell>
          <cell r="S2630" t="str">
            <v>osimba</v>
          </cell>
          <cell r="U2630" t="str">
            <v>DOTR-MHD#602059 - Rt 41 over Karmer Brook in Egromont _x000D_
Part 1- Rt 41/ Under Mountain Rd, Temp Relocate 3 Phase Line, Move 3 phase junction from P 46 So. Egremont Rd to P 1 Hillsdale Rd, Relocate P 1 Under mountain Rd (30' south) and</v>
          </cell>
          <cell r="V2630" t="str">
            <v xml:space="preserve">This is a fully Reimbursable Mass Highway project </v>
          </cell>
          <cell r="W2630" t="str">
            <v>This Project is in support of Mass Highways project # 602059 - Rte 41 over Karmer Brook in Egromont</v>
          </cell>
          <cell r="X2630" t="str">
            <v>Div Ops-NE Electric</v>
          </cell>
          <cell r="Y2630" t="str">
            <v>75005310E</v>
          </cell>
          <cell r="Z2630" t="str">
            <v>MAE1000 - MA Electric Distribution PC</v>
          </cell>
          <cell r="AA2630" t="str">
            <v>NONE</v>
          </cell>
          <cell r="AB2630" t="str">
            <v>MASS PLANT - MA 5310 - MAE1000</v>
          </cell>
          <cell r="AC2630" t="str">
            <v>A1 C1 X0</v>
          </cell>
          <cell r="AE2630">
            <v>1</v>
          </cell>
          <cell r="AF2630" t="str">
            <v>1</v>
          </cell>
          <cell r="AG2630">
            <v>39665</v>
          </cell>
          <cell r="AH2630">
            <v>30000</v>
          </cell>
        </row>
        <row r="2631">
          <cell r="A2631" t="str">
            <v>C029769</v>
          </cell>
          <cell r="B2631">
            <v>5310</v>
          </cell>
          <cell r="D2631" t="str">
            <v>Install 2 23kV Line Recl Amesbury 5</v>
          </cell>
          <cell r="E2631" t="str">
            <v>P_Electric Distribution Line MA</v>
          </cell>
          <cell r="F2631" t="str">
            <v>DCIG0508S5</v>
          </cell>
          <cell r="G2631" t="str">
            <v>45</v>
          </cell>
          <cell r="H2631" t="str">
            <v>29</v>
          </cell>
          <cell r="I2631" t="str">
            <v>GALGANO, ROBERT</v>
          </cell>
          <cell r="J2631" t="str">
            <v>System Capacity &amp; Performance</v>
          </cell>
          <cell r="K2631" t="str">
            <v>D_Non-REP LINE OTHER</v>
          </cell>
          <cell r="L2631" t="str">
            <v>Load Relief</v>
          </cell>
          <cell r="M2631" t="str">
            <v>Specific</v>
          </cell>
          <cell r="O2631" t="str">
            <v>open</v>
          </cell>
          <cell r="P2631">
            <v>8241</v>
          </cell>
          <cell r="Q2631" t="str">
            <v>C29769</v>
          </cell>
          <cell r="R2631">
            <v>39673</v>
          </cell>
          <cell r="S2631" t="str">
            <v>galgar</v>
          </cell>
          <cell r="U2631" t="str">
            <v>INSTALL: Two (2) 23 kV Line Reclosers, with LS Controls and Telemetrics communications, on 23 kV lines 2377 and 2396 on the Right-of-Way just outside the fence near Amesbury #5 substation.  Install associated distribution line transfo</v>
          </cell>
          <cell r="V2631" t="str">
            <v xml:space="preserve">  </v>
          </cell>
          <cell r="W2631" t="str">
            <v>Once the new W. Amesbury 115/23 kV substation is placed in service, the 4kV breakers at Amesbury #5 will be overdutied.  These breakers were replaced in 2000.  This work change the supply to one 23kV line, with automatic transfer to the backup line, so th</v>
          </cell>
          <cell r="X2631" t="str">
            <v>Div Ops-NE Electric</v>
          </cell>
          <cell r="Y2631" t="str">
            <v>75005310E</v>
          </cell>
          <cell r="Z2631" t="str">
            <v>MAE1000 - MA Electric Distribution PC</v>
          </cell>
          <cell r="AA2631" t="str">
            <v>NONE</v>
          </cell>
          <cell r="AB2631" t="str">
            <v>MASS PLANT - MA 5310 - MAE1000</v>
          </cell>
          <cell r="AC2631" t="str">
            <v>A1 C0 X0</v>
          </cell>
          <cell r="AE2631">
            <v>3</v>
          </cell>
          <cell r="AF2631" t="str">
            <v>3</v>
          </cell>
          <cell r="AG2631">
            <v>41213</v>
          </cell>
          <cell r="AH2631">
            <v>225300</v>
          </cell>
        </row>
        <row r="2632">
          <cell r="A2632" t="str">
            <v>C029772</v>
          </cell>
          <cell r="B2632">
            <v>5320</v>
          </cell>
          <cell r="C2632" t="str">
            <v>Massachusetts - East</v>
          </cell>
          <cell r="D2632" t="str">
            <v>I&amp;M - BN D-Line OH Work From Insp</v>
          </cell>
          <cell r="E2632" t="str">
            <v>P_Electric Distribution Line MA</v>
          </cell>
          <cell r="G2632" t="str">
            <v>40</v>
          </cell>
          <cell r="H2632" t="str">
            <v>15</v>
          </cell>
          <cell r="I2632" t="str">
            <v>PALUCH, EDWARD</v>
          </cell>
          <cell r="J2632" t="str">
            <v>Asset Condition</v>
          </cell>
          <cell r="K2632" t="str">
            <v>D_REP-Capital Related to OH Inspection Program</v>
          </cell>
          <cell r="L2632" t="str">
            <v>Asset Replacement - I&amp;M (NE)</v>
          </cell>
          <cell r="M2632" t="str">
            <v>Program</v>
          </cell>
          <cell r="N2632" t="str">
            <v>Capital Related to I&amp;M</v>
          </cell>
          <cell r="O2632" t="str">
            <v>Closed</v>
          </cell>
          <cell r="P2632">
            <v>7074</v>
          </cell>
          <cell r="Q2632" t="str">
            <v>C29772</v>
          </cell>
          <cell r="R2632">
            <v>39674</v>
          </cell>
          <cell r="S2632" t="str">
            <v>suarej</v>
          </cell>
          <cell r="U2632" t="str">
            <v>Capital and expense work associated with annual inspections of overhead distribution line facilities.</v>
          </cell>
          <cell r="V2632" t="str">
            <v xml:space="preserve">  </v>
          </cell>
          <cell r="W2632" t="str">
            <v xml:space="preserve">  </v>
          </cell>
          <cell r="X2632" t="str">
            <v>Div Ops-NE Electric</v>
          </cell>
          <cell r="Y2632" t="str">
            <v>75005320E</v>
          </cell>
          <cell r="Z2632" t="str">
            <v>MAE1000 - MA Electric Distribution PC</v>
          </cell>
          <cell r="AA2632" t="str">
            <v>NONE</v>
          </cell>
          <cell r="AB2632" t="str">
            <v>MASS PLANT - MA 5320 - MAE1000</v>
          </cell>
          <cell r="AE2632">
            <v>0</v>
          </cell>
        </row>
        <row r="2633">
          <cell r="A2633" t="str">
            <v>C029774</v>
          </cell>
          <cell r="B2633">
            <v>5310</v>
          </cell>
          <cell r="C2633" t="str">
            <v>Massachusetts - West</v>
          </cell>
          <cell r="D2633" t="str">
            <v>Revere 7J1 VC cable replacement</v>
          </cell>
          <cell r="E2633" t="str">
            <v>P_Electric Distribution Line MA</v>
          </cell>
          <cell r="G2633" t="str">
            <v>31</v>
          </cell>
          <cell r="H2633" t="str">
            <v>11</v>
          </cell>
          <cell r="I2633" t="str">
            <v>KERN, WILLIAM</v>
          </cell>
          <cell r="J2633" t="str">
            <v>Asset Condition</v>
          </cell>
          <cell r="K2633" t="str">
            <v>D_Non-REP LINE OTHER</v>
          </cell>
          <cell r="L2633" t="str">
            <v>Asset Replacement</v>
          </cell>
          <cell r="M2633" t="str">
            <v>Specific</v>
          </cell>
          <cell r="O2633" t="str">
            <v>cancelled</v>
          </cell>
          <cell r="P2633">
            <v>8498</v>
          </cell>
          <cell r="Q2633" t="str">
            <v>C29774</v>
          </cell>
          <cell r="R2633">
            <v>39675</v>
          </cell>
          <cell r="S2633" t="str">
            <v>prifte</v>
          </cell>
          <cell r="U2633" t="str">
            <v>Replace 1800 feet of VC cable with 3-500 Cu EPR 5kV cable from the station breaker to MH A-29 Vinal St, from MH A-29 to riser Pole 485 RTE 16, and also from MH A-29 to riser pole 3111 Vinal St.</v>
          </cell>
          <cell r="V2633" t="str">
            <v xml:space="preserve">  </v>
          </cell>
          <cell r="W2633" t="str">
            <v>The 7J1 is one of six feeders fed from Revere #7 substation. This feeder serves 587 customers in the town of Revere. The primary causes of outages were due to underground (UG) cable failures. From 2005 to 2007 there have been three UG cable failures all r</v>
          </cell>
          <cell r="X2633" t="str">
            <v>Conversion Only</v>
          </cell>
          <cell r="Y2633" t="str">
            <v>99995310E</v>
          </cell>
          <cell r="Z2633" t="str">
            <v>MAE1000 - MA Electric Distribution PC</v>
          </cell>
          <cell r="AA2633" t="str">
            <v>NONE</v>
          </cell>
          <cell r="AB2633" t="str">
            <v>SUB #7 REVERE - RAILROAD STREET, RE</v>
          </cell>
          <cell r="AE2633">
            <v>0</v>
          </cell>
          <cell r="AK2633">
            <v>41079</v>
          </cell>
        </row>
        <row r="2634">
          <cell r="A2634" t="str">
            <v>C029780</v>
          </cell>
          <cell r="B2634">
            <v>5310</v>
          </cell>
          <cell r="D2634" t="str">
            <v>Verizon requested pole replacements</v>
          </cell>
          <cell r="E2634" t="str">
            <v>P_Electric Distribution Line MA</v>
          </cell>
          <cell r="G2634" t="str">
            <v>49</v>
          </cell>
          <cell r="H2634" t="str">
            <v>NONE</v>
          </cell>
          <cell r="I2634" t="str">
            <v>KERN, WILLIAM</v>
          </cell>
          <cell r="J2634" t="str">
            <v>Statutory/Regulatory</v>
          </cell>
          <cell r="L2634" t="str">
            <v>Public Requirements</v>
          </cell>
          <cell r="M2634" t="str">
            <v>Specific</v>
          </cell>
          <cell r="O2634" t="str">
            <v>Closed</v>
          </cell>
          <cell r="P2634">
            <v>8766</v>
          </cell>
          <cell r="Q2634" t="str">
            <v>C29780</v>
          </cell>
          <cell r="R2634">
            <v>39675</v>
          </cell>
          <cell r="S2634" t="str">
            <v>dwyerj</v>
          </cell>
          <cell r="U2634" t="str">
            <v>Replace 100 poles in the Town of Methuen - Verizon request for FIOS placement</v>
          </cell>
          <cell r="V2634" t="str">
            <v xml:space="preserve">  </v>
          </cell>
          <cell r="W2634" t="str">
            <v>Verzion request</v>
          </cell>
          <cell r="X2634" t="str">
            <v>Div Ops-NE Electric</v>
          </cell>
          <cell r="Y2634" t="str">
            <v>75005310E</v>
          </cell>
          <cell r="Z2634" t="str">
            <v>MAE1000 - MA Electric Distribution PC</v>
          </cell>
          <cell r="AA2634" t="str">
            <v>NONE</v>
          </cell>
          <cell r="AB2634" t="str">
            <v>MASS PLANT - MA 5310 - MAE1000</v>
          </cell>
          <cell r="AE2634">
            <v>1</v>
          </cell>
          <cell r="AF2634" t="str">
            <v>1</v>
          </cell>
          <cell r="AG2634">
            <v>39720</v>
          </cell>
          <cell r="AH2634">
            <v>260000</v>
          </cell>
          <cell r="AI2634">
            <v>0</v>
          </cell>
          <cell r="AJ2634">
            <v>0</v>
          </cell>
          <cell r="AK2634">
            <v>0</v>
          </cell>
          <cell r="AL2634">
            <v>0</v>
          </cell>
          <cell r="AM2634">
            <v>1</v>
          </cell>
          <cell r="AN2634">
            <v>1</v>
          </cell>
        </row>
        <row r="2635">
          <cell r="A2635" t="str">
            <v>C029827</v>
          </cell>
          <cell r="B2635">
            <v>5310</v>
          </cell>
          <cell r="D2635" t="str">
            <v>23kV Line Caps Inst. - Rockport</v>
          </cell>
          <cell r="E2635" t="str">
            <v>P_Electric Distribution Line MA</v>
          </cell>
          <cell r="G2635" t="str">
            <v>18</v>
          </cell>
          <cell r="H2635" t="str">
            <v>NONE</v>
          </cell>
          <cell r="I2635" t="str">
            <v>KERN, WILLIAM</v>
          </cell>
          <cell r="J2635" t="str">
            <v>System Capacity &amp; Performance</v>
          </cell>
          <cell r="K2635" t="str">
            <v>D_Non-REP LINE OTHER</v>
          </cell>
          <cell r="L2635" t="str">
            <v>Load Relief</v>
          </cell>
          <cell r="M2635" t="str">
            <v>Specific</v>
          </cell>
          <cell r="O2635" t="str">
            <v>cancelled</v>
          </cell>
          <cell r="P2635">
            <v>7675</v>
          </cell>
          <cell r="Q2635" t="str">
            <v>C29827</v>
          </cell>
          <cell r="R2635">
            <v>39682</v>
          </cell>
          <cell r="S2635" t="str">
            <v>moreia</v>
          </cell>
          <cell r="U2635" t="str">
            <v>Low voltage problem in Rockport#40 and Riverdale#52 Substations.</v>
          </cell>
          <cell r="V2635" t="str">
            <v xml:space="preserve">  </v>
          </cell>
          <cell r="W2635" t="str">
            <v>Loss of 2324 or 2325 supply lines from E.Beverly#51 to Cape Ann on peak has resulted in unacceptable low voltages on the 4.16kV bus at Rockport and 13.2kV bus at Riverdale substation. Additionally, runs made with PSLF for loss of 2324 or 2325 resulted a m</v>
          </cell>
          <cell r="X2635" t="str">
            <v>Conversion Only</v>
          </cell>
          <cell r="Y2635" t="str">
            <v>99995310E</v>
          </cell>
          <cell r="Z2635" t="str">
            <v>MAE1000 - MA Electric Distribution PC</v>
          </cell>
          <cell r="AA2635" t="str">
            <v>NONE</v>
          </cell>
          <cell r="AB2635" t="str">
            <v>SUB #40 ROCKPORT - POOLES LANE, ROC</v>
          </cell>
          <cell r="AE2635">
            <v>0</v>
          </cell>
          <cell r="AK2635">
            <v>40408</v>
          </cell>
        </row>
        <row r="2636">
          <cell r="A2636" t="str">
            <v>C029904</v>
          </cell>
          <cell r="B2636">
            <v>5310</v>
          </cell>
          <cell r="D2636" t="str">
            <v>Andover#3 3J41 CT Replacement</v>
          </cell>
          <cell r="E2636" t="str">
            <v>P_Electric Distribution Sub MA</v>
          </cell>
          <cell r="G2636" t="str">
            <v>NONE</v>
          </cell>
          <cell r="H2636" t="str">
            <v>NONE</v>
          </cell>
          <cell r="O2636" t="str">
            <v>cancelled</v>
          </cell>
          <cell r="Q2636" t="str">
            <v>C29904</v>
          </cell>
          <cell r="R2636">
            <v>39687</v>
          </cell>
          <cell r="S2636" t="str">
            <v>moreia</v>
          </cell>
          <cell r="U2636" t="str">
            <v>The Andover#3 3J41 feeder will reach 100% of its summer normal rating during the 2009 summer peak period. Replacement of feeder CTs has been identified as the best means to increase the feeder rating.</v>
          </cell>
          <cell r="V2636" t="str">
            <v xml:space="preserve">  </v>
          </cell>
          <cell r="W2636" t="str">
            <v>The Andover#3 3J41 feeder will reach 100% of its summer normal rating during the 2009 summer peak period. Replacement of feeder CTs has been identified as the best means to increase the feeder rating.</v>
          </cell>
          <cell r="X2636" t="str">
            <v>Conversion Only</v>
          </cell>
          <cell r="Y2636" t="str">
            <v>99995310E</v>
          </cell>
          <cell r="Z2636" t="str">
            <v>MAE1000 - MA Electric Distribution PC</v>
          </cell>
          <cell r="AA2636" t="str">
            <v>NONE</v>
          </cell>
          <cell r="AB2636" t="str">
            <v>SUB #3 ANDOVER - LUPINE ROAD, ANDOV</v>
          </cell>
          <cell r="AE2636">
            <v>0</v>
          </cell>
          <cell r="AK2636">
            <v>39930</v>
          </cell>
        </row>
        <row r="2637">
          <cell r="A2637" t="str">
            <v>C029986</v>
          </cell>
          <cell r="B2637">
            <v>5310</v>
          </cell>
          <cell r="C2637" t="str">
            <v>Massachusetts - West</v>
          </cell>
          <cell r="D2637" t="str">
            <v>Bolton 318W3 Berlin Rd SPCA</v>
          </cell>
          <cell r="E2637" t="str">
            <v>P_Electric Distribution Line MA</v>
          </cell>
          <cell r="F2637" t="str">
            <v>USSC1209P187C</v>
          </cell>
          <cell r="G2637" t="str">
            <v>37</v>
          </cell>
          <cell r="H2637" t="str">
            <v>18</v>
          </cell>
          <cell r="I2637" t="str">
            <v>MOORE, TIMOTHY</v>
          </cell>
          <cell r="J2637" t="str">
            <v>Asset Condition</v>
          </cell>
          <cell r="K2637" t="str">
            <v>D_Non-REP LINE OTHER</v>
          </cell>
          <cell r="L2637" t="str">
            <v>Asset Replacement</v>
          </cell>
          <cell r="M2637" t="str">
            <v>Specific</v>
          </cell>
          <cell r="N2637" t="str">
            <v>Conductor Replacement</v>
          </cell>
          <cell r="O2637" t="str">
            <v>Closed</v>
          </cell>
          <cell r="P2637">
            <v>7771</v>
          </cell>
          <cell r="Q2637" t="str">
            <v>C29986</v>
          </cell>
          <cell r="R2637">
            <v>39699</v>
          </cell>
          <cell r="S2637" t="str">
            <v>walshn</v>
          </cell>
          <cell r="U2637" t="str">
            <v>Reconductor mainline on Berlin Rd. from town line to Wattaquadock, ~2 miles, with SPCA.  Reconductor ~4700' from P15 to P58 Wattaquadock, with 1/0 AL TW.</v>
          </cell>
          <cell r="V2637" t="str">
            <v xml:space="preserve">  </v>
          </cell>
          <cell r="W2637" t="str">
            <v>There have been six tree-related outages on the 318W3 that have locked out the P2 Woodward Ave. recloser, serving 512 customers.  The trees have been located from the Berlin/Bolton town line up to Wattaquadock Rd, ~2 miles.  The mainline is currently open</v>
          </cell>
          <cell r="X2637" t="str">
            <v>Div Ops-NE Electric</v>
          </cell>
          <cell r="Y2637" t="str">
            <v>75005310E</v>
          </cell>
          <cell r="Z2637" t="str">
            <v>MAE1000 - MA Electric Distribution PC</v>
          </cell>
          <cell r="AA2637" t="str">
            <v>NONE</v>
          </cell>
          <cell r="AB2637" t="str">
            <v>MASS PLANT - MA 5310 - MAE1000</v>
          </cell>
          <cell r="AE2637">
            <v>3</v>
          </cell>
          <cell r="AF2637" t="str">
            <v>3</v>
          </cell>
          <cell r="AG2637">
            <v>40220</v>
          </cell>
          <cell r="AH2637">
            <v>1484000</v>
          </cell>
          <cell r="AI2637">
            <v>0</v>
          </cell>
          <cell r="AJ2637">
            <v>0</v>
          </cell>
          <cell r="AK2637">
            <v>0</v>
          </cell>
          <cell r="AL2637">
            <v>1</v>
          </cell>
          <cell r="AM2637">
            <v>0</v>
          </cell>
          <cell r="AN2637">
            <v>1</v>
          </cell>
        </row>
        <row r="2638">
          <cell r="A2638" t="str">
            <v>C030045</v>
          </cell>
          <cell r="B2638">
            <v>5310</v>
          </cell>
          <cell r="D2638" t="str">
            <v>Metrotech</v>
          </cell>
          <cell r="E2638" t="str">
            <v>P_Electric GenPlant Fac IT Share MA</v>
          </cell>
          <cell r="G2638" t="str">
            <v>NONE</v>
          </cell>
          <cell r="H2638" t="str">
            <v>NONE</v>
          </cell>
          <cell r="L2638" t="str">
            <v>Facilities</v>
          </cell>
          <cell r="M2638" t="str">
            <v>Specific</v>
          </cell>
          <cell r="O2638" t="str">
            <v>open</v>
          </cell>
          <cell r="Q2638" t="str">
            <v>C30045</v>
          </cell>
          <cell r="R2638">
            <v>39701</v>
          </cell>
          <cell r="S2638" t="str">
            <v>leydens</v>
          </cell>
          <cell r="U2638" t="str">
            <v xml:space="preserve">  </v>
          </cell>
          <cell r="V2638" t="str">
            <v xml:space="preserve">  </v>
          </cell>
          <cell r="W2638" t="str">
            <v xml:space="preserve">  </v>
          </cell>
          <cell r="X2638" t="str">
            <v>Conversion Only</v>
          </cell>
          <cell r="Y2638" t="str">
            <v>99995310E</v>
          </cell>
          <cell r="Z2638" t="str">
            <v>MAE1000 - MA Electric Distribution PC</v>
          </cell>
          <cell r="AA2638" t="str">
            <v>NONE</v>
          </cell>
          <cell r="AB2638" t="str">
            <v>#1819 FDR 115KV MIDWAY SUB - FLOREN</v>
          </cell>
          <cell r="AC2638" t="str">
            <v>A1 C0 X1</v>
          </cell>
          <cell r="AE2638">
            <v>1</v>
          </cell>
          <cell r="AF2638" t="str">
            <v>1</v>
          </cell>
          <cell r="AG2638">
            <v>39702</v>
          </cell>
          <cell r="AH2638">
            <v>400000</v>
          </cell>
        </row>
        <row r="2639">
          <cell r="A2639" t="str">
            <v>C030087</v>
          </cell>
          <cell r="B2639">
            <v>5310</v>
          </cell>
          <cell r="D2639" t="str">
            <v>New Wibur Ave Somerset Reconductor</v>
          </cell>
          <cell r="E2639" t="str">
            <v>P_Electric Distribution Line MA</v>
          </cell>
          <cell r="G2639" t="str">
            <v>36</v>
          </cell>
          <cell r="H2639" t="str">
            <v>NONE</v>
          </cell>
          <cell r="I2639" t="str">
            <v>SARAIVA, JOAQUIM</v>
          </cell>
          <cell r="J2639" t="str">
            <v>System Capacity &amp; Performance</v>
          </cell>
          <cell r="K2639" t="str">
            <v>D_Non-REP LINE OTHER</v>
          </cell>
          <cell r="L2639" t="str">
            <v>Reliability - Dist</v>
          </cell>
          <cell r="M2639" t="str">
            <v>Specific</v>
          </cell>
          <cell r="O2639" t="str">
            <v>Closed</v>
          </cell>
          <cell r="P2639">
            <v>8369</v>
          </cell>
          <cell r="Q2639" t="str">
            <v>C30087</v>
          </cell>
          <cell r="R2639">
            <v>39702</v>
          </cell>
          <cell r="S2639" t="str">
            <v>reisnj</v>
          </cell>
          <cell r="U2639" t="str">
            <v>Reconductor 2700 circuit feet of existing Gray Spacer cable  with 477 AAC Open wire conductor, from pole 1, through pole 27, New Wilbur Ave, Somerset, MA.</v>
          </cell>
          <cell r="V2639" t="str">
            <v>This will be a walkin against FP C20406</v>
          </cell>
          <cell r="W2639" t="str">
            <v>A review of the reliability performance of the distribution system in the towns of Somerset, Swansea and Dighton reveals that a substantial number of outages can be attributed to faults related to the poor condition of grey spacer cable installed from the</v>
          </cell>
          <cell r="X2639" t="str">
            <v>Div Ops-NE Electric</v>
          </cell>
          <cell r="Y2639" t="str">
            <v>75005310E</v>
          </cell>
          <cell r="Z2639" t="str">
            <v>MAE1000 - MA Electric Distribution PC</v>
          </cell>
          <cell r="AA2639" t="str">
            <v>NONE</v>
          </cell>
          <cell r="AB2639" t="str">
            <v>MASS PLANT - MA 5310 - MAE1000</v>
          </cell>
          <cell r="AE2639">
            <v>1</v>
          </cell>
          <cell r="AF2639" t="str">
            <v>1</v>
          </cell>
          <cell r="AG2639">
            <v>39731</v>
          </cell>
          <cell r="AH2639">
            <v>212000</v>
          </cell>
          <cell r="AI2639">
            <v>0</v>
          </cell>
          <cell r="AJ2639">
            <v>0</v>
          </cell>
          <cell r="AK2639">
            <v>1</v>
          </cell>
          <cell r="AL2639">
            <v>0</v>
          </cell>
          <cell r="AM2639">
            <v>1</v>
          </cell>
          <cell r="AN2639">
            <v>1</v>
          </cell>
        </row>
        <row r="2640">
          <cell r="A2640" t="str">
            <v>C030090</v>
          </cell>
          <cell r="B2640">
            <v>5310</v>
          </cell>
          <cell r="D2640" t="str">
            <v>Wibur Ave, Somerset, Reconducter</v>
          </cell>
          <cell r="E2640" t="str">
            <v>P_Electric Distribution Line MA</v>
          </cell>
          <cell r="G2640" t="str">
            <v>36</v>
          </cell>
          <cell r="H2640" t="str">
            <v>NONE</v>
          </cell>
          <cell r="I2640" t="str">
            <v>SARAIVA, JOAQUIM</v>
          </cell>
          <cell r="J2640" t="str">
            <v>System Capacity &amp; Performance</v>
          </cell>
          <cell r="K2640" t="str">
            <v>D_Non-REP LINE OTHER</v>
          </cell>
          <cell r="L2640" t="str">
            <v>Reliability - Dist</v>
          </cell>
          <cell r="M2640" t="str">
            <v>Specific</v>
          </cell>
          <cell r="O2640" t="str">
            <v>Closed</v>
          </cell>
          <cell r="P2640">
            <v>8808</v>
          </cell>
          <cell r="Q2640" t="str">
            <v>C30090</v>
          </cell>
          <cell r="R2640">
            <v>39702</v>
          </cell>
          <cell r="S2640" t="str">
            <v>reisnj</v>
          </cell>
          <cell r="U2640" t="str">
            <v>Replace 3100' of existing gray spacer cable from pole 27 New Wilbur Ave to pole 32 Wilbur Ave Somerset.</v>
          </cell>
          <cell r="V2640" t="str">
            <v>This will be a walkin against C20406</v>
          </cell>
          <cell r="W2640" t="str">
            <v>A review of the reliability performance of the distribution system in the towns of Somerset, Swansea and Dighton reveals that a substantial number of outages can be attributed to faults related to the poor condition of grey spacer cable installed from the</v>
          </cell>
          <cell r="X2640" t="str">
            <v>Div Ops-NE Electric</v>
          </cell>
          <cell r="Y2640" t="str">
            <v>75005310E</v>
          </cell>
          <cell r="Z2640" t="str">
            <v>MAE1000 - MA Electric Distribution PC</v>
          </cell>
          <cell r="AA2640" t="str">
            <v>NONE</v>
          </cell>
          <cell r="AB2640" t="str">
            <v>MASS PLANT - MA 5310 - MAE1000</v>
          </cell>
          <cell r="AE2640">
            <v>1</v>
          </cell>
          <cell r="AF2640" t="str">
            <v>1</v>
          </cell>
          <cell r="AG2640">
            <v>39731</v>
          </cell>
          <cell r="AH2640">
            <v>250000</v>
          </cell>
          <cell r="AI2640">
            <v>0</v>
          </cell>
          <cell r="AJ2640">
            <v>0</v>
          </cell>
          <cell r="AK2640">
            <v>1</v>
          </cell>
          <cell r="AL2640">
            <v>0</v>
          </cell>
          <cell r="AM2640">
            <v>1</v>
          </cell>
          <cell r="AN2640">
            <v>1</v>
          </cell>
        </row>
        <row r="2641">
          <cell r="A2641" t="str">
            <v>C030092</v>
          </cell>
          <cell r="B2641">
            <v>5310</v>
          </cell>
          <cell r="D2641" t="str">
            <v>Riverside #17 ROW Reconductoring</v>
          </cell>
          <cell r="E2641" t="str">
            <v>P_Electric Distribution Line MA</v>
          </cell>
          <cell r="G2641" t="str">
            <v>36</v>
          </cell>
          <cell r="H2641" t="str">
            <v>NONE</v>
          </cell>
          <cell r="I2641" t="str">
            <v>SARAIVA, JOAQUIM</v>
          </cell>
          <cell r="J2641" t="str">
            <v>System Capacity &amp; Performance</v>
          </cell>
          <cell r="K2641" t="str">
            <v>D_Non-REP LINE OTHER</v>
          </cell>
          <cell r="L2641" t="str">
            <v>Reliability - Dist</v>
          </cell>
          <cell r="M2641" t="str">
            <v>Specific</v>
          </cell>
          <cell r="O2641" t="str">
            <v>Closed</v>
          </cell>
          <cell r="P2641">
            <v>8503</v>
          </cell>
          <cell r="Q2641" t="str">
            <v>C30092</v>
          </cell>
          <cell r="R2641">
            <v>39703</v>
          </cell>
          <cell r="S2641" t="str">
            <v>reisnj</v>
          </cell>
          <cell r="U2641" t="str">
            <v>Reconductor +/- 1300 circuit feet of existing gray spacer cable with 477 AAC Bare ifrom pole 23 Riverside #17 ROW, to pole 26 County St, Somerset, MA</v>
          </cell>
          <cell r="V2641" t="str">
            <v>Walkin against C20406</v>
          </cell>
          <cell r="W2641" t="str">
            <v>A review of the reliability performance of the distribution system in the towns of Somerset, Swansea and Dighton reveals that a substantial number of outages can be attributed to faults related to the poor condition of grey spacer cable installed from the</v>
          </cell>
          <cell r="X2641" t="str">
            <v>Div Ops-NE Electric</v>
          </cell>
          <cell r="Y2641" t="str">
            <v>75005310E</v>
          </cell>
          <cell r="Z2641" t="str">
            <v>MAE1000 - MA Electric Distribution PC</v>
          </cell>
          <cell r="AA2641" t="str">
            <v>NONE</v>
          </cell>
          <cell r="AB2641" t="str">
            <v>MASS PLANT - MA 5310 - MAE1000</v>
          </cell>
          <cell r="AE2641">
            <v>2</v>
          </cell>
          <cell r="AF2641" t="str">
            <v>2</v>
          </cell>
          <cell r="AG2641">
            <v>40001</v>
          </cell>
          <cell r="AH2641">
            <v>170000</v>
          </cell>
          <cell r="AI2641">
            <v>0</v>
          </cell>
          <cell r="AJ2641">
            <v>1</v>
          </cell>
          <cell r="AK2641">
            <v>1</v>
          </cell>
          <cell r="AL2641">
            <v>0</v>
          </cell>
          <cell r="AM2641">
            <v>1</v>
          </cell>
          <cell r="AN2641">
            <v>1</v>
          </cell>
        </row>
        <row r="2642">
          <cell r="A2642" t="str">
            <v>C030126</v>
          </cell>
          <cell r="B2642">
            <v>5310</v>
          </cell>
          <cell r="D2642" t="str">
            <v>Meadowbrook 23 kV getaway relocate</v>
          </cell>
          <cell r="E2642" t="str">
            <v>P_Electric Distribution Sub MA</v>
          </cell>
          <cell r="G2642" t="str">
            <v>41</v>
          </cell>
          <cell r="H2642" t="str">
            <v>NONE</v>
          </cell>
          <cell r="I2642" t="str">
            <v>BARYS, FRANCIS R</v>
          </cell>
          <cell r="J2642" t="str">
            <v>System Capacity &amp; Performance</v>
          </cell>
          <cell r="K2642" t="str">
            <v>D_Non-REP SUB OTHER</v>
          </cell>
          <cell r="L2642" t="str">
            <v>Load Relief</v>
          </cell>
          <cell r="M2642" t="str">
            <v>Specific</v>
          </cell>
          <cell r="O2642" t="str">
            <v>cancelled</v>
          </cell>
          <cell r="P2642">
            <v>7377</v>
          </cell>
          <cell r="Q2642" t="str">
            <v>C30126</v>
          </cell>
          <cell r="R2642">
            <v>39706</v>
          </cell>
          <cell r="S2642" t="str">
            <v>barys</v>
          </cell>
          <cell r="U2642" t="str">
            <v>Relocate the Meadowbrook 23 kV getaways to accommodate the new 115/13 kV substation.</v>
          </cell>
          <cell r="V2642" t="str">
            <v>Project C30126 replaced by C34678.  C30126 Ungapped--- Gap DOA transferred to C34678.</v>
          </cell>
          <cell r="W2642" t="str">
            <v>A new 115/13 kV substation is to be built at Meadowbrook #16.</v>
          </cell>
          <cell r="X2642" t="str">
            <v>Div Ops-NE Electric</v>
          </cell>
          <cell r="Y2642" t="str">
            <v>75005310E</v>
          </cell>
          <cell r="Z2642" t="str">
            <v>MAE1000 - MA Electric Distribution PC</v>
          </cell>
          <cell r="AA2642" t="str">
            <v>NONE</v>
          </cell>
          <cell r="AB2642" t="str">
            <v>SUB #16 MEADOWBROOK - OFF CHELMSFOR</v>
          </cell>
          <cell r="AE2642">
            <v>2</v>
          </cell>
          <cell r="AF2642" t="str">
            <v>2</v>
          </cell>
          <cell r="AG2642">
            <v>39996</v>
          </cell>
          <cell r="AH2642">
            <v>100000</v>
          </cell>
          <cell r="AK2642">
            <v>40198</v>
          </cell>
        </row>
        <row r="2643">
          <cell r="A2643" t="str">
            <v>C030147</v>
          </cell>
          <cell r="B2643">
            <v>5310</v>
          </cell>
          <cell r="D2643" t="str">
            <v>North Adams Paving</v>
          </cell>
          <cell r="E2643" t="str">
            <v>P_Electric GenPlant Fac IT Share MA</v>
          </cell>
          <cell r="G2643" t="str">
            <v>NONE</v>
          </cell>
          <cell r="H2643" t="str">
            <v>NONE</v>
          </cell>
          <cell r="O2643" t="str">
            <v>Closed</v>
          </cell>
          <cell r="Q2643" t="str">
            <v>C30147</v>
          </cell>
          <cell r="R2643">
            <v>39709</v>
          </cell>
          <cell r="S2643" t="str">
            <v>prescg</v>
          </cell>
          <cell r="U2643" t="str">
            <v>North Adams--Pave the parking lot</v>
          </cell>
          <cell r="V2643" t="str">
            <v xml:space="preserve">  </v>
          </cell>
          <cell r="W2643" t="str">
            <v xml:space="preserve">  </v>
          </cell>
          <cell r="X2643" t="str">
            <v>Div Ops-NE Electric</v>
          </cell>
          <cell r="Y2643" t="str">
            <v>75005310E</v>
          </cell>
          <cell r="Z2643" t="str">
            <v>MAE1000 - MA Electric Distribution PC</v>
          </cell>
          <cell r="AA2643" t="str">
            <v>NONE</v>
          </cell>
          <cell r="AB2643" t="str">
            <v xml:space="preserve">SERVICE BLDG - BROWN STREET, NORTH </v>
          </cell>
          <cell r="AE2643">
            <v>1</v>
          </cell>
          <cell r="AF2643" t="str">
            <v>1</v>
          </cell>
          <cell r="AG2643">
            <v>39709</v>
          </cell>
          <cell r="AH2643">
            <v>265000</v>
          </cell>
          <cell r="AI2643">
            <v>0</v>
          </cell>
          <cell r="AJ2643">
            <v>0</v>
          </cell>
          <cell r="AK2643">
            <v>0</v>
          </cell>
          <cell r="AL2643">
            <v>0</v>
          </cell>
          <cell r="AM2643">
            <v>1</v>
          </cell>
          <cell r="AN2643">
            <v>1</v>
          </cell>
        </row>
        <row r="2644">
          <cell r="A2644" t="str">
            <v>C030167</v>
          </cell>
          <cell r="B2644">
            <v>5310</v>
          </cell>
          <cell r="D2644" t="str">
            <v>Meadowbrook 2383 Getaway Recon.</v>
          </cell>
          <cell r="E2644" t="str">
            <v>P_Electric Distribution Line MA</v>
          </cell>
          <cell r="G2644" t="str">
            <v>41</v>
          </cell>
          <cell r="H2644" t="str">
            <v>NONE</v>
          </cell>
          <cell r="J2644" t="str">
            <v>System Capacity &amp; Performance</v>
          </cell>
          <cell r="K2644" t="str">
            <v>D_Non-REP LINE OTHER</v>
          </cell>
          <cell r="L2644" t="str">
            <v>Load Relief</v>
          </cell>
          <cell r="M2644" t="str">
            <v>Specific</v>
          </cell>
          <cell r="O2644" t="str">
            <v>cancelled</v>
          </cell>
          <cell r="P2644">
            <v>8294</v>
          </cell>
          <cell r="Q2644" t="str">
            <v>C30167</v>
          </cell>
          <cell r="R2644">
            <v>39713</v>
          </cell>
          <cell r="S2644" t="str">
            <v>barys</v>
          </cell>
          <cell r="U2644" t="str">
            <v>Reconductor the 2383 underground getaway at Meadowbrook #16 with 2-1000 copper cables.</v>
          </cell>
          <cell r="V2644" t="str">
            <v>Project C30167 replaced by C34678.  C30167 Ungapped--- Gap DOA transferred to C34678.</v>
          </cell>
          <cell r="W2644" t="str">
            <v>The 2383 line loading at Meadowbrook will reach 101% of its summer normal rating in 2009.</v>
          </cell>
          <cell r="X2644" t="str">
            <v>Div Ops-NE Electric</v>
          </cell>
          <cell r="Y2644" t="str">
            <v>75005310E</v>
          </cell>
          <cell r="Z2644" t="str">
            <v>MAE1000 - MA Electric Distribution PC</v>
          </cell>
          <cell r="AA2644" t="str">
            <v>NONE</v>
          </cell>
          <cell r="AB2644" t="str">
            <v>SUB #16 MEADOWBROOK - OFF CHELMSFOR</v>
          </cell>
          <cell r="AE2644">
            <v>2</v>
          </cell>
          <cell r="AF2644" t="str">
            <v>2</v>
          </cell>
          <cell r="AG2644">
            <v>39996</v>
          </cell>
          <cell r="AH2644">
            <v>100000</v>
          </cell>
          <cell r="AK2644">
            <v>40198</v>
          </cell>
        </row>
        <row r="2645">
          <cell r="A2645" t="str">
            <v>C030185</v>
          </cell>
          <cell r="B2645">
            <v>5310</v>
          </cell>
          <cell r="D2645" t="str">
            <v>Avalon Blue Hills - UCD</v>
          </cell>
          <cell r="E2645" t="str">
            <v>P_Electric Distribution Line MA</v>
          </cell>
          <cell r="G2645" t="str">
            <v>49</v>
          </cell>
          <cell r="H2645" t="str">
            <v>NONE</v>
          </cell>
          <cell r="I2645" t="str">
            <v>PARENTEAU, STEVE</v>
          </cell>
          <cell r="J2645" t="str">
            <v>Statutory/Regulatory</v>
          </cell>
          <cell r="K2645" t="str">
            <v>D_Non-REP LINE OTHER</v>
          </cell>
          <cell r="L2645" t="str">
            <v>New Business - Commercial</v>
          </cell>
          <cell r="M2645" t="str">
            <v>Specific</v>
          </cell>
          <cell r="O2645" t="str">
            <v>Closed</v>
          </cell>
          <cell r="P2645">
            <v>7750</v>
          </cell>
          <cell r="Q2645" t="str">
            <v>C30185</v>
          </cell>
          <cell r="R2645">
            <v>39714</v>
          </cell>
          <cell r="S2645" t="str">
            <v>antune</v>
          </cell>
          <cell r="U2645" t="str">
            <v>Commercial Underground Development - Install 10 padmount transformers, ~3,500' of 3-1C Cu 15Kv cable, relocate 10 poles, and replace 3 poles.</v>
          </cell>
          <cell r="V2645" t="str">
            <v xml:space="preserve">  </v>
          </cell>
          <cell r="W2645" t="str">
            <v>Avalon Blue Hills - 10 Building development in Randolph.  National Grid to install 10 padmount transformers, approximately 3500 feet of 3-1C 15Kv Cu conductor, relocate 10 poles, install one pole and replace three poles.</v>
          </cell>
          <cell r="X2645" t="str">
            <v>Div Ops-NE Electric</v>
          </cell>
          <cell r="Y2645" t="str">
            <v>75005310E</v>
          </cell>
          <cell r="Z2645" t="str">
            <v>MAE1000 - MA Electric Distribution PC</v>
          </cell>
          <cell r="AA2645" t="str">
            <v>NONE</v>
          </cell>
          <cell r="AB2645" t="str">
            <v>MASS PLANT - MA 5310 - MAE1000</v>
          </cell>
          <cell r="AE2645">
            <v>2</v>
          </cell>
          <cell r="AF2645" t="str">
            <v>2</v>
          </cell>
          <cell r="AG2645">
            <v>41213</v>
          </cell>
          <cell r="AH2645">
            <v>375000</v>
          </cell>
          <cell r="AI2645">
            <v>0</v>
          </cell>
          <cell r="AJ2645">
            <v>0</v>
          </cell>
          <cell r="AK2645">
            <v>0</v>
          </cell>
          <cell r="AL2645">
            <v>0</v>
          </cell>
          <cell r="AM2645">
            <v>1</v>
          </cell>
          <cell r="AN2645">
            <v>1</v>
          </cell>
        </row>
        <row r="2646">
          <cell r="A2646" t="str">
            <v>C030208</v>
          </cell>
          <cell r="B2646">
            <v>5310</v>
          </cell>
          <cell r="D2646" t="str">
            <v>Hampden Sub - New 3.6 MVAR Cap Bank</v>
          </cell>
          <cell r="E2646" t="str">
            <v>P_Dist by Transmission Sub MA</v>
          </cell>
          <cell r="F2646" t="str">
            <v>SG 068</v>
          </cell>
          <cell r="G2646" t="str">
            <v>NONE</v>
          </cell>
          <cell r="H2646" t="str">
            <v>NONE</v>
          </cell>
          <cell r="L2646" t="str">
            <v>Load Relief</v>
          </cell>
          <cell r="M2646" t="str">
            <v>Specific</v>
          </cell>
          <cell r="O2646" t="str">
            <v>cancelled</v>
          </cell>
          <cell r="Q2646" t="str">
            <v>C30208</v>
          </cell>
          <cell r="R2646">
            <v>39716</v>
          </cell>
          <cell r="S2646" t="str">
            <v>allenw</v>
          </cell>
          <cell r="U2646" t="str">
            <v>Add new substation cap bank for voltage support</v>
          </cell>
          <cell r="V2646" t="str">
            <v>Western Mass Transmission Study</v>
          </cell>
          <cell r="W2646" t="str">
            <v>Voltage Support</v>
          </cell>
          <cell r="X2646" t="str">
            <v>Div Ops-NE Electric</v>
          </cell>
          <cell r="Y2646" t="str">
            <v>75005310E</v>
          </cell>
          <cell r="Z2646" t="str">
            <v>MAE1000 - MA Electric Distribution PC</v>
          </cell>
          <cell r="AA2646" t="str">
            <v>NONE</v>
          </cell>
          <cell r="AB2646" t="str">
            <v>SUB #524 HAMPDEN, HAMPDEN</v>
          </cell>
          <cell r="AE2646">
            <v>3</v>
          </cell>
          <cell r="AF2646" t="str">
            <v>3</v>
          </cell>
          <cell r="AG2646">
            <v>39934</v>
          </cell>
          <cell r="AH2646">
            <v>317000</v>
          </cell>
          <cell r="AK2646">
            <v>40037</v>
          </cell>
        </row>
        <row r="2647">
          <cell r="A2647" t="str">
            <v>C030209</v>
          </cell>
          <cell r="B2647">
            <v>5310</v>
          </cell>
          <cell r="D2647" t="str">
            <v>Shaker Rd Sub - Add new cap bank</v>
          </cell>
          <cell r="E2647" t="str">
            <v>P_Dist by Transmission Sub MA</v>
          </cell>
          <cell r="F2647" t="str">
            <v>SG 068</v>
          </cell>
          <cell r="G2647" t="str">
            <v>NONE</v>
          </cell>
          <cell r="H2647" t="str">
            <v>NONE</v>
          </cell>
          <cell r="L2647" t="str">
            <v>Load Relief</v>
          </cell>
          <cell r="M2647" t="str">
            <v>Specific</v>
          </cell>
          <cell r="O2647" t="str">
            <v>cancelled</v>
          </cell>
          <cell r="Q2647" t="str">
            <v>C30209</v>
          </cell>
          <cell r="R2647">
            <v>39716</v>
          </cell>
          <cell r="S2647" t="str">
            <v>allenw</v>
          </cell>
          <cell r="U2647" t="str">
            <v>Add new substation cap bank, 3.6 MVar, for voltage support</v>
          </cell>
          <cell r="V2647" t="str">
            <v>Per Western Massachusetts Transmission Study</v>
          </cell>
          <cell r="W2647" t="str">
            <v>Voltage support</v>
          </cell>
          <cell r="X2647" t="str">
            <v>Div Ops-NE Electric</v>
          </cell>
          <cell r="Y2647" t="str">
            <v>75005310E</v>
          </cell>
          <cell r="Z2647" t="str">
            <v>MAE1000 - MA Electric Distribution PC</v>
          </cell>
          <cell r="AA2647" t="str">
            <v>NONE</v>
          </cell>
          <cell r="AB2647" t="str">
            <v>SUB #522 SHAKER ROAD, EAST LONGMEAD</v>
          </cell>
          <cell r="AE2647">
            <v>4</v>
          </cell>
          <cell r="AF2647" t="str">
            <v>4</v>
          </cell>
          <cell r="AG2647">
            <v>40052</v>
          </cell>
          <cell r="AH2647">
            <v>0</v>
          </cell>
          <cell r="AK2647">
            <v>40032</v>
          </cell>
        </row>
        <row r="2648">
          <cell r="A2648" t="str">
            <v>C030210</v>
          </cell>
          <cell r="B2648">
            <v>5310</v>
          </cell>
          <cell r="D2648" t="str">
            <v>E Longmeadow Sub - Add new cap bank</v>
          </cell>
          <cell r="E2648" t="str">
            <v>P_Dist by Transmission Sub MA</v>
          </cell>
          <cell r="G2648" t="str">
            <v>NONE</v>
          </cell>
          <cell r="H2648" t="str">
            <v>NONE</v>
          </cell>
          <cell r="L2648" t="str">
            <v>Load Relief</v>
          </cell>
          <cell r="M2648" t="str">
            <v>Specific</v>
          </cell>
          <cell r="O2648" t="str">
            <v>cancelled</v>
          </cell>
          <cell r="Q2648" t="str">
            <v>C30210</v>
          </cell>
          <cell r="R2648">
            <v>39716</v>
          </cell>
          <cell r="S2648" t="str">
            <v>allenw</v>
          </cell>
          <cell r="U2648" t="str">
            <v>Add new 3.6 MVar cap bank for voltage support</v>
          </cell>
          <cell r="V2648" t="str">
            <v>Per Western Massachusetts Transmission Study</v>
          </cell>
          <cell r="W2648" t="str">
            <v>Voltage support</v>
          </cell>
          <cell r="X2648" t="str">
            <v>Div Ops-NE Electric</v>
          </cell>
          <cell r="Y2648" t="str">
            <v>75005310E</v>
          </cell>
          <cell r="Z2648" t="str">
            <v>MAE1000 - MA Electric Distribution PC</v>
          </cell>
          <cell r="AA2648" t="str">
            <v>NONE</v>
          </cell>
          <cell r="AB2648" t="str">
            <v>SUB #508 EAST LONGMEADOW, EAST LONG</v>
          </cell>
          <cell r="AE2648">
            <v>0</v>
          </cell>
          <cell r="AK2648">
            <v>39729</v>
          </cell>
        </row>
        <row r="2649">
          <cell r="A2649" t="str">
            <v>C030211</v>
          </cell>
          <cell r="B2649">
            <v>5310</v>
          </cell>
          <cell r="D2649" t="str">
            <v>Wilbraham Sub - New Cap Bank</v>
          </cell>
          <cell r="E2649" t="str">
            <v>P_Dist by Transmission Sub MA</v>
          </cell>
          <cell r="G2649" t="str">
            <v>NONE</v>
          </cell>
          <cell r="H2649" t="str">
            <v>NONE</v>
          </cell>
          <cell r="L2649" t="str">
            <v>Load Relief</v>
          </cell>
          <cell r="M2649" t="str">
            <v>Specific</v>
          </cell>
          <cell r="O2649" t="str">
            <v>cancelled</v>
          </cell>
          <cell r="Q2649" t="str">
            <v>C30211</v>
          </cell>
          <cell r="R2649">
            <v>39716</v>
          </cell>
          <cell r="S2649" t="str">
            <v>allenw</v>
          </cell>
          <cell r="U2649" t="str">
            <v>Add new 3.6 MVar cap bank for voltage support</v>
          </cell>
          <cell r="V2649" t="str">
            <v>Reference Western Massachusetts Transmission Study</v>
          </cell>
          <cell r="W2649" t="str">
            <v>Voltage support</v>
          </cell>
          <cell r="X2649" t="str">
            <v>Div Ops-NE Electric</v>
          </cell>
          <cell r="Y2649" t="str">
            <v>75005310E</v>
          </cell>
          <cell r="Z2649" t="str">
            <v>MAE1000 - MA Electric Distribution PC</v>
          </cell>
          <cell r="AA2649" t="str">
            <v>NONE</v>
          </cell>
          <cell r="AB2649" t="str">
            <v>SUB #507 WILBRAHAM, WILBRAHAM</v>
          </cell>
          <cell r="AE2649">
            <v>0</v>
          </cell>
          <cell r="AK2649">
            <v>39729</v>
          </cell>
        </row>
        <row r="2650">
          <cell r="A2650" t="str">
            <v>C030224</v>
          </cell>
          <cell r="B2650">
            <v>5310</v>
          </cell>
          <cell r="D2650" t="str">
            <v>CE-Reconductor HT42 Line UG</v>
          </cell>
          <cell r="E2650" t="str">
            <v>P_Electric Distribution Line MA</v>
          </cell>
          <cell r="G2650" t="str">
            <v>NONE</v>
          </cell>
          <cell r="H2650" t="str">
            <v>NONE</v>
          </cell>
          <cell r="I2650" t="str">
            <v>KERN, WILLIAM</v>
          </cell>
          <cell r="L2650" t="str">
            <v>Reliability - Dist</v>
          </cell>
          <cell r="M2650" t="str">
            <v>Specific</v>
          </cell>
          <cell r="O2650" t="str">
            <v>cancelled</v>
          </cell>
          <cell r="Q2650" t="str">
            <v>C30224</v>
          </cell>
          <cell r="R2650">
            <v>39717</v>
          </cell>
          <cell r="S2650" t="str">
            <v>bauer</v>
          </cell>
          <cell r="U2650" t="str">
            <v>It is recommended to reconductor the underground cable from Stearns Street Substation to pole 254 Main Street.  Three of the five supply outages were caused by faults in this section of the HT42 feeder.  Six sections of this cable have recently been recon</v>
          </cell>
          <cell r="V2650" t="str">
            <v xml:space="preserve">  </v>
          </cell>
          <cell r="W2650" t="str">
            <v>Three of the five supply outages between 2006 and 2008 were caused by faults in the section of the HT42 feeder between the Stearns Street Sub and pole 254 Main Street.  Six sections of this cable have recently been reconductored (from pole 1 to manhole 15</v>
          </cell>
          <cell r="X2650" t="str">
            <v>Div Ops-NE Electric</v>
          </cell>
          <cell r="Y2650" t="str">
            <v>75005310E</v>
          </cell>
          <cell r="Z2650" t="str">
            <v>MAE1000 - MA Electric Distribution PC</v>
          </cell>
          <cell r="AA2650" t="str">
            <v>NONE</v>
          </cell>
          <cell r="AB2650" t="str">
            <v>MASS PLANT - MA 5310 - MAE1000</v>
          </cell>
          <cell r="AE2650">
            <v>0</v>
          </cell>
          <cell r="AK2650">
            <v>41073</v>
          </cell>
        </row>
        <row r="2651">
          <cell r="A2651" t="str">
            <v>C030225</v>
          </cell>
          <cell r="B2651">
            <v>5310</v>
          </cell>
          <cell r="D2651" t="str">
            <v>6C4 Mainline Cable Replacement</v>
          </cell>
          <cell r="E2651" t="str">
            <v>P_Electric Distribution Line MA</v>
          </cell>
          <cell r="G2651" t="str">
            <v>36</v>
          </cell>
          <cell r="H2651" t="str">
            <v>12</v>
          </cell>
          <cell r="I2651" t="str">
            <v>HALL, TIMOTHY</v>
          </cell>
          <cell r="J2651" t="str">
            <v>Asset Condition</v>
          </cell>
          <cell r="K2651" t="str">
            <v>D_REP-UG Cable Replacements</v>
          </cell>
          <cell r="L2651" t="str">
            <v>Asset Replacement</v>
          </cell>
          <cell r="M2651" t="str">
            <v>Specific</v>
          </cell>
          <cell r="N2651" t="str">
            <v>UG Cable Replacements</v>
          </cell>
          <cell r="O2651" t="str">
            <v>open</v>
          </cell>
          <cell r="P2651">
            <v>7710</v>
          </cell>
          <cell r="Q2651" t="str">
            <v>C30225</v>
          </cell>
          <cell r="R2651">
            <v>39717</v>
          </cell>
          <cell r="S2651" t="str">
            <v>prifte</v>
          </cell>
          <cell r="U2651" t="str">
            <v>The Glendale 6C4 getaway cable of the feeder which runs for 4500 feet is Varnished Cambric (VC) cable. Replace 4500 feet of VC cable with 3-500 Cu EPR 15kV cable.</v>
          </cell>
          <cell r="V2651" t="str">
            <v xml:space="preserve">Sanction from $50k to $495K email sent by Julie Spaziano. Document attachment. Details on justification and scope tab. </v>
          </cell>
          <cell r="W2651" t="str">
            <v>Please refere to the attachment Glendale_6C4_FY09_ERR</v>
          </cell>
          <cell r="X2651" t="str">
            <v>Div Ops-NE Electric</v>
          </cell>
          <cell r="Y2651" t="str">
            <v>75005310E</v>
          </cell>
          <cell r="Z2651" t="str">
            <v>MAE1000 - MA Electric Distribution PC</v>
          </cell>
          <cell r="AA2651" t="str">
            <v>NONE</v>
          </cell>
          <cell r="AB2651" t="str">
            <v>SUB #6 GLENDALE - BROADWAY &amp; OAKLAN</v>
          </cell>
          <cell r="AC2651" t="str">
            <v>A2 C1 X0</v>
          </cell>
          <cell r="AE2651">
            <v>5</v>
          </cell>
          <cell r="AF2651" t="str">
            <v>5</v>
          </cell>
          <cell r="AG2651">
            <v>41667</v>
          </cell>
          <cell r="AH2651">
            <v>495000</v>
          </cell>
        </row>
        <row r="2652">
          <cell r="A2652" t="str">
            <v>C030226</v>
          </cell>
          <cell r="B2652">
            <v>5310</v>
          </cell>
          <cell r="D2652" t="str">
            <v>6C2 Mainline Cable replacement</v>
          </cell>
          <cell r="E2652" t="str">
            <v>P_Electric Distribution Line MA</v>
          </cell>
          <cell r="G2652" t="str">
            <v>36</v>
          </cell>
          <cell r="H2652" t="str">
            <v>12</v>
          </cell>
          <cell r="I2652" t="str">
            <v>COURCY, PHIL</v>
          </cell>
          <cell r="J2652" t="str">
            <v>Asset Condition</v>
          </cell>
          <cell r="K2652" t="str">
            <v>D_REP-UG Cable Replacements</v>
          </cell>
          <cell r="L2652" t="str">
            <v>Asset Replacement</v>
          </cell>
          <cell r="M2652" t="str">
            <v>Specific</v>
          </cell>
          <cell r="N2652" t="str">
            <v>UG Cable Replacements</v>
          </cell>
          <cell r="O2652" t="str">
            <v>open</v>
          </cell>
          <cell r="P2652">
            <v>7709</v>
          </cell>
          <cell r="Q2652" t="str">
            <v>C30226</v>
          </cell>
          <cell r="R2652">
            <v>39717</v>
          </cell>
          <cell r="S2652" t="str">
            <v>prifte</v>
          </cell>
          <cell r="U2652" t="str">
            <v>The Glendale 6C2 getaway cable of the feeder which runs for 3000 feet is Paper and Lead (P&amp;L) cable.  Replacement of the P&amp;L sections will help reduce future outages in this section._x000D_
 _x000D_
Looking at the history of the cable failures, i</v>
          </cell>
          <cell r="V2652" t="str">
            <v xml:space="preserve">  </v>
          </cell>
          <cell r="W2652" t="str">
            <v>Please see attachment Glendale_6C2_FY09_ERR</v>
          </cell>
          <cell r="X2652" t="str">
            <v>Div Ops-NE Electric</v>
          </cell>
          <cell r="Y2652" t="str">
            <v>75005310E</v>
          </cell>
          <cell r="Z2652" t="str">
            <v>MAE1000 - MA Electric Distribution PC</v>
          </cell>
          <cell r="AA2652" t="str">
            <v>NONE</v>
          </cell>
          <cell r="AB2652" t="str">
            <v>SUB #6 GLENDALE - BROADWAY &amp; OAKLAN</v>
          </cell>
          <cell r="AC2652" t="str">
            <v>A2 C0 X0</v>
          </cell>
          <cell r="AE2652">
            <v>3</v>
          </cell>
          <cell r="AF2652" t="str">
            <v>3</v>
          </cell>
          <cell r="AG2652">
            <v>41213</v>
          </cell>
          <cell r="AH2652">
            <v>50000</v>
          </cell>
        </row>
        <row r="2653">
          <cell r="A2653" t="str">
            <v>C030247</v>
          </cell>
          <cell r="B2653">
            <v>5310</v>
          </cell>
          <cell r="D2653" t="str">
            <v>Work for NERC-CIP Cyber Security</v>
          </cell>
          <cell r="E2653" t="str">
            <v>P_Electric Distribution Sub MA</v>
          </cell>
          <cell r="F2653" t="str">
            <v>AMIC 0883</v>
          </cell>
          <cell r="G2653" t="str">
            <v>49</v>
          </cell>
          <cell r="H2653" t="str">
            <v>15</v>
          </cell>
          <cell r="J2653" t="str">
            <v>Statutory/Regulatory</v>
          </cell>
          <cell r="L2653" t="str">
            <v>Public Requirements</v>
          </cell>
          <cell r="M2653" t="str">
            <v>Specific</v>
          </cell>
          <cell r="O2653" t="str">
            <v>Closed</v>
          </cell>
          <cell r="P2653">
            <v>7613</v>
          </cell>
          <cell r="Q2653" t="str">
            <v>C30247</v>
          </cell>
          <cell r="R2653">
            <v>39720</v>
          </cell>
          <cell r="S2653" t="str">
            <v>nanglf</v>
          </cell>
          <cell r="U2653" t="str">
            <v>This work is for substations to meet mandatory NERC-CIP Cyber Security requirements</v>
          </cell>
          <cell r="V2653" t="str">
            <v>Distribution managed by Distribution Cancelled because the assets being replaced are Nantucket assets.</v>
          </cell>
          <cell r="W2653" t="str">
            <v xml:space="preserve">  </v>
          </cell>
          <cell r="X2653" t="str">
            <v>Conversion Only</v>
          </cell>
          <cell r="Y2653" t="str">
            <v>99995310E</v>
          </cell>
          <cell r="Z2653" t="str">
            <v>MAE1000 - MA Electric Distribution PC</v>
          </cell>
          <cell r="AA2653" t="str">
            <v>NONE</v>
          </cell>
          <cell r="AB2653" t="str">
            <v xml:space="preserve">COMPANY 5310 LEVEL ELECT DIST </v>
          </cell>
          <cell r="AE2653">
            <v>1</v>
          </cell>
          <cell r="AF2653" t="str">
            <v>1</v>
          </cell>
          <cell r="AG2653">
            <v>39720</v>
          </cell>
          <cell r="AH2653">
            <v>61306</v>
          </cell>
          <cell r="AI2653">
            <v>1</v>
          </cell>
          <cell r="AJ2653">
            <v>1</v>
          </cell>
          <cell r="AK2653">
            <v>1</v>
          </cell>
          <cell r="AL2653">
            <v>0</v>
          </cell>
          <cell r="AM2653">
            <v>1</v>
          </cell>
          <cell r="AN2653">
            <v>1</v>
          </cell>
        </row>
        <row r="2654">
          <cell r="A2654" t="str">
            <v>C030285</v>
          </cell>
          <cell r="B2654">
            <v>5310</v>
          </cell>
          <cell r="D2654" t="str">
            <v>36 Mill Street Leominster, MA</v>
          </cell>
          <cell r="E2654" t="str">
            <v>P_Electric GenPlant Fac IT Share MA</v>
          </cell>
          <cell r="G2654" t="str">
            <v>NONE</v>
          </cell>
          <cell r="H2654" t="str">
            <v>NONE</v>
          </cell>
          <cell r="O2654" t="str">
            <v>Closed</v>
          </cell>
          <cell r="Q2654" t="str">
            <v>C30285</v>
          </cell>
          <cell r="R2654">
            <v>39722</v>
          </cell>
          <cell r="S2654" t="str">
            <v>leydens</v>
          </cell>
          <cell r="U2654" t="str">
            <v xml:space="preserve">Installation of Concrete Block Retaining Wall_x000D_
</v>
          </cell>
          <cell r="V2654" t="str">
            <v xml:space="preserve">Per Jim Thanasoulis (KeySpan)_x000D_
</v>
          </cell>
          <cell r="W2654" t="str">
            <v xml:space="preserve">  </v>
          </cell>
          <cell r="X2654" t="str">
            <v>Conversion Only</v>
          </cell>
          <cell r="Y2654" t="str">
            <v>99995310E</v>
          </cell>
          <cell r="Z2654" t="str">
            <v>MAE1000 - MA Electric Distribution PC</v>
          </cell>
          <cell r="AA2654" t="str">
            <v>NONE</v>
          </cell>
          <cell r="AB2654" t="str">
            <v>MASS PLANT - MA 5310 - MAE1000</v>
          </cell>
          <cell r="AE2654">
            <v>1</v>
          </cell>
          <cell r="AF2654" t="str">
            <v>1</v>
          </cell>
          <cell r="AG2654">
            <v>39722</v>
          </cell>
          <cell r="AH2654">
            <v>0</v>
          </cell>
          <cell r="AI2654">
            <v>1</v>
          </cell>
          <cell r="AJ2654">
            <v>1</v>
          </cell>
          <cell r="AK2654">
            <v>1</v>
          </cell>
          <cell r="AL2654">
            <v>0</v>
          </cell>
          <cell r="AM2654">
            <v>1</v>
          </cell>
          <cell r="AN2654">
            <v>1</v>
          </cell>
        </row>
        <row r="2655">
          <cell r="A2655" t="str">
            <v>C030304</v>
          </cell>
          <cell r="B2655">
            <v>5310</v>
          </cell>
          <cell r="D2655" t="str">
            <v>Worc Vault 17 Replace Network Unit</v>
          </cell>
          <cell r="E2655" t="str">
            <v>P_Electric Distribution Line MA</v>
          </cell>
          <cell r="G2655" t="str">
            <v>49</v>
          </cell>
          <cell r="H2655" t="str">
            <v>NONE</v>
          </cell>
          <cell r="J2655" t="str">
            <v>Damage/Failure</v>
          </cell>
          <cell r="L2655" t="str">
            <v>Damage/Failure</v>
          </cell>
          <cell r="M2655" t="str">
            <v>Specific</v>
          </cell>
          <cell r="O2655" t="str">
            <v>Closed</v>
          </cell>
          <cell r="P2655">
            <v>8829</v>
          </cell>
          <cell r="Q2655" t="str">
            <v>C30304</v>
          </cell>
          <cell r="R2655">
            <v>39723</v>
          </cell>
          <cell r="S2655" t="str">
            <v>mungov</v>
          </cell>
          <cell r="U2655" t="str">
            <v>Replace failed network protector, add new conduit from vault to adjacent manholes, replace network transformer, repair the rotted ceiling beams.Worcester Mass.</v>
          </cell>
          <cell r="V2655" t="str">
            <v xml:space="preserve">  </v>
          </cell>
          <cell r="W2655" t="str">
            <v xml:space="preserve">  </v>
          </cell>
          <cell r="X2655" t="str">
            <v>Div Ops-NE Electric</v>
          </cell>
          <cell r="Y2655" t="str">
            <v>75005310E</v>
          </cell>
          <cell r="Z2655" t="str">
            <v>MAE1000 - MA Electric Distribution PC</v>
          </cell>
          <cell r="AA2655" t="str">
            <v>NONE</v>
          </cell>
          <cell r="AB2655" t="str">
            <v>MASS PLANT - MA 5310 - MAE1000</v>
          </cell>
          <cell r="AE2655">
            <v>3</v>
          </cell>
          <cell r="AF2655" t="str">
            <v>3</v>
          </cell>
          <cell r="AG2655">
            <v>39981</v>
          </cell>
          <cell r="AH2655">
            <v>292000</v>
          </cell>
          <cell r="AI2655">
            <v>0</v>
          </cell>
          <cell r="AJ2655">
            <v>0</v>
          </cell>
          <cell r="AK2655">
            <v>0</v>
          </cell>
          <cell r="AL2655">
            <v>0</v>
          </cell>
          <cell r="AM2655">
            <v>1</v>
          </cell>
          <cell r="AN2655">
            <v>1</v>
          </cell>
        </row>
        <row r="2656">
          <cell r="A2656" t="str">
            <v>C030364</v>
          </cell>
          <cell r="B2656">
            <v>5310</v>
          </cell>
          <cell r="D2656" t="str">
            <v>BS PLAIN- Maintain 2289 line</v>
          </cell>
          <cell r="E2656" t="str">
            <v>P_Electric Distribution Line MA</v>
          </cell>
          <cell r="G2656" t="str">
            <v>30</v>
          </cell>
          <cell r="H2656" t="str">
            <v>NONE</v>
          </cell>
          <cell r="I2656" t="str">
            <v>THOMPSON, JOHN</v>
          </cell>
          <cell r="J2656" t="str">
            <v>System Capacity &amp; Performance</v>
          </cell>
          <cell r="K2656" t="str">
            <v>D_Non-REP LINE OTHER</v>
          </cell>
          <cell r="L2656" t="str">
            <v>Reliability - Dist</v>
          </cell>
          <cell r="M2656" t="str">
            <v>Specific</v>
          </cell>
          <cell r="O2656" t="str">
            <v>Closed</v>
          </cell>
          <cell r="P2656">
            <v>7812</v>
          </cell>
          <cell r="Q2656" t="str">
            <v>C30364</v>
          </cell>
          <cell r="R2656">
            <v>39730</v>
          </cell>
          <cell r="S2656" t="str">
            <v>xavies</v>
          </cell>
          <cell r="U2656" t="str">
            <v>From Dick Feen's 'Union Loop North Storms Study Estimates, the 2289 line from Mansfield to Plainville are in need of maintenance.  STORMS workorder 1256658.</v>
          </cell>
          <cell r="V2656" t="str">
            <v>This project is being included in the Union Loop Radial Configuration Plan.</v>
          </cell>
          <cell r="W2656" t="str">
            <v>It was determined that maintenance would need to be performed on the 2289 line in order to keep the line in service for the next 10 years.</v>
          </cell>
          <cell r="X2656" t="str">
            <v>Div Ops-NE Electric</v>
          </cell>
          <cell r="Y2656" t="str">
            <v>75005310E</v>
          </cell>
          <cell r="Z2656" t="str">
            <v>MAE1000 - MA Electric Distribution PC</v>
          </cell>
          <cell r="AA2656" t="str">
            <v>NONE</v>
          </cell>
          <cell r="AB2656" t="str">
            <v>MASS PLANT - MA 5310 - MAE1000</v>
          </cell>
          <cell r="AE2656">
            <v>0</v>
          </cell>
        </row>
        <row r="2657">
          <cell r="A2657" t="str">
            <v>C030365</v>
          </cell>
          <cell r="B2657">
            <v>5310</v>
          </cell>
          <cell r="D2657" t="str">
            <v>BS-ULOOP Sub Bus Upgrds and Rmvls</v>
          </cell>
          <cell r="E2657" t="str">
            <v>P_Electric Distribution Sub MA</v>
          </cell>
          <cell r="G2657" t="str">
            <v>35</v>
          </cell>
          <cell r="H2657" t="str">
            <v>NONE</v>
          </cell>
          <cell r="I2657" t="str">
            <v>NARLA, GANGADHAR</v>
          </cell>
          <cell r="J2657" t="str">
            <v>System Capacity &amp; Performance</v>
          </cell>
          <cell r="K2657" t="str">
            <v>D_Non-REP SUB OTHER</v>
          </cell>
          <cell r="L2657" t="str">
            <v>Load Relief</v>
          </cell>
          <cell r="M2657" t="str">
            <v>Specific</v>
          </cell>
          <cell r="O2657" t="str">
            <v>cancelled</v>
          </cell>
          <cell r="P2657">
            <v>7223</v>
          </cell>
          <cell r="Q2657" t="str">
            <v>C30365</v>
          </cell>
          <cell r="R2657">
            <v>39730</v>
          </cell>
          <cell r="S2657" t="str">
            <v>xavies</v>
          </cell>
          <cell r="U2657" t="str">
            <v>Per the Union Loop Radial Configuration Plan, bus upgrades at both Foxboro #1 and Foxboro #2 substations.  Also, reset, replace or remove Wrentham 2287 breaker to eliminate a safe-carry restriction and eliminate the Mansfield Substati</v>
          </cell>
          <cell r="V2657" t="str">
            <v>Union Loop Radial Configuration Plan</v>
          </cell>
          <cell r="W2657" t="str">
            <v>Per the Union Loop Radial Configuration Plan, Foxboro #1 and Foxboro #2 buses and equipment require upgrading to coordinate with the 23kV lines.  Also, the 2287 at Wrentham is at 121% of safe-carry for loss of the 2286 and at 104% of safe-carry for the lo</v>
          </cell>
          <cell r="X2657" t="str">
            <v>Div Ops-NE Electric</v>
          </cell>
          <cell r="Y2657" t="str">
            <v>75005310E</v>
          </cell>
          <cell r="Z2657" t="str">
            <v>MAE1000 - MA Electric Distribution PC</v>
          </cell>
          <cell r="AA2657" t="str">
            <v>NONE</v>
          </cell>
          <cell r="AB2657" t="str">
            <v xml:space="preserve">COMPANY 5310 LEVEL ELECT DIST </v>
          </cell>
          <cell r="AE2657">
            <v>1</v>
          </cell>
          <cell r="AF2657" t="str">
            <v>1</v>
          </cell>
          <cell r="AG2657">
            <v>40003</v>
          </cell>
          <cell r="AH2657">
            <v>100000</v>
          </cell>
          <cell r="AK2657">
            <v>40870</v>
          </cell>
        </row>
        <row r="2658">
          <cell r="A2658" t="str">
            <v>C030384</v>
          </cell>
          <cell r="B2658">
            <v>5310</v>
          </cell>
          <cell r="D2658" t="str">
            <v>Avalon 9 @ 20 Apts.</v>
          </cell>
          <cell r="E2658" t="str">
            <v>P_Electric Distribution Line MA</v>
          </cell>
          <cell r="G2658" t="str">
            <v>49</v>
          </cell>
          <cell r="H2658" t="str">
            <v>NONE</v>
          </cell>
          <cell r="I2658" t="str">
            <v>VELARDOCCHIA, DAVID</v>
          </cell>
          <cell r="J2658" t="str">
            <v>Statutory/Regulatory</v>
          </cell>
          <cell r="L2658" t="str">
            <v>New Business - Commercial</v>
          </cell>
          <cell r="M2658" t="str">
            <v>Specific</v>
          </cell>
          <cell r="O2658" t="str">
            <v>Closed</v>
          </cell>
          <cell r="P2658">
            <v>7749</v>
          </cell>
          <cell r="Q2658" t="str">
            <v>C30384</v>
          </cell>
          <cell r="R2658">
            <v>39731</v>
          </cell>
          <cell r="S2658" t="str">
            <v>velard</v>
          </cell>
          <cell r="U2658" t="str">
            <v>New 350-unit Avalon apartment complex located adjacent to planned "The Shops 9 @ 20" retail complex.</v>
          </cell>
          <cell r="V2658" t="str">
            <v xml:space="preserve">  </v>
          </cell>
          <cell r="W2658" t="str">
            <v>Provide service to new apartment complex.</v>
          </cell>
          <cell r="X2658" t="str">
            <v>Div Ops-NE Electric</v>
          </cell>
          <cell r="Y2658" t="str">
            <v>75005310E</v>
          </cell>
          <cell r="Z2658" t="str">
            <v>MAE1000 - MA Electric Distribution PC</v>
          </cell>
          <cell r="AA2658" t="str">
            <v>NONE</v>
          </cell>
          <cell r="AB2658" t="str">
            <v>MASS PLANT - MA 5310 - MAE1000</v>
          </cell>
          <cell r="AE2658">
            <v>2</v>
          </cell>
          <cell r="AF2658" t="str">
            <v>2</v>
          </cell>
          <cell r="AG2658">
            <v>39746</v>
          </cell>
          <cell r="AH2658">
            <v>180000</v>
          </cell>
          <cell r="AI2658">
            <v>0</v>
          </cell>
          <cell r="AJ2658">
            <v>1</v>
          </cell>
          <cell r="AK2658">
            <v>1</v>
          </cell>
          <cell r="AL2658">
            <v>0</v>
          </cell>
          <cell r="AM2658">
            <v>1</v>
          </cell>
          <cell r="AN2658">
            <v>1</v>
          </cell>
        </row>
        <row r="2659">
          <cell r="A2659" t="str">
            <v>C030385</v>
          </cell>
          <cell r="B2659">
            <v>5310</v>
          </cell>
          <cell r="D2659" t="str">
            <v>The Shops 9 @ 20 retail complex</v>
          </cell>
          <cell r="E2659" t="str">
            <v>P_Electric Distribution Line MA</v>
          </cell>
          <cell r="G2659" t="str">
            <v>49</v>
          </cell>
          <cell r="H2659" t="str">
            <v>NONE</v>
          </cell>
          <cell r="I2659" t="str">
            <v>VELARDOCCHIA, DAVID</v>
          </cell>
          <cell r="J2659" t="str">
            <v>Statutory/Regulatory</v>
          </cell>
          <cell r="L2659" t="str">
            <v>New Business - Commercial</v>
          </cell>
          <cell r="M2659" t="str">
            <v>Specific</v>
          </cell>
          <cell r="O2659" t="str">
            <v>Closed</v>
          </cell>
          <cell r="P2659">
            <v>8720</v>
          </cell>
          <cell r="Q2659" t="str">
            <v>C30385</v>
          </cell>
          <cell r="R2659">
            <v>39731</v>
          </cell>
          <cell r="S2659" t="str">
            <v>velard</v>
          </cell>
          <cell r="U2659" t="str">
            <v>New retail shopping plaza loacated at the intersect of Routes 9 and 20 in Northboro, MA.</v>
          </cell>
          <cell r="V2659" t="str">
            <v xml:space="preserve">  </v>
          </cell>
          <cell r="W2659" t="str">
            <v>Provide new service for retail complex.</v>
          </cell>
          <cell r="X2659" t="str">
            <v>Div Ops-NE Electric</v>
          </cell>
          <cell r="Y2659" t="str">
            <v>75005310E</v>
          </cell>
          <cell r="Z2659" t="str">
            <v>MAE1000 - MA Electric Distribution PC</v>
          </cell>
          <cell r="AA2659" t="str">
            <v>NONE</v>
          </cell>
          <cell r="AB2659" t="str">
            <v>MASS PLANT - MA 5310 - MAE1000</v>
          </cell>
          <cell r="AE2659">
            <v>1</v>
          </cell>
          <cell r="AF2659" t="str">
            <v>1</v>
          </cell>
          <cell r="AG2659">
            <v>39746</v>
          </cell>
          <cell r="AH2659">
            <v>580000</v>
          </cell>
          <cell r="AI2659">
            <v>0</v>
          </cell>
          <cell r="AJ2659">
            <v>0</v>
          </cell>
          <cell r="AK2659">
            <v>0</v>
          </cell>
          <cell r="AL2659">
            <v>1</v>
          </cell>
          <cell r="AM2659">
            <v>0</v>
          </cell>
          <cell r="AN2659">
            <v>1</v>
          </cell>
        </row>
        <row r="2660">
          <cell r="A2660" t="str">
            <v>C030389</v>
          </cell>
          <cell r="B2660">
            <v>5310</v>
          </cell>
          <cell r="D2660" t="str">
            <v>Worc VLT38 651 Main St. Hadley Bldg</v>
          </cell>
          <cell r="E2660" t="str">
            <v>P_Electric Distribution Line MA</v>
          </cell>
          <cell r="G2660" t="str">
            <v>49</v>
          </cell>
          <cell r="H2660" t="str">
            <v>NONE</v>
          </cell>
          <cell r="I2660" t="str">
            <v>KERN, WILLIAM</v>
          </cell>
          <cell r="J2660" t="str">
            <v>Statutory/Regulatory</v>
          </cell>
          <cell r="L2660" t="str">
            <v>New Business - Commercial</v>
          </cell>
          <cell r="M2660" t="str">
            <v>Specific</v>
          </cell>
          <cell r="O2660" t="str">
            <v>Closed</v>
          </cell>
          <cell r="P2660">
            <v>8831</v>
          </cell>
          <cell r="Q2660" t="str">
            <v>C30389</v>
          </cell>
          <cell r="R2660">
            <v>39731</v>
          </cell>
          <cell r="S2660" t="str">
            <v>mungov</v>
          </cell>
          <cell r="U2660" t="str">
            <v>New commercial customer - install 3000A network service to 651 Main St. in Worcester.  Requires construction of vault on private property.</v>
          </cell>
          <cell r="V2660" t="str">
            <v xml:space="preserve">  </v>
          </cell>
          <cell r="W2660" t="str">
            <v>This work is required to serve a new customer</v>
          </cell>
          <cell r="X2660" t="str">
            <v>Div Ops-NE Electric</v>
          </cell>
          <cell r="Y2660" t="str">
            <v>75005310E</v>
          </cell>
          <cell r="Z2660" t="str">
            <v>MAE1000 - MA Electric Distribution PC</v>
          </cell>
          <cell r="AA2660" t="str">
            <v>NONE</v>
          </cell>
          <cell r="AB2660" t="str">
            <v>MASS PLANT - MA 5310 - MAE1000</v>
          </cell>
          <cell r="AE2660">
            <v>3</v>
          </cell>
          <cell r="AF2660" t="str">
            <v>3</v>
          </cell>
          <cell r="AG2660">
            <v>40200</v>
          </cell>
          <cell r="AH2660">
            <v>810400</v>
          </cell>
          <cell r="AI2660">
            <v>0</v>
          </cell>
          <cell r="AJ2660">
            <v>0</v>
          </cell>
          <cell r="AK2660">
            <v>0</v>
          </cell>
          <cell r="AL2660">
            <v>1</v>
          </cell>
          <cell r="AM2660">
            <v>0</v>
          </cell>
          <cell r="AN2660">
            <v>1</v>
          </cell>
        </row>
        <row r="2661">
          <cell r="A2661" t="str">
            <v>C030404</v>
          </cell>
          <cell r="B2661">
            <v>5310</v>
          </cell>
          <cell r="D2661" t="str">
            <v>Quincy HS Underground OH Lines</v>
          </cell>
          <cell r="E2661" t="str">
            <v>P_Electric Distribution Line MA</v>
          </cell>
          <cell r="G2661" t="str">
            <v>49</v>
          </cell>
          <cell r="H2661" t="str">
            <v>NONE</v>
          </cell>
          <cell r="I2661" t="str">
            <v>PARENTEAU, STEVE</v>
          </cell>
          <cell r="J2661" t="str">
            <v>Statutory/Regulatory</v>
          </cell>
          <cell r="K2661" t="str">
            <v>D_Non-REP LINE OTHER</v>
          </cell>
          <cell r="L2661" t="str">
            <v>New Business - Commercial</v>
          </cell>
          <cell r="M2661" t="str">
            <v>Specific</v>
          </cell>
          <cell r="O2661" t="str">
            <v>Closed</v>
          </cell>
          <cell r="P2661">
            <v>8437</v>
          </cell>
          <cell r="Q2661" t="str">
            <v>C30404</v>
          </cell>
          <cell r="R2661">
            <v>39736</v>
          </cell>
          <cell r="S2661" t="str">
            <v>pearsj</v>
          </cell>
          <cell r="U2661" t="str">
            <v>Relocate OH facilities on Coddington St for construction of new Quincy High School.</v>
          </cell>
          <cell r="V2661" t="str">
            <v xml:space="preserve">  </v>
          </cell>
          <cell r="W2661" t="str">
            <v>Request from the City of Quincy to relocate NGrid OH facilities to an underground manhole and duct system along Coddington St (P12-P15). Job is 100% billable to the City of Quincy.</v>
          </cell>
          <cell r="X2661" t="str">
            <v>Div Ops-NE Electric</v>
          </cell>
          <cell r="Y2661" t="str">
            <v>75005310E</v>
          </cell>
          <cell r="Z2661" t="str">
            <v>MAE1000 - MA Electric Distribution PC</v>
          </cell>
          <cell r="AA2661" t="str">
            <v>NONE</v>
          </cell>
          <cell r="AB2661" t="str">
            <v>MASS PLANT - MA 5310 - MAE1000</v>
          </cell>
          <cell r="AE2661">
            <v>2</v>
          </cell>
          <cell r="AF2661" t="str">
            <v>2</v>
          </cell>
          <cell r="AG2661">
            <v>41213</v>
          </cell>
          <cell r="AH2661">
            <v>187000</v>
          </cell>
          <cell r="AI2661">
            <v>0</v>
          </cell>
          <cell r="AJ2661">
            <v>1</v>
          </cell>
          <cell r="AK2661">
            <v>1</v>
          </cell>
          <cell r="AL2661">
            <v>0</v>
          </cell>
          <cell r="AM2661">
            <v>1</v>
          </cell>
          <cell r="AN2661">
            <v>1</v>
          </cell>
        </row>
        <row r="2662">
          <cell r="A2662" t="str">
            <v>C030447</v>
          </cell>
          <cell r="B2662">
            <v>5310</v>
          </cell>
          <cell r="D2662" t="str">
            <v>F19 Reconductoring and F19/E20 loop</v>
          </cell>
          <cell r="E2662" t="str">
            <v>P_Electric Transmission Line MA</v>
          </cell>
          <cell r="G2662" t="str">
            <v>NONE</v>
          </cell>
          <cell r="H2662" t="str">
            <v>NONE</v>
          </cell>
          <cell r="O2662" t="str">
            <v>cancelled</v>
          </cell>
          <cell r="P2662">
            <v>11985</v>
          </cell>
          <cell r="Q2662" t="str">
            <v>C30447</v>
          </cell>
          <cell r="R2662">
            <v>39744</v>
          </cell>
          <cell r="S2662" t="str">
            <v>ahearj</v>
          </cell>
          <cell r="U2662" t="str">
            <v>Brockton F19 &amp; Looped Taps</v>
          </cell>
          <cell r="V2662" t="str">
            <v xml:space="preserve">This is a DxT project </v>
          </cell>
          <cell r="W2662" t="str">
            <v>See AMIC 0887 and TIC 0813</v>
          </cell>
          <cell r="X2662" t="str">
            <v>Conversion Only</v>
          </cell>
          <cell r="Y2662" t="str">
            <v>99995310T</v>
          </cell>
          <cell r="Z2662" t="str">
            <v>FRT5000 - FR Transmission Profit Center</v>
          </cell>
          <cell r="AA2662" t="str">
            <v>NONE</v>
          </cell>
          <cell r="AB2662" t="str">
            <v>F19 EAST ST TAP TO AUBURN 115KV</v>
          </cell>
          <cell r="AE2662">
            <v>6</v>
          </cell>
          <cell r="AF2662" t="str">
            <v>6</v>
          </cell>
          <cell r="AG2662">
            <v>40353</v>
          </cell>
          <cell r="AH2662">
            <v>3596874</v>
          </cell>
          <cell r="AK2662">
            <v>41334</v>
          </cell>
        </row>
        <row r="2663">
          <cell r="A2663" t="str">
            <v>C030487</v>
          </cell>
          <cell r="B2663">
            <v>5310</v>
          </cell>
          <cell r="D2663" t="str">
            <v>SS Field St sub Relocate MH</v>
          </cell>
          <cell r="E2663" t="str">
            <v>P_Electric Distribution Line MA</v>
          </cell>
          <cell r="F2663" t="str">
            <v>DCIG0309P123R1</v>
          </cell>
          <cell r="G2663" t="str">
            <v>36</v>
          </cell>
          <cell r="H2663" t="str">
            <v>NONE</v>
          </cell>
          <cell r="I2663" t="str">
            <v>MAXIMOVICH, GEORGE</v>
          </cell>
          <cell r="J2663" t="str">
            <v>System Capacity &amp; Performance</v>
          </cell>
          <cell r="K2663" t="str">
            <v>D_Non-REP LINE OTHER</v>
          </cell>
          <cell r="L2663" t="str">
            <v>Load Relief</v>
          </cell>
          <cell r="M2663" t="str">
            <v>Specific</v>
          </cell>
          <cell r="O2663" t="str">
            <v>Closed</v>
          </cell>
          <cell r="P2663">
            <v>8671</v>
          </cell>
          <cell r="Q2663" t="str">
            <v>C30487</v>
          </cell>
          <cell r="R2663">
            <v>39748</v>
          </cell>
          <cell r="S2663" t="str">
            <v>duffjo</v>
          </cell>
          <cell r="U2663" t="str">
            <v>Relocate and replace 4 way manhole , ductlines, and riser pole conduits for the 1W1 and 1W2 feeders.  Project is associated with the Field St cap bank installation. Replace 1W1 and 1W2 getaway cables with 1000 kcmil copper.</v>
          </cell>
          <cell r="V2663" t="str">
            <v>Given BIT score= 50 same as C01423 Field st cap bank installation.  Will be associated D line project as part of sanction process. _x000D_
Approved new estimate to fix problem with power palnt and reissued the estimate for approval.</v>
          </cell>
          <cell r="W2663" t="str">
            <v>This project is needed to relocate a manhole within Field St sub that is presently in the way of the new fifth bay that will be built in the 13.8 yard.  The bay is being built now to allow connection to the new station capacitor banks being added at Field</v>
          </cell>
          <cell r="X2663" t="str">
            <v>Div Ops-NE Electric</v>
          </cell>
          <cell r="Y2663" t="str">
            <v>75005310E</v>
          </cell>
          <cell r="Z2663" t="str">
            <v>MAE1000 - MA Electric Distribution PC</v>
          </cell>
          <cell r="AA2663" t="str">
            <v>NONE</v>
          </cell>
          <cell r="AB2663" t="str">
            <v>MASS PLANT - MA 5310 - MAE1000</v>
          </cell>
          <cell r="AE2663">
            <v>6</v>
          </cell>
          <cell r="AF2663" t="str">
            <v>6</v>
          </cell>
          <cell r="AG2663">
            <v>41213</v>
          </cell>
          <cell r="AH2663">
            <v>237000</v>
          </cell>
          <cell r="AI2663">
            <v>0</v>
          </cell>
          <cell r="AJ2663">
            <v>0</v>
          </cell>
          <cell r="AK2663">
            <v>1</v>
          </cell>
          <cell r="AL2663">
            <v>0</v>
          </cell>
          <cell r="AM2663">
            <v>1</v>
          </cell>
          <cell r="AN2663">
            <v>1</v>
          </cell>
        </row>
        <row r="2664">
          <cell r="A2664" t="str">
            <v>C030525</v>
          </cell>
          <cell r="B2664">
            <v>5310</v>
          </cell>
          <cell r="D2664" t="str">
            <v>Worc 40 Foster St. Network Service</v>
          </cell>
          <cell r="E2664" t="str">
            <v>P_Electric Distribution Line MA</v>
          </cell>
          <cell r="G2664" t="str">
            <v>49</v>
          </cell>
          <cell r="H2664" t="str">
            <v>NONE</v>
          </cell>
          <cell r="I2664" t="str">
            <v>KERN, WILLIAM</v>
          </cell>
          <cell r="J2664" t="str">
            <v>Statutory/Regulatory</v>
          </cell>
          <cell r="K2664" t="str">
            <v>D_Non-REP LINE OTHER</v>
          </cell>
          <cell r="L2664" t="str">
            <v>New Business - Commercial</v>
          </cell>
          <cell r="M2664" t="str">
            <v>Specific</v>
          </cell>
          <cell r="O2664" t="str">
            <v>Closed</v>
          </cell>
          <cell r="P2664">
            <v>8825</v>
          </cell>
          <cell r="Q2664" t="str">
            <v>C30525</v>
          </cell>
          <cell r="R2664">
            <v>39751</v>
          </cell>
          <cell r="S2664" t="str">
            <v>mungov</v>
          </cell>
          <cell r="U2664" t="str">
            <v>40 Foster St. in Worcester - upgrade network service from 400A to 1600A.  Requires construction of a vault.  New Business Commercial.</v>
          </cell>
          <cell r="V2664" t="str">
            <v xml:space="preserve">  </v>
          </cell>
          <cell r="W2664" t="str">
            <v xml:space="preserve">  </v>
          </cell>
          <cell r="X2664" t="str">
            <v>Div Ops-NE Electric</v>
          </cell>
          <cell r="Y2664" t="str">
            <v>75005310E</v>
          </cell>
          <cell r="Z2664" t="str">
            <v>MAE1000 - MA Electric Distribution PC</v>
          </cell>
          <cell r="AA2664" t="str">
            <v>NONE</v>
          </cell>
          <cell r="AB2664" t="str">
            <v>MASS PLANT - MA 5310 - MAE1000</v>
          </cell>
          <cell r="AE2664">
            <v>3</v>
          </cell>
          <cell r="AF2664" t="str">
            <v>3</v>
          </cell>
          <cell r="AG2664">
            <v>40147</v>
          </cell>
          <cell r="AH2664">
            <v>990000</v>
          </cell>
          <cell r="AI2664">
            <v>0</v>
          </cell>
          <cell r="AJ2664">
            <v>0</v>
          </cell>
          <cell r="AK2664">
            <v>0</v>
          </cell>
          <cell r="AL2664">
            <v>1</v>
          </cell>
          <cell r="AM2664">
            <v>0</v>
          </cell>
          <cell r="AN2664">
            <v>1</v>
          </cell>
        </row>
        <row r="2665">
          <cell r="A2665" t="str">
            <v>C030526</v>
          </cell>
          <cell r="B2665">
            <v>5310</v>
          </cell>
          <cell r="C2665" t="str">
            <v>Distribution - NE South</v>
          </cell>
          <cell r="D2665" t="str">
            <v>DOT #605101 Bridge Rpl. Rte 53, Han</v>
          </cell>
          <cell r="E2665" t="str">
            <v>P_Electric Distribution Line MA</v>
          </cell>
          <cell r="G2665" t="str">
            <v>49</v>
          </cell>
          <cell r="H2665" t="str">
            <v>15</v>
          </cell>
          <cell r="I2665" t="str">
            <v>CAPOBIANCO, THOMAS A.</v>
          </cell>
          <cell r="J2665" t="str">
            <v>Statutory/Regulatory</v>
          </cell>
          <cell r="K2665" t="str">
            <v>D_Non-REP LINE OTHER</v>
          </cell>
          <cell r="L2665" t="str">
            <v>Public Requirements</v>
          </cell>
          <cell r="M2665" t="str">
            <v>Specific</v>
          </cell>
          <cell r="O2665" t="str">
            <v>open</v>
          </cell>
          <cell r="P2665">
            <v>8040</v>
          </cell>
          <cell r="Q2665" t="str">
            <v>C30526</v>
          </cell>
          <cell r="R2665">
            <v>39751</v>
          </cell>
          <cell r="S2665" t="str">
            <v>osimba</v>
          </cell>
          <cell r="U2665" t="str">
            <v>DOTR-MHD#605101-Bridge Replacement Route 53 (Washington Street) over Route 3 . This is a Reimbursable Mass Highway Project. Based on the project engineers assessment of the work (Chris Raymond) The Route 53 over Route 3 project will c</v>
          </cell>
          <cell r="V2665" t="str">
            <v>This is a Reimbursable Mass Highway Project. The project engineer is Chris Raymond._x000D_
Re-Sanction from $180 to $229,000 12/9/12 See Justification Tab for details. Document Attached. Original re-sanction did not update DoA in PP this revision is to update D</v>
          </cell>
          <cell r="W2665" t="str">
            <v>This project is in support of Mass Highway Project number 605101- Bridge Replacement, Route 53 (washington Street) over Route 3 in Hanover</v>
          </cell>
          <cell r="X2665" t="str">
            <v>Div Ops-NE Electric</v>
          </cell>
          <cell r="Y2665" t="str">
            <v>75005310E</v>
          </cell>
          <cell r="Z2665" t="str">
            <v>MAE1000 - MA Electric Distribution PC</v>
          </cell>
          <cell r="AA2665" t="str">
            <v>NONE</v>
          </cell>
          <cell r="AB2665" t="str">
            <v>MASS PLANT - MA 5310 - MAE1000</v>
          </cell>
          <cell r="AC2665" t="str">
            <v>A0 C1 X1</v>
          </cell>
          <cell r="AE2665">
            <v>3</v>
          </cell>
          <cell r="AF2665" t="str">
            <v>3</v>
          </cell>
          <cell r="AG2665">
            <v>41395</v>
          </cell>
          <cell r="AH2665">
            <v>229000</v>
          </cell>
        </row>
        <row r="2666">
          <cell r="A2666" t="str">
            <v>C030527</v>
          </cell>
          <cell r="B2666">
            <v>5310</v>
          </cell>
          <cell r="D2666" t="str">
            <v>Solar PV Generation Projects</v>
          </cell>
          <cell r="E2666" t="str">
            <v>P_Non-Utility Electric Property MA</v>
          </cell>
          <cell r="G2666" t="str">
            <v>NONE</v>
          </cell>
          <cell r="H2666" t="str">
            <v>NONE</v>
          </cell>
          <cell r="O2666" t="str">
            <v>cancelled</v>
          </cell>
          <cell r="Q2666" t="str">
            <v>C30527</v>
          </cell>
          <cell r="R2666">
            <v>39752</v>
          </cell>
          <cell r="S2666" t="str">
            <v>larsoa</v>
          </cell>
          <cell r="U2666" t="str">
            <v>Engineering and construction of National Grid owned photovoltaic generation (rate based plant)</v>
          </cell>
          <cell r="V2666" t="str">
            <v xml:space="preserve">  </v>
          </cell>
          <cell r="W2666" t="str">
            <v xml:space="preserve">  </v>
          </cell>
          <cell r="X2666" t="str">
            <v>Conversion Only</v>
          </cell>
          <cell r="Y2666" t="str">
            <v>99995310E</v>
          </cell>
          <cell r="Z2666" t="str">
            <v>MAE1000 - MA Electric Distribution PC</v>
          </cell>
          <cell r="AA2666" t="str">
            <v>NONE</v>
          </cell>
          <cell r="AB2666" t="str">
            <v>MASS PLANT - MA 5310 - MAE1000</v>
          </cell>
          <cell r="AE2666">
            <v>1</v>
          </cell>
          <cell r="AK2666">
            <v>39777</v>
          </cell>
        </row>
        <row r="2667">
          <cell r="A2667" t="str">
            <v>C030544</v>
          </cell>
          <cell r="B2667">
            <v>5310</v>
          </cell>
          <cell r="D2667" t="str">
            <v>DOTR-MHD#604020 Brg Street, Hadwick</v>
          </cell>
          <cell r="E2667" t="str">
            <v>P_Electric Distribution Line MA</v>
          </cell>
          <cell r="G2667" t="str">
            <v>49</v>
          </cell>
          <cell r="H2667" t="str">
            <v>NONE</v>
          </cell>
          <cell r="I2667" t="str">
            <v>OSIMBONI, AYO</v>
          </cell>
          <cell r="J2667" t="str">
            <v>Statutory/Regulatory</v>
          </cell>
          <cell r="L2667" t="str">
            <v>Public Requirements</v>
          </cell>
          <cell r="M2667" t="str">
            <v>Specific</v>
          </cell>
          <cell r="O2667" t="str">
            <v>Closed</v>
          </cell>
          <cell r="P2667">
            <v>8024</v>
          </cell>
          <cell r="Q2667" t="str">
            <v>C30544</v>
          </cell>
          <cell r="R2667">
            <v>39755</v>
          </cell>
          <cell r="S2667" t="str">
            <v>osimba</v>
          </cell>
          <cell r="U2667" t="str">
            <v>DOTR-MHD#604020 -Hadwick-Bridge Street over Ware River (AKA-Gilbertville Bridge). The project based on the engineers assessment would involve the relocation of 2 poles (possibly temporary and permanent relocation).</v>
          </cell>
          <cell r="V2667" t="str">
            <v>This is a Mass Highway madatory project that is reimbursable. The project engineer is Anthony Cruz.</v>
          </cell>
          <cell r="W2667" t="str">
            <v>This project is in support of Mass Highway's project # 604020 - Bridge Street over Ware River in Hadwick.</v>
          </cell>
          <cell r="X2667" t="str">
            <v>Div Ops-NE Electric</v>
          </cell>
          <cell r="Y2667" t="str">
            <v>75005310E</v>
          </cell>
          <cell r="Z2667" t="str">
            <v>MAE1000 - MA Electric Distribution PC</v>
          </cell>
          <cell r="AA2667" t="str">
            <v>NONE</v>
          </cell>
          <cell r="AB2667" t="str">
            <v>MASS PLANT - MA 5310 - MAE1000</v>
          </cell>
          <cell r="AE2667">
            <v>3</v>
          </cell>
          <cell r="AF2667" t="str">
            <v>3</v>
          </cell>
          <cell r="AG2667">
            <v>40283</v>
          </cell>
          <cell r="AH2667">
            <v>14500</v>
          </cell>
          <cell r="AI2667">
            <v>1</v>
          </cell>
          <cell r="AJ2667">
            <v>1</v>
          </cell>
          <cell r="AK2667">
            <v>1</v>
          </cell>
          <cell r="AL2667">
            <v>0</v>
          </cell>
          <cell r="AM2667">
            <v>1</v>
          </cell>
          <cell r="AN2667">
            <v>1</v>
          </cell>
        </row>
        <row r="2668">
          <cell r="A2668" t="str">
            <v>C030547</v>
          </cell>
          <cell r="B2668">
            <v>5310</v>
          </cell>
          <cell r="D2668" t="str">
            <v>SE-MARL SFS Study One Communication</v>
          </cell>
          <cell r="E2668" t="str">
            <v>P_Electric Distribution Line MA</v>
          </cell>
          <cell r="G2668" t="str">
            <v>49</v>
          </cell>
          <cell r="H2668" t="str">
            <v>NONE</v>
          </cell>
          <cell r="I2668" t="str">
            <v>PARENTEAU, STEVE</v>
          </cell>
          <cell r="J2668" t="str">
            <v>Statutory/Regulatory</v>
          </cell>
          <cell r="L2668" t="str">
            <v>New Business - Commercial</v>
          </cell>
          <cell r="M2668" t="str">
            <v>Specific</v>
          </cell>
          <cell r="O2668" t="str">
            <v>cancelled</v>
          </cell>
          <cell r="P2668">
            <v>8591</v>
          </cell>
          <cell r="Q2668" t="str">
            <v>C30547</v>
          </cell>
          <cell r="R2668">
            <v>39756</v>
          </cell>
          <cell r="S2668" t="str">
            <v>xavies</v>
          </cell>
          <cell r="U2668" t="str">
            <v>The project is to study providing One Communications with second feeder service to it's facility at 313 Post Rd. West, Marlboro MA.</v>
          </cell>
          <cell r="V2668" t="str">
            <v>The $5600 fee for this study will be billed to the customer and then applied to this account when payment is recieved.</v>
          </cell>
          <cell r="W2668" t="str">
            <v>Study to determine work needed to provide second feeder service to One Communications.</v>
          </cell>
          <cell r="X2668" t="str">
            <v>Div Ops-NE Electric</v>
          </cell>
          <cell r="Y2668" t="str">
            <v>75005310E</v>
          </cell>
          <cell r="Z2668" t="str">
            <v>MAE1000 - MA Electric Distribution PC</v>
          </cell>
          <cell r="AA2668" t="str">
            <v>NONE</v>
          </cell>
          <cell r="AB2668" t="str">
            <v>MASS PLANT - MA 5310 - MAE1000</v>
          </cell>
          <cell r="AE2668">
            <v>1</v>
          </cell>
          <cell r="AF2668" t="str">
            <v>1</v>
          </cell>
          <cell r="AG2668">
            <v>39758</v>
          </cell>
          <cell r="AH2668">
            <v>5600</v>
          </cell>
          <cell r="AK2668">
            <v>41051</v>
          </cell>
        </row>
        <row r="2669">
          <cell r="A2669" t="str">
            <v>C030548</v>
          </cell>
          <cell r="B2669">
            <v>5310</v>
          </cell>
          <cell r="D2669" t="str">
            <v>Shaker Rd Sub-New 3.6 MVAR Cap Bank</v>
          </cell>
          <cell r="E2669" t="str">
            <v>P_Electric Distribution Sub MA</v>
          </cell>
          <cell r="F2669" t="str">
            <v>DCIG0709P172 (Cancelled)</v>
          </cell>
          <cell r="G2669" t="str">
            <v>41</v>
          </cell>
          <cell r="H2669" t="str">
            <v>NONE</v>
          </cell>
          <cell r="I2669" t="str">
            <v>BARYS, FRANCIS R</v>
          </cell>
          <cell r="J2669" t="str">
            <v>System Capacity &amp; Performance</v>
          </cell>
          <cell r="K2669" t="str">
            <v>D_Non-REP SUB OTHER</v>
          </cell>
          <cell r="L2669" t="str">
            <v>Load Relief</v>
          </cell>
          <cell r="M2669" t="str">
            <v>Specific</v>
          </cell>
          <cell r="O2669" t="str">
            <v>cancelled</v>
          </cell>
          <cell r="P2669">
            <v>7524</v>
          </cell>
          <cell r="Q2669" t="str">
            <v>C30548</v>
          </cell>
          <cell r="R2669">
            <v>39756</v>
          </cell>
          <cell r="S2669" t="str">
            <v>thomp</v>
          </cell>
          <cell r="U2669" t="str">
            <v>Add new 3.6 MVAR cap bank at Shaker Rd for new xfmr and for voltage support per West Mass Xmiss Study</v>
          </cell>
          <cell r="V2669" t="str">
            <v>Pre-eng dollars are pro-rated based upon total cost.  Project maybe cancelled</v>
          </cell>
          <cell r="W2669" t="str">
            <v>voltage support for new xfmr &amp; line conversion</v>
          </cell>
          <cell r="X2669" t="str">
            <v>Div Ops-NE Electric</v>
          </cell>
          <cell r="Y2669" t="str">
            <v>75005310E</v>
          </cell>
          <cell r="Z2669" t="str">
            <v>MAE1000 - MA Electric Distribution PC</v>
          </cell>
          <cell r="AA2669" t="str">
            <v>NONE</v>
          </cell>
          <cell r="AB2669" t="str">
            <v>SUB #522 SHAKER ROAD, EAST LONGMEAD</v>
          </cell>
          <cell r="AE2669">
            <v>3</v>
          </cell>
          <cell r="AF2669" t="str">
            <v>3</v>
          </cell>
          <cell r="AG2669">
            <v>40106</v>
          </cell>
          <cell r="AH2669">
            <v>58800</v>
          </cell>
          <cell r="AK2669">
            <v>40690</v>
          </cell>
        </row>
        <row r="2670">
          <cell r="A2670" t="str">
            <v>C030549</v>
          </cell>
          <cell r="B2670">
            <v>5310</v>
          </cell>
          <cell r="C2670" t="str">
            <v>Massachusetts - West</v>
          </cell>
          <cell r="D2670" t="str">
            <v>W Hampden Sub-New Distrib Substn</v>
          </cell>
          <cell r="E2670" t="str">
            <v>P_Electric Distribution Sub MA</v>
          </cell>
          <cell r="F2670" t="str">
            <v>AMIC11044v2-USSC0709PS172v2</v>
          </cell>
          <cell r="G2670" t="str">
            <v>39</v>
          </cell>
          <cell r="H2670" t="str">
            <v>33</v>
          </cell>
          <cell r="I2670" t="str">
            <v>HUDOCK, BRYAN</v>
          </cell>
          <cell r="J2670" t="str">
            <v>System Capacity &amp; Performance</v>
          </cell>
          <cell r="K2670" t="str">
            <v>D_Non-REP LINE OTHER</v>
          </cell>
          <cell r="L2670" t="str">
            <v>Load Relief</v>
          </cell>
          <cell r="M2670" t="str">
            <v>Specific</v>
          </cell>
          <cell r="O2670" t="str">
            <v>open</v>
          </cell>
          <cell r="P2670">
            <v>7315</v>
          </cell>
          <cell r="Q2670" t="str">
            <v>C30549</v>
          </cell>
          <cell r="R2670">
            <v>39756</v>
          </cell>
          <cell r="S2670" t="str">
            <v>thomp</v>
          </cell>
          <cell r="U2670" t="str">
            <v>Install a new 115/13 kV transformer at the new West Hampden substation site to support the two existing Hampden 524 13 kV feeders. Hampden 524 will be retired due to transmission system reconfiguration.</v>
          </cell>
          <cell r="V2670" t="str">
            <v xml:space="preserve">LSP - west mass xmiss study_x000D_
The Pre-Eng dollares are pro-rated based upon the total cost. </v>
          </cell>
          <cell r="W2670" t="str">
            <v>support for new xfmr &amp; volt conv</v>
          </cell>
          <cell r="X2670" t="str">
            <v>Div Ops-NE Electric</v>
          </cell>
          <cell r="Y2670" t="str">
            <v>75005310E</v>
          </cell>
          <cell r="Z2670" t="str">
            <v>MAE1000 - MA Electric Distribution PC</v>
          </cell>
          <cell r="AA2670" t="str">
            <v>NONE</v>
          </cell>
          <cell r="AB2670" t="str">
            <v>SUB #139 WEST HAMPDEN, HAMPDEN</v>
          </cell>
          <cell r="AC2670" t="str">
            <v>A2 C0 X0</v>
          </cell>
          <cell r="AE2670">
            <v>3</v>
          </cell>
          <cell r="AF2670" t="str">
            <v>3</v>
          </cell>
          <cell r="AG2670">
            <v>41213</v>
          </cell>
          <cell r="AH2670">
            <v>2230000</v>
          </cell>
          <cell r="AI2670" t="str">
            <v>1.25</v>
          </cell>
          <cell r="AJ2670" t="str">
            <v>.75</v>
          </cell>
        </row>
        <row r="2671">
          <cell r="A2671" t="str">
            <v>C030550</v>
          </cell>
          <cell r="B2671">
            <v>5310</v>
          </cell>
          <cell r="D2671" t="str">
            <v>E Longmdw Sub-New 3.6 MVAR Cap Bank</v>
          </cell>
          <cell r="E2671" t="str">
            <v>P_Electric Distribution Sub MA</v>
          </cell>
          <cell r="G2671" t="str">
            <v>41</v>
          </cell>
          <cell r="H2671" t="str">
            <v>NONE</v>
          </cell>
          <cell r="I2671" t="str">
            <v>BARYS, FRANCIS R</v>
          </cell>
          <cell r="J2671" t="str">
            <v>System Capacity &amp; Performance</v>
          </cell>
          <cell r="K2671" t="str">
            <v>D_Non-REP SUB OTHER</v>
          </cell>
          <cell r="L2671" t="str">
            <v>Reliability - Dist</v>
          </cell>
          <cell r="M2671" t="str">
            <v>Specific</v>
          </cell>
          <cell r="O2671" t="str">
            <v>cancelled</v>
          </cell>
          <cell r="P2671">
            <v>7269</v>
          </cell>
          <cell r="Q2671" t="str">
            <v>C30550</v>
          </cell>
          <cell r="R2671">
            <v>39756</v>
          </cell>
          <cell r="S2671" t="str">
            <v>thomp</v>
          </cell>
          <cell r="U2671" t="str">
            <v>new 3.6 MVAR cap bank for new xfmr &amp; voltage conv to 115 kV</v>
          </cell>
          <cell r="V2671" t="str">
            <v xml:space="preserve">  </v>
          </cell>
          <cell r="W2671" t="str">
            <v>volt support new xfmr &amp; volt conversion</v>
          </cell>
          <cell r="X2671" t="str">
            <v>Div Ops-NE Electric</v>
          </cell>
          <cell r="Y2671" t="str">
            <v>75005310E</v>
          </cell>
          <cell r="Z2671" t="str">
            <v>MAE1000 - MA Electric Distribution PC</v>
          </cell>
          <cell r="AA2671" t="str">
            <v>NONE</v>
          </cell>
          <cell r="AB2671" t="str">
            <v>SUB #508 EAST LONGMEADOW, EAST LONG</v>
          </cell>
          <cell r="AE2671">
            <v>0</v>
          </cell>
          <cell r="AK2671">
            <v>40686</v>
          </cell>
        </row>
        <row r="2672">
          <cell r="A2672" t="str">
            <v>C030551</v>
          </cell>
          <cell r="B2672">
            <v>5310</v>
          </cell>
          <cell r="C2672" t="str">
            <v>Massachusetts - West</v>
          </cell>
          <cell r="D2672" t="str">
            <v>Wibraham Sub-New 3.6 MVAR Cap Bank</v>
          </cell>
          <cell r="E2672" t="str">
            <v>P_Electric Distribution Sub MA</v>
          </cell>
          <cell r="G2672" t="str">
            <v>30</v>
          </cell>
          <cell r="H2672" t="str">
            <v>11</v>
          </cell>
          <cell r="I2672" t="str">
            <v>BARYS, FRANCIS R</v>
          </cell>
          <cell r="J2672" t="str">
            <v>System Capacity &amp; Performance</v>
          </cell>
          <cell r="K2672" t="str">
            <v>D_Non-REP SUB OTHER</v>
          </cell>
          <cell r="L2672" t="str">
            <v>Load Relief</v>
          </cell>
          <cell r="M2672" t="str">
            <v>Specific</v>
          </cell>
          <cell r="O2672" t="str">
            <v>cancelled</v>
          </cell>
          <cell r="P2672">
            <v>7600</v>
          </cell>
          <cell r="Q2672" t="str">
            <v>C30551</v>
          </cell>
          <cell r="R2672">
            <v>39756</v>
          </cell>
          <cell r="S2672" t="str">
            <v>thomp</v>
          </cell>
          <cell r="U2672" t="str">
            <v>see west mass xmiss study</v>
          </cell>
          <cell r="V2672" t="str">
            <v>Project canceled as it is no longer needed.</v>
          </cell>
          <cell r="W2672" t="str">
            <v>see west mass xmiss study</v>
          </cell>
          <cell r="X2672" t="str">
            <v>Div Ops-NE Electric</v>
          </cell>
          <cell r="Y2672" t="str">
            <v>75005310E</v>
          </cell>
          <cell r="Z2672" t="str">
            <v>MAE1000 - MA Electric Distribution PC</v>
          </cell>
          <cell r="AA2672" t="str">
            <v>NONE</v>
          </cell>
          <cell r="AB2672" t="str">
            <v>SUB #507 WILBRAHAM, WILBRAHAM</v>
          </cell>
          <cell r="AE2672">
            <v>0</v>
          </cell>
          <cell r="AK2672">
            <v>41018</v>
          </cell>
        </row>
        <row r="2673">
          <cell r="A2673" t="str">
            <v>C030552</v>
          </cell>
          <cell r="B2673">
            <v>5310</v>
          </cell>
          <cell r="D2673" t="str">
            <v>Ames Pond URD</v>
          </cell>
          <cell r="E2673" t="str">
            <v>P_Electric Distribution Line MA</v>
          </cell>
          <cell r="G2673" t="str">
            <v>49</v>
          </cell>
          <cell r="H2673" t="str">
            <v>NONE</v>
          </cell>
          <cell r="I2673" t="str">
            <v>MARCEAU, DANIEL</v>
          </cell>
          <cell r="J2673" t="str">
            <v>Statutory/Regulatory</v>
          </cell>
          <cell r="L2673" t="str">
            <v>New Business - Commercial</v>
          </cell>
          <cell r="M2673" t="str">
            <v>Specific</v>
          </cell>
          <cell r="O2673" t="str">
            <v>Closed</v>
          </cell>
          <cell r="P2673">
            <v>7734</v>
          </cell>
          <cell r="Q2673" t="str">
            <v>C30552</v>
          </cell>
          <cell r="R2673">
            <v>39757</v>
          </cell>
          <cell r="S2673" t="str">
            <v>bristm</v>
          </cell>
          <cell r="U2673" t="str">
            <v>NEW URD. Install 1.42 mi of UG cable. 2 Riser reclosers, 1 switching module, 10 padmount transformers. _x000D_
Removal of 3300' 1/0 OH Cable and 10 poles. _x000D_
_x000D_
- 2.8 MVA, 14 Buildings &amp; 1 pumping station</v>
          </cell>
          <cell r="V2673" t="str">
            <v xml:space="preserve">  </v>
          </cell>
          <cell r="W2673" t="str">
            <v>New URD Development located off AMes Pond ST in Tewksbury. _x000D_
Development will consist of 14 Buildings and 1 pumping station.</v>
          </cell>
          <cell r="X2673" t="str">
            <v>Div Ops-NE Electric</v>
          </cell>
          <cell r="Y2673" t="str">
            <v>75005310E</v>
          </cell>
          <cell r="Z2673" t="str">
            <v>MAE1000 - MA Electric Distribution PC</v>
          </cell>
          <cell r="AA2673" t="str">
            <v>NONE</v>
          </cell>
          <cell r="AB2673" t="str">
            <v>MASS PLANT - MA 5310 - MAE1000</v>
          </cell>
          <cell r="AE2673">
            <v>3</v>
          </cell>
          <cell r="AF2673" t="str">
            <v>3</v>
          </cell>
          <cell r="AG2673">
            <v>39787</v>
          </cell>
          <cell r="AH2673">
            <v>420000</v>
          </cell>
          <cell r="AI2673">
            <v>0</v>
          </cell>
          <cell r="AJ2673">
            <v>0</v>
          </cell>
          <cell r="AK2673">
            <v>0</v>
          </cell>
          <cell r="AL2673">
            <v>0</v>
          </cell>
          <cell r="AM2673">
            <v>1</v>
          </cell>
          <cell r="AN2673">
            <v>1</v>
          </cell>
        </row>
        <row r="2674">
          <cell r="A2674" t="str">
            <v>C030604</v>
          </cell>
          <cell r="B2674">
            <v>5320</v>
          </cell>
          <cell r="C2674" t="str">
            <v>Massachusetts - East</v>
          </cell>
          <cell r="D2674" t="str">
            <v>IE - BN Recloser Installations</v>
          </cell>
          <cell r="E2674" t="str">
            <v>P_Electric Distribution Line MA</v>
          </cell>
          <cell r="G2674" t="str">
            <v>41</v>
          </cell>
          <cell r="H2674" t="str">
            <v>15</v>
          </cell>
          <cell r="I2674" t="str">
            <v>SCHIFFMAN, PETER</v>
          </cell>
          <cell r="J2674" t="str">
            <v>System Capacity &amp; Performance</v>
          </cell>
          <cell r="K2674" t="str">
            <v>D_REP-Recloser Installations</v>
          </cell>
          <cell r="L2674" t="str">
            <v>Reliability - Dist</v>
          </cell>
          <cell r="M2674" t="str">
            <v>Program</v>
          </cell>
          <cell r="N2674" t="str">
            <v>Recloser Installations</v>
          </cell>
          <cell r="O2674" t="str">
            <v>Closed</v>
          </cell>
          <cell r="P2674">
            <v>7077</v>
          </cell>
          <cell r="Q2674" t="str">
            <v>C30604</v>
          </cell>
          <cell r="R2674">
            <v>39762</v>
          </cell>
          <cell r="S2674" t="str">
            <v>nanglf</v>
          </cell>
          <cell r="U2674" t="str">
            <v>IE _ Nantucket recloser Installation program</v>
          </cell>
          <cell r="V2674" t="str">
            <v>Added project for Nantucket as  Bay State South Recloser program project will not allow for Nantucket costs to go to MECO.  Walkin for FY2010 from Project C05469 Baystate South Recloser program. _x000D_
_x000D_
suspended as per Flynn, Janice email on 2/6/12 - project</v>
          </cell>
          <cell r="W2674" t="str">
            <v xml:space="preserve">  </v>
          </cell>
          <cell r="X2674" t="str">
            <v>Div Ops-NE Electric</v>
          </cell>
          <cell r="Y2674" t="str">
            <v>75005320E</v>
          </cell>
          <cell r="Z2674" t="str">
            <v>MAE1000 - MA Electric Distribution PC</v>
          </cell>
          <cell r="AA2674" t="str">
            <v>NONE</v>
          </cell>
          <cell r="AB2674" t="str">
            <v>COMPANY 5320 LEVEL ELECT DIST</v>
          </cell>
          <cell r="AE2674">
            <v>1</v>
          </cell>
          <cell r="AF2674" t="str">
            <v>1</v>
          </cell>
          <cell r="AG2674">
            <v>39771</v>
          </cell>
          <cell r="AH2674">
            <v>200000</v>
          </cell>
          <cell r="AI2674">
            <v>0</v>
          </cell>
          <cell r="AJ2674">
            <v>1</v>
          </cell>
          <cell r="AK2674">
            <v>1</v>
          </cell>
          <cell r="AL2674">
            <v>0</v>
          </cell>
          <cell r="AM2674">
            <v>1</v>
          </cell>
          <cell r="AN2674">
            <v>1</v>
          </cell>
        </row>
        <row r="2675">
          <cell r="A2675" t="str">
            <v>C030684</v>
          </cell>
          <cell r="B2675">
            <v>5310</v>
          </cell>
          <cell r="C2675" t="str">
            <v>Massachusetts - West</v>
          </cell>
          <cell r="D2675" t="str">
            <v>Worc DCU Center Network Vault</v>
          </cell>
          <cell r="E2675" t="str">
            <v>P_Electric Distribution Line MA</v>
          </cell>
          <cell r="F2675" t="str">
            <v>USSC0510P296C</v>
          </cell>
          <cell r="G2675" t="str">
            <v>49</v>
          </cell>
          <cell r="H2675" t="str">
            <v>21</v>
          </cell>
          <cell r="I2675" t="str">
            <v>KELLY, DANIEL</v>
          </cell>
          <cell r="J2675" t="str">
            <v>Statutory/Regulatory</v>
          </cell>
          <cell r="K2675" t="str">
            <v>D_Non-REP LINE OTHER</v>
          </cell>
          <cell r="L2675" t="str">
            <v>New Business - Commercial</v>
          </cell>
          <cell r="M2675" t="str">
            <v>Specific</v>
          </cell>
          <cell r="O2675" t="str">
            <v>Closed</v>
          </cell>
          <cell r="P2675">
            <v>8828</v>
          </cell>
          <cell r="Q2675" t="str">
            <v>C30684</v>
          </cell>
          <cell r="R2675">
            <v>39769</v>
          </cell>
          <cell r="S2675" t="str">
            <v>mungov</v>
          </cell>
          <cell r="U2675" t="str">
            <v>Engineer, design, construct, and energize a new 6000A network service for the DCU Center in Worcester, MA.</v>
          </cell>
          <cell r="V2675" t="str">
            <v xml:space="preserve">  </v>
          </cell>
          <cell r="W2675" t="str">
            <v>This is tied to a new business request.</v>
          </cell>
          <cell r="X2675" t="str">
            <v>Div Ops-NE Electric</v>
          </cell>
          <cell r="Y2675" t="str">
            <v>75005310E</v>
          </cell>
          <cell r="Z2675" t="str">
            <v>MAE1000 - MA Electric Distribution PC</v>
          </cell>
          <cell r="AA2675" t="str">
            <v>NONE</v>
          </cell>
          <cell r="AB2675" t="str">
            <v>MASS PLANT - MA 5310 - MAE1000</v>
          </cell>
          <cell r="AE2675">
            <v>3</v>
          </cell>
          <cell r="AF2675" t="str">
            <v>3</v>
          </cell>
          <cell r="AG2675">
            <v>41213</v>
          </cell>
          <cell r="AH2675">
            <v>2020000</v>
          </cell>
          <cell r="AI2675">
            <v>0</v>
          </cell>
          <cell r="AJ2675">
            <v>0</v>
          </cell>
          <cell r="AK2675">
            <v>0</v>
          </cell>
          <cell r="AL2675">
            <v>1</v>
          </cell>
          <cell r="AM2675">
            <v>0</v>
          </cell>
          <cell r="AN2675">
            <v>1</v>
          </cell>
        </row>
        <row r="2676">
          <cell r="A2676" t="str">
            <v>C030704</v>
          </cell>
          <cell r="B2676">
            <v>5310</v>
          </cell>
          <cell r="C2676" t="str">
            <v>Massachusetts - West</v>
          </cell>
          <cell r="D2676" t="str">
            <v>Turnpike 19W2 Aerial Cable</v>
          </cell>
          <cell r="E2676" t="str">
            <v>P_Electric Distribution Line MA</v>
          </cell>
          <cell r="G2676" t="str">
            <v>36</v>
          </cell>
          <cell r="H2676" t="str">
            <v>NONE</v>
          </cell>
          <cell r="I2676" t="str">
            <v>RADZIK, CHRISTOPHER</v>
          </cell>
          <cell r="J2676" t="str">
            <v>System Capacity &amp; Performance</v>
          </cell>
          <cell r="K2676" t="str">
            <v>D_Non-REP LINE OTHER</v>
          </cell>
          <cell r="L2676" t="str">
            <v>Reliability - Dist</v>
          </cell>
          <cell r="M2676" t="str">
            <v>Specific</v>
          </cell>
          <cell r="O2676" t="str">
            <v>Closed</v>
          </cell>
          <cell r="P2676">
            <v>8725</v>
          </cell>
          <cell r="Q2676" t="str">
            <v>C30704</v>
          </cell>
          <cell r="R2676">
            <v>39771</v>
          </cell>
          <cell r="S2676" t="str">
            <v>prifte</v>
          </cell>
          <cell r="U2676" t="str">
            <v>The Turnpike 19W2 getaway aerial cable of the feeder which runs for 1600 feet is 1970, 3-350 MCM XPL. There have been three failures on the aerial cable in the last 5 years. These failures have been the number one contributor on the r</v>
          </cell>
          <cell r="V2676" t="str">
            <v xml:space="preserve">  </v>
          </cell>
          <cell r="W2676" t="str">
            <v>Refer to the attached Turnpike_19W2_FY09_ERR</v>
          </cell>
          <cell r="X2676" t="str">
            <v>Conversion Only</v>
          </cell>
          <cell r="Y2676" t="str">
            <v>99995310E</v>
          </cell>
          <cell r="Z2676" t="str">
            <v>MAE1000 - MA Electric Distribution PC</v>
          </cell>
          <cell r="AA2676" t="str">
            <v>NONE</v>
          </cell>
          <cell r="AB2676" t="str">
            <v>SUB #19 TURNPIKE, LYNNFIELD</v>
          </cell>
          <cell r="AE2676">
            <v>3</v>
          </cell>
          <cell r="AF2676" t="str">
            <v>3</v>
          </cell>
          <cell r="AG2676">
            <v>41213</v>
          </cell>
          <cell r="AH2676">
            <v>161244</v>
          </cell>
          <cell r="AI2676">
            <v>0</v>
          </cell>
          <cell r="AJ2676">
            <v>1</v>
          </cell>
          <cell r="AK2676">
            <v>1</v>
          </cell>
          <cell r="AL2676">
            <v>0</v>
          </cell>
          <cell r="AM2676">
            <v>1</v>
          </cell>
          <cell r="AN2676">
            <v>1</v>
          </cell>
        </row>
        <row r="2677">
          <cell r="A2677" t="str">
            <v>C030745</v>
          </cell>
          <cell r="B2677">
            <v>5310</v>
          </cell>
          <cell r="D2677" t="str">
            <v>Boulevar#77 -Change feeder position</v>
          </cell>
          <cell r="E2677" t="str">
            <v>P_Electric Distribution Line MA</v>
          </cell>
          <cell r="G2677" t="str">
            <v>NONE</v>
          </cell>
          <cell r="H2677" t="str">
            <v>NONE</v>
          </cell>
          <cell r="O2677" t="str">
            <v>cancelled</v>
          </cell>
          <cell r="Q2677" t="str">
            <v>C30745</v>
          </cell>
          <cell r="R2677">
            <v>39776</v>
          </cell>
          <cell r="S2677" t="str">
            <v>moreia</v>
          </cell>
          <cell r="U2677" t="str">
            <v>Lowell General Hospital located at Varnum Av., Lowell MA is currently supplied via the 77L1 feeder (prefered)  requested additional 2 MW load (4MW total) and 2 feeder service with independent sources and routes._x000D_
The Boulevard 77L3  will be used as a back</v>
          </cell>
          <cell r="V2677" t="str">
            <v xml:space="preserve">  </v>
          </cell>
          <cell r="W2677" t="str">
            <v xml:space="preserve">Lowell General Hospital (LGH) is increasing its load from 2 to 4 MW on peak, all of which will be normally served by the Boulevard 77L1 feeder. With the additional LGH load, the Boulevard #77 T1 transformer is projected to reach 105% of its summer normal </v>
          </cell>
          <cell r="X2677" t="str">
            <v>Conversion Only</v>
          </cell>
          <cell r="Y2677" t="str">
            <v>99995310E</v>
          </cell>
          <cell r="Z2677" t="str">
            <v>MAE1000 - MA Electric Distribution PC</v>
          </cell>
          <cell r="AA2677" t="str">
            <v>NONE</v>
          </cell>
          <cell r="AB2677" t="str">
            <v>SUB #77 BOULEVARD STREET, LOWELL</v>
          </cell>
          <cell r="AE2677">
            <v>0</v>
          </cell>
          <cell r="AK2677">
            <v>41491</v>
          </cell>
        </row>
        <row r="2678">
          <cell r="A2678" t="str">
            <v>C030764</v>
          </cell>
          <cell r="B2678">
            <v>5320</v>
          </cell>
          <cell r="C2678" t="str">
            <v>Massachusetts - East</v>
          </cell>
          <cell r="D2678" t="str">
            <v>Work for NERC-CIP Cyber Security</v>
          </cell>
          <cell r="E2678" t="str">
            <v>P_Electric Distribution Sub MA</v>
          </cell>
          <cell r="G2678" t="str">
            <v>49</v>
          </cell>
          <cell r="H2678" t="str">
            <v>NONE</v>
          </cell>
          <cell r="J2678" t="str">
            <v>Statutory/Regulatory</v>
          </cell>
          <cell r="L2678" t="str">
            <v>Public Requirements</v>
          </cell>
          <cell r="M2678" t="str">
            <v>Specific</v>
          </cell>
          <cell r="O2678" t="str">
            <v>Closed</v>
          </cell>
          <cell r="P2678">
            <v>7066</v>
          </cell>
          <cell r="Q2678" t="str">
            <v>C30764</v>
          </cell>
          <cell r="R2678">
            <v>39776</v>
          </cell>
          <cell r="S2678" t="str">
            <v>nanglf</v>
          </cell>
          <cell r="U2678" t="str">
            <v>This work is for substations to meet mandatory NERC-CIP Cyber Security requirements</v>
          </cell>
          <cell r="V2678" t="str">
            <v>Distribution managed by Distribution this project replaces Project C30247 MECO.</v>
          </cell>
          <cell r="W2678" t="str">
            <v xml:space="preserve">  </v>
          </cell>
          <cell r="X2678" t="str">
            <v>Conversion Only</v>
          </cell>
          <cell r="Y2678" t="str">
            <v>99995320E</v>
          </cell>
          <cell r="Z2678" t="str">
            <v>MAE1000 - MA Electric Distribution PC</v>
          </cell>
          <cell r="AA2678" t="str">
            <v>NONE</v>
          </cell>
          <cell r="AB2678" t="str">
            <v>COMPANY 5320 LEVEL ELECT DIST</v>
          </cell>
          <cell r="AE2678">
            <v>1</v>
          </cell>
          <cell r="AF2678" t="str">
            <v>1</v>
          </cell>
          <cell r="AG2678">
            <v>39776</v>
          </cell>
          <cell r="AH2678">
            <v>61306</v>
          </cell>
          <cell r="AI2678">
            <v>1</v>
          </cell>
          <cell r="AJ2678">
            <v>1</v>
          </cell>
          <cell r="AK2678">
            <v>1</v>
          </cell>
          <cell r="AL2678">
            <v>0</v>
          </cell>
          <cell r="AM2678">
            <v>1</v>
          </cell>
          <cell r="AN2678">
            <v>1</v>
          </cell>
        </row>
        <row r="2679">
          <cell r="A2679" t="str">
            <v>C030844</v>
          </cell>
          <cell r="B2679">
            <v>5310</v>
          </cell>
          <cell r="D2679" t="str">
            <v>Worc 551 Main St. Network Upgrade</v>
          </cell>
          <cell r="E2679" t="str">
            <v>P_Electric Distribution Line MA</v>
          </cell>
          <cell r="G2679" t="str">
            <v>49</v>
          </cell>
          <cell r="H2679" t="str">
            <v>NONE</v>
          </cell>
          <cell r="I2679" t="str">
            <v>HALL, TIMOTHY</v>
          </cell>
          <cell r="J2679" t="str">
            <v>Statutory/Regulatory</v>
          </cell>
          <cell r="L2679" t="str">
            <v>New Business - Commercial</v>
          </cell>
          <cell r="M2679" t="str">
            <v>Specific</v>
          </cell>
          <cell r="O2679" t="str">
            <v>open</v>
          </cell>
          <cell r="P2679">
            <v>8826</v>
          </cell>
          <cell r="Q2679" t="str">
            <v>C30844</v>
          </cell>
          <cell r="R2679">
            <v>39787</v>
          </cell>
          <cell r="S2679" t="str">
            <v>mungov</v>
          </cell>
          <cell r="U2679" t="str">
            <v>551 Main St. in Worcester, MA has requested an upgrade from 200A to 1200A.  This service upgrade will require a single transformer vault installation.</v>
          </cell>
          <cell r="V2679" t="str">
            <v xml:space="preserve">  </v>
          </cell>
          <cell r="W2679" t="str">
            <v xml:space="preserve">  </v>
          </cell>
          <cell r="X2679" t="str">
            <v>Div Ops-NE Electric</v>
          </cell>
          <cell r="Y2679" t="str">
            <v>75005310E</v>
          </cell>
          <cell r="Z2679" t="str">
            <v>MAE1000 - MA Electric Distribution PC</v>
          </cell>
          <cell r="AA2679" t="str">
            <v>NONE</v>
          </cell>
          <cell r="AB2679" t="str">
            <v>MASS PLANT - MA 5310 - MAE1000</v>
          </cell>
          <cell r="AC2679" t="str">
            <v>A2 C2 X2</v>
          </cell>
          <cell r="AE2679">
            <v>1</v>
          </cell>
          <cell r="AF2679" t="str">
            <v>1</v>
          </cell>
          <cell r="AG2679">
            <v>39819</v>
          </cell>
          <cell r="AH2679">
            <v>200000</v>
          </cell>
        </row>
        <row r="2680">
          <cell r="A2680" t="str">
            <v>C030964</v>
          </cell>
          <cell r="B2680">
            <v>5310</v>
          </cell>
          <cell r="D2680" t="str">
            <v>Richey Woodwkg 23 kV wind intercon</v>
          </cell>
          <cell r="E2680" t="str">
            <v>P_Electric Distribution Line MA</v>
          </cell>
          <cell r="G2680" t="str">
            <v>49</v>
          </cell>
          <cell r="H2680" t="str">
            <v>NONE</v>
          </cell>
          <cell r="I2680" t="str">
            <v>HALL, TIMOTHY</v>
          </cell>
          <cell r="J2680" t="str">
            <v>Statutory/Regulatory</v>
          </cell>
          <cell r="K2680" t="str">
            <v>D_Non-REP LINE OTHER</v>
          </cell>
          <cell r="L2680" t="str">
            <v>New Business - Commercial</v>
          </cell>
          <cell r="M2680" t="str">
            <v>Specific</v>
          </cell>
          <cell r="O2680" t="str">
            <v>open</v>
          </cell>
          <cell r="P2680">
            <v>8500</v>
          </cell>
          <cell r="Q2680" t="str">
            <v>C30964</v>
          </cell>
          <cell r="R2680">
            <v>39811</v>
          </cell>
          <cell r="S2680" t="str">
            <v>cleary</v>
          </cell>
          <cell r="U2680" t="str">
            <v>23 kV interconnection on 2405 line for Richey Woodworking (old Owens Illinois building)  40 Parker St Newburyport, MA</v>
          </cell>
          <cell r="V2680" t="str">
            <v>change customer from secondary metering to primary metering. 23 kV supplied MECo matt and fence substation (3-833's) to be supplied off new 23 kV metering point on customer property. Change customer from secondary metering to primary metering to accomodat</v>
          </cell>
          <cell r="W2680" t="str">
            <v>This project is to change customer from secondary metering to primary metering to accomodate on site wind generation._x000D_
The Richey woodworking building is supplied off the 23 kV system...via MECo matt and fence substation (3-833's). Work involves reconfigu</v>
          </cell>
          <cell r="X2680" t="str">
            <v>Div Ops-NE Electric</v>
          </cell>
          <cell r="Y2680" t="str">
            <v>75005310E</v>
          </cell>
          <cell r="Z2680" t="str">
            <v>MAE1000 - MA Electric Distribution PC</v>
          </cell>
          <cell r="AA2680" t="str">
            <v>NONE</v>
          </cell>
          <cell r="AB2680" t="str">
            <v>MASS PLANT - MA 5310 - MAE1000</v>
          </cell>
          <cell r="AC2680" t="str">
            <v>A0 C1 X1</v>
          </cell>
          <cell r="AE2680">
            <v>1</v>
          </cell>
          <cell r="AF2680" t="str">
            <v>1</v>
          </cell>
          <cell r="AG2680">
            <v>39819</v>
          </cell>
          <cell r="AH2680">
            <v>50000</v>
          </cell>
        </row>
        <row r="2681">
          <cell r="A2681" t="str">
            <v>C030965</v>
          </cell>
          <cell r="B2681">
            <v>5310</v>
          </cell>
          <cell r="D2681" t="str">
            <v>High Speed POTT Sch. D-21 115 kV</v>
          </cell>
          <cell r="E2681" t="str">
            <v>P_Electric Transmission Sub MA</v>
          </cell>
          <cell r="F2681" t="str">
            <v>AMIC 10024</v>
          </cell>
          <cell r="G2681" t="str">
            <v>NONE</v>
          </cell>
          <cell r="H2681" t="str">
            <v>NONE</v>
          </cell>
          <cell r="M2681" t="str">
            <v>Specific</v>
          </cell>
          <cell r="O2681" t="str">
            <v>Closed</v>
          </cell>
          <cell r="P2681">
            <v>11979</v>
          </cell>
          <cell r="Q2681" t="str">
            <v>C30965</v>
          </cell>
          <cell r="R2681">
            <v>39811</v>
          </cell>
          <cell r="S2681" t="str">
            <v>rawata</v>
          </cell>
          <cell r="U2681" t="str">
            <v>High Speed POT Sch D-21 115kV</v>
          </cell>
          <cell r="V2681" t="str">
            <v>Transmission Planning - Abhinav Rawat  Project requested by NSTAR</v>
          </cell>
          <cell r="W2681" t="str">
            <v>SG111_x000D_
Risk Score 49</v>
          </cell>
          <cell r="X2681" t="str">
            <v>Div Ops-NE Electric</v>
          </cell>
          <cell r="Y2681" t="str">
            <v>75005310T</v>
          </cell>
          <cell r="Z2681" t="str">
            <v>FRT5000 - FR Transmission Profit Center</v>
          </cell>
          <cell r="AA2681" t="str">
            <v>NONE</v>
          </cell>
          <cell r="AB2681" t="str">
            <v>BELL ROCK  14KV   115KV</v>
          </cell>
          <cell r="AE2681">
            <v>8</v>
          </cell>
          <cell r="AF2681" t="str">
            <v>14</v>
          </cell>
          <cell r="AG2681">
            <v>40501</v>
          </cell>
          <cell r="AH2681">
            <v>218924.18</v>
          </cell>
          <cell r="AI2681">
            <v>0</v>
          </cell>
          <cell r="AJ2681">
            <v>0</v>
          </cell>
          <cell r="AK2681">
            <v>1</v>
          </cell>
          <cell r="AL2681">
            <v>0</v>
          </cell>
          <cell r="AM2681">
            <v>1</v>
          </cell>
          <cell r="AN2681">
            <v>1</v>
          </cell>
        </row>
        <row r="2682">
          <cell r="A2682" t="str">
            <v>C031064</v>
          </cell>
          <cell r="B2682">
            <v>5310</v>
          </cell>
          <cell r="D2682" t="str">
            <v>Brockton SNW Vault 206-10 Eliminati</v>
          </cell>
          <cell r="E2682" t="str">
            <v>P_Electric Distribution Line MA</v>
          </cell>
          <cell r="G2682" t="str">
            <v>NONE</v>
          </cell>
          <cell r="H2682" t="str">
            <v>NONE</v>
          </cell>
          <cell r="I2682" t="str">
            <v>CASTRO, KATHY</v>
          </cell>
          <cell r="J2682" t="str">
            <v>System Capacity &amp; Performance</v>
          </cell>
          <cell r="K2682" t="str">
            <v>D_Non-REP LINE OTHER</v>
          </cell>
          <cell r="L2682" t="str">
            <v>Load Relief</v>
          </cell>
          <cell r="M2682" t="str">
            <v>Specific</v>
          </cell>
          <cell r="O2682" t="str">
            <v>Closed</v>
          </cell>
          <cell r="Q2682" t="str">
            <v>C31064</v>
          </cell>
          <cell r="R2682">
            <v>39819</v>
          </cell>
          <cell r="S2682" t="str">
            <v>thomak</v>
          </cell>
          <cell r="U2682" t="str">
            <v>Remove Network transformer and Protector Install 3 way 600 Amp switch, 3 - 1 phase 167 kVA Subway Transformers, 9 sections of 3-1/c 4/0 Cu app. 900', 2 sections of 336 S/C and riser.</v>
          </cell>
          <cell r="V2682" t="str">
            <v xml:space="preserve">  </v>
          </cell>
          <cell r="W2682" t="str">
            <v>The required construction for this option consists of extending the Dupont 91W43 OH feeder and _x000D_
the Brockton 20W10 UG feeder 7 sections on Main St. removing the network transformer and installing a 3 way manual operated switch and installing 3 single pha</v>
          </cell>
          <cell r="X2682" t="str">
            <v>Div Ops-NE Electric</v>
          </cell>
          <cell r="Y2682" t="str">
            <v>75005310E</v>
          </cell>
          <cell r="Z2682" t="str">
            <v>MAE1000 - MA Electric Distribution PC</v>
          </cell>
          <cell r="AA2682" t="str">
            <v>NONE</v>
          </cell>
          <cell r="AB2682" t="str">
            <v>MASS PLANT - MA 5310 - MAE1000</v>
          </cell>
          <cell r="AE2682">
            <v>1</v>
          </cell>
          <cell r="AF2682" t="str">
            <v>1</v>
          </cell>
          <cell r="AG2682">
            <v>39829</v>
          </cell>
          <cell r="AH2682">
            <v>290000</v>
          </cell>
          <cell r="AI2682">
            <v>0</v>
          </cell>
          <cell r="AJ2682">
            <v>0</v>
          </cell>
          <cell r="AK2682">
            <v>0</v>
          </cell>
          <cell r="AL2682">
            <v>0</v>
          </cell>
          <cell r="AM2682">
            <v>1</v>
          </cell>
          <cell r="AN2682">
            <v>1</v>
          </cell>
        </row>
        <row r="2683">
          <cell r="A2683" t="str">
            <v>C031125</v>
          </cell>
          <cell r="B2683">
            <v>5310</v>
          </cell>
          <cell r="D2683" t="str">
            <v>B&amp;M properties at Quebec Street and</v>
          </cell>
          <cell r="E2683" t="str">
            <v>P_Electric Distribution Line MA</v>
          </cell>
          <cell r="G2683" t="str">
            <v>49</v>
          </cell>
          <cell r="H2683" t="str">
            <v>NONE</v>
          </cell>
          <cell r="I2683" t="str">
            <v>KERN, WILLIAM</v>
          </cell>
          <cell r="J2683" t="str">
            <v>Statutory/Regulatory</v>
          </cell>
          <cell r="L2683" t="str">
            <v>Public Requirements</v>
          </cell>
          <cell r="M2683" t="str">
            <v>Specific</v>
          </cell>
          <cell r="O2683" t="str">
            <v>cancelled</v>
          </cell>
          <cell r="P2683">
            <v>7754</v>
          </cell>
          <cell r="Q2683" t="str">
            <v>C31125</v>
          </cell>
          <cell r="R2683">
            <v>39825</v>
          </cell>
          <cell r="S2683" t="str">
            <v>nanglf</v>
          </cell>
          <cell r="U2683" t="str">
            <v>Network Assets is willinging to acquire the B&amp;M properties at Quebec Street and Gorham Street in Lowell.</v>
          </cell>
          <cell r="V2683" t="str">
            <v>Cancelled as per Mburu, Susan email on 1/27/12. _x000D_
For closing of project Legal file number, Grantor, and square footage of area is required._x000D_
_x000D_
Steve Towle is the contact person regarding this project.</v>
          </cell>
          <cell r="W2683" t="str">
            <v xml:space="preserve">  </v>
          </cell>
          <cell r="X2683" t="str">
            <v>Div Ops-NE Electric</v>
          </cell>
          <cell r="Y2683" t="str">
            <v>75005310E</v>
          </cell>
          <cell r="Z2683" t="str">
            <v>MAE1000 - MA Electric Distribution PC</v>
          </cell>
          <cell r="AA2683" t="str">
            <v>NONE</v>
          </cell>
          <cell r="AB2683" t="str">
            <v>LAND AND LAND RIGHTS - MA</v>
          </cell>
          <cell r="AE2683">
            <v>1</v>
          </cell>
          <cell r="AF2683" t="str">
            <v>1</v>
          </cell>
          <cell r="AG2683">
            <v>39836</v>
          </cell>
          <cell r="AH2683">
            <v>800000</v>
          </cell>
          <cell r="AK2683">
            <v>41121</v>
          </cell>
        </row>
        <row r="2684">
          <cell r="A2684" t="str">
            <v>C031139</v>
          </cell>
          <cell r="B2684">
            <v>5310</v>
          </cell>
          <cell r="C2684" t="str">
            <v>Massachusetts - West</v>
          </cell>
          <cell r="D2684" t="str">
            <v>75L2 - Recond Merrimack Ave, Dracut</v>
          </cell>
          <cell r="E2684" t="str">
            <v>P_Electric Distribution Line MA</v>
          </cell>
          <cell r="G2684" t="str">
            <v>42</v>
          </cell>
          <cell r="H2684" t="str">
            <v>16</v>
          </cell>
          <cell r="I2684" t="str">
            <v>KERN, WILLIAM</v>
          </cell>
          <cell r="J2684" t="str">
            <v>System Capacity &amp; Performance</v>
          </cell>
          <cell r="L2684" t="str">
            <v>Reliability - Dist</v>
          </cell>
          <cell r="M2684" t="str">
            <v>Specific</v>
          </cell>
          <cell r="O2684" t="str">
            <v>Closed</v>
          </cell>
          <cell r="P2684">
            <v>7716</v>
          </cell>
          <cell r="Q2684" t="str">
            <v>C31139</v>
          </cell>
          <cell r="R2684">
            <v>39827</v>
          </cell>
          <cell r="S2684" t="str">
            <v>henryj</v>
          </cell>
          <cell r="U2684" t="str">
            <v>Install 0.75 mile of 477 AL spacer cable from approx. p.19 Merrimack Ave. to p.54-p.56 Merrimack Ave. in Dracut.  Remove 0.75 mile of 336 AL open wire conductor.</v>
          </cell>
          <cell r="V2684" t="str">
            <v xml:space="preserve">  </v>
          </cell>
          <cell r="W2684" t="str">
            <v>The 75L2 feeder is on the Worst Performing Feeder list for the past 2 years (2007 &amp; 2008).  Over the past years, the majority of the outages were due to tree related events on the open wire section of Merrimack Ave. in Dracut.  Reconductoring the open wir</v>
          </cell>
          <cell r="X2684" t="str">
            <v>Div Ops-NE Electric</v>
          </cell>
          <cell r="Y2684" t="str">
            <v>75005310E</v>
          </cell>
          <cell r="Z2684" t="str">
            <v>MAE1000 - MA Electric Distribution PC</v>
          </cell>
          <cell r="AA2684" t="str">
            <v>NONE</v>
          </cell>
          <cell r="AB2684" t="str">
            <v>MASS PLANT - MA 5310 - MAE1000</v>
          </cell>
          <cell r="AE2684">
            <v>2</v>
          </cell>
          <cell r="AF2684" t="str">
            <v>2</v>
          </cell>
          <cell r="AG2684">
            <v>40297</v>
          </cell>
          <cell r="AH2684">
            <v>606000</v>
          </cell>
          <cell r="AI2684">
            <v>0</v>
          </cell>
          <cell r="AJ2684">
            <v>0</v>
          </cell>
          <cell r="AK2684">
            <v>0</v>
          </cell>
          <cell r="AL2684">
            <v>1</v>
          </cell>
          <cell r="AM2684">
            <v>0</v>
          </cell>
          <cell r="AN2684">
            <v>1</v>
          </cell>
        </row>
        <row r="2685">
          <cell r="A2685" t="str">
            <v>C031199</v>
          </cell>
          <cell r="B2685">
            <v>5310</v>
          </cell>
          <cell r="C2685" t="str">
            <v>Massachusetts - West</v>
          </cell>
          <cell r="D2685" t="str">
            <v>Ayer 201W1 Nashoba R/W</v>
          </cell>
          <cell r="E2685" t="str">
            <v>P_Electric Distribution Line MA</v>
          </cell>
          <cell r="G2685" t="str">
            <v>30</v>
          </cell>
          <cell r="H2685" t="str">
            <v>12</v>
          </cell>
          <cell r="I2685" t="str">
            <v>HALL, TIMOTHY</v>
          </cell>
          <cell r="J2685" t="str">
            <v>System Capacity &amp; Performance</v>
          </cell>
          <cell r="K2685" t="str">
            <v>D_Non-REP LINE OTHER</v>
          </cell>
          <cell r="L2685" t="str">
            <v>Reliability - Dist</v>
          </cell>
          <cell r="M2685" t="str">
            <v>Specific</v>
          </cell>
          <cell r="N2685" t="str">
            <v>Conductor Replacement</v>
          </cell>
          <cell r="O2685" t="str">
            <v>open</v>
          </cell>
          <cell r="P2685">
            <v>19242</v>
          </cell>
          <cell r="Q2685" t="str">
            <v>C31199</v>
          </cell>
          <cell r="R2685">
            <v>39840</v>
          </cell>
          <cell r="S2685" t="str">
            <v>walshn</v>
          </cell>
          <cell r="U2685" t="str">
            <v>Move 201W1 mainline out of the right of way.</v>
          </cell>
          <cell r="V2685" t="str">
            <v xml:space="preserve">  </v>
          </cell>
          <cell r="W2685" t="str">
            <v>See attached PDS.</v>
          </cell>
          <cell r="X2685" t="str">
            <v>Div Ops-NE Electric</v>
          </cell>
          <cell r="Y2685" t="str">
            <v>75005310E</v>
          </cell>
          <cell r="Z2685" t="str">
            <v>MAE1000 - MA Electric Distribution PC</v>
          </cell>
          <cell r="AA2685" t="str">
            <v>NONE</v>
          </cell>
          <cell r="AB2685" t="str">
            <v>MASS PLANT - MA 5310 - MAE1000</v>
          </cell>
          <cell r="AC2685" t="str">
            <v>A2 C0 X0</v>
          </cell>
          <cell r="AE2685">
            <v>1</v>
          </cell>
          <cell r="AF2685" t="str">
            <v>1</v>
          </cell>
          <cell r="AG2685">
            <v>41289</v>
          </cell>
          <cell r="AH2685">
            <v>403000</v>
          </cell>
        </row>
        <row r="2686">
          <cell r="A2686" t="str">
            <v>C031322</v>
          </cell>
          <cell r="B2686">
            <v>5310</v>
          </cell>
          <cell r="D2686" t="str">
            <v>E Longmdw Sub- New Feeder Pos</v>
          </cell>
          <cell r="E2686" t="str">
            <v>P_Electric Distribution Sub MA</v>
          </cell>
          <cell r="G2686" t="str">
            <v>NONE</v>
          </cell>
          <cell r="H2686" t="str">
            <v>NONE</v>
          </cell>
          <cell r="J2686" t="str">
            <v>System Capacity &amp; Performance</v>
          </cell>
          <cell r="L2686" t="str">
            <v>Load Relief</v>
          </cell>
          <cell r="M2686" t="str">
            <v>Specific</v>
          </cell>
          <cell r="O2686" t="str">
            <v>cancelled</v>
          </cell>
          <cell r="Q2686" t="str">
            <v>C31322</v>
          </cell>
          <cell r="R2686">
            <v>39853</v>
          </cell>
          <cell r="S2686" t="str">
            <v>thomp</v>
          </cell>
          <cell r="U2686" t="str">
            <v>Add modular feeder position for new 508L2 feeder</v>
          </cell>
          <cell r="V2686" t="str">
            <v>For load releif and to support voltage conversion of O-15 and Shaker Rd Sub</v>
          </cell>
          <cell r="W2686" t="str">
            <v>2009 System Review identifies for load relief.  4 feeders of 11 overloaded in 2011.  1 additional feeder at 99% rating._x000D_
Feeder required to unload Shaker Rd. Sub during conversion of O-15 and Shaker Rd sub to 115 kV</v>
          </cell>
          <cell r="X2686" t="str">
            <v>Div Ops-NE Electric</v>
          </cell>
          <cell r="Y2686" t="str">
            <v>75005310E</v>
          </cell>
          <cell r="Z2686" t="str">
            <v>MAE1000 - MA Electric Distribution PC</v>
          </cell>
          <cell r="AA2686" t="str">
            <v>NONE</v>
          </cell>
          <cell r="AB2686" t="str">
            <v>SUB #508 EAST LONGMEADOW, EAST LONG</v>
          </cell>
          <cell r="AE2686">
            <v>0</v>
          </cell>
          <cell r="AK2686">
            <v>39976</v>
          </cell>
        </row>
        <row r="2687">
          <cell r="A2687" t="str">
            <v>C031324</v>
          </cell>
          <cell r="B2687">
            <v>5310</v>
          </cell>
          <cell r="C2687" t="str">
            <v>Massachusetts - West</v>
          </cell>
          <cell r="D2687" t="str">
            <v>E Longmdw-Add new 508L2 feeder</v>
          </cell>
          <cell r="E2687" t="str">
            <v>P_Electric Distribution Line MA</v>
          </cell>
          <cell r="F2687" t="str">
            <v>USSC-12-079</v>
          </cell>
          <cell r="G2687" t="str">
            <v>36</v>
          </cell>
          <cell r="H2687" t="str">
            <v>29</v>
          </cell>
          <cell r="I2687" t="str">
            <v>ARTHUR, DAVID</v>
          </cell>
          <cell r="J2687" t="str">
            <v>System Capacity &amp; Performance</v>
          </cell>
          <cell r="K2687" t="str">
            <v>D_Non-REP LINE OTHER</v>
          </cell>
          <cell r="L2687" t="str">
            <v>Load Relief</v>
          </cell>
          <cell r="M2687" t="str">
            <v>Specific</v>
          </cell>
          <cell r="O2687" t="str">
            <v>open</v>
          </cell>
          <cell r="P2687">
            <v>8060</v>
          </cell>
          <cell r="Q2687" t="str">
            <v>C31324</v>
          </cell>
          <cell r="R2687">
            <v>39853</v>
          </cell>
          <cell r="S2687" t="str">
            <v>thomp</v>
          </cell>
          <cell r="U2687" t="str">
            <v>Add new 508L2 feeder for load relief and to support conversion of O-15 and Shaker Rd Sub</v>
          </cell>
          <cell r="V2687" t="str">
            <v xml:space="preserve">for load relief and to support conversion of O-15 and Shaker Rd Sub._x000D_
The Pre-Eng dollars are pro-rated to each projects base upon the total cost. </v>
          </cell>
          <cell r="W2687" t="str">
            <v>2009System Review identifies for load releif.  4 feeders of 11 overloaded for 2011.  1 addditional feder at 99% of rating.  Feeder required to unload Shaker Rd sub during conversion of O-15 and Shaker RD sub to 115 kV</v>
          </cell>
          <cell r="X2687" t="str">
            <v>Div Ops-NE Electric</v>
          </cell>
          <cell r="Y2687" t="str">
            <v>75005310E</v>
          </cell>
          <cell r="Z2687" t="str">
            <v>MAE1000 - MA Electric Distribution PC</v>
          </cell>
          <cell r="AA2687" t="str">
            <v>NONE</v>
          </cell>
          <cell r="AB2687" t="str">
            <v>MASS PLANT - MA 5310 - MAE1000</v>
          </cell>
          <cell r="AC2687" t="str">
            <v>A1 C0 X0</v>
          </cell>
          <cell r="AE2687">
            <v>3</v>
          </cell>
          <cell r="AF2687" t="str">
            <v>3</v>
          </cell>
          <cell r="AG2687">
            <v>41213</v>
          </cell>
          <cell r="AH2687">
            <v>900000</v>
          </cell>
        </row>
        <row r="2688">
          <cell r="A2688" t="str">
            <v>C031325</v>
          </cell>
          <cell r="B2688">
            <v>5310</v>
          </cell>
          <cell r="C2688" t="str">
            <v>Massachusetts - West</v>
          </cell>
          <cell r="D2688" t="str">
            <v>E Longmdw- reconductor 524L1</v>
          </cell>
          <cell r="E2688" t="str">
            <v>P_Electric Distribution Line MA</v>
          </cell>
          <cell r="F2688" t="str">
            <v>USSC-12-079</v>
          </cell>
          <cell r="G2688" t="str">
            <v>36</v>
          </cell>
          <cell r="H2688" t="str">
            <v>12</v>
          </cell>
          <cell r="I2688" t="str">
            <v>RIVENBURGH, GARTH A.</v>
          </cell>
          <cell r="J2688" t="str">
            <v>System Capacity &amp; Performance</v>
          </cell>
          <cell r="K2688" t="str">
            <v>D_Non-REP LINE OTHER</v>
          </cell>
          <cell r="L2688" t="str">
            <v>Load Relief</v>
          </cell>
          <cell r="M2688" t="str">
            <v>Specific</v>
          </cell>
          <cell r="O2688" t="str">
            <v>Closed</v>
          </cell>
          <cell r="P2688">
            <v>8059</v>
          </cell>
          <cell r="Q2688" t="str">
            <v>C31325</v>
          </cell>
          <cell r="R2688">
            <v>39853</v>
          </cell>
          <cell r="S2688" t="str">
            <v>thomp</v>
          </cell>
          <cell r="U2688" t="str">
            <v>reconductor mainline to relieve Shaker Rd</v>
          </cell>
          <cell r="V2688" t="str">
            <v>for load relief and to support voltage conversion of Shaker Rd sub to 115 kV. _x000D_
The Pre-Eng dollars are pro-rated based upon the total cost.</v>
          </cell>
          <cell r="W2688" t="str">
            <v>2009 System Review identifies for load releif.  4 feeeders of 11 overloaded in 2011.  1 additional feeder at 99% rating.  Improvement required tounload Shaker Rd Sub during conversion of O-15 and Shaker Rd to 115 kV</v>
          </cell>
          <cell r="X2688" t="str">
            <v>Div Ops-NE Electric</v>
          </cell>
          <cell r="Y2688" t="str">
            <v>75005310E</v>
          </cell>
          <cell r="Z2688" t="str">
            <v>MAE1000 - MA Electric Distribution PC</v>
          </cell>
          <cell r="AA2688" t="str">
            <v>NONE</v>
          </cell>
          <cell r="AB2688" t="str">
            <v>MASS PLANT - MA 5310 - MAE1000</v>
          </cell>
          <cell r="AE2688">
            <v>3</v>
          </cell>
          <cell r="AF2688" t="str">
            <v>3</v>
          </cell>
          <cell r="AG2688">
            <v>41213</v>
          </cell>
          <cell r="AH2688">
            <v>530000</v>
          </cell>
          <cell r="AI2688">
            <v>0</v>
          </cell>
          <cell r="AJ2688">
            <v>0</v>
          </cell>
          <cell r="AK2688">
            <v>0</v>
          </cell>
          <cell r="AL2688">
            <v>1</v>
          </cell>
          <cell r="AM2688">
            <v>0</v>
          </cell>
          <cell r="AN2688">
            <v>1</v>
          </cell>
        </row>
        <row r="2689">
          <cell r="A2689" t="str">
            <v>C031341</v>
          </cell>
          <cell r="B2689">
            <v>5310</v>
          </cell>
          <cell r="D2689" t="str">
            <v>Randolph Reloc OH Facilities to UG</v>
          </cell>
          <cell r="E2689" t="str">
            <v>P_Electric Distribution Line MA</v>
          </cell>
          <cell r="F2689" t="str">
            <v>USSC0311P36 v2</v>
          </cell>
          <cell r="G2689" t="str">
            <v>49</v>
          </cell>
          <cell r="H2689" t="str">
            <v>21</v>
          </cell>
          <cell r="I2689" t="str">
            <v>HURLEY, KATHLEEN</v>
          </cell>
          <cell r="J2689" t="str">
            <v>Statutory/Regulatory</v>
          </cell>
          <cell r="K2689" t="str">
            <v>D_Non-REP LINE OTHER</v>
          </cell>
          <cell r="L2689" t="str">
            <v>Public Requirements</v>
          </cell>
          <cell r="M2689" t="str">
            <v>Specific</v>
          </cell>
          <cell r="O2689" t="str">
            <v>in service</v>
          </cell>
          <cell r="P2689">
            <v>8448</v>
          </cell>
          <cell r="Q2689" t="str">
            <v>C31341</v>
          </cell>
          <cell r="R2689">
            <v>39855</v>
          </cell>
          <cell r="S2689" t="str">
            <v>yepez</v>
          </cell>
          <cell r="U2689" t="str">
            <v>Town of Randolph approved bylaw to require the relocation of OH facilities to a new UG system along North Main, South Main and adjacent streets in the vicinity of Crawford Square. National Grid will be reimbursed the cost of the reloc</v>
          </cell>
          <cell r="V2689" t="str">
            <v xml:space="preserve">Approved bylaw attached. </v>
          </cell>
          <cell r="W2689" t="str">
            <v>The Town of Randolph approved a bylaw on 4/25/2005 that requires all overhead utilities to be removed along South Main, North Main and adjacent streets in the vicinity of Crawford Square. A new manhole and duct system will be constructed to accomodate und</v>
          </cell>
          <cell r="X2689" t="str">
            <v>Div Ops-NE Electric</v>
          </cell>
          <cell r="Y2689" t="str">
            <v>75005310E</v>
          </cell>
          <cell r="Z2689" t="str">
            <v>MAE1000 - MA Electric Distribution PC</v>
          </cell>
          <cell r="AA2689" t="str">
            <v>NONE</v>
          </cell>
          <cell r="AB2689" t="str">
            <v>MASS PLANT - MA 5310 - MAE1000</v>
          </cell>
          <cell r="AC2689" t="str">
            <v>A1 C1 X1</v>
          </cell>
          <cell r="AE2689">
            <v>4</v>
          </cell>
          <cell r="AF2689" t="str">
            <v>4</v>
          </cell>
          <cell r="AG2689">
            <v>41520</v>
          </cell>
          <cell r="AH2689">
            <v>4496600</v>
          </cell>
          <cell r="AI2689" t="str">
            <v>1.10</v>
          </cell>
          <cell r="AJ2689" t="str">
            <v>.90</v>
          </cell>
        </row>
        <row r="2690">
          <cell r="A2690" t="str">
            <v>C031357</v>
          </cell>
          <cell r="B2690">
            <v>5310</v>
          </cell>
          <cell r="D2690" t="str">
            <v>MA Crossing Clearance - Co 5</v>
          </cell>
          <cell r="E2690" t="str">
            <v>P_Electric Transmission Line MA</v>
          </cell>
          <cell r="F2690" t="str">
            <v>On-line, Electronic</v>
          </cell>
          <cell r="G2690" t="str">
            <v>43</v>
          </cell>
          <cell r="H2690" t="str">
            <v>25</v>
          </cell>
          <cell r="I2690" t="str">
            <v>WINN, JAMES</v>
          </cell>
          <cell r="J2690" t="str">
            <v>Statutory/Regulatory</v>
          </cell>
          <cell r="K2690" t="str">
            <v>T_Clearance Strategy</v>
          </cell>
          <cell r="M2690" t="str">
            <v>Specific</v>
          </cell>
          <cell r="O2690" t="str">
            <v>open</v>
          </cell>
          <cell r="P2690">
            <v>11990</v>
          </cell>
          <cell r="Q2690" t="str">
            <v>C31357</v>
          </cell>
          <cell r="R2690">
            <v>39856</v>
          </cell>
          <cell r="S2690" t="str">
            <v>petersa</v>
          </cell>
          <cell r="U2690" t="str">
            <v>MA Crossing Clearance Co.05</v>
          </cell>
          <cell r="V2690" t="str">
            <v xml:space="preserve">  </v>
          </cell>
          <cell r="W2690" t="str">
            <v xml:space="preserve">DPU regulation require field measures of limited access highways and water crossing clearances in Massachusetts every five years. These spans that may need to be raised either to be in compliance with their license or the NESC. </v>
          </cell>
          <cell r="X2690" t="str">
            <v>Conversion Only</v>
          </cell>
          <cell r="Y2690" t="str">
            <v>99995310T</v>
          </cell>
          <cell r="Z2690" t="str">
            <v>FRT5000 - FR Transmission Profit Center</v>
          </cell>
          <cell r="AA2690" t="str">
            <v>NONE</v>
          </cell>
          <cell r="AB2690" t="str">
            <v xml:space="preserve">COMPANY 5310 LEVEL ELECT DIST </v>
          </cell>
          <cell r="AC2690" t="str">
            <v>A1 C0 X2</v>
          </cell>
          <cell r="AE2690">
            <v>20</v>
          </cell>
          <cell r="AF2690" t="str">
            <v>20</v>
          </cell>
          <cell r="AG2690">
            <v>41213</v>
          </cell>
          <cell r="AH2690">
            <v>100000</v>
          </cell>
        </row>
        <row r="2691">
          <cell r="A2691" t="str">
            <v>C031379</v>
          </cell>
          <cell r="B2691">
            <v>5310</v>
          </cell>
          <cell r="D2691" t="str">
            <v>Gate operator</v>
          </cell>
          <cell r="E2691" t="str">
            <v>P_Electric GenPlant Fac IT Share MA</v>
          </cell>
          <cell r="G2691" t="str">
            <v>NONE</v>
          </cell>
          <cell r="H2691" t="str">
            <v>NONE</v>
          </cell>
          <cell r="O2691" t="str">
            <v>Closed</v>
          </cell>
          <cell r="Q2691" t="str">
            <v>C31379</v>
          </cell>
          <cell r="R2691">
            <v>39857</v>
          </cell>
          <cell r="S2691" t="str">
            <v>kendra</v>
          </cell>
          <cell r="U2691" t="str">
            <v>Gate operator for Brockton facility</v>
          </cell>
          <cell r="V2691" t="str">
            <v xml:space="preserve">  </v>
          </cell>
          <cell r="W2691" t="str">
            <v xml:space="preserve">  </v>
          </cell>
          <cell r="X2691" t="str">
            <v>Conversion Only</v>
          </cell>
          <cell r="Y2691" t="str">
            <v>99995310E</v>
          </cell>
          <cell r="Z2691" t="str">
            <v>MAE1000 - MA Electric Distribution PC</v>
          </cell>
          <cell r="AA2691" t="str">
            <v>NONE</v>
          </cell>
          <cell r="AB2691" t="str">
            <v>MULBERRY STREET OPERATIONS BUILDING</v>
          </cell>
          <cell r="AE2691">
            <v>1</v>
          </cell>
          <cell r="AF2691" t="str">
            <v>1</v>
          </cell>
          <cell r="AG2691">
            <v>39857</v>
          </cell>
          <cell r="AH2691">
            <v>15000</v>
          </cell>
          <cell r="AI2691">
            <v>1</v>
          </cell>
          <cell r="AJ2691">
            <v>1</v>
          </cell>
          <cell r="AK2691">
            <v>1</v>
          </cell>
          <cell r="AL2691">
            <v>0</v>
          </cell>
          <cell r="AM2691">
            <v>1</v>
          </cell>
          <cell r="AN2691">
            <v>1</v>
          </cell>
        </row>
        <row r="2692">
          <cell r="A2692" t="str">
            <v>C031389</v>
          </cell>
          <cell r="B2692">
            <v>5310</v>
          </cell>
          <cell r="D2692" t="str">
            <v>NEDC Expansion Sutton MA</v>
          </cell>
          <cell r="E2692" t="str">
            <v>P_Electric GenPlant Fac IT Share MA</v>
          </cell>
          <cell r="G2692" t="str">
            <v>NONE</v>
          </cell>
          <cell r="H2692" t="str">
            <v>NONE</v>
          </cell>
          <cell r="L2692" t="str">
            <v>Facilities</v>
          </cell>
          <cell r="O2692" t="str">
            <v>Closed</v>
          </cell>
          <cell r="Q2692" t="str">
            <v>C31389</v>
          </cell>
          <cell r="R2692">
            <v>39861</v>
          </cell>
          <cell r="S2692" t="str">
            <v>kendra</v>
          </cell>
          <cell r="U2692" t="str">
            <v>Expansion of the NEDC, 12 acre gravel yard and entranceway</v>
          </cell>
          <cell r="V2692" t="str">
            <v xml:space="preserve">  </v>
          </cell>
          <cell r="W2692" t="str">
            <v xml:space="preserve">  </v>
          </cell>
          <cell r="X2692" t="str">
            <v>Conversion Only</v>
          </cell>
          <cell r="Y2692" t="str">
            <v>99995310E</v>
          </cell>
          <cell r="Z2692" t="str">
            <v>MAE1000 - MA Electric Distribution PC</v>
          </cell>
          <cell r="AA2692" t="str">
            <v>NONE</v>
          </cell>
          <cell r="AB2692" t="str">
            <v>CONSOLIDATED WAREHSE FCLTY NORTHBRD</v>
          </cell>
          <cell r="AE2692">
            <v>4</v>
          </cell>
          <cell r="AF2692" t="str">
            <v>4</v>
          </cell>
          <cell r="AG2692">
            <v>39902</v>
          </cell>
          <cell r="AH2692">
            <v>4000000</v>
          </cell>
          <cell r="AI2692">
            <v>0</v>
          </cell>
          <cell r="AJ2692">
            <v>0</v>
          </cell>
          <cell r="AK2692">
            <v>0</v>
          </cell>
          <cell r="AL2692">
            <v>1</v>
          </cell>
          <cell r="AM2692">
            <v>0</v>
          </cell>
          <cell r="AN2692">
            <v>1</v>
          </cell>
        </row>
        <row r="2693">
          <cell r="A2693" t="str">
            <v>C031396</v>
          </cell>
          <cell r="B2693">
            <v>5310</v>
          </cell>
          <cell r="D2693" t="str">
            <v>Palmer Sub - 13kV Feeder Retirement</v>
          </cell>
          <cell r="E2693" t="str">
            <v>P_Electric Distribution Sub MA</v>
          </cell>
          <cell r="F2693" t="str">
            <v>AMIC10073 v2 (DCIG0709P172)</v>
          </cell>
          <cell r="G2693" t="str">
            <v>36</v>
          </cell>
          <cell r="H2693" t="str">
            <v>15</v>
          </cell>
          <cell r="I2693" t="str">
            <v>KELLY, DANIEL</v>
          </cell>
          <cell r="J2693" t="str">
            <v>System Capacity &amp; Performance</v>
          </cell>
          <cell r="K2693" t="str">
            <v>D_Non-REP SUB OTHER</v>
          </cell>
          <cell r="L2693" t="str">
            <v>Load Relief</v>
          </cell>
          <cell r="M2693" t="str">
            <v>Specific</v>
          </cell>
          <cell r="O2693" t="str">
            <v>open</v>
          </cell>
          <cell r="P2693">
            <v>9780</v>
          </cell>
          <cell r="Q2693" t="str">
            <v>C31396</v>
          </cell>
          <cell r="R2693">
            <v>39862</v>
          </cell>
          <cell r="S2693" t="str">
            <v>thomp</v>
          </cell>
          <cell r="U2693" t="str">
            <v>To support transmission voltage conversion, remove 503L3 modular feeder position</v>
          </cell>
          <cell r="V2693" t="str">
            <v>replacing two transformers with one transformer on small 23 kV system.  Loss of single transformer has 7 indus custoemrs out for the duration of problem.  Old tertiary supplies to 23 kV yard now at higher voltage.  Add stand-by regs to lower voltage if ba</v>
          </cell>
          <cell r="W2693" t="str">
            <v>Removing 2 23 kV sources to an isolated 23 kV system.  Replacing with 1 new source.  For loss of transformer or source, customers have no back-up as today.  Standby regulators on old transformer tertiary winding can be used in an emergency for loss of sup</v>
          </cell>
          <cell r="X2693" t="str">
            <v>Div Ops-NE Electric</v>
          </cell>
          <cell r="Y2693" t="str">
            <v>75005310E</v>
          </cell>
          <cell r="Z2693" t="str">
            <v>MAE1000 - MA Electric Distribution PC</v>
          </cell>
          <cell r="AA2693" t="str">
            <v>NONE</v>
          </cell>
          <cell r="AB2693" t="str">
            <v>SUB #503 PALMER - BLANCHARDVILLE, P</v>
          </cell>
          <cell r="AC2693" t="str">
            <v>A1 C0 X0</v>
          </cell>
          <cell r="AE2693">
            <v>3</v>
          </cell>
          <cell r="AF2693" t="str">
            <v>3</v>
          </cell>
          <cell r="AG2693">
            <v>41213</v>
          </cell>
          <cell r="AH2693">
            <v>293000</v>
          </cell>
        </row>
        <row r="2694">
          <cell r="A2694" t="str">
            <v>C031397</v>
          </cell>
          <cell r="B2694">
            <v>5310</v>
          </cell>
          <cell r="D2694" t="str">
            <v>IE-BS URD Cable Replacement</v>
          </cell>
          <cell r="E2694" t="str">
            <v>P_Electric Distribution Line MA</v>
          </cell>
          <cell r="F2694" t="str">
            <v>DCIG0311P378</v>
          </cell>
          <cell r="G2694" t="str">
            <v>40</v>
          </cell>
          <cell r="H2694" t="str">
            <v>15</v>
          </cell>
          <cell r="I2694" t="str">
            <v>CERULLI, JOHN</v>
          </cell>
          <cell r="J2694" t="str">
            <v>Asset Condition</v>
          </cell>
          <cell r="K2694" t="str">
            <v>D_REP-URD Cable Replacements</v>
          </cell>
          <cell r="L2694" t="str">
            <v>Asset Replacement - I&amp;M (NE)</v>
          </cell>
          <cell r="M2694" t="str">
            <v>Program</v>
          </cell>
          <cell r="N2694" t="str">
            <v>UG Cable Replacements</v>
          </cell>
          <cell r="O2694" t="str">
            <v>Closed</v>
          </cell>
          <cell r="P2694">
            <v>8226</v>
          </cell>
          <cell r="Q2694" t="str">
            <v>C31397</v>
          </cell>
          <cell r="R2694">
            <v>39862</v>
          </cell>
          <cell r="S2694" t="str">
            <v>prifte</v>
          </cell>
          <cell r="U2694" t="str">
            <v>IE-BS URD Cable Replacement</v>
          </cell>
          <cell r="V2694" t="str">
            <v xml:space="preserve">  </v>
          </cell>
          <cell r="W2694" t="str">
            <v xml:space="preserve">  </v>
          </cell>
          <cell r="X2694" t="str">
            <v>Div Ops-NE Electric</v>
          </cell>
          <cell r="Y2694" t="str">
            <v>75005310E</v>
          </cell>
          <cell r="Z2694" t="str">
            <v>MAE1000 - MA Electric Distribution PC</v>
          </cell>
          <cell r="AA2694" t="str">
            <v>NONE</v>
          </cell>
          <cell r="AB2694" t="str">
            <v>MASS PLANT - MA 5310 - MAE1000</v>
          </cell>
          <cell r="AE2694">
            <v>3</v>
          </cell>
          <cell r="AF2694" t="str">
            <v>3</v>
          </cell>
          <cell r="AG2694">
            <v>41213</v>
          </cell>
          <cell r="AH2694">
            <v>258000</v>
          </cell>
          <cell r="AI2694">
            <v>0</v>
          </cell>
          <cell r="AJ2694">
            <v>0</v>
          </cell>
          <cell r="AK2694">
            <v>0</v>
          </cell>
          <cell r="AL2694">
            <v>0</v>
          </cell>
          <cell r="AM2694">
            <v>1</v>
          </cell>
          <cell r="AN2694">
            <v>1</v>
          </cell>
        </row>
        <row r="2695">
          <cell r="A2695" t="str">
            <v>C031398</v>
          </cell>
          <cell r="B2695">
            <v>5310</v>
          </cell>
          <cell r="D2695" t="str">
            <v>IE-BW IRURD Cable Replacement</v>
          </cell>
          <cell r="E2695" t="str">
            <v>P_Electric Distribution Line MA</v>
          </cell>
          <cell r="F2695" t="str">
            <v>DCIG0311P378</v>
          </cell>
          <cell r="G2695" t="str">
            <v>40</v>
          </cell>
          <cell r="H2695" t="str">
            <v>15</v>
          </cell>
          <cell r="I2695" t="str">
            <v>CERULLI, JOHN</v>
          </cell>
          <cell r="J2695" t="str">
            <v>Asset Condition</v>
          </cell>
          <cell r="K2695" t="str">
            <v>D_REP-URD Cable Replacements</v>
          </cell>
          <cell r="L2695" t="str">
            <v>Asset Replacement</v>
          </cell>
          <cell r="M2695" t="str">
            <v>Program</v>
          </cell>
          <cell r="N2695" t="str">
            <v>UG Cable Replacements</v>
          </cell>
          <cell r="O2695" t="str">
            <v>open</v>
          </cell>
          <cell r="P2695">
            <v>8229</v>
          </cell>
          <cell r="Q2695" t="str">
            <v>C31398</v>
          </cell>
          <cell r="R2695">
            <v>39862</v>
          </cell>
          <cell r="S2695" t="str">
            <v>prifte</v>
          </cell>
          <cell r="U2695" t="str">
            <v>IE-BW URD Cable Replacement</v>
          </cell>
          <cell r="V2695" t="str">
            <v xml:space="preserve">  </v>
          </cell>
          <cell r="W2695" t="str">
            <v xml:space="preserve">  </v>
          </cell>
          <cell r="X2695" t="str">
            <v>Div Ops-NE Electric</v>
          </cell>
          <cell r="Y2695" t="str">
            <v>75005310E</v>
          </cell>
          <cell r="Z2695" t="str">
            <v>MAE1000 - MA Electric Distribution PC</v>
          </cell>
          <cell r="AA2695" t="str">
            <v>NONE</v>
          </cell>
          <cell r="AB2695" t="str">
            <v>MASS PLANT - MA 5310 - MAE1000</v>
          </cell>
          <cell r="AC2695" t="str">
            <v>A3 C4 X3</v>
          </cell>
          <cell r="AE2695">
            <v>3</v>
          </cell>
          <cell r="AF2695" t="str">
            <v>3</v>
          </cell>
          <cell r="AG2695">
            <v>41213</v>
          </cell>
          <cell r="AH2695">
            <v>451500</v>
          </cell>
        </row>
        <row r="2696">
          <cell r="A2696" t="str">
            <v>C031399</v>
          </cell>
          <cell r="B2696">
            <v>5310</v>
          </cell>
          <cell r="C2696" t="str">
            <v>Distribution - NE North</v>
          </cell>
          <cell r="D2696" t="str">
            <v>IRURD Surrey Lane</v>
          </cell>
          <cell r="E2696" t="str">
            <v>P_Electric Distribution Line MA</v>
          </cell>
          <cell r="G2696" t="str">
            <v>40</v>
          </cell>
          <cell r="H2696" t="str">
            <v>20</v>
          </cell>
          <cell r="I2696" t="str">
            <v>RICHARD, JOHN</v>
          </cell>
          <cell r="J2696" t="str">
            <v>Asset Condition</v>
          </cell>
          <cell r="K2696" t="str">
            <v>D_REP-URD Cable Replacements</v>
          </cell>
          <cell r="L2696" t="str">
            <v>Asset Replacement</v>
          </cell>
          <cell r="M2696" t="str">
            <v>Specific</v>
          </cell>
          <cell r="N2696" t="str">
            <v>UG Cable Replacements</v>
          </cell>
          <cell r="O2696" t="str">
            <v>open</v>
          </cell>
          <cell r="P2696">
            <v>8232</v>
          </cell>
          <cell r="Q2696" t="str">
            <v>C31399</v>
          </cell>
          <cell r="R2696">
            <v>39862</v>
          </cell>
          <cell r="S2696" t="str">
            <v>prifte</v>
          </cell>
          <cell r="U2696" t="str">
            <v>Replace/Inject Cable at Surrey Lane URD in Topsfield and Boxford._x000D_
_x000D_
Renamed 2-28-2012 as only 1 urd has ever been done under project - switched to Specific Project.</v>
          </cell>
          <cell r="V2696" t="str">
            <v xml:space="preserve">  </v>
          </cell>
          <cell r="W2696" t="str">
            <v xml:space="preserve">  </v>
          </cell>
          <cell r="X2696" t="str">
            <v>Div Ops-NE Electric</v>
          </cell>
          <cell r="Y2696" t="str">
            <v>75005310E</v>
          </cell>
          <cell r="Z2696" t="str">
            <v>MAE1000 - MA Electric Distribution PC</v>
          </cell>
          <cell r="AA2696" t="str">
            <v>NONE</v>
          </cell>
          <cell r="AB2696" t="str">
            <v>MASS PLANT - MA 5310 - MAE1000</v>
          </cell>
          <cell r="AC2696" t="str">
            <v>A2 C1 X0</v>
          </cell>
          <cell r="AE2696">
            <v>3</v>
          </cell>
          <cell r="AF2696" t="str">
            <v>3</v>
          </cell>
          <cell r="AG2696">
            <v>41213</v>
          </cell>
          <cell r="AH2696">
            <v>580500</v>
          </cell>
        </row>
        <row r="2697">
          <cell r="A2697" t="str">
            <v>C031401</v>
          </cell>
          <cell r="B2697">
            <v>5320</v>
          </cell>
          <cell r="C2697" t="str">
            <v>Massachusetts - East</v>
          </cell>
          <cell r="D2697" t="str">
            <v>IE-BN URD Cable Replacement</v>
          </cell>
          <cell r="E2697" t="str">
            <v>P_Electric Distribution Line MA</v>
          </cell>
          <cell r="G2697" t="str">
            <v>36</v>
          </cell>
          <cell r="H2697" t="str">
            <v>15</v>
          </cell>
          <cell r="I2697" t="str">
            <v>CERULLI, JOHN</v>
          </cell>
          <cell r="J2697" t="str">
            <v>Asset Condition</v>
          </cell>
          <cell r="K2697" t="str">
            <v>D_REP-URD Cable Replacements</v>
          </cell>
          <cell r="L2697" t="str">
            <v>Asset Replacement</v>
          </cell>
          <cell r="M2697" t="str">
            <v>Program</v>
          </cell>
          <cell r="O2697" t="str">
            <v>Closed</v>
          </cell>
          <cell r="P2697">
            <v>7079</v>
          </cell>
          <cell r="Q2697" t="str">
            <v>C31401</v>
          </cell>
          <cell r="R2697">
            <v>39862</v>
          </cell>
          <cell r="S2697" t="str">
            <v>prifte</v>
          </cell>
          <cell r="U2697" t="str">
            <v>IE-BN URD Cable Replacement</v>
          </cell>
          <cell r="V2697" t="str">
            <v xml:space="preserve">  </v>
          </cell>
          <cell r="W2697" t="str">
            <v xml:space="preserve">  </v>
          </cell>
          <cell r="X2697" t="str">
            <v>Div Ops-NE Electric</v>
          </cell>
          <cell r="Y2697" t="str">
            <v>75005320E</v>
          </cell>
          <cell r="Z2697" t="str">
            <v>MAE1000 - MA Electric Distribution PC</v>
          </cell>
          <cell r="AA2697" t="str">
            <v>NONE</v>
          </cell>
          <cell r="AB2697" t="str">
            <v>MASS PLANT - MA 5320 - MAE1000</v>
          </cell>
          <cell r="AE2697">
            <v>0</v>
          </cell>
        </row>
        <row r="2698">
          <cell r="A2698" t="str">
            <v>C031440</v>
          </cell>
          <cell r="B2698">
            <v>5310</v>
          </cell>
          <cell r="D2698" t="str">
            <v>DOT-MHD#603550 Rt 116 Orchard St.</v>
          </cell>
          <cell r="E2698" t="str">
            <v>P_Electric Distribution Line MA</v>
          </cell>
          <cell r="G2698" t="str">
            <v>49</v>
          </cell>
          <cell r="H2698" t="str">
            <v>NONE</v>
          </cell>
          <cell r="I2698" t="str">
            <v>WYMAN, ANNE</v>
          </cell>
          <cell r="J2698" t="str">
            <v>Statutory/Regulatory</v>
          </cell>
          <cell r="L2698" t="str">
            <v>Public Requirements</v>
          </cell>
          <cell r="M2698" t="str">
            <v>Specific</v>
          </cell>
          <cell r="O2698" t="str">
            <v>open</v>
          </cell>
          <cell r="P2698">
            <v>7956</v>
          </cell>
          <cell r="Q2698" t="str">
            <v>C31440</v>
          </cell>
          <cell r="R2698">
            <v>39867</v>
          </cell>
          <cell r="S2698" t="str">
            <v>osimba</v>
          </cell>
          <cell r="U2698" t="str">
            <v>DOT-MHD#603550 Rte 116 Orchard Street. Mass Highway will only reimburse for the temporary relocation of our line. The project engineer is Anthony Cruz. Our work involves installing 2 new poles across from our existing P.5 &amp; 6 on Orcha</v>
          </cell>
          <cell r="V2698" t="str">
            <v xml:space="preserve">reopen per Kern, William email on 9/21/12. - Job not completed for MA DOT _x000D_
The engineer is Tony Cruz. Only the temporary relocation is reimbursable on this project. </v>
          </cell>
          <cell r="W2698" t="str">
            <v>This project is in support of Mass highways Project No. 603550 Rte 116, Orchard Street. This is mandated work.</v>
          </cell>
          <cell r="X2698" t="str">
            <v>Div Ops-NE Electric</v>
          </cell>
          <cell r="Y2698" t="str">
            <v>75005310E</v>
          </cell>
          <cell r="Z2698" t="str">
            <v>MAE1000 - MA Electric Distribution PC</v>
          </cell>
          <cell r="AA2698" t="str">
            <v>NONE</v>
          </cell>
          <cell r="AB2698" t="str">
            <v>MASS PLANT - MA 5310 - MAE1000</v>
          </cell>
          <cell r="AC2698" t="str">
            <v>A0 C2 X0</v>
          </cell>
          <cell r="AE2698">
            <v>1</v>
          </cell>
          <cell r="AF2698" t="str">
            <v>1</v>
          </cell>
          <cell r="AG2698">
            <v>39867</v>
          </cell>
          <cell r="AH2698">
            <v>16500</v>
          </cell>
          <cell r="AK2698">
            <v>40205</v>
          </cell>
        </row>
        <row r="2699">
          <cell r="A2699" t="str">
            <v>C031465</v>
          </cell>
          <cell r="B2699">
            <v>5310</v>
          </cell>
          <cell r="D2699" t="str">
            <v>Remove/Install new gate</v>
          </cell>
          <cell r="E2699" t="str">
            <v>P_Electric GenPlant Fac IT Share MA</v>
          </cell>
          <cell r="G2699" t="str">
            <v>NONE</v>
          </cell>
          <cell r="H2699" t="str">
            <v>NONE</v>
          </cell>
          <cell r="O2699" t="str">
            <v>Closed</v>
          </cell>
          <cell r="Q2699" t="str">
            <v>C31465</v>
          </cell>
          <cell r="R2699">
            <v>39868</v>
          </cell>
          <cell r="S2699" t="str">
            <v>kendra</v>
          </cell>
          <cell r="U2699" t="str">
            <v>Removing old gate and installing new gate at Sutton Bldg</v>
          </cell>
          <cell r="V2699" t="str">
            <v xml:space="preserve">  </v>
          </cell>
          <cell r="W2699" t="str">
            <v xml:space="preserve">  </v>
          </cell>
          <cell r="X2699" t="str">
            <v>Div Ops-NE Electric</v>
          </cell>
          <cell r="Y2699" t="str">
            <v>75005310E</v>
          </cell>
          <cell r="Z2699" t="str">
            <v>MAE1000 - MA Electric Distribution PC</v>
          </cell>
          <cell r="AA2699" t="str">
            <v>NONE</v>
          </cell>
          <cell r="AB2699" t="str">
            <v>CONSOLIDATED WAREHSE FCLTY NORTHBRD</v>
          </cell>
          <cell r="AE2699">
            <v>1</v>
          </cell>
          <cell r="AF2699" t="str">
            <v>1</v>
          </cell>
          <cell r="AG2699">
            <v>39868</v>
          </cell>
          <cell r="AH2699">
            <v>9000</v>
          </cell>
          <cell r="AI2699">
            <v>1</v>
          </cell>
          <cell r="AJ2699">
            <v>1</v>
          </cell>
          <cell r="AK2699">
            <v>1</v>
          </cell>
          <cell r="AL2699">
            <v>0</v>
          </cell>
          <cell r="AM2699">
            <v>1</v>
          </cell>
          <cell r="AN2699">
            <v>1</v>
          </cell>
        </row>
        <row r="2700">
          <cell r="A2700" t="str">
            <v>C031537</v>
          </cell>
          <cell r="B2700">
            <v>5310</v>
          </cell>
          <cell r="C2700" t="str">
            <v>Massachusetts - West</v>
          </cell>
          <cell r="D2700" t="str">
            <v>Barre 604W4 Williamsville SPCA</v>
          </cell>
          <cell r="E2700" t="str">
            <v>P_Electric Distribution Line MA</v>
          </cell>
          <cell r="G2700" t="str">
            <v>31</v>
          </cell>
          <cell r="H2700" t="str">
            <v>NONE</v>
          </cell>
          <cell r="I2700" t="str">
            <v>BARYS, FRANCIS R</v>
          </cell>
          <cell r="J2700" t="str">
            <v>Asset Condition</v>
          </cell>
          <cell r="L2700" t="str">
            <v>Asset Replacement</v>
          </cell>
          <cell r="M2700" t="str">
            <v>Specific</v>
          </cell>
          <cell r="N2700" t="str">
            <v>Conductor Replacement</v>
          </cell>
          <cell r="O2700" t="str">
            <v>cancelled</v>
          </cell>
          <cell r="P2700">
            <v>7756</v>
          </cell>
          <cell r="Q2700" t="str">
            <v>C31537</v>
          </cell>
          <cell r="R2700">
            <v>39875</v>
          </cell>
          <cell r="S2700" t="str">
            <v>walshn</v>
          </cell>
          <cell r="U2700" t="str">
            <v>Reconductor P3 Willliamsville to P93 Williamsville with 477Al SPCA</v>
          </cell>
          <cell r="V2700" t="str">
            <v xml:space="preserve">  </v>
          </cell>
          <cell r="W2700" t="str">
            <v>See attached ERR</v>
          </cell>
          <cell r="X2700" t="str">
            <v>Div Ops-NE Electric</v>
          </cell>
          <cell r="Y2700" t="str">
            <v>75005310E</v>
          </cell>
          <cell r="Z2700" t="str">
            <v>MAE1000 - MA Electric Distribution PC</v>
          </cell>
          <cell r="AA2700" t="str">
            <v>NONE</v>
          </cell>
          <cell r="AB2700" t="str">
            <v>MASS PLANT - MA 5310 - MAE1000</v>
          </cell>
          <cell r="AE2700">
            <v>0</v>
          </cell>
          <cell r="AK2700">
            <v>41032</v>
          </cell>
        </row>
        <row r="2701">
          <cell r="A2701" t="str">
            <v>C031538</v>
          </cell>
          <cell r="B2701">
            <v>5310</v>
          </cell>
          <cell r="D2701" t="str">
            <v>DOT-MHD603492 Water St Bridge</v>
          </cell>
          <cell r="E2701" t="str">
            <v>P_Electric Distribution Line MA</v>
          </cell>
          <cell r="G2701" t="str">
            <v>49</v>
          </cell>
          <cell r="H2701" t="str">
            <v>NONE</v>
          </cell>
          <cell r="I2701" t="str">
            <v>OSIMBONI, AYO</v>
          </cell>
          <cell r="J2701" t="str">
            <v>Statutory/Regulatory</v>
          </cell>
          <cell r="K2701" t="str">
            <v>D_Non-REP LINE OTHER</v>
          </cell>
          <cell r="L2701" t="str">
            <v>Public Requirements</v>
          </cell>
          <cell r="M2701" t="str">
            <v>Specific</v>
          </cell>
          <cell r="O2701" t="str">
            <v>Closed</v>
          </cell>
          <cell r="P2701">
            <v>7963</v>
          </cell>
          <cell r="Q2701" t="str">
            <v>C31538</v>
          </cell>
          <cell r="R2701">
            <v>39875</v>
          </cell>
          <cell r="S2701" t="str">
            <v>osimba</v>
          </cell>
          <cell r="U2701" t="str">
            <v>DOT-MHD603492-Water Street Bridge in Clinton. This is a reimbursable Mass Highway Project. Our scope of work includes installing and removing 8 poles as well as installing and removing about 600' of cable, 2 transformers, and various</v>
          </cell>
          <cell r="V2701" t="str">
            <v>This is a reimbursable project. The project engineer is Mike Santoro</v>
          </cell>
          <cell r="W2701" t="str">
            <v>This project is in support of Mass Highway MHD603492 in Clinton Mass and it is mandated work</v>
          </cell>
          <cell r="X2701" t="str">
            <v>Div Ops-NE Electric</v>
          </cell>
          <cell r="Y2701" t="str">
            <v>75005310E</v>
          </cell>
          <cell r="Z2701" t="str">
            <v>MAE1000 - MA Electric Distribution PC</v>
          </cell>
          <cell r="AA2701" t="str">
            <v>NONE</v>
          </cell>
          <cell r="AB2701" t="str">
            <v>MASS PLANT - MA 5310 - MAE1000</v>
          </cell>
          <cell r="AE2701">
            <v>2</v>
          </cell>
          <cell r="AF2701" t="str">
            <v>2</v>
          </cell>
          <cell r="AG2701">
            <v>41213</v>
          </cell>
          <cell r="AH2701">
            <v>116000</v>
          </cell>
          <cell r="AI2701">
            <v>0</v>
          </cell>
          <cell r="AJ2701">
            <v>1</v>
          </cell>
          <cell r="AK2701">
            <v>1</v>
          </cell>
          <cell r="AL2701">
            <v>0</v>
          </cell>
          <cell r="AM2701">
            <v>1</v>
          </cell>
          <cell r="AN2701">
            <v>1</v>
          </cell>
        </row>
        <row r="2702">
          <cell r="A2702" t="str">
            <v>C031540</v>
          </cell>
          <cell r="B2702">
            <v>5310</v>
          </cell>
          <cell r="D2702" t="str">
            <v>SE PLNV  Berry St Sub SS 3ph dist</v>
          </cell>
          <cell r="E2702" t="str">
            <v>P_Electric Distribution Line MA</v>
          </cell>
          <cell r="G2702" t="str">
            <v>49</v>
          </cell>
          <cell r="H2702" t="str">
            <v>NONE</v>
          </cell>
          <cell r="I2702" t="str">
            <v>PARENTEAU, STEVE</v>
          </cell>
          <cell r="J2702" t="str">
            <v>Statutory/Regulatory</v>
          </cell>
          <cell r="K2702" t="str">
            <v>D_Non-REP LINE OTHER</v>
          </cell>
          <cell r="L2702" t="str">
            <v>New Business - Commercial</v>
          </cell>
          <cell r="M2702" t="str">
            <v>Specific</v>
          </cell>
          <cell r="O2702" t="str">
            <v>Closed</v>
          </cell>
          <cell r="P2702">
            <v>8557</v>
          </cell>
          <cell r="Q2702" t="str">
            <v>C31540</v>
          </cell>
          <cell r="R2702">
            <v>39876</v>
          </cell>
          <cell r="S2702" t="str">
            <v>duffjo</v>
          </cell>
          <cell r="U2702" t="str">
            <v>Install 3 phase OH and UG tap to serve the station service of new Transmission 345kV sub off Berry St in Plainville, MA.  Approximately 1500 ft of 477al spacer cable along Berry St. from South St to entrance and 2500 ft of #2 AL under</v>
          </cell>
          <cell r="V2702" t="str">
            <v>Full estimate spend per Mike Roberts.</v>
          </cell>
          <cell r="W2702" t="str">
            <v xml:space="preserve">Requested by Transmission to supply SS to new 345kV Sub off Berry St. in Plainville , MA.   </v>
          </cell>
          <cell r="X2702" t="str">
            <v>Div Ops-NE Electric</v>
          </cell>
          <cell r="Y2702" t="str">
            <v>75005310E</v>
          </cell>
          <cell r="Z2702" t="str">
            <v>MAE1000 - MA Electric Distribution PC</v>
          </cell>
          <cell r="AA2702" t="str">
            <v>NONE</v>
          </cell>
          <cell r="AB2702" t="str">
            <v>MASS PLANT - MA 5310 - MAE1000</v>
          </cell>
          <cell r="AE2702">
            <v>2</v>
          </cell>
          <cell r="AF2702" t="str">
            <v>2</v>
          </cell>
          <cell r="AG2702">
            <v>39907</v>
          </cell>
          <cell r="AH2702">
            <v>156000</v>
          </cell>
          <cell r="AI2702">
            <v>0</v>
          </cell>
          <cell r="AJ2702">
            <v>1</v>
          </cell>
          <cell r="AK2702">
            <v>1</v>
          </cell>
          <cell r="AL2702">
            <v>0</v>
          </cell>
          <cell r="AM2702">
            <v>1</v>
          </cell>
          <cell r="AN2702">
            <v>1</v>
          </cell>
        </row>
        <row r="2703">
          <cell r="A2703" t="str">
            <v>C031549</v>
          </cell>
          <cell r="B2703">
            <v>5310</v>
          </cell>
          <cell r="D2703" t="str">
            <v>DxT Study Budgetary Reserve - MECO</v>
          </cell>
          <cell r="E2703" t="str">
            <v>P_Dist by Transmission Sub MA</v>
          </cell>
          <cell r="G2703" t="str">
            <v>49</v>
          </cell>
          <cell r="H2703" t="str">
            <v>15</v>
          </cell>
          <cell r="J2703" t="str">
            <v>System Capacity &amp; Performance</v>
          </cell>
          <cell r="K2703" t="str">
            <v>D_REP-Substation Asset Replacement</v>
          </cell>
          <cell r="L2703" t="str">
            <v>Load Relief</v>
          </cell>
          <cell r="M2703" t="str">
            <v>Program</v>
          </cell>
          <cell r="O2703" t="str">
            <v>Closed</v>
          </cell>
          <cell r="P2703">
            <v>7263</v>
          </cell>
          <cell r="Q2703" t="str">
            <v>C31549</v>
          </cell>
          <cell r="R2703">
            <v>39877</v>
          </cell>
          <cell r="S2703" t="str">
            <v>locker</v>
          </cell>
          <cell r="U2703" t="str">
            <v>DxT Study Budgetary Reserve - MECO</v>
          </cell>
          <cell r="V2703" t="str">
            <v>This is a DxT project for Substation PIW &amp; Study projects</v>
          </cell>
          <cell r="W2703" t="str">
            <v>This is only to be used by engineering and TAS for PIW &amp; Study projects.</v>
          </cell>
          <cell r="X2703" t="str">
            <v>Conversion Only</v>
          </cell>
          <cell r="Y2703" t="str">
            <v>99995310E</v>
          </cell>
          <cell r="Z2703" t="str">
            <v>MAE1000 - MA Electric Distribution PC</v>
          </cell>
          <cell r="AA2703" t="str">
            <v>NONE</v>
          </cell>
          <cell r="AB2703" t="str">
            <v xml:space="preserve">COMPANY 5310 LEVEL ELECT DIST </v>
          </cell>
          <cell r="AE2703">
            <v>4</v>
          </cell>
          <cell r="AF2703" t="str">
            <v>4</v>
          </cell>
          <cell r="AG2703">
            <v>40661</v>
          </cell>
          <cell r="AH2703">
            <v>75000</v>
          </cell>
          <cell r="AI2703">
            <v>1</v>
          </cell>
          <cell r="AJ2703">
            <v>1</v>
          </cell>
          <cell r="AK2703">
            <v>1</v>
          </cell>
          <cell r="AL2703">
            <v>0</v>
          </cell>
          <cell r="AM2703">
            <v>1</v>
          </cell>
          <cell r="AN2703">
            <v>1</v>
          </cell>
        </row>
        <row r="2704">
          <cell r="A2704" t="str">
            <v>C031552</v>
          </cell>
          <cell r="B2704">
            <v>5310</v>
          </cell>
          <cell r="C2704" t="str">
            <v>Massachusetts - East</v>
          </cell>
          <cell r="D2704" t="str">
            <v>Salem#1 Inst. Relays for Fiber Opti</v>
          </cell>
          <cell r="E2704" t="str">
            <v>P_Electric Distribution Sub MA</v>
          </cell>
          <cell r="F2704" t="str">
            <v>USSC0309P125 v2</v>
          </cell>
          <cell r="G2704" t="str">
            <v>38</v>
          </cell>
          <cell r="H2704" t="str">
            <v>21</v>
          </cell>
          <cell r="I2704" t="str">
            <v>MICHEL, MICHAEL</v>
          </cell>
          <cell r="J2704" t="str">
            <v>Asset Condition</v>
          </cell>
          <cell r="K2704" t="str">
            <v>D_Non-REP SUB OTHER</v>
          </cell>
          <cell r="L2704" t="str">
            <v>Asset Replacement</v>
          </cell>
          <cell r="M2704" t="str">
            <v>Specific</v>
          </cell>
          <cell r="O2704" t="str">
            <v>open</v>
          </cell>
          <cell r="P2704">
            <v>7500</v>
          </cell>
          <cell r="Q2704" t="str">
            <v>C31552</v>
          </cell>
          <cell r="R2704">
            <v>39877</v>
          </cell>
          <cell r="S2704" t="str">
            <v>perico</v>
          </cell>
          <cell r="U2704" t="str">
            <v>Install relays for the new fiber optic line from Salem Harbor #45 to Salem #1. Connect fiber optic at Salem#1 and test commission the system._x000D_
This paper requests the resanction of projects C10486, C31552 and C31553 in the amount of $ 2.5M with a toleranc</v>
          </cell>
          <cell r="V2704" t="str">
            <v xml:space="preserve">USSC0309P125 v2 USSC Approved Re-Sanction. Total DoA $2.500M. C010486 $1.500M; C031552 $900K; and C031553 $100K. _x000D_
</v>
          </cell>
          <cell r="W2704" t="str">
            <v>The pilot wire protection from Salem Harbor to Salem #1 substations had to be eliminated as part of the Salem Harbor EMS upgrades and a fiber optic line was pulled in to replace. However, the relaying was not installed to allow the fiber optic to be used.</v>
          </cell>
          <cell r="X2704" t="str">
            <v>Div Ops-NE Electric</v>
          </cell>
          <cell r="Y2704" t="str">
            <v>75005310E</v>
          </cell>
          <cell r="Z2704" t="str">
            <v>MAE1000 - MA Electric Distribution PC</v>
          </cell>
          <cell r="AA2704" t="str">
            <v>NONE</v>
          </cell>
          <cell r="AB2704" t="str">
            <v>SUB #1 SALEM - PEABODY STREET, SALE</v>
          </cell>
          <cell r="AC2704" t="str">
            <v>A2 C0 X0</v>
          </cell>
          <cell r="AE2704">
            <v>4</v>
          </cell>
          <cell r="AF2704" t="str">
            <v>4</v>
          </cell>
          <cell r="AG2704">
            <v>41360</v>
          </cell>
          <cell r="AH2704">
            <v>900000</v>
          </cell>
        </row>
        <row r="2705">
          <cell r="A2705" t="str">
            <v>C031558</v>
          </cell>
          <cell r="B2705">
            <v>5310</v>
          </cell>
          <cell r="D2705" t="str">
            <v>DOTR-MHD#605076 Highland Ave</v>
          </cell>
          <cell r="E2705" t="str">
            <v>P_Electric Distribution Line MA</v>
          </cell>
          <cell r="G2705" t="str">
            <v>49</v>
          </cell>
          <cell r="H2705" t="str">
            <v>15</v>
          </cell>
          <cell r="I2705" t="str">
            <v>OSIMBONI, AYO</v>
          </cell>
          <cell r="J2705" t="str">
            <v>Statutory/Regulatory</v>
          </cell>
          <cell r="L2705" t="str">
            <v>Public Requirements</v>
          </cell>
          <cell r="M2705" t="str">
            <v>Specific</v>
          </cell>
          <cell r="O2705" t="str">
            <v>Closed</v>
          </cell>
          <cell r="P2705">
            <v>8038</v>
          </cell>
          <cell r="Q2705" t="str">
            <v>C31558</v>
          </cell>
          <cell r="R2705">
            <v>39878</v>
          </cell>
          <cell r="S2705" t="str">
            <v>osimba</v>
          </cell>
          <cell r="U2705" t="str">
            <v>DOTR-MHD#605076 Highland Ave in Phillipston Mass. This is a reimbursable Mass Highway Project. The project scope based on the engineers assessment is as follows: Verizon and National Grid will need to relocate Pole 4 and Pole 5 on Hig</v>
          </cell>
          <cell r="V2705" t="str">
            <v>This is a Reimbursable Mass Highway Project. The engineer for this project is Yunzhe, Liu</v>
          </cell>
          <cell r="W2705" t="str">
            <v>DOTRMHD605076 . This project is in support of Mass Highway work and it is mandatory work</v>
          </cell>
          <cell r="X2705" t="str">
            <v>Div Ops-NE Electric</v>
          </cell>
          <cell r="Y2705" t="str">
            <v>75005310E</v>
          </cell>
          <cell r="Z2705" t="str">
            <v>MAE1000 - MA Electric Distribution PC</v>
          </cell>
          <cell r="AA2705" t="str">
            <v>NONE</v>
          </cell>
          <cell r="AB2705" t="str">
            <v>MASS PLANT - MA 5310 - MAE1000</v>
          </cell>
          <cell r="AE2705">
            <v>1</v>
          </cell>
          <cell r="AF2705" t="str">
            <v>1</v>
          </cell>
          <cell r="AG2705">
            <v>39882</v>
          </cell>
          <cell r="AH2705">
            <v>30000</v>
          </cell>
          <cell r="AI2705">
            <v>1</v>
          </cell>
          <cell r="AJ2705">
            <v>1</v>
          </cell>
          <cell r="AK2705">
            <v>1</v>
          </cell>
          <cell r="AL2705">
            <v>0</v>
          </cell>
          <cell r="AM2705">
            <v>1</v>
          </cell>
          <cell r="AN2705">
            <v>1</v>
          </cell>
        </row>
        <row r="2706">
          <cell r="A2706" t="str">
            <v>C031579</v>
          </cell>
          <cell r="B2706">
            <v>5310</v>
          </cell>
          <cell r="D2706" t="str">
            <v>Intall Cooling tower</v>
          </cell>
          <cell r="E2706" t="str">
            <v>P_Electric GenPlant Fac IT Share MA</v>
          </cell>
          <cell r="G2706" t="str">
            <v>NONE</v>
          </cell>
          <cell r="H2706" t="str">
            <v>NONE</v>
          </cell>
          <cell r="O2706" t="str">
            <v>Closed</v>
          </cell>
          <cell r="Q2706" t="str">
            <v>C31579</v>
          </cell>
          <cell r="R2706">
            <v>39882</v>
          </cell>
          <cell r="S2706" t="str">
            <v>kendra</v>
          </cell>
          <cell r="U2706" t="str">
            <v>Installing cooling tower at 939 Southbridge Worcester location</v>
          </cell>
          <cell r="V2706" t="str">
            <v xml:space="preserve">  </v>
          </cell>
          <cell r="W2706" t="str">
            <v xml:space="preserve">  </v>
          </cell>
          <cell r="X2706" t="str">
            <v>Div Ops-NE Electric</v>
          </cell>
          <cell r="Y2706" t="str">
            <v>75005310E</v>
          </cell>
          <cell r="Z2706" t="str">
            <v>MAE1000 - MA Electric Distribution PC</v>
          </cell>
          <cell r="AA2706" t="str">
            <v>NONE</v>
          </cell>
          <cell r="AB2706" t="str">
            <v>SERVICE BLDG-939 SOUTHBRIDGE STREET</v>
          </cell>
          <cell r="AE2706">
            <v>1</v>
          </cell>
          <cell r="AF2706" t="str">
            <v>1</v>
          </cell>
          <cell r="AG2706">
            <v>39889</v>
          </cell>
          <cell r="AH2706">
            <v>72000</v>
          </cell>
          <cell r="AI2706">
            <v>1</v>
          </cell>
          <cell r="AJ2706">
            <v>1</v>
          </cell>
          <cell r="AK2706">
            <v>1</v>
          </cell>
          <cell r="AL2706">
            <v>0</v>
          </cell>
          <cell r="AM2706">
            <v>1</v>
          </cell>
          <cell r="AN2706">
            <v>1</v>
          </cell>
        </row>
        <row r="2707">
          <cell r="A2707" t="str">
            <v>C031580</v>
          </cell>
          <cell r="B2707">
            <v>5310</v>
          </cell>
          <cell r="D2707" t="str">
            <v>Intall new chiller</v>
          </cell>
          <cell r="E2707" t="str">
            <v>P_Electric GenPlant Fac IT Share MA</v>
          </cell>
          <cell r="G2707" t="str">
            <v>NONE</v>
          </cell>
          <cell r="H2707" t="str">
            <v>NONE</v>
          </cell>
          <cell r="L2707" t="str">
            <v>Facilities</v>
          </cell>
          <cell r="O2707" t="str">
            <v>Closed</v>
          </cell>
          <cell r="Q2707" t="str">
            <v>C31580</v>
          </cell>
          <cell r="R2707">
            <v>39882</v>
          </cell>
          <cell r="S2707" t="str">
            <v>kendra</v>
          </cell>
          <cell r="U2707" t="str">
            <v>Installing new chiller in 55 bearfoot Rd./Northboro location</v>
          </cell>
          <cell r="V2707" t="str">
            <v xml:space="preserve">  </v>
          </cell>
          <cell r="W2707" t="str">
            <v xml:space="preserve">  </v>
          </cell>
          <cell r="X2707" t="str">
            <v>Div Ops-NE Electric</v>
          </cell>
          <cell r="Y2707" t="str">
            <v>75005310E</v>
          </cell>
          <cell r="Z2707" t="str">
            <v>MAE1000 - MA Electric Distribution PC</v>
          </cell>
          <cell r="AA2707" t="str">
            <v>NONE</v>
          </cell>
          <cell r="AB2707" t="str">
            <v>MASS PLANT - MA 5310 - MAE1000</v>
          </cell>
          <cell r="AE2707">
            <v>1</v>
          </cell>
          <cell r="AF2707" t="str">
            <v>1</v>
          </cell>
          <cell r="AG2707">
            <v>39889</v>
          </cell>
          <cell r="AH2707">
            <v>220000</v>
          </cell>
          <cell r="AI2707">
            <v>0</v>
          </cell>
          <cell r="AJ2707">
            <v>0</v>
          </cell>
          <cell r="AK2707">
            <v>1</v>
          </cell>
          <cell r="AL2707">
            <v>0</v>
          </cell>
          <cell r="AM2707">
            <v>1</v>
          </cell>
          <cell r="AN2707">
            <v>1</v>
          </cell>
        </row>
        <row r="2708">
          <cell r="A2708" t="str">
            <v>C031632</v>
          </cell>
          <cell r="B2708">
            <v>5310</v>
          </cell>
          <cell r="D2708" t="str">
            <v>DOTR-MHD#603183 Bridge Replacement</v>
          </cell>
          <cell r="E2708" t="str">
            <v>P_Electric Distribution Line MA</v>
          </cell>
          <cell r="G2708" t="str">
            <v>49</v>
          </cell>
          <cell r="H2708" t="str">
            <v>15</v>
          </cell>
          <cell r="I2708" t="str">
            <v>WYMAN, ANNE</v>
          </cell>
          <cell r="J2708" t="str">
            <v>Statutory/Regulatory</v>
          </cell>
          <cell r="L2708" t="str">
            <v>Public Requirements</v>
          </cell>
          <cell r="M2708" t="str">
            <v>Specific</v>
          </cell>
          <cell r="O2708" t="str">
            <v>Closed</v>
          </cell>
          <cell r="P2708">
            <v>8009</v>
          </cell>
          <cell r="Q2708" t="str">
            <v>C31632</v>
          </cell>
          <cell r="R2708">
            <v>39890</v>
          </cell>
          <cell r="S2708" t="str">
            <v>osimba</v>
          </cell>
          <cell r="U2708" t="str">
            <v>DOTR-MHD#603183 - Main Street over Merrimack River. This is for preliminary engineering to determine the scope of work as requested by the engineer.</v>
          </cell>
          <cell r="V2708" t="str">
            <v xml:space="preserve">The project is a Reimbursable project for the bridge work The Engineer for the Project is Emma DelloRusso. </v>
          </cell>
          <cell r="W2708" t="str">
            <v>This project is in support of Mass Highway's project # 603183 in Amesbury Mass</v>
          </cell>
          <cell r="X2708" t="str">
            <v>Div Ops-NE Electric</v>
          </cell>
          <cell r="Y2708" t="str">
            <v>75005310E</v>
          </cell>
          <cell r="Z2708" t="str">
            <v>MAE1000 - MA Electric Distribution PC</v>
          </cell>
          <cell r="AA2708" t="str">
            <v>NONE</v>
          </cell>
          <cell r="AB2708" t="str">
            <v>MASS PLANT - MA 5310 - MAE1000</v>
          </cell>
          <cell r="AE2708">
            <v>1</v>
          </cell>
          <cell r="AF2708" t="str">
            <v>1</v>
          </cell>
          <cell r="AG2708">
            <v>39899</v>
          </cell>
          <cell r="AH2708">
            <v>9500</v>
          </cell>
          <cell r="AI2708">
            <v>1</v>
          </cell>
          <cell r="AJ2708">
            <v>1</v>
          </cell>
          <cell r="AK2708">
            <v>1</v>
          </cell>
          <cell r="AL2708">
            <v>0</v>
          </cell>
          <cell r="AM2708">
            <v>1</v>
          </cell>
          <cell r="AN2708">
            <v>1</v>
          </cell>
        </row>
        <row r="2709">
          <cell r="A2709" t="str">
            <v>C031652</v>
          </cell>
          <cell r="B2709">
            <v>5310</v>
          </cell>
          <cell r="D2709" t="str">
            <v>Capture RDV Costs-TSA,Coreteam,OCIP</v>
          </cell>
          <cell r="E2709" t="str">
            <v>P_Electric Transmission Line MA</v>
          </cell>
          <cell r="F2709" t="str">
            <v xml:space="preserve">AMIC 0920 TIC 0908(OCIP) </v>
          </cell>
          <cell r="G2709" t="str">
            <v>49</v>
          </cell>
          <cell r="H2709" t="str">
            <v>NONE</v>
          </cell>
          <cell r="J2709" t="str">
            <v>Other</v>
          </cell>
          <cell r="L2709" t="str">
            <v>Other</v>
          </cell>
          <cell r="O2709" t="str">
            <v>open</v>
          </cell>
          <cell r="P2709">
            <v>11986</v>
          </cell>
          <cell r="Q2709" t="str">
            <v>C31652</v>
          </cell>
          <cell r="R2709">
            <v>39892</v>
          </cell>
          <cell r="S2709" t="str">
            <v>locker</v>
          </cell>
          <cell r="U2709" t="str">
            <v>Capture RDV costs - TSS, Core Team, OCIP - CO.05</v>
          </cell>
          <cell r="V2709" t="str">
            <v xml:space="preserve">TxT projects individual DOA's to be obtained. </v>
          </cell>
          <cell r="W2709" t="str">
            <v>Funding project needed to allocate RDV costs across projects.</v>
          </cell>
          <cell r="X2709" t="str">
            <v>Conversion Only</v>
          </cell>
          <cell r="Y2709" t="str">
            <v>99995310T</v>
          </cell>
          <cell r="Z2709" t="str">
            <v>FRT5000 - FR Transmission Profit Center</v>
          </cell>
          <cell r="AA2709" t="str">
            <v>NONE</v>
          </cell>
          <cell r="AB2709" t="str">
            <v xml:space="preserve">COMPANY 5310 LEVEL ELECT DIST </v>
          </cell>
          <cell r="AC2709" t="str">
            <v>A0 C0 X3</v>
          </cell>
          <cell r="AE2709">
            <v>1</v>
          </cell>
          <cell r="AF2709" t="str">
            <v>1</v>
          </cell>
          <cell r="AG2709">
            <v>39892</v>
          </cell>
          <cell r="AH2709">
            <v>0</v>
          </cell>
        </row>
        <row r="2710">
          <cell r="A2710" t="str">
            <v>C031670</v>
          </cell>
          <cell r="B2710">
            <v>5310</v>
          </cell>
          <cell r="D2710" t="str">
            <v>NE-MECO xfrmr replace priority 4</v>
          </cell>
          <cell r="E2710" t="str">
            <v>P_Electric Transmission Sub MA</v>
          </cell>
          <cell r="G2710" t="str">
            <v>49</v>
          </cell>
          <cell r="H2710" t="str">
            <v>15</v>
          </cell>
          <cell r="J2710" t="str">
            <v>Asset Condition</v>
          </cell>
          <cell r="K2710" t="str">
            <v>T_Other Asset Condition</v>
          </cell>
          <cell r="L2710" t="str">
            <v>Substation</v>
          </cell>
          <cell r="M2710" t="str">
            <v>Specific</v>
          </cell>
          <cell r="O2710" t="str">
            <v>open</v>
          </cell>
          <cell r="P2710">
            <v>13453</v>
          </cell>
          <cell r="Q2710" t="str">
            <v>C31670</v>
          </cell>
          <cell r="R2710">
            <v>39895</v>
          </cell>
          <cell r="S2710" t="str">
            <v>locker</v>
          </cell>
          <cell r="U2710" t="str">
            <v>NE Transformer Replacement priority 4 Co. 05</v>
          </cell>
          <cell r="V2710" t="str">
            <v xml:space="preserve">TxT project, DOA needed $1.784M </v>
          </cell>
          <cell r="W2710" t="str">
            <v>This is currently a place holder CNEAS41A</v>
          </cell>
          <cell r="X2710" t="str">
            <v>Conversion Only</v>
          </cell>
          <cell r="Y2710" t="str">
            <v>99995310T</v>
          </cell>
          <cell r="Z2710" t="str">
            <v>FRT5000 - FR Transmission Profit Center</v>
          </cell>
          <cell r="AA2710" t="str">
            <v>23-Jan-13</v>
          </cell>
          <cell r="AB2710" t="str">
            <v xml:space="preserve">COMPANY 5310 LEVEL ELECT DIST </v>
          </cell>
          <cell r="AC2710" t="str">
            <v>A0 C0 X0</v>
          </cell>
          <cell r="AE2710">
            <v>5</v>
          </cell>
          <cell r="AF2710" t="str">
            <v>5</v>
          </cell>
          <cell r="AG2710">
            <v>40602</v>
          </cell>
          <cell r="AH2710">
            <v>2219000</v>
          </cell>
        </row>
        <row r="2711">
          <cell r="A2711" t="str">
            <v>C031674</v>
          </cell>
          <cell r="B2711">
            <v>5310</v>
          </cell>
          <cell r="D2711" t="str">
            <v>NE-MECO 115kV OCB replace prority 4</v>
          </cell>
          <cell r="E2711" t="str">
            <v>P_Electric Transmission Sub MA</v>
          </cell>
          <cell r="G2711" t="str">
            <v>NONE</v>
          </cell>
          <cell r="H2711" t="str">
            <v>NONE</v>
          </cell>
          <cell r="J2711" t="str">
            <v>Asset Condition</v>
          </cell>
          <cell r="K2711" t="str">
            <v>T_Other Asset Condition</v>
          </cell>
          <cell r="L2711" t="str">
            <v>Substation</v>
          </cell>
          <cell r="O2711" t="str">
            <v>cancelled</v>
          </cell>
          <cell r="Q2711" t="str">
            <v>C31674</v>
          </cell>
          <cell r="R2711">
            <v>39895</v>
          </cell>
          <cell r="S2711" t="str">
            <v>locker</v>
          </cell>
          <cell r="U2711" t="str">
            <v>The replacement of 115kV oil circuit breaker, priority 4 Co 5.</v>
          </cell>
          <cell r="V2711" t="str">
            <v>TxT project, DOA needed $404,000K</v>
          </cell>
          <cell r="W2711" t="str">
            <v>This is currently a place holder CNEAS43A</v>
          </cell>
          <cell r="X2711" t="str">
            <v>Conversion Only</v>
          </cell>
          <cell r="Y2711" t="str">
            <v>99995310T</v>
          </cell>
          <cell r="Z2711" t="str">
            <v>FRT5000 - FR Transmission Profit Center</v>
          </cell>
          <cell r="AA2711" t="str">
            <v>NONE</v>
          </cell>
          <cell r="AB2711" t="str">
            <v xml:space="preserve">COMPANY 5310 LEVEL ELECT DIST </v>
          </cell>
          <cell r="AE2711">
            <v>7</v>
          </cell>
          <cell r="AF2711" t="str">
            <v>7</v>
          </cell>
          <cell r="AG2711">
            <v>40232</v>
          </cell>
          <cell r="AH2711">
            <v>0</v>
          </cell>
          <cell r="AK2711">
            <v>40148</v>
          </cell>
        </row>
        <row r="2712">
          <cell r="A2712" t="str">
            <v>C031677</v>
          </cell>
          <cell r="B2712">
            <v>5310</v>
          </cell>
          <cell r="D2712" t="str">
            <v>NE-MECO 115kV Bay Infras Replace</v>
          </cell>
          <cell r="E2712" t="str">
            <v>P_Electric Transmission Sub MA</v>
          </cell>
          <cell r="G2712" t="str">
            <v>NONE</v>
          </cell>
          <cell r="H2712" t="str">
            <v>NONE</v>
          </cell>
          <cell r="J2712" t="str">
            <v>Asset Condition</v>
          </cell>
          <cell r="K2712" t="str">
            <v>T_Other Asset Condition</v>
          </cell>
          <cell r="L2712" t="str">
            <v>Substation</v>
          </cell>
          <cell r="O2712" t="str">
            <v>cancelled</v>
          </cell>
          <cell r="Q2712" t="str">
            <v>C31677</v>
          </cell>
          <cell r="R2712">
            <v>39895</v>
          </cell>
          <cell r="S2712" t="str">
            <v>locker</v>
          </cell>
          <cell r="U2712" t="str">
            <v>NE- MECO 115kV bay infrastructure replacement priority 4.</v>
          </cell>
          <cell r="V2712" t="str">
            <v>TxT project, DOA needed $294,000</v>
          </cell>
          <cell r="W2712" t="str">
            <v>This is currently a place holder CNEAS44A.</v>
          </cell>
          <cell r="X2712" t="str">
            <v>Conversion Only</v>
          </cell>
          <cell r="Y2712" t="str">
            <v>99995310T</v>
          </cell>
          <cell r="Z2712" t="str">
            <v>FRT5000 - FR Transmission Profit Center</v>
          </cell>
          <cell r="AA2712" t="str">
            <v>NONE</v>
          </cell>
          <cell r="AB2712" t="str">
            <v xml:space="preserve">COMPANY 5310 LEVEL ELECT DIST </v>
          </cell>
          <cell r="AE2712">
            <v>1</v>
          </cell>
          <cell r="AF2712" t="str">
            <v>1</v>
          </cell>
          <cell r="AG2712">
            <v>39931</v>
          </cell>
          <cell r="AH2712">
            <v>294000</v>
          </cell>
          <cell r="AK2712">
            <v>39972</v>
          </cell>
        </row>
        <row r="2713">
          <cell r="A2713" t="str">
            <v>C031686</v>
          </cell>
          <cell r="B2713">
            <v>5320</v>
          </cell>
          <cell r="D2713" t="str">
            <v>Nantucket - General Equip Blanket</v>
          </cell>
          <cell r="E2713" t="str">
            <v>P_General Plant Equipment MA</v>
          </cell>
          <cell r="G2713" t="str">
            <v>NONE</v>
          </cell>
          <cell r="H2713" t="str">
            <v>NONE</v>
          </cell>
          <cell r="O2713" t="str">
            <v>Closed</v>
          </cell>
          <cell r="Q2713" t="str">
            <v>C31686</v>
          </cell>
          <cell r="R2713">
            <v>39895</v>
          </cell>
          <cell r="S2713" t="str">
            <v>schiab</v>
          </cell>
          <cell r="U2713" t="str">
            <v>Nantucket - General Equipment &amp; Tools</v>
          </cell>
          <cell r="V2713" t="str">
            <v>Created to capture Fleet Garage Capital Purchases</v>
          </cell>
          <cell r="W2713" t="str">
            <v xml:space="preserve">  </v>
          </cell>
          <cell r="X2713" t="str">
            <v>Conversion Only</v>
          </cell>
          <cell r="Y2713" t="str">
            <v>99995320E</v>
          </cell>
          <cell r="Z2713" t="str">
            <v>MAE1000 - MA Electric Distribution PC</v>
          </cell>
          <cell r="AA2713" t="str">
            <v>NONE</v>
          </cell>
          <cell r="AB2713" t="str">
            <v>COMPANY 5320 LEVEL ELECT DIST</v>
          </cell>
          <cell r="AE2713">
            <v>2</v>
          </cell>
          <cell r="AF2713" t="str">
            <v>2</v>
          </cell>
          <cell r="AG2713">
            <v>40064</v>
          </cell>
          <cell r="AH2713">
            <v>0</v>
          </cell>
          <cell r="AI2713">
            <v>1</v>
          </cell>
          <cell r="AJ2713">
            <v>1</v>
          </cell>
          <cell r="AK2713">
            <v>1</v>
          </cell>
          <cell r="AL2713">
            <v>0</v>
          </cell>
          <cell r="AM2713">
            <v>1</v>
          </cell>
          <cell r="AN2713">
            <v>1</v>
          </cell>
        </row>
        <row r="2714">
          <cell r="A2714" t="str">
            <v>C031687</v>
          </cell>
          <cell r="B2714">
            <v>5310</v>
          </cell>
          <cell r="D2714" t="str">
            <v>Mass Elec - General Equip Blanket</v>
          </cell>
          <cell r="E2714" t="str">
            <v>P_General Plant Equipment MA</v>
          </cell>
          <cell r="G2714" t="str">
            <v>NONE</v>
          </cell>
          <cell r="H2714" t="str">
            <v>NONE</v>
          </cell>
          <cell r="J2714" t="str">
            <v>Non-Infrastructure</v>
          </cell>
          <cell r="L2714" t="str">
            <v>General Equipment - Dist</v>
          </cell>
          <cell r="M2714" t="str">
            <v>Specific</v>
          </cell>
          <cell r="O2714" t="str">
            <v>Closed</v>
          </cell>
          <cell r="P2714">
            <v>9006</v>
          </cell>
          <cell r="Q2714" t="str">
            <v>C31687</v>
          </cell>
          <cell r="R2714">
            <v>39895</v>
          </cell>
          <cell r="S2714" t="str">
            <v>schiab</v>
          </cell>
          <cell r="U2714" t="str">
            <v>Mass Elec - General Equip Blanket</v>
          </cell>
          <cell r="V2714" t="str">
            <v>Created to capture Fleet Garage Capital Purchases</v>
          </cell>
          <cell r="W2714" t="str">
            <v xml:space="preserve">  </v>
          </cell>
          <cell r="X2714" t="str">
            <v>Conversion Only</v>
          </cell>
          <cell r="Y2714" t="str">
            <v>99995310E</v>
          </cell>
          <cell r="Z2714" t="str">
            <v>MAE1000 - MA Electric Distribution PC</v>
          </cell>
          <cell r="AA2714" t="str">
            <v>NONE</v>
          </cell>
          <cell r="AB2714" t="str">
            <v xml:space="preserve">COMPANY 5310 LEVEL ELECT DIST </v>
          </cell>
          <cell r="AE2714">
            <v>2</v>
          </cell>
          <cell r="AF2714" t="str">
            <v>2</v>
          </cell>
          <cell r="AG2714">
            <v>40064</v>
          </cell>
          <cell r="AH2714">
            <v>0</v>
          </cell>
          <cell r="AI2714">
            <v>1</v>
          </cell>
          <cell r="AJ2714">
            <v>1</v>
          </cell>
          <cell r="AK2714">
            <v>1</v>
          </cell>
          <cell r="AL2714">
            <v>0</v>
          </cell>
          <cell r="AM2714">
            <v>1</v>
          </cell>
          <cell r="AN2714">
            <v>1</v>
          </cell>
        </row>
        <row r="2715">
          <cell r="A2715" t="str">
            <v>C031695</v>
          </cell>
          <cell r="B2715">
            <v>5310</v>
          </cell>
          <cell r="D2715" t="str">
            <v>Nashua St-Repl Battery &amp; charger</v>
          </cell>
          <cell r="E2715" t="str">
            <v>P_Dist by Transmission Sub MA</v>
          </cell>
          <cell r="F2715" t="str">
            <v>AMIC 10061 v2</v>
          </cell>
          <cell r="G2715" t="str">
            <v>35</v>
          </cell>
          <cell r="H2715" t="str">
            <v>NONE</v>
          </cell>
          <cell r="I2715" t="str">
            <v>DUNNELLS, MATTHEW</v>
          </cell>
          <cell r="J2715" t="str">
            <v>Asset Condition</v>
          </cell>
          <cell r="K2715" t="str">
            <v>T_Other Asset Condition</v>
          </cell>
          <cell r="L2715" t="str">
            <v>Asset Replacement</v>
          </cell>
          <cell r="M2715" t="str">
            <v>Specific</v>
          </cell>
          <cell r="O2715" t="str">
            <v>Closed</v>
          </cell>
          <cell r="P2715">
            <v>7404</v>
          </cell>
          <cell r="Q2715" t="str">
            <v>C31695</v>
          </cell>
          <cell r="R2715">
            <v>39895</v>
          </cell>
          <cell r="S2715" t="str">
            <v>locker</v>
          </cell>
          <cell r="U2715" t="str">
            <v>Nashua St-Repl Battery &amp; charger</v>
          </cell>
          <cell r="V2715" t="str">
            <v>This is a DxT project, $85K DOA needed to complete project</v>
          </cell>
          <cell r="W2715" t="str">
            <v>Battery is 25 yrs old and starting to fail.</v>
          </cell>
          <cell r="X2715" t="str">
            <v>Div Ops-NE Electric</v>
          </cell>
          <cell r="Y2715" t="str">
            <v>75005310E</v>
          </cell>
          <cell r="Z2715" t="str">
            <v>MAE1000 - MA Electric Distribution PC</v>
          </cell>
          <cell r="AA2715" t="str">
            <v>NONE</v>
          </cell>
          <cell r="AB2715" t="str">
            <v>SUB #25 NASHUA STREET, WORCESTER</v>
          </cell>
          <cell r="AE2715">
            <v>7</v>
          </cell>
          <cell r="AF2715" t="str">
            <v>7</v>
          </cell>
          <cell r="AG2715">
            <v>40501</v>
          </cell>
          <cell r="AH2715">
            <v>252136</v>
          </cell>
          <cell r="AI2715">
            <v>0</v>
          </cell>
          <cell r="AJ2715">
            <v>0</v>
          </cell>
          <cell r="AK2715">
            <v>0</v>
          </cell>
          <cell r="AL2715">
            <v>0</v>
          </cell>
          <cell r="AM2715">
            <v>1</v>
          </cell>
          <cell r="AN2715">
            <v>1</v>
          </cell>
        </row>
        <row r="2716">
          <cell r="A2716" t="str">
            <v>C031710</v>
          </cell>
          <cell r="B2716">
            <v>5310</v>
          </cell>
          <cell r="D2716" t="str">
            <v>Security gate</v>
          </cell>
          <cell r="E2716" t="str">
            <v>P_Electric GenPlant Fac IT Share MA</v>
          </cell>
          <cell r="G2716" t="str">
            <v>NONE</v>
          </cell>
          <cell r="H2716" t="str">
            <v>NONE</v>
          </cell>
          <cell r="O2716" t="str">
            <v>Closed</v>
          </cell>
          <cell r="Q2716" t="str">
            <v>C31710</v>
          </cell>
          <cell r="R2716">
            <v>39896</v>
          </cell>
          <cell r="S2716" t="str">
            <v>kendra</v>
          </cell>
          <cell r="U2716" t="str">
            <v xml:space="preserve">New security gate at Leominster facility </v>
          </cell>
          <cell r="V2716" t="str">
            <v xml:space="preserve">  </v>
          </cell>
          <cell r="W2716" t="str">
            <v xml:space="preserve">  </v>
          </cell>
          <cell r="X2716" t="str">
            <v>Div Ops-NE Electric</v>
          </cell>
          <cell r="Y2716" t="str">
            <v>75005310E</v>
          </cell>
          <cell r="Z2716" t="str">
            <v>MAE1000 - MA Electric Distribution PC</v>
          </cell>
          <cell r="AA2716" t="str">
            <v>NONE</v>
          </cell>
          <cell r="AB2716" t="str">
            <v>SERVICE BLDG - 164 VISCOLOID AVENUE</v>
          </cell>
          <cell r="AE2716">
            <v>1</v>
          </cell>
          <cell r="AF2716" t="str">
            <v>1</v>
          </cell>
          <cell r="AG2716">
            <v>39896</v>
          </cell>
          <cell r="AH2716">
            <v>18000</v>
          </cell>
          <cell r="AI2716">
            <v>1</v>
          </cell>
          <cell r="AJ2716">
            <v>1</v>
          </cell>
          <cell r="AK2716">
            <v>1</v>
          </cell>
          <cell r="AL2716">
            <v>0</v>
          </cell>
          <cell r="AM2716">
            <v>1</v>
          </cell>
          <cell r="AN2716">
            <v>1</v>
          </cell>
        </row>
        <row r="2717">
          <cell r="A2717" t="str">
            <v>C031711</v>
          </cell>
          <cell r="B2717">
            <v>5310</v>
          </cell>
          <cell r="D2717" t="str">
            <v xml:space="preserve">New Lockers at Leominster </v>
          </cell>
          <cell r="E2717" t="str">
            <v>P_Electric GenPlant Fac IT Share MA</v>
          </cell>
          <cell r="G2717" t="str">
            <v>NONE</v>
          </cell>
          <cell r="H2717" t="str">
            <v>NONE</v>
          </cell>
          <cell r="O2717" t="str">
            <v>Closed</v>
          </cell>
          <cell r="Q2717" t="str">
            <v>C31711</v>
          </cell>
          <cell r="R2717">
            <v>39896</v>
          </cell>
          <cell r="S2717" t="str">
            <v>kendra</v>
          </cell>
          <cell r="U2717" t="str">
            <v>New Lockers at Leominster facility</v>
          </cell>
          <cell r="V2717" t="str">
            <v xml:space="preserve">  </v>
          </cell>
          <cell r="W2717" t="str">
            <v xml:space="preserve">  </v>
          </cell>
          <cell r="X2717" t="str">
            <v>Div Ops-NE Electric</v>
          </cell>
          <cell r="Y2717" t="str">
            <v>75005310E</v>
          </cell>
          <cell r="Z2717" t="str">
            <v>MAE1000 - MA Electric Distribution PC</v>
          </cell>
          <cell r="AA2717" t="str">
            <v>NONE</v>
          </cell>
          <cell r="AB2717" t="str">
            <v>SERVICE BLDG - 164 VISCOLOID AVENUE</v>
          </cell>
          <cell r="AE2717">
            <v>1</v>
          </cell>
          <cell r="AF2717" t="str">
            <v>1</v>
          </cell>
          <cell r="AG2717">
            <v>39896</v>
          </cell>
          <cell r="AH2717">
            <v>15000</v>
          </cell>
          <cell r="AI2717">
            <v>1</v>
          </cell>
          <cell r="AJ2717">
            <v>1</v>
          </cell>
          <cell r="AK2717">
            <v>1</v>
          </cell>
          <cell r="AL2717">
            <v>0</v>
          </cell>
          <cell r="AM2717">
            <v>1</v>
          </cell>
          <cell r="AN2717">
            <v>1</v>
          </cell>
        </row>
        <row r="2718">
          <cell r="A2718" t="str">
            <v>C031712</v>
          </cell>
          <cell r="B2718">
            <v>5310</v>
          </cell>
          <cell r="D2718" t="str">
            <v>New fencing &amp; gates for Beverly</v>
          </cell>
          <cell r="E2718" t="str">
            <v>P_Electric GenPlant Fac IT Share MA</v>
          </cell>
          <cell r="G2718" t="str">
            <v>NONE</v>
          </cell>
          <cell r="H2718" t="str">
            <v>NONE</v>
          </cell>
          <cell r="O2718" t="str">
            <v>Closed</v>
          </cell>
          <cell r="Q2718" t="str">
            <v>C31712</v>
          </cell>
          <cell r="R2718">
            <v>39896</v>
          </cell>
          <cell r="S2718" t="str">
            <v>kendra</v>
          </cell>
          <cell r="U2718" t="str">
            <v>New fencing and gates at Beverly facility</v>
          </cell>
          <cell r="V2718" t="str">
            <v xml:space="preserve">  </v>
          </cell>
          <cell r="W2718" t="str">
            <v xml:space="preserve">  </v>
          </cell>
          <cell r="X2718" t="str">
            <v>Div Ops-NE Electric</v>
          </cell>
          <cell r="Y2718" t="str">
            <v>75005310E</v>
          </cell>
          <cell r="Z2718" t="str">
            <v>MAE1000 - MA Electric Distribution PC</v>
          </cell>
          <cell r="AA2718" t="str">
            <v>NONE</v>
          </cell>
          <cell r="AB2718" t="str">
            <v>DISTRIBUTION BLDG - RIVER STREET, B</v>
          </cell>
          <cell r="AE2718">
            <v>1</v>
          </cell>
          <cell r="AF2718" t="str">
            <v>1</v>
          </cell>
          <cell r="AG2718">
            <v>39896</v>
          </cell>
          <cell r="AH2718">
            <v>27000</v>
          </cell>
          <cell r="AI2718">
            <v>1</v>
          </cell>
          <cell r="AJ2718">
            <v>1</v>
          </cell>
          <cell r="AK2718">
            <v>1</v>
          </cell>
          <cell r="AL2718">
            <v>0</v>
          </cell>
          <cell r="AM2718">
            <v>1</v>
          </cell>
          <cell r="AN2718">
            <v>1</v>
          </cell>
        </row>
        <row r="2719">
          <cell r="A2719" t="str">
            <v>C031714</v>
          </cell>
          <cell r="B2719">
            <v>5310</v>
          </cell>
          <cell r="D2719" t="str">
            <v>Palmer - Rplc 23kV yard Supply</v>
          </cell>
          <cell r="E2719" t="str">
            <v>P_Electric Distribution Sub MA</v>
          </cell>
          <cell r="F2719" t="str">
            <v>DCIG0709P172 (Closed)</v>
          </cell>
          <cell r="G2719" t="str">
            <v>36</v>
          </cell>
          <cell r="H2719" t="str">
            <v>NONE</v>
          </cell>
          <cell r="J2719" t="str">
            <v>System Capacity &amp; Performance</v>
          </cell>
          <cell r="K2719" t="str">
            <v>D_Non-REP SUB OTHER</v>
          </cell>
          <cell r="L2719" t="str">
            <v>Load Relief</v>
          </cell>
          <cell r="M2719" t="str">
            <v>Specific</v>
          </cell>
          <cell r="O2719" t="str">
            <v>Closed</v>
          </cell>
          <cell r="P2719">
            <v>7426</v>
          </cell>
          <cell r="Q2719" t="str">
            <v>C31714</v>
          </cell>
          <cell r="R2719">
            <v>39897</v>
          </cell>
          <cell r="S2719" t="str">
            <v>allenw</v>
          </cell>
          <cell r="U2719" t="str">
            <v>Palmer - Rplc 23kV yard Supply</v>
          </cell>
          <cell r="V2719" t="str">
            <v>C22291 will be worked in conjunction and will capture all Transmission charges.  SG068 proposes this work.  _x000D_
The Pre-Eng dollars are pro-rated based upon the total cost._x000D_
FP closed 02/24/10 as per M. Bristol, P.M., duplicate FP.  Charges transferred to C</v>
          </cell>
          <cell r="W2719" t="str">
            <v xml:space="preserve">  </v>
          </cell>
          <cell r="X2719" t="str">
            <v>Conversion Only</v>
          </cell>
          <cell r="Y2719" t="str">
            <v>99995310E</v>
          </cell>
          <cell r="Z2719" t="str">
            <v>MAE1000 - MA Electric Distribution PC</v>
          </cell>
          <cell r="AA2719" t="str">
            <v>NONE</v>
          </cell>
          <cell r="AB2719" t="str">
            <v>SUB #503 PALMER - BLANCHARDVILLE, P</v>
          </cell>
          <cell r="AE2719">
            <v>2</v>
          </cell>
          <cell r="AF2719" t="str">
            <v>2</v>
          </cell>
          <cell r="AG2719">
            <v>40106</v>
          </cell>
          <cell r="AH2719">
            <v>9800</v>
          </cell>
          <cell r="AI2719">
            <v>1</v>
          </cell>
          <cell r="AJ2719">
            <v>1</v>
          </cell>
          <cell r="AK2719">
            <v>1</v>
          </cell>
          <cell r="AL2719">
            <v>0</v>
          </cell>
          <cell r="AM2719">
            <v>1</v>
          </cell>
          <cell r="AN2719">
            <v>1</v>
          </cell>
        </row>
        <row r="2720">
          <cell r="A2720" t="str">
            <v>C031774</v>
          </cell>
          <cell r="B2720">
            <v>5310</v>
          </cell>
          <cell r="D2720" t="str">
            <v>BW IE UG Cable Replacement Program</v>
          </cell>
          <cell r="E2720" t="str">
            <v>P_Electric Distribution Line MA</v>
          </cell>
          <cell r="F2720" t="str">
            <v>DCIG0311P378</v>
          </cell>
          <cell r="G2720" t="str">
            <v>40</v>
          </cell>
          <cell r="H2720" t="str">
            <v>15</v>
          </cell>
          <cell r="I2720" t="str">
            <v>CERULLI, JOHN</v>
          </cell>
          <cell r="J2720" t="str">
            <v>Asset Condition</v>
          </cell>
          <cell r="K2720" t="str">
            <v>D_REP-UG Cable Replacements</v>
          </cell>
          <cell r="L2720" t="str">
            <v>Asset Replacement</v>
          </cell>
          <cell r="M2720" t="str">
            <v>Program</v>
          </cell>
          <cell r="N2720" t="str">
            <v>UG Cable Replacements</v>
          </cell>
          <cell r="O2720" t="str">
            <v>open</v>
          </cell>
          <cell r="P2720">
            <v>7876</v>
          </cell>
          <cell r="Q2720" t="str">
            <v>C31774</v>
          </cell>
          <cell r="R2720">
            <v>39902</v>
          </cell>
          <cell r="S2720" t="str">
            <v>reisnj</v>
          </cell>
          <cell r="U2720" t="str">
            <v>BW UG Cable Replacement</v>
          </cell>
          <cell r="V2720" t="str">
            <v xml:space="preserve">  </v>
          </cell>
          <cell r="W2720" t="str">
            <v xml:space="preserve">  </v>
          </cell>
          <cell r="X2720" t="str">
            <v>Div Ops-NE Electric</v>
          </cell>
          <cell r="Y2720" t="str">
            <v>75005310E</v>
          </cell>
          <cell r="Z2720" t="str">
            <v>MAE1000 - MA Electric Distribution PC</v>
          </cell>
          <cell r="AA2720" t="str">
            <v>NONE</v>
          </cell>
          <cell r="AB2720" t="str">
            <v>MASS PLANT - MA 5310 - MAE1000</v>
          </cell>
          <cell r="AC2720" t="str">
            <v>A1 C4 X1</v>
          </cell>
          <cell r="AE2720">
            <v>4</v>
          </cell>
          <cell r="AF2720" t="str">
            <v>4</v>
          </cell>
          <cell r="AG2720">
            <v>41213</v>
          </cell>
          <cell r="AH2720">
            <v>1437060</v>
          </cell>
        </row>
        <row r="2721">
          <cell r="A2721" t="str">
            <v>C031775</v>
          </cell>
          <cell r="B2721">
            <v>5310</v>
          </cell>
          <cell r="D2721" t="str">
            <v>BS IE UG Cable Replacement Program</v>
          </cell>
          <cell r="E2721" t="str">
            <v>P_Electric Distribution Line MA</v>
          </cell>
          <cell r="G2721" t="str">
            <v>36</v>
          </cell>
          <cell r="H2721" t="str">
            <v>15</v>
          </cell>
          <cell r="I2721" t="str">
            <v>CERULLI, JOHN</v>
          </cell>
          <cell r="J2721" t="str">
            <v>Asset Condition</v>
          </cell>
          <cell r="K2721" t="str">
            <v>D_REP-UG Cable Replacements</v>
          </cell>
          <cell r="L2721" t="str">
            <v>Asset Replacement</v>
          </cell>
          <cell r="M2721" t="str">
            <v>Program</v>
          </cell>
          <cell r="N2721" t="str">
            <v>UG Cable Replacements</v>
          </cell>
          <cell r="O2721" t="str">
            <v>Closed</v>
          </cell>
          <cell r="P2721">
            <v>7796</v>
          </cell>
          <cell r="Q2721" t="str">
            <v>C31775</v>
          </cell>
          <cell r="R2721">
            <v>39902</v>
          </cell>
          <cell r="S2721" t="str">
            <v>reisnj</v>
          </cell>
          <cell r="U2721" t="str">
            <v>MECO BSS IE UG Cable Replacement Program Placeholder</v>
          </cell>
          <cell r="V2721" t="str">
            <v>This project is ungapped</v>
          </cell>
          <cell r="W2721" t="str">
            <v xml:space="preserve">  </v>
          </cell>
          <cell r="X2721" t="str">
            <v>Div Ops-NE Electric</v>
          </cell>
          <cell r="Y2721" t="str">
            <v>75005310E</v>
          </cell>
          <cell r="Z2721" t="str">
            <v>MAE1000 - MA Electric Distribution PC</v>
          </cell>
          <cell r="AA2721" t="str">
            <v>NONE</v>
          </cell>
          <cell r="AB2721" t="str">
            <v>MASS PLANT - MA 5310 - MAE1000</v>
          </cell>
          <cell r="AE2721">
            <v>2</v>
          </cell>
          <cell r="AF2721" t="str">
            <v>2</v>
          </cell>
          <cell r="AG2721">
            <v>40018</v>
          </cell>
          <cell r="AH2721">
            <v>100000</v>
          </cell>
          <cell r="AI2721">
            <v>1</v>
          </cell>
          <cell r="AJ2721">
            <v>1</v>
          </cell>
          <cell r="AK2721">
            <v>1</v>
          </cell>
          <cell r="AL2721">
            <v>0</v>
          </cell>
          <cell r="AM2721">
            <v>1</v>
          </cell>
          <cell r="AN2721">
            <v>1</v>
          </cell>
        </row>
        <row r="2722">
          <cell r="A2722" t="str">
            <v>C031778</v>
          </cell>
          <cell r="B2722">
            <v>5310</v>
          </cell>
          <cell r="D2722" t="str">
            <v>NM IE UG Cable Replacement Program</v>
          </cell>
          <cell r="E2722" t="str">
            <v>P_Electric Distribution Line MA</v>
          </cell>
          <cell r="F2722" t="str">
            <v>DCIG0311P378</v>
          </cell>
          <cell r="G2722" t="str">
            <v>40</v>
          </cell>
          <cell r="H2722" t="str">
            <v>15</v>
          </cell>
          <cell r="I2722" t="str">
            <v>CERULLI, JOHN</v>
          </cell>
          <cell r="J2722" t="str">
            <v>Asset Condition</v>
          </cell>
          <cell r="K2722" t="str">
            <v>D_REP-UG Cable Replacements</v>
          </cell>
          <cell r="L2722" t="str">
            <v>Asset Replacement</v>
          </cell>
          <cell r="M2722" t="str">
            <v>Program</v>
          </cell>
          <cell r="N2722" t="str">
            <v>UG Cable Replacements</v>
          </cell>
          <cell r="O2722" t="str">
            <v>Closed</v>
          </cell>
          <cell r="P2722">
            <v>7769</v>
          </cell>
          <cell r="Q2722" t="str">
            <v>C31778</v>
          </cell>
          <cell r="R2722">
            <v>39902</v>
          </cell>
          <cell r="S2722" t="str">
            <v>reisnj</v>
          </cell>
          <cell r="U2722" t="str">
            <v>MECO N&amp;G M IE UG Cable Replacement Program</v>
          </cell>
          <cell r="V2722" t="str">
            <v xml:space="preserve">  </v>
          </cell>
          <cell r="W2722" t="str">
            <v xml:space="preserve">  </v>
          </cell>
          <cell r="X2722" t="str">
            <v>Div Ops-NE Electric</v>
          </cell>
          <cell r="Y2722" t="str">
            <v>75005310E</v>
          </cell>
          <cell r="Z2722" t="str">
            <v>MAE1000 - MA Electric Distribution PC</v>
          </cell>
          <cell r="AA2722" t="str">
            <v>NONE</v>
          </cell>
          <cell r="AB2722" t="str">
            <v>MASS PLANT - MA 5310 - MAE1000</v>
          </cell>
          <cell r="AE2722">
            <v>4</v>
          </cell>
          <cell r="AF2722" t="str">
            <v>4</v>
          </cell>
          <cell r="AG2722">
            <v>41213</v>
          </cell>
          <cell r="AH2722">
            <v>516000</v>
          </cell>
          <cell r="AI2722">
            <v>0</v>
          </cell>
          <cell r="AJ2722">
            <v>0</v>
          </cell>
          <cell r="AK2722">
            <v>0</v>
          </cell>
          <cell r="AL2722">
            <v>1</v>
          </cell>
          <cell r="AM2722">
            <v>0</v>
          </cell>
          <cell r="AN2722">
            <v>1</v>
          </cell>
        </row>
        <row r="2723">
          <cell r="A2723" t="str">
            <v>C031780</v>
          </cell>
          <cell r="B2723">
            <v>5320</v>
          </cell>
          <cell r="D2723" t="str">
            <v>Nnt IE UG Cable Replacement Program</v>
          </cell>
          <cell r="E2723" t="str">
            <v>P_Electric Distribution Line MA</v>
          </cell>
          <cell r="F2723" t="str">
            <v>DCIG1209P247</v>
          </cell>
          <cell r="G2723" t="str">
            <v>NONE</v>
          </cell>
          <cell r="H2723" t="str">
            <v>15</v>
          </cell>
          <cell r="I2723" t="str">
            <v>CERULLI, JOHN</v>
          </cell>
          <cell r="J2723" t="str">
            <v>Asset Condition</v>
          </cell>
          <cell r="K2723" t="str">
            <v>D_REP-UG Cable Replacements</v>
          </cell>
          <cell r="L2723" t="str">
            <v>Asset Replacement</v>
          </cell>
          <cell r="M2723" t="str">
            <v>Program</v>
          </cell>
          <cell r="N2723" t="str">
            <v>UG Cable Replacements</v>
          </cell>
          <cell r="O2723" t="str">
            <v>Closed</v>
          </cell>
          <cell r="P2723">
            <v>9014</v>
          </cell>
          <cell r="Q2723" t="str">
            <v>C31780</v>
          </cell>
          <cell r="R2723">
            <v>39902</v>
          </cell>
          <cell r="S2723" t="str">
            <v>reisnj</v>
          </cell>
          <cell r="U2723" t="str">
            <v>Nantucket IE UG Cable Replacement Program Place Holder</v>
          </cell>
          <cell r="V2723" t="str">
            <v xml:space="preserve">  </v>
          </cell>
          <cell r="W2723" t="str">
            <v xml:space="preserve">  </v>
          </cell>
          <cell r="X2723" t="str">
            <v>Div Ops-NE Electric</v>
          </cell>
          <cell r="Y2723" t="str">
            <v>75005320E</v>
          </cell>
          <cell r="Z2723" t="str">
            <v>MAE1000 - MA Electric Distribution PC</v>
          </cell>
          <cell r="AA2723" t="str">
            <v>NONE</v>
          </cell>
          <cell r="AB2723" t="str">
            <v>MASS PLANT - MA 5320 - MAE1000</v>
          </cell>
          <cell r="AE2723">
            <v>0</v>
          </cell>
        </row>
        <row r="2724">
          <cell r="A2724" t="str">
            <v>C031787</v>
          </cell>
          <cell r="B2724">
            <v>5310</v>
          </cell>
          <cell r="D2724" t="str">
            <v>Kelman Transport Analyzer DGA</v>
          </cell>
          <cell r="E2724" t="str">
            <v>P_Electric Distribution Sub MA</v>
          </cell>
          <cell r="G2724" t="str">
            <v>42</v>
          </cell>
          <cell r="H2724" t="str">
            <v>NONE</v>
          </cell>
          <cell r="I2724" t="str">
            <v>SWACKHAMER, JACK</v>
          </cell>
          <cell r="J2724" t="str">
            <v>Non-Infrastructure</v>
          </cell>
          <cell r="K2724" t="str">
            <v>D_Non-REP SUB OTHER</v>
          </cell>
          <cell r="L2724" t="str">
            <v>General Equipment - Dist</v>
          </cell>
          <cell r="M2724" t="str">
            <v>Specific</v>
          </cell>
          <cell r="O2724" t="str">
            <v>Closed</v>
          </cell>
          <cell r="P2724">
            <v>7338</v>
          </cell>
          <cell r="Q2724" t="str">
            <v>C31787</v>
          </cell>
          <cell r="R2724">
            <v>39902</v>
          </cell>
          <cell r="S2724" t="str">
            <v>gagno</v>
          </cell>
          <cell r="U2724" t="str">
            <v>Purchase one (1) Kelman Transport 10 Portable Dissolved Gas Analyzer</v>
          </cell>
          <cell r="V2724" t="str">
            <v>Unit to be stored in N. Andover Sub O&amp;M.</v>
          </cell>
          <cell r="W2724" t="str">
            <v xml:space="preserve">  </v>
          </cell>
          <cell r="X2724" t="str">
            <v>Conversion Only</v>
          </cell>
          <cell r="Y2724" t="str">
            <v>99995310E</v>
          </cell>
          <cell r="Z2724" t="str">
            <v>MAE1000 - MA Electric Distribution PC</v>
          </cell>
          <cell r="AA2724" t="str">
            <v>NONE</v>
          </cell>
          <cell r="AB2724" t="str">
            <v xml:space="preserve">COMPANY 5310 LEVEL ELECT DIST </v>
          </cell>
          <cell r="AE2724">
            <v>1</v>
          </cell>
          <cell r="AF2724" t="str">
            <v>1</v>
          </cell>
          <cell r="AG2724">
            <v>39902</v>
          </cell>
          <cell r="AH2724">
            <v>50000</v>
          </cell>
          <cell r="AI2724">
            <v>1</v>
          </cell>
          <cell r="AJ2724">
            <v>1</v>
          </cell>
          <cell r="AK2724">
            <v>1</v>
          </cell>
          <cell r="AL2724">
            <v>0</v>
          </cell>
          <cell r="AM2724">
            <v>1</v>
          </cell>
          <cell r="AN2724">
            <v>1</v>
          </cell>
        </row>
        <row r="2725">
          <cell r="A2725" t="str">
            <v>C031788</v>
          </cell>
          <cell r="B2725">
            <v>5310</v>
          </cell>
          <cell r="D2725" t="str">
            <v>MHD-DOTR-Emergency Repair Work</v>
          </cell>
          <cell r="E2725" t="str">
            <v>P_Electric Distribution Line MA</v>
          </cell>
          <cell r="G2725" t="str">
            <v>49</v>
          </cell>
          <cell r="H2725" t="str">
            <v>15</v>
          </cell>
          <cell r="I2725" t="str">
            <v>OSIMBONI, AYO</v>
          </cell>
          <cell r="J2725" t="str">
            <v>Statutory/Regulatory</v>
          </cell>
          <cell r="K2725" t="str">
            <v>D_Non-REP LINE OTHER</v>
          </cell>
          <cell r="L2725" t="str">
            <v>Public Requirements</v>
          </cell>
          <cell r="M2725" t="str">
            <v>Specific</v>
          </cell>
          <cell r="O2725" t="str">
            <v>Closed</v>
          </cell>
          <cell r="P2725">
            <v>8306</v>
          </cell>
          <cell r="Q2725" t="str">
            <v>C31788</v>
          </cell>
          <cell r="R2725">
            <v>39902</v>
          </cell>
          <cell r="S2725" t="str">
            <v>osimba</v>
          </cell>
          <cell r="U2725" t="str">
            <v>Telco will set four temporary poles so that our conductors and the customer¿s service can be re-routed around a construction site where OSHA clearance to our conductors cannot otherwise be maintained. The job will include restoring th</v>
          </cell>
          <cell r="V2725" t="str">
            <v>This is a Reimbursable Mass Highway Project. Michael Byrne is the project engineer. THIS IS AN EMERGENCY REPAIR WORK</v>
          </cell>
          <cell r="W2725" t="str">
            <v xml:space="preserve">The work is in support of emergency repairs by Mass Highway in Salisbury Mass </v>
          </cell>
          <cell r="X2725" t="str">
            <v>Div Ops-NE Electric</v>
          </cell>
          <cell r="Y2725" t="str">
            <v>75005310E</v>
          </cell>
          <cell r="Z2725" t="str">
            <v>MAE1000 - MA Electric Distribution PC</v>
          </cell>
          <cell r="AA2725" t="str">
            <v>NONE</v>
          </cell>
          <cell r="AB2725" t="str">
            <v>MASS PLANT - MA 5310 - MAE1000</v>
          </cell>
          <cell r="AE2725">
            <v>1</v>
          </cell>
          <cell r="AF2725" t="str">
            <v>1</v>
          </cell>
          <cell r="AG2725">
            <v>39906</v>
          </cell>
          <cell r="AH2725">
            <v>30000</v>
          </cell>
          <cell r="AI2725">
            <v>1</v>
          </cell>
          <cell r="AJ2725">
            <v>1</v>
          </cell>
          <cell r="AK2725">
            <v>1</v>
          </cell>
          <cell r="AL2725">
            <v>0</v>
          </cell>
          <cell r="AM2725">
            <v>1</v>
          </cell>
          <cell r="AN2725">
            <v>1</v>
          </cell>
        </row>
        <row r="2726">
          <cell r="A2726" t="str">
            <v>C031819</v>
          </cell>
          <cell r="B2726">
            <v>5310</v>
          </cell>
          <cell r="D2726" t="str">
            <v>Worthen St 13 Lowell MA Repl. Roof</v>
          </cell>
          <cell r="E2726" t="str">
            <v>P_Electric Distribution Sub MA</v>
          </cell>
          <cell r="G2726" t="str">
            <v>49</v>
          </cell>
          <cell r="H2726" t="str">
            <v>NONE</v>
          </cell>
          <cell r="J2726" t="str">
            <v>Asset Condition</v>
          </cell>
          <cell r="K2726" t="str">
            <v>D_Non-REP SUB OTHER</v>
          </cell>
          <cell r="L2726" t="str">
            <v>Asset Replacement</v>
          </cell>
          <cell r="M2726" t="str">
            <v>Specific</v>
          </cell>
          <cell r="O2726" t="str">
            <v>Closed</v>
          </cell>
          <cell r="P2726">
            <v>7614</v>
          </cell>
          <cell r="Q2726" t="str">
            <v>C31819</v>
          </cell>
          <cell r="R2726">
            <v>39904</v>
          </cell>
          <cell r="S2726" t="str">
            <v>gagno</v>
          </cell>
          <cell r="U2726" t="str">
            <v>Worthen St Sub #13-Roof is leaking badly.  Assessment by Sub Eng indicates repair is not feasible.  Roof must be replaced.</v>
          </cell>
          <cell r="V2726" t="str">
            <v xml:space="preserve">  </v>
          </cell>
          <cell r="W2726" t="str">
            <v xml:space="preserve">  </v>
          </cell>
          <cell r="X2726" t="str">
            <v>Conversion Only</v>
          </cell>
          <cell r="Y2726" t="str">
            <v>99995310E</v>
          </cell>
          <cell r="Z2726" t="str">
            <v>MAE1000 - MA Electric Distribution PC</v>
          </cell>
          <cell r="AA2726" t="str">
            <v>NONE</v>
          </cell>
          <cell r="AB2726" t="str">
            <v>SUB #13 WORTHEN STREET, LOWELL</v>
          </cell>
          <cell r="AE2726">
            <v>2</v>
          </cell>
          <cell r="AF2726" t="str">
            <v>2</v>
          </cell>
          <cell r="AG2726">
            <v>40252</v>
          </cell>
          <cell r="AH2726">
            <v>158000</v>
          </cell>
          <cell r="AI2726">
            <v>0</v>
          </cell>
          <cell r="AJ2726">
            <v>1</v>
          </cell>
          <cell r="AK2726">
            <v>1</v>
          </cell>
          <cell r="AL2726">
            <v>0</v>
          </cell>
          <cell r="AM2726">
            <v>1</v>
          </cell>
          <cell r="AN2726">
            <v>1</v>
          </cell>
        </row>
        <row r="2727">
          <cell r="A2727" t="str">
            <v>C031831</v>
          </cell>
          <cell r="B2727">
            <v>5320</v>
          </cell>
          <cell r="C2727" t="str">
            <v>Massachusetts - East</v>
          </cell>
          <cell r="D2727" t="str">
            <v>I&amp;M - BN D-Line OH Work From Insp</v>
          </cell>
          <cell r="E2727" t="str">
            <v>P_Electric Distribution Line MA</v>
          </cell>
          <cell r="F2727" t="str">
            <v>USSC-13-088</v>
          </cell>
          <cell r="G2727" t="str">
            <v>40</v>
          </cell>
          <cell r="H2727" t="str">
            <v>15</v>
          </cell>
          <cell r="I2727" t="str">
            <v>PATTERSON, JAMES</v>
          </cell>
          <cell r="J2727" t="str">
            <v>Asset Condition</v>
          </cell>
          <cell r="K2727" t="str">
            <v>D_REP-Capital Related to OH Inspection Program</v>
          </cell>
          <cell r="L2727" t="str">
            <v>Asset Replacement - I&amp;M (NE)</v>
          </cell>
          <cell r="M2727" t="str">
            <v>Program</v>
          </cell>
          <cell r="N2727" t="str">
            <v>Capital Related to I&amp;M</v>
          </cell>
          <cell r="O2727" t="str">
            <v>open</v>
          </cell>
          <cell r="P2727">
            <v>7076</v>
          </cell>
          <cell r="Q2727" t="str">
            <v>C31831</v>
          </cell>
          <cell r="R2727">
            <v>39905</v>
          </cell>
          <cell r="S2727" t="str">
            <v>vazjac</v>
          </cell>
          <cell r="U2727" t="str">
            <v>Distribution Inspection &amp; Maintenance - Nantucket</v>
          </cell>
          <cell r="V2727" t="str">
            <v xml:space="preserve">  </v>
          </cell>
          <cell r="W2727" t="str">
            <v xml:space="preserve">  </v>
          </cell>
          <cell r="X2727" t="str">
            <v>Div Ops-NE Electric</v>
          </cell>
          <cell r="Y2727" t="str">
            <v>75005320E</v>
          </cell>
          <cell r="Z2727" t="str">
            <v>MAE1000 - MA Electric Distribution PC</v>
          </cell>
          <cell r="AA2727" t="str">
            <v>NONE</v>
          </cell>
          <cell r="AB2727" t="str">
            <v>MASS PLANT - MA 5320 - MAE1000</v>
          </cell>
          <cell r="AC2727" t="str">
            <v>A4 C2 X1</v>
          </cell>
          <cell r="AE2727">
            <v>4</v>
          </cell>
          <cell r="AF2727" t="str">
            <v>4</v>
          </cell>
          <cell r="AG2727">
            <v>41408</v>
          </cell>
          <cell r="AH2727">
            <v>343000</v>
          </cell>
          <cell r="AI2727" t="str">
            <v>1.10</v>
          </cell>
          <cell r="AJ2727" t="str">
            <v>1.10</v>
          </cell>
        </row>
        <row r="2728">
          <cell r="A2728" t="str">
            <v>C031837</v>
          </cell>
          <cell r="B2728">
            <v>5310</v>
          </cell>
          <cell r="D2728" t="str">
            <v>DOTR-MHD#604931 Hamshire over Spike</v>
          </cell>
          <cell r="E2728" t="str">
            <v>P_Electric Distribution Line MA</v>
          </cell>
          <cell r="G2728" t="str">
            <v>49</v>
          </cell>
          <cell r="H2728" t="str">
            <v>NONE</v>
          </cell>
          <cell r="I2728" t="str">
            <v>OSIMBONI, AYO</v>
          </cell>
          <cell r="J2728" t="str">
            <v>Statutory/Regulatory</v>
          </cell>
          <cell r="K2728" t="str">
            <v>D_Non-REP LINE OTHER</v>
          </cell>
          <cell r="L2728" t="str">
            <v>Public Requirements</v>
          </cell>
          <cell r="M2728" t="str">
            <v>Specific</v>
          </cell>
          <cell r="O2728" t="str">
            <v>Closed</v>
          </cell>
          <cell r="P2728">
            <v>8036</v>
          </cell>
          <cell r="Q2728" t="str">
            <v>C31837</v>
          </cell>
          <cell r="R2728">
            <v>39905</v>
          </cell>
          <cell r="S2728" t="str">
            <v>osimba</v>
          </cell>
          <cell r="U2728" t="str">
            <v>DOTR - MHD#604931 - Hamshire Street over Spiket River in Lawrence. Determination of scope of work and preliminary engineering for Force Account Estimate to be submitted to Mass Highway.</v>
          </cell>
          <cell r="V2728" t="str">
            <v>This is a reimbursable Mass Highway Project. The project engineer is Adam Stotik. Project re-authorization will be done by engineering.</v>
          </cell>
          <cell r="W2728" t="str">
            <v>This Project is in support of Mass Highway MHD#604931 - Hamshire Street over Spiket River in Lawrence</v>
          </cell>
          <cell r="X2728" t="str">
            <v>Div Ops-NE Electric</v>
          </cell>
          <cell r="Y2728" t="str">
            <v>75005310E</v>
          </cell>
          <cell r="Z2728" t="str">
            <v>MAE1000 - MA Electric Distribution PC</v>
          </cell>
          <cell r="AA2728" t="str">
            <v>NONE</v>
          </cell>
          <cell r="AB2728" t="str">
            <v>MASS PLANT - MA 5310 - MAE1000</v>
          </cell>
          <cell r="AE2728">
            <v>2</v>
          </cell>
          <cell r="AF2728" t="str">
            <v>2</v>
          </cell>
          <cell r="AG2728">
            <v>40214</v>
          </cell>
          <cell r="AH2728">
            <v>69500</v>
          </cell>
          <cell r="AI2728">
            <v>1</v>
          </cell>
          <cell r="AJ2728">
            <v>1</v>
          </cell>
          <cell r="AK2728">
            <v>1</v>
          </cell>
          <cell r="AL2728">
            <v>0</v>
          </cell>
          <cell r="AM2728">
            <v>1</v>
          </cell>
          <cell r="AN2728">
            <v>1</v>
          </cell>
        </row>
        <row r="2729">
          <cell r="A2729" t="str">
            <v>C031838</v>
          </cell>
          <cell r="B2729">
            <v>5310</v>
          </cell>
          <cell r="D2729" t="str">
            <v>DOT-MHD601010 Rte 110 in Westford</v>
          </cell>
          <cell r="E2729" t="str">
            <v>P_Electric Distribution Line MA</v>
          </cell>
          <cell r="F2729" t="str">
            <v>DCIG0910P316R2</v>
          </cell>
          <cell r="G2729" t="str">
            <v>49</v>
          </cell>
          <cell r="H2729" t="str">
            <v>15</v>
          </cell>
          <cell r="I2729" t="str">
            <v>OSIMBONI, AYO</v>
          </cell>
          <cell r="J2729" t="str">
            <v>Statutory/Regulatory</v>
          </cell>
          <cell r="K2729" t="str">
            <v>D_Non-REP LINE OTHER</v>
          </cell>
          <cell r="L2729" t="str">
            <v>Public Requirements</v>
          </cell>
          <cell r="M2729" t="str">
            <v>Specific</v>
          </cell>
          <cell r="O2729" t="str">
            <v>Closed</v>
          </cell>
          <cell r="P2729">
            <v>7962</v>
          </cell>
          <cell r="Q2729" t="str">
            <v>C31838</v>
          </cell>
          <cell r="R2729">
            <v>39906</v>
          </cell>
          <cell r="S2729" t="str">
            <v>osimba</v>
          </cell>
          <cell r="U2729" t="str">
            <v>DOT- MHD#601010 - Rte 110 in Westford. Ngrid work involves the relocation of about 40 poles, and installation of 6200' of new spacer cable and 3200' of new secondary cable.  We will also have to relocate 4 primary risers.  There are a</v>
          </cell>
          <cell r="V2729" t="str">
            <v>This is a non reimbursable project being done in support of Mass Highway Project</v>
          </cell>
          <cell r="W2729" t="str">
            <v>This project is in support of Mass Highway's Project # 601010 - Rte 110 in Westford</v>
          </cell>
          <cell r="X2729" t="str">
            <v>Div Ops-NE Electric</v>
          </cell>
          <cell r="Y2729" t="str">
            <v>75005310E</v>
          </cell>
          <cell r="Z2729" t="str">
            <v>MAE1000 - MA Electric Distribution PC</v>
          </cell>
          <cell r="AA2729" t="str">
            <v>NONE</v>
          </cell>
          <cell r="AB2729" t="str">
            <v>MASS PLANT - MA 5310 - MAE1000</v>
          </cell>
          <cell r="AE2729">
            <v>2</v>
          </cell>
          <cell r="AF2729" t="str">
            <v>2</v>
          </cell>
          <cell r="AG2729">
            <v>41213</v>
          </cell>
          <cell r="AH2729">
            <v>1200000</v>
          </cell>
          <cell r="AI2729">
            <v>0</v>
          </cell>
          <cell r="AJ2729">
            <v>0</v>
          </cell>
          <cell r="AK2729">
            <v>0</v>
          </cell>
          <cell r="AL2729">
            <v>1</v>
          </cell>
          <cell r="AM2729">
            <v>0</v>
          </cell>
          <cell r="AN2729">
            <v>1</v>
          </cell>
        </row>
        <row r="2730">
          <cell r="A2730" t="str">
            <v>C031839</v>
          </cell>
          <cell r="B2730">
            <v>5310</v>
          </cell>
          <cell r="D2730" t="str">
            <v>Holy Cross College Service Upgrade</v>
          </cell>
          <cell r="E2730" t="str">
            <v>P_Electric Distribution Line MA</v>
          </cell>
          <cell r="F2730" t="str">
            <v>USSC-13-073C</v>
          </cell>
          <cell r="G2730" t="str">
            <v>49</v>
          </cell>
          <cell r="H2730" t="str">
            <v>&lt;Select a value&gt;</v>
          </cell>
          <cell r="I2730" t="str">
            <v>KERN, WILLIAM</v>
          </cell>
          <cell r="J2730" t="str">
            <v>Statutory/Regulatory</v>
          </cell>
          <cell r="K2730" t="str">
            <v>D_Non-REP LINE OTHER</v>
          </cell>
          <cell r="L2730" t="str">
            <v>New Business - Commercial</v>
          </cell>
          <cell r="M2730" t="str">
            <v>Specific</v>
          </cell>
          <cell r="O2730" t="str">
            <v>Closed</v>
          </cell>
          <cell r="P2730">
            <v>8168</v>
          </cell>
          <cell r="Q2730" t="str">
            <v>C31839</v>
          </cell>
          <cell r="R2730">
            <v>39906</v>
          </cell>
          <cell r="S2730" t="str">
            <v>mungov</v>
          </cell>
          <cell r="U2730" t="str">
            <v>Funding Project to capture the charges of the service upgrade to the College of the Holy Cross located in Worcester, MA and the associated system improvement projects.</v>
          </cell>
          <cell r="V2730" t="str">
            <v xml:space="preserve">  </v>
          </cell>
          <cell r="W2730" t="str">
            <v xml:space="preserve">  </v>
          </cell>
          <cell r="X2730" t="str">
            <v>Div Ops-NE Electric</v>
          </cell>
          <cell r="Y2730" t="str">
            <v>75005310E</v>
          </cell>
          <cell r="Z2730" t="str">
            <v>MAE1000 - MA Electric Distribution PC</v>
          </cell>
          <cell r="AA2730" t="str">
            <v>NONE</v>
          </cell>
          <cell r="AB2730" t="str">
            <v>MASS PLANT - MA 5310 - MAE1000</v>
          </cell>
          <cell r="AE2730">
            <v>3</v>
          </cell>
          <cell r="AF2730" t="str">
            <v>3</v>
          </cell>
          <cell r="AG2730">
            <v>41386</v>
          </cell>
          <cell r="AH2730">
            <v>1319000</v>
          </cell>
          <cell r="AI2730">
            <v>0</v>
          </cell>
          <cell r="AJ2730">
            <v>0</v>
          </cell>
          <cell r="AK2730">
            <v>0</v>
          </cell>
          <cell r="AL2730">
            <v>1</v>
          </cell>
          <cell r="AM2730">
            <v>0</v>
          </cell>
          <cell r="AN2730">
            <v>1</v>
          </cell>
        </row>
        <row r="2731">
          <cell r="A2731" t="str">
            <v>C031846</v>
          </cell>
          <cell r="B2731">
            <v>5310</v>
          </cell>
          <cell r="D2731" t="str">
            <v>V5-U6 Targeted IFR and CCR</v>
          </cell>
          <cell r="E2731" t="str">
            <v>P_Electric Transmission Line MA</v>
          </cell>
          <cell r="F2731" t="str">
            <v>AMIC 10074</v>
          </cell>
          <cell r="G2731" t="str">
            <v>47</v>
          </cell>
          <cell r="H2731" t="str">
            <v>21</v>
          </cell>
          <cell r="I2731" t="str">
            <v>PARENTEAU, STEVE</v>
          </cell>
          <cell r="J2731" t="str">
            <v>Asset Condition</v>
          </cell>
          <cell r="K2731" t="str">
            <v>T_Overhead LineRefurbishment Prog</v>
          </cell>
          <cell r="M2731" t="str">
            <v>Specific</v>
          </cell>
          <cell r="O2731" t="str">
            <v>open</v>
          </cell>
          <cell r="P2731">
            <v>12002</v>
          </cell>
          <cell r="Q2731" t="str">
            <v>C31846</v>
          </cell>
          <cell r="R2731">
            <v>39909</v>
          </cell>
          <cell r="S2731" t="str">
            <v>petersa</v>
          </cell>
          <cell r="U2731" t="str">
            <v>V5-U6 Targeted IFR</v>
          </cell>
          <cell r="V2731" t="str">
            <v xml:space="preserve">  </v>
          </cell>
          <cell r="W2731" t="str">
            <v xml:space="preserve">Excessive wear on insulator socket rims at the interface of the tower connector and top insulator at suspension towers. This is cause by the design limitation of the tower fitting to rotate in the transverse direction to the lines.  </v>
          </cell>
          <cell r="X2731" t="str">
            <v>Conversion Only</v>
          </cell>
          <cell r="Y2731" t="str">
            <v>99995310T</v>
          </cell>
          <cell r="Z2731" t="str">
            <v>FRT5000 - FR Transmission Profit Center</v>
          </cell>
          <cell r="AA2731" t="str">
            <v>NONE</v>
          </cell>
          <cell r="AB2731" t="str">
            <v>V5/U6 FROM TOWER 117 TO BRIDGEWATER</v>
          </cell>
          <cell r="AC2731" t="str">
            <v>A0 C1 X0</v>
          </cell>
          <cell r="AE2731">
            <v>9</v>
          </cell>
          <cell r="AF2731" t="str">
            <v>9</v>
          </cell>
          <cell r="AG2731">
            <v>41213</v>
          </cell>
          <cell r="AH2731">
            <v>5180000</v>
          </cell>
        </row>
        <row r="2732">
          <cell r="A2732" t="str">
            <v>C031849</v>
          </cell>
          <cell r="B2732">
            <v>5310</v>
          </cell>
          <cell r="D2732" t="str">
            <v>DOT-MHD#603823 - Rte 113 Pawtucket</v>
          </cell>
          <cell r="E2732" t="str">
            <v>P_Electric Distribution Line MA</v>
          </cell>
          <cell r="G2732" t="str">
            <v>49</v>
          </cell>
          <cell r="H2732" t="str">
            <v>15</v>
          </cell>
          <cell r="I2732" t="str">
            <v>OSIMBONI, AYO</v>
          </cell>
          <cell r="J2732" t="str">
            <v>Statutory/Regulatory</v>
          </cell>
          <cell r="K2732" t="str">
            <v>D_Non-REP LINE OTHER</v>
          </cell>
          <cell r="L2732" t="str">
            <v>Public Requirements</v>
          </cell>
          <cell r="M2732" t="str">
            <v>Specific</v>
          </cell>
          <cell r="O2732" t="str">
            <v>Closed</v>
          </cell>
          <cell r="P2732">
            <v>7958</v>
          </cell>
          <cell r="Q2732" t="str">
            <v>C31849</v>
          </cell>
          <cell r="R2732">
            <v>39909</v>
          </cell>
          <cell r="S2732" t="str">
            <v>osimba</v>
          </cell>
          <cell r="U2732" t="str">
            <v>DOT-MHD#603823 - Rte 113 Pawtucket Ave in Tyngsboro: Our scope of work is to relocate 20 poles (poles to be set by TELCO), I/R 1500' of 3C-1/0 AL primary cable, and secondary triplex.  I/R 3-167 stepdown transformers.</v>
          </cell>
          <cell r="V2732" t="str">
            <v>This is a Non Reimbursable Project. The Project Engineer is Soma Soko</v>
          </cell>
          <cell r="W2732" t="str">
            <v>This project is in support of Mass Highway Project#603823 in Tyngsboro. It is Mandatory work</v>
          </cell>
          <cell r="X2732" t="str">
            <v>Div Ops-NE Electric</v>
          </cell>
          <cell r="Y2732" t="str">
            <v>75005310E</v>
          </cell>
          <cell r="Z2732" t="str">
            <v>MAE1000 - MA Electric Distribution PC</v>
          </cell>
          <cell r="AA2732" t="str">
            <v>NONE</v>
          </cell>
          <cell r="AB2732" t="str">
            <v>MASS PLANT - MA 5310 - MAE1000</v>
          </cell>
          <cell r="AE2732">
            <v>2</v>
          </cell>
          <cell r="AF2732" t="str">
            <v>2</v>
          </cell>
          <cell r="AG2732">
            <v>41213</v>
          </cell>
          <cell r="AH2732">
            <v>240000</v>
          </cell>
          <cell r="AI2732">
            <v>0</v>
          </cell>
          <cell r="AJ2732">
            <v>0</v>
          </cell>
          <cell r="AK2732">
            <v>1</v>
          </cell>
          <cell r="AL2732">
            <v>0</v>
          </cell>
          <cell r="AM2732">
            <v>1</v>
          </cell>
          <cell r="AN2732">
            <v>1</v>
          </cell>
        </row>
        <row r="2733">
          <cell r="A2733" t="str">
            <v>C031851</v>
          </cell>
          <cell r="B2733">
            <v>5310</v>
          </cell>
          <cell r="D2733" t="str">
            <v>DOT-MHD#602493 Pulaski Blvd</v>
          </cell>
          <cell r="E2733" t="str">
            <v>P_Electric Distribution Line MA</v>
          </cell>
          <cell r="G2733" t="str">
            <v>49</v>
          </cell>
          <cell r="H2733" t="str">
            <v>NONE</v>
          </cell>
          <cell r="I2733" t="str">
            <v>OSIMBONI, AYO</v>
          </cell>
          <cell r="J2733" t="str">
            <v>Statutory/Regulatory</v>
          </cell>
          <cell r="K2733" t="str">
            <v>D_Non-REP LINE OTHER</v>
          </cell>
          <cell r="L2733" t="str">
            <v>Public Requirements</v>
          </cell>
          <cell r="M2733" t="str">
            <v>Specific</v>
          </cell>
          <cell r="O2733" t="str">
            <v>Closed</v>
          </cell>
          <cell r="P2733">
            <v>7948</v>
          </cell>
          <cell r="Q2733" t="str">
            <v>C31851</v>
          </cell>
          <cell r="R2733">
            <v>39910</v>
          </cell>
          <cell r="S2733" t="str">
            <v>osimba</v>
          </cell>
          <cell r="U2733" t="str">
            <v>DOT-MHD#602493 - Rte 126 (South Main Street) and Pulaski Blvd. Based on the engineers review of the project scope, our work will involve the relocation of 95 utility poles. The project impacts 2.17 miles of utility lines</v>
          </cell>
          <cell r="V2733" t="str">
            <v>This is a Non Reimbursable Project. The project engineer is Michael Roberts</v>
          </cell>
          <cell r="W2733" t="str">
            <v>This project is in support of Mass Highway Project MHD#602493 Rte 126 and Pulaski Blvd</v>
          </cell>
          <cell r="X2733" t="str">
            <v>Div Ops-NE Electric</v>
          </cell>
          <cell r="Y2733" t="str">
            <v>75005310E</v>
          </cell>
          <cell r="Z2733" t="str">
            <v>MAE1000 - MA Electric Distribution PC</v>
          </cell>
          <cell r="AA2733" t="str">
            <v>NONE</v>
          </cell>
          <cell r="AB2733" t="str">
            <v>MASS PLANT - MA 5310 - MAE1000</v>
          </cell>
          <cell r="AE2733">
            <v>2</v>
          </cell>
          <cell r="AF2733" t="str">
            <v>2</v>
          </cell>
          <cell r="AG2733">
            <v>41213</v>
          </cell>
          <cell r="AH2733">
            <v>720000</v>
          </cell>
          <cell r="AI2733">
            <v>0</v>
          </cell>
          <cell r="AJ2733">
            <v>0</v>
          </cell>
          <cell r="AK2733">
            <v>0</v>
          </cell>
          <cell r="AL2733">
            <v>1</v>
          </cell>
          <cell r="AM2733">
            <v>0</v>
          </cell>
          <cell r="AN2733">
            <v>1</v>
          </cell>
        </row>
        <row r="2734">
          <cell r="A2734" t="str">
            <v>C031856</v>
          </cell>
          <cell r="B2734">
            <v>5310</v>
          </cell>
          <cell r="D2734" t="str">
            <v>IE - NM Replace Open Wire Primary</v>
          </cell>
          <cell r="E2734" t="str">
            <v>P_Electric Distribution Line MA</v>
          </cell>
          <cell r="F2734" t="str">
            <v>DCIG0110P253</v>
          </cell>
          <cell r="G2734" t="str">
            <v>27</v>
          </cell>
          <cell r="H2734" t="str">
            <v>15</v>
          </cell>
          <cell r="I2734" t="str">
            <v>SCHIFFMAN, PETER</v>
          </cell>
          <cell r="J2734" t="str">
            <v>Asset Condition</v>
          </cell>
          <cell r="K2734" t="str">
            <v>D_REP-Conductor Replacement</v>
          </cell>
          <cell r="L2734" t="str">
            <v>Asset Replacement</v>
          </cell>
          <cell r="M2734" t="str">
            <v>Program</v>
          </cell>
          <cell r="O2734" t="str">
            <v>Closed</v>
          </cell>
          <cell r="P2734">
            <v>8221</v>
          </cell>
          <cell r="Q2734" t="str">
            <v>C31856</v>
          </cell>
          <cell r="R2734">
            <v>39910</v>
          </cell>
          <cell r="S2734" t="str">
            <v>vazjac</v>
          </cell>
          <cell r="U2734" t="str">
            <v>Capital and expense work associated with replacing small primary conductor (&lt;#2 AWG).</v>
          </cell>
          <cell r="V2734" t="str">
            <v>suspended as per Flynn, Janice email on 2/6/12 - projects do not have DOA authorization and were not in the current year budget</v>
          </cell>
          <cell r="W2734" t="str">
            <v>The driver for this work is the Open Wire Primary Strategy.</v>
          </cell>
          <cell r="X2734" t="str">
            <v>Div Ops-NE Electric</v>
          </cell>
          <cell r="Y2734" t="str">
            <v>75005310E</v>
          </cell>
          <cell r="Z2734" t="str">
            <v>MAE1000 - MA Electric Distribution PC</v>
          </cell>
          <cell r="AA2734" t="str">
            <v>NONE</v>
          </cell>
          <cell r="AB2734" t="str">
            <v>MASS PLANT - MA 5310 - MAE1000</v>
          </cell>
          <cell r="AE2734">
            <v>2</v>
          </cell>
          <cell r="AF2734" t="str">
            <v>2</v>
          </cell>
          <cell r="AG2734">
            <v>40287</v>
          </cell>
          <cell r="AH2734">
            <v>367000</v>
          </cell>
          <cell r="AI2734">
            <v>0</v>
          </cell>
          <cell r="AJ2734">
            <v>0</v>
          </cell>
          <cell r="AK2734">
            <v>0</v>
          </cell>
          <cell r="AL2734">
            <v>0</v>
          </cell>
          <cell r="AM2734">
            <v>1</v>
          </cell>
          <cell r="AN2734">
            <v>1</v>
          </cell>
        </row>
        <row r="2735">
          <cell r="A2735" t="str">
            <v>C031857</v>
          </cell>
          <cell r="B2735">
            <v>5310</v>
          </cell>
          <cell r="D2735" t="str">
            <v>IE - BS Replace open wire primary</v>
          </cell>
          <cell r="E2735" t="str">
            <v>P_Electric Distribution Line MA</v>
          </cell>
          <cell r="F2735" t="str">
            <v>DCIG0110P253</v>
          </cell>
          <cell r="G2735" t="str">
            <v>27</v>
          </cell>
          <cell r="H2735" t="str">
            <v>15</v>
          </cell>
          <cell r="I2735" t="str">
            <v>SCHIFFMAN, PETER</v>
          </cell>
          <cell r="J2735" t="str">
            <v>Asset Condition</v>
          </cell>
          <cell r="K2735" t="str">
            <v>D_REP-Conductor Replacement</v>
          </cell>
          <cell r="L2735" t="str">
            <v>Asset Replacement</v>
          </cell>
          <cell r="M2735" t="str">
            <v>Program</v>
          </cell>
          <cell r="O2735" t="str">
            <v>Closed</v>
          </cell>
          <cell r="P2735">
            <v>8207</v>
          </cell>
          <cell r="Q2735" t="str">
            <v>C31857</v>
          </cell>
          <cell r="R2735">
            <v>39910</v>
          </cell>
          <cell r="S2735" t="str">
            <v>vazjac</v>
          </cell>
          <cell r="U2735" t="str">
            <v>Capital and expense work associated with replacing small primary conductor (&lt;#2 AWG).</v>
          </cell>
          <cell r="V2735" t="str">
            <v>suspended as per Flynn, Janice email on 2/6/12 - projects do not have DOA authorization and were not in the current year budget</v>
          </cell>
          <cell r="W2735" t="str">
            <v>The driver for this work is the Open Wire Primary Strategy.</v>
          </cell>
          <cell r="X2735" t="str">
            <v>Div Ops-NE Electric</v>
          </cell>
          <cell r="Y2735" t="str">
            <v>75005310E</v>
          </cell>
          <cell r="Z2735" t="str">
            <v>MAE1000 - MA Electric Distribution PC</v>
          </cell>
          <cell r="AA2735" t="str">
            <v>NONE</v>
          </cell>
          <cell r="AB2735" t="str">
            <v>MASS PLANT - MA 5310 - MAE1000</v>
          </cell>
          <cell r="AE2735">
            <v>2</v>
          </cell>
          <cell r="AF2735" t="str">
            <v>2</v>
          </cell>
          <cell r="AG2735">
            <v>40287</v>
          </cell>
          <cell r="AH2735">
            <v>560000</v>
          </cell>
          <cell r="AI2735">
            <v>0</v>
          </cell>
          <cell r="AJ2735">
            <v>0</v>
          </cell>
          <cell r="AK2735">
            <v>0</v>
          </cell>
          <cell r="AL2735">
            <v>1</v>
          </cell>
          <cell r="AM2735">
            <v>0</v>
          </cell>
          <cell r="AN2735">
            <v>1</v>
          </cell>
        </row>
        <row r="2736">
          <cell r="A2736" t="str">
            <v>C031858</v>
          </cell>
          <cell r="B2736">
            <v>5310</v>
          </cell>
          <cell r="D2736" t="str">
            <v>IE - BW Replace open wire primary</v>
          </cell>
          <cell r="E2736" t="str">
            <v>P_Electric Distribution Line MA</v>
          </cell>
          <cell r="F2736" t="str">
            <v>DCIG0110P253</v>
          </cell>
          <cell r="G2736" t="str">
            <v>27</v>
          </cell>
          <cell r="H2736" t="str">
            <v>15</v>
          </cell>
          <cell r="I2736" t="str">
            <v>PALUCH, EDWARD</v>
          </cell>
          <cell r="J2736" t="str">
            <v>Asset Condition</v>
          </cell>
          <cell r="K2736" t="str">
            <v>D_REP-Conductor Replacement</v>
          </cell>
          <cell r="L2736" t="str">
            <v>Asset Replacement</v>
          </cell>
          <cell r="M2736" t="str">
            <v>Program</v>
          </cell>
          <cell r="O2736" t="str">
            <v>Closed</v>
          </cell>
          <cell r="P2736">
            <v>8214</v>
          </cell>
          <cell r="Q2736" t="str">
            <v>C31858</v>
          </cell>
          <cell r="R2736">
            <v>39910</v>
          </cell>
          <cell r="S2736" t="str">
            <v>vazjac</v>
          </cell>
          <cell r="U2736" t="str">
            <v>Capital and expense work associated with replacing small primary conductor (&lt;#2 AWG).</v>
          </cell>
          <cell r="V2736" t="str">
            <v>suspended as per Flynn, Janice email on 2/6/12 - projects do not have DOA authorization and were not in the current year budget</v>
          </cell>
          <cell r="W2736" t="str">
            <v>The driver for this work is the Open Wire Primary Strategy.</v>
          </cell>
          <cell r="X2736" t="str">
            <v>Div Ops-NE Electric</v>
          </cell>
          <cell r="Y2736" t="str">
            <v>75005310E</v>
          </cell>
          <cell r="Z2736" t="str">
            <v>MAE1000 - MA Electric Distribution PC</v>
          </cell>
          <cell r="AA2736" t="str">
            <v>NONE</v>
          </cell>
          <cell r="AB2736" t="str">
            <v>MASS PLANT - MA 5310 - MAE1000</v>
          </cell>
          <cell r="AE2736">
            <v>2</v>
          </cell>
          <cell r="AF2736" t="str">
            <v>2</v>
          </cell>
          <cell r="AG2736">
            <v>40287</v>
          </cell>
          <cell r="AH2736">
            <v>287000</v>
          </cell>
          <cell r="AI2736">
            <v>0</v>
          </cell>
          <cell r="AJ2736">
            <v>0</v>
          </cell>
          <cell r="AK2736">
            <v>0</v>
          </cell>
          <cell r="AL2736">
            <v>0</v>
          </cell>
          <cell r="AM2736">
            <v>1</v>
          </cell>
          <cell r="AN2736">
            <v>1</v>
          </cell>
        </row>
        <row r="2737">
          <cell r="A2737" t="str">
            <v>C031911</v>
          </cell>
          <cell r="B2737">
            <v>5310</v>
          </cell>
          <cell r="D2737" t="str">
            <v>UG Cable MA Asset Rplcmnt Concept</v>
          </cell>
          <cell r="E2737" t="str">
            <v>P_Electric Distribution Line MA</v>
          </cell>
          <cell r="G2737" t="str">
            <v>30</v>
          </cell>
          <cell r="H2737" t="str">
            <v>15</v>
          </cell>
          <cell r="I2737" t="str">
            <v>CERULLI, JOHN</v>
          </cell>
          <cell r="J2737" t="str">
            <v>Asset Condition</v>
          </cell>
          <cell r="K2737" t="str">
            <v>D_REP-UG Cable Replacements</v>
          </cell>
          <cell r="L2737" t="str">
            <v>Asset Replacement</v>
          </cell>
          <cell r="M2737" t="str">
            <v>Program</v>
          </cell>
          <cell r="N2737" t="str">
            <v>UG Cable Replacements</v>
          </cell>
          <cell r="O2737" t="str">
            <v>Closed</v>
          </cell>
          <cell r="P2737">
            <v>8733</v>
          </cell>
          <cell r="Q2737" t="str">
            <v>C31911</v>
          </cell>
          <cell r="R2737">
            <v>39916</v>
          </cell>
          <cell r="S2737" t="str">
            <v>reisnj</v>
          </cell>
          <cell r="U2737" t="str">
            <v>UG Cable Asset Repalcement Conceptual MA _x000D_
Project Being Submitted for preliminary conceptual Engineering for program UG cable replacement according to the Approved Strategy</v>
          </cell>
          <cell r="V2737" t="str">
            <v>suspended as per Flynn, Janice email on 2/6/12 - projects do not have DOA authorization and were not in the current year budget</v>
          </cell>
          <cell r="W2737" t="str">
            <v>Project Being Submitted for preliminary conceptual Engineering for program UG cable replacement according to the Approved Strategy</v>
          </cell>
          <cell r="X2737" t="str">
            <v>Div Ops-NE Electric</v>
          </cell>
          <cell r="Y2737" t="str">
            <v>75005310E</v>
          </cell>
          <cell r="Z2737" t="str">
            <v>MAE1000 - MA Electric Distribution PC</v>
          </cell>
          <cell r="AA2737" t="str">
            <v>NONE</v>
          </cell>
          <cell r="AB2737" t="str">
            <v>MASS PLANT - MA 5310 - MAE1000</v>
          </cell>
          <cell r="AE2737">
            <v>1</v>
          </cell>
          <cell r="AF2737" t="str">
            <v>1</v>
          </cell>
          <cell r="AG2737">
            <v>39916</v>
          </cell>
          <cell r="AH2737">
            <v>20000</v>
          </cell>
          <cell r="AI2737">
            <v>1</v>
          </cell>
          <cell r="AJ2737">
            <v>1</v>
          </cell>
          <cell r="AK2737">
            <v>1</v>
          </cell>
          <cell r="AL2737">
            <v>0</v>
          </cell>
          <cell r="AM2737">
            <v>1</v>
          </cell>
          <cell r="AN2737">
            <v>1</v>
          </cell>
        </row>
        <row r="2738">
          <cell r="A2738" t="str">
            <v>C031916</v>
          </cell>
          <cell r="B2738">
            <v>5320</v>
          </cell>
          <cell r="C2738" t="str">
            <v>Massachusetts - East</v>
          </cell>
          <cell r="D2738" t="str">
            <v>UG Cable BN Asset Rplcmnt</v>
          </cell>
          <cell r="E2738" t="str">
            <v>P_Electric Distribution Line MA</v>
          </cell>
          <cell r="G2738" t="str">
            <v>30</v>
          </cell>
          <cell r="H2738" t="str">
            <v>NONE</v>
          </cell>
          <cell r="I2738" t="str">
            <v>REIS, NICHOLAS</v>
          </cell>
          <cell r="J2738" t="str">
            <v>Asset Condition</v>
          </cell>
          <cell r="K2738" t="str">
            <v>D_REP-UG Cable Replacements</v>
          </cell>
          <cell r="L2738" t="str">
            <v>Asset Replacement</v>
          </cell>
          <cell r="M2738" t="str">
            <v>Program</v>
          </cell>
          <cell r="N2738" t="str">
            <v>UG Cable Replacements</v>
          </cell>
          <cell r="O2738" t="str">
            <v>cancelled</v>
          </cell>
          <cell r="P2738">
            <v>7108</v>
          </cell>
          <cell r="Q2738" t="str">
            <v>C31916</v>
          </cell>
          <cell r="R2738">
            <v>39916</v>
          </cell>
          <cell r="S2738" t="str">
            <v>reisnj</v>
          </cell>
          <cell r="U2738" t="str">
            <v>UG Cable Nantucket Asset Replacement Conceptual - Project Being Submitted for preliminary conceptual Engineering for program UG cable replacement according to the Approved Strategy</v>
          </cell>
          <cell r="V2738" t="str">
            <v xml:space="preserve">  </v>
          </cell>
          <cell r="W2738" t="str">
            <v>Project Being Submitted for preliminary conceptual Engineering for program UG cable replacement according to the Approved Strategy</v>
          </cell>
          <cell r="X2738" t="str">
            <v>Div Ops-NE Electric</v>
          </cell>
          <cell r="Y2738" t="str">
            <v>75005320E</v>
          </cell>
          <cell r="Z2738" t="str">
            <v>MAE1000 - MA Electric Distribution PC</v>
          </cell>
          <cell r="AA2738" t="str">
            <v>NONE</v>
          </cell>
          <cell r="AB2738" t="str">
            <v>MASS PLANT - MA 5320 - MAE1000</v>
          </cell>
          <cell r="AE2738">
            <v>1</v>
          </cell>
          <cell r="AF2738" t="str">
            <v>1</v>
          </cell>
          <cell r="AG2738">
            <v>39916</v>
          </cell>
          <cell r="AH2738">
            <v>20000</v>
          </cell>
          <cell r="AK2738">
            <v>40157</v>
          </cell>
        </row>
        <row r="2739">
          <cell r="A2739" t="str">
            <v>C031918</v>
          </cell>
          <cell r="B2739">
            <v>5310</v>
          </cell>
          <cell r="D2739" t="str">
            <v>Beverly Consolidation</v>
          </cell>
          <cell r="E2739" t="str">
            <v>P_Electric GenPlant Fac IT Share MA</v>
          </cell>
          <cell r="F2739" t="str">
            <v>USSC-12-421 v2</v>
          </cell>
          <cell r="G2739" t="str">
            <v>NONE</v>
          </cell>
          <cell r="H2739" t="str">
            <v>NONE</v>
          </cell>
          <cell r="I2739" t="str">
            <v>BURNS, PATRICK</v>
          </cell>
          <cell r="M2739" t="str">
            <v>Specific</v>
          </cell>
          <cell r="O2739" t="str">
            <v>open</v>
          </cell>
          <cell r="Q2739" t="str">
            <v>C31918</v>
          </cell>
          <cell r="R2739">
            <v>39916</v>
          </cell>
          <cell r="S2739" t="str">
            <v>delcam</v>
          </cell>
          <cell r="U2739" t="str">
            <v>Relocation at Beverly Facility</v>
          </cell>
          <cell r="V2739" t="str">
            <v xml:space="preserve">  </v>
          </cell>
          <cell r="W2739" t="str">
            <v xml:space="preserve">  </v>
          </cell>
          <cell r="X2739" t="str">
            <v>Facilities Mgmt</v>
          </cell>
          <cell r="Y2739" t="str">
            <v>37005310E</v>
          </cell>
          <cell r="Z2739" t="str">
            <v>MAE1000 - MA Electric Distribution PC</v>
          </cell>
          <cell r="AA2739" t="str">
            <v>NONE</v>
          </cell>
          <cell r="AB2739" t="str">
            <v>DISTRIBUTION BLDG - RIVER STREET, B</v>
          </cell>
          <cell r="AC2739" t="str">
            <v>A1 C1 X0</v>
          </cell>
          <cell r="AE2739">
            <v>6</v>
          </cell>
          <cell r="AF2739" t="str">
            <v>6</v>
          </cell>
          <cell r="AG2739">
            <v>41666</v>
          </cell>
          <cell r="AH2739">
            <v>4350000</v>
          </cell>
          <cell r="AI2739" t="str">
            <v>1.10</v>
          </cell>
        </row>
        <row r="2740">
          <cell r="A2740" t="str">
            <v>C031919</v>
          </cell>
          <cell r="B2740">
            <v>5310</v>
          </cell>
          <cell r="D2740" t="str">
            <v>Malden Relocation</v>
          </cell>
          <cell r="E2740" t="str">
            <v>P_Electric GenPlant Fac IT Share MA</v>
          </cell>
          <cell r="F2740" t="str">
            <v>DCIG1108P102_Malden</v>
          </cell>
          <cell r="G2740" t="str">
            <v>NONE</v>
          </cell>
          <cell r="H2740" t="str">
            <v>NONE</v>
          </cell>
          <cell r="I2740" t="str">
            <v>MORGAN, JEFF</v>
          </cell>
          <cell r="M2740" t="str">
            <v>Specific</v>
          </cell>
          <cell r="O2740" t="str">
            <v>Closed</v>
          </cell>
          <cell r="Q2740" t="str">
            <v>C31919</v>
          </cell>
          <cell r="R2740">
            <v>39916</v>
          </cell>
          <cell r="S2740" t="str">
            <v>delcam</v>
          </cell>
          <cell r="U2740" t="str">
            <v>Relocation at Malden Facility</v>
          </cell>
          <cell r="V2740" t="str">
            <v xml:space="preserve">Update DoA to agree with attached Sanction Paper </v>
          </cell>
          <cell r="W2740" t="str">
            <v xml:space="preserve">  </v>
          </cell>
          <cell r="X2740" t="str">
            <v>Facilities Mgmt</v>
          </cell>
          <cell r="Y2740" t="str">
            <v>37005310E</v>
          </cell>
          <cell r="Z2740" t="str">
            <v>MAE1000 - MA Electric Distribution PC</v>
          </cell>
          <cell r="AA2740" t="str">
            <v>NONE</v>
          </cell>
          <cell r="AB2740" t="str">
            <v>SERVICE BLDG-170 MEDFORD STREET, MA</v>
          </cell>
          <cell r="AE2740">
            <v>12</v>
          </cell>
          <cell r="AF2740" t="str">
            <v>12</v>
          </cell>
          <cell r="AG2740">
            <v>41673</v>
          </cell>
          <cell r="AH2740">
            <v>8700000</v>
          </cell>
          <cell r="AI2740">
            <v>0</v>
          </cell>
          <cell r="AJ2740">
            <v>0</v>
          </cell>
          <cell r="AK2740">
            <v>0</v>
          </cell>
          <cell r="AL2740">
            <v>1</v>
          </cell>
          <cell r="AM2740">
            <v>0</v>
          </cell>
          <cell r="AN2740">
            <v>1</v>
          </cell>
        </row>
        <row r="2741">
          <cell r="A2741" t="str">
            <v>C031920</v>
          </cell>
          <cell r="B2741">
            <v>5310</v>
          </cell>
          <cell r="D2741" t="str">
            <v>Worcester Renovations</v>
          </cell>
          <cell r="E2741" t="str">
            <v>P_Electric GenPlant Fac IT Share MA</v>
          </cell>
          <cell r="G2741" t="str">
            <v>NONE</v>
          </cell>
          <cell r="H2741" t="str">
            <v>NONE</v>
          </cell>
          <cell r="I2741" t="str">
            <v>BURNS, PATRICK</v>
          </cell>
          <cell r="M2741" t="str">
            <v>Specific</v>
          </cell>
          <cell r="O2741" t="str">
            <v>Closed</v>
          </cell>
          <cell r="Q2741" t="str">
            <v>C31920</v>
          </cell>
          <cell r="R2741">
            <v>39916</v>
          </cell>
          <cell r="S2741" t="str">
            <v>delcam</v>
          </cell>
          <cell r="U2741" t="str">
            <v>Renovations at Worcester Facility</v>
          </cell>
          <cell r="V2741" t="str">
            <v xml:space="preserve">  </v>
          </cell>
          <cell r="W2741" t="str">
            <v xml:space="preserve">  </v>
          </cell>
          <cell r="X2741" t="str">
            <v>Conversion Only</v>
          </cell>
          <cell r="Y2741" t="str">
            <v>99995310E</v>
          </cell>
          <cell r="Z2741" t="str">
            <v>MAE1000 - MA Electric Distribution PC</v>
          </cell>
          <cell r="AA2741" t="str">
            <v>NONE</v>
          </cell>
          <cell r="AB2741" t="str">
            <v>SERVICE BLDG-939 SOUTHBRIDGE STREET</v>
          </cell>
          <cell r="AE2741">
            <v>2</v>
          </cell>
          <cell r="AF2741" t="str">
            <v>2</v>
          </cell>
          <cell r="AG2741">
            <v>39947</v>
          </cell>
          <cell r="AH2741">
            <v>23850.5</v>
          </cell>
          <cell r="AI2741">
            <v>1</v>
          </cell>
          <cell r="AJ2741">
            <v>1</v>
          </cell>
          <cell r="AK2741">
            <v>1</v>
          </cell>
          <cell r="AL2741">
            <v>0</v>
          </cell>
          <cell r="AM2741">
            <v>1</v>
          </cell>
          <cell r="AN2741">
            <v>1</v>
          </cell>
        </row>
        <row r="2742">
          <cell r="A2742" t="str">
            <v>C031996</v>
          </cell>
          <cell r="B2742">
            <v>5310</v>
          </cell>
          <cell r="D2742" t="str">
            <v>Reactor Repl-NE North MA</v>
          </cell>
          <cell r="E2742" t="str">
            <v>P_Electric Distribution Sub MA</v>
          </cell>
          <cell r="G2742" t="str">
            <v>19</v>
          </cell>
          <cell r="H2742" t="str">
            <v>15</v>
          </cell>
          <cell r="I2742" t="str">
            <v>DUARTE,EILEEN</v>
          </cell>
          <cell r="J2742" t="str">
            <v>Asset Condition</v>
          </cell>
          <cell r="K2742" t="str">
            <v>D_REP-Substation Asset Replacement</v>
          </cell>
          <cell r="L2742" t="str">
            <v>Asset Replacement</v>
          </cell>
          <cell r="M2742" t="str">
            <v>Program</v>
          </cell>
          <cell r="O2742" t="str">
            <v>cancelled</v>
          </cell>
          <cell r="P2742">
            <v>7450</v>
          </cell>
          <cell r="Q2742" t="str">
            <v>C31996</v>
          </cell>
          <cell r="R2742">
            <v>39924</v>
          </cell>
          <cell r="S2742" t="str">
            <v>perico</v>
          </cell>
          <cell r="U2742" t="str">
            <v>Replace Reactors</v>
          </cell>
          <cell r="V2742" t="str">
            <v xml:space="preserve">  </v>
          </cell>
          <cell r="W2742" t="str">
            <v xml:space="preserve">  </v>
          </cell>
          <cell r="X2742" t="str">
            <v>Div Ops-NE Electric</v>
          </cell>
          <cell r="Y2742" t="str">
            <v>75005310E</v>
          </cell>
          <cell r="Z2742" t="str">
            <v>MAE1000 - MA Electric Distribution PC</v>
          </cell>
          <cell r="AA2742" t="str">
            <v>NONE</v>
          </cell>
          <cell r="AB2742" t="str">
            <v>SUB #7 NORTH ANDOVER - PLEASANT STR</v>
          </cell>
          <cell r="AE2742">
            <v>0</v>
          </cell>
          <cell r="AK2742">
            <v>41079</v>
          </cell>
        </row>
        <row r="2743">
          <cell r="A2743" t="str">
            <v>C031997</v>
          </cell>
          <cell r="B2743">
            <v>5310</v>
          </cell>
          <cell r="D2743" t="str">
            <v>ReactorRepl-NE North MA BSW</v>
          </cell>
          <cell r="E2743" t="str">
            <v>P_Electric Distribution Sub MA</v>
          </cell>
          <cell r="G2743" t="str">
            <v>19</v>
          </cell>
          <cell r="H2743" t="str">
            <v>15</v>
          </cell>
          <cell r="I2743" t="str">
            <v>DUARTE,EILEEN</v>
          </cell>
          <cell r="J2743" t="str">
            <v>Asset Condition</v>
          </cell>
          <cell r="K2743" t="str">
            <v>D_REP-Substation Asset Replacement</v>
          </cell>
          <cell r="L2743" t="str">
            <v>Asset Replacement</v>
          </cell>
          <cell r="M2743" t="str">
            <v>Program</v>
          </cell>
          <cell r="O2743" t="str">
            <v>cancelled</v>
          </cell>
          <cell r="P2743">
            <v>7451</v>
          </cell>
          <cell r="Q2743" t="str">
            <v>C31997</v>
          </cell>
          <cell r="R2743">
            <v>39924</v>
          </cell>
          <cell r="S2743" t="str">
            <v>perico</v>
          </cell>
          <cell r="U2743" t="str">
            <v>Replace Reactors</v>
          </cell>
          <cell r="V2743" t="str">
            <v xml:space="preserve">  </v>
          </cell>
          <cell r="W2743" t="str">
            <v xml:space="preserve">  </v>
          </cell>
          <cell r="X2743" t="str">
            <v>Div Ops-NE Electric</v>
          </cell>
          <cell r="Y2743" t="str">
            <v>75005310E</v>
          </cell>
          <cell r="Z2743" t="str">
            <v>MAE1000 - MA Electric Distribution PC</v>
          </cell>
          <cell r="AA2743" t="str">
            <v>NONE</v>
          </cell>
          <cell r="AB2743" t="str">
            <v>WORCESTER WIRE WORKS - CIS, WORCEST</v>
          </cell>
          <cell r="AE2743">
            <v>0</v>
          </cell>
          <cell r="AK2743">
            <v>41079</v>
          </cell>
        </row>
        <row r="2744">
          <cell r="A2744" t="str">
            <v>C031998</v>
          </cell>
          <cell r="B2744">
            <v>5320</v>
          </cell>
          <cell r="D2744" t="str">
            <v>Reactor Repl-NE South MA Nantucket</v>
          </cell>
          <cell r="E2744" t="str">
            <v>P_Electric Distribution Sub MA</v>
          </cell>
          <cell r="G2744" t="str">
            <v>NONE</v>
          </cell>
          <cell r="H2744" t="str">
            <v>NONE</v>
          </cell>
          <cell r="J2744" t="str">
            <v>Asset Condition</v>
          </cell>
          <cell r="K2744" t="str">
            <v>D_Non-REP SUB OTHER</v>
          </cell>
          <cell r="L2744" t="str">
            <v>Asset Replacement</v>
          </cell>
          <cell r="M2744" t="str">
            <v>Program</v>
          </cell>
          <cell r="O2744" t="str">
            <v>Closed</v>
          </cell>
          <cell r="Q2744" t="str">
            <v>C31998</v>
          </cell>
          <cell r="R2744">
            <v>39924</v>
          </cell>
          <cell r="S2744" t="str">
            <v>perico</v>
          </cell>
          <cell r="U2744" t="str">
            <v>Replace reactors</v>
          </cell>
          <cell r="V2744" t="str">
            <v xml:space="preserve">  </v>
          </cell>
          <cell r="W2744" t="str">
            <v xml:space="preserve">  </v>
          </cell>
          <cell r="X2744" t="str">
            <v>Div Ops-NE Electric</v>
          </cell>
          <cell r="Y2744" t="str">
            <v>75005320E</v>
          </cell>
          <cell r="Z2744" t="str">
            <v>MAE1000 - MA Electric Distribution PC</v>
          </cell>
          <cell r="AA2744" t="str">
            <v>NONE</v>
          </cell>
          <cell r="AB2744" t="str">
            <v>NANTUCKET SERVICE BUILDING</v>
          </cell>
          <cell r="AE2744">
            <v>0</v>
          </cell>
        </row>
        <row r="2745">
          <cell r="A2745" t="str">
            <v>C031999</v>
          </cell>
          <cell r="B2745">
            <v>5310</v>
          </cell>
          <cell r="D2745" t="str">
            <v>Replace Reactors-NE South MA</v>
          </cell>
          <cell r="E2745" t="str">
            <v>P_Electric Distribution Sub MA</v>
          </cell>
          <cell r="G2745" t="str">
            <v>19</v>
          </cell>
          <cell r="H2745" t="str">
            <v>15</v>
          </cell>
          <cell r="I2745" t="str">
            <v>THOMPSON, JOHN</v>
          </cell>
          <cell r="J2745" t="str">
            <v>Asset Condition</v>
          </cell>
          <cell r="K2745" t="str">
            <v>D_REP-Substation Asset Replacement</v>
          </cell>
          <cell r="L2745" t="str">
            <v>Asset Replacement</v>
          </cell>
          <cell r="M2745" t="str">
            <v>Program</v>
          </cell>
          <cell r="O2745" t="str">
            <v>cancelled</v>
          </cell>
          <cell r="P2745">
            <v>7478</v>
          </cell>
          <cell r="Q2745" t="str">
            <v>C31999</v>
          </cell>
          <cell r="R2745">
            <v>39924</v>
          </cell>
          <cell r="S2745" t="str">
            <v>perico</v>
          </cell>
          <cell r="U2745" t="str">
            <v>Repalce Reactors</v>
          </cell>
          <cell r="V2745" t="str">
            <v xml:space="preserve">  </v>
          </cell>
          <cell r="W2745" t="str">
            <v xml:space="preserve">  </v>
          </cell>
          <cell r="X2745" t="str">
            <v>Div Ops-NE Electric</v>
          </cell>
          <cell r="Y2745" t="str">
            <v>75005310E</v>
          </cell>
          <cell r="Z2745" t="str">
            <v>MAE1000 - MA Electric Distribution PC</v>
          </cell>
          <cell r="AA2745" t="str">
            <v>NONE</v>
          </cell>
          <cell r="AB2745" t="str">
            <v>HANOVER OPERATIONS BUILDING</v>
          </cell>
          <cell r="AE2745">
            <v>0</v>
          </cell>
          <cell r="AK2745">
            <v>41079</v>
          </cell>
        </row>
        <row r="2746">
          <cell r="A2746" t="str">
            <v>C032006</v>
          </cell>
          <cell r="B2746">
            <v>5310</v>
          </cell>
          <cell r="D2746" t="str">
            <v>Mobile Readiness-NE North MA</v>
          </cell>
          <cell r="E2746" t="str">
            <v>P_Electric Distribution Sub MA</v>
          </cell>
          <cell r="G2746" t="str">
            <v>34</v>
          </cell>
          <cell r="H2746" t="str">
            <v>15</v>
          </cell>
          <cell r="I2746" t="str">
            <v>DUARTE,EILEEN</v>
          </cell>
          <cell r="J2746" t="str">
            <v>Asset Condition</v>
          </cell>
          <cell r="K2746" t="str">
            <v>D_Non-REP SUB OTHER</v>
          </cell>
          <cell r="L2746" t="str">
            <v>Asset Replacement</v>
          </cell>
          <cell r="M2746" t="str">
            <v>Program</v>
          </cell>
          <cell r="O2746" t="str">
            <v>Closed</v>
          </cell>
          <cell r="P2746">
            <v>7392</v>
          </cell>
          <cell r="Q2746" t="str">
            <v>C32006</v>
          </cell>
          <cell r="R2746">
            <v>39924</v>
          </cell>
          <cell r="S2746" t="str">
            <v>perico</v>
          </cell>
          <cell r="U2746" t="str">
            <v>mobile readiness</v>
          </cell>
          <cell r="V2746" t="str">
            <v xml:space="preserve">  </v>
          </cell>
          <cell r="W2746" t="str">
            <v xml:space="preserve">  </v>
          </cell>
          <cell r="X2746" t="str">
            <v>Div Ops-NE Electric</v>
          </cell>
          <cell r="Y2746" t="str">
            <v>75005310E</v>
          </cell>
          <cell r="Z2746" t="str">
            <v>MAE1000 - MA Electric Distribution PC</v>
          </cell>
          <cell r="AA2746" t="str">
            <v>NONE</v>
          </cell>
          <cell r="AB2746" t="str">
            <v>SUB #7 NORTH ANDOVER - PLEASANT STR</v>
          </cell>
          <cell r="AE2746">
            <v>0</v>
          </cell>
        </row>
        <row r="2747">
          <cell r="A2747" t="str">
            <v>C032007</v>
          </cell>
          <cell r="B2747">
            <v>5310</v>
          </cell>
          <cell r="D2747" t="str">
            <v>Mobile Readiness- NE North MA BSW</v>
          </cell>
          <cell r="E2747" t="str">
            <v>P_Electric Distribution Sub MA</v>
          </cell>
          <cell r="G2747" t="str">
            <v>34</v>
          </cell>
          <cell r="H2747" t="str">
            <v>15</v>
          </cell>
          <cell r="I2747" t="str">
            <v>DUARTE,EILEEN</v>
          </cell>
          <cell r="J2747" t="str">
            <v>Asset Condition</v>
          </cell>
          <cell r="K2747" t="str">
            <v>D_Non-REP SUB OTHER</v>
          </cell>
          <cell r="L2747" t="str">
            <v>Asset Replacement</v>
          </cell>
          <cell r="M2747" t="str">
            <v>Program</v>
          </cell>
          <cell r="O2747" t="str">
            <v>Closed</v>
          </cell>
          <cell r="P2747">
            <v>7391</v>
          </cell>
          <cell r="Q2747" t="str">
            <v>C32007</v>
          </cell>
          <cell r="R2747">
            <v>39924</v>
          </cell>
          <cell r="S2747" t="str">
            <v>perico</v>
          </cell>
          <cell r="U2747" t="str">
            <v>mobile readiness</v>
          </cell>
          <cell r="V2747" t="str">
            <v xml:space="preserve">  </v>
          </cell>
          <cell r="W2747" t="str">
            <v xml:space="preserve">  </v>
          </cell>
          <cell r="X2747" t="str">
            <v>Div Ops-NE Electric</v>
          </cell>
          <cell r="Y2747" t="str">
            <v>75005310E</v>
          </cell>
          <cell r="Z2747" t="str">
            <v>MAE1000 - MA Electric Distribution PC</v>
          </cell>
          <cell r="AA2747" t="str">
            <v>NONE</v>
          </cell>
          <cell r="AB2747" t="str">
            <v>WORCESTER WIRE WORKS - CIS, WORCEST</v>
          </cell>
          <cell r="AE2747">
            <v>0</v>
          </cell>
        </row>
        <row r="2748">
          <cell r="A2748" t="str">
            <v>C032008</v>
          </cell>
          <cell r="B2748">
            <v>5320</v>
          </cell>
          <cell r="D2748" t="str">
            <v>Mobile Readiness-NE South MA Nant</v>
          </cell>
          <cell r="E2748" t="str">
            <v>P_Electric Distribution Sub MA</v>
          </cell>
          <cell r="G2748" t="str">
            <v>NONE</v>
          </cell>
          <cell r="H2748" t="str">
            <v>NONE</v>
          </cell>
          <cell r="J2748" t="str">
            <v>Asset Condition</v>
          </cell>
          <cell r="K2748" t="str">
            <v>D_Non-REP SUB OTHER</v>
          </cell>
          <cell r="L2748" t="str">
            <v>Asset Replacement</v>
          </cell>
          <cell r="M2748" t="str">
            <v>Program</v>
          </cell>
          <cell r="O2748" t="str">
            <v>Closed</v>
          </cell>
          <cell r="Q2748" t="str">
            <v>C32008</v>
          </cell>
          <cell r="R2748">
            <v>39924</v>
          </cell>
          <cell r="S2748" t="str">
            <v>perico</v>
          </cell>
          <cell r="U2748" t="str">
            <v>mobile readiness</v>
          </cell>
          <cell r="V2748" t="str">
            <v xml:space="preserve">  </v>
          </cell>
          <cell r="W2748" t="str">
            <v xml:space="preserve">  </v>
          </cell>
          <cell r="X2748" t="str">
            <v>Div Ops-NE Electric</v>
          </cell>
          <cell r="Y2748" t="str">
            <v>75005320E</v>
          </cell>
          <cell r="Z2748" t="str">
            <v>MAE1000 - MA Electric Distribution PC</v>
          </cell>
          <cell r="AA2748" t="str">
            <v>NONE</v>
          </cell>
          <cell r="AB2748" t="str">
            <v>NANTUCKET SERVICE BUILDING</v>
          </cell>
          <cell r="AE2748">
            <v>0</v>
          </cell>
        </row>
        <row r="2749">
          <cell r="A2749" t="str">
            <v>C032009</v>
          </cell>
          <cell r="B2749">
            <v>5310</v>
          </cell>
          <cell r="D2749" t="str">
            <v>Mobile Readiness-NE South MA</v>
          </cell>
          <cell r="E2749" t="str">
            <v>P_Electric Distribution Sub MA</v>
          </cell>
          <cell r="G2749" t="str">
            <v>34</v>
          </cell>
          <cell r="H2749" t="str">
            <v>15</v>
          </cell>
          <cell r="I2749" t="str">
            <v>DUARTE,EILEEN</v>
          </cell>
          <cell r="J2749" t="str">
            <v>Asset Condition</v>
          </cell>
          <cell r="K2749" t="str">
            <v>D_Non-REP SUB OTHER</v>
          </cell>
          <cell r="L2749" t="str">
            <v>Asset Replacement</v>
          </cell>
          <cell r="M2749" t="str">
            <v>Program</v>
          </cell>
          <cell r="O2749" t="str">
            <v>Closed</v>
          </cell>
          <cell r="P2749">
            <v>7393</v>
          </cell>
          <cell r="Q2749" t="str">
            <v>C32009</v>
          </cell>
          <cell r="R2749">
            <v>39924</v>
          </cell>
          <cell r="S2749" t="str">
            <v>perico</v>
          </cell>
          <cell r="U2749" t="str">
            <v>mobile readiness</v>
          </cell>
          <cell r="V2749" t="str">
            <v xml:space="preserve">  </v>
          </cell>
          <cell r="W2749" t="str">
            <v xml:space="preserve">  </v>
          </cell>
          <cell r="X2749" t="str">
            <v>Div Ops-NE Electric</v>
          </cell>
          <cell r="Y2749" t="str">
            <v>75005310E</v>
          </cell>
          <cell r="Z2749" t="str">
            <v>MAE1000 - MA Electric Distribution PC</v>
          </cell>
          <cell r="AA2749" t="str">
            <v>NONE</v>
          </cell>
          <cell r="AB2749" t="str">
            <v>HANOVER OPERATIONS BUILDING</v>
          </cell>
          <cell r="AE2749">
            <v>0</v>
          </cell>
        </row>
        <row r="2750">
          <cell r="A2750" t="str">
            <v>C032015</v>
          </cell>
          <cell r="B2750">
            <v>5310</v>
          </cell>
          <cell r="D2750" t="str">
            <v>Batts/Charger- NE North MA</v>
          </cell>
          <cell r="E2750" t="str">
            <v>P_Electric Distribution Sub MA</v>
          </cell>
          <cell r="F2750" t="str">
            <v>DCIG0311P378</v>
          </cell>
          <cell r="G2750" t="str">
            <v>40</v>
          </cell>
          <cell r="H2750" t="str">
            <v>15</v>
          </cell>
          <cell r="I2750" t="str">
            <v>DUARTE,EILEEN</v>
          </cell>
          <cell r="J2750" t="str">
            <v>Asset Condition</v>
          </cell>
          <cell r="K2750" t="str">
            <v>D_REP-Substation Battery &amp; Charger Replacement</v>
          </cell>
          <cell r="L2750" t="str">
            <v>Asset Replacement</v>
          </cell>
          <cell r="M2750" t="str">
            <v>Program</v>
          </cell>
          <cell r="O2750" t="str">
            <v>open</v>
          </cell>
          <cell r="P2750">
            <v>7183</v>
          </cell>
          <cell r="Q2750" t="str">
            <v>C32015</v>
          </cell>
          <cell r="R2750">
            <v>39924</v>
          </cell>
          <cell r="S2750" t="str">
            <v>perico</v>
          </cell>
          <cell r="U2750" t="str">
            <v>Batts/Charger- NE North MA</v>
          </cell>
          <cell r="V2750" t="str">
            <v xml:space="preserve">  </v>
          </cell>
          <cell r="W2750" t="str">
            <v xml:space="preserve">  </v>
          </cell>
          <cell r="X2750" t="str">
            <v>Div Ops-NE Electric</v>
          </cell>
          <cell r="Y2750" t="str">
            <v>75005310E</v>
          </cell>
          <cell r="Z2750" t="str">
            <v>MAE1000 - MA Electric Distribution PC</v>
          </cell>
          <cell r="AA2750" t="str">
            <v>NONE</v>
          </cell>
          <cell r="AB2750" t="str">
            <v>SUB #7 NORTH ANDOVER - PLEASANT STR</v>
          </cell>
          <cell r="AC2750" t="str">
            <v>A3 C22 X2</v>
          </cell>
          <cell r="AE2750">
            <v>3</v>
          </cell>
          <cell r="AF2750" t="str">
            <v>3</v>
          </cell>
          <cell r="AG2750">
            <v>41213</v>
          </cell>
          <cell r="AH2750">
            <v>138750</v>
          </cell>
        </row>
        <row r="2751">
          <cell r="A2751" t="str">
            <v>C032016</v>
          </cell>
          <cell r="B2751">
            <v>5310</v>
          </cell>
          <cell r="D2751" t="str">
            <v>Batts/Charger NE North MA BSW</v>
          </cell>
          <cell r="E2751" t="str">
            <v>P_Electric Distribution Sub MA</v>
          </cell>
          <cell r="F2751" t="str">
            <v>DCIG0311P378</v>
          </cell>
          <cell r="G2751" t="str">
            <v>40</v>
          </cell>
          <cell r="H2751" t="str">
            <v>15</v>
          </cell>
          <cell r="I2751" t="str">
            <v>DUARTE,EILEEN</v>
          </cell>
          <cell r="J2751" t="str">
            <v>Asset Condition</v>
          </cell>
          <cell r="K2751" t="str">
            <v>D_REP-Substation Battery &amp; Charger Replacement</v>
          </cell>
          <cell r="L2751" t="str">
            <v>Asset Replacement</v>
          </cell>
          <cell r="M2751" t="str">
            <v>Program</v>
          </cell>
          <cell r="O2751" t="str">
            <v>open</v>
          </cell>
          <cell r="P2751">
            <v>7184</v>
          </cell>
          <cell r="Q2751" t="str">
            <v>C32016</v>
          </cell>
          <cell r="R2751">
            <v>39924</v>
          </cell>
          <cell r="S2751" t="str">
            <v>perico</v>
          </cell>
          <cell r="U2751" t="str">
            <v>Batts/Charger NE North MA BSW</v>
          </cell>
          <cell r="V2751" t="str">
            <v xml:space="preserve">  </v>
          </cell>
          <cell r="W2751" t="str">
            <v xml:space="preserve">  </v>
          </cell>
          <cell r="X2751" t="str">
            <v>Div Ops-NE Electric</v>
          </cell>
          <cell r="Y2751" t="str">
            <v>75005310E</v>
          </cell>
          <cell r="Z2751" t="str">
            <v>MAE1000 - MA Electric Distribution PC</v>
          </cell>
          <cell r="AA2751" t="str">
            <v>NONE</v>
          </cell>
          <cell r="AB2751" t="str">
            <v>WORCESTER WIRE WORKS - CIS, WORCEST</v>
          </cell>
          <cell r="AC2751" t="str">
            <v>A2 C13 X4</v>
          </cell>
          <cell r="AE2751">
            <v>3</v>
          </cell>
          <cell r="AF2751" t="str">
            <v>3</v>
          </cell>
          <cell r="AG2751">
            <v>41213</v>
          </cell>
          <cell r="AH2751">
            <v>138750</v>
          </cell>
        </row>
        <row r="2752">
          <cell r="A2752" t="str">
            <v>C032017</v>
          </cell>
          <cell r="B2752">
            <v>5320</v>
          </cell>
          <cell r="D2752" t="str">
            <v>Batts/Charger- NE South MA Nantucke</v>
          </cell>
          <cell r="E2752" t="str">
            <v>P_Electric Distribution Sub MA</v>
          </cell>
          <cell r="G2752" t="str">
            <v>NONE</v>
          </cell>
          <cell r="H2752" t="str">
            <v>NONE</v>
          </cell>
          <cell r="J2752" t="str">
            <v>Asset Condition</v>
          </cell>
          <cell r="K2752" t="str">
            <v>D_Non-REP SUB OTHER</v>
          </cell>
          <cell r="L2752" t="str">
            <v>Asset Replacement</v>
          </cell>
          <cell r="M2752" t="str">
            <v>Program</v>
          </cell>
          <cell r="O2752" t="str">
            <v>Closed</v>
          </cell>
          <cell r="Q2752" t="str">
            <v>C32017</v>
          </cell>
          <cell r="R2752">
            <v>39924</v>
          </cell>
          <cell r="S2752" t="str">
            <v>perico</v>
          </cell>
          <cell r="U2752" t="str">
            <v>battery and charger replacements</v>
          </cell>
          <cell r="V2752" t="str">
            <v xml:space="preserve">  </v>
          </cell>
          <cell r="W2752" t="str">
            <v xml:space="preserve">  </v>
          </cell>
          <cell r="X2752" t="str">
            <v>Div Ops-NE Electric</v>
          </cell>
          <cell r="Y2752" t="str">
            <v>75005320E</v>
          </cell>
          <cell r="Z2752" t="str">
            <v>MAE1000 - MA Electric Distribution PC</v>
          </cell>
          <cell r="AA2752" t="str">
            <v>NONE</v>
          </cell>
          <cell r="AB2752" t="str">
            <v>NANTUCKET SERVICE BUILDING</v>
          </cell>
          <cell r="AE2752">
            <v>0</v>
          </cell>
        </row>
        <row r="2753">
          <cell r="A2753" t="str">
            <v>C032018</v>
          </cell>
          <cell r="B2753">
            <v>5310</v>
          </cell>
          <cell r="D2753" t="str">
            <v>Batts/Chargers-NE South MA</v>
          </cell>
          <cell r="E2753" t="str">
            <v>P_Electric Distribution Sub MA</v>
          </cell>
          <cell r="F2753" t="str">
            <v>DCIG0311P378</v>
          </cell>
          <cell r="G2753" t="str">
            <v>40</v>
          </cell>
          <cell r="H2753" t="str">
            <v>15</v>
          </cell>
          <cell r="I2753" t="str">
            <v>DUARTE,EILEEN</v>
          </cell>
          <cell r="J2753" t="str">
            <v>Asset Condition</v>
          </cell>
          <cell r="K2753" t="str">
            <v>D_REP-Substation Battery &amp; Charger Replacement</v>
          </cell>
          <cell r="L2753" t="str">
            <v>Asset Replacement</v>
          </cell>
          <cell r="M2753" t="str">
            <v>Program</v>
          </cell>
          <cell r="O2753" t="str">
            <v>open</v>
          </cell>
          <cell r="P2753">
            <v>7185</v>
          </cell>
          <cell r="Q2753" t="str">
            <v>C32018</v>
          </cell>
          <cell r="R2753">
            <v>39924</v>
          </cell>
          <cell r="S2753" t="str">
            <v>perico</v>
          </cell>
          <cell r="U2753" t="str">
            <v>Batts/Chargers-NE South MA</v>
          </cell>
          <cell r="V2753" t="str">
            <v xml:space="preserve">  </v>
          </cell>
          <cell r="W2753" t="str">
            <v xml:space="preserve">  </v>
          </cell>
          <cell r="X2753" t="str">
            <v>Div Ops-NE Electric</v>
          </cell>
          <cell r="Y2753" t="str">
            <v>75005310E</v>
          </cell>
          <cell r="Z2753" t="str">
            <v>MAE1000 - MA Electric Distribution PC</v>
          </cell>
          <cell r="AA2753" t="str">
            <v>NONE</v>
          </cell>
          <cell r="AB2753" t="str">
            <v>HANOVER OPERATIONS BUILDING</v>
          </cell>
          <cell r="AC2753" t="str">
            <v>A3 C17 X6</v>
          </cell>
          <cell r="AE2753">
            <v>3</v>
          </cell>
          <cell r="AF2753" t="str">
            <v>3</v>
          </cell>
          <cell r="AG2753">
            <v>41213</v>
          </cell>
          <cell r="AH2753">
            <v>138750</v>
          </cell>
        </row>
        <row r="2754">
          <cell r="A2754" t="str">
            <v>C032024</v>
          </cell>
          <cell r="B2754">
            <v>5310</v>
          </cell>
          <cell r="D2754" t="str">
            <v>Reg ulator Repl-NE North MA</v>
          </cell>
          <cell r="E2754" t="str">
            <v>P_Electric Distribution Sub MA</v>
          </cell>
          <cell r="F2754" t="str">
            <v>DCIG0311P378</v>
          </cell>
          <cell r="G2754" t="str">
            <v>40</v>
          </cell>
          <cell r="H2754" t="str">
            <v>15</v>
          </cell>
          <cell r="I2754" t="str">
            <v>DUARTE,EILEEN</v>
          </cell>
          <cell r="J2754" t="str">
            <v>Asset Condition</v>
          </cell>
          <cell r="K2754" t="str">
            <v>D_REP-Substation Asset Replacement</v>
          </cell>
          <cell r="L2754" t="str">
            <v>Asset Replacement</v>
          </cell>
          <cell r="M2754" t="str">
            <v>Program</v>
          </cell>
          <cell r="O2754" t="str">
            <v>open</v>
          </cell>
          <cell r="P2754">
            <v>7454</v>
          </cell>
          <cell r="Q2754" t="str">
            <v>C32024</v>
          </cell>
          <cell r="R2754">
            <v>39924</v>
          </cell>
          <cell r="S2754" t="str">
            <v>perico</v>
          </cell>
          <cell r="U2754" t="str">
            <v>regulator replacements</v>
          </cell>
          <cell r="V2754" t="str">
            <v xml:space="preserve">  </v>
          </cell>
          <cell r="W2754" t="str">
            <v xml:space="preserve">  </v>
          </cell>
          <cell r="X2754" t="str">
            <v>Div Ops-NE Electric</v>
          </cell>
          <cell r="Y2754" t="str">
            <v>75005310E</v>
          </cell>
          <cell r="Z2754" t="str">
            <v>MAE1000 - MA Electric Distribution PC</v>
          </cell>
          <cell r="AA2754" t="str">
            <v>NONE</v>
          </cell>
          <cell r="AB2754" t="str">
            <v>SUB #7 NORTH ANDOVER - PLEASANT STR</v>
          </cell>
          <cell r="AC2754" t="str">
            <v>A3 C5 X7</v>
          </cell>
          <cell r="AE2754">
            <v>4</v>
          </cell>
          <cell r="AF2754" t="str">
            <v>4</v>
          </cell>
          <cell r="AG2754">
            <v>41213</v>
          </cell>
          <cell r="AH2754">
            <v>333000</v>
          </cell>
        </row>
        <row r="2755">
          <cell r="A2755" t="str">
            <v>C032025</v>
          </cell>
          <cell r="B2755">
            <v>5310</v>
          </cell>
          <cell r="D2755" t="str">
            <v>Regulator Repl-NE North MA BSW</v>
          </cell>
          <cell r="E2755" t="str">
            <v>P_Electric Distribution Sub MA</v>
          </cell>
          <cell r="F2755" t="str">
            <v>DCIG0309P140</v>
          </cell>
          <cell r="G2755" t="str">
            <v>27</v>
          </cell>
          <cell r="H2755" t="str">
            <v>15</v>
          </cell>
          <cell r="I2755" t="str">
            <v>DUARTE,EILEEN</v>
          </cell>
          <cell r="J2755" t="str">
            <v>Asset Condition</v>
          </cell>
          <cell r="K2755" t="str">
            <v>D_Non-REP SUB OTHER</v>
          </cell>
          <cell r="L2755" t="str">
            <v>Asset Replacement</v>
          </cell>
          <cell r="M2755" t="str">
            <v>Program</v>
          </cell>
          <cell r="O2755" t="str">
            <v>Closed</v>
          </cell>
          <cell r="P2755">
            <v>7455</v>
          </cell>
          <cell r="Q2755" t="str">
            <v>C32025</v>
          </cell>
          <cell r="R2755">
            <v>39924</v>
          </cell>
          <cell r="S2755" t="str">
            <v>perico</v>
          </cell>
          <cell r="U2755" t="str">
            <v>Regulator Repl-NE North MA BSW</v>
          </cell>
          <cell r="V2755" t="str">
            <v>suspended as per Flynn, Janice email on 2/6/12 - projects do not have DOA authorization and were not in the current year budget</v>
          </cell>
          <cell r="W2755" t="str">
            <v xml:space="preserve">  </v>
          </cell>
          <cell r="X2755" t="str">
            <v>Div Ops-NE Electric</v>
          </cell>
          <cell r="Y2755" t="str">
            <v>75005310E</v>
          </cell>
          <cell r="Z2755" t="str">
            <v>MAE1000 - MA Electric Distribution PC</v>
          </cell>
          <cell r="AA2755" t="str">
            <v>NONE</v>
          </cell>
          <cell r="AB2755" t="str">
            <v>WORCESTER WIRE WORKS - CIS, WORCEST</v>
          </cell>
          <cell r="AE2755">
            <v>2</v>
          </cell>
          <cell r="AF2755" t="str">
            <v>2</v>
          </cell>
          <cell r="AG2755">
            <v>40031</v>
          </cell>
          <cell r="AH2755">
            <v>420000</v>
          </cell>
          <cell r="AI2755">
            <v>0</v>
          </cell>
          <cell r="AJ2755">
            <v>0</v>
          </cell>
          <cell r="AK2755">
            <v>0</v>
          </cell>
          <cell r="AL2755">
            <v>0</v>
          </cell>
          <cell r="AM2755">
            <v>1</v>
          </cell>
          <cell r="AN2755">
            <v>1</v>
          </cell>
        </row>
        <row r="2756">
          <cell r="A2756" t="str">
            <v>C032026</v>
          </cell>
          <cell r="B2756">
            <v>5320</v>
          </cell>
          <cell r="D2756" t="str">
            <v>Regulator Repl-NE South Ma Nantucke</v>
          </cell>
          <cell r="E2756" t="str">
            <v>P_Electric Distribution Sub MA</v>
          </cell>
          <cell r="G2756" t="str">
            <v>NONE</v>
          </cell>
          <cell r="H2756" t="str">
            <v>NONE</v>
          </cell>
          <cell r="J2756" t="str">
            <v>Asset Condition</v>
          </cell>
          <cell r="K2756" t="str">
            <v>D_Non-REP SUB OTHER</v>
          </cell>
          <cell r="L2756" t="str">
            <v>Asset Replacement</v>
          </cell>
          <cell r="M2756" t="str">
            <v>Program</v>
          </cell>
          <cell r="O2756" t="str">
            <v>Closed</v>
          </cell>
          <cell r="Q2756" t="str">
            <v>C32026</v>
          </cell>
          <cell r="R2756">
            <v>39924</v>
          </cell>
          <cell r="S2756" t="str">
            <v>perico</v>
          </cell>
          <cell r="U2756" t="str">
            <v>regulator repalcement</v>
          </cell>
          <cell r="V2756" t="str">
            <v xml:space="preserve">  </v>
          </cell>
          <cell r="W2756" t="str">
            <v xml:space="preserve">  </v>
          </cell>
          <cell r="X2756" t="str">
            <v>Div Ops-NE Electric</v>
          </cell>
          <cell r="Y2756" t="str">
            <v>75005320E</v>
          </cell>
          <cell r="Z2756" t="str">
            <v>MAE1000 - MA Electric Distribution PC</v>
          </cell>
          <cell r="AA2756" t="str">
            <v>NONE</v>
          </cell>
          <cell r="AB2756" t="str">
            <v>NANTUCKET SERVICE BUILDING</v>
          </cell>
          <cell r="AE2756">
            <v>0</v>
          </cell>
        </row>
        <row r="2757">
          <cell r="A2757" t="str">
            <v>C032027</v>
          </cell>
          <cell r="B2757">
            <v>5310</v>
          </cell>
          <cell r="D2757" t="str">
            <v>Regulator Repl-NE South MA</v>
          </cell>
          <cell r="E2757" t="str">
            <v>P_Electric Distribution Sub MA</v>
          </cell>
          <cell r="F2757" t="str">
            <v>DCIG1209P258</v>
          </cell>
          <cell r="G2757" t="str">
            <v>27</v>
          </cell>
          <cell r="H2757" t="str">
            <v>15</v>
          </cell>
          <cell r="I2757" t="str">
            <v>DUARTE,EILEEN</v>
          </cell>
          <cell r="J2757" t="str">
            <v>Asset Condition</v>
          </cell>
          <cell r="K2757" t="str">
            <v>D_Non-REP SUB OTHER</v>
          </cell>
          <cell r="L2757" t="str">
            <v>Asset Replacement</v>
          </cell>
          <cell r="M2757" t="str">
            <v>Program</v>
          </cell>
          <cell r="O2757" t="str">
            <v>Closed</v>
          </cell>
          <cell r="P2757">
            <v>7456</v>
          </cell>
          <cell r="Q2757" t="str">
            <v>C32027</v>
          </cell>
          <cell r="R2757">
            <v>39924</v>
          </cell>
          <cell r="S2757" t="str">
            <v>perico</v>
          </cell>
          <cell r="U2757" t="str">
            <v>replace regulators</v>
          </cell>
          <cell r="V2757" t="str">
            <v xml:space="preserve">  </v>
          </cell>
          <cell r="W2757" t="str">
            <v xml:space="preserve">  </v>
          </cell>
          <cell r="X2757" t="str">
            <v>Div Ops-NE Electric</v>
          </cell>
          <cell r="Y2757" t="str">
            <v>75005310E</v>
          </cell>
          <cell r="Z2757" t="str">
            <v>MAE1000 - MA Electric Distribution PC</v>
          </cell>
          <cell r="AA2757" t="str">
            <v>NONE</v>
          </cell>
          <cell r="AB2757" t="str">
            <v>HANOVER OPERATIONS BUILDING</v>
          </cell>
          <cell r="AE2757">
            <v>3</v>
          </cell>
          <cell r="AF2757" t="str">
            <v>3</v>
          </cell>
          <cell r="AG2757">
            <v>40288</v>
          </cell>
          <cell r="AH2757">
            <v>310000</v>
          </cell>
          <cell r="AI2757">
            <v>0</v>
          </cell>
          <cell r="AJ2757">
            <v>0</v>
          </cell>
          <cell r="AK2757">
            <v>0</v>
          </cell>
          <cell r="AL2757">
            <v>0</v>
          </cell>
          <cell r="AM2757">
            <v>1</v>
          </cell>
          <cell r="AN2757">
            <v>1</v>
          </cell>
        </row>
        <row r="2758">
          <cell r="A2758" t="str">
            <v>C032051</v>
          </cell>
          <cell r="B2758">
            <v>5310</v>
          </cell>
          <cell r="D2758" t="str">
            <v>2329 line mods at King St sub</v>
          </cell>
          <cell r="E2758" t="str">
            <v>P_Electric Distribution Line MA</v>
          </cell>
          <cell r="F2758" t="str">
            <v>DCIG0508S5</v>
          </cell>
          <cell r="G2758" t="str">
            <v>42</v>
          </cell>
          <cell r="H2758" t="str">
            <v>29</v>
          </cell>
          <cell r="I2758" t="str">
            <v>GALGANO, ROBERT</v>
          </cell>
          <cell r="J2758" t="str">
            <v>System Capacity &amp; Performance</v>
          </cell>
          <cell r="K2758" t="str">
            <v>D_Non-REP LINE OTHER</v>
          </cell>
          <cell r="L2758" t="str">
            <v>Load Relief</v>
          </cell>
          <cell r="M2758" t="str">
            <v>Specific</v>
          </cell>
          <cell r="O2758" t="str">
            <v>Closed</v>
          </cell>
          <cell r="P2758">
            <v>7668</v>
          </cell>
          <cell r="Q2758" t="str">
            <v>C32051</v>
          </cell>
          <cell r="R2758">
            <v>39925</v>
          </cell>
          <cell r="S2758" t="str">
            <v>schner</v>
          </cell>
          <cell r="U2758" t="str">
            <v>This project is intended to relocate the 2329 get-a-way at King St to allow the proposed 115kV corner structure at King St substation.  Scope includes:_x000D_
Remove 1- deadend pulloff, 1- 4' triangular tangent and 1 buckarm deadend wood po</v>
          </cell>
          <cell r="V2758" t="str">
            <v xml:space="preserve">  </v>
          </cell>
          <cell r="W2758" t="str">
            <v xml:space="preserve">  </v>
          </cell>
          <cell r="X2758" t="str">
            <v>Div Ops-NE Electric</v>
          </cell>
          <cell r="Y2758" t="str">
            <v>75005310E</v>
          </cell>
          <cell r="Z2758" t="str">
            <v>MAE1000 - MA Electric Distribution PC</v>
          </cell>
          <cell r="AA2758" t="str">
            <v>NONE</v>
          </cell>
          <cell r="AB2758" t="str">
            <v>MASS PLANT - MA 5310 - MAE1000</v>
          </cell>
          <cell r="AE2758">
            <v>2</v>
          </cell>
          <cell r="AF2758" t="str">
            <v>2</v>
          </cell>
          <cell r="AG2758">
            <v>39994</v>
          </cell>
          <cell r="AH2758">
            <v>210000</v>
          </cell>
          <cell r="AI2758">
            <v>0</v>
          </cell>
          <cell r="AJ2758">
            <v>0</v>
          </cell>
          <cell r="AK2758">
            <v>1</v>
          </cell>
          <cell r="AL2758">
            <v>0</v>
          </cell>
          <cell r="AM2758">
            <v>1</v>
          </cell>
          <cell r="AN2758">
            <v>1</v>
          </cell>
        </row>
        <row r="2759">
          <cell r="A2759" t="str">
            <v>C032096</v>
          </cell>
          <cell r="B2759">
            <v>5310</v>
          </cell>
          <cell r="D2759" t="str">
            <v>IE-BS Duct Replace</v>
          </cell>
          <cell r="E2759" t="str">
            <v>P_Electric Distribution Line MA</v>
          </cell>
          <cell r="F2759" t="str">
            <v>DCIG0110P272</v>
          </cell>
          <cell r="G2759" t="str">
            <v>35</v>
          </cell>
          <cell r="H2759" t="str">
            <v>15</v>
          </cell>
          <cell r="I2759" t="str">
            <v>CERULLI, JOHN</v>
          </cell>
          <cell r="J2759" t="str">
            <v>Asset Condition</v>
          </cell>
          <cell r="K2759" t="str">
            <v>D_REP-Capital Related to UG Inspection Program</v>
          </cell>
          <cell r="L2759" t="str">
            <v>Asset Replacement</v>
          </cell>
          <cell r="M2759" t="str">
            <v>Program</v>
          </cell>
          <cell r="N2759" t="str">
            <v>UG Structures and Equipment</v>
          </cell>
          <cell r="O2759" t="str">
            <v>Closed</v>
          </cell>
          <cell r="P2759">
            <v>8225</v>
          </cell>
          <cell r="Q2759" t="str">
            <v>C32096</v>
          </cell>
          <cell r="R2759">
            <v>39927</v>
          </cell>
          <cell r="S2759" t="str">
            <v>reisnj</v>
          </cell>
          <cell r="U2759" t="str">
            <v>IE- BSS Duct replacement Program Placeholder</v>
          </cell>
          <cell r="V2759" t="str">
            <v>suspended as per Flynn, Janice email on 2/6/12 - projects do not have DOA authorization and were not in the current year budget</v>
          </cell>
          <cell r="W2759" t="str">
            <v xml:space="preserve">  </v>
          </cell>
          <cell r="X2759" t="str">
            <v>Div Ops-NE Electric</v>
          </cell>
          <cell r="Y2759" t="str">
            <v>75005310E</v>
          </cell>
          <cell r="Z2759" t="str">
            <v>MAE1000 - MA Electric Distribution PC</v>
          </cell>
          <cell r="AA2759" t="str">
            <v>NONE</v>
          </cell>
          <cell r="AB2759" t="str">
            <v>MASS PLANT - MA 5310 - MAE1000</v>
          </cell>
          <cell r="AE2759">
            <v>2</v>
          </cell>
          <cell r="AF2759" t="str">
            <v>2</v>
          </cell>
          <cell r="AG2759">
            <v>40287</v>
          </cell>
          <cell r="AH2759">
            <v>770000</v>
          </cell>
          <cell r="AI2759">
            <v>0</v>
          </cell>
          <cell r="AJ2759">
            <v>0</v>
          </cell>
          <cell r="AK2759">
            <v>0</v>
          </cell>
          <cell r="AL2759">
            <v>1</v>
          </cell>
          <cell r="AM2759">
            <v>0</v>
          </cell>
          <cell r="AN2759">
            <v>1</v>
          </cell>
        </row>
        <row r="2760">
          <cell r="A2760" t="str">
            <v>C032097</v>
          </cell>
          <cell r="B2760">
            <v>5310</v>
          </cell>
          <cell r="D2760" t="str">
            <v>IE-BW-Duct Replacement</v>
          </cell>
          <cell r="E2760" t="str">
            <v>P_Electric Distribution Line MA</v>
          </cell>
          <cell r="F2760" t="str">
            <v>DCIG0110P272</v>
          </cell>
          <cell r="G2760" t="str">
            <v>35</v>
          </cell>
          <cell r="H2760" t="str">
            <v>15</v>
          </cell>
          <cell r="I2760" t="str">
            <v>CERULLI, JOHN</v>
          </cell>
          <cell r="J2760" t="str">
            <v>Asset Condition</v>
          </cell>
          <cell r="K2760" t="str">
            <v>D_REP-Capital Related to UG Inspection Program</v>
          </cell>
          <cell r="L2760" t="str">
            <v>Asset Replacement</v>
          </cell>
          <cell r="M2760" t="str">
            <v>Program</v>
          </cell>
          <cell r="N2760" t="str">
            <v>UG Structures and Equipment</v>
          </cell>
          <cell r="O2760" t="str">
            <v>Closed</v>
          </cell>
          <cell r="P2760">
            <v>8230</v>
          </cell>
          <cell r="Q2760" t="str">
            <v>C32097</v>
          </cell>
          <cell r="R2760">
            <v>39927</v>
          </cell>
          <cell r="S2760" t="str">
            <v>reisnj</v>
          </cell>
          <cell r="U2760" t="str">
            <v>IE-BSW Duct replacement Program Placeholder</v>
          </cell>
          <cell r="V2760" t="str">
            <v xml:space="preserve">  </v>
          </cell>
          <cell r="W2760" t="str">
            <v xml:space="preserve">  </v>
          </cell>
          <cell r="X2760" t="str">
            <v>Div Ops-NE Electric</v>
          </cell>
          <cell r="Y2760" t="str">
            <v>75005310E</v>
          </cell>
          <cell r="Z2760" t="str">
            <v>MAE1000 - MA Electric Distribution PC</v>
          </cell>
          <cell r="AA2760" t="str">
            <v>NONE</v>
          </cell>
          <cell r="AB2760" t="str">
            <v>MASS PLANT - MA 5310 - MAE1000</v>
          </cell>
          <cell r="AE2760">
            <v>0</v>
          </cell>
        </row>
        <row r="2761">
          <cell r="A2761" t="str">
            <v>C032098</v>
          </cell>
          <cell r="B2761">
            <v>5310</v>
          </cell>
          <cell r="D2761" t="str">
            <v>IE- MECO N-Duct Replacement</v>
          </cell>
          <cell r="E2761" t="str">
            <v>P_Electric Distribution Line MA</v>
          </cell>
          <cell r="F2761" t="str">
            <v>DCIG0110P272</v>
          </cell>
          <cell r="G2761" t="str">
            <v>35</v>
          </cell>
          <cell r="H2761" t="str">
            <v>15</v>
          </cell>
          <cell r="I2761" t="str">
            <v>CERULLI, JOHN</v>
          </cell>
          <cell r="J2761" t="str">
            <v>Asset Condition</v>
          </cell>
          <cell r="K2761" t="str">
            <v>D_REP-Capital Related to UG Inspection Program</v>
          </cell>
          <cell r="L2761" t="str">
            <v>Asset Replacement</v>
          </cell>
          <cell r="M2761" t="str">
            <v>Program</v>
          </cell>
          <cell r="N2761" t="str">
            <v>UG Structures and Equipment</v>
          </cell>
          <cell r="O2761" t="str">
            <v>Closed</v>
          </cell>
          <cell r="P2761">
            <v>8224</v>
          </cell>
          <cell r="Q2761" t="str">
            <v>C32098</v>
          </cell>
          <cell r="R2761">
            <v>39927</v>
          </cell>
          <cell r="S2761" t="str">
            <v>reisnj</v>
          </cell>
          <cell r="U2761" t="str">
            <v>IE North &amp; Granit, MA Duct Replacement Program Placeholder</v>
          </cell>
          <cell r="V2761" t="str">
            <v>suspended as per Flynn, Janice email on 2/6/12 - projects do not have DOA authorization and were not in the current year budget</v>
          </cell>
          <cell r="W2761" t="str">
            <v xml:space="preserve">  </v>
          </cell>
          <cell r="X2761" t="str">
            <v>Div Ops-NE Electric</v>
          </cell>
          <cell r="Y2761" t="str">
            <v>75005310E</v>
          </cell>
          <cell r="Z2761" t="str">
            <v>MAE1000 - MA Electric Distribution PC</v>
          </cell>
          <cell r="AA2761" t="str">
            <v>NONE</v>
          </cell>
          <cell r="AB2761" t="str">
            <v>MASS PLANT - MA 5310 - MAE1000</v>
          </cell>
          <cell r="AE2761">
            <v>3</v>
          </cell>
          <cell r="AF2761" t="str">
            <v>3</v>
          </cell>
          <cell r="AG2761">
            <v>40288</v>
          </cell>
          <cell r="AH2761">
            <v>615000</v>
          </cell>
          <cell r="AI2761">
            <v>0</v>
          </cell>
          <cell r="AJ2761">
            <v>0</v>
          </cell>
          <cell r="AK2761">
            <v>0</v>
          </cell>
          <cell r="AL2761">
            <v>1</v>
          </cell>
          <cell r="AM2761">
            <v>0</v>
          </cell>
          <cell r="AN2761">
            <v>1</v>
          </cell>
        </row>
        <row r="2762">
          <cell r="A2762" t="str">
            <v>C032104</v>
          </cell>
          <cell r="B2762">
            <v>5310</v>
          </cell>
          <cell r="D2762" t="str">
            <v>IE-BS-MH-Program Placeholder</v>
          </cell>
          <cell r="E2762" t="str">
            <v>P_Electric Distribution Line MA</v>
          </cell>
          <cell r="G2762" t="str">
            <v>35</v>
          </cell>
          <cell r="H2762" t="str">
            <v>15</v>
          </cell>
          <cell r="I2762" t="str">
            <v>CERULLI, JOHN</v>
          </cell>
          <cell r="J2762" t="str">
            <v>Asset Condition</v>
          </cell>
          <cell r="K2762" t="str">
            <v>D_REP-Capital Related to UG Inspection Program</v>
          </cell>
          <cell r="L2762" t="str">
            <v>Asset Replacement</v>
          </cell>
          <cell r="M2762" t="str">
            <v>Program</v>
          </cell>
          <cell r="N2762" t="str">
            <v>UG Structures and Equipment</v>
          </cell>
          <cell r="O2762" t="str">
            <v>Closed</v>
          </cell>
          <cell r="P2762">
            <v>8227</v>
          </cell>
          <cell r="Q2762" t="str">
            <v>C32104</v>
          </cell>
          <cell r="R2762">
            <v>39927</v>
          </cell>
          <cell r="S2762" t="str">
            <v>reisnj</v>
          </cell>
          <cell r="U2762" t="str">
            <v>IE _BSS- MH Replacement Program Placeholder</v>
          </cell>
          <cell r="V2762" t="str">
            <v xml:space="preserve">  </v>
          </cell>
          <cell r="W2762" t="str">
            <v xml:space="preserve">  </v>
          </cell>
          <cell r="X2762" t="str">
            <v>Div Ops-NE Electric</v>
          </cell>
          <cell r="Y2762" t="str">
            <v>75005310E</v>
          </cell>
          <cell r="Z2762" t="str">
            <v>MAE1000 - MA Electric Distribution PC</v>
          </cell>
          <cell r="AA2762" t="str">
            <v>NONE</v>
          </cell>
          <cell r="AB2762" t="str">
            <v>MASS PLANT - MA 5310 - MAE1000</v>
          </cell>
          <cell r="AE2762">
            <v>0</v>
          </cell>
        </row>
        <row r="2763">
          <cell r="A2763" t="str">
            <v>C032105</v>
          </cell>
          <cell r="B2763">
            <v>5310</v>
          </cell>
          <cell r="D2763" t="str">
            <v>IE-NM-MH Program-Placeholder</v>
          </cell>
          <cell r="E2763" t="str">
            <v>P_Electric Distribution Line MA</v>
          </cell>
          <cell r="G2763" t="str">
            <v>35</v>
          </cell>
          <cell r="H2763" t="str">
            <v>15</v>
          </cell>
          <cell r="I2763" t="str">
            <v>CERULLI, JOHN</v>
          </cell>
          <cell r="J2763" t="str">
            <v>Asset Condition</v>
          </cell>
          <cell r="K2763" t="str">
            <v>D_REP-Capital Related to UG Inspection Program</v>
          </cell>
          <cell r="L2763" t="str">
            <v>Asset Replacement</v>
          </cell>
          <cell r="M2763" t="str">
            <v>Program</v>
          </cell>
          <cell r="N2763" t="str">
            <v>UG Structures and Equipment</v>
          </cell>
          <cell r="O2763" t="str">
            <v>Closed</v>
          </cell>
          <cell r="P2763">
            <v>8233</v>
          </cell>
          <cell r="Q2763" t="str">
            <v>C32105</v>
          </cell>
          <cell r="R2763">
            <v>39927</v>
          </cell>
          <cell r="S2763" t="str">
            <v>reisnj</v>
          </cell>
          <cell r="U2763" t="str">
            <v>IE-MECO N&amp;G MA MH Replacement Program Placeholder</v>
          </cell>
          <cell r="V2763" t="str">
            <v xml:space="preserve">  </v>
          </cell>
          <cell r="W2763" t="str">
            <v xml:space="preserve">  </v>
          </cell>
          <cell r="X2763" t="str">
            <v>Div Ops-NE Electric</v>
          </cell>
          <cell r="Y2763" t="str">
            <v>75005310E</v>
          </cell>
          <cell r="Z2763" t="str">
            <v>MAE1000 - MA Electric Distribution PC</v>
          </cell>
          <cell r="AA2763" t="str">
            <v>NONE</v>
          </cell>
          <cell r="AB2763" t="str">
            <v>MASS PLANT - MA 5310 - MAE1000</v>
          </cell>
          <cell r="AE2763">
            <v>0</v>
          </cell>
        </row>
        <row r="2764">
          <cell r="A2764" t="str">
            <v>C032107</v>
          </cell>
          <cell r="B2764">
            <v>5310</v>
          </cell>
          <cell r="D2764" t="str">
            <v>IE-BW-MH Program Placeholder</v>
          </cell>
          <cell r="E2764" t="str">
            <v>P_Electric Distribution Line MA</v>
          </cell>
          <cell r="G2764" t="str">
            <v>35</v>
          </cell>
          <cell r="H2764" t="str">
            <v>15</v>
          </cell>
          <cell r="I2764" t="str">
            <v>CERULLI, JOHN</v>
          </cell>
          <cell r="J2764" t="str">
            <v>Asset Condition</v>
          </cell>
          <cell r="K2764" t="str">
            <v>D_REP-Capital Related to UG Inspection Program</v>
          </cell>
          <cell r="L2764" t="str">
            <v>Asset Replacement</v>
          </cell>
          <cell r="M2764" t="str">
            <v>Program</v>
          </cell>
          <cell r="N2764" t="str">
            <v>UG Structures and Equipment</v>
          </cell>
          <cell r="O2764" t="str">
            <v>Closed</v>
          </cell>
          <cell r="P2764">
            <v>8231</v>
          </cell>
          <cell r="Q2764" t="str">
            <v>C32107</v>
          </cell>
          <cell r="R2764">
            <v>39927</v>
          </cell>
          <cell r="S2764" t="str">
            <v>reisnj</v>
          </cell>
          <cell r="U2764" t="str">
            <v>MECO BSW MH Replacement Program Placeholder</v>
          </cell>
          <cell r="V2764" t="str">
            <v xml:space="preserve">  </v>
          </cell>
          <cell r="W2764" t="str">
            <v xml:space="preserve">  </v>
          </cell>
          <cell r="X2764" t="str">
            <v>Div Ops-NE Electric</v>
          </cell>
          <cell r="Y2764" t="str">
            <v>75005310E</v>
          </cell>
          <cell r="Z2764" t="str">
            <v>MAE1000 - MA Electric Distribution PC</v>
          </cell>
          <cell r="AA2764" t="str">
            <v>NONE</v>
          </cell>
          <cell r="AB2764" t="str">
            <v>MASS PLANT - MA 5310 - MAE1000</v>
          </cell>
          <cell r="AE2764">
            <v>0</v>
          </cell>
        </row>
        <row r="2765">
          <cell r="A2765" t="str">
            <v>C032110</v>
          </cell>
          <cell r="B2765">
            <v>5310</v>
          </cell>
          <cell r="D2765" t="str">
            <v>IE - UG Getaways Replacement MA</v>
          </cell>
          <cell r="E2765" t="str">
            <v>P_Electric Distribution Line MA</v>
          </cell>
          <cell r="G2765" t="str">
            <v>NONE</v>
          </cell>
          <cell r="H2765" t="str">
            <v>NONE</v>
          </cell>
          <cell r="O2765" t="str">
            <v>cancelled</v>
          </cell>
          <cell r="Q2765" t="str">
            <v>C32110</v>
          </cell>
          <cell r="R2765">
            <v>39927</v>
          </cell>
          <cell r="S2765" t="str">
            <v>prifte</v>
          </cell>
          <cell r="U2765" t="str">
            <v>IE - UG Getaways Replacement MA</v>
          </cell>
          <cell r="V2765" t="str">
            <v xml:space="preserve">  </v>
          </cell>
          <cell r="W2765" t="str">
            <v xml:space="preserve">  </v>
          </cell>
          <cell r="X2765" t="str">
            <v>Conversion Only</v>
          </cell>
          <cell r="Y2765" t="str">
            <v>99995310E</v>
          </cell>
          <cell r="Z2765" t="str">
            <v>MAE1000 - MA Electric Distribution PC</v>
          </cell>
          <cell r="AA2765" t="str">
            <v>NONE</v>
          </cell>
          <cell r="AB2765" t="str">
            <v>MASS PLANT - MA 5310 - MAE1000</v>
          </cell>
          <cell r="AE2765">
            <v>0</v>
          </cell>
          <cell r="AK2765">
            <v>41491</v>
          </cell>
        </row>
        <row r="2766">
          <cell r="A2766" t="str">
            <v>C032149</v>
          </cell>
          <cell r="B2766">
            <v>5310</v>
          </cell>
          <cell r="D2766" t="str">
            <v>IE - MA Sub-T UG Cable Replacement</v>
          </cell>
          <cell r="E2766" t="str">
            <v>P_Electric Transmission Line MA</v>
          </cell>
          <cell r="G2766" t="str">
            <v>NONE</v>
          </cell>
          <cell r="H2766" t="str">
            <v>NONE</v>
          </cell>
          <cell r="J2766" t="str">
            <v>Asset Condition</v>
          </cell>
          <cell r="K2766" t="str">
            <v>TxD_REP-UG Cable</v>
          </cell>
          <cell r="L2766" t="str">
            <v>Asset Replacement</v>
          </cell>
          <cell r="M2766" t="str">
            <v>Program</v>
          </cell>
          <cell r="N2766" t="str">
            <v>UG Cable Replacements</v>
          </cell>
          <cell r="O2766" t="str">
            <v>initiated</v>
          </cell>
          <cell r="Q2766" t="str">
            <v>C32149</v>
          </cell>
          <cell r="R2766">
            <v>39931</v>
          </cell>
          <cell r="S2766" t="str">
            <v>prifte</v>
          </cell>
          <cell r="U2766" t="str">
            <v>IE - MA Sub-T UG Cable Replacement</v>
          </cell>
          <cell r="V2766" t="str">
            <v xml:space="preserve">  </v>
          </cell>
          <cell r="W2766" t="str">
            <v xml:space="preserve">  </v>
          </cell>
          <cell r="X2766" t="str">
            <v>Conversion Only</v>
          </cell>
          <cell r="Y2766" t="str">
            <v>99995310T</v>
          </cell>
          <cell r="Z2766" t="str">
            <v>FRT5000 - FR Transmission Profit Center</v>
          </cell>
          <cell r="AA2766" t="str">
            <v>NONE</v>
          </cell>
          <cell r="AB2766" t="str">
            <v>MASS PLANT - MA 5310 - MAE1000</v>
          </cell>
          <cell r="AC2766" t="str">
            <v>A0 C0 X0</v>
          </cell>
          <cell r="AE2766">
            <v>0</v>
          </cell>
        </row>
        <row r="2767">
          <cell r="A2767" t="str">
            <v>C032150</v>
          </cell>
          <cell r="B2767">
            <v>5310</v>
          </cell>
          <cell r="D2767" t="str">
            <v>Wor 27W1 NB North High</v>
          </cell>
          <cell r="E2767" t="str">
            <v>P_Electric Distribution Line MA</v>
          </cell>
          <cell r="G2767" t="str">
            <v>49</v>
          </cell>
          <cell r="H2767" t="str">
            <v>NONE</v>
          </cell>
          <cell r="I2767" t="str">
            <v>KERZEL, KEITH</v>
          </cell>
          <cell r="J2767" t="str">
            <v>Statutory/Regulatory</v>
          </cell>
          <cell r="K2767" t="str">
            <v>D_Non-REP LINE OTHER</v>
          </cell>
          <cell r="L2767" t="str">
            <v>New Business - Commercial</v>
          </cell>
          <cell r="M2767" t="str">
            <v>Specific</v>
          </cell>
          <cell r="O2767" t="str">
            <v>Closed</v>
          </cell>
          <cell r="P2767">
            <v>8819</v>
          </cell>
          <cell r="Q2767" t="str">
            <v>C32150</v>
          </cell>
          <cell r="R2767">
            <v>39931</v>
          </cell>
          <cell r="S2767" t="str">
            <v>walshn</v>
          </cell>
          <cell r="U2767" t="str">
            <v>New Business Request.  New Building at North High School in Worcester.  1500kVA.</v>
          </cell>
          <cell r="V2767" t="str">
            <v xml:space="preserve">  </v>
          </cell>
          <cell r="W2767" t="str">
            <v>New Business Request.  WR4998828.  PDS and Walking attached.</v>
          </cell>
          <cell r="X2767" t="str">
            <v>Div Ops-NE Electric</v>
          </cell>
          <cell r="Y2767" t="str">
            <v>75005310E</v>
          </cell>
          <cell r="Z2767" t="str">
            <v>MAE1000 - MA Electric Distribution PC</v>
          </cell>
          <cell r="AA2767" t="str">
            <v>NONE</v>
          </cell>
          <cell r="AB2767" t="str">
            <v>MASS PLANT - MA 5310 - MAE1000</v>
          </cell>
          <cell r="AE2767">
            <v>1</v>
          </cell>
          <cell r="AF2767" t="str">
            <v>1</v>
          </cell>
          <cell r="AG2767">
            <v>39981</v>
          </cell>
          <cell r="AH2767">
            <v>371000</v>
          </cell>
          <cell r="AI2767">
            <v>0</v>
          </cell>
          <cell r="AJ2767">
            <v>0</v>
          </cell>
          <cell r="AK2767">
            <v>0</v>
          </cell>
          <cell r="AL2767">
            <v>0</v>
          </cell>
          <cell r="AM2767">
            <v>1</v>
          </cell>
          <cell r="AN2767">
            <v>1</v>
          </cell>
        </row>
        <row r="2768">
          <cell r="A2768" t="str">
            <v>C032192</v>
          </cell>
          <cell r="B2768">
            <v>5310</v>
          </cell>
          <cell r="D2768" t="str">
            <v>Millbury-New Training Rooms</v>
          </cell>
          <cell r="E2768" t="str">
            <v>P_Electric GenPlant Fac IT Share MA</v>
          </cell>
          <cell r="G2768" t="str">
            <v>NONE</v>
          </cell>
          <cell r="H2768" t="str">
            <v>NONE</v>
          </cell>
          <cell r="O2768" t="str">
            <v>Closed</v>
          </cell>
          <cell r="Q2768" t="str">
            <v>C32192</v>
          </cell>
          <cell r="R2768">
            <v>39933</v>
          </cell>
          <cell r="S2768" t="str">
            <v>delcam</v>
          </cell>
          <cell r="U2768" t="str">
            <v>Millbury Training Center-New Training Rooms</v>
          </cell>
          <cell r="V2768" t="str">
            <v xml:space="preserve">  </v>
          </cell>
          <cell r="W2768" t="str">
            <v xml:space="preserve">  </v>
          </cell>
          <cell r="X2768" t="str">
            <v>Conversion Only</v>
          </cell>
          <cell r="Y2768" t="str">
            <v>99995310E</v>
          </cell>
          <cell r="Z2768" t="str">
            <v>MAE1000 - MA Electric Distribution PC</v>
          </cell>
          <cell r="AA2768" t="str">
            <v>NONE</v>
          </cell>
          <cell r="AB2768" t="str">
            <v>MILLBURY TRAINING CENTER, MILLBURY</v>
          </cell>
          <cell r="AE2768">
            <v>4</v>
          </cell>
          <cell r="AF2768" t="str">
            <v>4</v>
          </cell>
          <cell r="AG2768">
            <v>40627</v>
          </cell>
          <cell r="AH2768">
            <v>2399999.5</v>
          </cell>
          <cell r="AI2768">
            <v>0</v>
          </cell>
          <cell r="AJ2768">
            <v>0</v>
          </cell>
          <cell r="AK2768">
            <v>0</v>
          </cell>
          <cell r="AL2768">
            <v>1</v>
          </cell>
          <cell r="AM2768">
            <v>0</v>
          </cell>
          <cell r="AN2768">
            <v>1</v>
          </cell>
        </row>
        <row r="2769">
          <cell r="A2769" t="str">
            <v>C032211</v>
          </cell>
          <cell r="B2769">
            <v>5310</v>
          </cell>
          <cell r="D2769" t="str">
            <v>Barre Landfill add Gen - Interconct</v>
          </cell>
          <cell r="E2769" t="str">
            <v>P_Electric Distribution Line MA</v>
          </cell>
          <cell r="G2769" t="str">
            <v>49</v>
          </cell>
          <cell r="H2769" t="str">
            <v>NONE</v>
          </cell>
          <cell r="I2769" t="str">
            <v>KERN, WILLIAM</v>
          </cell>
          <cell r="J2769" t="str">
            <v>Statutory/Regulatory</v>
          </cell>
          <cell r="L2769" t="str">
            <v>New Business - Commercial</v>
          </cell>
          <cell r="M2769" t="str">
            <v>Specific</v>
          </cell>
          <cell r="O2769" t="str">
            <v>Closed</v>
          </cell>
          <cell r="P2769">
            <v>7757</v>
          </cell>
          <cell r="Q2769" t="str">
            <v>C32211</v>
          </cell>
          <cell r="R2769">
            <v>39937</v>
          </cell>
          <cell r="S2769" t="str">
            <v>cleary</v>
          </cell>
          <cell r="U2769" t="str">
            <v>Barre Landfill - Vernon St,  Barre, MA is adding a 1.6 MW landfill gas generator. This project is to collect costs of interconenction and is billable to customer (Waste Management). Approval is needed for this project so a WO can be t</v>
          </cell>
          <cell r="V2769" t="str">
            <v>This project is follow on project to the Preliminary Study project C 27785 which was for accumulating billable charges to do preliminary &amp; study engineering work &amp; relay estimates  for proposed landfill gas generator interconnection at Barre landfill in B</v>
          </cell>
          <cell r="W2769" t="str">
            <v>Project installs new MECo equipment to allow interconenction of a new 2 MW landfill gas generator at the Barre landfill 99 Barre Depot Rd, Barre, MA_x000D_
see Interconnect Report in attached docs</v>
          </cell>
          <cell r="X2769" t="str">
            <v>Div Ops-NE Electric</v>
          </cell>
          <cell r="Y2769" t="str">
            <v>75005310E</v>
          </cell>
          <cell r="Z2769" t="str">
            <v>MAE1000 - MA Electric Distribution PC</v>
          </cell>
          <cell r="AA2769" t="str">
            <v>NONE</v>
          </cell>
          <cell r="AB2769" t="str">
            <v>MASS PLANT - MA 5310 - MAE1000</v>
          </cell>
          <cell r="AE2769">
            <v>1</v>
          </cell>
          <cell r="AF2769" t="str">
            <v>1</v>
          </cell>
          <cell r="AG2769">
            <v>39938</v>
          </cell>
          <cell r="AH2769">
            <v>72000</v>
          </cell>
          <cell r="AI2769">
            <v>1</v>
          </cell>
          <cell r="AJ2769">
            <v>1</v>
          </cell>
          <cell r="AK2769">
            <v>1</v>
          </cell>
          <cell r="AL2769">
            <v>0</v>
          </cell>
          <cell r="AM2769">
            <v>1</v>
          </cell>
          <cell r="AN2769">
            <v>1</v>
          </cell>
        </row>
        <row r="2770">
          <cell r="A2770" t="str">
            <v>C032257</v>
          </cell>
          <cell r="B2770">
            <v>5310</v>
          </cell>
          <cell r="D2770" t="str">
            <v>Wonderland MBTA Parking Gar, Revere</v>
          </cell>
          <cell r="E2770" t="str">
            <v>P_Electric Distribution Line MA</v>
          </cell>
          <cell r="F2770" t="str">
            <v>USSC0809P174C</v>
          </cell>
          <cell r="G2770" t="str">
            <v>49</v>
          </cell>
          <cell r="H2770" t="str">
            <v>25</v>
          </cell>
          <cell r="I2770" t="str">
            <v>CORCORAN, JOHN</v>
          </cell>
          <cell r="J2770" t="str">
            <v>Statutory/Regulatory</v>
          </cell>
          <cell r="K2770" t="str">
            <v>D_Non-REP LINE OTHER</v>
          </cell>
          <cell r="L2770" t="str">
            <v>New Business - Commercial</v>
          </cell>
          <cell r="M2770" t="str">
            <v>Specific</v>
          </cell>
          <cell r="O2770" t="str">
            <v>open</v>
          </cell>
          <cell r="P2770">
            <v>8817</v>
          </cell>
          <cell r="Q2770" t="str">
            <v>C32257</v>
          </cell>
          <cell r="R2770">
            <v>39945</v>
          </cell>
          <cell r="S2770" t="str">
            <v>ambros</v>
          </cell>
          <cell r="U2770" t="str">
            <v>Relocate section of 2340 and 2312 direct buried cables on NGrid property to new 1,400' manhole and duct system to accommodate new parking garage._x000D_
Relocate approximately 10 sections of 4kv OH primary, secondary and associated equipmen</v>
          </cell>
          <cell r="V2770" t="str">
            <v xml:space="preserve">  </v>
          </cell>
          <cell r="W2770" t="str">
            <v xml:space="preserve">  </v>
          </cell>
          <cell r="X2770" t="str">
            <v>Div Ops-NE Electric</v>
          </cell>
          <cell r="Y2770" t="str">
            <v>75005310E</v>
          </cell>
          <cell r="Z2770" t="str">
            <v>MAE1000 - MA Electric Distribution PC</v>
          </cell>
          <cell r="AA2770" t="str">
            <v>NONE</v>
          </cell>
          <cell r="AB2770" t="str">
            <v>MASS PLANT - MA 5310 - MAE1000</v>
          </cell>
          <cell r="AC2770" t="str">
            <v>A3 C2 X2</v>
          </cell>
          <cell r="AE2770">
            <v>2</v>
          </cell>
          <cell r="AF2770" t="str">
            <v>2</v>
          </cell>
          <cell r="AG2770">
            <v>41213</v>
          </cell>
          <cell r="AH2770">
            <v>1080000</v>
          </cell>
        </row>
        <row r="2771">
          <cell r="A2771" t="str">
            <v>C032270</v>
          </cell>
          <cell r="B2771">
            <v>5310</v>
          </cell>
          <cell r="D2771" t="str">
            <v>BS ARP Breakers &amp; Reclosers</v>
          </cell>
          <cell r="E2771" t="str">
            <v>P_Electric Distribution Sub MA</v>
          </cell>
          <cell r="F2771" t="str">
            <v>USSC-13-092 FY14Pr</v>
          </cell>
          <cell r="G2771" t="str">
            <v>40</v>
          </cell>
          <cell r="H2771" t="str">
            <v>15</v>
          </cell>
          <cell r="I2771" t="str">
            <v>PARENTEAU, STEVE</v>
          </cell>
          <cell r="J2771" t="str">
            <v>Asset Condition</v>
          </cell>
          <cell r="K2771" t="str">
            <v>D_REP-Substation Breaker Replacement</v>
          </cell>
          <cell r="L2771" t="str">
            <v>Asset Replacement</v>
          </cell>
          <cell r="M2771" t="str">
            <v>Program</v>
          </cell>
          <cell r="O2771" t="str">
            <v>open</v>
          </cell>
          <cell r="P2771">
            <v>7199</v>
          </cell>
          <cell r="Q2771" t="str">
            <v>C32270</v>
          </cell>
          <cell r="R2771">
            <v>39946</v>
          </cell>
          <cell r="S2771" t="str">
            <v>karzen</v>
          </cell>
          <cell r="U2771" t="str">
            <v>BS ARP Breakers &amp; Reclosers</v>
          </cell>
          <cell r="V2771" t="str">
            <v>This Funding Project is for the MA- Bay State South Division Asset Replacement Program for Breakers and Reclosers.  Individual Work Orders will be written for each substation location - ignore location chosen for the Funding project._x000D_
This funding project</v>
          </cell>
          <cell r="W2771"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1" t="str">
            <v>Div Ops-NE Electric</v>
          </cell>
          <cell r="Y2771" t="str">
            <v>75005310E</v>
          </cell>
          <cell r="Z2771" t="str">
            <v>MAE1000 - MA Electric Distribution PC</v>
          </cell>
          <cell r="AA2771" t="str">
            <v>NONE</v>
          </cell>
          <cell r="AB2771" t="str">
            <v>MULBERRY STREET OPERATIONS BUILDING</v>
          </cell>
          <cell r="AC2771" t="str">
            <v>A3 C7 X3</v>
          </cell>
          <cell r="AE2771">
            <v>4</v>
          </cell>
          <cell r="AF2771" t="str">
            <v>4</v>
          </cell>
          <cell r="AG2771">
            <v>41360</v>
          </cell>
          <cell r="AH2771">
            <v>660000</v>
          </cell>
          <cell r="AI2771" t="str">
            <v>1.10</v>
          </cell>
          <cell r="AJ2771" t="str">
            <v>1.10</v>
          </cell>
        </row>
        <row r="2772">
          <cell r="A2772" t="str">
            <v>C032272</v>
          </cell>
          <cell r="B2772">
            <v>5310</v>
          </cell>
          <cell r="D2772" t="str">
            <v>BW ARP Breakers &amp; Reclosers</v>
          </cell>
          <cell r="E2772" t="str">
            <v>P_Electric Distribution Sub MA</v>
          </cell>
          <cell r="F2772" t="str">
            <v>USSC-13-092 FY14Pr</v>
          </cell>
          <cell r="G2772" t="str">
            <v>40</v>
          </cell>
          <cell r="H2772" t="str">
            <v>15</v>
          </cell>
          <cell r="I2772" t="str">
            <v>PARENTEAU, STEVE</v>
          </cell>
          <cell r="J2772" t="str">
            <v>Asset Condition</v>
          </cell>
          <cell r="K2772" t="str">
            <v>D_REP-Substation Breaker Replacement</v>
          </cell>
          <cell r="L2772" t="str">
            <v>Asset Replacement</v>
          </cell>
          <cell r="M2772" t="str">
            <v>Program</v>
          </cell>
          <cell r="O2772" t="str">
            <v>open</v>
          </cell>
          <cell r="P2772">
            <v>7225</v>
          </cell>
          <cell r="Q2772" t="str">
            <v>C32272</v>
          </cell>
          <cell r="R2772">
            <v>39946</v>
          </cell>
          <cell r="S2772" t="str">
            <v>karzen</v>
          </cell>
          <cell r="U2772" t="str">
            <v>BW ARP Breakers &amp; Reclosers</v>
          </cell>
          <cell r="V2772" t="str">
            <v xml:space="preserve">This Funding Project is for the MA- Bay State West Division Asset Replacement Program for Breakers and Reclosers.  Individual Work Orders will be written for each substation location - ignore location chosen for the Funding project._x000D_
This funding project </v>
          </cell>
          <cell r="W2772"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2" t="str">
            <v>Div Ops-NE Electric</v>
          </cell>
          <cell r="Y2772" t="str">
            <v>75005310E</v>
          </cell>
          <cell r="Z2772" t="str">
            <v>MAE1000 - MA Electric Distribution PC</v>
          </cell>
          <cell r="AA2772" t="str">
            <v>NONE</v>
          </cell>
          <cell r="AB2772" t="str">
            <v>MONSON SATELLITE, MONSON</v>
          </cell>
          <cell r="AC2772" t="str">
            <v>A11 C5 X3</v>
          </cell>
          <cell r="AE2772">
            <v>4</v>
          </cell>
          <cell r="AF2772" t="str">
            <v>4</v>
          </cell>
          <cell r="AG2772">
            <v>41360</v>
          </cell>
          <cell r="AH2772">
            <v>660000</v>
          </cell>
          <cell r="AI2772" t="str">
            <v>1.10</v>
          </cell>
          <cell r="AJ2772" t="str">
            <v>1.10</v>
          </cell>
        </row>
        <row r="2773">
          <cell r="A2773" t="str">
            <v>C032276</v>
          </cell>
          <cell r="B2773">
            <v>5310</v>
          </cell>
          <cell r="D2773" t="str">
            <v>Glendale 6C7 UG Cable Replacement</v>
          </cell>
          <cell r="E2773" t="str">
            <v>P_Electric Distribution Line MA</v>
          </cell>
          <cell r="G2773" t="str">
            <v>30</v>
          </cell>
          <cell r="H2773" t="str">
            <v>15</v>
          </cell>
          <cell r="I2773" t="str">
            <v>HALL, TIMOTHY</v>
          </cell>
          <cell r="J2773" t="str">
            <v>Asset Condition</v>
          </cell>
          <cell r="K2773" t="str">
            <v>D_REP-UG Cable Replacements</v>
          </cell>
          <cell r="L2773" t="str">
            <v>Asset Replacement</v>
          </cell>
          <cell r="M2773" t="str">
            <v>Specific</v>
          </cell>
          <cell r="O2773" t="str">
            <v>open</v>
          </cell>
          <cell r="P2773">
            <v>8140</v>
          </cell>
          <cell r="Q2773" t="str">
            <v>C32276</v>
          </cell>
          <cell r="R2773">
            <v>39946</v>
          </cell>
          <cell r="S2773" t="str">
            <v>moreia</v>
          </cell>
          <cell r="U2773" t="str">
            <v>Replace 700 feet of existing 250kcmil Cu VC&amp;L  underground getaway cable  with 500 kcmil Cu EPR from Glendale#6 Station breaker to MH- 252 on Broadway St. and from MH-252 up to MH 67 on Ferry St.</v>
          </cell>
          <cell r="V2773" t="str">
            <v xml:space="preserve">  </v>
          </cell>
          <cell r="W2773" t="str">
            <v>Glendale 6J7 is projected to reach 101%SN during the summer peak of 2009.</v>
          </cell>
          <cell r="X2773" t="str">
            <v>Div Ops-NE Electric</v>
          </cell>
          <cell r="Y2773" t="str">
            <v>75005310E</v>
          </cell>
          <cell r="Z2773" t="str">
            <v>MAE1000 - MA Electric Distribution PC</v>
          </cell>
          <cell r="AA2773" t="str">
            <v>NONE</v>
          </cell>
          <cell r="AB2773" t="str">
            <v>SUB #6 GLENDALE - BROADWAY &amp; OAKLAN</v>
          </cell>
          <cell r="AC2773" t="str">
            <v>A3 C1 X1</v>
          </cell>
          <cell r="AE2773">
            <v>2</v>
          </cell>
          <cell r="AF2773" t="str">
            <v>2</v>
          </cell>
          <cell r="AG2773">
            <v>40115</v>
          </cell>
          <cell r="AH2773">
            <v>100000</v>
          </cell>
        </row>
        <row r="2774">
          <cell r="A2774" t="str">
            <v>C032281</v>
          </cell>
          <cell r="B2774">
            <v>5310</v>
          </cell>
          <cell r="C2774" t="str">
            <v>Massachusetts - West</v>
          </cell>
          <cell r="D2774" t="str">
            <v>Palmer-Recond 503L2</v>
          </cell>
          <cell r="E2774" t="str">
            <v>P_Electric Distribution Line MA</v>
          </cell>
          <cell r="G2774" t="str">
            <v>23</v>
          </cell>
          <cell r="H2774" t="str">
            <v>11</v>
          </cell>
          <cell r="I2774" t="str">
            <v>BARYS, FRANCIS R</v>
          </cell>
          <cell r="J2774" t="str">
            <v>System Capacity &amp; Performance</v>
          </cell>
          <cell r="K2774" t="str">
            <v>D_Non-REP LINE OTHER</v>
          </cell>
          <cell r="L2774" t="str">
            <v>Load Relief</v>
          </cell>
          <cell r="M2774" t="str">
            <v>Specific</v>
          </cell>
          <cell r="O2774" t="str">
            <v>cancelled</v>
          </cell>
          <cell r="P2774">
            <v>8410</v>
          </cell>
          <cell r="Q2774" t="str">
            <v>C32281</v>
          </cell>
          <cell r="R2774">
            <v>39947</v>
          </cell>
          <cell r="S2774" t="str">
            <v>thomp</v>
          </cell>
          <cell r="U2774" t="str">
            <v>Reconductor 7950' from Palmer Sub to P114 Palmer Rd, Monson with 477 Sp Cbl</v>
          </cell>
          <cell r="V2774" t="str">
            <v>Project canceled as it is no longer needed.</v>
          </cell>
          <cell r="W2774" t="str">
            <v xml:space="preserve">  </v>
          </cell>
          <cell r="X2774" t="str">
            <v>Div Ops-NE Electric</v>
          </cell>
          <cell r="Y2774" t="str">
            <v>75005310E</v>
          </cell>
          <cell r="Z2774" t="str">
            <v>MAE1000 - MA Electric Distribution PC</v>
          </cell>
          <cell r="AA2774" t="str">
            <v>NONE</v>
          </cell>
          <cell r="AB2774" t="str">
            <v>MASS PLANT - MA 5310 - MAE1000</v>
          </cell>
          <cell r="AE2774">
            <v>0</v>
          </cell>
          <cell r="AK2774">
            <v>41018</v>
          </cell>
        </row>
        <row r="2775">
          <cell r="A2775" t="str">
            <v>C032282</v>
          </cell>
          <cell r="B2775">
            <v>5310</v>
          </cell>
          <cell r="C2775" t="str">
            <v>Massachusetts - West</v>
          </cell>
          <cell r="D2775" t="str">
            <v>Brimfield-Dbl ckt bypass for 516L1</v>
          </cell>
          <cell r="E2775" t="str">
            <v>P_Electric Distribution Line MA</v>
          </cell>
          <cell r="G2775" t="str">
            <v>27</v>
          </cell>
          <cell r="H2775" t="str">
            <v>11</v>
          </cell>
          <cell r="I2775" t="str">
            <v>BARYS, FRANCIS R</v>
          </cell>
          <cell r="J2775" t="str">
            <v>System Capacity &amp; Performance</v>
          </cell>
          <cell r="K2775" t="str">
            <v>D_Non-REP LINE OTHER</v>
          </cell>
          <cell r="L2775" t="str">
            <v>Load Relief</v>
          </cell>
          <cell r="M2775" t="str">
            <v>Specific</v>
          </cell>
          <cell r="O2775" t="str">
            <v>cancelled</v>
          </cell>
          <cell r="P2775">
            <v>7775</v>
          </cell>
          <cell r="Q2775" t="str">
            <v>C32282</v>
          </cell>
          <cell r="R2775">
            <v>39947</v>
          </cell>
          <cell r="S2775" t="str">
            <v>thomp</v>
          </cell>
          <cell r="U2775" t="str">
            <v>add express dbl ckt 477 sp cbl from Little Rest Sub to P3 Brookfield Rd.  add tie outside sub and Xfr load from 516L1 to 516L2</v>
          </cell>
          <cell r="V2775" t="str">
            <v>Project canceled as it is not needed.</v>
          </cell>
          <cell r="W2775" t="str">
            <v xml:space="preserve">  </v>
          </cell>
          <cell r="X2775" t="str">
            <v>Div Ops-NE Electric</v>
          </cell>
          <cell r="Y2775" t="str">
            <v>75005310E</v>
          </cell>
          <cell r="Z2775" t="str">
            <v>MAE1000 - MA Electric Distribution PC</v>
          </cell>
          <cell r="AA2775" t="str">
            <v>NONE</v>
          </cell>
          <cell r="AB2775" t="str">
            <v>MASS PLANT - MA 5310 - MAE1000</v>
          </cell>
          <cell r="AE2775">
            <v>0</v>
          </cell>
          <cell r="AK2775">
            <v>41018</v>
          </cell>
        </row>
        <row r="2776">
          <cell r="A2776" t="str">
            <v>C032283</v>
          </cell>
          <cell r="B2776">
            <v>5310</v>
          </cell>
          <cell r="C2776" t="str">
            <v>Massachusetts - West</v>
          </cell>
          <cell r="D2776" t="str">
            <v>Wilbraham- add new 507L4 fdr</v>
          </cell>
          <cell r="E2776" t="str">
            <v>P_Electric Distribution Line MA</v>
          </cell>
          <cell r="G2776" t="str">
            <v>18</v>
          </cell>
          <cell r="H2776" t="str">
            <v>11</v>
          </cell>
          <cell r="I2776" t="str">
            <v>BARYS, FRANCIS R</v>
          </cell>
          <cell r="J2776" t="str">
            <v>System Capacity &amp; Performance</v>
          </cell>
          <cell r="K2776" t="str">
            <v>D_Non-REP LINE OTHER</v>
          </cell>
          <cell r="L2776" t="str">
            <v>Load Relief</v>
          </cell>
          <cell r="M2776" t="str">
            <v>Specific</v>
          </cell>
          <cell r="O2776" t="str">
            <v>cancelled</v>
          </cell>
          <cell r="P2776">
            <v>8810</v>
          </cell>
          <cell r="Q2776" t="str">
            <v>C32283</v>
          </cell>
          <cell r="R2776">
            <v>39947</v>
          </cell>
          <cell r="S2776" t="str">
            <v>thomp</v>
          </cell>
          <cell r="U2776" t="str">
            <v>add 220' UG gtwy and 5770' 477 sp along Tinkham Rd, xfer load from 507L1 on Monson Rd</v>
          </cell>
          <cell r="V2776" t="str">
            <v>Project canceled as it is no longer needed.</v>
          </cell>
          <cell r="W2776" t="str">
            <v xml:space="preserve">  </v>
          </cell>
          <cell r="X2776" t="str">
            <v>Div Ops-NE Electric</v>
          </cell>
          <cell r="Y2776" t="str">
            <v>75005310E</v>
          </cell>
          <cell r="Z2776" t="str">
            <v>MAE1000 - MA Electric Distribution PC</v>
          </cell>
          <cell r="AA2776" t="str">
            <v>NONE</v>
          </cell>
          <cell r="AB2776" t="str">
            <v>MASS PLANT - MA 5310 - MAE1000</v>
          </cell>
          <cell r="AE2776">
            <v>0</v>
          </cell>
          <cell r="AK2776">
            <v>41018</v>
          </cell>
        </row>
        <row r="2777">
          <cell r="A2777" t="str">
            <v>C032293</v>
          </cell>
          <cell r="B2777">
            <v>5310</v>
          </cell>
          <cell r="D2777" t="str">
            <v>Billerica 70L1 Line Reconductoring</v>
          </cell>
          <cell r="E2777" t="str">
            <v>P_Electric Distribution Line MA</v>
          </cell>
          <cell r="G2777" t="str">
            <v>NONE</v>
          </cell>
          <cell r="H2777" t="str">
            <v>NONE</v>
          </cell>
          <cell r="J2777" t="str">
            <v>System Capacity &amp; Performance</v>
          </cell>
          <cell r="K2777" t="str">
            <v>D_Non-REP LINE OTHER</v>
          </cell>
          <cell r="L2777" t="str">
            <v>Load Relief</v>
          </cell>
          <cell r="M2777" t="str">
            <v>Specific</v>
          </cell>
          <cell r="O2777" t="str">
            <v>cancelled</v>
          </cell>
          <cell r="Q2777" t="str">
            <v>C32293</v>
          </cell>
          <cell r="R2777">
            <v>39951</v>
          </cell>
          <cell r="S2777" t="str">
            <v>barys</v>
          </cell>
          <cell r="U2777" t="str">
            <v>Reconductor 4,000 feet of the Billerica 70L1 feeder from High and Pollard St. to P. 36 High St. with 477 AL spacer cable.</v>
          </cell>
          <cell r="V2777" t="str">
            <v xml:space="preserve">  </v>
          </cell>
          <cell r="W2777" t="str">
            <v>Summer peak loading on the Billerica 70L1 feeder reaches 107% of its summer normal rating in 2009.</v>
          </cell>
          <cell r="X2777" t="str">
            <v>Div Ops-NE Electric</v>
          </cell>
          <cell r="Y2777" t="str">
            <v>75005310E</v>
          </cell>
          <cell r="Z2777" t="str">
            <v>MAE1000 - MA Electric Distribution PC</v>
          </cell>
          <cell r="AA2777" t="str">
            <v>NONE</v>
          </cell>
          <cell r="AB2777" t="str">
            <v>MASS PLANT - MA 5310 - MAE1000</v>
          </cell>
          <cell r="AE2777">
            <v>2</v>
          </cell>
          <cell r="AF2777" t="str">
            <v>2</v>
          </cell>
          <cell r="AG2777">
            <v>40000</v>
          </cell>
          <cell r="AH2777">
            <v>100000</v>
          </cell>
          <cell r="AK2777">
            <v>40010</v>
          </cell>
        </row>
        <row r="2778">
          <cell r="A2778" t="str">
            <v>C032294</v>
          </cell>
          <cell r="B2778">
            <v>5310</v>
          </cell>
          <cell r="D2778" t="str">
            <v>Hanover-Add 3 LS PTR's</v>
          </cell>
          <cell r="E2778" t="str">
            <v>P_Electric Distribution Line MA</v>
          </cell>
          <cell r="G2778" t="str">
            <v>39</v>
          </cell>
          <cell r="H2778" t="str">
            <v>NONE</v>
          </cell>
          <cell r="I2778" t="str">
            <v>PARENTEAU, STEVE</v>
          </cell>
          <cell r="J2778" t="str">
            <v>System Capacity &amp; Performance</v>
          </cell>
          <cell r="K2778" t="str">
            <v>D_Non-REP LINE OTHER</v>
          </cell>
          <cell r="L2778" t="str">
            <v>Load Relief</v>
          </cell>
          <cell r="M2778" t="str">
            <v>Specific</v>
          </cell>
          <cell r="O2778" t="str">
            <v>Closed</v>
          </cell>
          <cell r="P2778">
            <v>8157</v>
          </cell>
          <cell r="Q2778" t="str">
            <v>C32294</v>
          </cell>
          <cell r="R2778">
            <v>39951</v>
          </cell>
          <cell r="S2778" t="str">
            <v>thomp</v>
          </cell>
          <cell r="U2778" t="str">
            <v>Add 3 LS reclosers &amp; upgrade one PTR to LS, rel;aying at Sub breakers for HAnover area</v>
          </cell>
          <cell r="V2778" t="str">
            <v xml:space="preserve">  </v>
          </cell>
          <cell r="W2778" t="str">
            <v xml:space="preserve">  </v>
          </cell>
          <cell r="X2778" t="str">
            <v>Div Ops-NE Electric</v>
          </cell>
          <cell r="Y2778" t="str">
            <v>75005310E</v>
          </cell>
          <cell r="Z2778" t="str">
            <v>MAE1000 - MA Electric Distribution PC</v>
          </cell>
          <cell r="AA2778" t="str">
            <v>NONE</v>
          </cell>
          <cell r="AB2778" t="str">
            <v>MASS PLANT - MA 5310 - MAE1000</v>
          </cell>
          <cell r="AE2778">
            <v>4</v>
          </cell>
          <cell r="AF2778" t="str">
            <v>4</v>
          </cell>
          <cell r="AG2778">
            <v>40168</v>
          </cell>
          <cell r="AH2778">
            <v>270000</v>
          </cell>
          <cell r="AI2778">
            <v>0</v>
          </cell>
          <cell r="AJ2778">
            <v>0</v>
          </cell>
          <cell r="AK2778">
            <v>0</v>
          </cell>
          <cell r="AL2778">
            <v>0</v>
          </cell>
          <cell r="AM2778">
            <v>1</v>
          </cell>
          <cell r="AN2778">
            <v>1</v>
          </cell>
        </row>
        <row r="2779">
          <cell r="A2779" t="str">
            <v>C032295</v>
          </cell>
          <cell r="B2779">
            <v>5310</v>
          </cell>
          <cell r="D2779" t="str">
            <v>HAnover - Add 3 new LS PTR's</v>
          </cell>
          <cell r="E2779" t="str">
            <v>P_Electric Distribution Line MA</v>
          </cell>
          <cell r="G2779" t="str">
            <v>39</v>
          </cell>
          <cell r="H2779" t="str">
            <v>NONE</v>
          </cell>
          <cell r="I2779" t="str">
            <v>PARENTEAU, STEVE</v>
          </cell>
          <cell r="J2779" t="str">
            <v>System Capacity &amp; Performance</v>
          </cell>
          <cell r="K2779" t="str">
            <v>D_Non-REP LINE OTHER</v>
          </cell>
          <cell r="L2779" t="str">
            <v>Load Relief</v>
          </cell>
          <cell r="M2779" t="str">
            <v>Specific</v>
          </cell>
          <cell r="O2779" t="str">
            <v>Closed</v>
          </cell>
          <cell r="P2779">
            <v>8155</v>
          </cell>
          <cell r="Q2779" t="str">
            <v>C32295</v>
          </cell>
          <cell r="R2779">
            <v>39951</v>
          </cell>
          <cell r="S2779" t="str">
            <v>thomp</v>
          </cell>
          <cell r="U2779" t="str">
            <v>Add 3 LS PTR's in HAnover Area</v>
          </cell>
          <cell r="V2779" t="str">
            <v xml:space="preserve">  </v>
          </cell>
          <cell r="W2779" t="str">
            <v xml:space="preserve">  </v>
          </cell>
          <cell r="X2779" t="str">
            <v>Div Ops-NE Electric</v>
          </cell>
          <cell r="Y2779" t="str">
            <v>75005310E</v>
          </cell>
          <cell r="Z2779" t="str">
            <v>MAE1000 - MA Electric Distribution PC</v>
          </cell>
          <cell r="AA2779" t="str">
            <v>NONE</v>
          </cell>
          <cell r="AB2779" t="str">
            <v>MASS PLANT - MA 5310 - MAE1000</v>
          </cell>
          <cell r="AE2779">
            <v>4</v>
          </cell>
          <cell r="AF2779" t="str">
            <v>4</v>
          </cell>
          <cell r="AG2779">
            <v>40168</v>
          </cell>
          <cell r="AH2779">
            <v>247500</v>
          </cell>
          <cell r="AI2779">
            <v>0</v>
          </cell>
          <cell r="AJ2779">
            <v>0</v>
          </cell>
          <cell r="AK2779">
            <v>1</v>
          </cell>
          <cell r="AL2779">
            <v>0</v>
          </cell>
          <cell r="AM2779">
            <v>1</v>
          </cell>
          <cell r="AN2779">
            <v>1</v>
          </cell>
        </row>
        <row r="2780">
          <cell r="A2780" t="str">
            <v>C032297</v>
          </cell>
          <cell r="B2780">
            <v>5310</v>
          </cell>
          <cell r="D2780" t="str">
            <v>Rockland- Add 3 LS PTR's</v>
          </cell>
          <cell r="E2780" t="str">
            <v>P_Electric Distribution Line MA</v>
          </cell>
          <cell r="G2780" t="str">
            <v>39</v>
          </cell>
          <cell r="H2780" t="str">
            <v>NONE</v>
          </cell>
          <cell r="I2780" t="str">
            <v>PARENTEAU, STEVE</v>
          </cell>
          <cell r="J2780" t="str">
            <v>System Capacity &amp; Performance</v>
          </cell>
          <cell r="K2780" t="str">
            <v>D_Non-REP LINE OTHER</v>
          </cell>
          <cell r="L2780" t="str">
            <v>Load Relief</v>
          </cell>
          <cell r="M2780" t="str">
            <v>Specific</v>
          </cell>
          <cell r="O2780" t="str">
            <v>Closed</v>
          </cell>
          <cell r="P2780">
            <v>8507</v>
          </cell>
          <cell r="Q2780" t="str">
            <v>C32297</v>
          </cell>
          <cell r="R2780">
            <v>39951</v>
          </cell>
          <cell r="S2780" t="str">
            <v>thomp</v>
          </cell>
          <cell r="U2780" t="str">
            <v>Add LS PTR at P54 Forest St, Rockland; at P1 Commerce Rd, Rockland (open tie), ; P40 Pond St, Rockland</v>
          </cell>
          <cell r="V2780" t="str">
            <v xml:space="preserve">  </v>
          </cell>
          <cell r="W2780" t="str">
            <v xml:space="preserve">  </v>
          </cell>
          <cell r="X2780" t="str">
            <v>Div Ops-NE Electric</v>
          </cell>
          <cell r="Y2780" t="str">
            <v>75005310E</v>
          </cell>
          <cell r="Z2780" t="str">
            <v>MAE1000 - MA Electric Distribution PC</v>
          </cell>
          <cell r="AA2780" t="str">
            <v>NONE</v>
          </cell>
          <cell r="AB2780" t="str">
            <v>MASS PLANT - MA 5310 - MAE1000</v>
          </cell>
          <cell r="AE2780">
            <v>4</v>
          </cell>
          <cell r="AF2780" t="str">
            <v>4</v>
          </cell>
          <cell r="AG2780">
            <v>40168</v>
          </cell>
          <cell r="AH2780">
            <v>240000</v>
          </cell>
          <cell r="AI2780">
            <v>0</v>
          </cell>
          <cell r="AJ2780">
            <v>0</v>
          </cell>
          <cell r="AK2780">
            <v>1</v>
          </cell>
          <cell r="AL2780">
            <v>0</v>
          </cell>
          <cell r="AM2780">
            <v>1</v>
          </cell>
          <cell r="AN2780">
            <v>1</v>
          </cell>
        </row>
        <row r="2781">
          <cell r="A2781" t="str">
            <v>C032300</v>
          </cell>
          <cell r="B2781">
            <v>5310</v>
          </cell>
          <cell r="D2781" t="str">
            <v>E. Dracut 75L5 Extension</v>
          </cell>
          <cell r="E2781" t="str">
            <v>P_Electric Distribution Line MA</v>
          </cell>
          <cell r="G2781" t="str">
            <v>27</v>
          </cell>
          <cell r="H2781" t="str">
            <v>NONE</v>
          </cell>
          <cell r="I2781" t="str">
            <v>LASA, ANTHONY</v>
          </cell>
          <cell r="J2781" t="str">
            <v>System Capacity &amp; Performance</v>
          </cell>
          <cell r="L2781" t="str">
            <v>Load Relief</v>
          </cell>
          <cell r="M2781" t="str">
            <v>Specific</v>
          </cell>
          <cell r="O2781" t="str">
            <v>cancelled</v>
          </cell>
          <cell r="P2781">
            <v>8062</v>
          </cell>
          <cell r="Q2781" t="str">
            <v>C32300</v>
          </cell>
          <cell r="R2781">
            <v>39951</v>
          </cell>
          <cell r="S2781" t="str">
            <v>barys</v>
          </cell>
          <cell r="U2781" t="str">
            <v>Extend the E. Dracut 75L5 feeder and transfer load to it from the N. Dracut 78L9 feeder.</v>
          </cell>
          <cell r="V2781" t="str">
            <v xml:space="preserve">  </v>
          </cell>
          <cell r="W2781" t="str">
            <v>The N. Dracut T1 transformer loading is forecasted to reach 102% of the summer normal rating in 2011.</v>
          </cell>
          <cell r="X2781" t="str">
            <v>Div Ops-NE Electric</v>
          </cell>
          <cell r="Y2781" t="str">
            <v>75005310E</v>
          </cell>
          <cell r="Z2781" t="str">
            <v>MAE1000 - MA Electric Distribution PC</v>
          </cell>
          <cell r="AA2781" t="str">
            <v>NONE</v>
          </cell>
          <cell r="AB2781" t="str">
            <v>MASS PLANT - MA 5310 - MAE1000</v>
          </cell>
          <cell r="AE2781">
            <v>0</v>
          </cell>
          <cell r="AK2781">
            <v>41032</v>
          </cell>
        </row>
        <row r="2782">
          <cell r="A2782" t="str">
            <v>C032303</v>
          </cell>
          <cell r="B2782">
            <v>5310</v>
          </cell>
          <cell r="C2782" t="str">
            <v>Massachusetts - West</v>
          </cell>
          <cell r="D2782" t="str">
            <v>Perry St. 3L2 Reconductoring</v>
          </cell>
          <cell r="E2782" t="str">
            <v>P_Electric Distribution Line MA</v>
          </cell>
          <cell r="G2782" t="str">
            <v>31</v>
          </cell>
          <cell r="H2782" t="str">
            <v>16</v>
          </cell>
          <cell r="I2782" t="str">
            <v>HALL, TIMOTHY</v>
          </cell>
          <cell r="J2782" t="str">
            <v>System Capacity &amp; Performance</v>
          </cell>
          <cell r="K2782" t="str">
            <v>D_Non-REP LINE OTHER</v>
          </cell>
          <cell r="L2782" t="str">
            <v>Load Relief</v>
          </cell>
          <cell r="M2782" t="str">
            <v>Specific</v>
          </cell>
          <cell r="O2782" t="str">
            <v>open</v>
          </cell>
          <cell r="P2782">
            <v>8420</v>
          </cell>
          <cell r="Q2782" t="str">
            <v>C32303</v>
          </cell>
          <cell r="R2782">
            <v>39952</v>
          </cell>
          <cell r="S2782" t="str">
            <v>barys</v>
          </cell>
          <cell r="U2782" t="str">
            <v>Reconductor 5,000 feet of the Perry St. 3L2 feeder with 477 Al spacer cable from P. 8 to P. 58 Rogers St.</v>
          </cell>
          <cell r="V2782" t="str">
            <v xml:space="preserve">  </v>
          </cell>
          <cell r="W2782" t="str">
            <v xml:space="preserve">The Perry St. 3L2 feeder loading is forecasted to reach 425 amps, or 101% of its summer normal rating in 2012. </v>
          </cell>
          <cell r="X2782" t="str">
            <v>Div Ops-NE Electric</v>
          </cell>
          <cell r="Y2782" t="str">
            <v>75005310E</v>
          </cell>
          <cell r="Z2782" t="str">
            <v>MAE1000 - MA Electric Distribution PC</v>
          </cell>
          <cell r="AA2782" t="str">
            <v>NONE</v>
          </cell>
          <cell r="AB2782" t="str">
            <v>MASS PLANT - MA 5310 - MAE1000</v>
          </cell>
          <cell r="AC2782" t="str">
            <v>A2 C0 X0</v>
          </cell>
          <cell r="AE2782">
            <v>3</v>
          </cell>
          <cell r="AF2782" t="str">
            <v>3</v>
          </cell>
          <cell r="AG2782">
            <v>41213</v>
          </cell>
          <cell r="AH2782">
            <v>632547</v>
          </cell>
        </row>
        <row r="2783">
          <cell r="A2783" t="str">
            <v>C032307</v>
          </cell>
          <cell r="B2783">
            <v>5310</v>
          </cell>
          <cell r="D2783" t="str">
            <v>Everett#37 Transformer Replacement</v>
          </cell>
          <cell r="E2783" t="str">
            <v>P_Electric Transmission Sub MA</v>
          </cell>
          <cell r="G2783" t="str">
            <v>NONE</v>
          </cell>
          <cell r="H2783" t="str">
            <v>NONE</v>
          </cell>
          <cell r="O2783" t="str">
            <v>initiated</v>
          </cell>
          <cell r="Q2783" t="str">
            <v>C32307</v>
          </cell>
          <cell r="R2783">
            <v>39952</v>
          </cell>
          <cell r="S2783" t="str">
            <v>moreia</v>
          </cell>
          <cell r="U2783" t="str">
            <v xml:space="preserve">Replace both Everett#37 115/13.8kV T3 and T4 transformers with 55 MVA units in order to address the existing contingency overloading issues on those units. </v>
          </cell>
          <cell r="V2783" t="str">
            <v xml:space="preserve">  </v>
          </cell>
          <cell r="W2783" t="str">
            <v>Everett#37 T4 is projected to reach 123% SE in 2009 and 134%SE by 2015 for the Loss of Everett#37 T3 transformer. Transformer outage during summer peak of 2009 would result in 259 MWHr outage exposure  and 394 MWHr outage exposure by 2015 which violate ou</v>
          </cell>
          <cell r="X2783" t="str">
            <v>Conversion Only</v>
          </cell>
          <cell r="Y2783" t="str">
            <v>99995310T</v>
          </cell>
          <cell r="Z2783" t="str">
            <v>FRT5000 - FR Transmission Profit Center</v>
          </cell>
          <cell r="AA2783" t="str">
            <v>NONE</v>
          </cell>
          <cell r="AB2783" t="str">
            <v>SUB #37 EVERETT - WYLLIS AVENUE, EV</v>
          </cell>
          <cell r="AC2783" t="str">
            <v>A0 C0 X0</v>
          </cell>
          <cell r="AE2783">
            <v>0</v>
          </cell>
        </row>
        <row r="2784">
          <cell r="A2784" t="str">
            <v>C032312</v>
          </cell>
          <cell r="B2784">
            <v>5310</v>
          </cell>
          <cell r="D2784" t="str">
            <v>2314W UG Cable Replacement</v>
          </cell>
          <cell r="E2784" t="str">
            <v>P_Electric Distribution Line MA</v>
          </cell>
          <cell r="G2784" t="str">
            <v>NONE</v>
          </cell>
          <cell r="H2784" t="str">
            <v>NONE</v>
          </cell>
          <cell r="O2784" t="str">
            <v>cancelled</v>
          </cell>
          <cell r="Q2784" t="str">
            <v>C32312</v>
          </cell>
          <cell r="R2784">
            <v>39952</v>
          </cell>
          <cell r="S2784" t="str">
            <v>moreia</v>
          </cell>
          <cell r="U2784" t="str">
            <v>Reconductor 1.75 miles of  250 kcmil Cu underground cable with 25 kV 500 kcmil Cu EPR</v>
          </cell>
          <cell r="V2784" t="str">
            <v xml:space="preserve">  </v>
          </cell>
          <cell r="W2784" t="str">
            <v xml:space="preserve"> The 2314W supply line from Wellington#11 to W.Medford#17 is projected to reach 100% SN by 2013.</v>
          </cell>
          <cell r="X2784" t="str">
            <v>Conversion Only</v>
          </cell>
          <cell r="Y2784" t="str">
            <v>99995310E</v>
          </cell>
          <cell r="Z2784" t="str">
            <v>MAE1000 - MA Electric Distribution PC</v>
          </cell>
          <cell r="AA2784" t="str">
            <v>NONE</v>
          </cell>
          <cell r="AB2784" t="str">
            <v>SUB #11 WELLINGTON - MIDDLESEX AVEN</v>
          </cell>
          <cell r="AE2784">
            <v>0</v>
          </cell>
          <cell r="AK2784">
            <v>39969</v>
          </cell>
        </row>
        <row r="2785">
          <cell r="A2785" t="str">
            <v>C032330</v>
          </cell>
          <cell r="B2785">
            <v>5310</v>
          </cell>
          <cell r="D2785" t="str">
            <v>2353 Reconductor Ward Hill-Spicket</v>
          </cell>
          <cell r="E2785" t="str">
            <v>P_Electric Distribution Line MA</v>
          </cell>
          <cell r="F2785" t="str">
            <v>DCIG0110P192</v>
          </cell>
          <cell r="G2785" t="str">
            <v>30</v>
          </cell>
          <cell r="H2785" t="str">
            <v>NONE</v>
          </cell>
          <cell r="I2785" t="str">
            <v>BARYS, FRANCIS R</v>
          </cell>
          <cell r="J2785" t="str">
            <v>System Capacity &amp; Performance</v>
          </cell>
          <cell r="K2785" t="str">
            <v>D_Non-REP LINE OTHER</v>
          </cell>
          <cell r="L2785" t="str">
            <v>Load Relief</v>
          </cell>
          <cell r="M2785" t="str">
            <v>Specific</v>
          </cell>
          <cell r="O2785" t="str">
            <v>cancelled</v>
          </cell>
          <cell r="P2785">
            <v>7670</v>
          </cell>
          <cell r="Q2785" t="str">
            <v>C32330</v>
          </cell>
          <cell r="R2785">
            <v>39953</v>
          </cell>
          <cell r="S2785" t="str">
            <v>barys</v>
          </cell>
          <cell r="U2785" t="str">
            <v>Reconductor the 2353 line from Ward Hill to the Spicket River tap for 2 miles with 795 ACSR.</v>
          </cell>
          <cell r="V2785" t="str">
            <v xml:space="preserve">  </v>
          </cell>
          <cell r="W2785" t="str">
            <v>For the loss of the 2376 line, the 2353 line loading from Ward Hill to the Spicket River tap will reach 102% of its summer emergency rating in 2010.</v>
          </cell>
          <cell r="X2785" t="str">
            <v>Div Ops-NE Electric</v>
          </cell>
          <cell r="Y2785" t="str">
            <v>75005310E</v>
          </cell>
          <cell r="Z2785" t="str">
            <v>MAE1000 - MA Electric Distribution PC</v>
          </cell>
          <cell r="AA2785" t="str">
            <v>NONE</v>
          </cell>
          <cell r="AB2785" t="str">
            <v>MASS PLANT - MA 5310 - MAE1000</v>
          </cell>
          <cell r="AE2785">
            <v>0</v>
          </cell>
          <cell r="AK2785">
            <v>40686</v>
          </cell>
        </row>
        <row r="2786">
          <cell r="A2786" t="str">
            <v>C032332</v>
          </cell>
          <cell r="B2786">
            <v>5310</v>
          </cell>
          <cell r="D2786" t="str">
            <v>South Union 61L2 Modular Feeder</v>
          </cell>
          <cell r="E2786" t="str">
            <v>P_Electric Distribution Sub MA</v>
          </cell>
          <cell r="G2786" t="str">
            <v>27</v>
          </cell>
          <cell r="H2786" t="str">
            <v>NONE</v>
          </cell>
          <cell r="J2786" t="str">
            <v>System Capacity &amp; Performance</v>
          </cell>
          <cell r="K2786" t="str">
            <v>D_Non-REP SUB OTHER</v>
          </cell>
          <cell r="L2786" t="str">
            <v>Load Relief</v>
          </cell>
          <cell r="M2786" t="str">
            <v>Specific</v>
          </cell>
          <cell r="O2786" t="str">
            <v>Closed</v>
          </cell>
          <cell r="P2786">
            <v>7534</v>
          </cell>
          <cell r="Q2786" t="str">
            <v>C32332</v>
          </cell>
          <cell r="R2786">
            <v>39953</v>
          </cell>
          <cell r="S2786" t="str">
            <v>barys</v>
          </cell>
          <cell r="U2786" t="str">
            <v>Replace the existing S. Union 61L2 modular feeder position with a new position that will include 1-7.5/9.375 MVA, 23/13.2 kV transformer.</v>
          </cell>
          <cell r="V2786" t="str">
            <v xml:space="preserve">  </v>
          </cell>
          <cell r="W2786" t="str">
            <v>The S. Union 61L2 transformer loading will exceed its summer normal rating of 8.9 MVA in 2012.</v>
          </cell>
          <cell r="X2786" t="str">
            <v>Div Ops-NE Electric</v>
          </cell>
          <cell r="Y2786" t="str">
            <v>75005310E</v>
          </cell>
          <cell r="Z2786" t="str">
            <v>MAE1000 - MA Electric Distribution PC</v>
          </cell>
          <cell r="AA2786" t="str">
            <v>NONE</v>
          </cell>
          <cell r="AB2786" t="str">
            <v>SUB #61 SOUTH UNION STREET, LAWRENC</v>
          </cell>
          <cell r="AE2786">
            <v>2</v>
          </cell>
          <cell r="AF2786" t="str">
            <v>2</v>
          </cell>
          <cell r="AG2786">
            <v>40106</v>
          </cell>
          <cell r="AH2786">
            <v>100000</v>
          </cell>
          <cell r="AI2786">
            <v>1</v>
          </cell>
          <cell r="AJ2786">
            <v>1</v>
          </cell>
          <cell r="AK2786">
            <v>1</v>
          </cell>
          <cell r="AL2786">
            <v>0</v>
          </cell>
          <cell r="AM2786">
            <v>1</v>
          </cell>
          <cell r="AN2786">
            <v>1</v>
          </cell>
        </row>
        <row r="2787">
          <cell r="A2787" t="str">
            <v>C032334</v>
          </cell>
          <cell r="B2787">
            <v>5310</v>
          </cell>
          <cell r="D2787" t="str">
            <v>2369 Line Reconductoring</v>
          </cell>
          <cell r="E2787" t="str">
            <v>P_Electric Distribution Line MA</v>
          </cell>
          <cell r="G2787" t="str">
            <v>28</v>
          </cell>
          <cell r="H2787" t="str">
            <v>NONE</v>
          </cell>
          <cell r="I2787" t="str">
            <v>BARYS, FRANCIS R</v>
          </cell>
          <cell r="J2787" t="str">
            <v>System Capacity &amp; Performance</v>
          </cell>
          <cell r="K2787" t="str">
            <v>D_Non-REP LINE OTHER</v>
          </cell>
          <cell r="L2787" t="str">
            <v>Load Relief</v>
          </cell>
          <cell r="M2787" t="str">
            <v>Specific</v>
          </cell>
          <cell r="O2787" t="str">
            <v>cancelled</v>
          </cell>
          <cell r="P2787">
            <v>7672</v>
          </cell>
          <cell r="Q2787" t="str">
            <v>C32334</v>
          </cell>
          <cell r="R2787">
            <v>39953</v>
          </cell>
          <cell r="S2787" t="str">
            <v>barys</v>
          </cell>
          <cell r="U2787" t="str">
            <v>Reconductor 1 mile of the 2369 overhead line from S. Broadway to S. Union.</v>
          </cell>
          <cell r="V2787" t="str">
            <v xml:space="preserve">  </v>
          </cell>
          <cell r="W2787" t="str">
            <v>The 2369 line loading from S. Broadway to S. Union will reach 26.2 MVA, or 101% of its summer normal rating in 2011.</v>
          </cell>
          <cell r="X2787" t="str">
            <v>Div Ops-NE Electric</v>
          </cell>
          <cell r="Y2787" t="str">
            <v>75005310E</v>
          </cell>
          <cell r="Z2787" t="str">
            <v>MAE1000 - MA Electric Distribution PC</v>
          </cell>
          <cell r="AA2787" t="str">
            <v>NONE</v>
          </cell>
          <cell r="AB2787" t="str">
            <v>MASS PLANT - MA 5310 - MAE1000</v>
          </cell>
          <cell r="AE2787">
            <v>4</v>
          </cell>
          <cell r="AF2787" t="str">
            <v>4</v>
          </cell>
          <cell r="AG2787">
            <v>40252</v>
          </cell>
          <cell r="AH2787">
            <v>624703</v>
          </cell>
          <cell r="AK2787">
            <v>41100</v>
          </cell>
        </row>
        <row r="2788">
          <cell r="A2788" t="str">
            <v>C032335</v>
          </cell>
          <cell r="B2788">
            <v>5310</v>
          </cell>
          <cell r="D2788" t="str">
            <v>E. Tewksbury 59L6 Line Regulators</v>
          </cell>
          <cell r="E2788" t="str">
            <v>P_Electric Distribution Line MA</v>
          </cell>
          <cell r="G2788" t="str">
            <v>48</v>
          </cell>
          <cell r="H2788" t="str">
            <v>NONE</v>
          </cell>
          <cell r="I2788" t="str">
            <v>KERN, WILLIAM</v>
          </cell>
          <cell r="J2788" t="str">
            <v>System Capacity &amp; Performance</v>
          </cell>
          <cell r="K2788" t="str">
            <v>D_Non-REP LINE OTHER</v>
          </cell>
          <cell r="L2788" t="str">
            <v>Load Relief</v>
          </cell>
          <cell r="M2788" t="str">
            <v>Specific</v>
          </cell>
          <cell r="O2788" t="str">
            <v>Closed</v>
          </cell>
          <cell r="P2788">
            <v>8066</v>
          </cell>
          <cell r="Q2788" t="str">
            <v>C32335</v>
          </cell>
          <cell r="R2788">
            <v>39953</v>
          </cell>
          <cell r="S2788" t="str">
            <v>barys</v>
          </cell>
          <cell r="U2788" t="str">
            <v>Replace the existing 167 kVA line regulators on the E. Tewksbury 59L6 feeder with 3-333 kVA pole mounted units.</v>
          </cell>
          <cell r="V2788" t="str">
            <v xml:space="preserve">  </v>
          </cell>
          <cell r="W2788" t="str">
            <v xml:space="preserve">The existing E. Tewksbury 59L6 line regulator loading reaches 400 amps, or 155% of its summer normal rating in 2009. </v>
          </cell>
          <cell r="X2788" t="str">
            <v>Div Ops-NE Electric</v>
          </cell>
          <cell r="Y2788" t="str">
            <v>75005310E</v>
          </cell>
          <cell r="Z2788" t="str">
            <v>MAE1000 - MA Electric Distribution PC</v>
          </cell>
          <cell r="AA2788" t="str">
            <v>NONE</v>
          </cell>
          <cell r="AB2788" t="str">
            <v>MASS PLANT - MA 5310 - MAE1000</v>
          </cell>
          <cell r="AE2788">
            <v>2</v>
          </cell>
          <cell r="AF2788" t="str">
            <v>2</v>
          </cell>
          <cell r="AG2788">
            <v>39994</v>
          </cell>
          <cell r="AH2788">
            <v>100000</v>
          </cell>
          <cell r="AI2788">
            <v>1</v>
          </cell>
          <cell r="AJ2788">
            <v>1</v>
          </cell>
          <cell r="AK2788">
            <v>1</v>
          </cell>
          <cell r="AL2788">
            <v>0</v>
          </cell>
          <cell r="AM2788">
            <v>1</v>
          </cell>
          <cell r="AN2788">
            <v>1</v>
          </cell>
        </row>
        <row r="2789">
          <cell r="A2789" t="str">
            <v>C032341</v>
          </cell>
          <cell r="B2789">
            <v>5310</v>
          </cell>
          <cell r="C2789" t="str">
            <v>Massachusetts - West</v>
          </cell>
          <cell r="D2789" t="str">
            <v>Williamstown 1003W2 Reconductoring</v>
          </cell>
          <cell r="E2789" t="str">
            <v>P_Electric Distribution Line MA</v>
          </cell>
          <cell r="G2789" t="str">
            <v>24</v>
          </cell>
          <cell r="H2789" t="str">
            <v>13</v>
          </cell>
          <cell r="I2789" t="str">
            <v>HALL, TIMOTHY</v>
          </cell>
          <cell r="J2789" t="str">
            <v>System Capacity &amp; Performance</v>
          </cell>
          <cell r="K2789" t="str">
            <v>D_Non-REP LINE OTHER</v>
          </cell>
          <cell r="L2789" t="str">
            <v>Reliability - Dist</v>
          </cell>
          <cell r="M2789" t="str">
            <v>Specific</v>
          </cell>
          <cell r="O2789" t="str">
            <v>open</v>
          </cell>
          <cell r="P2789">
            <v>8811</v>
          </cell>
          <cell r="Q2789" t="str">
            <v>C32341</v>
          </cell>
          <cell r="R2789">
            <v>39953</v>
          </cell>
          <cell r="S2789" t="str">
            <v>saenzj</v>
          </cell>
          <cell r="U2789" t="str">
            <v>it is recommended that approximately 0.5 miles of 3-336 AL PE on Cold Springs Rd. be reconducted with 3-477 AL SPCA (from P.114 Cold Springs Rd to P.135 Cold Springs Rd., Williamstown).</v>
          </cell>
          <cell r="V2789" t="str">
            <v xml:space="preserve">  </v>
          </cell>
          <cell r="W2789" t="str">
            <v>Tree broken-limb related interruptions have occurred throughout the entire 1003W2 feeder with some of them concentrated on roads where tree wire already exists. The major tree broken-limb related event occurred on Cold Springs Rd. in Williamstown affectin</v>
          </cell>
          <cell r="X2789" t="str">
            <v>Div Ops-NE Electric</v>
          </cell>
          <cell r="Y2789" t="str">
            <v>75005310E</v>
          </cell>
          <cell r="Z2789" t="str">
            <v>MAE1000 - MA Electric Distribution PC</v>
          </cell>
          <cell r="AA2789" t="str">
            <v>06-Nov-13</v>
          </cell>
          <cell r="AB2789" t="str">
            <v>SUB #3 WILLIAMSTOWN, WILLIAMSTOWN</v>
          </cell>
          <cell r="AC2789" t="str">
            <v>A0 C0 X0</v>
          </cell>
          <cell r="AE2789">
            <v>1</v>
          </cell>
          <cell r="AF2789" t="str">
            <v>1</v>
          </cell>
          <cell r="AG2789">
            <v>41592</v>
          </cell>
          <cell r="AH2789">
            <v>225000</v>
          </cell>
        </row>
        <row r="2790">
          <cell r="A2790" t="str">
            <v>C032343</v>
          </cell>
          <cell r="B2790">
            <v>5310</v>
          </cell>
          <cell r="C2790" t="str">
            <v>Massachusetts - West</v>
          </cell>
          <cell r="D2790" t="str">
            <v>ELngmd Sub- new fdr pos&amp;caps</v>
          </cell>
          <cell r="E2790" t="str">
            <v>P_Electric Distribution Sub MA</v>
          </cell>
          <cell r="F2790" t="str">
            <v>USSC-12-079</v>
          </cell>
          <cell r="G2790" t="str">
            <v>36</v>
          </cell>
          <cell r="H2790" t="str">
            <v>29</v>
          </cell>
          <cell r="I2790" t="str">
            <v>ARTHUR, DAVID</v>
          </cell>
          <cell r="J2790" t="str">
            <v>System Capacity &amp; Performance</v>
          </cell>
          <cell r="K2790" t="str">
            <v>D_Non-REP LINE OTHER</v>
          </cell>
          <cell r="L2790" t="str">
            <v>Load Relief</v>
          </cell>
          <cell r="M2790" t="str">
            <v>Specific</v>
          </cell>
          <cell r="O2790" t="str">
            <v>open</v>
          </cell>
          <cell r="P2790">
            <v>7268</v>
          </cell>
          <cell r="Q2790" t="str">
            <v>C32343</v>
          </cell>
          <cell r="R2790">
            <v>39953</v>
          </cell>
          <cell r="S2790" t="str">
            <v>thomp</v>
          </cell>
          <cell r="U2790" t="str">
            <v>2-10-10  title edited to reflect the fact that feeder pos will include some bus switches and cap ban upgrade            to reduce feeder loading and provide capacity to off load Shaker Rd sub while 115 conversion</v>
          </cell>
          <cell r="V2790" t="str">
            <v xml:space="preserve">The Pre-eng dollars are pro-rated based upon total cost. </v>
          </cell>
          <cell r="W2790" t="str">
            <v xml:space="preserve">  </v>
          </cell>
          <cell r="X2790" t="str">
            <v>Div Ops-NE Electric</v>
          </cell>
          <cell r="Y2790" t="str">
            <v>75005310E</v>
          </cell>
          <cell r="Z2790" t="str">
            <v>MAE1000 - MA Electric Distribution PC</v>
          </cell>
          <cell r="AA2790" t="str">
            <v>NONE</v>
          </cell>
          <cell r="AB2790" t="str">
            <v>SUB #508 EAST LONGMEADOW, EAST LONG</v>
          </cell>
          <cell r="AC2790" t="str">
            <v>A2 C0 X1</v>
          </cell>
          <cell r="AE2790">
            <v>3</v>
          </cell>
          <cell r="AF2790" t="str">
            <v>3</v>
          </cell>
          <cell r="AG2790">
            <v>41213</v>
          </cell>
          <cell r="AH2790">
            <v>800000</v>
          </cell>
        </row>
        <row r="2791">
          <cell r="A2791" t="str">
            <v>C032351</v>
          </cell>
          <cell r="B2791">
            <v>5310</v>
          </cell>
          <cell r="D2791" t="str">
            <v>2314W UG cable Reconductoring</v>
          </cell>
          <cell r="E2791" t="str">
            <v>P_Electric Distribution Line MA</v>
          </cell>
          <cell r="G2791" t="str">
            <v>6</v>
          </cell>
          <cell r="H2791" t="str">
            <v>NONE</v>
          </cell>
          <cell r="I2791" t="str">
            <v>PERICOLA, STEVEN</v>
          </cell>
          <cell r="J2791" t="str">
            <v>System Capacity &amp; Performance</v>
          </cell>
          <cell r="K2791" t="str">
            <v>D_Non-REP LINE OTHER</v>
          </cell>
          <cell r="L2791" t="str">
            <v>Load Relief</v>
          </cell>
          <cell r="M2791" t="str">
            <v>Specific</v>
          </cell>
          <cell r="O2791" t="str">
            <v>cancelled</v>
          </cell>
          <cell r="P2791">
            <v>7667</v>
          </cell>
          <cell r="Q2791" t="str">
            <v>C32351</v>
          </cell>
          <cell r="R2791">
            <v>39954</v>
          </cell>
          <cell r="S2791" t="str">
            <v>moreia</v>
          </cell>
          <cell r="U2791" t="str">
            <v>Reconductor 1.57 miles of 250 kcmil Cu P&amp;L portion of 2314W Undergrond Cable with 500kcmil Cu Compact.</v>
          </cell>
          <cell r="V2791" t="str">
            <v xml:space="preserve">  </v>
          </cell>
          <cell r="W2791" t="str">
            <v>The 2314W UG cable from Wellington#11 to W.Medford#17 is projected to reach 100% SN by 2013</v>
          </cell>
          <cell r="X2791" t="str">
            <v>Div Ops-NE Electric</v>
          </cell>
          <cell r="Y2791" t="str">
            <v>75005310E</v>
          </cell>
          <cell r="Z2791" t="str">
            <v>MAE1000 - MA Electric Distribution PC</v>
          </cell>
          <cell r="AA2791" t="str">
            <v>NONE</v>
          </cell>
          <cell r="AB2791" t="str">
            <v>SUB #11 WELLINGTON - MIDDLESEX AVEN</v>
          </cell>
          <cell r="AE2791">
            <v>0</v>
          </cell>
          <cell r="AK2791">
            <v>40686</v>
          </cell>
        </row>
        <row r="2792">
          <cell r="A2792" t="str">
            <v>C032357</v>
          </cell>
          <cell r="B2792">
            <v>5310</v>
          </cell>
          <cell r="D2792" t="str">
            <v>W. Andover 8T3 Feeder-Sub.</v>
          </cell>
          <cell r="E2792" t="str">
            <v>P_Electric Distribution Sub MA</v>
          </cell>
          <cell r="G2792" t="str">
            <v>41</v>
          </cell>
          <cell r="H2792" t="str">
            <v>NONE</v>
          </cell>
          <cell r="J2792" t="str">
            <v>System Capacity &amp; Performance</v>
          </cell>
          <cell r="K2792" t="str">
            <v>D_Non-REP SUB OTHER</v>
          </cell>
          <cell r="L2792" t="str">
            <v>Load Relief</v>
          </cell>
          <cell r="M2792" t="str">
            <v>Specific</v>
          </cell>
          <cell r="O2792" t="str">
            <v>cancelled</v>
          </cell>
          <cell r="P2792">
            <v>7568</v>
          </cell>
          <cell r="Q2792" t="str">
            <v>C32357</v>
          </cell>
          <cell r="R2792">
            <v>39955</v>
          </cell>
          <cell r="S2792" t="str">
            <v>barys</v>
          </cell>
          <cell r="U2792" t="str">
            <v>Install a third 34.5 kV feeder position at the W. Andover #8 substation.</v>
          </cell>
          <cell r="V2792" t="str">
            <v>Un-Gap per Bill Walsh</v>
          </cell>
          <cell r="W2792" t="str">
            <v>The existing 8T1 and 8T2 feeders have 22 MW of unserved load for an outage of either feeder.</v>
          </cell>
          <cell r="X2792" t="str">
            <v>Div Ops-NE Electric</v>
          </cell>
          <cell r="Y2792" t="str">
            <v>75005310E</v>
          </cell>
          <cell r="Z2792" t="str">
            <v>MAE1000 - MA Electric Distribution PC</v>
          </cell>
          <cell r="AA2792" t="str">
            <v>NONE</v>
          </cell>
          <cell r="AB2792" t="str">
            <v>SUB #8 WEST ANDOVER - WEBSTER STREE</v>
          </cell>
          <cell r="AE2792">
            <v>2</v>
          </cell>
          <cell r="AF2792" t="str">
            <v>2</v>
          </cell>
          <cell r="AG2792">
            <v>39996</v>
          </cell>
          <cell r="AH2792">
            <v>100000</v>
          </cell>
          <cell r="AK2792">
            <v>40284</v>
          </cell>
        </row>
        <row r="2793">
          <cell r="A2793" t="str">
            <v>C032358</v>
          </cell>
          <cell r="B2793">
            <v>5310</v>
          </cell>
          <cell r="D2793" t="str">
            <v>W. Andover 8T3 Feeder-Line</v>
          </cell>
          <cell r="E2793" t="str">
            <v>P_Electric Distribution Line MA</v>
          </cell>
          <cell r="G2793" t="str">
            <v>NONE</v>
          </cell>
          <cell r="H2793" t="str">
            <v>NONE</v>
          </cell>
          <cell r="J2793" t="str">
            <v>System Capacity &amp; Performance</v>
          </cell>
          <cell r="K2793" t="str">
            <v>D_Non-REP LINE OTHER</v>
          </cell>
          <cell r="L2793" t="str">
            <v>Load Relief</v>
          </cell>
          <cell r="M2793" t="str">
            <v>Specific</v>
          </cell>
          <cell r="O2793" t="str">
            <v>cancelled</v>
          </cell>
          <cell r="Q2793" t="str">
            <v>C32358</v>
          </cell>
          <cell r="R2793">
            <v>39955</v>
          </cell>
          <cell r="S2793" t="str">
            <v>barys</v>
          </cell>
          <cell r="U2793" t="str">
            <v>Install 5,000 feet of express 477 Al spacer cable for the new W. Andover 8T3 feeder.</v>
          </cell>
          <cell r="V2793" t="str">
            <v>Un-Gap per Bill Walsh</v>
          </cell>
          <cell r="W2793" t="str">
            <v>The W. Andover 8T1 and 8T2 feeders have 22 MW of unserved load for the loss of either feeder.</v>
          </cell>
          <cell r="X2793" t="str">
            <v>Div Ops-NE Electric</v>
          </cell>
          <cell r="Y2793" t="str">
            <v>75005310E</v>
          </cell>
          <cell r="Z2793" t="str">
            <v>MAE1000 - MA Electric Distribution PC</v>
          </cell>
          <cell r="AA2793" t="str">
            <v>NONE</v>
          </cell>
          <cell r="AB2793" t="str">
            <v>MASS PLANT - MA 5310 - MAE1000</v>
          </cell>
          <cell r="AE2793">
            <v>2</v>
          </cell>
          <cell r="AF2793" t="str">
            <v>2</v>
          </cell>
          <cell r="AG2793">
            <v>39996</v>
          </cell>
          <cell r="AH2793">
            <v>100000</v>
          </cell>
          <cell r="AK2793">
            <v>40134</v>
          </cell>
        </row>
        <row r="2794">
          <cell r="A2794" t="str">
            <v>C032360</v>
          </cell>
          <cell r="B2794">
            <v>5310</v>
          </cell>
          <cell r="C2794" t="str">
            <v>Massachusetts - East</v>
          </cell>
          <cell r="D2794" t="str">
            <v>BS N.Marlboro Extend 318W5 Berlin</v>
          </cell>
          <cell r="E2794" t="str">
            <v>P_Electric Distribution Line MA</v>
          </cell>
          <cell r="G2794" t="str">
            <v>45</v>
          </cell>
          <cell r="H2794" t="str">
            <v>15</v>
          </cell>
          <cell r="I2794" t="str">
            <v>THOMPSON, JOHN</v>
          </cell>
          <cell r="J2794" t="str">
            <v>System Capacity &amp; Performance</v>
          </cell>
          <cell r="K2794" t="str">
            <v>D_Non-REP LINE OTHER</v>
          </cell>
          <cell r="L2794" t="str">
            <v>Load Relief</v>
          </cell>
          <cell r="M2794" t="str">
            <v>Specific</v>
          </cell>
          <cell r="O2794" t="str">
            <v>Closed</v>
          </cell>
          <cell r="P2794">
            <v>7798</v>
          </cell>
          <cell r="Q2794" t="str">
            <v>C32360</v>
          </cell>
          <cell r="R2794">
            <v>39955</v>
          </cell>
          <cell r="S2794" t="str">
            <v>duffjo</v>
          </cell>
          <cell r="U2794" t="str">
            <v>Distribution line work needed to extend the N.Marlboro 318W5 feeder into Berlin, MA to relieve the 318W3.  Double circuit 1800 ft on South St Berlin. Install 2400ft of 477 mainline on Pleasant St and connect to existing 3ph on street.</v>
          </cell>
          <cell r="V2794" t="str">
            <v>Needed for new load at Highland Development in Bolton/Hudson line.</v>
          </cell>
          <cell r="W2794" t="str">
            <v>N.marlboro 318W3 at 110%SN in 2011.</v>
          </cell>
          <cell r="X2794" t="str">
            <v>Div Ops-NE Electric</v>
          </cell>
          <cell r="Y2794" t="str">
            <v>75005310E</v>
          </cell>
          <cell r="Z2794" t="str">
            <v>MAE1000 - MA Electric Distribution PC</v>
          </cell>
          <cell r="AA2794" t="str">
            <v>NONE</v>
          </cell>
          <cell r="AB2794" t="str">
            <v>MASS PLANT - MA 5310 - MAE1000</v>
          </cell>
          <cell r="AE2794">
            <v>2</v>
          </cell>
          <cell r="AF2794" t="str">
            <v>2</v>
          </cell>
          <cell r="AG2794">
            <v>40000</v>
          </cell>
          <cell r="AH2794">
            <v>100000</v>
          </cell>
          <cell r="AI2794">
            <v>1</v>
          </cell>
          <cell r="AJ2794">
            <v>1</v>
          </cell>
          <cell r="AK2794">
            <v>1</v>
          </cell>
          <cell r="AL2794">
            <v>0</v>
          </cell>
          <cell r="AM2794">
            <v>1</v>
          </cell>
          <cell r="AN2794">
            <v>1</v>
          </cell>
        </row>
        <row r="2795">
          <cell r="A2795" t="str">
            <v>C032361</v>
          </cell>
          <cell r="B2795">
            <v>5310</v>
          </cell>
          <cell r="D2795" t="str">
            <v>BS Wboro Sub Add 312W6 position</v>
          </cell>
          <cell r="E2795" t="str">
            <v>P_Electric Distribution Sub MA</v>
          </cell>
          <cell r="G2795" t="str">
            <v>30</v>
          </cell>
          <cell r="H2795" t="str">
            <v>NONE</v>
          </cell>
          <cell r="J2795" t="str">
            <v>System Capacity &amp; Performance</v>
          </cell>
          <cell r="K2795" t="str">
            <v>D_Non-REP SUB OTHER</v>
          </cell>
          <cell r="L2795" t="str">
            <v>Load Relief</v>
          </cell>
          <cell r="M2795" t="str">
            <v>Specific</v>
          </cell>
          <cell r="O2795" t="str">
            <v>cancelled</v>
          </cell>
          <cell r="P2795">
            <v>7215</v>
          </cell>
          <cell r="Q2795" t="str">
            <v>C32361</v>
          </cell>
          <cell r="R2795">
            <v>39955</v>
          </cell>
          <cell r="S2795" t="str">
            <v>duffjo</v>
          </cell>
          <cell r="U2795" t="str">
            <v>Install additons to Westboro Sub to add new 312W6 feeder including circuit breaker, regualtors, relays, controls, and EMS_x000D_
CANCELLED .  FEEDER not needed at this time due to load drop in summer.</v>
          </cell>
          <cell r="V2795" t="str">
            <v xml:space="preserve">CANCELLED .  FEEDER not needed at this time due to load drop in summer. </v>
          </cell>
          <cell r="W2795" t="str">
            <v>Westboro feeders projected loading by summer 2011 _x000D_
312W1 - 102%_x000D_
312W3 - 104%_x000D_
312W5 - 102%  and Woodside 313W1 at 101%</v>
          </cell>
          <cell r="X2795" t="str">
            <v>Div Ops-NE Electric</v>
          </cell>
          <cell r="Y2795" t="str">
            <v>75005310E</v>
          </cell>
          <cell r="Z2795" t="str">
            <v>MAE1000 - MA Electric Distribution PC</v>
          </cell>
          <cell r="AA2795" t="str">
            <v>NONE</v>
          </cell>
          <cell r="AB2795" t="str">
            <v>SUB #312 WESTBORO - WATER ST, WESTB</v>
          </cell>
          <cell r="AE2795">
            <v>0</v>
          </cell>
          <cell r="AK2795">
            <v>40155</v>
          </cell>
        </row>
        <row r="2796">
          <cell r="A2796" t="str">
            <v>C032362</v>
          </cell>
          <cell r="B2796">
            <v>5310</v>
          </cell>
          <cell r="D2796" t="str">
            <v>BS Wboro 312W6 Mainline</v>
          </cell>
          <cell r="E2796" t="str">
            <v>P_Electric Distribution Line MA</v>
          </cell>
          <cell r="G2796" t="str">
            <v>30</v>
          </cell>
          <cell r="H2796" t="str">
            <v>NONE</v>
          </cell>
          <cell r="J2796" t="str">
            <v>System Capacity &amp; Performance</v>
          </cell>
          <cell r="K2796" t="str">
            <v>D_Non-REP LINE OTHER</v>
          </cell>
          <cell r="L2796" t="str">
            <v>Load Relief</v>
          </cell>
          <cell r="M2796" t="str">
            <v>Specific</v>
          </cell>
          <cell r="O2796" t="str">
            <v>cancelled</v>
          </cell>
          <cell r="P2796">
            <v>7829</v>
          </cell>
          <cell r="Q2796" t="str">
            <v>C32362</v>
          </cell>
          <cell r="R2796">
            <v>39956</v>
          </cell>
          <cell r="S2796" t="str">
            <v>duffjo</v>
          </cell>
          <cell r="U2796" t="str">
            <v>Install 477 mainline for new 312W6 feeder from Westboro sub to P21 Church St appr 2500 ft. OH and 300 ft UG getaway cable_x000D_
CANCELLED. Feeder not needed at this time upon review of summer 2009 load.</v>
          </cell>
          <cell r="V2796" t="str">
            <v xml:space="preserve">New feeder will relieve load from 312 W1 and 312W4 which will in turn relieve other feeders in Westboro. Need for summer 2012. </v>
          </cell>
          <cell r="W2796" t="str">
            <v xml:space="preserve">  </v>
          </cell>
          <cell r="X2796" t="str">
            <v>Div Ops-NE Electric</v>
          </cell>
          <cell r="Y2796" t="str">
            <v>75005310E</v>
          </cell>
          <cell r="Z2796" t="str">
            <v>MAE1000 - MA Electric Distribution PC</v>
          </cell>
          <cell r="AA2796" t="str">
            <v>NONE</v>
          </cell>
          <cell r="AB2796" t="str">
            <v>MASS PLANT - MA 5310 - MAE1000</v>
          </cell>
          <cell r="AE2796">
            <v>0</v>
          </cell>
          <cell r="AK2796">
            <v>40155</v>
          </cell>
        </row>
        <row r="2797">
          <cell r="A2797" t="str">
            <v>C032364</v>
          </cell>
          <cell r="B2797">
            <v>5310</v>
          </cell>
          <cell r="C2797" t="str">
            <v>Massachusetts - East</v>
          </cell>
          <cell r="D2797" t="str">
            <v>BS EMain Add Bus2 MCS, Fdr, Caps</v>
          </cell>
          <cell r="E2797" t="str">
            <v>P_Electric Distribution Sub MA</v>
          </cell>
          <cell r="F2797" t="str">
            <v>USSC-13-013 v2</v>
          </cell>
          <cell r="G2797" t="str">
            <v>41</v>
          </cell>
          <cell r="H2797" t="str">
            <v>27</v>
          </cell>
          <cell r="I2797" t="str">
            <v>MICHEL, MICHAEL</v>
          </cell>
          <cell r="J2797" t="str">
            <v>System Capacity &amp; Performance</v>
          </cell>
          <cell r="K2797" t="str">
            <v>D_Non-REP SUB OTHER</v>
          </cell>
          <cell r="L2797" t="str">
            <v>Load Relief</v>
          </cell>
          <cell r="M2797" t="str">
            <v>Specific</v>
          </cell>
          <cell r="O2797" t="str">
            <v>open</v>
          </cell>
          <cell r="P2797">
            <v>7202</v>
          </cell>
          <cell r="Q2797" t="str">
            <v>C32364</v>
          </cell>
          <cell r="R2797">
            <v>39957</v>
          </cell>
          <cell r="S2797" t="str">
            <v>duffjo</v>
          </cell>
          <cell r="U2797" t="str">
            <v>Add East Main St Bus #2 MCS, metal clad switchgear and four breakers. Relocate the 314W2 breaker into sub and add 314W4 feeder. Install 7.2 MVAR, 2 stage station capacitor bank. Work to be done in conjunction with installation of seco</v>
          </cell>
          <cell r="V2797" t="str">
            <v xml:space="preserve">Need by summer 2013 </v>
          </cell>
          <cell r="W2797" t="str">
            <v xml:space="preserve">Several area feeder &gt;100%SN and Planning criteria violation for loss of E.Main St T1. </v>
          </cell>
          <cell r="X2797" t="str">
            <v>Div Ops-NE Electric</v>
          </cell>
          <cell r="Y2797" t="str">
            <v>75005310E</v>
          </cell>
          <cell r="Z2797" t="str">
            <v>MAE1000 - MA Electric Distribution PC</v>
          </cell>
          <cell r="AA2797" t="str">
            <v>NONE</v>
          </cell>
          <cell r="AB2797" t="str">
            <v>SUB #314 EAST MAIN STREET, WESTBORO</v>
          </cell>
          <cell r="AC2797" t="str">
            <v>A3 C0 X0</v>
          </cell>
          <cell r="AE2797">
            <v>8</v>
          </cell>
          <cell r="AF2797" t="str">
            <v>8</v>
          </cell>
          <cell r="AG2797">
            <v>41584</v>
          </cell>
          <cell r="AH2797">
            <v>5335000</v>
          </cell>
          <cell r="AI2797" t="str">
            <v>1.10</v>
          </cell>
          <cell r="AJ2797" t="str">
            <v>.90</v>
          </cell>
        </row>
        <row r="2798">
          <cell r="A2798" t="str">
            <v>C032365</v>
          </cell>
          <cell r="B2798">
            <v>5310</v>
          </cell>
          <cell r="C2798" t="str">
            <v>Massachusetts - East</v>
          </cell>
          <cell r="D2798" t="str">
            <v>BS Install E.Main 314W4 UG/OH Dist</v>
          </cell>
          <cell r="E2798" t="str">
            <v>P_Electric Distribution Line MA</v>
          </cell>
          <cell r="F2798" t="str">
            <v>USSC-13-013 v2</v>
          </cell>
          <cell r="G2798" t="str">
            <v>41</v>
          </cell>
          <cell r="H2798" t="str">
            <v>27</v>
          </cell>
          <cell r="I2798" t="str">
            <v>MICHEL, MICHAEL</v>
          </cell>
          <cell r="J2798" t="str">
            <v>System Capacity &amp; Performance</v>
          </cell>
          <cell r="K2798" t="str">
            <v>D_Non-REP LINE OTHER</v>
          </cell>
          <cell r="L2798" t="str">
            <v>Load Relief</v>
          </cell>
          <cell r="M2798" t="str">
            <v>Specific</v>
          </cell>
          <cell r="O2798" t="str">
            <v>open</v>
          </cell>
          <cell r="P2798">
            <v>7797</v>
          </cell>
          <cell r="Q2798" t="str">
            <v>C32365</v>
          </cell>
          <cell r="R2798">
            <v>39957</v>
          </cell>
          <cell r="S2798" t="str">
            <v>duffjo</v>
          </cell>
          <cell r="U2798" t="str">
            <v>Install E.Main St 15kV ductline for Bus 2 MCS, 314W4 feeder underground getaway cable, and 4700 feet of OH distribution mainline double circuit along East Main St and ties.  Need for summer 2014.  See comment in SCOPE about companion</v>
          </cell>
          <cell r="V2798" t="str">
            <v xml:space="preserve">Estimate is for Preliminary Engr. only. _x000D_
This project was requested to be Un-Gapped. It has been approved by DCIG 02/06/2010 for Pre-Eng </v>
          </cell>
          <cell r="W2798" t="str">
            <v xml:space="preserve">  </v>
          </cell>
          <cell r="X2798" t="str">
            <v>Div Ops-NE Electric</v>
          </cell>
          <cell r="Y2798" t="str">
            <v>75005310E</v>
          </cell>
          <cell r="Z2798" t="str">
            <v>MAE1000 - MA Electric Distribution PC</v>
          </cell>
          <cell r="AA2798" t="str">
            <v>NONE</v>
          </cell>
          <cell r="AB2798" t="str">
            <v>MASS PLANT - MA 5310 - MAE1000</v>
          </cell>
          <cell r="AC2798" t="str">
            <v>A2 C0 X0</v>
          </cell>
          <cell r="AE2798">
            <v>8</v>
          </cell>
          <cell r="AF2798" t="str">
            <v>8</v>
          </cell>
          <cell r="AG2798">
            <v>41584</v>
          </cell>
          <cell r="AH2798">
            <v>250000</v>
          </cell>
          <cell r="AI2798" t="str">
            <v>1.10</v>
          </cell>
          <cell r="AJ2798" t="str">
            <v>.90</v>
          </cell>
          <cell r="AK2798">
            <v>40070</v>
          </cell>
        </row>
        <row r="2799">
          <cell r="A2799" t="str">
            <v>C032369</v>
          </cell>
          <cell r="B2799">
            <v>5310</v>
          </cell>
          <cell r="D2799" t="str">
            <v>BS Field st Add 1W9</v>
          </cell>
          <cell r="E2799" t="str">
            <v>P_Electric Distribution Sub MA</v>
          </cell>
          <cell r="G2799" t="str">
            <v>30</v>
          </cell>
          <cell r="H2799" t="str">
            <v>15</v>
          </cell>
          <cell r="I2799" t="str">
            <v>BURKS, EMILY</v>
          </cell>
          <cell r="J2799" t="str">
            <v>System Capacity &amp; Performance</v>
          </cell>
          <cell r="K2799" t="str">
            <v>D_Non-REP SUB OTHER</v>
          </cell>
          <cell r="L2799" t="str">
            <v>Load Relief</v>
          </cell>
          <cell r="M2799" t="str">
            <v>Specific</v>
          </cell>
          <cell r="O2799" t="str">
            <v>cancelled</v>
          </cell>
          <cell r="P2799">
            <v>7203</v>
          </cell>
          <cell r="Q2799" t="str">
            <v>C32369</v>
          </cell>
          <cell r="R2799">
            <v>39959</v>
          </cell>
          <cell r="S2799" t="str">
            <v>duffjo</v>
          </cell>
          <cell r="U2799" t="str">
            <v>NOT USED - At Field St sub in Quincy , MA - install the 1W9 feeder position on #3 bus spare bay..</v>
          </cell>
          <cell r="V2799" t="str">
            <v>Project superceded by C032370; all charges were transferred to C032370.</v>
          </cell>
          <cell r="W2799" t="str">
            <v xml:space="preserve">  </v>
          </cell>
          <cell r="X2799" t="str">
            <v>Div Ops-NE Electric</v>
          </cell>
          <cell r="Y2799" t="str">
            <v>75005310E</v>
          </cell>
          <cell r="Z2799" t="str">
            <v>MAE1000 - MA Electric Distribution PC</v>
          </cell>
          <cell r="AA2799" t="str">
            <v>NONE</v>
          </cell>
          <cell r="AB2799" t="str">
            <v>SUB #1 FIELD STREET, QUINCY</v>
          </cell>
          <cell r="AE2799">
            <v>2</v>
          </cell>
          <cell r="AF2799" t="str">
            <v>2</v>
          </cell>
          <cell r="AG2799">
            <v>40106</v>
          </cell>
          <cell r="AH2799">
            <v>100000</v>
          </cell>
          <cell r="AK2799">
            <v>41617</v>
          </cell>
        </row>
        <row r="2800">
          <cell r="A2800" t="str">
            <v>C032370</v>
          </cell>
          <cell r="B2800">
            <v>5310</v>
          </cell>
          <cell r="C2800" t="str">
            <v>Massachusetts - East</v>
          </cell>
          <cell r="D2800" t="str">
            <v>BS Field St 1W9 Assoc D Line</v>
          </cell>
          <cell r="E2800" t="str">
            <v>P_Electric Distribution Line MA</v>
          </cell>
          <cell r="F2800" t="str">
            <v>USSC-13-005 v2</v>
          </cell>
          <cell r="G2800" t="str">
            <v>36</v>
          </cell>
          <cell r="H2800" t="str">
            <v>24</v>
          </cell>
          <cell r="I2800" t="str">
            <v>VACHER, SHAUN</v>
          </cell>
          <cell r="J2800" t="str">
            <v>System Capacity &amp; Performance</v>
          </cell>
          <cell r="K2800" t="str">
            <v>D_Non-REP LINE OTHER</v>
          </cell>
          <cell r="L2800" t="str">
            <v>Load Relief</v>
          </cell>
          <cell r="M2800" t="str">
            <v>Specific</v>
          </cell>
          <cell r="O2800" t="str">
            <v>open</v>
          </cell>
          <cell r="P2800">
            <v>7790</v>
          </cell>
          <cell r="Q2800" t="str">
            <v>C32370</v>
          </cell>
          <cell r="R2800">
            <v>39959</v>
          </cell>
          <cell r="S2800" t="str">
            <v>duffjo</v>
          </cell>
          <cell r="U2800" t="str">
            <v>The proposed Field Street 1W9 and 1W10 feeders will serve a 12-block area in Quincy where the city is undertaking a redevelopment project (Quincy Center Redevelopment).  The Redevelopment will involve the addition of approximately 15</v>
          </cell>
          <cell r="V2800" t="str">
            <v>Shaun Vacher = PM</v>
          </cell>
          <cell r="W2800" t="str">
            <v xml:space="preserve">  </v>
          </cell>
          <cell r="X2800" t="str">
            <v>Div Ops-NE Electric</v>
          </cell>
          <cell r="Y2800" t="str">
            <v>75005310E</v>
          </cell>
          <cell r="Z2800" t="str">
            <v>MAE1000 - MA Electric Distribution PC</v>
          </cell>
          <cell r="AA2800" t="str">
            <v>NONE</v>
          </cell>
          <cell r="AB2800" t="str">
            <v>MASS PLANT - MA 5310 - MAE1000</v>
          </cell>
          <cell r="AC2800" t="str">
            <v>A2 C0 X0</v>
          </cell>
          <cell r="AE2800">
            <v>5</v>
          </cell>
          <cell r="AF2800" t="str">
            <v>5</v>
          </cell>
          <cell r="AG2800">
            <v>41682</v>
          </cell>
          <cell r="AH2800">
            <v>418000</v>
          </cell>
          <cell r="AI2800" t="str">
            <v>1.10</v>
          </cell>
          <cell r="AJ2800" t="str">
            <v>,90</v>
          </cell>
        </row>
        <row r="2801">
          <cell r="A2801" t="str">
            <v>C032392</v>
          </cell>
          <cell r="B2801">
            <v>5310</v>
          </cell>
          <cell r="D2801" t="str">
            <v>BS EHOL Upgrade 2W1 feeder</v>
          </cell>
          <cell r="E2801" t="str">
            <v>P_Electric Distribution Sub MA</v>
          </cell>
          <cell r="G2801" t="str">
            <v>NONE</v>
          </cell>
          <cell r="H2801" t="str">
            <v>NONE</v>
          </cell>
          <cell r="J2801" t="str">
            <v>System Capacity &amp; Performance</v>
          </cell>
          <cell r="K2801" t="str">
            <v>D_Non-REP SUB OTHER</v>
          </cell>
          <cell r="L2801" t="str">
            <v>Load Relief</v>
          </cell>
          <cell r="M2801" t="str">
            <v>Specific</v>
          </cell>
          <cell r="O2801" t="str">
            <v>cancelled</v>
          </cell>
          <cell r="Q2801" t="str">
            <v>C32392</v>
          </cell>
          <cell r="R2801">
            <v>39959</v>
          </cell>
          <cell r="S2801" t="str">
            <v>duffjo</v>
          </cell>
          <cell r="U2801" t="str">
            <v>Upgrade the E.Holbrook 2W1 feeder by replacing the xfrm with 9.375MVA and regs with 333kva and F6 recloser with EMS. Needed by 2012.  -----     ON HOLD</v>
          </cell>
          <cell r="V2801" t="str">
            <v>Cancelled .   Xfer load to 911W77.</v>
          </cell>
          <cell r="W2801" t="str">
            <v xml:space="preserve">  </v>
          </cell>
          <cell r="X2801" t="str">
            <v>Div Ops-NE Electric</v>
          </cell>
          <cell r="Y2801" t="str">
            <v>75005310E</v>
          </cell>
          <cell r="Z2801" t="str">
            <v>MAE1000 - MA Electric Distribution PC</v>
          </cell>
          <cell r="AA2801" t="str">
            <v>NONE</v>
          </cell>
          <cell r="AB2801" t="str">
            <v>SUB #2 EAST HOLBROOK, HOLBROOK</v>
          </cell>
          <cell r="AE2801">
            <v>2</v>
          </cell>
          <cell r="AF2801" t="str">
            <v>2</v>
          </cell>
          <cell r="AG2801">
            <v>39996</v>
          </cell>
          <cell r="AH2801">
            <v>100000</v>
          </cell>
          <cell r="AK2801">
            <v>40051</v>
          </cell>
        </row>
        <row r="2802">
          <cell r="A2802" t="str">
            <v>C032393</v>
          </cell>
          <cell r="B2802">
            <v>5310</v>
          </cell>
          <cell r="D2802" t="str">
            <v>BS WEY 12W3 Dbl ckt Union St 477</v>
          </cell>
          <cell r="E2802" t="str">
            <v>P_Electric Distribution Line MA</v>
          </cell>
          <cell r="G2802" t="str">
            <v>NONE</v>
          </cell>
          <cell r="H2802" t="str">
            <v>NONE</v>
          </cell>
          <cell r="J2802" t="str">
            <v>System Capacity &amp; Performance</v>
          </cell>
          <cell r="K2802" t="str">
            <v>D_Non-REP LINE OTHER</v>
          </cell>
          <cell r="L2802" t="str">
            <v>Load Relief</v>
          </cell>
          <cell r="M2802" t="str">
            <v>Specific</v>
          </cell>
          <cell r="O2802" t="str">
            <v>cancelled</v>
          </cell>
          <cell r="Q2802" t="str">
            <v>C32393</v>
          </cell>
          <cell r="R2802">
            <v>39959</v>
          </cell>
          <cell r="S2802" t="str">
            <v>duffjo</v>
          </cell>
          <cell r="U2802" t="str">
            <v>In order to reconfigure the 12W3 feeder, install 3000 double circuit 477 mainline on Union St in Weymouth from Pleasant to White.  Transfer Southfield tap load on 12W3 to new line._x000D_
HOLD on this project JFD  7/2/09  Need based on growth at Southfield Deve</v>
          </cell>
          <cell r="V2802" t="str">
            <v xml:space="preserve">Project cancelled. It was for future phases of Southfield Development.  Further study of So.Weymouth area will be needed when the load  develops at Southfield.  </v>
          </cell>
          <cell r="W2802" t="str">
            <v xml:space="preserve">  </v>
          </cell>
          <cell r="X2802" t="str">
            <v>Div Ops-NE Electric</v>
          </cell>
          <cell r="Y2802" t="str">
            <v>75005310E</v>
          </cell>
          <cell r="Z2802" t="str">
            <v>MAE1000 - MA Electric Distribution PC</v>
          </cell>
          <cell r="AA2802" t="str">
            <v>NONE</v>
          </cell>
          <cell r="AB2802" t="str">
            <v>MASS PLANT - MA 5310 - MAE1000</v>
          </cell>
          <cell r="AE2802">
            <v>2</v>
          </cell>
          <cell r="AF2802" t="str">
            <v>2</v>
          </cell>
          <cell r="AG2802">
            <v>39996</v>
          </cell>
          <cell r="AH2802">
            <v>100000</v>
          </cell>
          <cell r="AK2802">
            <v>40051</v>
          </cell>
        </row>
        <row r="2803">
          <cell r="A2803" t="str">
            <v>C032394</v>
          </cell>
          <cell r="B2803">
            <v>5310</v>
          </cell>
          <cell r="D2803" t="str">
            <v>BS WEY 12W1 Dbl ckt Main St</v>
          </cell>
          <cell r="E2803" t="str">
            <v>P_Electric Distribution Line MA</v>
          </cell>
          <cell r="G2803" t="str">
            <v>45</v>
          </cell>
          <cell r="H2803" t="str">
            <v>NONE</v>
          </cell>
          <cell r="J2803" t="str">
            <v>System Capacity &amp; Performance</v>
          </cell>
          <cell r="K2803" t="str">
            <v>D_Non-REP LINE OTHER</v>
          </cell>
          <cell r="L2803" t="str">
            <v>Load Relief</v>
          </cell>
          <cell r="M2803" t="str">
            <v>Specific</v>
          </cell>
          <cell r="O2803" t="str">
            <v>cancelled</v>
          </cell>
          <cell r="P2803">
            <v>7845</v>
          </cell>
          <cell r="Q2803" t="str">
            <v>C32394</v>
          </cell>
          <cell r="R2803">
            <v>39959</v>
          </cell>
          <cell r="S2803" t="str">
            <v>duffjo</v>
          </cell>
          <cell r="U2803" t="str">
            <v>Double circuit 1 mile on Main St Weymouth between West St and Columbian sT. To provide path for 12W1 extension.  Transfer load on Union St from 12W4 to 12W1. _x000D_
HOLD on project JFD 7/6/09.  Need based on Southfield load which has been</v>
          </cell>
          <cell r="V2803" t="str">
            <v xml:space="preserve">  </v>
          </cell>
          <cell r="W2803" t="str">
            <v xml:space="preserve">  </v>
          </cell>
          <cell r="X2803" t="str">
            <v>Div Ops-NE Electric</v>
          </cell>
          <cell r="Y2803" t="str">
            <v>75005310E</v>
          </cell>
          <cell r="Z2803" t="str">
            <v>MAE1000 - MA Electric Distribution PC</v>
          </cell>
          <cell r="AA2803" t="str">
            <v>NONE</v>
          </cell>
          <cell r="AB2803" t="str">
            <v>MASS PLANT - MA 5310 - MAE1000</v>
          </cell>
          <cell r="AE2803">
            <v>2</v>
          </cell>
          <cell r="AF2803" t="str">
            <v>2</v>
          </cell>
          <cell r="AG2803">
            <v>39996</v>
          </cell>
          <cell r="AH2803">
            <v>100000</v>
          </cell>
          <cell r="AK2803">
            <v>40309</v>
          </cell>
        </row>
        <row r="2804">
          <cell r="A2804" t="str">
            <v>C032395</v>
          </cell>
          <cell r="B2804">
            <v>5310</v>
          </cell>
          <cell r="C2804" t="str">
            <v>Massachusetts - East</v>
          </cell>
          <cell r="D2804" t="str">
            <v>BS ATT Upgrade Chartley 8L4 Xfr</v>
          </cell>
          <cell r="E2804" t="str">
            <v>P_Electric Distribution Sub MA</v>
          </cell>
          <cell r="F2804" t="str">
            <v>USSC-12-272v3(USSC0310PS200 v2)</v>
          </cell>
          <cell r="G2804" t="str">
            <v>36</v>
          </cell>
          <cell r="H2804" t="str">
            <v>21</v>
          </cell>
          <cell r="I2804" t="str">
            <v>DUERORO,ROBERT</v>
          </cell>
          <cell r="J2804" t="str">
            <v>System Capacity &amp; Performance</v>
          </cell>
          <cell r="K2804" t="str">
            <v>D_Non-REP SUB OTHER</v>
          </cell>
          <cell r="L2804" t="str">
            <v>Load Relief</v>
          </cell>
          <cell r="M2804" t="str">
            <v>Specific</v>
          </cell>
          <cell r="O2804" t="str">
            <v>in service</v>
          </cell>
          <cell r="P2804">
            <v>7201</v>
          </cell>
          <cell r="Q2804" t="str">
            <v>C32395</v>
          </cell>
          <cell r="R2804">
            <v>39959</v>
          </cell>
          <cell r="S2804" t="str">
            <v>duffjo</v>
          </cell>
          <cell r="U2804" t="str">
            <v>Replace the Chartley Pond T6 xfrm (8L4) with 9.375 MVA unit, replace 23kV T6 fuse with recloser and upgrade 13.2 kV recloser.</v>
          </cell>
          <cell r="V2804" t="str">
            <v xml:space="preserve">  </v>
          </cell>
          <cell r="W2804" t="str">
            <v xml:space="preserve">  </v>
          </cell>
          <cell r="X2804" t="str">
            <v>Div Ops-NE Electric</v>
          </cell>
          <cell r="Y2804" t="str">
            <v>75005310E</v>
          </cell>
          <cell r="Z2804" t="str">
            <v>MAE1000 - MA Electric Distribution PC</v>
          </cell>
          <cell r="AA2804" t="str">
            <v>NONE</v>
          </cell>
          <cell r="AB2804" t="str">
            <v>SUB #8 CHARTLEY POND, ATTLEBORO</v>
          </cell>
          <cell r="AC2804" t="str">
            <v>A1 C0 X1</v>
          </cell>
          <cell r="AE2804">
            <v>6</v>
          </cell>
          <cell r="AF2804" t="str">
            <v>6</v>
          </cell>
          <cell r="AG2804">
            <v>41682</v>
          </cell>
          <cell r="AH2804">
            <v>1627000</v>
          </cell>
          <cell r="AI2804" t="str">
            <v>1.10</v>
          </cell>
          <cell r="AJ2804" t="str">
            <v>,90</v>
          </cell>
        </row>
        <row r="2805">
          <cell r="A2805" t="str">
            <v>C032397</v>
          </cell>
          <cell r="B2805">
            <v>5310</v>
          </cell>
          <cell r="D2805" t="str">
            <v>Turnpike#19W2 Transformer upgrade</v>
          </cell>
          <cell r="E2805" t="str">
            <v>P_Electric Distribution Sub MA</v>
          </cell>
          <cell r="G2805" t="str">
            <v>6</v>
          </cell>
          <cell r="H2805" t="str">
            <v>NONE</v>
          </cell>
          <cell r="I2805" t="str">
            <v>PERICOLA, STEVEN</v>
          </cell>
          <cell r="J2805" t="str">
            <v>System Capacity &amp; Performance</v>
          </cell>
          <cell r="K2805" t="str">
            <v>D_Non-REP SUB OTHER</v>
          </cell>
          <cell r="L2805" t="str">
            <v>Load Relief</v>
          </cell>
          <cell r="M2805" t="str">
            <v>Specific</v>
          </cell>
          <cell r="O2805" t="str">
            <v>cancelled</v>
          </cell>
          <cell r="P2805">
            <v>7551</v>
          </cell>
          <cell r="Q2805" t="str">
            <v>C32397</v>
          </cell>
          <cell r="R2805">
            <v>39959</v>
          </cell>
          <cell r="S2805" t="str">
            <v>moreia</v>
          </cell>
          <cell r="U2805" t="str">
            <v>Upgrade the existing Turnpike#19W2 23/13.8kV, 6.25MVA modularTransformer with_x000D_
115/13.8kV, 9.375MVA unit.</v>
          </cell>
          <cell r="V2805" t="str">
            <v xml:space="preserve">  </v>
          </cell>
          <cell r="W2805" t="str">
            <v>Outage of Turnpike#19W1 modular feeder would result in violation of 16 MWHr outage exposure criteria due to limited capacity available on the feeder ties.</v>
          </cell>
          <cell r="X2805" t="str">
            <v>Div Ops-NE Electric</v>
          </cell>
          <cell r="Y2805" t="str">
            <v>75005310E</v>
          </cell>
          <cell r="Z2805" t="str">
            <v>MAE1000 - MA Electric Distribution PC</v>
          </cell>
          <cell r="AA2805" t="str">
            <v>NONE</v>
          </cell>
          <cell r="AB2805" t="str">
            <v>SUB #19 TURNPIKE, LYNNFIELD</v>
          </cell>
          <cell r="AE2805">
            <v>0</v>
          </cell>
          <cell r="AK2805">
            <v>40686</v>
          </cell>
        </row>
        <row r="2806">
          <cell r="A2806" t="str">
            <v>C032398</v>
          </cell>
          <cell r="B2806">
            <v>5310</v>
          </cell>
          <cell r="C2806" t="str">
            <v>Massachusetts - East</v>
          </cell>
          <cell r="D2806" t="str">
            <v>BS ATT 8L4 Inst 477 SpC Steere St</v>
          </cell>
          <cell r="E2806" t="str">
            <v>P_Electric Distribution Line MA</v>
          </cell>
          <cell r="F2806" t="str">
            <v>USSC-12-272v3(USSC0310PS200 v2)</v>
          </cell>
          <cell r="G2806" t="str">
            <v>36</v>
          </cell>
          <cell r="H2806" t="str">
            <v>21</v>
          </cell>
          <cell r="I2806" t="str">
            <v>DUERORO,ROBERT</v>
          </cell>
          <cell r="J2806" t="str">
            <v>System Capacity &amp; Performance</v>
          </cell>
          <cell r="K2806" t="str">
            <v>D_Non-REP LINE OTHER</v>
          </cell>
          <cell r="L2806" t="str">
            <v>Load Relief</v>
          </cell>
          <cell r="M2806" t="str">
            <v>Specific</v>
          </cell>
          <cell r="O2806" t="str">
            <v>Closed</v>
          </cell>
          <cell r="P2806">
            <v>7787</v>
          </cell>
          <cell r="Q2806" t="str">
            <v>C32398</v>
          </cell>
          <cell r="R2806">
            <v>39960</v>
          </cell>
          <cell r="S2806" t="str">
            <v>duffjo</v>
          </cell>
          <cell r="U2806" t="str">
            <v>Install 1 mile of 477 Spacer Cable mainline on Steere St in Attleboro to connect 8L4 and 8L1 feeders.  This will allow 8L4 feeder to be bifucated at Pike Ave and Steere St. Transfer load on Park St from 8L1 to 8L4 and transfer load on</v>
          </cell>
          <cell r="V2806" t="str">
            <v xml:space="preserve">Assoc project C32395 to upgrade the 8L4 feeder.   </v>
          </cell>
          <cell r="W2806" t="str">
            <v>AP2009    Three feeder at Chartley Pond above 100%SN by 2012.</v>
          </cell>
          <cell r="X2806" t="str">
            <v>Div Ops-NE Electric</v>
          </cell>
          <cell r="Y2806" t="str">
            <v>75005310E</v>
          </cell>
          <cell r="Z2806" t="str">
            <v>MAE1000 - MA Electric Distribution PC</v>
          </cell>
          <cell r="AA2806" t="str">
            <v>NONE</v>
          </cell>
          <cell r="AB2806" t="str">
            <v>MASS PLANT - MA 5310 - MAE1000</v>
          </cell>
          <cell r="AE2806">
            <v>6</v>
          </cell>
          <cell r="AF2806" t="str">
            <v>6</v>
          </cell>
          <cell r="AG2806">
            <v>41682</v>
          </cell>
          <cell r="AH2806">
            <v>734000</v>
          </cell>
          <cell r="AI2806">
            <v>0</v>
          </cell>
          <cell r="AJ2806">
            <v>0</v>
          </cell>
          <cell r="AK2806">
            <v>0</v>
          </cell>
          <cell r="AL2806">
            <v>1</v>
          </cell>
          <cell r="AM2806">
            <v>0</v>
          </cell>
          <cell r="AN2806">
            <v>1</v>
          </cell>
        </row>
        <row r="2807">
          <cell r="A2807" t="str">
            <v>C032403</v>
          </cell>
          <cell r="B2807">
            <v>5310</v>
          </cell>
          <cell r="D2807" t="str">
            <v>Turnpike#19W2 Regulator Upgrade</v>
          </cell>
          <cell r="E2807" t="str">
            <v>P_Electric Distribution Sub MA</v>
          </cell>
          <cell r="G2807" t="str">
            <v>NONE</v>
          </cell>
          <cell r="H2807" t="str">
            <v>NONE</v>
          </cell>
          <cell r="O2807" t="str">
            <v>cancelled</v>
          </cell>
          <cell r="Q2807" t="str">
            <v>C32403</v>
          </cell>
          <cell r="R2807">
            <v>39960</v>
          </cell>
          <cell r="S2807" t="str">
            <v>moreia</v>
          </cell>
          <cell r="U2807" t="str">
            <v xml:space="preserve">Replace the existing Turnpike 19W2 modular feeder regulator with 3-333kVA units </v>
          </cell>
          <cell r="V2807" t="str">
            <v xml:space="preserve">  </v>
          </cell>
          <cell r="W2807" t="str">
            <v>Outage of Turnpike#19W1 modular feeder would result in 21 MWHr outage exposure which violate the 16 MWHr planning criteria.</v>
          </cell>
          <cell r="X2807" t="str">
            <v>Conversion Only</v>
          </cell>
          <cell r="Y2807" t="str">
            <v>99995310E</v>
          </cell>
          <cell r="Z2807" t="str">
            <v>MAE1000 - MA Electric Distribution PC</v>
          </cell>
          <cell r="AA2807" t="str">
            <v>NONE</v>
          </cell>
          <cell r="AB2807" t="str">
            <v>SUB #19 TURNPIKE, LYNNFIELD</v>
          </cell>
          <cell r="AE2807">
            <v>0</v>
          </cell>
          <cell r="AK2807">
            <v>39969</v>
          </cell>
        </row>
        <row r="2808">
          <cell r="A2808" t="str">
            <v>C032405</v>
          </cell>
          <cell r="B2808">
            <v>5310</v>
          </cell>
          <cell r="D2808" t="str">
            <v>Turnpike#19W2 line Reconductoring</v>
          </cell>
          <cell r="E2808" t="str">
            <v>P_Electric Distribution Line MA</v>
          </cell>
          <cell r="G2808" t="str">
            <v>30</v>
          </cell>
          <cell r="H2808" t="str">
            <v>NONE</v>
          </cell>
          <cell r="I2808" t="str">
            <v>PERICOLA, STEVEN</v>
          </cell>
          <cell r="J2808" t="str">
            <v>System Capacity &amp; Performance</v>
          </cell>
          <cell r="L2808" t="str">
            <v>Load Relief</v>
          </cell>
          <cell r="M2808" t="str">
            <v>Specific</v>
          </cell>
          <cell r="O2808" t="str">
            <v>Closed</v>
          </cell>
          <cell r="P2808">
            <v>8726</v>
          </cell>
          <cell r="Q2808" t="str">
            <v>C32405</v>
          </cell>
          <cell r="R2808">
            <v>39960</v>
          </cell>
          <cell r="S2808" t="str">
            <v>moreia</v>
          </cell>
          <cell r="U2808" t="str">
            <v>Reconductor 2375 feet of 350kcmil Al Aerial cable with 3-477 kcmil Al Bare from riser pole 22  to pole S33/11 on Broadway.</v>
          </cell>
          <cell r="V2808" t="str">
            <v xml:space="preserve">  </v>
          </cell>
          <cell r="W2808" t="str">
            <v>Outage of Turnpike#19W1 modular feeder would result in 21 MWHr outage exposure which violate the 16 MWHr planning criteria.</v>
          </cell>
          <cell r="X2808" t="str">
            <v>Div Ops-NE Electric</v>
          </cell>
          <cell r="Y2808" t="str">
            <v>75005310E</v>
          </cell>
          <cell r="Z2808" t="str">
            <v>MAE1000 - MA Electric Distribution PC</v>
          </cell>
          <cell r="AA2808" t="str">
            <v>NONE</v>
          </cell>
          <cell r="AB2808" t="str">
            <v>SUB #19 TURNPIKE, LYNNFIELD</v>
          </cell>
          <cell r="AE2808">
            <v>0</v>
          </cell>
        </row>
        <row r="2809">
          <cell r="A2809" t="str">
            <v>C032406</v>
          </cell>
          <cell r="B2809">
            <v>5310</v>
          </cell>
          <cell r="D2809" t="str">
            <v>BS S Attleboro 5J1 Highland convert</v>
          </cell>
          <cell r="E2809" t="str">
            <v>P_Electric Distribution Line MA</v>
          </cell>
          <cell r="G2809" t="str">
            <v>30</v>
          </cell>
          <cell r="H2809" t="str">
            <v>15</v>
          </cell>
          <cell r="I2809" t="str">
            <v>MOKEY, MICHAEL</v>
          </cell>
          <cell r="J2809" t="str">
            <v>System Capacity &amp; Performance</v>
          </cell>
          <cell r="K2809" t="str">
            <v>D_Non-REP LINE OTHER</v>
          </cell>
          <cell r="L2809" t="str">
            <v>Load Relief</v>
          </cell>
          <cell r="M2809" t="str">
            <v>Specific</v>
          </cell>
          <cell r="O2809" t="str">
            <v>open</v>
          </cell>
          <cell r="P2809">
            <v>7814</v>
          </cell>
          <cell r="Q2809" t="str">
            <v>C32406</v>
          </cell>
          <cell r="R2809">
            <v>39960</v>
          </cell>
          <cell r="S2809" t="str">
            <v>duffjo</v>
          </cell>
          <cell r="U2809" t="str">
            <v>Extend mainline on 9L3 feeder on Highland Ave and convert the_x000D_
Highland Ave, Robinson Ave and Brown St sections of the 5J1 _x000D_
feeder.  This conversion work will provide load relief to the South _x000D_
Atteboro T1 which is projected to be loaded to 101% of its _x000D_</v>
          </cell>
          <cell r="V2809" t="str">
            <v>Re-Sanction from $100K to $900K. Per Mike Mokey. See Justification Tab for details</v>
          </cell>
          <cell r="W2809" t="str">
            <v xml:space="preserve">  </v>
          </cell>
          <cell r="X2809" t="str">
            <v>Div Ops-NE Electric</v>
          </cell>
          <cell r="Y2809" t="str">
            <v>75005310E</v>
          </cell>
          <cell r="Z2809" t="str">
            <v>MAE1000 - MA Electric Distribution PC</v>
          </cell>
          <cell r="AA2809" t="str">
            <v>NONE</v>
          </cell>
          <cell r="AB2809" t="str">
            <v>MASS PLANT - MA 5310 - MAE1000</v>
          </cell>
          <cell r="AC2809" t="str">
            <v>A0 C2 X0</v>
          </cell>
          <cell r="AE2809">
            <v>3</v>
          </cell>
          <cell r="AF2809" t="str">
            <v>3</v>
          </cell>
          <cell r="AG2809">
            <v>41369</v>
          </cell>
          <cell r="AH2809">
            <v>900000</v>
          </cell>
        </row>
        <row r="2810">
          <cell r="A2810" t="str">
            <v>C032407</v>
          </cell>
          <cell r="B2810">
            <v>5310</v>
          </cell>
          <cell r="C2810" t="str">
            <v>Massachusetts - East</v>
          </cell>
          <cell r="D2810" t="str">
            <v>BS ATT Pleasant St Inst MITS Feeder</v>
          </cell>
          <cell r="E2810" t="str">
            <v>P_Electric Distribution Sub MA</v>
          </cell>
          <cell r="G2810" t="str">
            <v>34</v>
          </cell>
          <cell r="H2810" t="str">
            <v>15</v>
          </cell>
          <cell r="I2810" t="str">
            <v>BAUER, JAMES</v>
          </cell>
          <cell r="J2810" t="str">
            <v>System Capacity &amp; Performance</v>
          </cell>
          <cell r="K2810" t="str">
            <v>D_Non-REP SUB OTHER</v>
          </cell>
          <cell r="L2810" t="str">
            <v>Load Relief</v>
          </cell>
          <cell r="M2810" t="str">
            <v>Specific</v>
          </cell>
          <cell r="O2810" t="str">
            <v>open</v>
          </cell>
          <cell r="P2810">
            <v>7200</v>
          </cell>
          <cell r="Q2810" t="str">
            <v>C32407</v>
          </cell>
          <cell r="R2810">
            <v>39960</v>
          </cell>
          <cell r="S2810" t="str">
            <v>duffjo</v>
          </cell>
          <cell r="U2810" t="str">
            <v>Install a new MITS substation, 9.375 MVA, 23/13.8kV xfrm and 333 kva regs, circuit breaker to provide a new 13.8kV feeder in vicinity of Pleasant St in Attleboro near the 23kV line crossing.   Transfer load from 8L3 to MITS feeder.</v>
          </cell>
          <cell r="V2810" t="str">
            <v xml:space="preserve">Location of new MITS is near Chartley Pond Sub.  </v>
          </cell>
          <cell r="W2810" t="str">
            <v xml:space="preserve">Chartley Pond 8L3 feeder projected at 100%SN and Norton T1 transformer projected at 105%SN in 2012.  New MITS will relieve both. </v>
          </cell>
          <cell r="X2810" t="str">
            <v>Div Ops-NE Electric</v>
          </cell>
          <cell r="Y2810" t="str">
            <v>75005310E</v>
          </cell>
          <cell r="Z2810" t="str">
            <v>MAE1000 - MA Electric Distribution PC</v>
          </cell>
          <cell r="AA2810" t="str">
            <v>NONE</v>
          </cell>
          <cell r="AB2810" t="str">
            <v>SUB #8 CHARTLEY POND, ATTLEBORO</v>
          </cell>
          <cell r="AC2810" t="str">
            <v>A1 C0 X0</v>
          </cell>
          <cell r="AE2810">
            <v>2</v>
          </cell>
          <cell r="AF2810" t="str">
            <v>2</v>
          </cell>
          <cell r="AG2810">
            <v>40106</v>
          </cell>
          <cell r="AH2810">
            <v>100000</v>
          </cell>
        </row>
        <row r="2811">
          <cell r="A2811" t="str">
            <v>C032408</v>
          </cell>
          <cell r="B2811">
            <v>5310</v>
          </cell>
          <cell r="D2811" t="str">
            <v>BS ATT MITS-Inst UG Conv 4J1 Norton</v>
          </cell>
          <cell r="E2811" t="str">
            <v>P_Electric Distribution Line MA</v>
          </cell>
          <cell r="G2811" t="str">
            <v>34</v>
          </cell>
          <cell r="H2811" t="str">
            <v>NONE</v>
          </cell>
          <cell r="I2811" t="str">
            <v>BAUER, JAMES</v>
          </cell>
          <cell r="J2811" t="str">
            <v>System Capacity &amp; Performance</v>
          </cell>
          <cell r="K2811" t="str">
            <v>D_Non-REP LINE OTHER</v>
          </cell>
          <cell r="L2811" t="str">
            <v>Load Relief</v>
          </cell>
          <cell r="M2811" t="str">
            <v>Specific</v>
          </cell>
          <cell r="O2811" t="str">
            <v>cancelled</v>
          </cell>
          <cell r="P2811">
            <v>7788</v>
          </cell>
          <cell r="Q2811" t="str">
            <v>C32408</v>
          </cell>
          <cell r="R2811">
            <v>39960</v>
          </cell>
          <cell r="S2811" t="str">
            <v>duffjo</v>
          </cell>
          <cell r="U2811" t="str">
            <v>Install appr 300 ft of underground 1000 AL cable for new feeder provided by MITS instatllation on Pleasant St in Attleboro. And convert appr 1.2 mile of 4kV on Norton 4J1 by extending the 8L3 on Main St in Norton.</v>
          </cell>
          <cell r="V2811" t="str">
            <v xml:space="preserve">  </v>
          </cell>
          <cell r="W2811" t="str">
            <v xml:space="preserve">  </v>
          </cell>
          <cell r="X2811" t="str">
            <v>Div Ops-NE Electric</v>
          </cell>
          <cell r="Y2811" t="str">
            <v>75005310E</v>
          </cell>
          <cell r="Z2811" t="str">
            <v>MAE1000 - MA Electric Distribution PC</v>
          </cell>
          <cell r="AA2811" t="str">
            <v>NONE</v>
          </cell>
          <cell r="AB2811" t="str">
            <v>MASS PLANT - MA 5310 - MAE1000</v>
          </cell>
          <cell r="AE2811">
            <v>0</v>
          </cell>
          <cell r="AK2811">
            <v>41025</v>
          </cell>
        </row>
        <row r="2812">
          <cell r="A2812" t="str">
            <v>C032409</v>
          </cell>
          <cell r="B2812">
            <v>5310</v>
          </cell>
          <cell r="D2812" t="str">
            <v>BS SEEK 7L4 County St 4KV Convert</v>
          </cell>
          <cell r="E2812" t="str">
            <v>P_Electric Distribution Line MA</v>
          </cell>
          <cell r="G2812" t="str">
            <v>27</v>
          </cell>
          <cell r="H2812" t="str">
            <v>NONE</v>
          </cell>
          <cell r="I2812" t="str">
            <v>BAUER, JAMES</v>
          </cell>
          <cell r="J2812" t="str">
            <v>System Capacity &amp; Performance</v>
          </cell>
          <cell r="K2812" t="str">
            <v>D_Non-REP LINE OTHER</v>
          </cell>
          <cell r="L2812" t="str">
            <v>Load Relief</v>
          </cell>
          <cell r="M2812" t="str">
            <v>Specific</v>
          </cell>
          <cell r="O2812" t="str">
            <v>cancelled</v>
          </cell>
          <cell r="P2812">
            <v>7815</v>
          </cell>
          <cell r="Q2812" t="str">
            <v>C32409</v>
          </cell>
          <cell r="R2812">
            <v>39960</v>
          </cell>
          <cell r="S2812" t="str">
            <v>duffjo</v>
          </cell>
          <cell r="U2812" t="str">
            <v>Convert appr 0.75 mile of 4kV load on County St in Seekonk to 13.2kV on the 7L4 feeder. Tranfer converted load on County from 7L4 to 7L1. Relocate stepdown to Lincoln St.</v>
          </cell>
          <cell r="V2812" t="str">
            <v xml:space="preserve">  </v>
          </cell>
          <cell r="W2812" t="str">
            <v>Mink 7L4 projected at 103%SN by 2013</v>
          </cell>
          <cell r="X2812" t="str">
            <v>Div Ops-NE Electric</v>
          </cell>
          <cell r="Y2812" t="str">
            <v>75005310E</v>
          </cell>
          <cell r="Z2812" t="str">
            <v>MAE1000 - MA Electric Distribution PC</v>
          </cell>
          <cell r="AA2812" t="str">
            <v>NONE</v>
          </cell>
          <cell r="AB2812" t="str">
            <v>MASS PLANT - MA 5310 - MAE1000</v>
          </cell>
          <cell r="AE2812">
            <v>0</v>
          </cell>
          <cell r="AK2812">
            <v>41025</v>
          </cell>
        </row>
        <row r="2813">
          <cell r="A2813" t="str">
            <v>C032410</v>
          </cell>
          <cell r="B2813">
            <v>5310</v>
          </cell>
          <cell r="D2813" t="str">
            <v>BS Norton Sub Install 4L3 Fdr Pos.</v>
          </cell>
          <cell r="E2813" t="str">
            <v>P_Electric Distribution Sub MA</v>
          </cell>
          <cell r="G2813" t="str">
            <v>27</v>
          </cell>
          <cell r="H2813" t="str">
            <v>NONE</v>
          </cell>
          <cell r="I2813" t="str">
            <v>BAUER, JAMES</v>
          </cell>
          <cell r="J2813" t="str">
            <v>System Capacity &amp; Performance</v>
          </cell>
          <cell r="K2813" t="str">
            <v>D_Non-REP SUB OTHER</v>
          </cell>
          <cell r="L2813" t="str">
            <v>Load Relief</v>
          </cell>
          <cell r="M2813" t="str">
            <v>Specific</v>
          </cell>
          <cell r="O2813" t="str">
            <v>cancelled</v>
          </cell>
          <cell r="P2813">
            <v>7207</v>
          </cell>
          <cell r="Q2813" t="str">
            <v>C32410</v>
          </cell>
          <cell r="R2813">
            <v>39960</v>
          </cell>
          <cell r="S2813" t="str">
            <v>duffjo</v>
          </cell>
          <cell r="U2813" t="str">
            <v>Install new 4L3 feeder at Norton Sub.  Install 9.375 mva xfrm , 23/13.2kV , 333 kva regs, circuit breaker.</v>
          </cell>
          <cell r="V2813" t="str">
            <v xml:space="preserve">  </v>
          </cell>
          <cell r="W2813" t="str">
            <v>Norton 4L1 at 103%SN in 2013</v>
          </cell>
          <cell r="X2813" t="str">
            <v>Div Ops-NE Electric</v>
          </cell>
          <cell r="Y2813" t="str">
            <v>75005310E</v>
          </cell>
          <cell r="Z2813" t="str">
            <v>MAE1000 - MA Electric Distribution PC</v>
          </cell>
          <cell r="AA2813" t="str">
            <v>NONE</v>
          </cell>
          <cell r="AB2813" t="str">
            <v>SUB #4 NORTON - MAIN ST, NORTON</v>
          </cell>
          <cell r="AE2813">
            <v>0</v>
          </cell>
          <cell r="AK2813">
            <v>41025</v>
          </cell>
        </row>
        <row r="2814">
          <cell r="A2814" t="str">
            <v>C032412</v>
          </cell>
          <cell r="B2814">
            <v>5310</v>
          </cell>
          <cell r="D2814" t="str">
            <v>BS 4L3 Assoc D Line Main, Taunton</v>
          </cell>
          <cell r="E2814" t="str">
            <v>P_Electric Distribution Line MA</v>
          </cell>
          <cell r="G2814" t="str">
            <v>27</v>
          </cell>
          <cell r="H2814" t="str">
            <v>NONE</v>
          </cell>
          <cell r="I2814" t="str">
            <v>BAUER, JAMES</v>
          </cell>
          <cell r="J2814" t="str">
            <v>System Capacity &amp; Performance</v>
          </cell>
          <cell r="K2814" t="str">
            <v>D_Non-REP LINE OTHER</v>
          </cell>
          <cell r="L2814" t="str">
            <v>Load Relief</v>
          </cell>
          <cell r="M2814" t="str">
            <v>Specific</v>
          </cell>
          <cell r="O2814" t="str">
            <v>cancelled</v>
          </cell>
          <cell r="P2814">
            <v>7786</v>
          </cell>
          <cell r="Q2814" t="str">
            <v>C32412</v>
          </cell>
          <cell r="R2814">
            <v>39960</v>
          </cell>
          <cell r="S2814" t="str">
            <v>duffjo</v>
          </cell>
          <cell r="U2814" t="str">
            <v>Install 1.5 miles of 477 mainline on Main St and Taunton Ave for new 4L3 feeder. _x000D_
Convert load on 4J2 feeder along route and add SD as needed at Wheaton. Transfer load from 4J2 and 4L1 on Taunton Ave. Crane, Hill, and Eddy St to new</v>
          </cell>
          <cell r="V2814" t="str">
            <v xml:space="preserve">  </v>
          </cell>
          <cell r="W2814" t="str">
            <v xml:space="preserve">Norton 4L1 feeder at 103%SN in 2013.  Also the 4L1 feeder has been historical worst performing feeder and this project would reduce the customer count. </v>
          </cell>
          <cell r="X2814" t="str">
            <v>Div Ops-NE Electric</v>
          </cell>
          <cell r="Y2814" t="str">
            <v>75005310E</v>
          </cell>
          <cell r="Z2814" t="str">
            <v>MAE1000 - MA Electric Distribution PC</v>
          </cell>
          <cell r="AA2814" t="str">
            <v>NONE</v>
          </cell>
          <cell r="AB2814" t="str">
            <v>MASS PLANT - MA 5310 - MAE1000</v>
          </cell>
          <cell r="AE2814">
            <v>0</v>
          </cell>
          <cell r="AK2814">
            <v>41025</v>
          </cell>
        </row>
        <row r="2815">
          <cell r="A2815" t="str">
            <v>C032433</v>
          </cell>
          <cell r="B2815">
            <v>5310</v>
          </cell>
          <cell r="D2815" t="str">
            <v>BS Extend 2287 Washington St Foxb</v>
          </cell>
          <cell r="E2815" t="str">
            <v>P_Electric Sub-Transmission Line MA</v>
          </cell>
          <cell r="G2815" t="str">
            <v>49</v>
          </cell>
          <cell r="H2815" t="str">
            <v>NONE</v>
          </cell>
          <cell r="J2815" t="str">
            <v>System Capacity &amp; Performance</v>
          </cell>
          <cell r="L2815" t="str">
            <v>Load Relief</v>
          </cell>
          <cell r="M2815" t="str">
            <v>Specific</v>
          </cell>
          <cell r="O2815" t="str">
            <v>cancelled</v>
          </cell>
          <cell r="P2815">
            <v>7789</v>
          </cell>
          <cell r="Q2815" t="str">
            <v>C32433</v>
          </cell>
          <cell r="R2815">
            <v>39961</v>
          </cell>
          <cell r="S2815" t="str">
            <v>duffjo</v>
          </cell>
          <cell r="U2815" t="str">
            <v>Extend the 23kV 2287 line in Foxboro appr. 1 mile along Rt1 Washington St from Main St to location near proposed Patriot Place West load. Will be used to supply new MITS feeder in Rt 1 area.</v>
          </cell>
          <cell r="V2815" t="str">
            <v xml:space="preserve">  </v>
          </cell>
          <cell r="W2815" t="str">
            <v xml:space="preserve">  </v>
          </cell>
          <cell r="X2815" t="str">
            <v>Div Ops-NE Electric</v>
          </cell>
          <cell r="Y2815" t="str">
            <v>75005310T</v>
          </cell>
          <cell r="Z2815" t="str">
            <v>FRT5000 - FR Transmission Profit Center</v>
          </cell>
          <cell r="AA2815" t="str">
            <v>NONE</v>
          </cell>
          <cell r="AB2815" t="str">
            <v>MASS PLANT - MA 5310 - MAE1000</v>
          </cell>
          <cell r="AE2815">
            <v>0</v>
          </cell>
          <cell r="AK2815">
            <v>40410</v>
          </cell>
        </row>
        <row r="2816">
          <cell r="A2816" t="str">
            <v>C032434</v>
          </cell>
          <cell r="B2816">
            <v>5310</v>
          </cell>
          <cell r="D2816" t="str">
            <v>BS Install MITS Washington St Foxb</v>
          </cell>
          <cell r="E2816" t="str">
            <v>P_Electric Distribution Sub MA</v>
          </cell>
          <cell r="G2816" t="str">
            <v>49</v>
          </cell>
          <cell r="H2816" t="str">
            <v>15</v>
          </cell>
          <cell r="I2816" t="str">
            <v>NARLA, GANGADHAR</v>
          </cell>
          <cell r="J2816" t="str">
            <v>System Capacity &amp; Performance</v>
          </cell>
          <cell r="L2816" t="str">
            <v>Load Relief</v>
          </cell>
          <cell r="M2816" t="str">
            <v>Specific</v>
          </cell>
          <cell r="O2816" t="str">
            <v>cancelled</v>
          </cell>
          <cell r="P2816">
            <v>7205</v>
          </cell>
          <cell r="Q2816" t="str">
            <v>C32434</v>
          </cell>
          <cell r="R2816">
            <v>39961</v>
          </cell>
          <cell r="S2816" t="str">
            <v>duffjo</v>
          </cell>
          <cell r="U2816" t="str">
            <v>Install MITS 23/13.8kV , 12 MVA installation on Washington St , Foxboro at location to be determined based on negotiations with Gillette for new load - Patriot Place West? To be supplied by extension from the 2287 line.</v>
          </cell>
          <cell r="V2816" t="str">
            <v xml:space="preserve">  </v>
          </cell>
          <cell r="W2816" t="str">
            <v xml:space="preserve">  </v>
          </cell>
          <cell r="X2816" t="str">
            <v>Div Ops-NE Electric</v>
          </cell>
          <cell r="Y2816" t="str">
            <v>75005310E</v>
          </cell>
          <cell r="Z2816" t="str">
            <v>MAE1000 - MA Electric Distribution PC</v>
          </cell>
          <cell r="AA2816" t="str">
            <v>NONE</v>
          </cell>
          <cell r="AB2816" t="str">
            <v>MASS PLANT - MA 5310 - MAE1000</v>
          </cell>
          <cell r="AE2816">
            <v>0</v>
          </cell>
          <cell r="AK2816">
            <v>41025</v>
          </cell>
        </row>
        <row r="2817">
          <cell r="A2817" t="str">
            <v>C032435</v>
          </cell>
          <cell r="B2817">
            <v>5310</v>
          </cell>
          <cell r="C2817" t="str">
            <v>Massachusetts - East</v>
          </cell>
          <cell r="D2817" t="str">
            <v>Union St Sub-New W7/W8 fdr pos</v>
          </cell>
          <cell r="E2817" t="str">
            <v>P_Electric Distribution Sub MA</v>
          </cell>
          <cell r="F2817" t="str">
            <v>USSC-13-234</v>
          </cell>
          <cell r="G2817" t="str">
            <v>45</v>
          </cell>
          <cell r="H2817" t="str">
            <v>21</v>
          </cell>
          <cell r="I2817" t="str">
            <v>BRISTOL, MARC</v>
          </cell>
          <cell r="J2817" t="str">
            <v>System Capacity &amp; Performance</v>
          </cell>
          <cell r="K2817" t="str">
            <v>D_Non-REP SUB OTHER</v>
          </cell>
          <cell r="L2817" t="str">
            <v>Load Relief</v>
          </cell>
          <cell r="M2817" t="str">
            <v>Specific</v>
          </cell>
          <cell r="O2817" t="str">
            <v>open</v>
          </cell>
          <cell r="P2817">
            <v>7214</v>
          </cell>
          <cell r="Q2817" t="str">
            <v>C32435</v>
          </cell>
          <cell r="R2817">
            <v>39961</v>
          </cell>
          <cell r="S2817" t="str">
            <v>duffjo</v>
          </cell>
          <cell r="U2817" t="str">
            <v>Add new W7&amp;W8 Fdr Pos</v>
          </cell>
          <cell r="V2817" t="str">
            <v xml:space="preserve">  </v>
          </cell>
          <cell r="W2817" t="str">
            <v>New feeder needed in Franklin area by 2013 to relieve following:_x000D_
Beaver Pond 344W1 - 103%SN_x000D_
Franklin 341W1 - 101%SN_x000D_
Union St 348W5 - 99%SN and 348W6 - 100%SN</v>
          </cell>
          <cell r="X2817" t="str">
            <v>Div Ops-NE Electric</v>
          </cell>
          <cell r="Y2817" t="str">
            <v>75005310E</v>
          </cell>
          <cell r="Z2817" t="str">
            <v>MAE1000 - MA Electric Distribution PC</v>
          </cell>
          <cell r="AA2817" t="str">
            <v>NONE</v>
          </cell>
          <cell r="AB2817" t="str">
            <v>SUB #348-UNION ST, FRANKLIN, MA</v>
          </cell>
          <cell r="AC2817" t="str">
            <v>A1 C0 X0</v>
          </cell>
          <cell r="AE2817">
            <v>7</v>
          </cell>
          <cell r="AF2817" t="str">
            <v>7</v>
          </cell>
          <cell r="AG2817">
            <v>41500</v>
          </cell>
          <cell r="AH2817">
            <v>800000</v>
          </cell>
          <cell r="AI2817" t="str">
            <v>1.10</v>
          </cell>
          <cell r="AJ2817" t="str">
            <v>.90</v>
          </cell>
        </row>
        <row r="2818">
          <cell r="A2818" t="str">
            <v>C032436</v>
          </cell>
          <cell r="B2818">
            <v>5310</v>
          </cell>
          <cell r="C2818" t="str">
            <v>Massachusetts - East</v>
          </cell>
          <cell r="D2818" t="str">
            <v>Franklin-Add 348W7 Feeder</v>
          </cell>
          <cell r="E2818" t="str">
            <v>P_Electric Distribution Line MA</v>
          </cell>
          <cell r="F2818" t="str">
            <v>USSC-13-234</v>
          </cell>
          <cell r="G2818" t="str">
            <v>45</v>
          </cell>
          <cell r="H2818" t="str">
            <v>21</v>
          </cell>
          <cell r="I2818" t="str">
            <v>BRISTOL, MARC</v>
          </cell>
          <cell r="J2818" t="str">
            <v>System Capacity &amp; Performance</v>
          </cell>
          <cell r="K2818" t="str">
            <v>D_Non-REP LINE OTHER</v>
          </cell>
          <cell r="L2818" t="str">
            <v>Load Relief</v>
          </cell>
          <cell r="M2818" t="str">
            <v>Specific</v>
          </cell>
          <cell r="O2818" t="str">
            <v>open</v>
          </cell>
          <cell r="P2818">
            <v>7785</v>
          </cell>
          <cell r="Q2818" t="str">
            <v>C32436</v>
          </cell>
          <cell r="R2818">
            <v>39961</v>
          </cell>
          <cell r="S2818" t="str">
            <v>duffjo</v>
          </cell>
          <cell r="U2818" t="str">
            <v>Add 1570' new Union St W7 UG getaway with 1000 kcmil CU EPR insulated cable to street &amp; tie to 344W5, xfer 344W5 to Union St, add 3810' new 344W5 getaway with 477 kcmil AL Spacer Cable from Beaver Pond into Forge Hill Rd,  load xfers</v>
          </cell>
          <cell r="V2818" t="str">
            <v xml:space="preserve">  </v>
          </cell>
          <cell r="W2818" t="str">
            <v xml:space="preserve">Associated D work for new Union 348W7 feeder and the reconfiguration of 344W5 feeder from Beaver Pond.    Annual Plan driven. </v>
          </cell>
          <cell r="X2818" t="str">
            <v>Div Ops-NE Electric</v>
          </cell>
          <cell r="Y2818" t="str">
            <v>75005310E</v>
          </cell>
          <cell r="Z2818" t="str">
            <v>MAE1000 - MA Electric Distribution PC</v>
          </cell>
          <cell r="AA2818" t="str">
            <v>NONE</v>
          </cell>
          <cell r="AB2818" t="str">
            <v>MASS PLANT - MA 5310 - MAE1000</v>
          </cell>
          <cell r="AC2818" t="str">
            <v>A2 C0 X0</v>
          </cell>
          <cell r="AE2818">
            <v>4</v>
          </cell>
          <cell r="AF2818" t="str">
            <v>4</v>
          </cell>
          <cell r="AG2818">
            <v>41500</v>
          </cell>
          <cell r="AH2818">
            <v>200000</v>
          </cell>
          <cell r="AI2818" t="str">
            <v>1.10</v>
          </cell>
          <cell r="AJ2818" t="str">
            <v>.90</v>
          </cell>
        </row>
        <row r="2819">
          <cell r="A2819" t="str">
            <v>C032437</v>
          </cell>
          <cell r="B2819">
            <v>5310</v>
          </cell>
          <cell r="D2819" t="str">
            <v>BS S Wrentham Upgrade T4 Mod 3422W1</v>
          </cell>
          <cell r="E2819" t="str">
            <v>P_Electric Distribution Sub MA</v>
          </cell>
          <cell r="G2819" t="str">
            <v>21</v>
          </cell>
          <cell r="H2819" t="str">
            <v>NONE</v>
          </cell>
          <cell r="I2819" t="str">
            <v>NARLA, GANGADHAR</v>
          </cell>
          <cell r="J2819" t="str">
            <v>System Capacity &amp; Performance</v>
          </cell>
          <cell r="L2819" t="str">
            <v>Load Relief</v>
          </cell>
          <cell r="M2819" t="str">
            <v>Specific</v>
          </cell>
          <cell r="O2819" t="str">
            <v>cancelled</v>
          </cell>
          <cell r="P2819">
            <v>7211</v>
          </cell>
          <cell r="Q2819" t="str">
            <v>C32437</v>
          </cell>
          <cell r="R2819">
            <v>39961</v>
          </cell>
          <cell r="S2819" t="str">
            <v>duffjo</v>
          </cell>
          <cell r="U2819" t="str">
            <v>Upgrade the South Wrentham 3422W1 feeder by replacing the T4 transformer with 9.375MVA unit, replace regs with 333kva. Install circuit station recloser. EMS</v>
          </cell>
          <cell r="V2819" t="str">
            <v xml:space="preserve">  </v>
          </cell>
          <cell r="W2819" t="str">
            <v>Projected overloads on Plainville 3451W1 100%, S.Wrentham 3422W1 103% and 3422W2 101% in 2014</v>
          </cell>
          <cell r="X2819" t="str">
            <v>Div Ops-NE Electric</v>
          </cell>
          <cell r="Y2819" t="str">
            <v>75005310E</v>
          </cell>
          <cell r="Z2819" t="str">
            <v>MAE1000 - MA Electric Distribution PC</v>
          </cell>
          <cell r="AA2819" t="str">
            <v>NONE</v>
          </cell>
          <cell r="AB2819" t="str">
            <v>SUB #3422 SOUTH WRENTHAM, WRENTHAM</v>
          </cell>
          <cell r="AE2819">
            <v>0</v>
          </cell>
          <cell r="AK2819">
            <v>41025</v>
          </cell>
        </row>
        <row r="2820">
          <cell r="A2820" t="str">
            <v>C032438</v>
          </cell>
          <cell r="B2820">
            <v>5310</v>
          </cell>
          <cell r="D2820" t="str">
            <v>BS Franklin Radialize 23kV, autoxf</v>
          </cell>
          <cell r="E2820" t="str">
            <v>P_Electric Distribution Sub MA</v>
          </cell>
          <cell r="G2820" t="str">
            <v>27</v>
          </cell>
          <cell r="H2820" t="str">
            <v>NONE</v>
          </cell>
          <cell r="I2820" t="str">
            <v>NARLA, GANGADHAR</v>
          </cell>
          <cell r="J2820" t="str">
            <v>System Capacity &amp; Performance</v>
          </cell>
          <cell r="K2820" t="str">
            <v>D_Non-REP SUB OTHER</v>
          </cell>
          <cell r="L2820" t="str">
            <v>Load Relief</v>
          </cell>
          <cell r="M2820" t="str">
            <v>Specific</v>
          </cell>
          <cell r="O2820" t="str">
            <v>cancelled</v>
          </cell>
          <cell r="P2820">
            <v>7204</v>
          </cell>
          <cell r="Q2820" t="str">
            <v>C32438</v>
          </cell>
          <cell r="R2820">
            <v>39962</v>
          </cell>
          <cell r="S2820" t="str">
            <v>duffjo</v>
          </cell>
          <cell r="U2820" t="str">
            <v>At Franklin Sub, reconnect the 23kV bus into a radial configuration.  The 2286 line will feed the 341W1 and the 2284 line will supply the 341W2 feeder.  The 4kV load will be in process of conversion but can be fed from 2284 temp. Inst</v>
          </cell>
          <cell r="V2820" t="str">
            <v xml:space="preserve">  </v>
          </cell>
          <cell r="W2820" t="str">
            <v>Needed due to Supply 2284 line at 101%SN which is limited by relay safe carry at Franklin Sub   Non directional phase overcurrent has 492A pickup needed due to low fault currents and infeed. This plan would open the 23kV tie at Franklin and allow better c</v>
          </cell>
          <cell r="X2820" t="str">
            <v>Div Ops-NE Electric</v>
          </cell>
          <cell r="Y2820" t="str">
            <v>75005310E</v>
          </cell>
          <cell r="Z2820" t="str">
            <v>MAE1000 - MA Electric Distribution PC</v>
          </cell>
          <cell r="AA2820" t="str">
            <v>NONE</v>
          </cell>
          <cell r="AB2820" t="str">
            <v>SUB #341 FRANKLIN - PECK STREET, FR</v>
          </cell>
          <cell r="AE2820">
            <v>0</v>
          </cell>
          <cell r="AK2820">
            <v>41025</v>
          </cell>
        </row>
        <row r="2821">
          <cell r="A2821" t="str">
            <v>C032439</v>
          </cell>
          <cell r="B2821">
            <v>5310</v>
          </cell>
          <cell r="D2821" t="str">
            <v>BS UL Radial Inst 4 Dir reclosers</v>
          </cell>
          <cell r="E2821" t="str">
            <v>P_Electric Sub-Transmission Line MA</v>
          </cell>
          <cell r="G2821" t="str">
            <v>34</v>
          </cell>
          <cell r="H2821" t="str">
            <v>NONE</v>
          </cell>
          <cell r="J2821" t="str">
            <v>System Capacity &amp; Performance</v>
          </cell>
          <cell r="K2821" t="str">
            <v>TxD_Non-REP LINE OTHER</v>
          </cell>
          <cell r="L2821" t="str">
            <v>Load Relief</v>
          </cell>
          <cell r="M2821" t="str">
            <v>Specific</v>
          </cell>
          <cell r="O2821" t="str">
            <v>cancelled</v>
          </cell>
          <cell r="P2821">
            <v>7828</v>
          </cell>
          <cell r="Q2821" t="str">
            <v>C32439</v>
          </cell>
          <cell r="R2821">
            <v>39962</v>
          </cell>
          <cell r="S2821" t="str">
            <v>duffjo</v>
          </cell>
          <cell r="U2821" t="str">
            <v>Install four directional F6 LS reclosers in the Foxboro area on the Union Loop 23kV lines to allow the Radialization of the Northern Union Loop. Install 2 1200A loadbreaks per installation and 2 sets of 3 ph xfrm for sensing voltage.</v>
          </cell>
          <cell r="V2821" t="str">
            <v xml:space="preserve">  </v>
          </cell>
          <cell r="W2821" t="str">
            <v xml:space="preserve">Part of UL Radialization Plan.  Needed for protection of 23kV lines in Foxboro, Wrentham area when the lines are radialized. </v>
          </cell>
          <cell r="X2821" t="str">
            <v>Div Ops-NE Electric</v>
          </cell>
          <cell r="Y2821" t="str">
            <v>75005310T</v>
          </cell>
          <cell r="Z2821" t="str">
            <v>FRT5000 - FR Transmission Profit Center</v>
          </cell>
          <cell r="AA2821" t="str">
            <v>NONE</v>
          </cell>
          <cell r="AB2821" t="str">
            <v>MASS PLANT - MA 5310 - MAE1000</v>
          </cell>
          <cell r="AE2821">
            <v>0</v>
          </cell>
          <cell r="AK2821">
            <v>40410</v>
          </cell>
        </row>
        <row r="2822">
          <cell r="A2822" t="str">
            <v>C032443</v>
          </cell>
          <cell r="B2822">
            <v>5310</v>
          </cell>
          <cell r="C2822" t="str">
            <v>Massachusetts - West</v>
          </cell>
          <cell r="D2822" t="str">
            <v>N.USED Chandler 2J335 Upgrade regs</v>
          </cell>
          <cell r="E2822" t="str">
            <v>P_Electric Distribution Sub MA</v>
          </cell>
          <cell r="G2822" t="str">
            <v>34</v>
          </cell>
          <cell r="H2822" t="str">
            <v>15</v>
          </cell>
          <cell r="I2822" t="str">
            <v>SAENZ, JENNY</v>
          </cell>
          <cell r="J2822" t="str">
            <v>System Capacity &amp; Performance</v>
          </cell>
          <cell r="K2822" t="str">
            <v>D_Non-REP SUB OTHER</v>
          </cell>
          <cell r="L2822" t="str">
            <v>Load Relief</v>
          </cell>
          <cell r="M2822" t="str">
            <v>Specific</v>
          </cell>
          <cell r="O2822" t="str">
            <v>cancelled</v>
          </cell>
          <cell r="P2822">
            <v>7226</v>
          </cell>
          <cell r="Q2822" t="str">
            <v>C32443</v>
          </cell>
          <cell r="R2822">
            <v>39962</v>
          </cell>
          <cell r="S2822" t="str">
            <v>duffjo</v>
          </cell>
          <cell r="U2822" t="str">
            <v>Replace the 2.4kV induction regulators at Chandler Sub on 2J335 feeder with 3 - 167kva step regulators</v>
          </cell>
          <cell r="V2822" t="str">
            <v xml:space="preserve">  </v>
          </cell>
          <cell r="W2822" t="str">
            <v xml:space="preserve">  </v>
          </cell>
          <cell r="X2822" t="str">
            <v>Div Ops-NE Electric</v>
          </cell>
          <cell r="Y2822" t="str">
            <v>75005310E</v>
          </cell>
          <cell r="Z2822" t="str">
            <v>MAE1000 - MA Electric Distribution PC</v>
          </cell>
          <cell r="AA2822" t="str">
            <v>NONE</v>
          </cell>
          <cell r="AB2822" t="str">
            <v>SUB #2 CHANDLER ST, WORCESTER</v>
          </cell>
          <cell r="AE2822">
            <v>2</v>
          </cell>
          <cell r="AF2822" t="str">
            <v>2</v>
          </cell>
          <cell r="AG2822">
            <v>40106</v>
          </cell>
          <cell r="AH2822">
            <v>100000</v>
          </cell>
          <cell r="AK2822">
            <v>41032</v>
          </cell>
        </row>
        <row r="2823">
          <cell r="A2823" t="str">
            <v>C032448</v>
          </cell>
          <cell r="B2823">
            <v>5310</v>
          </cell>
          <cell r="D2823" t="str">
            <v>BW Millbrook 12J378 Recon UG getway</v>
          </cell>
          <cell r="E2823" t="str">
            <v>P_Electric Distribution Line MA</v>
          </cell>
          <cell r="G2823" t="str">
            <v>23</v>
          </cell>
          <cell r="H2823" t="str">
            <v>15</v>
          </cell>
          <cell r="I2823" t="str">
            <v>SAENZ, JENNY</v>
          </cell>
          <cell r="J2823" t="str">
            <v>System Capacity &amp; Performance</v>
          </cell>
          <cell r="K2823" t="str">
            <v>D_Non-REP LINE OTHER</v>
          </cell>
          <cell r="L2823" t="str">
            <v>Load Relief</v>
          </cell>
          <cell r="M2823" t="str">
            <v>Specific</v>
          </cell>
          <cell r="O2823" t="str">
            <v>cancelled</v>
          </cell>
          <cell r="P2823">
            <v>7877</v>
          </cell>
          <cell r="Q2823" t="str">
            <v>C32448</v>
          </cell>
          <cell r="R2823">
            <v>39962</v>
          </cell>
          <cell r="S2823" t="str">
            <v>duffjo</v>
          </cell>
          <cell r="U2823" t="str">
            <v>At Millbrook 12J378 feeder in Worcester, reconductor the UG getaway cable from 4/0 to 500 copper.  Rerate feeder.</v>
          </cell>
          <cell r="V2823" t="str">
            <v xml:space="preserve">  </v>
          </cell>
          <cell r="W2823" t="str">
            <v xml:space="preserve">12J378 at 100%SN in 2015_x000D_
</v>
          </cell>
          <cell r="X2823" t="str">
            <v>Div Ops-NE Electric</v>
          </cell>
          <cell r="Y2823" t="str">
            <v>75005310E</v>
          </cell>
          <cell r="Z2823" t="str">
            <v>MAE1000 - MA Electric Distribution PC</v>
          </cell>
          <cell r="AA2823" t="str">
            <v>NONE</v>
          </cell>
          <cell r="AB2823" t="str">
            <v>MASS PLANT - MA 5310 - MAE1000</v>
          </cell>
          <cell r="AE2823">
            <v>0</v>
          </cell>
          <cell r="AK2823">
            <v>41369</v>
          </cell>
        </row>
        <row r="2824">
          <cell r="A2824" t="str">
            <v>C032449</v>
          </cell>
          <cell r="B2824">
            <v>5310</v>
          </cell>
          <cell r="D2824" t="str">
            <v>Revere 7W2 Reconductoring</v>
          </cell>
          <cell r="E2824" t="str">
            <v>P_Electric Distribution Line MA</v>
          </cell>
          <cell r="G2824" t="str">
            <v>45</v>
          </cell>
          <cell r="H2824" t="str">
            <v>15</v>
          </cell>
          <cell r="I2824" t="str">
            <v>HALL, TIMOTHY</v>
          </cell>
          <cell r="J2824" t="str">
            <v>System Capacity &amp; Performance</v>
          </cell>
          <cell r="K2824" t="str">
            <v>D_Non-REP LINE OTHER</v>
          </cell>
          <cell r="L2824" t="str">
            <v>Load Relief</v>
          </cell>
          <cell r="M2824" t="str">
            <v>Specific</v>
          </cell>
          <cell r="O2824" t="str">
            <v>open</v>
          </cell>
          <cell r="P2824">
            <v>8499</v>
          </cell>
          <cell r="Q2824" t="str">
            <v>C32449</v>
          </cell>
          <cell r="R2824">
            <v>39962</v>
          </cell>
          <cell r="S2824" t="str">
            <v>moreia</v>
          </cell>
          <cell r="U2824" t="str">
            <v>Reconductor 1420 feet of 500 AL XLP underground getaway cable with 1000 kcmil CU UG cable from station breaker to MH-A30 on Revere Beach Pkwy and from MH-A30 up to riser pole 469 on Winthrop Av. Also replace 2105 feet of 350kcmil AL a</v>
          </cell>
          <cell r="V2824" t="str">
            <v xml:space="preserve">  </v>
          </cell>
          <cell r="W2824" t="str">
            <v>Revere 7W2 feeder is projected to reach 118% of its summer normal _x000D_
thermal rating during the 2009 summer peak period.</v>
          </cell>
          <cell r="X2824" t="str">
            <v>Div Ops-NE Electric</v>
          </cell>
          <cell r="Y2824" t="str">
            <v>75005310E</v>
          </cell>
          <cell r="Z2824" t="str">
            <v>MAE1000 - MA Electric Distribution PC</v>
          </cell>
          <cell r="AA2824" t="str">
            <v>NONE</v>
          </cell>
          <cell r="AB2824" t="str">
            <v>SUB #7 REVERE - RAILROAD STREET, RE</v>
          </cell>
          <cell r="AC2824" t="str">
            <v>A1 C0 X0</v>
          </cell>
          <cell r="AE2824">
            <v>4</v>
          </cell>
          <cell r="AF2824" t="str">
            <v>4</v>
          </cell>
          <cell r="AG2824">
            <v>41213</v>
          </cell>
          <cell r="AH2824">
            <v>666250</v>
          </cell>
        </row>
        <row r="2825">
          <cell r="A2825" t="str">
            <v>C032451</v>
          </cell>
          <cell r="B2825">
            <v>5310</v>
          </cell>
          <cell r="D2825" t="str">
            <v>N Used Faraday Replace T3 w/ 7.5mva</v>
          </cell>
          <cell r="E2825" t="str">
            <v>P_Electric Distribution Sub MA</v>
          </cell>
          <cell r="G2825" t="str">
            <v>28</v>
          </cell>
          <cell r="H2825" t="str">
            <v>NONE</v>
          </cell>
          <cell r="I2825" t="str">
            <v>SAENZ, JENNY</v>
          </cell>
          <cell r="J2825" t="str">
            <v>Asset Condition</v>
          </cell>
          <cell r="K2825" t="str">
            <v>D_Non-REP SUB OTHER</v>
          </cell>
          <cell r="L2825" t="str">
            <v>Asset Replacement</v>
          </cell>
          <cell r="M2825" t="str">
            <v>Specific</v>
          </cell>
          <cell r="O2825" t="str">
            <v>cancelled</v>
          </cell>
          <cell r="P2825">
            <v>7227</v>
          </cell>
          <cell r="Q2825" t="str">
            <v>C32451</v>
          </cell>
          <cell r="R2825">
            <v>39963</v>
          </cell>
          <cell r="S2825" t="str">
            <v>duffjo</v>
          </cell>
          <cell r="U2825" t="str">
            <v>Replace the Faraday T3 transformer with a 7500 kva LTC unit.  It will connect in parallel with existing Faraday T1&amp;2, therefore match impedance.  Also, connect into the LTC paralleling control scheme. Add EMS if possible.</v>
          </cell>
          <cell r="V2825" t="str">
            <v>Cost est based on 500k cost of unit plus 250k installation</v>
          </cell>
          <cell r="W2825" t="str">
            <v>Temp Faraday T3 is rated 5mva and projected at 122%SN by summer 2011</v>
          </cell>
          <cell r="X2825" t="str">
            <v>Div Ops-NE Electric</v>
          </cell>
          <cell r="Y2825" t="str">
            <v>75005310E</v>
          </cell>
          <cell r="Z2825" t="str">
            <v>MAE1000 - MA Electric Distribution PC</v>
          </cell>
          <cell r="AA2825" t="str">
            <v>NONE</v>
          </cell>
          <cell r="AB2825" t="str">
            <v>SUB #11 FARADAY ST, WORCESTER</v>
          </cell>
          <cell r="AE2825">
            <v>0</v>
          </cell>
          <cell r="AK2825">
            <v>41032</v>
          </cell>
        </row>
        <row r="2826">
          <cell r="A2826" t="str">
            <v>C032490</v>
          </cell>
          <cell r="B2826">
            <v>5310</v>
          </cell>
          <cell r="C2826" t="str">
            <v>Massachusetts - East</v>
          </cell>
          <cell r="D2826" t="str">
            <v>Whitins Pond add fdr position</v>
          </cell>
          <cell r="E2826" t="str">
            <v>P_Electric Distribution Sub MA</v>
          </cell>
          <cell r="G2826" t="str">
            <v>36</v>
          </cell>
          <cell r="H2826" t="str">
            <v>14</v>
          </cell>
          <cell r="I2826" t="str">
            <v>THOMPSON, JOHN</v>
          </cell>
          <cell r="J2826" t="str">
            <v>System Capacity &amp; Performance</v>
          </cell>
          <cell r="K2826" t="str">
            <v>D_Non-REP SUB OTHER</v>
          </cell>
          <cell r="L2826" t="str">
            <v>Load Relief</v>
          </cell>
          <cell r="M2826" t="str">
            <v>Specific</v>
          </cell>
          <cell r="O2826" t="str">
            <v>cancelled</v>
          </cell>
          <cell r="P2826">
            <v>7599</v>
          </cell>
          <cell r="Q2826" t="str">
            <v>C32490</v>
          </cell>
          <cell r="R2826">
            <v>39965</v>
          </cell>
          <cell r="S2826" t="str">
            <v>huyckm</v>
          </cell>
          <cell r="U2826" t="str">
            <v>Add TWO fdr positionS to Whitins Pond to install new feederS to relieve the 320w1,321w1,320w3 Millbury 403W2, Depot 335W3.</v>
          </cell>
          <cell r="V2826" t="str">
            <v>Cancelled as per email from Susan Mburu on 3/7/14.</v>
          </cell>
          <cell r="W2826" t="str">
            <v>To relieve the Millvury 304W2 and Depot 335W3 the new feeder from Whitins Pond will be installed</v>
          </cell>
          <cell r="X2826" t="str">
            <v>Div Ops-NE Electric</v>
          </cell>
          <cell r="Y2826" t="str">
            <v>75005310E</v>
          </cell>
          <cell r="Z2826" t="str">
            <v>MAE1000 - MA Electric Distribution PC</v>
          </cell>
          <cell r="AA2826" t="str">
            <v>NONE</v>
          </cell>
          <cell r="AB2826" t="str">
            <v>SUB #320 WHITINS POND, NORTHBRIDGE</v>
          </cell>
          <cell r="AE2826">
            <v>2</v>
          </cell>
          <cell r="AF2826" t="str">
            <v>2</v>
          </cell>
          <cell r="AG2826">
            <v>40106</v>
          </cell>
          <cell r="AH2826">
            <v>100000</v>
          </cell>
          <cell r="AK2826">
            <v>41707</v>
          </cell>
        </row>
        <row r="2827">
          <cell r="A2827" t="str">
            <v>C032491</v>
          </cell>
          <cell r="B2827">
            <v>5310</v>
          </cell>
          <cell r="C2827" t="str">
            <v>Massachusetts - East</v>
          </cell>
          <cell r="D2827" t="str">
            <v>Whitins Pond new feeder</v>
          </cell>
          <cell r="E2827" t="str">
            <v>P_Electric Distribution Line MA</v>
          </cell>
          <cell r="G2827" t="str">
            <v>31</v>
          </cell>
          <cell r="H2827" t="str">
            <v>13</v>
          </cell>
          <cell r="I2827" t="str">
            <v>THOMPSON, JOHN</v>
          </cell>
          <cell r="J2827" t="str">
            <v>System Capacity &amp; Performance</v>
          </cell>
          <cell r="K2827" t="str">
            <v>D_Non-REP LINE OTHER</v>
          </cell>
          <cell r="L2827" t="str">
            <v>Load Relief</v>
          </cell>
          <cell r="M2827" t="str">
            <v>Specific</v>
          </cell>
          <cell r="O2827" t="str">
            <v>cancelled</v>
          </cell>
          <cell r="P2827">
            <v>8806</v>
          </cell>
          <cell r="Q2827" t="str">
            <v>C32491</v>
          </cell>
          <cell r="R2827">
            <v>39965</v>
          </cell>
          <cell r="S2827" t="str">
            <v>huyckm</v>
          </cell>
          <cell r="U2827" t="str">
            <v>Extend 320W6 5.0 mi OH with 477 AL spacer cable alng Chestnut St, Hill St, Fowler Rd, Sutton St extension, Northbridge to Hartford Ave, Upton.  Relieve 335W3 and 304W2.</v>
          </cell>
          <cell r="V2827" t="str">
            <v xml:space="preserve">  </v>
          </cell>
          <cell r="W2827" t="str">
            <v xml:space="preserve">  </v>
          </cell>
          <cell r="X2827" t="str">
            <v>Div Ops-NE Electric</v>
          </cell>
          <cell r="Y2827" t="str">
            <v>75005310E</v>
          </cell>
          <cell r="Z2827" t="str">
            <v>MAE1000 - MA Electric Distribution PC</v>
          </cell>
          <cell r="AA2827" t="str">
            <v>NONE</v>
          </cell>
          <cell r="AB2827" t="str">
            <v>MASS PLANT - MA 5310 - MAE1000</v>
          </cell>
          <cell r="AE2827">
            <v>0</v>
          </cell>
          <cell r="AK2827">
            <v>41051</v>
          </cell>
        </row>
        <row r="2828">
          <cell r="A2828" t="str">
            <v>C032492</v>
          </cell>
          <cell r="B2828">
            <v>5310</v>
          </cell>
          <cell r="D2828" t="str">
            <v>Uxbridge 321W2 Tie</v>
          </cell>
          <cell r="E2828" t="str">
            <v>P_Electric Distribution Line MA</v>
          </cell>
          <cell r="G2828" t="str">
            <v>27</v>
          </cell>
          <cell r="H2828" t="str">
            <v>NONE</v>
          </cell>
          <cell r="I2828" t="str">
            <v>THOMPSON, JOHN</v>
          </cell>
          <cell r="J2828" t="str">
            <v>System Capacity &amp; Performance</v>
          </cell>
          <cell r="K2828" t="str">
            <v>D_Non-REP LINE OTHER</v>
          </cell>
          <cell r="L2828" t="str">
            <v>Load Relief</v>
          </cell>
          <cell r="M2828" t="str">
            <v>Specific</v>
          </cell>
          <cell r="O2828" t="str">
            <v>cancelled</v>
          </cell>
          <cell r="P2828">
            <v>8761</v>
          </cell>
          <cell r="Q2828" t="str">
            <v>C32492</v>
          </cell>
          <cell r="R2828">
            <v>39965</v>
          </cell>
          <cell r="S2828" t="str">
            <v>huyckm</v>
          </cell>
          <cell r="U2828" t="str">
            <v>To reduce the outage exposure of the Uxbridge 321W2 a tie will be established with Nasonville 127W40. A meter will have to install because this is a crossing of the Mass RI border.</v>
          </cell>
          <cell r="V2828" t="str">
            <v xml:space="preserve">  </v>
          </cell>
          <cell r="W2828" t="str">
            <v>This tie will reduce the outage exposure on Uxbridge 321W2</v>
          </cell>
          <cell r="X2828" t="str">
            <v>Div Ops-NE Electric</v>
          </cell>
          <cell r="Y2828" t="str">
            <v>75005310E</v>
          </cell>
          <cell r="Z2828" t="str">
            <v>MAE1000 - MA Electric Distribution PC</v>
          </cell>
          <cell r="AA2828" t="str">
            <v>NONE</v>
          </cell>
          <cell r="AB2828" t="str">
            <v>MASS PLANT - MA 5310 - MAE1000</v>
          </cell>
          <cell r="AE2828">
            <v>2</v>
          </cell>
          <cell r="AF2828" t="str">
            <v>2</v>
          </cell>
          <cell r="AG2828">
            <v>40106</v>
          </cell>
          <cell r="AH2828">
            <v>100000</v>
          </cell>
          <cell r="AK2828">
            <v>41081</v>
          </cell>
        </row>
        <row r="2829">
          <cell r="A2829" t="str">
            <v>C032500</v>
          </cell>
          <cell r="B2829">
            <v>5310</v>
          </cell>
          <cell r="D2829" t="str">
            <v>BS S.Wren Add 23kV brk position</v>
          </cell>
          <cell r="E2829" t="str">
            <v>P_Electric Sub-Transmission Sub MA</v>
          </cell>
          <cell r="G2829" t="str">
            <v>NONE</v>
          </cell>
          <cell r="H2829" t="str">
            <v>NONE</v>
          </cell>
          <cell r="L2829" t="str">
            <v>Load Relief</v>
          </cell>
          <cell r="M2829" t="str">
            <v>Specific</v>
          </cell>
          <cell r="O2829" t="str">
            <v>cancelled</v>
          </cell>
          <cell r="Q2829" t="str">
            <v>C32500</v>
          </cell>
          <cell r="R2829">
            <v>39967</v>
          </cell>
          <cell r="S2829" t="str">
            <v>duffjo</v>
          </cell>
          <cell r="U2829" t="str">
            <v>Install a 23kV bay and breaker position at South Wrentham sub to provide service to a fourth 23kV line.</v>
          </cell>
          <cell r="V2829" t="str">
            <v xml:space="preserve">  </v>
          </cell>
          <cell r="W2829" t="str">
            <v xml:space="preserve">Needed for 23kV capacity in Wrentham/Foxboro area to allow 2287 to serve 2 new MITS stations that may be needed on Rt1 near Gillette. </v>
          </cell>
          <cell r="X2829" t="str">
            <v>Div Ops-NE Electric</v>
          </cell>
          <cell r="Y2829" t="str">
            <v>75005310T</v>
          </cell>
          <cell r="Z2829" t="str">
            <v>FRT5000 - FR Transmission Profit Center</v>
          </cell>
          <cell r="AA2829" t="str">
            <v>NONE</v>
          </cell>
          <cell r="AB2829" t="str">
            <v>SUB #3422 SOUTH WRENTHAM, WRENTHAM</v>
          </cell>
          <cell r="AE2829">
            <v>0</v>
          </cell>
          <cell r="AK2829">
            <v>40088</v>
          </cell>
        </row>
        <row r="2830">
          <cell r="A2830" t="str">
            <v>C032501</v>
          </cell>
          <cell r="B2830">
            <v>5310</v>
          </cell>
          <cell r="D2830" t="str">
            <v>BS WREN Inst 23kV line to Crocker</v>
          </cell>
          <cell r="E2830" t="str">
            <v>P_Electric Sub-Transmission Line MA</v>
          </cell>
          <cell r="G2830" t="str">
            <v>NONE</v>
          </cell>
          <cell r="H2830" t="str">
            <v>NONE</v>
          </cell>
          <cell r="J2830" t="str">
            <v>System Capacity &amp; Performance</v>
          </cell>
          <cell r="L2830" t="str">
            <v>Load Relief</v>
          </cell>
          <cell r="M2830" t="str">
            <v>Specific</v>
          </cell>
          <cell r="O2830" t="str">
            <v>cancelled</v>
          </cell>
          <cell r="P2830">
            <v>7846</v>
          </cell>
          <cell r="Q2830" t="str">
            <v>C32501</v>
          </cell>
          <cell r="R2830">
            <v>39967</v>
          </cell>
          <cell r="S2830" t="str">
            <v>duffjo</v>
          </cell>
          <cell r="U2830" t="str">
            <v>Install six mile 23kV line from South Wrentham sub new breaker position to Crocker Pond sub via Rt1A, East Bacon, and Rt1.</v>
          </cell>
          <cell r="V2830" t="str">
            <v xml:space="preserve">  </v>
          </cell>
          <cell r="W2830" t="str">
            <v xml:space="preserve">  </v>
          </cell>
          <cell r="X2830" t="str">
            <v>Div Ops-NE Electric</v>
          </cell>
          <cell r="Y2830" t="str">
            <v>75005310T</v>
          </cell>
          <cell r="Z2830" t="str">
            <v>FRT5000 - FR Transmission Profit Center</v>
          </cell>
          <cell r="AA2830" t="str">
            <v>NONE</v>
          </cell>
          <cell r="AB2830" t="str">
            <v>MASS PLANT - MA 5310 - MAE1000</v>
          </cell>
          <cell r="AE2830">
            <v>0</v>
          </cell>
          <cell r="AK2830">
            <v>40088</v>
          </cell>
        </row>
        <row r="2831">
          <cell r="A2831" t="str">
            <v>C032506</v>
          </cell>
          <cell r="B2831">
            <v>5310</v>
          </cell>
          <cell r="D2831" t="str">
            <v>Grafton ST#9:Repl 13kVCT's</v>
          </cell>
          <cell r="E2831" t="str">
            <v>P_Electric Distribution Sub MA</v>
          </cell>
          <cell r="F2831" t="str">
            <v>USSC0710P303C</v>
          </cell>
          <cell r="G2831" t="str">
            <v>42</v>
          </cell>
          <cell r="H2831" t="str">
            <v>NONE</v>
          </cell>
          <cell r="I2831" t="str">
            <v>EMBRIANO, JOHN</v>
          </cell>
          <cell r="J2831" t="str">
            <v>Damage/Failure</v>
          </cell>
          <cell r="K2831" t="str">
            <v>D_Non-REP SUB OTHER</v>
          </cell>
          <cell r="L2831" t="str">
            <v>Damage/Failure</v>
          </cell>
          <cell r="M2831" t="str">
            <v>Specific</v>
          </cell>
          <cell r="O2831" t="str">
            <v>Closed</v>
          </cell>
          <cell r="P2831">
            <v>7308</v>
          </cell>
          <cell r="Q2831" t="str">
            <v>C32506</v>
          </cell>
          <cell r="R2831">
            <v>39969</v>
          </cell>
          <cell r="S2831" t="str">
            <v>perico</v>
          </cell>
          <cell r="U2831" t="str">
            <v>Grafton ST#9:Repl 13kVCT's</v>
          </cell>
          <cell r="V2831" t="str">
            <v xml:space="preserve">  </v>
          </cell>
          <cell r="W2831" t="str">
            <v>The CT's at Grafton St are of such a low accuracy that they saturate during faults and do not give proper indications to realy schemes. This results in overtripping for faults and resulting customer outages.</v>
          </cell>
          <cell r="X2831" t="str">
            <v>Div Ops-NE Electric</v>
          </cell>
          <cell r="Y2831" t="str">
            <v>75005310E</v>
          </cell>
          <cell r="Z2831" t="str">
            <v>MAE1000 - MA Electric Distribution PC</v>
          </cell>
          <cell r="AA2831" t="str">
            <v>NONE</v>
          </cell>
          <cell r="AB2831" t="str">
            <v>SUB #9 GRAFTON ST, WORCESTER</v>
          </cell>
          <cell r="AE2831">
            <v>3</v>
          </cell>
          <cell r="AF2831" t="str">
            <v>3</v>
          </cell>
          <cell r="AG2831">
            <v>41213</v>
          </cell>
          <cell r="AH2831">
            <v>1222500</v>
          </cell>
          <cell r="AI2831">
            <v>0</v>
          </cell>
          <cell r="AJ2831">
            <v>0</v>
          </cell>
          <cell r="AK2831">
            <v>0</v>
          </cell>
          <cell r="AL2831">
            <v>1</v>
          </cell>
          <cell r="AM2831">
            <v>0</v>
          </cell>
          <cell r="AN2831">
            <v>1</v>
          </cell>
        </row>
        <row r="2832">
          <cell r="A2832" t="str">
            <v>C032530</v>
          </cell>
          <cell r="B2832">
            <v>5310</v>
          </cell>
          <cell r="D2832" t="str">
            <v>Martine/State Somerset Reconductor</v>
          </cell>
          <cell r="E2832" t="str">
            <v>P_Electric Distribution Line MA</v>
          </cell>
          <cell r="G2832" t="str">
            <v>36</v>
          </cell>
          <cell r="H2832" t="str">
            <v>15</v>
          </cell>
          <cell r="I2832" t="str">
            <v>MOKEY, MICHAEL</v>
          </cell>
          <cell r="J2832" t="str">
            <v>Asset Condition</v>
          </cell>
          <cell r="K2832" t="str">
            <v>D_REP-Conductor Replacement</v>
          </cell>
          <cell r="L2832" t="str">
            <v>Asset Replacement</v>
          </cell>
          <cell r="M2832" t="str">
            <v>Specific</v>
          </cell>
          <cell r="O2832" t="str">
            <v>Closed</v>
          </cell>
          <cell r="P2832">
            <v>8283</v>
          </cell>
          <cell r="Q2832" t="str">
            <v>C32530</v>
          </cell>
          <cell r="R2832">
            <v>39972</v>
          </cell>
          <cell r="S2832" t="str">
            <v>bauer</v>
          </cell>
          <cell r="U2832" t="str">
            <v>Reconductor 5300 circuit feet of existing Gray Spacer cable with 477 spacer cable, from pole , through pole , Martine St/State Rd in Fall River, MA.</v>
          </cell>
          <cell r="V2832" t="str">
            <v xml:space="preserve">  </v>
          </cell>
          <cell r="W2832" t="str">
            <v>A review of the reliability performance of the distribution system in the towns of Somerset, Swansea and Dighton reveals that a substantial number of outages can be attributed to faults related to the poor condition of grey spacer cable installed from the</v>
          </cell>
          <cell r="X2832" t="str">
            <v>Div Ops-NE Electric</v>
          </cell>
          <cell r="Y2832" t="str">
            <v>75005310E</v>
          </cell>
          <cell r="Z2832" t="str">
            <v>MAE1000 - MA Electric Distribution PC</v>
          </cell>
          <cell r="AA2832" t="str">
            <v>NONE</v>
          </cell>
          <cell r="AB2832" t="str">
            <v>MASS PLANT - MA 5310 - MAE1000</v>
          </cell>
          <cell r="AE2832">
            <v>3</v>
          </cell>
          <cell r="AF2832" t="str">
            <v>3</v>
          </cell>
          <cell r="AG2832">
            <v>40252</v>
          </cell>
          <cell r="AH2832">
            <v>375692</v>
          </cell>
          <cell r="AI2832">
            <v>0</v>
          </cell>
          <cell r="AJ2832">
            <v>0</v>
          </cell>
          <cell r="AK2832">
            <v>0</v>
          </cell>
          <cell r="AL2832">
            <v>0</v>
          </cell>
          <cell r="AM2832">
            <v>1</v>
          </cell>
          <cell r="AN2832">
            <v>1</v>
          </cell>
        </row>
        <row r="2833">
          <cell r="A2833" t="str">
            <v>C032531</v>
          </cell>
          <cell r="B2833">
            <v>5310</v>
          </cell>
          <cell r="D2833" t="str">
            <v>Palmer St Somerset Reconductor Sp C</v>
          </cell>
          <cell r="E2833" t="str">
            <v>P_Electric Distribution Line MA</v>
          </cell>
          <cell r="G2833" t="str">
            <v>36</v>
          </cell>
          <cell r="H2833" t="str">
            <v>NONE</v>
          </cell>
          <cell r="I2833" t="str">
            <v>PANOS, RAFAEL</v>
          </cell>
          <cell r="J2833" t="str">
            <v>System Capacity &amp; Performance</v>
          </cell>
          <cell r="K2833" t="str">
            <v>D_REP-Conductor Replacement</v>
          </cell>
          <cell r="L2833" t="str">
            <v>Reliability - Dist</v>
          </cell>
          <cell r="M2833" t="str">
            <v>Specific</v>
          </cell>
          <cell r="O2833" t="str">
            <v>Closed</v>
          </cell>
          <cell r="P2833">
            <v>8409</v>
          </cell>
          <cell r="Q2833" t="str">
            <v>C32531</v>
          </cell>
          <cell r="R2833">
            <v>39972</v>
          </cell>
          <cell r="S2833" t="str">
            <v>bauer</v>
          </cell>
          <cell r="U2833" t="str">
            <v>Reconductor 3500 circuit feet of existing Gray Spacer cable with 477 spacer cable conductor, from pole , through pole , Palmer St, Somerset, MA.</v>
          </cell>
          <cell r="V2833" t="str">
            <v xml:space="preserve">  </v>
          </cell>
          <cell r="W2833" t="str">
            <v>A review of the reliability performance of the distribution system in the towns of Somerset, Swansea and Dighton reveals that a substantial number of outages can be attributed to faults related to the poor condition of grey spacer cable installed from the</v>
          </cell>
          <cell r="X2833" t="str">
            <v>Div Ops-NE Electric</v>
          </cell>
          <cell r="Y2833" t="str">
            <v>75005310E</v>
          </cell>
          <cell r="Z2833" t="str">
            <v>MAE1000 - MA Electric Distribution PC</v>
          </cell>
          <cell r="AA2833" t="str">
            <v>NONE</v>
          </cell>
          <cell r="AB2833" t="str">
            <v>MASS PLANT - MA 5310 - MAE1000</v>
          </cell>
          <cell r="AE2833">
            <v>3</v>
          </cell>
          <cell r="AF2833" t="str">
            <v>3</v>
          </cell>
          <cell r="AG2833">
            <v>40252</v>
          </cell>
          <cell r="AH2833">
            <v>431517</v>
          </cell>
          <cell r="AI2833">
            <v>0</v>
          </cell>
          <cell r="AJ2833">
            <v>0</v>
          </cell>
          <cell r="AK2833">
            <v>0</v>
          </cell>
          <cell r="AL2833">
            <v>0</v>
          </cell>
          <cell r="AM2833">
            <v>1</v>
          </cell>
          <cell r="AN2833">
            <v>1</v>
          </cell>
        </row>
        <row r="2834">
          <cell r="A2834" t="str">
            <v>C032533</v>
          </cell>
          <cell r="B2834">
            <v>5310</v>
          </cell>
          <cell r="D2834" t="str">
            <v>Center St Somerset Reconductor</v>
          </cell>
          <cell r="E2834" t="str">
            <v>P_Electric Distribution Line MA</v>
          </cell>
          <cell r="G2834" t="str">
            <v>36</v>
          </cell>
          <cell r="H2834" t="str">
            <v>15</v>
          </cell>
          <cell r="I2834" t="str">
            <v>MOKEY, MICHAEL</v>
          </cell>
          <cell r="J2834" t="str">
            <v>System Capacity &amp; Performance</v>
          </cell>
          <cell r="K2834" t="str">
            <v>D_Non-REP LINE OTHER</v>
          </cell>
          <cell r="L2834" t="str">
            <v>Reliability - Dist</v>
          </cell>
          <cell r="M2834" t="str">
            <v>Specific</v>
          </cell>
          <cell r="O2834" t="str">
            <v>open</v>
          </cell>
          <cell r="P2834">
            <v>7888</v>
          </cell>
          <cell r="Q2834" t="str">
            <v>C32533</v>
          </cell>
          <cell r="R2834">
            <v>39972</v>
          </cell>
          <cell r="S2834" t="str">
            <v>bauer</v>
          </cell>
          <cell r="U2834" t="str">
            <v>Reconductor 2200 circuit feet of existing Gray Spacer cable  with 477 spacer cable conductor, on Center St east of Route 138 in Somerset, MA.</v>
          </cell>
          <cell r="V2834" t="str">
            <v xml:space="preserve">  </v>
          </cell>
          <cell r="W2834" t="str">
            <v>A review of the reliability performance of the distribution system in the towns of Somerset, Swansea and Dighton reveals that a substantial number of outages can be attributed to faults related to the poor condition of grey spacer cable installed from the</v>
          </cell>
          <cell r="X2834" t="str">
            <v>Div Ops-NE Electric</v>
          </cell>
          <cell r="Y2834" t="str">
            <v>75005310E</v>
          </cell>
          <cell r="Z2834" t="str">
            <v>MAE1000 - MA Electric Distribution PC</v>
          </cell>
          <cell r="AA2834" t="str">
            <v>NONE</v>
          </cell>
          <cell r="AB2834" t="str">
            <v>MASS PLANT - MA 5310 - MAE1000</v>
          </cell>
          <cell r="AC2834" t="str">
            <v>A0 C1 X0</v>
          </cell>
          <cell r="AE2834">
            <v>3</v>
          </cell>
          <cell r="AF2834" t="str">
            <v>3</v>
          </cell>
          <cell r="AG2834">
            <v>40245</v>
          </cell>
          <cell r="AH2834">
            <v>114205</v>
          </cell>
        </row>
        <row r="2835">
          <cell r="A2835" t="str">
            <v>C032534</v>
          </cell>
          <cell r="B2835">
            <v>5310</v>
          </cell>
          <cell r="D2835" t="str">
            <v>Somerset Ave (North of Ctr St) Rec</v>
          </cell>
          <cell r="E2835" t="str">
            <v>P_Electric Distribution Line MA</v>
          </cell>
          <cell r="G2835" t="str">
            <v>36</v>
          </cell>
          <cell r="H2835" t="str">
            <v>NONE</v>
          </cell>
          <cell r="I2835" t="str">
            <v>PANOS, RAFAEL</v>
          </cell>
          <cell r="J2835" t="str">
            <v>Asset Condition</v>
          </cell>
          <cell r="K2835" t="str">
            <v>D_Non-REP LINE OTHER</v>
          </cell>
          <cell r="L2835" t="str">
            <v>Asset Replacement</v>
          </cell>
          <cell r="M2835" t="str">
            <v>Specific</v>
          </cell>
          <cell r="O2835" t="str">
            <v>Closed</v>
          </cell>
          <cell r="P2835">
            <v>8654</v>
          </cell>
          <cell r="Q2835" t="str">
            <v>C32534</v>
          </cell>
          <cell r="R2835">
            <v>39972</v>
          </cell>
          <cell r="S2835" t="str">
            <v>bauer</v>
          </cell>
          <cell r="U2835" t="str">
            <v>Reconductor 4200 circuit feet of existing Gray Spacer cable  with 477 spacer cable conductor, north of Center St, Somerset, MA.</v>
          </cell>
          <cell r="V2835" t="str">
            <v xml:space="preserve">  </v>
          </cell>
          <cell r="W2835" t="str">
            <v>A review of the reliability performance of the distribution system in the towns of Somerset, Swansea and Dighton reveals that a substantial number of outages can be attributed to faults related to the poor condition of grey spacer cable installed from the</v>
          </cell>
          <cell r="X2835" t="str">
            <v>Div Ops-NE Electric</v>
          </cell>
          <cell r="Y2835" t="str">
            <v>75005310E</v>
          </cell>
          <cell r="Z2835" t="str">
            <v>MAE1000 - MA Electric Distribution PC</v>
          </cell>
          <cell r="AA2835" t="str">
            <v>NONE</v>
          </cell>
          <cell r="AB2835" t="str">
            <v>MASS PLANT - MA 5310 - MAE1000</v>
          </cell>
          <cell r="AE2835">
            <v>3</v>
          </cell>
          <cell r="AF2835" t="str">
            <v>3</v>
          </cell>
          <cell r="AG2835">
            <v>40252</v>
          </cell>
          <cell r="AH2835">
            <v>436702</v>
          </cell>
          <cell r="AI2835">
            <v>0</v>
          </cell>
          <cell r="AJ2835">
            <v>0</v>
          </cell>
          <cell r="AK2835">
            <v>0</v>
          </cell>
          <cell r="AL2835">
            <v>0</v>
          </cell>
          <cell r="AM2835">
            <v>1</v>
          </cell>
          <cell r="AN2835">
            <v>1</v>
          </cell>
        </row>
        <row r="2836">
          <cell r="A2836" t="str">
            <v>C032535</v>
          </cell>
          <cell r="B2836">
            <v>5310</v>
          </cell>
          <cell r="D2836" t="str">
            <v>Somerset Ave (btw Cnt &amp; Elm) Rec</v>
          </cell>
          <cell r="E2836" t="str">
            <v>P_Electric Distribution Line MA</v>
          </cell>
          <cell r="G2836" t="str">
            <v>36</v>
          </cell>
          <cell r="H2836" t="str">
            <v>NONE</v>
          </cell>
          <cell r="I2836" t="str">
            <v>PANOS, RAFAEL</v>
          </cell>
          <cell r="J2836" t="str">
            <v>Asset Condition</v>
          </cell>
          <cell r="K2836" t="str">
            <v>D_Non-REP LINE OTHER</v>
          </cell>
          <cell r="L2836" t="str">
            <v>Asset Replacement</v>
          </cell>
          <cell r="M2836" t="str">
            <v>Specific</v>
          </cell>
          <cell r="O2836" t="str">
            <v>Closed</v>
          </cell>
          <cell r="P2836">
            <v>8653</v>
          </cell>
          <cell r="Q2836" t="str">
            <v>C32535</v>
          </cell>
          <cell r="R2836">
            <v>39972</v>
          </cell>
          <cell r="S2836" t="str">
            <v>bauer</v>
          </cell>
          <cell r="U2836" t="str">
            <v>Reconductor 2600 circuit feet of existing Gray Spacer cable  with 477 spacer cable conductor on Somerset Ave, between Center and Elm St in Somerset, MA.</v>
          </cell>
          <cell r="V2836" t="str">
            <v xml:space="preserve">  </v>
          </cell>
          <cell r="W2836" t="str">
            <v>A review of the reliability performance of the distribution system in the towns of Somerset, Swansea and Dighton reveals that a substantial number of outages can be attributed to faults related to the poor condition of grey spacer cable installed from the</v>
          </cell>
          <cell r="X2836" t="str">
            <v>Div Ops-NE Electric</v>
          </cell>
          <cell r="Y2836" t="str">
            <v>75005310E</v>
          </cell>
          <cell r="Z2836" t="str">
            <v>MAE1000 - MA Electric Distribution PC</v>
          </cell>
          <cell r="AA2836" t="str">
            <v>NONE</v>
          </cell>
          <cell r="AB2836" t="str">
            <v>MASS PLANT - MA 5310 - MAE1000</v>
          </cell>
          <cell r="AE2836">
            <v>3</v>
          </cell>
          <cell r="AF2836" t="str">
            <v>3</v>
          </cell>
          <cell r="AG2836">
            <v>40252</v>
          </cell>
          <cell r="AH2836">
            <v>228927</v>
          </cell>
          <cell r="AI2836">
            <v>0</v>
          </cell>
          <cell r="AJ2836">
            <v>0</v>
          </cell>
          <cell r="AK2836">
            <v>1</v>
          </cell>
          <cell r="AL2836">
            <v>0</v>
          </cell>
          <cell r="AM2836">
            <v>1</v>
          </cell>
          <cell r="AN2836">
            <v>1</v>
          </cell>
        </row>
        <row r="2837">
          <cell r="A2837" t="str">
            <v>C032536</v>
          </cell>
          <cell r="B2837">
            <v>5310</v>
          </cell>
          <cell r="C2837" t="str">
            <v>Massachusetts - East</v>
          </cell>
          <cell r="D2837" t="str">
            <v>Brayton Ave Somerset Reconductor</v>
          </cell>
          <cell r="E2837" t="str">
            <v>P_Electric Distribution Line MA</v>
          </cell>
          <cell r="G2837" t="str">
            <v>36</v>
          </cell>
          <cell r="H2837" t="str">
            <v>15</v>
          </cell>
          <cell r="I2837" t="str">
            <v>MOKEY, MICHAEL</v>
          </cell>
          <cell r="J2837" t="str">
            <v>Asset Condition</v>
          </cell>
          <cell r="K2837" t="str">
            <v>D_REP-Conductor Replacement</v>
          </cell>
          <cell r="L2837" t="str">
            <v>Asset Replacement</v>
          </cell>
          <cell r="M2837" t="str">
            <v>Specific</v>
          </cell>
          <cell r="O2837" t="str">
            <v>Closed</v>
          </cell>
          <cell r="P2837">
            <v>7772</v>
          </cell>
          <cell r="Q2837" t="str">
            <v>C32536</v>
          </cell>
          <cell r="R2837">
            <v>39972</v>
          </cell>
          <cell r="S2837" t="str">
            <v>bauer</v>
          </cell>
          <cell r="U2837" t="str">
            <v>Reconductor 2200 circuit feet of existing Gray Spacer cable  with 477 spacer cable conductor, along Brayton Ave, Somerset, MA.</v>
          </cell>
          <cell r="V2837" t="str">
            <v>Resanction from 13,600 to 211,000 Mike Mokey. Document attached details on justification and scope tab</v>
          </cell>
          <cell r="W2837" t="str">
            <v>A review of the reliability performance of the distribution system in the towns of Somerset, Swansea and Dighton reveals that a substantial number of outages can be attributed to faults related to the poor condition of grey spacer cable installed from the</v>
          </cell>
          <cell r="X2837" t="str">
            <v>Div Ops-NE Electric</v>
          </cell>
          <cell r="Y2837" t="str">
            <v>75005310E</v>
          </cell>
          <cell r="Z2837" t="str">
            <v>MAE1000 - MA Electric Distribution PC</v>
          </cell>
          <cell r="AA2837" t="str">
            <v>NONE</v>
          </cell>
          <cell r="AB2837" t="str">
            <v>MASS PLANT - MA 5310 - MAE1000</v>
          </cell>
          <cell r="AE2837">
            <v>4</v>
          </cell>
          <cell r="AF2837" t="str">
            <v>4</v>
          </cell>
          <cell r="AG2837">
            <v>41487</v>
          </cell>
          <cell r="AH2837">
            <v>211000</v>
          </cell>
          <cell r="AI2837">
            <v>0</v>
          </cell>
          <cell r="AJ2837">
            <v>0</v>
          </cell>
          <cell r="AK2837">
            <v>1</v>
          </cell>
          <cell r="AL2837">
            <v>0</v>
          </cell>
          <cell r="AM2837">
            <v>1</v>
          </cell>
          <cell r="AN2837">
            <v>1</v>
          </cell>
        </row>
        <row r="2838">
          <cell r="A2838" t="str">
            <v>C032537</v>
          </cell>
          <cell r="B2838">
            <v>5310</v>
          </cell>
          <cell r="C2838" t="str">
            <v>Massachusetts - East</v>
          </cell>
          <cell r="D2838" t="str">
            <v>Amy &amp; Delaware Somerset Reconductor</v>
          </cell>
          <cell r="E2838" t="str">
            <v>P_Electric Distribution Line MA</v>
          </cell>
          <cell r="G2838" t="str">
            <v>36</v>
          </cell>
          <cell r="H2838" t="str">
            <v>15</v>
          </cell>
          <cell r="I2838" t="str">
            <v>MOKEY, MICHAEL</v>
          </cell>
          <cell r="J2838" t="str">
            <v>Asset Condition</v>
          </cell>
          <cell r="K2838" t="str">
            <v>D_Non-REP LINE OTHER</v>
          </cell>
          <cell r="L2838" t="str">
            <v>Asset Replacement</v>
          </cell>
          <cell r="M2838" t="str">
            <v>Specific</v>
          </cell>
          <cell r="O2838" t="str">
            <v>open</v>
          </cell>
          <cell r="P2838">
            <v>7737</v>
          </cell>
          <cell r="Q2838" t="str">
            <v>C32537</v>
          </cell>
          <cell r="R2838">
            <v>39972</v>
          </cell>
          <cell r="S2838" t="str">
            <v>bauer</v>
          </cell>
          <cell r="U2838" t="str">
            <v>Reconductor 3300 circuit feet of existing Gray Spacer cable  with 477 AAC spacer cable conductor, from pole 1, along Amy and Delaware Streets in Somerset, MA.</v>
          </cell>
          <cell r="V2838" t="str">
            <v>Sanction amount from 20k to 320k submitted by Julie Spaziano. Document attached. Details on the justification and scope tab,</v>
          </cell>
          <cell r="W2838" t="str">
            <v>A review of the reliability performance of the distribution system in the towns of Somerset, Swansea and Dighton reveals that a substantial number of outages can be attributed to faults related to the poor condition of grey spacer cable installed from the</v>
          </cell>
          <cell r="X2838" t="str">
            <v>Div Ops-NE Electric</v>
          </cell>
          <cell r="Y2838" t="str">
            <v>75005310E</v>
          </cell>
          <cell r="Z2838" t="str">
            <v>MAE1000 - MA Electric Distribution PC</v>
          </cell>
          <cell r="AA2838" t="str">
            <v>NONE</v>
          </cell>
          <cell r="AB2838" t="str">
            <v>MASS PLANT - MA 5310 - MAE1000</v>
          </cell>
          <cell r="AC2838" t="str">
            <v>A1 C0 X1</v>
          </cell>
          <cell r="AE2838">
            <v>5</v>
          </cell>
          <cell r="AF2838" t="str">
            <v>5</v>
          </cell>
          <cell r="AG2838">
            <v>41667</v>
          </cell>
          <cell r="AH2838">
            <v>320000</v>
          </cell>
        </row>
        <row r="2839">
          <cell r="A2839" t="str">
            <v>C032538</v>
          </cell>
          <cell r="B2839">
            <v>5310</v>
          </cell>
          <cell r="D2839" t="str">
            <v>Chace St Somerset Reconductor</v>
          </cell>
          <cell r="E2839" t="str">
            <v>P_Electric Distribution Line MA</v>
          </cell>
          <cell r="G2839" t="str">
            <v>36</v>
          </cell>
          <cell r="H2839" t="str">
            <v>15</v>
          </cell>
          <cell r="I2839" t="str">
            <v>MOKEY, MICHAEL</v>
          </cell>
          <cell r="J2839" t="str">
            <v>Asset Condition</v>
          </cell>
          <cell r="K2839" t="str">
            <v>D_Non-REP LINE OTHER</v>
          </cell>
          <cell r="L2839" t="str">
            <v>Asset Replacement</v>
          </cell>
          <cell r="M2839" t="str">
            <v>Specific</v>
          </cell>
          <cell r="O2839" t="str">
            <v>Closed</v>
          </cell>
          <cell r="P2839">
            <v>7892</v>
          </cell>
          <cell r="Q2839" t="str">
            <v>C32538</v>
          </cell>
          <cell r="R2839">
            <v>39972</v>
          </cell>
          <cell r="S2839" t="str">
            <v>bauer</v>
          </cell>
          <cell r="U2839" t="str">
            <v>The final scope of this project is to install 5080' of 477 Spacer Cable, remove 5080' of 477 Spacer Cable. There were 35 poles installed and 35 poles removed. The final scope also includes 1000' of secondary reconductoring.</v>
          </cell>
          <cell r="V2839" t="str">
            <v xml:space="preserve">  </v>
          </cell>
          <cell r="W2839" t="str">
            <v>A review of the reliability performance of the distribution system in the towns of Somerset, Swansea and Dighton reveals that a substantial number of outages can be attributed to faults related to the poor condition of grey spacer cable installed from the</v>
          </cell>
          <cell r="X2839" t="str">
            <v>Div Ops-NE Electric</v>
          </cell>
          <cell r="Y2839" t="str">
            <v>75005310E</v>
          </cell>
          <cell r="Z2839" t="str">
            <v>MAE1000 - MA Electric Distribution PC</v>
          </cell>
          <cell r="AA2839" t="str">
            <v>NONE</v>
          </cell>
          <cell r="AB2839" t="str">
            <v>MASS PLANT - MA 5310 - MAE1000</v>
          </cell>
          <cell r="AE2839">
            <v>3</v>
          </cell>
          <cell r="AF2839" t="str">
            <v>3</v>
          </cell>
          <cell r="AG2839">
            <v>41213</v>
          </cell>
          <cell r="AH2839">
            <v>510000</v>
          </cell>
          <cell r="AI2839">
            <v>0</v>
          </cell>
          <cell r="AJ2839">
            <v>0</v>
          </cell>
          <cell r="AK2839">
            <v>0</v>
          </cell>
          <cell r="AL2839">
            <v>1</v>
          </cell>
          <cell r="AM2839">
            <v>0</v>
          </cell>
          <cell r="AN2839">
            <v>1</v>
          </cell>
        </row>
        <row r="2840">
          <cell r="A2840" t="str">
            <v>C032540</v>
          </cell>
          <cell r="B2840">
            <v>5310</v>
          </cell>
          <cell r="C2840" t="str">
            <v>Distribution - NE South</v>
          </cell>
          <cell r="D2840" t="str">
            <v>Brayton Pt Rd Somerset Reconductor</v>
          </cell>
          <cell r="E2840" t="str">
            <v>P_Electric Distribution Line MA</v>
          </cell>
          <cell r="G2840" t="str">
            <v>34</v>
          </cell>
          <cell r="H2840" t="str">
            <v>14</v>
          </cell>
          <cell r="I2840" t="str">
            <v>MOKEY, MICHAEL</v>
          </cell>
          <cell r="J2840" t="str">
            <v>Asset Condition</v>
          </cell>
          <cell r="K2840" t="str">
            <v>D_Non-REP LINE OTHER</v>
          </cell>
          <cell r="L2840" t="str">
            <v>Asset Replacement</v>
          </cell>
          <cell r="M2840" t="str">
            <v>Specific</v>
          </cell>
          <cell r="O2840" t="str">
            <v>open</v>
          </cell>
          <cell r="P2840">
            <v>7773</v>
          </cell>
          <cell r="Q2840" t="str">
            <v>C32540</v>
          </cell>
          <cell r="R2840">
            <v>39972</v>
          </cell>
          <cell r="S2840" t="str">
            <v>bauer</v>
          </cell>
          <cell r="U2840" t="str">
            <v>Reconductor 3500 circuit feet of existing Gray Spacer cable  with 477 spacer cable conductor, along Brayton Point Rd in Somerset, MA.</v>
          </cell>
          <cell r="V2840" t="str">
            <v xml:space="preserve">  </v>
          </cell>
          <cell r="W2840" t="str">
            <v>A review of the reliability performance of the distribution system in the towns of Somerset, Swansea and Dighton reveals that a substantial number of outages can be attributed to faults related to the poor condition of grey spacer cable installed from the</v>
          </cell>
          <cell r="X2840" t="str">
            <v>Div Ops-NE Electric</v>
          </cell>
          <cell r="Y2840" t="str">
            <v>75005310E</v>
          </cell>
          <cell r="Z2840" t="str">
            <v>MAE1000 - MA Electric Distribution PC</v>
          </cell>
          <cell r="AA2840" t="str">
            <v>NONE</v>
          </cell>
          <cell r="AB2840" t="str">
            <v>MASS PLANT - MA 5310 - MAE1000</v>
          </cell>
          <cell r="AC2840" t="str">
            <v>A0 C0 X0</v>
          </cell>
          <cell r="AE2840">
            <v>1</v>
          </cell>
          <cell r="AF2840" t="str">
            <v>1</v>
          </cell>
          <cell r="AG2840">
            <v>41487</v>
          </cell>
          <cell r="AH2840">
            <v>217000</v>
          </cell>
        </row>
        <row r="2841">
          <cell r="A2841" t="str">
            <v>C032541</v>
          </cell>
          <cell r="B2841">
            <v>5310</v>
          </cell>
          <cell r="C2841" t="str">
            <v>Massachusetts - East</v>
          </cell>
          <cell r="D2841" t="str">
            <v>North &amp; Pleasant Somreset Recond</v>
          </cell>
          <cell r="E2841" t="str">
            <v>P_Electric Distribution Line MA</v>
          </cell>
          <cell r="G2841" t="str">
            <v>36</v>
          </cell>
          <cell r="H2841" t="str">
            <v>15</v>
          </cell>
          <cell r="I2841" t="str">
            <v>MOKEY, MICHAEL</v>
          </cell>
          <cell r="J2841" t="str">
            <v>Asset Condition</v>
          </cell>
          <cell r="K2841" t="str">
            <v>D_Non-REP LINE OTHER</v>
          </cell>
          <cell r="L2841" t="str">
            <v>Asset Replacement</v>
          </cell>
          <cell r="M2841" t="str">
            <v>Specific</v>
          </cell>
          <cell r="O2841" t="str">
            <v>open</v>
          </cell>
          <cell r="P2841">
            <v>8386</v>
          </cell>
          <cell r="Q2841" t="str">
            <v>C32541</v>
          </cell>
          <cell r="R2841">
            <v>39972</v>
          </cell>
          <cell r="S2841" t="str">
            <v>bauer</v>
          </cell>
          <cell r="U2841" t="str">
            <v>Reconductor 3900 circuit feet of existing Gray Spacer cable  with 477 spacer cable conductor, along North and Pleasant Streets in Somerset, MA.</v>
          </cell>
          <cell r="V2841" t="str">
            <v xml:space="preserve"> Sanction from $24,700K to $400K from Julie Spaziano. Document attached details on the justification and scope tab</v>
          </cell>
          <cell r="W2841" t="str">
            <v>A review of the reliability performance of the distribution system in the towns of Somerset, Swansea and Dighton reveals that a substantial number of outages can be attributed to faults related to the poor condition of grey spacer cable installed from the</v>
          </cell>
          <cell r="X2841" t="str">
            <v>Div Ops-NE Electric</v>
          </cell>
          <cell r="Y2841" t="str">
            <v>75005310E</v>
          </cell>
          <cell r="Z2841" t="str">
            <v>MAE1000 - MA Electric Distribution PC</v>
          </cell>
          <cell r="AA2841" t="str">
            <v>NONE</v>
          </cell>
          <cell r="AB2841" t="str">
            <v>MASS PLANT - MA 5310 - MAE1000</v>
          </cell>
          <cell r="AC2841" t="str">
            <v>A1 C0 X1</v>
          </cell>
          <cell r="AE2841">
            <v>5</v>
          </cell>
          <cell r="AF2841" t="str">
            <v>5</v>
          </cell>
          <cell r="AG2841">
            <v>41592</v>
          </cell>
          <cell r="AH2841">
            <v>400000</v>
          </cell>
        </row>
        <row r="2842">
          <cell r="A2842" t="str">
            <v>C032542</v>
          </cell>
          <cell r="B2842">
            <v>5310</v>
          </cell>
          <cell r="D2842" t="str">
            <v>Riverside Ave Somerset Reconductor</v>
          </cell>
          <cell r="E2842" t="str">
            <v>P_Electric Distribution Line MA</v>
          </cell>
          <cell r="G2842" t="str">
            <v>36</v>
          </cell>
          <cell r="H2842" t="str">
            <v>NONE</v>
          </cell>
          <cell r="I2842" t="str">
            <v>PANOS, RAFAEL</v>
          </cell>
          <cell r="J2842" t="str">
            <v>Asset Condition</v>
          </cell>
          <cell r="K2842" t="str">
            <v>D_Non-REP LINE OTHER</v>
          </cell>
          <cell r="L2842" t="str">
            <v>Asset Replacement</v>
          </cell>
          <cell r="M2842" t="str">
            <v>Specific</v>
          </cell>
          <cell r="O2842" t="str">
            <v>suspended</v>
          </cell>
          <cell r="P2842">
            <v>8504</v>
          </cell>
          <cell r="Q2842" t="str">
            <v>C32542</v>
          </cell>
          <cell r="R2842">
            <v>39972</v>
          </cell>
          <cell r="S2842" t="str">
            <v>bauer</v>
          </cell>
          <cell r="U2842" t="str">
            <v>Reconductor 1500 circuit feet of existing Gray Spacer cable  with 477 spacer cable conductor, along Riverside Ave, Somerset, MA.</v>
          </cell>
          <cell r="V2842" t="str">
            <v xml:space="preserve">Un-Gap per Bill Walsh </v>
          </cell>
          <cell r="W2842" t="str">
            <v>A review of the reliability performance of the distribution system in the towns of Somerset, Swansea and Dighton reveals that a substantial number of outages can be attributed to faults related to the poor condition of grey spacer cable installed from the</v>
          </cell>
          <cell r="X2842" t="str">
            <v>Div Ops-NE Electric</v>
          </cell>
          <cell r="Y2842" t="str">
            <v>75005310E</v>
          </cell>
          <cell r="Z2842" t="str">
            <v>MAE1000 - MA Electric Distribution PC</v>
          </cell>
          <cell r="AA2842" t="str">
            <v>NONE</v>
          </cell>
          <cell r="AB2842" t="str">
            <v>MASS PLANT - MA 5310 - MAE1000</v>
          </cell>
          <cell r="AC2842" t="str">
            <v>A0 C0 X0</v>
          </cell>
          <cell r="AE2842">
            <v>2</v>
          </cell>
          <cell r="AF2842" t="str">
            <v>2</v>
          </cell>
          <cell r="AG2842">
            <v>40018</v>
          </cell>
          <cell r="AH2842">
            <v>100000</v>
          </cell>
        </row>
        <row r="2843">
          <cell r="A2843" t="str">
            <v>C032543</v>
          </cell>
          <cell r="B2843">
            <v>5310</v>
          </cell>
          <cell r="D2843" t="str">
            <v>FH - BS Feeder Hardening for FY11</v>
          </cell>
          <cell r="E2843" t="str">
            <v>P_Electric Distribution Line MA</v>
          </cell>
          <cell r="G2843" t="str">
            <v>45</v>
          </cell>
          <cell r="H2843" t="str">
            <v>15</v>
          </cell>
          <cell r="I2843" t="str">
            <v>PARENTEAU, STEVE</v>
          </cell>
          <cell r="J2843" t="str">
            <v>System Capacity &amp; Performance</v>
          </cell>
          <cell r="K2843" t="str">
            <v>D_REP-Feeder Hardening</v>
          </cell>
          <cell r="L2843" t="str">
            <v>Reliability - Dist</v>
          </cell>
          <cell r="M2843" t="str">
            <v>Program</v>
          </cell>
          <cell r="O2843" t="str">
            <v>Closed</v>
          </cell>
          <cell r="P2843">
            <v>8101</v>
          </cell>
          <cell r="Q2843" t="str">
            <v>C32543</v>
          </cell>
          <cell r="R2843">
            <v>39973</v>
          </cell>
          <cell r="S2843" t="str">
            <v>bauer</v>
          </cell>
          <cell r="U2843" t="str">
            <v>FH - BS OH Inspect &amp; Equip Replacement for FY11</v>
          </cell>
          <cell r="V2843" t="str">
            <v xml:space="preserve">  </v>
          </cell>
          <cell r="W2843"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3" t="str">
            <v>Div Ops-NE Electric</v>
          </cell>
          <cell r="Y2843" t="str">
            <v>75005310E</v>
          </cell>
          <cell r="Z2843" t="str">
            <v>MAE1000 - MA Electric Distribution PC</v>
          </cell>
          <cell r="AA2843" t="str">
            <v>NONE</v>
          </cell>
          <cell r="AB2843" t="str">
            <v>MASS PLANT - MA 5310 - MAE1000</v>
          </cell>
          <cell r="AE2843">
            <v>0</v>
          </cell>
        </row>
        <row r="2844">
          <cell r="A2844" t="str">
            <v>C032544</v>
          </cell>
          <cell r="B2844">
            <v>5310</v>
          </cell>
          <cell r="D2844" t="str">
            <v>FH - BW Feeder Hardening for FY11</v>
          </cell>
          <cell r="E2844" t="str">
            <v>P_Electric Distribution Line MA</v>
          </cell>
          <cell r="G2844" t="str">
            <v>45</v>
          </cell>
          <cell r="H2844" t="str">
            <v>15</v>
          </cell>
          <cell r="I2844" t="str">
            <v>KERN, WILLIAM</v>
          </cell>
          <cell r="J2844" t="str">
            <v>System Capacity &amp; Performance</v>
          </cell>
          <cell r="K2844" t="str">
            <v>D_REP-Feeder Hardening</v>
          </cell>
          <cell r="L2844" t="str">
            <v>Reliability - Dist</v>
          </cell>
          <cell r="M2844" t="str">
            <v>Program</v>
          </cell>
          <cell r="O2844" t="str">
            <v>Closed</v>
          </cell>
          <cell r="P2844">
            <v>8108</v>
          </cell>
          <cell r="Q2844" t="str">
            <v>C32544</v>
          </cell>
          <cell r="R2844">
            <v>39973</v>
          </cell>
          <cell r="S2844" t="str">
            <v>bauer</v>
          </cell>
          <cell r="U2844" t="str">
            <v>FH - BW OH Inspect &amp; Equip Replacement for FY11</v>
          </cell>
          <cell r="V2844" t="str">
            <v xml:space="preserve">  </v>
          </cell>
          <cell r="W2844"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4" t="str">
            <v>Div Ops-NE Electric</v>
          </cell>
          <cell r="Y2844" t="str">
            <v>75005310E</v>
          </cell>
          <cell r="Z2844" t="str">
            <v>MAE1000 - MA Electric Distribution PC</v>
          </cell>
          <cell r="AA2844" t="str">
            <v>NONE</v>
          </cell>
          <cell r="AB2844" t="str">
            <v>MASS PLANT - MA 5310 - MAE1000</v>
          </cell>
          <cell r="AE2844">
            <v>0</v>
          </cell>
        </row>
        <row r="2845">
          <cell r="A2845" t="str">
            <v>C032545</v>
          </cell>
          <cell r="B2845">
            <v>5310</v>
          </cell>
          <cell r="D2845" t="str">
            <v>FH - NM Feeder Hardening for FY11</v>
          </cell>
          <cell r="E2845" t="str">
            <v>P_Electric Distribution Line MA</v>
          </cell>
          <cell r="G2845" t="str">
            <v>45</v>
          </cell>
          <cell r="H2845" t="str">
            <v>15</v>
          </cell>
          <cell r="I2845" t="str">
            <v>KERN, WILLIAM</v>
          </cell>
          <cell r="J2845" t="str">
            <v>System Capacity &amp; Performance</v>
          </cell>
          <cell r="K2845" t="str">
            <v>D_REP-Feeder Hardening</v>
          </cell>
          <cell r="L2845" t="str">
            <v>Reliability - Dist</v>
          </cell>
          <cell r="M2845" t="str">
            <v>Program</v>
          </cell>
          <cell r="O2845" t="str">
            <v>Closed</v>
          </cell>
          <cell r="P2845">
            <v>8113</v>
          </cell>
          <cell r="Q2845" t="str">
            <v>C32545</v>
          </cell>
          <cell r="R2845">
            <v>39973</v>
          </cell>
          <cell r="S2845" t="str">
            <v>bauer</v>
          </cell>
          <cell r="U2845" t="str">
            <v>FH - NM OH Inspect &amp; Equip Replacement for FY11</v>
          </cell>
          <cell r="V2845" t="str">
            <v xml:space="preserve">  </v>
          </cell>
          <cell r="W2845"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5" t="str">
            <v>Div Ops-NE Electric</v>
          </cell>
          <cell r="Y2845" t="str">
            <v>75005310E</v>
          </cell>
          <cell r="Z2845" t="str">
            <v>MAE1000 - MA Electric Distribution PC</v>
          </cell>
          <cell r="AA2845" t="str">
            <v>NONE</v>
          </cell>
          <cell r="AB2845" t="str">
            <v>MASS PLANT - MA 5310 - MAE1000</v>
          </cell>
          <cell r="AE2845">
            <v>0</v>
          </cell>
        </row>
        <row r="2846">
          <cell r="A2846" t="str">
            <v>C032554</v>
          </cell>
          <cell r="B2846">
            <v>5310</v>
          </cell>
          <cell r="D2846" t="str">
            <v>IE - BS OH Switch Replacements</v>
          </cell>
          <cell r="E2846" t="str">
            <v>P_Electric Distribution Line MA</v>
          </cell>
          <cell r="G2846" t="str">
            <v>27</v>
          </cell>
          <cell r="H2846" t="str">
            <v>15</v>
          </cell>
          <cell r="I2846" t="str">
            <v>SCHIFFMAN, PETER</v>
          </cell>
          <cell r="J2846" t="str">
            <v>Asset Condition</v>
          </cell>
          <cell r="K2846" t="str">
            <v>D_REP-Line Other</v>
          </cell>
          <cell r="L2846" t="str">
            <v>Asset Replacement</v>
          </cell>
          <cell r="M2846" t="str">
            <v>Program</v>
          </cell>
          <cell r="O2846" t="str">
            <v>Closed</v>
          </cell>
          <cell r="P2846">
            <v>8205</v>
          </cell>
          <cell r="Q2846" t="str">
            <v>C32554</v>
          </cell>
          <cell r="R2846">
            <v>39974</v>
          </cell>
          <cell r="S2846" t="str">
            <v>bauer</v>
          </cell>
          <cell r="U2846" t="str">
            <v>OH Switch Replacement for Bay State South Division</v>
          </cell>
          <cell r="V2846" t="str">
            <v>This project is the Bay State South portion of the OH Switch Replacement Strategy.  _x000D_
suspended as per Flynn, Janice email on 2/6/12 - projects do not have DOA authorization and were not in the current year budget</v>
          </cell>
          <cell r="W2846" t="str">
            <v>The principal benefit of switch replacement will be in employee safety.  Switch replacements prior to failure are beneficial due to improved employee safety during routine and emergency operations.</v>
          </cell>
          <cell r="X2846" t="str">
            <v>Div Ops-NE Electric</v>
          </cell>
          <cell r="Y2846" t="str">
            <v>75005310E</v>
          </cell>
          <cell r="Z2846" t="str">
            <v>MAE1000 - MA Electric Distribution PC</v>
          </cell>
          <cell r="AA2846" t="str">
            <v>NONE</v>
          </cell>
          <cell r="AB2846" t="str">
            <v>MASS PLANT - MA 5310 - MAE1000</v>
          </cell>
          <cell r="AE2846">
            <v>1</v>
          </cell>
          <cell r="AF2846" t="str">
            <v>1</v>
          </cell>
          <cell r="AG2846">
            <v>40182</v>
          </cell>
          <cell r="AH2846">
            <v>120000</v>
          </cell>
          <cell r="AI2846">
            <v>0</v>
          </cell>
          <cell r="AJ2846">
            <v>1</v>
          </cell>
          <cell r="AK2846">
            <v>1</v>
          </cell>
          <cell r="AL2846">
            <v>0</v>
          </cell>
          <cell r="AM2846">
            <v>1</v>
          </cell>
          <cell r="AN2846">
            <v>1</v>
          </cell>
        </row>
        <row r="2847">
          <cell r="A2847" t="str">
            <v>C032555</v>
          </cell>
          <cell r="B2847">
            <v>5310</v>
          </cell>
          <cell r="D2847" t="str">
            <v>IE - BW OH Switch Replacements</v>
          </cell>
          <cell r="E2847" t="str">
            <v>P_Electric Distribution Line MA</v>
          </cell>
          <cell r="G2847" t="str">
            <v>27</v>
          </cell>
          <cell r="H2847" t="str">
            <v>15</v>
          </cell>
          <cell r="I2847" t="str">
            <v>BAUER, JAMES</v>
          </cell>
          <cell r="J2847" t="str">
            <v>Asset Condition</v>
          </cell>
          <cell r="K2847" t="str">
            <v>D_REP-Line Other</v>
          </cell>
          <cell r="L2847" t="str">
            <v>Asset Replacement</v>
          </cell>
          <cell r="M2847" t="str">
            <v>Program</v>
          </cell>
          <cell r="O2847" t="str">
            <v>cancelled</v>
          </cell>
          <cell r="P2847">
            <v>8212</v>
          </cell>
          <cell r="Q2847" t="str">
            <v>C32555</v>
          </cell>
          <cell r="R2847">
            <v>39974</v>
          </cell>
          <cell r="S2847" t="str">
            <v>bauer</v>
          </cell>
          <cell r="U2847" t="str">
            <v>OH Switch Replacement for Bay State West Division</v>
          </cell>
          <cell r="V2847" t="str">
            <v>unsuspended per Flynn, Janice email on 6/19/12_x000D_
This project is the Bay State West portion of the OH Switch Replacement Strategy.  _x000D_
suspended as per Flynn, Janice email on 2/6/12 - projects do not have DOA authorization and were not in the current year b</v>
          </cell>
          <cell r="W2847" t="str">
            <v>The principal benefit of switch replacement will be in employee safety.  Switch replacements prior to failure are beneficial due to improved employee safety during routine and emergency operations.</v>
          </cell>
          <cell r="X2847" t="str">
            <v>Div Ops-NE Electric</v>
          </cell>
          <cell r="Y2847" t="str">
            <v>75005310E</v>
          </cell>
          <cell r="Z2847" t="str">
            <v>MAE1000 - MA Electric Distribution PC</v>
          </cell>
          <cell r="AA2847" t="str">
            <v>NONE</v>
          </cell>
          <cell r="AB2847" t="str">
            <v>MASS PLANT - MA 5310 - MAE1000</v>
          </cell>
          <cell r="AE2847">
            <v>1</v>
          </cell>
          <cell r="AF2847" t="str">
            <v>1</v>
          </cell>
          <cell r="AG2847">
            <v>40182</v>
          </cell>
          <cell r="AH2847">
            <v>120000</v>
          </cell>
          <cell r="AK2847">
            <v>41081</v>
          </cell>
        </row>
        <row r="2848">
          <cell r="A2848" t="str">
            <v>C032556</v>
          </cell>
          <cell r="B2848">
            <v>5310</v>
          </cell>
          <cell r="D2848" t="str">
            <v>IE - NM-OH Switch Replacements</v>
          </cell>
          <cell r="E2848" t="str">
            <v>P_Electric Distribution Line MA</v>
          </cell>
          <cell r="G2848" t="str">
            <v>27</v>
          </cell>
          <cell r="H2848" t="str">
            <v>15</v>
          </cell>
          <cell r="I2848" t="str">
            <v>PALUCH, EDWARD</v>
          </cell>
          <cell r="J2848" t="str">
            <v>Asset Condition</v>
          </cell>
          <cell r="K2848" t="str">
            <v>D_REP-Line Other</v>
          </cell>
          <cell r="L2848" t="str">
            <v>Asset Replacement</v>
          </cell>
          <cell r="M2848" t="str">
            <v>Program</v>
          </cell>
          <cell r="O2848" t="str">
            <v>Closed</v>
          </cell>
          <cell r="P2848">
            <v>8223</v>
          </cell>
          <cell r="Q2848" t="str">
            <v>C32556</v>
          </cell>
          <cell r="R2848">
            <v>39974</v>
          </cell>
          <cell r="S2848" t="str">
            <v>bauer</v>
          </cell>
          <cell r="U2848" t="str">
            <v>OH Switch Replacement for Bay State North Division</v>
          </cell>
          <cell r="V2848" t="str">
            <v>This project is the Bay State North portion of the OH Switch Replacement Strategy_x000D_
suspended as per Flynn, Janice email on 2/6/12 - projects do not have DOA authorization and were not in the current year budget</v>
          </cell>
          <cell r="W2848" t="str">
            <v>The principal benefit of switch replacement will be in employee safety.  Switch replacements prior to failure are beneficial due to improved employee safety during routine and emergency operations.</v>
          </cell>
          <cell r="X2848" t="str">
            <v>Div Ops-NE Electric</v>
          </cell>
          <cell r="Y2848" t="str">
            <v>75005310E</v>
          </cell>
          <cell r="Z2848" t="str">
            <v>MAE1000 - MA Electric Distribution PC</v>
          </cell>
          <cell r="AA2848" t="str">
            <v>NONE</v>
          </cell>
          <cell r="AB2848" t="str">
            <v>MASS PLANT - MA 5310 - MAE1000</v>
          </cell>
          <cell r="AE2848">
            <v>1</v>
          </cell>
          <cell r="AF2848" t="str">
            <v>1</v>
          </cell>
          <cell r="AG2848">
            <v>40182</v>
          </cell>
          <cell r="AH2848">
            <v>120000</v>
          </cell>
          <cell r="AI2848">
            <v>0</v>
          </cell>
          <cell r="AJ2848">
            <v>1</v>
          </cell>
          <cell r="AK2848">
            <v>1</v>
          </cell>
          <cell r="AL2848">
            <v>0</v>
          </cell>
          <cell r="AM2848">
            <v>1</v>
          </cell>
          <cell r="AN2848">
            <v>1</v>
          </cell>
        </row>
        <row r="2849">
          <cell r="A2849" t="str">
            <v>C032570</v>
          </cell>
          <cell r="B2849">
            <v>5310</v>
          </cell>
          <cell r="D2849" t="str">
            <v>Pockets of Poor Performance-BS</v>
          </cell>
          <cell r="E2849" t="str">
            <v>P_Electric Distribution Line MA</v>
          </cell>
          <cell r="F2849" t="str">
            <v>DCIG0311P378</v>
          </cell>
          <cell r="G2849" t="str">
            <v>40</v>
          </cell>
          <cell r="H2849" t="str">
            <v>15</v>
          </cell>
          <cell r="I2849" t="str">
            <v>SCHIFFMAN, PETER</v>
          </cell>
          <cell r="J2849" t="str">
            <v>System Capacity &amp; Performance</v>
          </cell>
          <cell r="K2849" t="str">
            <v>D_REP-Pockets of Poor Performance</v>
          </cell>
          <cell r="L2849" t="str">
            <v>Reliability - Dist</v>
          </cell>
          <cell r="M2849" t="str">
            <v>Program</v>
          </cell>
          <cell r="O2849" t="str">
            <v>Closed</v>
          </cell>
          <cell r="P2849">
            <v>8432</v>
          </cell>
          <cell r="Q2849" t="str">
            <v>C32570</v>
          </cell>
          <cell r="R2849">
            <v>39974</v>
          </cell>
          <cell r="S2849" t="str">
            <v>bauer</v>
          </cell>
          <cell r="U2849" t="str">
            <v>This strategy will address small areas of poor reliability for Bay State South</v>
          </cell>
          <cell r="V2849" t="str">
            <v>The intent of this strategy is to provide a method to identify subsections of feeders (typically the line fuse level) experiencing measurably more frequent interruptions than the remainder of the feeder. Typically these pockets of poor performance will no</v>
          </cell>
          <cell r="W2849" t="str">
            <v>The purpose of this strategy is to set forth a mechanism to address pockets of poor reliability performance. This strategy is designed to support first quartile reliability performance and provide for a sustainable distribution system.</v>
          </cell>
          <cell r="X2849" t="str">
            <v>Div Ops-NE Electric</v>
          </cell>
          <cell r="Y2849" t="str">
            <v>75005310E</v>
          </cell>
          <cell r="Z2849" t="str">
            <v>MAE1000 - MA Electric Distribution PC</v>
          </cell>
          <cell r="AA2849" t="str">
            <v>NONE</v>
          </cell>
          <cell r="AB2849" t="str">
            <v>MASS PLANT - MA 5310 - MAE1000</v>
          </cell>
          <cell r="AE2849">
            <v>4</v>
          </cell>
          <cell r="AF2849" t="str">
            <v>4</v>
          </cell>
          <cell r="AG2849">
            <v>41213</v>
          </cell>
          <cell r="AH2849">
            <v>840000</v>
          </cell>
          <cell r="AI2849">
            <v>0</v>
          </cell>
          <cell r="AJ2849">
            <v>0</v>
          </cell>
          <cell r="AK2849">
            <v>0</v>
          </cell>
          <cell r="AL2849">
            <v>1</v>
          </cell>
          <cell r="AM2849">
            <v>0</v>
          </cell>
          <cell r="AN2849">
            <v>1</v>
          </cell>
        </row>
        <row r="2850">
          <cell r="A2850" t="str">
            <v>C032571</v>
          </cell>
          <cell r="B2850">
            <v>5310</v>
          </cell>
          <cell r="D2850" t="str">
            <v>Monson-Upgrade LS to Intelliteam</v>
          </cell>
          <cell r="E2850" t="str">
            <v>P_Electric Distribution Line MA</v>
          </cell>
          <cell r="G2850" t="str">
            <v>31</v>
          </cell>
          <cell r="H2850" t="str">
            <v>NONE</v>
          </cell>
          <cell r="J2850" t="str">
            <v>System Capacity &amp; Performance</v>
          </cell>
          <cell r="K2850" t="str">
            <v>D_Non-REP LINE OTHER</v>
          </cell>
          <cell r="L2850" t="str">
            <v>Load Relief</v>
          </cell>
          <cell r="M2850" t="str">
            <v>Specific</v>
          </cell>
          <cell r="O2850" t="str">
            <v>cancelled</v>
          </cell>
          <cell r="P2850">
            <v>8311</v>
          </cell>
          <cell r="Q2850" t="str">
            <v>C32571</v>
          </cell>
          <cell r="R2850">
            <v>39974</v>
          </cell>
          <cell r="S2850" t="str">
            <v>thomp</v>
          </cell>
          <cell r="U2850" t="str">
            <v>Upgrade old LS reclossers on circuit where capacity available forced disabling LS scheme.  New Inteeliteam reclosers will monitor loads/capacity and only block auto-transfrs when capacity is actually insufficient</v>
          </cell>
          <cell r="V2850" t="str">
            <v>Reclosers located at P3 Thompson Rd, Monson; P99 Monson Rd, Wilbraham; and P2 Monson Rd, Wilbraham</v>
          </cell>
          <cell r="W2850" t="str">
            <v xml:space="preserve">  </v>
          </cell>
          <cell r="X2850" t="str">
            <v>Div Ops-NE Electric</v>
          </cell>
          <cell r="Y2850" t="str">
            <v>75005310E</v>
          </cell>
          <cell r="Z2850" t="str">
            <v>MAE1000 - MA Electric Distribution PC</v>
          </cell>
          <cell r="AA2850" t="str">
            <v>NONE</v>
          </cell>
          <cell r="AB2850" t="str">
            <v>MASS PLANT - MA 5310 - MAE1000</v>
          </cell>
          <cell r="AE2850">
            <v>0</v>
          </cell>
          <cell r="AK2850">
            <v>40298</v>
          </cell>
        </row>
        <row r="2851">
          <cell r="A2851" t="str">
            <v>C032572</v>
          </cell>
          <cell r="B2851">
            <v>5310</v>
          </cell>
          <cell r="D2851" t="str">
            <v>Pockets of Poor Performance - BW</v>
          </cell>
          <cell r="E2851" t="str">
            <v>P_Electric Distribution Line MA</v>
          </cell>
          <cell r="F2851" t="str">
            <v>DCIG0311P378</v>
          </cell>
          <cell r="G2851" t="str">
            <v>40</v>
          </cell>
          <cell r="H2851" t="str">
            <v>15</v>
          </cell>
          <cell r="I2851" t="str">
            <v>SCHIFFMAN, PETER</v>
          </cell>
          <cell r="J2851" t="str">
            <v>System Capacity &amp; Performance</v>
          </cell>
          <cell r="K2851" t="str">
            <v>D_REP-Pockets of Poor Performance</v>
          </cell>
          <cell r="L2851" t="str">
            <v>Reliability - Dist</v>
          </cell>
          <cell r="M2851" t="str">
            <v>Program</v>
          </cell>
          <cell r="O2851" t="str">
            <v>open</v>
          </cell>
          <cell r="P2851">
            <v>8431</v>
          </cell>
          <cell r="Q2851" t="str">
            <v>C32572</v>
          </cell>
          <cell r="R2851">
            <v>39974</v>
          </cell>
          <cell r="S2851" t="str">
            <v>bauer</v>
          </cell>
          <cell r="U2851" t="str">
            <v>This strategy will address small areas of poor reliability for Bay State West</v>
          </cell>
          <cell r="V2851" t="str">
            <v>The intent of this strategy is to provide a method to identify subsections of feeders (typically the line fuse level) experiencing measurably more frequent interruptions than the remainder of the feeder. Typically these pockets of poor performance will no</v>
          </cell>
          <cell r="W2851" t="str">
            <v>The purpose of this strategy is to set forth a mechanism to address pockets of poor reliability performance. This strategy is designed to support first quartile reliability performance and provide for a sustainable distribution system.</v>
          </cell>
          <cell r="X2851" t="str">
            <v>Div Ops-NE Electric</v>
          </cell>
          <cell r="Y2851" t="str">
            <v>75005310E</v>
          </cell>
          <cell r="Z2851" t="str">
            <v>MAE1000 - MA Electric Distribution PC</v>
          </cell>
          <cell r="AA2851" t="str">
            <v>NONE</v>
          </cell>
          <cell r="AB2851" t="str">
            <v>MASS PLANT - MA 5310 - MAE1000</v>
          </cell>
          <cell r="AC2851" t="str">
            <v>A1 C1 X0</v>
          </cell>
          <cell r="AE2851">
            <v>4</v>
          </cell>
          <cell r="AF2851" t="str">
            <v>4</v>
          </cell>
          <cell r="AG2851">
            <v>41213</v>
          </cell>
          <cell r="AH2851">
            <v>180000</v>
          </cell>
        </row>
        <row r="2852">
          <cell r="A2852" t="str">
            <v>C032573</v>
          </cell>
          <cell r="B2852">
            <v>5310</v>
          </cell>
          <cell r="D2852" t="str">
            <v>Pockets of Poor Performance - NM</v>
          </cell>
          <cell r="E2852" t="str">
            <v>P_Electric Distribution Line MA</v>
          </cell>
          <cell r="F2852" t="str">
            <v>DCIG0311P378</v>
          </cell>
          <cell r="G2852" t="str">
            <v>40</v>
          </cell>
          <cell r="H2852" t="str">
            <v>15</v>
          </cell>
          <cell r="I2852" t="str">
            <v>SCHIFFMAN, PETER</v>
          </cell>
          <cell r="J2852" t="str">
            <v>System Capacity &amp; Performance</v>
          </cell>
          <cell r="K2852" t="str">
            <v>D_REP-Pockets of Poor Performance</v>
          </cell>
          <cell r="L2852" t="str">
            <v>Reliability - Dist</v>
          </cell>
          <cell r="M2852" t="str">
            <v>Program</v>
          </cell>
          <cell r="O2852" t="str">
            <v>open</v>
          </cell>
          <cell r="P2852">
            <v>8430</v>
          </cell>
          <cell r="Q2852" t="str">
            <v>C32573</v>
          </cell>
          <cell r="R2852">
            <v>39974</v>
          </cell>
          <cell r="S2852" t="str">
            <v>bauer</v>
          </cell>
          <cell r="U2852" t="str">
            <v>This strategy will address small areas of poor reliability for Bay State North</v>
          </cell>
          <cell r="V2852" t="str">
            <v>The intent of this strategy is to provide a method to identify subsections of feeders (typically the line fuse level) experiencing measurably more frequent interruptions than the remainder of the feeder. Typically these pockets of poor performance will no</v>
          </cell>
          <cell r="W2852" t="str">
            <v>The purpose of this strategy is to set forth a mechanism to address pockets of poor reliability performance. This strategy is designed to support first quartile reliability performance and provide for a sustainable distribution system.</v>
          </cell>
          <cell r="X2852" t="str">
            <v>Div Ops-NE Electric</v>
          </cell>
          <cell r="Y2852" t="str">
            <v>75005310E</v>
          </cell>
          <cell r="Z2852" t="str">
            <v>MAE1000 - MA Electric Distribution PC</v>
          </cell>
          <cell r="AA2852" t="str">
            <v>NONE</v>
          </cell>
          <cell r="AB2852" t="str">
            <v>MASS PLANT - MA 5310 - MAE1000</v>
          </cell>
          <cell r="AC2852" t="str">
            <v>A0 C0 X0</v>
          </cell>
          <cell r="AE2852">
            <v>4</v>
          </cell>
          <cell r="AF2852" t="str">
            <v>4</v>
          </cell>
          <cell r="AG2852">
            <v>41213</v>
          </cell>
          <cell r="AH2852">
            <v>180000</v>
          </cell>
        </row>
        <row r="2853">
          <cell r="A2853" t="str">
            <v>C032579</v>
          </cell>
          <cell r="B2853">
            <v>5310</v>
          </cell>
          <cell r="D2853" t="str">
            <v>Wales-Upgrade LS to Intelliteam</v>
          </cell>
          <cell r="E2853" t="str">
            <v>P_Electric Distribution Line MA</v>
          </cell>
          <cell r="G2853" t="str">
            <v>31</v>
          </cell>
          <cell r="H2853" t="str">
            <v>NONE</v>
          </cell>
          <cell r="J2853" t="str">
            <v>System Capacity &amp; Performance</v>
          </cell>
          <cell r="K2853" t="str">
            <v>D_Non-REP LINE OTHER</v>
          </cell>
          <cell r="L2853" t="str">
            <v>Load Relief</v>
          </cell>
          <cell r="M2853" t="str">
            <v>Specific</v>
          </cell>
          <cell r="O2853" t="str">
            <v>cancelled</v>
          </cell>
          <cell r="P2853">
            <v>8778</v>
          </cell>
          <cell r="Q2853" t="str">
            <v>C32579</v>
          </cell>
          <cell r="R2853">
            <v>39974</v>
          </cell>
          <cell r="S2853" t="str">
            <v>thomp</v>
          </cell>
          <cell r="U2853" t="str">
            <v>Upgrade old LS reclosers on circuits where capacity available forced disabling LS scheme.  New Intelliteam reclosers will monitor loads/capacity and only block auto-transfers when capacity is actually insufficient</v>
          </cell>
          <cell r="V2853" t="str">
            <v>Locations of LS reclosers:  P7 Wales Rd, Monson; P65 1/2 Monson Rd, Wales; P15 Wales State Rd, Brimfield</v>
          </cell>
          <cell r="W2853" t="str">
            <v xml:space="preserve">  </v>
          </cell>
          <cell r="X2853" t="str">
            <v>Div Ops-NE Electric</v>
          </cell>
          <cell r="Y2853" t="str">
            <v>75005310E</v>
          </cell>
          <cell r="Z2853" t="str">
            <v>MAE1000 - MA Electric Distribution PC</v>
          </cell>
          <cell r="AA2853" t="str">
            <v>NONE</v>
          </cell>
          <cell r="AB2853" t="str">
            <v>MASS PLANT - MA 5310 - MAE1000</v>
          </cell>
          <cell r="AE2853">
            <v>1</v>
          </cell>
          <cell r="AK2853">
            <v>40298</v>
          </cell>
        </row>
        <row r="2854">
          <cell r="A2854" t="str">
            <v>C032581</v>
          </cell>
          <cell r="B2854">
            <v>5310</v>
          </cell>
          <cell r="D2854" t="str">
            <v>N&amp;G Mass. ARP Breakers &amp; Reclosers</v>
          </cell>
          <cell r="E2854" t="str">
            <v>P_Electric Distribution Sub MA</v>
          </cell>
          <cell r="G2854" t="str">
            <v>NONE</v>
          </cell>
          <cell r="H2854" t="str">
            <v>NONE</v>
          </cell>
          <cell r="J2854" t="str">
            <v>Asset Condition</v>
          </cell>
          <cell r="K2854" t="str">
            <v>D_Non-REP SUB OTHER</v>
          </cell>
          <cell r="L2854" t="str">
            <v>Asset Replacement</v>
          </cell>
          <cell r="M2854" t="str">
            <v>Program</v>
          </cell>
          <cell r="O2854" t="str">
            <v>initiated</v>
          </cell>
          <cell r="Q2854" t="str">
            <v>C32581</v>
          </cell>
          <cell r="R2854">
            <v>39975</v>
          </cell>
          <cell r="S2854" t="str">
            <v>karzen</v>
          </cell>
          <cell r="U2854" t="str">
            <v>N&amp;G Mass. ARP Breakers &amp; Reclosers</v>
          </cell>
          <cell r="V2854" t="str">
            <v xml:space="preserve">This Funding Project is for the North &amp; Granite MA Division Asset Replacement Program for Breakers and Reclosers.  Individual Work Orders will be written for each substation location - ignore location chosen for the Funding project._x000D_
This funding project </v>
          </cell>
          <cell r="W2854"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4" t="str">
            <v>Div Ops-NE Electric</v>
          </cell>
          <cell r="Y2854" t="str">
            <v>75005310E</v>
          </cell>
          <cell r="Z2854" t="str">
            <v>MAE1000 - MA Electric Distribution PC</v>
          </cell>
          <cell r="AA2854" t="str">
            <v>NONE</v>
          </cell>
          <cell r="AB2854" t="str">
            <v>GARAGE - TURNPIKE ROAD, NORTH ANDOV</v>
          </cell>
          <cell r="AC2854" t="str">
            <v>A0 C0 X0</v>
          </cell>
          <cell r="AE2854">
            <v>0</v>
          </cell>
        </row>
        <row r="2855">
          <cell r="A2855" t="str">
            <v>C032582</v>
          </cell>
          <cell r="B2855">
            <v>5320</v>
          </cell>
          <cell r="D2855" t="str">
            <v>Nantucket ARP Breakers &amp; Reclosers</v>
          </cell>
          <cell r="E2855" t="str">
            <v>P_Electric Distribution Sub MA</v>
          </cell>
          <cell r="G2855" t="str">
            <v>NONE</v>
          </cell>
          <cell r="H2855" t="str">
            <v>NONE</v>
          </cell>
          <cell r="J2855" t="str">
            <v>Asset Condition</v>
          </cell>
          <cell r="K2855" t="str">
            <v>D_Non-REP SUB OTHER</v>
          </cell>
          <cell r="L2855" t="str">
            <v>Asset Replacement</v>
          </cell>
          <cell r="M2855" t="str">
            <v>Program</v>
          </cell>
          <cell r="O2855" t="str">
            <v>Closed</v>
          </cell>
          <cell r="Q2855" t="str">
            <v>C32582</v>
          </cell>
          <cell r="R2855">
            <v>39975</v>
          </cell>
          <cell r="S2855" t="str">
            <v>karzen</v>
          </cell>
          <cell r="U2855" t="str">
            <v>Nantucket ARP Breakers &amp; Reclosers</v>
          </cell>
          <cell r="V2855" t="str">
            <v>This Funding Project is for the NY- Eastern Division Asset Replacement Program for Breakers and Reclosers.  Individual Work Orders will be written for each substation location - ignore location chosen for the Funding project._x000D_
This funding project will be</v>
          </cell>
          <cell r="W2855"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5" t="str">
            <v>Div Ops-NE Electric</v>
          </cell>
          <cell r="Y2855" t="str">
            <v>75005320E</v>
          </cell>
          <cell r="Z2855" t="str">
            <v>MAE1000 - MA Electric Distribution PC</v>
          </cell>
          <cell r="AA2855" t="str">
            <v>NONE</v>
          </cell>
          <cell r="AB2855" t="str">
            <v>NANTUCKET SERVICE BUILDING</v>
          </cell>
          <cell r="AE2855">
            <v>0</v>
          </cell>
        </row>
        <row r="2856">
          <cell r="A2856" t="str">
            <v>C032585</v>
          </cell>
          <cell r="B2856">
            <v>5310</v>
          </cell>
          <cell r="C2856" t="str">
            <v>Massachusetts - East</v>
          </cell>
          <cell r="D2856" t="str">
            <v>Globe/Mills Ave Fall Rr Reconductor</v>
          </cell>
          <cell r="E2856" t="str">
            <v>P_Electric Distribution Line MA</v>
          </cell>
          <cell r="G2856" t="str">
            <v>36</v>
          </cell>
          <cell r="H2856" t="str">
            <v>14</v>
          </cell>
          <cell r="I2856" t="str">
            <v>BAUER, JAMES</v>
          </cell>
          <cell r="J2856" t="str">
            <v>Asset Condition</v>
          </cell>
          <cell r="K2856" t="str">
            <v>D_Non-REP LINE OTHER</v>
          </cell>
          <cell r="L2856" t="str">
            <v>Asset Replacement</v>
          </cell>
          <cell r="M2856" t="str">
            <v>Specific</v>
          </cell>
          <cell r="O2856" t="str">
            <v>open</v>
          </cell>
          <cell r="P2856">
            <v>8141</v>
          </cell>
          <cell r="Q2856" t="str">
            <v>C32585</v>
          </cell>
          <cell r="R2856">
            <v>39975</v>
          </cell>
          <cell r="S2856" t="str">
            <v>bauer</v>
          </cell>
          <cell r="U2856" t="str">
            <v>Reconductor 1100 circuit feet of existing Gray Spacer cable  with 477 spacer cable, along Globe and Mills in Fall River, MA.</v>
          </cell>
          <cell r="V2856" t="str">
            <v xml:space="preserve">  </v>
          </cell>
          <cell r="W2856" t="str">
            <v>A review of the reliability performance of the distribution system in the towns of Somerset, Swansea and Dighton reveals that a substantial number of outages can be attributed to faults related to the poor condition of grey spacer cable installed from the</v>
          </cell>
          <cell r="X2856" t="str">
            <v>Div Ops-NE Electric</v>
          </cell>
          <cell r="Y2856" t="str">
            <v>75005310E</v>
          </cell>
          <cell r="Z2856" t="str">
            <v>MAE1000 - MA Electric Distribution PC</v>
          </cell>
          <cell r="AA2856" t="str">
            <v>NONE</v>
          </cell>
          <cell r="AB2856" t="str">
            <v>MASS PLANT - MA 5310 - MAE1000</v>
          </cell>
          <cell r="AC2856" t="str">
            <v>A1 C0 X0</v>
          </cell>
          <cell r="AE2856">
            <v>2</v>
          </cell>
          <cell r="AF2856" t="str">
            <v>1</v>
          </cell>
          <cell r="AG2856">
            <v>41297</v>
          </cell>
          <cell r="AH2856">
            <v>69000</v>
          </cell>
        </row>
        <row r="2857">
          <cell r="A2857" t="str">
            <v>C032586</v>
          </cell>
          <cell r="B2857">
            <v>5310</v>
          </cell>
          <cell r="C2857" t="str">
            <v>Massachusetts - East</v>
          </cell>
          <cell r="D2857" t="str">
            <v>Pleasant St Somerset Reconductor</v>
          </cell>
          <cell r="E2857" t="str">
            <v>P_Electric Distribution Line MA</v>
          </cell>
          <cell r="G2857" t="str">
            <v>36</v>
          </cell>
          <cell r="H2857" t="str">
            <v>15</v>
          </cell>
          <cell r="I2857" t="str">
            <v>MOKEY, MICHAEL</v>
          </cell>
          <cell r="J2857" t="str">
            <v>Asset Condition</v>
          </cell>
          <cell r="K2857" t="str">
            <v>D_Non-REP LINE OTHER</v>
          </cell>
          <cell r="L2857" t="str">
            <v>Asset Replacement</v>
          </cell>
          <cell r="M2857" t="str">
            <v>Specific</v>
          </cell>
          <cell r="O2857" t="str">
            <v>open</v>
          </cell>
          <cell r="P2857">
            <v>8429</v>
          </cell>
          <cell r="Q2857" t="str">
            <v>C32586</v>
          </cell>
          <cell r="R2857">
            <v>39975</v>
          </cell>
          <cell r="S2857" t="str">
            <v>bauer</v>
          </cell>
          <cell r="U2857" t="str">
            <v>Reconductor 8100 circuit feet of existing Gray Spacer cable  with 477 spacer cable, along Pleasant St in Dighton, MA.</v>
          </cell>
          <cell r="V2857" t="str">
            <v xml:space="preserve">  </v>
          </cell>
          <cell r="W2857" t="str">
            <v>A review of the reliability performance of the distribution system in the towns of Somerset, Swansea and Dighton reveals that a substantial number of outages can be attributed to faults related to the poor condition of grey spacer cable installed from the</v>
          </cell>
          <cell r="X2857" t="str">
            <v>Div Ops-NE Electric</v>
          </cell>
          <cell r="Y2857" t="str">
            <v>75005310E</v>
          </cell>
          <cell r="Z2857" t="str">
            <v>MAE1000 - MA Electric Distribution PC</v>
          </cell>
          <cell r="AA2857" t="str">
            <v>NONE</v>
          </cell>
          <cell r="AB2857" t="str">
            <v>MASS PLANT - MA 5310 - MAE1000</v>
          </cell>
          <cell r="AC2857" t="str">
            <v>A1 C0 X0</v>
          </cell>
          <cell r="AE2857">
            <v>2</v>
          </cell>
          <cell r="AF2857" t="str">
            <v>2</v>
          </cell>
          <cell r="AG2857">
            <v>41213</v>
          </cell>
          <cell r="AH2857">
            <v>51600</v>
          </cell>
        </row>
        <row r="2858">
          <cell r="A2858" t="str">
            <v>C032587</v>
          </cell>
          <cell r="B2858">
            <v>5310</v>
          </cell>
          <cell r="D2858" t="str">
            <v>Hanover St Somerset Reconductor</v>
          </cell>
          <cell r="E2858" t="str">
            <v>P_Electric Distribution Line MA</v>
          </cell>
          <cell r="G2858" t="str">
            <v>36</v>
          </cell>
          <cell r="H2858" t="str">
            <v>&lt;Select a value&gt;</v>
          </cell>
          <cell r="I2858" t="str">
            <v>BAUER, JAMES</v>
          </cell>
          <cell r="J2858" t="str">
            <v>Asset Condition</v>
          </cell>
          <cell r="K2858" t="str">
            <v>D_Non-REP LINE OTHER</v>
          </cell>
          <cell r="L2858" t="str">
            <v>Asset Replacement</v>
          </cell>
          <cell r="M2858" t="str">
            <v>Specific</v>
          </cell>
          <cell r="O2858" t="str">
            <v>initiated</v>
          </cell>
          <cell r="P2858">
            <v>8156</v>
          </cell>
          <cell r="Q2858" t="str">
            <v>C32587</v>
          </cell>
          <cell r="R2858">
            <v>39975</v>
          </cell>
          <cell r="S2858" t="str">
            <v>bauer</v>
          </cell>
          <cell r="U2858" t="str">
            <v>Reconductor 500 circuit feet of existing Gray Spacer cable  with 477 spacer cable on Hanover St in Somerset, MA.</v>
          </cell>
          <cell r="V2858" t="str">
            <v xml:space="preserve">  </v>
          </cell>
          <cell r="W2858" t="str">
            <v>A review of the reliability performance of the distribution system in the towns of Somerset, Swansea and Dighton reveals that a substantial number of outages can be attributed to faults related to the poor condition of grey spacer cable installed from the</v>
          </cell>
          <cell r="X2858" t="str">
            <v>Div Ops-NE Electric</v>
          </cell>
          <cell r="Y2858" t="str">
            <v>75005310E</v>
          </cell>
          <cell r="Z2858" t="str">
            <v>MAE1000 - MA Electric Distribution PC</v>
          </cell>
          <cell r="AA2858" t="str">
            <v>08-Oct-13</v>
          </cell>
          <cell r="AB2858" t="str">
            <v>MASS PLANT - MA 5310 - MAE1000</v>
          </cell>
          <cell r="AC2858" t="str">
            <v>A0 C0 X0</v>
          </cell>
          <cell r="AE2858">
            <v>0</v>
          </cell>
        </row>
        <row r="2859">
          <cell r="A2859" t="str">
            <v>C032589</v>
          </cell>
          <cell r="B2859">
            <v>5310</v>
          </cell>
          <cell r="D2859" t="str">
            <v>Penn St Somerset Reconductor</v>
          </cell>
          <cell r="E2859" t="str">
            <v>P_Electric Distribution Line MA</v>
          </cell>
          <cell r="G2859" t="str">
            <v>36</v>
          </cell>
          <cell r="H2859" t="str">
            <v>NONE</v>
          </cell>
          <cell r="I2859" t="str">
            <v>BAUER, JAMES</v>
          </cell>
          <cell r="J2859" t="str">
            <v>Asset Condition</v>
          </cell>
          <cell r="K2859" t="str">
            <v>D_Non-REP LINE OTHER</v>
          </cell>
          <cell r="L2859" t="str">
            <v>Asset Replacement</v>
          </cell>
          <cell r="M2859" t="str">
            <v>Specific</v>
          </cell>
          <cell r="O2859" t="str">
            <v>Closed</v>
          </cell>
          <cell r="P2859">
            <v>8417</v>
          </cell>
          <cell r="Q2859" t="str">
            <v>C32589</v>
          </cell>
          <cell r="R2859">
            <v>39975</v>
          </cell>
          <cell r="S2859" t="str">
            <v>bauer</v>
          </cell>
          <cell r="U2859" t="str">
            <v>Reconductor 1500 circuit feet of existing Gray Spacer cable  with 477 spacer cable along Penn St in Somerset, MA.</v>
          </cell>
          <cell r="V2859" t="str">
            <v xml:space="preserve">  </v>
          </cell>
          <cell r="W2859" t="str">
            <v>A review of the reliability performance of the distribution system in the towns of Somerset, Swansea and Dighton reveals that a substantial number of outages can be attributed to faults related to the poor condition of grey spacer cable installed from the</v>
          </cell>
          <cell r="X2859" t="str">
            <v>Div Ops-NE Electric</v>
          </cell>
          <cell r="Y2859" t="str">
            <v>75005310E</v>
          </cell>
          <cell r="Z2859" t="str">
            <v>MAE1000 - MA Electric Distribution PC</v>
          </cell>
          <cell r="AA2859" t="str">
            <v>NONE</v>
          </cell>
          <cell r="AB2859" t="str">
            <v>MASS PLANT - MA 5310 - MAE1000</v>
          </cell>
          <cell r="AE2859">
            <v>3</v>
          </cell>
          <cell r="AF2859" t="str">
            <v>3</v>
          </cell>
          <cell r="AG2859">
            <v>40252</v>
          </cell>
          <cell r="AH2859">
            <v>143544</v>
          </cell>
          <cell r="AI2859">
            <v>0</v>
          </cell>
          <cell r="AJ2859">
            <v>1</v>
          </cell>
          <cell r="AK2859">
            <v>1</v>
          </cell>
          <cell r="AL2859">
            <v>0</v>
          </cell>
          <cell r="AM2859">
            <v>1</v>
          </cell>
          <cell r="AN2859">
            <v>1</v>
          </cell>
        </row>
        <row r="2860">
          <cell r="A2860" t="str">
            <v>C032590</v>
          </cell>
          <cell r="B2860">
            <v>5310</v>
          </cell>
          <cell r="D2860" t="str">
            <v>Perry St. 3L2 Relaying</v>
          </cell>
          <cell r="E2860" t="str">
            <v>P_Electric Distribution Sub MA</v>
          </cell>
          <cell r="G2860" t="str">
            <v>NONE</v>
          </cell>
          <cell r="H2860" t="str">
            <v>NONE</v>
          </cell>
          <cell r="J2860" t="str">
            <v>System Capacity &amp; Performance</v>
          </cell>
          <cell r="K2860" t="str">
            <v>D_Non-REP SUB OTHER</v>
          </cell>
          <cell r="L2860" t="str">
            <v>Load Relief</v>
          </cell>
          <cell r="M2860" t="str">
            <v>Specific</v>
          </cell>
          <cell r="O2860" t="str">
            <v>cancelled</v>
          </cell>
          <cell r="Q2860" t="str">
            <v>C32590</v>
          </cell>
          <cell r="R2860">
            <v>39975</v>
          </cell>
          <cell r="S2860" t="str">
            <v>barys</v>
          </cell>
          <cell r="U2860" t="str">
            <v>Install relaying to trip the 12 breaker at Perry St. for the loss of the T3 transformer.</v>
          </cell>
          <cell r="V2860" t="str">
            <v xml:space="preserve">  </v>
          </cell>
          <cell r="W2860" t="str">
            <v>The 307 and 308 supply lines from Tewksbury to Wigginville will be loaded to 120 and 97% of their emergency ratings in 2009, respectively, for the loss of the Perry St. T3 transformer.</v>
          </cell>
          <cell r="X2860" t="str">
            <v>Div Ops-NE Electric</v>
          </cell>
          <cell r="Y2860" t="str">
            <v>75005310E</v>
          </cell>
          <cell r="Z2860" t="str">
            <v>MAE1000 - MA Electric Distribution PC</v>
          </cell>
          <cell r="AA2860" t="str">
            <v>NONE</v>
          </cell>
          <cell r="AB2860" t="str">
            <v>SUB #3 PERRY STREET, LOWELL</v>
          </cell>
          <cell r="AE2860">
            <v>2</v>
          </cell>
          <cell r="AF2860" t="str">
            <v>2</v>
          </cell>
          <cell r="AG2860">
            <v>39995</v>
          </cell>
          <cell r="AH2860">
            <v>100000</v>
          </cell>
          <cell r="AK2860">
            <v>40050</v>
          </cell>
        </row>
        <row r="2861">
          <cell r="A2861" t="str">
            <v>C032593</v>
          </cell>
          <cell r="B2861">
            <v>5310</v>
          </cell>
          <cell r="D2861" t="str">
            <v>Replace 2308/09 line at Everett 37</v>
          </cell>
          <cell r="E2861" t="str">
            <v>P_Electric Distribution Sub MA</v>
          </cell>
          <cell r="F2861" t="str">
            <v>DCIG1008P93</v>
          </cell>
          <cell r="G2861" t="str">
            <v>36</v>
          </cell>
          <cell r="H2861" t="str">
            <v>29</v>
          </cell>
          <cell r="I2861" t="str">
            <v>MICHEL, MICHAEL</v>
          </cell>
          <cell r="J2861" t="str">
            <v>System Capacity &amp; Performance</v>
          </cell>
          <cell r="K2861" t="str">
            <v>D_Non-REP SUB OTHER</v>
          </cell>
          <cell r="L2861" t="str">
            <v>Load Relief</v>
          </cell>
          <cell r="M2861" t="str">
            <v>Specific</v>
          </cell>
          <cell r="O2861" t="str">
            <v>Closed</v>
          </cell>
          <cell r="P2861">
            <v>7467</v>
          </cell>
          <cell r="Q2861" t="str">
            <v>C32593</v>
          </cell>
          <cell r="R2861">
            <v>39975</v>
          </cell>
          <cell r="S2861" t="str">
            <v>moreia</v>
          </cell>
          <cell r="U2861" t="str">
            <v>- Evaluate the Bay where the 2308 and 2309 A&amp;B cables rise in the station_x000D_
_x000D_
- Install new disconnects and lightning arrestors to accommodate the new 2308 and 2309 cables. _x000D_
_x000D_
- Evaluate the bus work to determine how the new cables wi</v>
          </cell>
          <cell r="V2861" t="str">
            <v xml:space="preserve">  </v>
          </cell>
          <cell r="W2861" t="str">
            <v>NSTAR has given notice that they are terminating their 2337/2338 supply from Mystic to Thorndike by 12/01/2010. By resupplying the load from Thorndike, the cables exceed their Summer Emergency ratings for loss of the other. In addition, poor reliability h</v>
          </cell>
          <cell r="X2861" t="str">
            <v>Div Ops-NE Electric</v>
          </cell>
          <cell r="Y2861" t="str">
            <v>75005310E</v>
          </cell>
          <cell r="Z2861" t="str">
            <v>MAE1000 - MA Electric Distribution PC</v>
          </cell>
          <cell r="AA2861" t="str">
            <v>NONE</v>
          </cell>
          <cell r="AB2861" t="str">
            <v>SUB #37 EVERETT - WYLLIS AVENUE, EV</v>
          </cell>
          <cell r="AE2861">
            <v>4</v>
          </cell>
          <cell r="AF2861" t="str">
            <v>4</v>
          </cell>
          <cell r="AG2861">
            <v>40235</v>
          </cell>
          <cell r="AH2861">
            <v>180000</v>
          </cell>
          <cell r="AI2861">
            <v>0</v>
          </cell>
          <cell r="AJ2861">
            <v>1</v>
          </cell>
          <cell r="AK2861">
            <v>1</v>
          </cell>
          <cell r="AL2861">
            <v>0</v>
          </cell>
          <cell r="AM2861">
            <v>1</v>
          </cell>
          <cell r="AN2861">
            <v>1</v>
          </cell>
        </row>
        <row r="2862">
          <cell r="A2862" t="str">
            <v>C032611</v>
          </cell>
          <cell r="B2862">
            <v>5310</v>
          </cell>
          <cell r="D2862" t="str">
            <v>Worc 14J368 Burncoat SWGR</v>
          </cell>
          <cell r="E2862" t="str">
            <v>P_Electric Distribution Line MA</v>
          </cell>
          <cell r="G2862" t="str">
            <v>23</v>
          </cell>
          <cell r="H2862" t="str">
            <v>NONE</v>
          </cell>
          <cell r="I2862" t="str">
            <v>DUNNELLS, MATTHEW</v>
          </cell>
          <cell r="J2862" t="str">
            <v>Asset Condition</v>
          </cell>
          <cell r="L2862" t="str">
            <v>Asset Replacement</v>
          </cell>
          <cell r="M2862" t="str">
            <v>Specific</v>
          </cell>
          <cell r="N2862" t="str">
            <v>UG Cable Replacements</v>
          </cell>
          <cell r="O2862" t="str">
            <v>cancelled</v>
          </cell>
          <cell r="P2862">
            <v>8824</v>
          </cell>
          <cell r="Q2862" t="str">
            <v>C32611</v>
          </cell>
          <cell r="R2862">
            <v>39980</v>
          </cell>
          <cell r="S2862" t="str">
            <v>walshn</v>
          </cell>
          <cell r="U2862" t="str">
            <v>Install switchgear and replace 700' RILC cable.</v>
          </cell>
          <cell r="V2862" t="str">
            <v xml:space="preserve">  </v>
          </cell>
          <cell r="W2862" t="str">
            <v>See attached memo</v>
          </cell>
          <cell r="X2862" t="str">
            <v>Div Ops-NE Electric</v>
          </cell>
          <cell r="Y2862" t="str">
            <v>75005310E</v>
          </cell>
          <cell r="Z2862" t="str">
            <v>MAE1000 - MA Electric Distribution PC</v>
          </cell>
          <cell r="AA2862" t="str">
            <v>NONE</v>
          </cell>
          <cell r="AB2862" t="str">
            <v>MASS PLANT - MA 5310 - MAE1000</v>
          </cell>
          <cell r="AE2862">
            <v>0</v>
          </cell>
          <cell r="AK2862">
            <v>41046</v>
          </cell>
        </row>
        <row r="2863">
          <cell r="A2863" t="str">
            <v>C032614</v>
          </cell>
          <cell r="B2863">
            <v>5310</v>
          </cell>
          <cell r="D2863" t="str">
            <v>W123 Load Break Switch Replacement</v>
          </cell>
          <cell r="E2863" t="str">
            <v>P_Electric Transmission Line MA</v>
          </cell>
          <cell r="G2863" t="str">
            <v>49</v>
          </cell>
          <cell r="H2863" t="str">
            <v>NONE</v>
          </cell>
          <cell r="J2863" t="str">
            <v>Damage/Failure</v>
          </cell>
          <cell r="K2863" t="str">
            <v>T_Damage/Failure</v>
          </cell>
          <cell r="O2863" t="str">
            <v>Closed</v>
          </cell>
          <cell r="P2863">
            <v>12003</v>
          </cell>
          <cell r="Q2863" t="str">
            <v>C32614</v>
          </cell>
          <cell r="R2863">
            <v>39981</v>
          </cell>
          <cell r="S2863" t="str">
            <v>petersa</v>
          </cell>
          <cell r="U2863" t="str">
            <v>W123 Load Break Switch Replacement</v>
          </cell>
          <cell r="V2863" t="str">
            <v>Rev 2 updated based upon CER</v>
          </cell>
          <cell r="W2863" t="str">
            <v>Due to operational difficulties, the W123-1T airbreak load switch has effectively failed and is jumpered out of service.  The switch is no longer functional.  W123-6 is a nearby switch of the same type and should also be assessed.</v>
          </cell>
          <cell r="X2863" t="str">
            <v>Conversion Only</v>
          </cell>
          <cell r="Y2863" t="str">
            <v>99995310T</v>
          </cell>
          <cell r="Z2863" t="str">
            <v>FRT5000 - FR Transmission Profit Center</v>
          </cell>
          <cell r="AA2863" t="str">
            <v>NONE</v>
          </cell>
          <cell r="AB2863" t="str">
            <v>W123 LINE CARPENTER HILL TO SNOW ST</v>
          </cell>
          <cell r="AE2863">
            <v>9</v>
          </cell>
          <cell r="AF2863" t="str">
            <v>12</v>
          </cell>
          <cell r="AG2863">
            <v>40628</v>
          </cell>
          <cell r="AH2863">
            <v>118777.25</v>
          </cell>
          <cell r="AI2863">
            <v>0</v>
          </cell>
          <cell r="AJ2863">
            <v>1</v>
          </cell>
          <cell r="AK2863">
            <v>1</v>
          </cell>
          <cell r="AL2863">
            <v>0</v>
          </cell>
          <cell r="AM2863">
            <v>1</v>
          </cell>
          <cell r="AN2863">
            <v>1</v>
          </cell>
        </row>
        <row r="2864">
          <cell r="A2864" t="str">
            <v>C032630</v>
          </cell>
          <cell r="B2864">
            <v>5320</v>
          </cell>
          <cell r="C2864" t="str">
            <v>Massachusetts - East</v>
          </cell>
          <cell r="D2864" t="str">
            <v>Nantucket- Dreamland Theater</v>
          </cell>
          <cell r="E2864" t="str">
            <v>P_Electric Distribution Line MA</v>
          </cell>
          <cell r="G2864" t="str">
            <v>49</v>
          </cell>
          <cell r="H2864" t="str">
            <v>NONE</v>
          </cell>
          <cell r="I2864" t="str">
            <v>BRETON, STEPHEN</v>
          </cell>
          <cell r="J2864" t="str">
            <v>Statutory/Regulatory</v>
          </cell>
          <cell r="K2864" t="str">
            <v>D_Non-REP LINE OTHER</v>
          </cell>
          <cell r="L2864" t="str">
            <v>New Business - Commercial</v>
          </cell>
          <cell r="M2864" t="str">
            <v>Specific</v>
          </cell>
          <cell r="O2864" t="str">
            <v>Closed</v>
          </cell>
          <cell r="P2864">
            <v>7084</v>
          </cell>
          <cell r="Q2864" t="str">
            <v>C32630</v>
          </cell>
          <cell r="R2864">
            <v>39983</v>
          </cell>
          <cell r="S2864" t="str">
            <v>kirkpc</v>
          </cell>
          <cell r="U2864" t="str">
            <v>New 1600A UG commercial project for Dreamland Theater.  Partially billable to customer, partially system updgrades for NGrid.  Project includes two new vaults- one for 3ph and 1ph MVIs, and one for 3ph and 1ph transformers.</v>
          </cell>
          <cell r="V2864" t="str">
            <v xml:space="preserve">  </v>
          </cell>
          <cell r="W2864" t="str">
            <v>Work is to support installation of new 1600A UG commercial service in downtown Nantucket.  Installing two vaults- one for 3ph and 1ph MVIs, and one for 3ph and 1ph transformers.  Also making reliability upgrades in conjunction with this project.</v>
          </cell>
          <cell r="X2864" t="str">
            <v>Div Ops-NE Electric</v>
          </cell>
          <cell r="Y2864" t="str">
            <v>75005320E</v>
          </cell>
          <cell r="Z2864" t="str">
            <v>MAE1000 - MA Electric Distribution PC</v>
          </cell>
          <cell r="AA2864" t="str">
            <v>NONE</v>
          </cell>
          <cell r="AB2864" t="str">
            <v>MASS PLANT - MA 5320 - MAE1000</v>
          </cell>
          <cell r="AE2864">
            <v>3</v>
          </cell>
          <cell r="AF2864" t="str">
            <v>3</v>
          </cell>
          <cell r="AG2864">
            <v>41213</v>
          </cell>
          <cell r="AH2864">
            <v>164913</v>
          </cell>
          <cell r="AI2864">
            <v>0</v>
          </cell>
          <cell r="AJ2864">
            <v>1</v>
          </cell>
          <cell r="AK2864">
            <v>1</v>
          </cell>
          <cell r="AL2864">
            <v>0</v>
          </cell>
          <cell r="AM2864">
            <v>1</v>
          </cell>
          <cell r="AN2864">
            <v>1</v>
          </cell>
        </row>
        <row r="2865">
          <cell r="A2865" t="str">
            <v>C032691</v>
          </cell>
          <cell r="B2865">
            <v>5310</v>
          </cell>
          <cell r="C2865" t="str">
            <v>Massachusetts - East</v>
          </cell>
          <cell r="D2865" t="str">
            <v>NE South Pole Replacements Randolph</v>
          </cell>
          <cell r="E2865" t="str">
            <v>P_Electric Distribution Line MA</v>
          </cell>
          <cell r="G2865" t="str">
            <v>NONE</v>
          </cell>
          <cell r="H2865" t="str">
            <v>NONE</v>
          </cell>
          <cell r="I2865" t="str">
            <v>BURKS, EMILY</v>
          </cell>
          <cell r="J2865" t="str">
            <v>Statutory/Regulatory</v>
          </cell>
          <cell r="L2865" t="str">
            <v>Public Requirements</v>
          </cell>
          <cell r="M2865" t="str">
            <v>Specific</v>
          </cell>
          <cell r="O2865" t="str">
            <v>cancelled</v>
          </cell>
          <cell r="P2865">
            <v>8331</v>
          </cell>
          <cell r="Q2865" t="str">
            <v>C32691</v>
          </cell>
          <cell r="R2865">
            <v>39988</v>
          </cell>
          <cell r="S2865" t="str">
            <v>yepez</v>
          </cell>
          <cell r="U2865" t="str">
            <v>Replacement of 650 condemned poles in Randolph at the request of Verizon for completion of their FIOS project. This project requires sanctioning.</v>
          </cell>
          <cell r="V2865" t="str">
            <v>Cancelled per Ryan Constable (G Lundahl - 7/31/2012).</v>
          </cell>
          <cell r="W2865" t="str">
            <v xml:space="preserve">National Grid received request from Verizon for the replacement of 650 poles in the Town of Randolph. The majority of these poles are condemned and in need of replacement. Due to the amount of poles to be replaced a specific project was created. A credit </v>
          </cell>
          <cell r="X2865" t="str">
            <v>Div Ops-NE Electric</v>
          </cell>
          <cell r="Y2865" t="str">
            <v>75005310E</v>
          </cell>
          <cell r="Z2865" t="str">
            <v>MAE1000 - MA Electric Distribution PC</v>
          </cell>
          <cell r="AA2865" t="str">
            <v>NONE</v>
          </cell>
          <cell r="AB2865" t="str">
            <v>MASS PLANT - MA 5310 - MAE1000</v>
          </cell>
          <cell r="AE2865">
            <v>0</v>
          </cell>
          <cell r="AK2865">
            <v>41121</v>
          </cell>
        </row>
        <row r="2866">
          <cell r="A2866" t="str">
            <v>C032890</v>
          </cell>
          <cell r="B2866">
            <v>5310</v>
          </cell>
          <cell r="D2866" t="str">
            <v>DOT - MHD#601332 Foundry Street</v>
          </cell>
          <cell r="E2866" t="str">
            <v>P_Electric Distribution Line MA</v>
          </cell>
          <cell r="G2866" t="str">
            <v>49</v>
          </cell>
          <cell r="H2866" t="str">
            <v>NONE</v>
          </cell>
          <cell r="I2866" t="str">
            <v>OSIMBONI, AYO</v>
          </cell>
          <cell r="J2866" t="str">
            <v>Statutory/Regulatory</v>
          </cell>
          <cell r="K2866" t="str">
            <v>D_Non-REP LINE OTHER</v>
          </cell>
          <cell r="L2866" t="str">
            <v>Public Requirements</v>
          </cell>
          <cell r="M2866" t="str">
            <v>Specific</v>
          </cell>
          <cell r="O2866" t="str">
            <v>Closed</v>
          </cell>
          <cell r="P2866">
            <v>7930</v>
          </cell>
          <cell r="Q2866" t="str">
            <v>C32890</v>
          </cell>
          <cell r="R2866">
            <v>40004</v>
          </cell>
          <cell r="S2866" t="str">
            <v>osimba</v>
          </cell>
          <cell r="U2866" t="str">
            <v>DOT-MHD#601332 - Foundry Street in Easton. This is a non reimbursable DOT project. The project scope based on the engineers assessment will involve: replacing 16 sections of 336 spacer cable with 477 spacer cable +  40 sections of 1/0</v>
          </cell>
          <cell r="V2866" t="str">
            <v>This project is Non Reimbursable Mass Highway Project. The engineer is Sanaie Shahrokh</v>
          </cell>
          <cell r="W2866" t="str">
            <v>This project is in support of Mass Highway Project # 601332 - Foundry Street in Easton.</v>
          </cell>
          <cell r="X2866" t="str">
            <v>Div Ops-NE Electric</v>
          </cell>
          <cell r="Y2866" t="str">
            <v>75005310E</v>
          </cell>
          <cell r="Z2866" t="str">
            <v>MAE1000 - MA Electric Distribution PC</v>
          </cell>
          <cell r="AA2866" t="str">
            <v>NONE</v>
          </cell>
          <cell r="AB2866" t="str">
            <v>MASS PLANT - MA 5310 - MAE1000</v>
          </cell>
          <cell r="AE2866">
            <v>1</v>
          </cell>
          <cell r="AF2866" t="str">
            <v>1</v>
          </cell>
          <cell r="AG2866">
            <v>40010</v>
          </cell>
          <cell r="AH2866">
            <v>375000</v>
          </cell>
          <cell r="AI2866">
            <v>0</v>
          </cell>
          <cell r="AJ2866">
            <v>0</v>
          </cell>
          <cell r="AK2866">
            <v>0</v>
          </cell>
          <cell r="AL2866">
            <v>0</v>
          </cell>
          <cell r="AM2866">
            <v>1</v>
          </cell>
          <cell r="AN2866">
            <v>1</v>
          </cell>
        </row>
        <row r="2867">
          <cell r="A2867" t="str">
            <v>C032892</v>
          </cell>
          <cell r="B2867">
            <v>5310</v>
          </cell>
          <cell r="D2867" t="str">
            <v>DOTR-MHD#603718 East Haverhill</v>
          </cell>
          <cell r="E2867" t="str">
            <v>P_Electric Distribution Line MA</v>
          </cell>
          <cell r="G2867" t="str">
            <v>49</v>
          </cell>
          <cell r="H2867" t="str">
            <v>15</v>
          </cell>
          <cell r="I2867" t="str">
            <v>WYMAN, ANNE</v>
          </cell>
          <cell r="J2867" t="str">
            <v>Statutory/Regulatory</v>
          </cell>
          <cell r="K2867" t="str">
            <v>D_Non-REP LINE OTHER</v>
          </cell>
          <cell r="L2867" t="str">
            <v>Public Requirements</v>
          </cell>
          <cell r="M2867" t="str">
            <v>Specific</v>
          </cell>
          <cell r="O2867" t="str">
            <v>open</v>
          </cell>
          <cell r="P2867">
            <v>8020</v>
          </cell>
          <cell r="Q2867" t="str">
            <v>C32892</v>
          </cell>
          <cell r="R2867">
            <v>40004</v>
          </cell>
          <cell r="S2867" t="str">
            <v>osimba</v>
          </cell>
          <cell r="U2867" t="str">
            <v>DOTR - MHD603718 - East Haverhill Street over Spickett River in Lawrence. This is a Reimbursable Mass Highway Project. The project scope based on the engineers assessment will be done in 2 phases. Phase one will involve: Installing 3</v>
          </cell>
          <cell r="V2867" t="str">
            <v xml:space="preserve">This is a Reimbursable Mass Highway Project. The project Engineer is Adam Stotik </v>
          </cell>
          <cell r="W2867" t="str">
            <v>This project is in support of Mass Highway Project # 603718 East Haverhill over Spikett River</v>
          </cell>
          <cell r="X2867" t="str">
            <v>Div Ops-NE Electric</v>
          </cell>
          <cell r="Y2867" t="str">
            <v>75005310E</v>
          </cell>
          <cell r="Z2867" t="str">
            <v>MAE1000 - MA Electric Distribution PC</v>
          </cell>
          <cell r="AA2867" t="str">
            <v>NONE</v>
          </cell>
          <cell r="AB2867" t="str">
            <v>MASS PLANT - MA 5310 - MAE1000</v>
          </cell>
          <cell r="AC2867" t="str">
            <v>A1 C3 X0</v>
          </cell>
          <cell r="AE2867">
            <v>1</v>
          </cell>
          <cell r="AF2867" t="str">
            <v>1</v>
          </cell>
          <cell r="AG2867">
            <v>40010</v>
          </cell>
          <cell r="AH2867">
            <v>290000</v>
          </cell>
        </row>
        <row r="2868">
          <cell r="A2868" t="str">
            <v>C032893</v>
          </cell>
          <cell r="B2868">
            <v>5310</v>
          </cell>
          <cell r="D2868" t="str">
            <v>DOTR-MHD#604030 State Street</v>
          </cell>
          <cell r="E2868" t="str">
            <v>P_Electric Distribution Line MA</v>
          </cell>
          <cell r="G2868" t="str">
            <v>49</v>
          </cell>
          <cell r="H2868" t="str">
            <v>15</v>
          </cell>
          <cell r="I2868" t="str">
            <v>OSIMBONI, AYO</v>
          </cell>
          <cell r="J2868" t="str">
            <v>Statutory/Regulatory</v>
          </cell>
          <cell r="L2868" t="str">
            <v>Public Requirements</v>
          </cell>
          <cell r="M2868" t="str">
            <v>Specific</v>
          </cell>
          <cell r="O2868" t="str">
            <v>Closed</v>
          </cell>
          <cell r="P2868">
            <v>8025</v>
          </cell>
          <cell r="Q2868" t="str">
            <v>C32893</v>
          </cell>
          <cell r="R2868">
            <v>40004</v>
          </cell>
          <cell r="S2868" t="str">
            <v>osimba</v>
          </cell>
          <cell r="U2868" t="str">
            <v>DOTR-MHD#604030 State Street over Ware River in Palmer. This is a Reimbursable Mass Highway Project. The project scope based on the engineers assessment involves: Relocating P.46 &amp; P47 on State St, Installing 2 - 40' cl 3 JO poles (ng</v>
          </cell>
          <cell r="V2868" t="str">
            <v xml:space="preserve">This is a reimbursable Mass Highway Project. </v>
          </cell>
          <cell r="W2868" t="str">
            <v>This project is being done in support of Mass Highway Project number 604030</v>
          </cell>
          <cell r="X2868" t="str">
            <v>Div Ops-NE Electric</v>
          </cell>
          <cell r="Y2868" t="str">
            <v>75005310E</v>
          </cell>
          <cell r="Z2868" t="str">
            <v>MAE1000 - MA Electric Distribution PC</v>
          </cell>
          <cell r="AA2868" t="str">
            <v>NONE</v>
          </cell>
          <cell r="AB2868" t="str">
            <v>MASS PLANT - MA 5310 - MAE1000</v>
          </cell>
          <cell r="AE2868">
            <v>1</v>
          </cell>
          <cell r="AF2868" t="str">
            <v>1</v>
          </cell>
          <cell r="AG2868">
            <v>40004</v>
          </cell>
          <cell r="AH2868">
            <v>52000</v>
          </cell>
          <cell r="AI2868">
            <v>1</v>
          </cell>
          <cell r="AJ2868">
            <v>1</v>
          </cell>
          <cell r="AK2868">
            <v>1</v>
          </cell>
          <cell r="AL2868">
            <v>0</v>
          </cell>
          <cell r="AM2868">
            <v>1</v>
          </cell>
          <cell r="AN2868">
            <v>1</v>
          </cell>
        </row>
        <row r="2869">
          <cell r="A2869" t="str">
            <v>C032930</v>
          </cell>
          <cell r="B2869">
            <v>5310</v>
          </cell>
          <cell r="D2869" t="str">
            <v>Snow 413L3 Woodstock SD</v>
          </cell>
          <cell r="E2869" t="str">
            <v>P_Electric Distribution Line MA</v>
          </cell>
          <cell r="G2869" t="str">
            <v>42</v>
          </cell>
          <cell r="H2869" t="str">
            <v>NONE</v>
          </cell>
          <cell r="I2869" t="str">
            <v>WALSH, NATHAN</v>
          </cell>
          <cell r="J2869" t="str">
            <v>Asset Condition</v>
          </cell>
          <cell r="K2869" t="str">
            <v>D_Non-REP LINE OTHER</v>
          </cell>
          <cell r="L2869" t="str">
            <v>Asset Replacement</v>
          </cell>
          <cell r="M2869" t="str">
            <v>Specific</v>
          </cell>
          <cell r="N2869" t="str">
            <v>Conductor Replacement</v>
          </cell>
          <cell r="O2869" t="str">
            <v>Closed</v>
          </cell>
          <cell r="P2869">
            <v>8651</v>
          </cell>
          <cell r="Q2869" t="str">
            <v>C32930</v>
          </cell>
          <cell r="R2869">
            <v>40009</v>
          </cell>
          <cell r="S2869" t="str">
            <v>walshn</v>
          </cell>
          <cell r="U2869" t="str">
            <v>Convert the Woodstock Rd., Southbridge step down half way to P62.  ~8500' reconductor/rebuild.</v>
          </cell>
          <cell r="V2869" t="str">
            <v xml:space="preserve">  </v>
          </cell>
          <cell r="W2869" t="str">
            <v>Customer low voltage complaint.  As low as 104V, despite the feeder regs putting out 123V.  Investigation found the step down bank (500kVA) to be 182% loaded at winter peak.  Calculations show that, at peak load, 13% voltage drop occurs from the high side</v>
          </cell>
          <cell r="X2869" t="str">
            <v>Div Ops-NE Electric</v>
          </cell>
          <cell r="Y2869" t="str">
            <v>75005310E</v>
          </cell>
          <cell r="Z2869" t="str">
            <v>MAE1000 - MA Electric Distribution PC</v>
          </cell>
          <cell r="AA2869" t="str">
            <v>NONE</v>
          </cell>
          <cell r="AB2869" t="str">
            <v>MASS PLANT - MA 5310 - MAE1000</v>
          </cell>
          <cell r="AE2869">
            <v>2</v>
          </cell>
          <cell r="AF2869" t="str">
            <v>2</v>
          </cell>
          <cell r="AG2869">
            <v>40098</v>
          </cell>
          <cell r="AH2869">
            <v>100000</v>
          </cell>
          <cell r="AI2869">
            <v>1</v>
          </cell>
          <cell r="AJ2869">
            <v>1</v>
          </cell>
          <cell r="AK2869">
            <v>1</v>
          </cell>
          <cell r="AL2869">
            <v>0</v>
          </cell>
          <cell r="AM2869">
            <v>1</v>
          </cell>
          <cell r="AN2869">
            <v>1</v>
          </cell>
        </row>
        <row r="2870">
          <cell r="A2870" t="str">
            <v>C032963</v>
          </cell>
          <cell r="B2870">
            <v>5310</v>
          </cell>
          <cell r="D2870" t="str">
            <v>Worc Vault 59 Rebuild</v>
          </cell>
          <cell r="E2870" t="str">
            <v>P_Electric Distribution Line MA</v>
          </cell>
          <cell r="G2870" t="str">
            <v>NONE</v>
          </cell>
          <cell r="H2870" t="str">
            <v>NONE</v>
          </cell>
          <cell r="I2870" t="str">
            <v>KERN, WILLIAM</v>
          </cell>
          <cell r="J2870" t="str">
            <v>Damage/Failure</v>
          </cell>
          <cell r="L2870" t="str">
            <v>Damage/Failure</v>
          </cell>
          <cell r="M2870" t="str">
            <v>Specific</v>
          </cell>
          <cell r="O2870" t="str">
            <v>Closed</v>
          </cell>
          <cell r="P2870">
            <v>8830</v>
          </cell>
          <cell r="Q2870" t="str">
            <v>C32963</v>
          </cell>
          <cell r="R2870">
            <v>40014</v>
          </cell>
          <cell r="S2870" t="str">
            <v>mungov</v>
          </cell>
          <cell r="U2870" t="str">
            <v>Rebuild the Vault 59 structure, replace network transformer, replace failed network protector.  Install new sets from the vault to MH14 Main St.</v>
          </cell>
          <cell r="V2870" t="str">
            <v xml:space="preserve">  </v>
          </cell>
          <cell r="W2870" t="str">
            <v>Network protector gasket failed, resulting in water entering the submersible enclosure and failing the unit._x000D_
The vault structure requires reconstruction/rebuilding in order to safely install the new unit.</v>
          </cell>
          <cell r="X2870" t="str">
            <v>Div Ops-NE Electric</v>
          </cell>
          <cell r="Y2870" t="str">
            <v>75005310E</v>
          </cell>
          <cell r="Z2870" t="str">
            <v>MAE1000 - MA Electric Distribution PC</v>
          </cell>
          <cell r="AA2870" t="str">
            <v>NONE</v>
          </cell>
          <cell r="AB2870" t="str">
            <v>MASS PLANT - MA 5310 - MAE1000</v>
          </cell>
          <cell r="AE2870">
            <v>1</v>
          </cell>
          <cell r="AF2870" t="str">
            <v>1</v>
          </cell>
          <cell r="AG2870">
            <v>40039</v>
          </cell>
          <cell r="AH2870">
            <v>330000</v>
          </cell>
          <cell r="AI2870">
            <v>0</v>
          </cell>
          <cell r="AJ2870">
            <v>0</v>
          </cell>
          <cell r="AK2870">
            <v>0</v>
          </cell>
          <cell r="AL2870">
            <v>0</v>
          </cell>
          <cell r="AM2870">
            <v>1</v>
          </cell>
          <cell r="AN2870">
            <v>1</v>
          </cell>
        </row>
        <row r="2871">
          <cell r="A2871" t="str">
            <v>C032965</v>
          </cell>
          <cell r="B2871">
            <v>5310</v>
          </cell>
          <cell r="D2871" t="str">
            <v>North Quincy 11W2 Reactor Replac.</v>
          </cell>
          <cell r="E2871" t="str">
            <v>P_Electric Distribution Sub MA</v>
          </cell>
          <cell r="G2871" t="str">
            <v>27</v>
          </cell>
          <cell r="H2871" t="str">
            <v>NONE</v>
          </cell>
          <cell r="J2871" t="str">
            <v>Asset Condition</v>
          </cell>
          <cell r="K2871" t="str">
            <v>D_Non-REP SUB OTHER</v>
          </cell>
          <cell r="L2871" t="str">
            <v>Asset Replacement</v>
          </cell>
          <cell r="M2871" t="str">
            <v>Specific</v>
          </cell>
          <cell r="O2871" t="str">
            <v>Closed</v>
          </cell>
          <cell r="P2871">
            <v>7421</v>
          </cell>
          <cell r="Q2871" t="str">
            <v>C32965</v>
          </cell>
          <cell r="R2871">
            <v>40014</v>
          </cell>
          <cell r="S2871" t="str">
            <v>falla</v>
          </cell>
          <cell r="U2871" t="str">
            <v>PIW DS620091608 - Existing reactors have insulation/conductor damage that can visually be seen on outer winding.  These conductors have been jumpered but there is a risk of damaged conductors/insulation further within the disk that ca</v>
          </cell>
          <cell r="V2871" t="str">
            <v xml:space="preserve">  </v>
          </cell>
          <cell r="W2871" t="str">
            <v xml:space="preserve">  </v>
          </cell>
          <cell r="X2871" t="str">
            <v>Div Ops-NE Electric</v>
          </cell>
          <cell r="Y2871" t="str">
            <v>75005310E</v>
          </cell>
          <cell r="Z2871" t="str">
            <v>MAE1000 - MA Electric Distribution PC</v>
          </cell>
          <cell r="AA2871" t="str">
            <v>NONE</v>
          </cell>
          <cell r="AB2871" t="str">
            <v>SUB #11 NORTH QUINCY, QUINCY</v>
          </cell>
          <cell r="AE2871">
            <v>1</v>
          </cell>
          <cell r="AF2871" t="str">
            <v>1</v>
          </cell>
          <cell r="AG2871">
            <v>40029</v>
          </cell>
          <cell r="AH2871">
            <v>50000</v>
          </cell>
          <cell r="AI2871">
            <v>1</v>
          </cell>
          <cell r="AJ2871">
            <v>1</v>
          </cell>
          <cell r="AK2871">
            <v>1</v>
          </cell>
          <cell r="AL2871">
            <v>0</v>
          </cell>
          <cell r="AM2871">
            <v>1</v>
          </cell>
          <cell r="AN2871">
            <v>1</v>
          </cell>
        </row>
        <row r="2872">
          <cell r="A2872" t="str">
            <v>C032973</v>
          </cell>
          <cell r="B2872">
            <v>5310</v>
          </cell>
          <cell r="C2872" t="str">
            <v>Massachusetts - West</v>
          </cell>
          <cell r="D2872" t="str">
            <v>Melrose 23kV pilot wire replacement</v>
          </cell>
          <cell r="E2872" t="str">
            <v>P_Electric Distribution Sub MA</v>
          </cell>
          <cell r="G2872" t="str">
            <v>49</v>
          </cell>
          <cell r="H2872" t="str">
            <v>25</v>
          </cell>
          <cell r="I2872" t="str">
            <v>KLABON, GREGORY</v>
          </cell>
          <cell r="J2872" t="str">
            <v>Asset Condition</v>
          </cell>
          <cell r="K2872" t="str">
            <v>D_Non-REP SUB OTHER</v>
          </cell>
          <cell r="L2872" t="str">
            <v>Asset Replacement</v>
          </cell>
          <cell r="M2872" t="str">
            <v>Specific</v>
          </cell>
          <cell r="O2872" t="str">
            <v>open</v>
          </cell>
          <cell r="P2872">
            <v>7386</v>
          </cell>
          <cell r="Q2872" t="str">
            <v>C32973</v>
          </cell>
          <cell r="R2872">
            <v>40016</v>
          </cell>
          <cell r="S2872" t="str">
            <v>moreia</v>
          </cell>
          <cell r="U2872" t="str">
            <v>This  project will cover the remote terminal work at Melrose #4 substation, Pine Banks #67 substation, Oak Grove (MBTA) substation, and the fiberoptic cable from Melrose #25 to Melrose #4, from Melrose #4 to Pine Banks #6, and from Pi</v>
          </cell>
          <cell r="V2872" t="str">
            <v xml:space="preserve">  </v>
          </cell>
          <cell r="W2872" t="str">
            <v xml:space="preserve">  </v>
          </cell>
          <cell r="X2872" t="str">
            <v>Div Ops-NE Electric</v>
          </cell>
          <cell r="Y2872" t="str">
            <v>75005310E</v>
          </cell>
          <cell r="Z2872" t="str">
            <v>MAE1000 - MA Electric Distribution PC</v>
          </cell>
          <cell r="AA2872" t="str">
            <v>NONE</v>
          </cell>
          <cell r="AB2872" t="str">
            <v>SUB #4 MELROSE - UPHAM STREET, MELR</v>
          </cell>
          <cell r="AC2872" t="str">
            <v>A4 C0 X0</v>
          </cell>
          <cell r="AE2872">
            <v>1</v>
          </cell>
          <cell r="AF2872" t="str">
            <v>1</v>
          </cell>
          <cell r="AG2872">
            <v>40044</v>
          </cell>
          <cell r="AH2872">
            <v>655000</v>
          </cell>
        </row>
        <row r="2873">
          <cell r="A2873" t="str">
            <v>C033171</v>
          </cell>
          <cell r="B2873">
            <v>5310</v>
          </cell>
          <cell r="D2873" t="str">
            <v>Replace Regulators Ward Hill 43L1</v>
          </cell>
          <cell r="E2873" t="str">
            <v>P_Electric Distribution Sub MA</v>
          </cell>
          <cell r="G2873" t="str">
            <v>NONE</v>
          </cell>
          <cell r="H2873" t="str">
            <v>NONE</v>
          </cell>
          <cell r="J2873" t="str">
            <v>Asset Condition</v>
          </cell>
          <cell r="K2873" t="str">
            <v>D_Non-REP SUB OTHER</v>
          </cell>
          <cell r="L2873" t="str">
            <v>Asset Replacement</v>
          </cell>
          <cell r="M2873" t="str">
            <v>Specific</v>
          </cell>
          <cell r="O2873" t="str">
            <v>cancelled</v>
          </cell>
          <cell r="Q2873" t="str">
            <v>C33171</v>
          </cell>
          <cell r="R2873">
            <v>40029</v>
          </cell>
          <cell r="S2873" t="str">
            <v>falla</v>
          </cell>
          <cell r="U2873" t="str">
            <v xml:space="preserve">A-phase Regulator needs to be removed from service for repairs.  B-Phase&amp;C-Phase are smaller size 250kVA Siemens Type 35 years old.  Replace all three. </v>
          </cell>
          <cell r="V2873" t="str">
            <v>Walkin Cancelled. Project donne as part of the defined programs. document attached</v>
          </cell>
          <cell r="W2873" t="str">
            <v xml:space="preserve">  </v>
          </cell>
          <cell r="X2873" t="str">
            <v>Div Ops-NE Electric</v>
          </cell>
          <cell r="Y2873" t="str">
            <v>75005310E</v>
          </cell>
          <cell r="Z2873" t="str">
            <v>MAE1000 - MA Electric Distribution PC</v>
          </cell>
          <cell r="AA2873" t="str">
            <v>NONE</v>
          </cell>
          <cell r="AB2873" t="str">
            <v>SUB #43 WARD HILL - OFF CROSS ROAD,</v>
          </cell>
          <cell r="AE2873">
            <v>1</v>
          </cell>
          <cell r="AF2873" t="str">
            <v>1</v>
          </cell>
          <cell r="AG2873">
            <v>40029</v>
          </cell>
          <cell r="AH2873">
            <v>85000</v>
          </cell>
          <cell r="AK2873">
            <v>40031</v>
          </cell>
        </row>
        <row r="2874">
          <cell r="A2874" t="str">
            <v>C033184</v>
          </cell>
          <cell r="B2874">
            <v>5310</v>
          </cell>
          <cell r="D2874" t="str">
            <v>Lawrence 1&amp;2 Sub Roof Replacements</v>
          </cell>
          <cell r="E2874" t="str">
            <v>P_Electric Distribution Sub MA</v>
          </cell>
          <cell r="G2874" t="str">
            <v>42</v>
          </cell>
          <cell r="H2874" t="str">
            <v>NONE</v>
          </cell>
          <cell r="J2874" t="str">
            <v>Asset Condition</v>
          </cell>
          <cell r="K2874" t="str">
            <v>D_Non-REP SUB OTHER</v>
          </cell>
          <cell r="L2874" t="str">
            <v>Asset Replacement</v>
          </cell>
          <cell r="M2874" t="str">
            <v>Specific</v>
          </cell>
          <cell r="O2874" t="str">
            <v>Closed</v>
          </cell>
          <cell r="P2874">
            <v>7342</v>
          </cell>
          <cell r="Q2874" t="str">
            <v>C33184</v>
          </cell>
          <cell r="R2874">
            <v>40030</v>
          </cell>
          <cell r="S2874" t="str">
            <v>lawrem</v>
          </cell>
          <cell r="U2874" t="str">
            <v>Funding project to replace aged and deteriorated roofing on both Lawrence Ave 1 and Lawrence Ave 2 substations.</v>
          </cell>
          <cell r="V2874" t="str">
            <v>Estimates from field for roof replacements are Lawrence 1 $175K and Lawrence 2 $190K</v>
          </cell>
          <cell r="W2874" t="str">
            <v xml:space="preserve">  </v>
          </cell>
          <cell r="X2874" t="str">
            <v>Div Ops-NE Electric</v>
          </cell>
          <cell r="Y2874" t="str">
            <v>75005310E</v>
          </cell>
          <cell r="Z2874" t="str">
            <v>MAE1000 - MA Electric Distribution PC</v>
          </cell>
          <cell r="AA2874" t="str">
            <v>NONE</v>
          </cell>
          <cell r="AB2874" t="str">
            <v>SUB #1 LAWRENCE - SOUTH CANAL STREE</v>
          </cell>
          <cell r="AE2874">
            <v>2</v>
          </cell>
          <cell r="AF2874" t="str">
            <v>2</v>
          </cell>
          <cell r="AG2874">
            <v>40050</v>
          </cell>
          <cell r="AH2874">
            <v>370000</v>
          </cell>
          <cell r="AI2874">
            <v>0</v>
          </cell>
          <cell r="AJ2874">
            <v>0</v>
          </cell>
          <cell r="AK2874">
            <v>0</v>
          </cell>
          <cell r="AL2874">
            <v>0</v>
          </cell>
          <cell r="AM2874">
            <v>1</v>
          </cell>
          <cell r="AN2874">
            <v>1</v>
          </cell>
        </row>
        <row r="2875">
          <cell r="A2875" t="str">
            <v>C033213</v>
          </cell>
          <cell r="B2875">
            <v>5310</v>
          </cell>
          <cell r="D2875" t="str">
            <v>Norwell- VZN Fios Pole Replacements</v>
          </cell>
          <cell r="E2875" t="str">
            <v>P_Electric Distribution Line MA</v>
          </cell>
          <cell r="G2875" t="str">
            <v>49</v>
          </cell>
          <cell r="H2875" t="str">
            <v>NONE</v>
          </cell>
          <cell r="I2875" t="str">
            <v>KIRKPATRICK, CASEY</v>
          </cell>
          <cell r="J2875" t="str">
            <v>Statutory/Regulatory</v>
          </cell>
          <cell r="K2875" t="str">
            <v>D_Non-REP LINE OTHER</v>
          </cell>
          <cell r="L2875" t="str">
            <v>Public Requirements</v>
          </cell>
          <cell r="M2875" t="str">
            <v>Specific</v>
          </cell>
          <cell r="O2875" t="str">
            <v>Closed</v>
          </cell>
          <cell r="P2875">
            <v>8388</v>
          </cell>
          <cell r="Q2875" t="str">
            <v>C33213</v>
          </cell>
          <cell r="R2875">
            <v>40035</v>
          </cell>
          <cell r="S2875" t="str">
            <v>kirkpc</v>
          </cell>
          <cell r="U2875" t="str">
            <v>Upgrade 37 existing poles spread over three streets in Norwell.  All poles to be upgraded from 35-4 poles to 40-3 poles in support of new Verizon Fios going into neighborhood.  All poles are single phase.  Moderate tree trimming requi</v>
          </cell>
          <cell r="V2875" t="str">
            <v xml:space="preserve">  </v>
          </cell>
          <cell r="W2875" t="str">
            <v>Verizon is requesting that we upgrade ~37 single phase poles in Norwell from 35-4 poles to 40-3 poles so that they can install Fios in this neighborhood.</v>
          </cell>
          <cell r="X2875" t="str">
            <v>Div Ops-NE Electric</v>
          </cell>
          <cell r="Y2875" t="str">
            <v>75005310E</v>
          </cell>
          <cell r="Z2875" t="str">
            <v>MAE1000 - MA Electric Distribution PC</v>
          </cell>
          <cell r="AA2875" t="str">
            <v>NONE</v>
          </cell>
          <cell r="AB2875" t="str">
            <v>MASS PLANT - MA 5310 - MAE1000</v>
          </cell>
          <cell r="AE2875">
            <v>2</v>
          </cell>
          <cell r="AF2875" t="str">
            <v>2</v>
          </cell>
          <cell r="AG2875">
            <v>40050</v>
          </cell>
          <cell r="AH2875">
            <v>110000</v>
          </cell>
          <cell r="AI2875">
            <v>0</v>
          </cell>
          <cell r="AJ2875">
            <v>1</v>
          </cell>
          <cell r="AK2875">
            <v>1</v>
          </cell>
          <cell r="AL2875">
            <v>0</v>
          </cell>
          <cell r="AM2875">
            <v>1</v>
          </cell>
          <cell r="AN2875">
            <v>1</v>
          </cell>
        </row>
        <row r="2876">
          <cell r="A2876" t="str">
            <v>C033260</v>
          </cell>
          <cell r="B2876">
            <v>5310</v>
          </cell>
          <cell r="D2876" t="str">
            <v>Northboro New Boiler</v>
          </cell>
          <cell r="E2876" t="str">
            <v>P_Electric GenPlant Fac IT Share MA</v>
          </cell>
          <cell r="G2876" t="str">
            <v>NONE</v>
          </cell>
          <cell r="H2876" t="str">
            <v>NONE</v>
          </cell>
          <cell r="L2876" t="str">
            <v>Facilities</v>
          </cell>
          <cell r="O2876" t="str">
            <v>Closed</v>
          </cell>
          <cell r="Q2876" t="str">
            <v>C33260</v>
          </cell>
          <cell r="R2876">
            <v>40038</v>
          </cell>
          <cell r="S2876" t="str">
            <v>kendra</v>
          </cell>
          <cell r="U2876" t="str">
            <v>Northboro renovation - New Boiler</v>
          </cell>
          <cell r="V2876" t="str">
            <v xml:space="preserve">  </v>
          </cell>
          <cell r="W2876" t="str">
            <v xml:space="preserve">  </v>
          </cell>
          <cell r="X2876" t="str">
            <v>Div Ops-NE Electric</v>
          </cell>
          <cell r="Y2876" t="str">
            <v>75005310E</v>
          </cell>
          <cell r="Z2876" t="str">
            <v>MAE1000 - MA Electric Distribution PC</v>
          </cell>
          <cell r="AA2876" t="str">
            <v>NONE</v>
          </cell>
          <cell r="AB2876" t="str">
            <v>CUSTOMER SERVICE CENTER-NORTHBORO</v>
          </cell>
          <cell r="AE2876">
            <v>1</v>
          </cell>
          <cell r="AF2876" t="str">
            <v>1</v>
          </cell>
          <cell r="AG2876">
            <v>40038</v>
          </cell>
          <cell r="AH2876">
            <v>110000</v>
          </cell>
          <cell r="AI2876">
            <v>0</v>
          </cell>
          <cell r="AJ2876">
            <v>1</v>
          </cell>
          <cell r="AK2876">
            <v>1</v>
          </cell>
          <cell r="AL2876">
            <v>0</v>
          </cell>
          <cell r="AM2876">
            <v>1</v>
          </cell>
          <cell r="AN2876">
            <v>1</v>
          </cell>
        </row>
        <row r="2877">
          <cell r="A2877" t="str">
            <v>C033261</v>
          </cell>
          <cell r="B2877">
            <v>5310</v>
          </cell>
          <cell r="D2877" t="str">
            <v>Northboro UPS Batteries</v>
          </cell>
          <cell r="E2877" t="str">
            <v>P_Electric GenPlant Fac IT Share MA</v>
          </cell>
          <cell r="G2877" t="str">
            <v>NONE</v>
          </cell>
          <cell r="H2877" t="str">
            <v>NONE</v>
          </cell>
          <cell r="O2877" t="str">
            <v>Closed</v>
          </cell>
          <cell r="Q2877" t="str">
            <v>C33261</v>
          </cell>
          <cell r="R2877">
            <v>40038</v>
          </cell>
          <cell r="S2877" t="str">
            <v>kendra</v>
          </cell>
          <cell r="U2877" t="str">
            <v>Northboro Renovations- UPS Batteries</v>
          </cell>
          <cell r="V2877" t="str">
            <v>Re-open project to reclosed WO 9000093295 that has money sitting in 107 on 5/19/2010</v>
          </cell>
          <cell r="W2877" t="str">
            <v xml:space="preserve">  </v>
          </cell>
          <cell r="X2877" t="str">
            <v>Div Ops-NE Electric</v>
          </cell>
          <cell r="Y2877" t="str">
            <v>75005310E</v>
          </cell>
          <cell r="Z2877" t="str">
            <v>MAE1000 - MA Electric Distribution PC</v>
          </cell>
          <cell r="AA2877" t="str">
            <v>NONE</v>
          </cell>
          <cell r="AB2877" t="str">
            <v>CUSTOMER SERVICE CENTER-NORTHBORO</v>
          </cell>
          <cell r="AE2877">
            <v>1</v>
          </cell>
          <cell r="AF2877" t="str">
            <v>1</v>
          </cell>
          <cell r="AG2877">
            <v>40038</v>
          </cell>
          <cell r="AH2877">
            <v>110000</v>
          </cell>
          <cell r="AI2877">
            <v>0</v>
          </cell>
          <cell r="AJ2877">
            <v>1</v>
          </cell>
          <cell r="AK2877">
            <v>1</v>
          </cell>
          <cell r="AL2877">
            <v>0</v>
          </cell>
          <cell r="AM2877">
            <v>1</v>
          </cell>
          <cell r="AN2877">
            <v>1</v>
          </cell>
        </row>
        <row r="2878">
          <cell r="A2878" t="str">
            <v>C033373</v>
          </cell>
          <cell r="B2878">
            <v>5310</v>
          </cell>
          <cell r="D2878" t="str">
            <v>S&amp;C Intelliruptor Pilot</v>
          </cell>
          <cell r="E2878" t="str">
            <v>P_Electric Distribution Line MA</v>
          </cell>
          <cell r="G2878" t="str">
            <v>NONE</v>
          </cell>
          <cell r="H2878" t="str">
            <v>NONE</v>
          </cell>
          <cell r="I2878" t="str">
            <v>WALSH, NATHAN</v>
          </cell>
          <cell r="J2878" t="str">
            <v>System Capacity &amp; Performance</v>
          </cell>
          <cell r="K2878" t="str">
            <v>D_Non-REP LINE OTHER</v>
          </cell>
          <cell r="L2878" t="str">
            <v>Reliability - Dist</v>
          </cell>
          <cell r="M2878" t="str">
            <v>Specific</v>
          </cell>
          <cell r="N2878" t="str">
            <v>Distribution Automation</v>
          </cell>
          <cell r="O2878" t="str">
            <v>cancelled</v>
          </cell>
          <cell r="P2878">
            <v>8516</v>
          </cell>
          <cell r="Q2878" t="str">
            <v>C33373</v>
          </cell>
          <cell r="R2878">
            <v>40049</v>
          </cell>
          <cell r="S2878" t="str">
            <v>walshn</v>
          </cell>
          <cell r="U2878" t="str">
            <v>Install 2 Intelliruptor's in Worcester Smart Grid area for piloting purposes.</v>
          </cell>
          <cell r="V2878" t="str">
            <v xml:space="preserve">  </v>
          </cell>
          <cell r="W2878" t="str">
            <v xml:space="preserve">  </v>
          </cell>
          <cell r="X2878" t="str">
            <v>Div Ops-NE Electric</v>
          </cell>
          <cell r="Y2878" t="str">
            <v>75005310E</v>
          </cell>
          <cell r="Z2878" t="str">
            <v>MAE1000 - MA Electric Distribution PC</v>
          </cell>
          <cell r="AA2878" t="str">
            <v>NONE</v>
          </cell>
          <cell r="AB2878" t="str">
            <v>MASS PLANT - MA 5310 - MAE1000</v>
          </cell>
          <cell r="AE2878">
            <v>1</v>
          </cell>
          <cell r="AF2878" t="str">
            <v>1</v>
          </cell>
          <cell r="AG2878">
            <v>40094</v>
          </cell>
          <cell r="AH2878">
            <v>70000</v>
          </cell>
          <cell r="AK2878">
            <v>41499</v>
          </cell>
        </row>
        <row r="2879">
          <cell r="A2879" t="str">
            <v>C033390</v>
          </cell>
          <cell r="B2879">
            <v>5310</v>
          </cell>
          <cell r="D2879" t="str">
            <v>Garelick Farms, Franklin-Xfer Study</v>
          </cell>
          <cell r="E2879" t="str">
            <v>P_Electric Distribution Line MA</v>
          </cell>
          <cell r="G2879" t="str">
            <v>49</v>
          </cell>
          <cell r="H2879" t="str">
            <v>NONE</v>
          </cell>
          <cell r="I2879" t="str">
            <v>PARENTEAU, STEVE</v>
          </cell>
          <cell r="J2879" t="str">
            <v>System Capacity &amp; Performance</v>
          </cell>
          <cell r="K2879" t="str">
            <v>D_Non-REP LINE OTHER</v>
          </cell>
          <cell r="L2879" t="str">
            <v>Load Relief</v>
          </cell>
          <cell r="M2879" t="str">
            <v>Specific</v>
          </cell>
          <cell r="O2879" t="str">
            <v>open</v>
          </cell>
          <cell r="P2879">
            <v>8138</v>
          </cell>
          <cell r="Q2879" t="str">
            <v>C33390</v>
          </cell>
          <cell r="R2879">
            <v>40050</v>
          </cell>
          <cell r="S2879" t="str">
            <v>henryj</v>
          </cell>
          <cell r="U2879" t="str">
            <v>Perform engineering study to provide technical response and cost estimates on the possibility of transferring the entire Garelick Farms load to the Beaver Pond 344W6 feeder.  Currently, Garelick Farms load is split between the Beaver</v>
          </cell>
          <cell r="V2879" t="str">
            <v xml:space="preserve">Customer to contribute $7,500 for study </v>
          </cell>
          <cell r="W2879" t="str">
            <v>Perform engineering study to provide technical response and cost estimates on the possibility of transferring the entire Garelick Farms load to the Beaver Pond 344W6 feeder.  Currently, Garelick Farms load is split between the Beaver Pond 344W2 and the 34</v>
          </cell>
          <cell r="X2879" t="str">
            <v>Div Ops-NE Electric</v>
          </cell>
          <cell r="Y2879" t="str">
            <v>75005310E</v>
          </cell>
          <cell r="Z2879" t="str">
            <v>MAE1000 - MA Electric Distribution PC</v>
          </cell>
          <cell r="AA2879" t="str">
            <v>NONE</v>
          </cell>
          <cell r="AB2879" t="str">
            <v>MASS PLANT - MA 5310 - MAE1000</v>
          </cell>
          <cell r="AC2879" t="str">
            <v>A1 C0 X0</v>
          </cell>
          <cell r="AE2879">
            <v>1</v>
          </cell>
          <cell r="AF2879" t="str">
            <v>1</v>
          </cell>
          <cell r="AG2879">
            <v>40051</v>
          </cell>
          <cell r="AH2879">
            <v>7500</v>
          </cell>
        </row>
        <row r="2880">
          <cell r="A2880" t="str">
            <v>C033571</v>
          </cell>
          <cell r="B2880">
            <v>5310</v>
          </cell>
          <cell r="D2880" t="str">
            <v>Worcester State Hospital, New Busin</v>
          </cell>
          <cell r="E2880" t="str">
            <v>P_Electric Distribution Line MA</v>
          </cell>
          <cell r="G2880" t="str">
            <v>49</v>
          </cell>
          <cell r="H2880" t="str">
            <v>NONE</v>
          </cell>
          <cell r="I2880" t="str">
            <v>HALL, TIMOTHY</v>
          </cell>
          <cell r="J2880" t="str">
            <v>Statutory/Regulatory</v>
          </cell>
          <cell r="K2880" t="str">
            <v>D_Non-REP LINE OTHER</v>
          </cell>
          <cell r="L2880" t="str">
            <v>New Business - Commercial</v>
          </cell>
          <cell r="M2880" t="str">
            <v>Specific</v>
          </cell>
          <cell r="O2880" t="str">
            <v>open</v>
          </cell>
          <cell r="P2880">
            <v>8839</v>
          </cell>
          <cell r="Q2880" t="str">
            <v>C33571</v>
          </cell>
          <cell r="R2880">
            <v>40066</v>
          </cell>
          <cell r="S2880" t="str">
            <v>walshn</v>
          </cell>
          <cell r="U2880" t="str">
            <v>New Business Project $100k+.  3000' of cable, 1100' of conduit, PHM9 Switchgear.</v>
          </cell>
          <cell r="V2880" t="str">
            <v xml:space="preserve">  </v>
          </cell>
          <cell r="W2880" t="str">
            <v>New Business</v>
          </cell>
          <cell r="X2880" t="str">
            <v>Div Ops-NE Electric</v>
          </cell>
          <cell r="Y2880" t="str">
            <v>75005310E</v>
          </cell>
          <cell r="Z2880" t="str">
            <v>MAE1000 - MA Electric Distribution PC</v>
          </cell>
          <cell r="AA2880" t="str">
            <v>NONE</v>
          </cell>
          <cell r="AB2880" t="str">
            <v>MASS PLANT - MA 5310 - MAE1000</v>
          </cell>
          <cell r="AC2880" t="str">
            <v>A0 C1 X0</v>
          </cell>
          <cell r="AE2880">
            <v>1</v>
          </cell>
          <cell r="AF2880" t="str">
            <v>1</v>
          </cell>
          <cell r="AG2880">
            <v>40091</v>
          </cell>
          <cell r="AH2880">
            <v>490000</v>
          </cell>
        </row>
        <row r="2881">
          <cell r="A2881" t="str">
            <v>C033615</v>
          </cell>
          <cell r="B2881">
            <v>5310</v>
          </cell>
          <cell r="D2881" t="str">
            <v>23kV Recloser Installatio Ward-Hill</v>
          </cell>
          <cell r="E2881" t="str">
            <v>P_Electric Distribution Line MA</v>
          </cell>
          <cell r="G2881" t="str">
            <v>41</v>
          </cell>
          <cell r="H2881" t="str">
            <v>NONE</v>
          </cell>
          <cell r="I2881" t="str">
            <v>RADZIK, CHRISTOPHER</v>
          </cell>
          <cell r="J2881" t="str">
            <v>System Capacity &amp; Performance</v>
          </cell>
          <cell r="K2881" t="str">
            <v>D_Non-REP LINE OTHER</v>
          </cell>
          <cell r="L2881" t="str">
            <v>Reliability - Dist</v>
          </cell>
          <cell r="M2881" t="str">
            <v>Specific</v>
          </cell>
          <cell r="O2881" t="str">
            <v>Closed</v>
          </cell>
          <cell r="P2881">
            <v>7676</v>
          </cell>
          <cell r="Q2881" t="str">
            <v>C33615</v>
          </cell>
          <cell r="R2881">
            <v>40072</v>
          </cell>
          <cell r="S2881" t="str">
            <v>prifte</v>
          </cell>
          <cell r="U2881" t="str">
            <v>The installation of reclosers on the 23kV lines out of Ward Hill will speed up the clearing time on the lines that paralel the railroad and reduce the exposure of the equipment in the MBCR controll houses. _x000D_
_x000D_
Install two 23kV reclose</v>
          </cell>
          <cell r="V2881" t="str">
            <v xml:space="preserve">  </v>
          </cell>
          <cell r="W2881" t="str">
            <v>The installation of reclosers on the 23kV lines out of Ward Hill will speed up the clearing time on the lines that paralel the railroad and reduce the exposure of the equipment in the MBCR controll houses. _x000D_
_x000D_
Install two 23kV reclosers on the 2326 line o</v>
          </cell>
          <cell r="X2881" t="str">
            <v>Div Ops-NE Electric</v>
          </cell>
          <cell r="Y2881" t="str">
            <v>75005310E</v>
          </cell>
          <cell r="Z2881" t="str">
            <v>MAE1000 - MA Electric Distribution PC</v>
          </cell>
          <cell r="AA2881" t="str">
            <v>NONE</v>
          </cell>
          <cell r="AB2881" t="str">
            <v>MASS PLANT - MA 5310 - MAE1000</v>
          </cell>
          <cell r="AE2881">
            <v>2</v>
          </cell>
          <cell r="AF2881" t="str">
            <v>2</v>
          </cell>
          <cell r="AG2881">
            <v>41213</v>
          </cell>
          <cell r="AH2881">
            <v>383000</v>
          </cell>
          <cell r="AI2881">
            <v>0</v>
          </cell>
          <cell r="AJ2881">
            <v>0</v>
          </cell>
          <cell r="AK2881">
            <v>0</v>
          </cell>
          <cell r="AL2881">
            <v>0</v>
          </cell>
          <cell r="AM2881">
            <v>1</v>
          </cell>
          <cell r="AN2881">
            <v>1</v>
          </cell>
        </row>
        <row r="2882">
          <cell r="A2882" t="str">
            <v>C033623</v>
          </cell>
          <cell r="B2882">
            <v>5310</v>
          </cell>
          <cell r="D2882" t="str">
            <v>DOTR-MHD#68611</v>
          </cell>
          <cell r="E2882" t="str">
            <v>P_Electric Distribution Line MA</v>
          </cell>
          <cell r="G2882" t="str">
            <v>NONE</v>
          </cell>
          <cell r="H2882" t="str">
            <v>NONE</v>
          </cell>
          <cell r="I2882" t="str">
            <v>OSIMBONI, AYO</v>
          </cell>
          <cell r="J2882" t="str">
            <v>Statutory/Regulatory</v>
          </cell>
          <cell r="L2882" t="str">
            <v>Public Requirements</v>
          </cell>
          <cell r="M2882" t="str">
            <v>Specific</v>
          </cell>
          <cell r="O2882" t="str">
            <v>Closed</v>
          </cell>
          <cell r="P2882">
            <v>8045</v>
          </cell>
          <cell r="Q2882" t="str">
            <v>C33623</v>
          </cell>
          <cell r="R2882">
            <v>40074</v>
          </cell>
          <cell r="S2882" t="str">
            <v>osimba</v>
          </cell>
          <cell r="U2882" t="str">
            <v>DOTR-MHD#68611 - Rte 495 Bridges over Woburn Street. This is a Design Build Project. The project based on the engineers assessment would involve removing 400' of 3 phase I/O TW Crossing I-495 @ Woburn Street, Installing 500' of 3 -IC</v>
          </cell>
          <cell r="V2882" t="str">
            <v>The engineer for  this project is Alex Nemethy. This is a design build project, so the contractor will be paying NGRID directly</v>
          </cell>
          <cell r="W2882" t="str">
            <v>This project is being done in support of Mass Highway MHD#68611</v>
          </cell>
          <cell r="X2882" t="str">
            <v>Div Ops-NE Electric</v>
          </cell>
          <cell r="Y2882" t="str">
            <v>75005310E</v>
          </cell>
          <cell r="Z2882" t="str">
            <v>MAE1000 - MA Electric Distribution PC</v>
          </cell>
          <cell r="AA2882" t="str">
            <v>NONE</v>
          </cell>
          <cell r="AB2882" t="str">
            <v>MASS PLANT - MA 5310 - MAE1000</v>
          </cell>
          <cell r="AE2882">
            <v>1</v>
          </cell>
          <cell r="AF2882" t="str">
            <v>1</v>
          </cell>
          <cell r="AG2882">
            <v>40074</v>
          </cell>
          <cell r="AH2882">
            <v>67000</v>
          </cell>
          <cell r="AI2882">
            <v>1</v>
          </cell>
          <cell r="AJ2882">
            <v>1</v>
          </cell>
          <cell r="AK2882">
            <v>1</v>
          </cell>
          <cell r="AL2882">
            <v>0</v>
          </cell>
          <cell r="AM2882">
            <v>1</v>
          </cell>
          <cell r="AN2882">
            <v>1</v>
          </cell>
        </row>
        <row r="2883">
          <cell r="A2883" t="str">
            <v>C033702</v>
          </cell>
          <cell r="B2883">
            <v>5310</v>
          </cell>
          <cell r="D2883" t="str">
            <v>North Andover Sewer Tie-In Project</v>
          </cell>
          <cell r="E2883" t="str">
            <v>P_Electric GenPlant Fac IT Share MA</v>
          </cell>
          <cell r="G2883" t="str">
            <v>NONE</v>
          </cell>
          <cell r="H2883" t="str">
            <v>NONE</v>
          </cell>
          <cell r="O2883" t="str">
            <v>Closed</v>
          </cell>
          <cell r="Q2883" t="str">
            <v>C33702</v>
          </cell>
          <cell r="R2883">
            <v>40080</v>
          </cell>
          <cell r="S2883" t="str">
            <v>delcam</v>
          </cell>
          <cell r="U2883" t="str">
            <v>Construct underground sewer line for North Andover property and remove existing septic system.</v>
          </cell>
          <cell r="V2883" t="str">
            <v xml:space="preserve">  </v>
          </cell>
          <cell r="W2883" t="str">
            <v xml:space="preserve">  </v>
          </cell>
          <cell r="X2883" t="str">
            <v>Div Ops-NE Electric</v>
          </cell>
          <cell r="Y2883" t="str">
            <v>75005310E</v>
          </cell>
          <cell r="Z2883" t="str">
            <v>MAE1000 - MA Electric Distribution PC</v>
          </cell>
          <cell r="AA2883" t="str">
            <v>NONE</v>
          </cell>
          <cell r="AB2883" t="str">
            <v>DISTRICT OFFICE</v>
          </cell>
          <cell r="AE2883">
            <v>1</v>
          </cell>
          <cell r="AF2883" t="str">
            <v>1</v>
          </cell>
          <cell r="AG2883">
            <v>40084</v>
          </cell>
          <cell r="AH2883">
            <v>499000</v>
          </cell>
          <cell r="AI2883">
            <v>0</v>
          </cell>
          <cell r="AJ2883">
            <v>0</v>
          </cell>
          <cell r="AK2883">
            <v>0</v>
          </cell>
          <cell r="AL2883">
            <v>0</v>
          </cell>
          <cell r="AM2883">
            <v>1</v>
          </cell>
          <cell r="AN2883">
            <v>1</v>
          </cell>
        </row>
        <row r="2884">
          <cell r="A2884" t="str">
            <v>C033764</v>
          </cell>
          <cell r="B2884">
            <v>5310</v>
          </cell>
          <cell r="D2884" t="str">
            <v>BSS Electric Fence installation</v>
          </cell>
          <cell r="E2884" t="str">
            <v>P_Electric Distribution Sub MA</v>
          </cell>
          <cell r="F2884" t="str">
            <v>DCIG0311P378</v>
          </cell>
          <cell r="G2884" t="str">
            <v>40</v>
          </cell>
          <cell r="H2884" t="str">
            <v>15</v>
          </cell>
          <cell r="J2884" t="str">
            <v>Asset Condition</v>
          </cell>
          <cell r="K2884" t="str">
            <v>D_REP-Substation Asset Replacement</v>
          </cell>
          <cell r="L2884" t="str">
            <v>Asset Replacement</v>
          </cell>
          <cell r="M2884" t="str">
            <v>Program</v>
          </cell>
          <cell r="O2884" t="str">
            <v>open</v>
          </cell>
          <cell r="P2884">
            <v>7222</v>
          </cell>
          <cell r="Q2884" t="str">
            <v>C33764</v>
          </cell>
          <cell r="R2884">
            <v>40081</v>
          </cell>
          <cell r="S2884" t="str">
            <v>willij</v>
          </cell>
          <cell r="U2884" t="str">
            <v>Install 6 Electric Animal fences at various substations in BSS.</v>
          </cell>
          <cell r="V2884" t="str">
            <v xml:space="preserve">Requested by the System Reliability Council for FY10 </v>
          </cell>
          <cell r="W2884" t="str">
            <v xml:space="preserve">Electric Animal fences are consistant with our Stratergy for Relliability </v>
          </cell>
          <cell r="X2884" t="str">
            <v>Div Ops-NE Electric</v>
          </cell>
          <cell r="Y2884" t="str">
            <v>75005310E</v>
          </cell>
          <cell r="Z2884" t="str">
            <v>MAE1000 - MA Electric Distribution PC</v>
          </cell>
          <cell r="AA2884" t="str">
            <v>NONE</v>
          </cell>
          <cell r="AB2884" t="str">
            <v>MASS PLANT - MA 5310 - MAE1000</v>
          </cell>
          <cell r="AC2884" t="str">
            <v>A0 C11 X1</v>
          </cell>
          <cell r="AE2884">
            <v>3</v>
          </cell>
          <cell r="AF2884" t="str">
            <v>3</v>
          </cell>
          <cell r="AG2884">
            <v>41213</v>
          </cell>
          <cell r="AH2884">
            <v>181500</v>
          </cell>
        </row>
        <row r="2885">
          <cell r="A2885" t="str">
            <v>C033765</v>
          </cell>
          <cell r="B2885">
            <v>5310</v>
          </cell>
          <cell r="D2885" t="str">
            <v>NEN-MA Electric Fence FY10</v>
          </cell>
          <cell r="E2885" t="str">
            <v>P_Electric Distribution Sub MA</v>
          </cell>
          <cell r="F2885" t="str">
            <v>DCIG0311P378</v>
          </cell>
          <cell r="G2885" t="str">
            <v>40</v>
          </cell>
          <cell r="H2885" t="str">
            <v>15</v>
          </cell>
          <cell r="I2885" t="str">
            <v>MIXAY, KATHY</v>
          </cell>
          <cell r="J2885" t="str">
            <v>Asset Condition</v>
          </cell>
          <cell r="K2885" t="str">
            <v>D_REP-Substation Asset Replacement</v>
          </cell>
          <cell r="L2885" t="str">
            <v>Asset Replacement</v>
          </cell>
          <cell r="M2885" t="str">
            <v>Program</v>
          </cell>
          <cell r="N2885" t="str">
            <v>Substation Asset Replacement</v>
          </cell>
          <cell r="O2885" t="str">
            <v>open</v>
          </cell>
          <cell r="P2885">
            <v>7410</v>
          </cell>
          <cell r="Q2885" t="str">
            <v>C33765</v>
          </cell>
          <cell r="R2885">
            <v>40081</v>
          </cell>
          <cell r="S2885" t="str">
            <v>walshn</v>
          </cell>
          <cell r="U2885" t="str">
            <v>Substation animal fences for NEN-MA_x000D_
_x000D_
North Chelmsford_x000D_
Meadowbrook_x000D_
North Lawrence_x000D_
Salem #2_x000D_
Lynn 23kV_x000D_
Maplewood_x000D_
Melrose 25_x000D_
Everett 37_x000D_
Adams_x000D_
Chestnut Hill_x000D_
Ward Hill #43 23kV_x000D_
Water St #31 23kV</v>
          </cell>
          <cell r="V2885" t="str">
            <v xml:space="preserve">  </v>
          </cell>
          <cell r="W2885" t="str">
            <v xml:space="preserve">  </v>
          </cell>
          <cell r="X2885" t="str">
            <v>Conversion Only</v>
          </cell>
          <cell r="Y2885" t="str">
            <v>99995310E</v>
          </cell>
          <cell r="Z2885" t="str">
            <v>MAE1000 - MA Electric Distribution PC</v>
          </cell>
          <cell r="AA2885" t="str">
            <v>NONE</v>
          </cell>
          <cell r="AB2885" t="str">
            <v>MASS PLANT - MA 5310 - MAE1000</v>
          </cell>
          <cell r="AC2885" t="str">
            <v>A0 C15 X1</v>
          </cell>
          <cell r="AE2885">
            <v>4</v>
          </cell>
          <cell r="AF2885" t="str">
            <v>4</v>
          </cell>
          <cell r="AG2885">
            <v>41213</v>
          </cell>
          <cell r="AH2885">
            <v>181500</v>
          </cell>
        </row>
        <row r="2886">
          <cell r="A2886" t="str">
            <v>C033785</v>
          </cell>
          <cell r="B2886">
            <v>5310</v>
          </cell>
          <cell r="D2886" t="str">
            <v>Washington DC Office</v>
          </cell>
          <cell r="E2886" t="str">
            <v>P_Electric Distribution Line MA</v>
          </cell>
          <cell r="G2886" t="str">
            <v>NONE</v>
          </cell>
          <cell r="H2886" t="str">
            <v>NONE</v>
          </cell>
          <cell r="J2886" t="str">
            <v>Non-Infrastructure</v>
          </cell>
          <cell r="K2886" t="str">
            <v>D_Non-REP LINE OTHER</v>
          </cell>
          <cell r="L2886" t="str">
            <v>General Equipment - Dist</v>
          </cell>
          <cell r="M2886" t="str">
            <v>Specific</v>
          </cell>
          <cell r="O2886" t="str">
            <v>open</v>
          </cell>
          <cell r="P2886">
            <v>8786</v>
          </cell>
          <cell r="Q2886" t="str">
            <v>C33785</v>
          </cell>
          <cell r="R2886">
            <v>40084</v>
          </cell>
          <cell r="S2886" t="str">
            <v>leydens</v>
          </cell>
          <cell r="U2886" t="str">
            <v>New Wahington DC office - per Pat Burns.  This project will be transferred to Service Company in the future.</v>
          </cell>
          <cell r="V2886" t="str">
            <v xml:space="preserve">  </v>
          </cell>
          <cell r="W2886" t="str">
            <v xml:space="preserve">  </v>
          </cell>
          <cell r="X2886" t="str">
            <v>Conversion Only</v>
          </cell>
          <cell r="Y2886" t="str">
            <v>99995310E</v>
          </cell>
          <cell r="Z2886" t="str">
            <v>MAE1000 - MA Electric Distribution PC</v>
          </cell>
          <cell r="AA2886" t="str">
            <v>NONE</v>
          </cell>
          <cell r="AB2886" t="str">
            <v>MASS PLANT - MA 5310 - MAE1000</v>
          </cell>
          <cell r="AC2886" t="str">
            <v>A1 C0 X0</v>
          </cell>
          <cell r="AE2886">
            <v>1</v>
          </cell>
          <cell r="AF2886" t="str">
            <v>1</v>
          </cell>
          <cell r="AG2886">
            <v>40084</v>
          </cell>
          <cell r="AH2886">
            <v>10000</v>
          </cell>
        </row>
        <row r="2887">
          <cell r="A2887" t="str">
            <v>C033822</v>
          </cell>
          <cell r="B2887">
            <v>5310</v>
          </cell>
          <cell r="D2887" t="str">
            <v>BatteryRplStrategyCo05DxT</v>
          </cell>
          <cell r="E2887" t="str">
            <v>P_Dist by Transmission Sub MA</v>
          </cell>
          <cell r="F2887" t="str">
            <v>AMIC11056C_MA</v>
          </cell>
          <cell r="G2887" t="str">
            <v>39</v>
          </cell>
          <cell r="H2887" t="str">
            <v>15</v>
          </cell>
          <cell r="I2887" t="str">
            <v>PHILLIPS, MARK</v>
          </cell>
          <cell r="J2887" t="str">
            <v>Asset Condition</v>
          </cell>
          <cell r="L2887" t="str">
            <v>Asset Replacement</v>
          </cell>
          <cell r="M2887" t="str">
            <v>Program</v>
          </cell>
          <cell r="O2887" t="str">
            <v>open</v>
          </cell>
          <cell r="P2887">
            <v>7182</v>
          </cell>
          <cell r="Q2887" t="str">
            <v>C33822</v>
          </cell>
          <cell r="R2887">
            <v>40085</v>
          </cell>
          <cell r="S2887" t="str">
            <v>mccusj</v>
          </cell>
          <cell r="U2887" t="str">
            <v>BatteryRplStrategyCo05DxT</v>
          </cell>
          <cell r="V2887" t="str">
            <v xml:space="preserve">This is a DxT project, DOA needed to complete this project is $2.52M. </v>
          </cell>
          <cell r="W2887" t="str">
            <v>This is a reliability issue.</v>
          </cell>
          <cell r="X2887" t="str">
            <v>Conversion Only</v>
          </cell>
          <cell r="Y2887" t="str">
            <v>99995310E</v>
          </cell>
          <cell r="Z2887" t="str">
            <v>MAE1000 - MA Electric Distribution PC</v>
          </cell>
          <cell r="AA2887" t="str">
            <v>NONE</v>
          </cell>
          <cell r="AB2887" t="str">
            <v xml:space="preserve">COMPANY 5310 LEVEL ELECT DIST </v>
          </cell>
          <cell r="AC2887" t="str">
            <v>A2 C1 X0</v>
          </cell>
          <cell r="AE2887">
            <v>7</v>
          </cell>
          <cell r="AF2887" t="str">
            <v>7</v>
          </cell>
          <cell r="AG2887">
            <v>40661</v>
          </cell>
          <cell r="AH2887">
            <v>1701052.24</v>
          </cell>
          <cell r="AI2887" t="str">
            <v>1.00</v>
          </cell>
        </row>
        <row r="2888">
          <cell r="A2888" t="str">
            <v>C033842</v>
          </cell>
          <cell r="B2888">
            <v>5310</v>
          </cell>
          <cell r="D2888" t="str">
            <v>042-R43 Damaged Structure 3 - Co 5</v>
          </cell>
          <cell r="E2888" t="str">
            <v>P_Electric Transmission Line MA</v>
          </cell>
          <cell r="F2888" t="str">
            <v>AMIC 10087</v>
          </cell>
          <cell r="G2888" t="str">
            <v>49</v>
          </cell>
          <cell r="H2888" t="str">
            <v>25</v>
          </cell>
          <cell r="I2888" t="str">
            <v>KELLY, DANIEL</v>
          </cell>
          <cell r="J2888" t="str">
            <v>Damage/Failure</v>
          </cell>
          <cell r="K2888" t="str">
            <v>T_Damage/Failure</v>
          </cell>
          <cell r="M2888" t="str">
            <v>Specific</v>
          </cell>
          <cell r="O2888" t="str">
            <v>Closed</v>
          </cell>
          <cell r="P2888">
            <v>11984</v>
          </cell>
          <cell r="Q2888" t="str">
            <v>C33842</v>
          </cell>
          <cell r="R2888">
            <v>40086</v>
          </cell>
          <cell r="S2888" t="str">
            <v>petersa</v>
          </cell>
          <cell r="U2888" t="str">
            <v>042-R43 Damaged Structure 3 - Co 5</v>
          </cell>
          <cell r="V2888" t="str">
            <v xml:space="preserve">  </v>
          </cell>
          <cell r="W2888" t="str">
            <v>The existing R43 line and O42 Pepperell Tap terminate on the same structure back to back with no electrical connection. The O42 tap crosses over the O42 main line to terminate at this structure (pole 3). Pole 3 suffered storm damage and requires replaceme</v>
          </cell>
          <cell r="X2888" t="str">
            <v>Conversion Only</v>
          </cell>
          <cell r="Y2888" t="str">
            <v>99995310T</v>
          </cell>
          <cell r="Z2888" t="str">
            <v>FRT5000 - FR Transmission Profit Center</v>
          </cell>
          <cell r="AA2888" t="str">
            <v>NONE</v>
          </cell>
          <cell r="AB2888" t="str">
            <v xml:space="preserve">COMPANY 5310 LEVEL ELECT DIST </v>
          </cell>
          <cell r="AE2888">
            <v>13</v>
          </cell>
          <cell r="AF2888" t="str">
            <v>13</v>
          </cell>
          <cell r="AG2888">
            <v>41213</v>
          </cell>
          <cell r="AH2888">
            <v>270000</v>
          </cell>
          <cell r="AI2888">
            <v>0</v>
          </cell>
          <cell r="AJ2888">
            <v>0</v>
          </cell>
          <cell r="AK2888">
            <v>0</v>
          </cell>
          <cell r="AL2888">
            <v>0</v>
          </cell>
          <cell r="AM2888">
            <v>1</v>
          </cell>
          <cell r="AN2888">
            <v>1</v>
          </cell>
        </row>
        <row r="2889">
          <cell r="A2889" t="str">
            <v>C033844</v>
          </cell>
          <cell r="B2889">
            <v>5310</v>
          </cell>
          <cell r="D2889" t="str">
            <v>Install Security Fence Around Sub</v>
          </cell>
          <cell r="E2889" t="str">
            <v>P_Electric Distribution Sub MA</v>
          </cell>
          <cell r="G2889" t="str">
            <v>NONE</v>
          </cell>
          <cell r="H2889" t="str">
            <v>NONE</v>
          </cell>
          <cell r="I2889" t="str">
            <v>BURKS, EMILY</v>
          </cell>
          <cell r="J2889" t="str">
            <v>Asset Condition</v>
          </cell>
          <cell r="K2889" t="str">
            <v>D_Non-REP SUB OTHER</v>
          </cell>
          <cell r="L2889" t="str">
            <v>Asset Replacement</v>
          </cell>
          <cell r="M2889" t="str">
            <v>Specific</v>
          </cell>
          <cell r="O2889" t="str">
            <v>Closed</v>
          </cell>
          <cell r="P2889">
            <v>7335</v>
          </cell>
          <cell r="Q2889" t="str">
            <v>C33844</v>
          </cell>
          <cell r="R2889">
            <v>40086</v>
          </cell>
          <cell r="S2889" t="str">
            <v>wolfmi</v>
          </cell>
          <cell r="U2889" t="str">
            <v>NOT USED - After repeated break-ins at Dupont Sub, O&amp;M Management wants to install a Secura Mesh security fence around the property. There is an interior fence around the substation itself, but two mobile transformers and 345kV transf</v>
          </cell>
          <cell r="V2889" t="str">
            <v xml:space="preserve">  </v>
          </cell>
          <cell r="W2889" t="str">
            <v xml:space="preserve">  </v>
          </cell>
          <cell r="X2889" t="str">
            <v>Div Ops-NE Electric</v>
          </cell>
          <cell r="Y2889" t="str">
            <v>75005310E</v>
          </cell>
          <cell r="Z2889" t="str">
            <v>MAE1000 - MA Electric Distribution PC</v>
          </cell>
          <cell r="AA2889" t="str">
            <v>NONE</v>
          </cell>
          <cell r="AB2889" t="str">
            <v>SUB #91 DUPONT, BROCKTON  91BK  14K</v>
          </cell>
          <cell r="AE2889">
            <v>0</v>
          </cell>
        </row>
        <row r="2890">
          <cell r="A2890" t="str">
            <v>C033903</v>
          </cell>
          <cell r="B2890">
            <v>5310</v>
          </cell>
          <cell r="D2890" t="str">
            <v>Gradient Control Wire Installation</v>
          </cell>
          <cell r="E2890" t="str">
            <v>P_Electric Distribution Line MA</v>
          </cell>
          <cell r="F2890" t="str">
            <v>DCIG0210P279</v>
          </cell>
          <cell r="G2890" t="str">
            <v>49</v>
          </cell>
          <cell r="H2890" t="str">
            <v>15</v>
          </cell>
          <cell r="I2890" t="str">
            <v>HALL, TIMOTHY</v>
          </cell>
          <cell r="J2890" t="str">
            <v>System Capacity &amp; Performance</v>
          </cell>
          <cell r="K2890" t="str">
            <v>D_Non-REP LINE OTHER</v>
          </cell>
          <cell r="L2890" t="str">
            <v>Reliability - Dist</v>
          </cell>
          <cell r="M2890" t="str">
            <v>Specific</v>
          </cell>
          <cell r="O2890" t="str">
            <v>open</v>
          </cell>
          <cell r="P2890">
            <v>8785</v>
          </cell>
          <cell r="Q2890" t="str">
            <v>C33903</v>
          </cell>
          <cell r="R2890">
            <v>40088</v>
          </cell>
          <cell r="S2890" t="str">
            <v>prifte</v>
          </cell>
          <cell r="U2890" t="str">
            <v>Replace four auto transformers at Dale St #55 (2) and Lawrence #1 (2)_x000D_
Install gradient control (counterpoise) wire along the shared corridor and tie it with the grounding grid of each signal control house_x000D_
This project is a place hol</v>
          </cell>
          <cell r="V2890" t="str">
            <v xml:space="preserve">  </v>
          </cell>
          <cell r="W2890" t="str">
            <v xml:space="preserve">  </v>
          </cell>
          <cell r="X2890" t="str">
            <v>Div Ops-NE Electric</v>
          </cell>
          <cell r="Y2890" t="str">
            <v>75005310E</v>
          </cell>
          <cell r="Z2890" t="str">
            <v>MAE1000 - MA Electric Distribution PC</v>
          </cell>
          <cell r="AA2890" t="str">
            <v>NONE</v>
          </cell>
          <cell r="AB2890" t="str">
            <v xml:space="preserve">COMPANY 5310 LEVEL ELECT DIST </v>
          </cell>
          <cell r="AC2890" t="str">
            <v>A1 C7 X1</v>
          </cell>
          <cell r="AE2890">
            <v>4</v>
          </cell>
          <cell r="AF2890" t="str">
            <v>4</v>
          </cell>
          <cell r="AG2890">
            <v>41213</v>
          </cell>
          <cell r="AH2890">
            <v>5500000</v>
          </cell>
        </row>
        <row r="2891">
          <cell r="A2891" t="str">
            <v>C033906</v>
          </cell>
          <cell r="B2891">
            <v>5310</v>
          </cell>
          <cell r="D2891" t="str">
            <v>IRURD Webster 412L2 Treasure Island</v>
          </cell>
          <cell r="E2891" t="str">
            <v>P_Electric Distribution Line MA</v>
          </cell>
          <cell r="G2891" t="str">
            <v>49</v>
          </cell>
          <cell r="H2891" t="str">
            <v>15</v>
          </cell>
          <cell r="I2891" t="str">
            <v>RICHARD, JOHN</v>
          </cell>
          <cell r="J2891" t="str">
            <v>Statutory/Regulatory</v>
          </cell>
          <cell r="L2891" t="str">
            <v>Public Requirements</v>
          </cell>
          <cell r="M2891" t="str">
            <v>Specific</v>
          </cell>
          <cell r="O2891" t="str">
            <v>open</v>
          </cell>
          <cell r="P2891">
            <v>8791</v>
          </cell>
          <cell r="Q2891" t="str">
            <v>C33906</v>
          </cell>
          <cell r="R2891">
            <v>40088</v>
          </cell>
          <cell r="S2891" t="str">
            <v>walshn</v>
          </cell>
          <cell r="U2891" t="str">
            <v>Install 1500' URD conduit.</v>
          </cell>
          <cell r="V2891" t="str">
            <v xml:space="preserve">  </v>
          </cell>
          <cell r="W2891" t="str">
            <v xml:space="preserve">  </v>
          </cell>
          <cell r="X2891" t="str">
            <v>Div Ops-NE Electric</v>
          </cell>
          <cell r="Y2891" t="str">
            <v>75005310E</v>
          </cell>
          <cell r="Z2891" t="str">
            <v>MAE1000 - MA Electric Distribution PC</v>
          </cell>
          <cell r="AA2891" t="str">
            <v>NONE</v>
          </cell>
          <cell r="AB2891" t="str">
            <v>MASS PLANT - MA 5310 - MAE1000</v>
          </cell>
          <cell r="AC2891" t="str">
            <v>A1 C0 X0</v>
          </cell>
          <cell r="AE2891">
            <v>2</v>
          </cell>
          <cell r="AF2891" t="str">
            <v>2</v>
          </cell>
          <cell r="AG2891">
            <v>41523</v>
          </cell>
          <cell r="AH2891">
            <v>250000</v>
          </cell>
        </row>
        <row r="2892">
          <cell r="A2892" t="str">
            <v>C033917</v>
          </cell>
          <cell r="B2892">
            <v>5310</v>
          </cell>
          <cell r="D2892" t="str">
            <v>Raise G18-F19/E20 in Bridgewater MA</v>
          </cell>
          <cell r="E2892" t="str">
            <v>P_Electric Transmission Line MA</v>
          </cell>
          <cell r="F2892" t="str">
            <v>AMIC 11021</v>
          </cell>
          <cell r="G2892" t="str">
            <v>49</v>
          </cell>
          <cell r="H2892" t="str">
            <v>19</v>
          </cell>
          <cell r="I2892" t="str">
            <v>ARTHUR, DAVID</v>
          </cell>
          <cell r="J2892" t="str">
            <v>System Capacity &amp; Performance</v>
          </cell>
          <cell r="K2892" t="str">
            <v>T_Other Syst Capacity &amp; Performance</v>
          </cell>
          <cell r="M2892" t="str">
            <v>Specific</v>
          </cell>
          <cell r="O2892" t="str">
            <v>open</v>
          </cell>
          <cell r="P2892">
            <v>11993</v>
          </cell>
          <cell r="Q2892" t="str">
            <v>C33917</v>
          </cell>
          <cell r="R2892">
            <v>40091</v>
          </cell>
          <cell r="S2892" t="str">
            <v>petersa</v>
          </cell>
          <cell r="U2892" t="str">
            <v>Raise G18-F19 in Bridgewater MA</v>
          </cell>
          <cell r="V2892" t="str">
            <v xml:space="preserve">This is a reimbursable job </v>
          </cell>
          <cell r="W2892" t="str">
            <v>This is to raise the G18-F19 transmission lines to allow access to a proposed subdivision and in Scotland Boulevard, Bridgewater, MA.  It is reimbursible.</v>
          </cell>
          <cell r="X2892" t="str">
            <v>Conversion Only</v>
          </cell>
          <cell r="Y2892" t="str">
            <v>99995310T</v>
          </cell>
          <cell r="Z2892" t="str">
            <v>FRT5000 - FR Transmission Profit Center</v>
          </cell>
          <cell r="AA2892" t="str">
            <v>NONE</v>
          </cell>
          <cell r="AB2892" t="str">
            <v xml:space="preserve">COMPANY 5310 LEVEL ELECT DIST </v>
          </cell>
          <cell r="AC2892" t="str">
            <v>A2 C0 X0</v>
          </cell>
          <cell r="AE2892">
            <v>10</v>
          </cell>
          <cell r="AF2892" t="str">
            <v>10</v>
          </cell>
          <cell r="AG2892">
            <v>41381</v>
          </cell>
          <cell r="AH2892">
            <v>350000</v>
          </cell>
        </row>
        <row r="2893">
          <cell r="A2893" t="str">
            <v>C033926</v>
          </cell>
          <cell r="B2893">
            <v>5310</v>
          </cell>
          <cell r="C2893" t="str">
            <v>Massachusetts - West</v>
          </cell>
          <cell r="D2893" t="str">
            <v>Inst. DFR at Ward Hill Sub</v>
          </cell>
          <cell r="E2893" t="str">
            <v>P_Electric Distribution Sub MA</v>
          </cell>
          <cell r="G2893" t="str">
            <v>37</v>
          </cell>
          <cell r="H2893" t="str">
            <v>25</v>
          </cell>
          <cell r="I2893" t="str">
            <v>KELLY, DANIEL</v>
          </cell>
          <cell r="J2893" t="str">
            <v>Asset Condition</v>
          </cell>
          <cell r="K2893" t="str">
            <v>D_Non-REP SUB OTHER</v>
          </cell>
          <cell r="L2893" t="str">
            <v>Asset Replacement</v>
          </cell>
          <cell r="M2893" t="str">
            <v>Specific</v>
          </cell>
          <cell r="O2893" t="str">
            <v>open</v>
          </cell>
          <cell r="P2893">
            <v>7324</v>
          </cell>
          <cell r="Q2893" t="str">
            <v>C33926</v>
          </cell>
          <cell r="R2893">
            <v>40092</v>
          </cell>
          <cell r="S2893" t="str">
            <v>prifte</v>
          </cell>
          <cell r="U2893" t="str">
            <v>Install a DFR at Ward Hill and connect to all phases on each of the 23 kV circuits to capture fault currents and to the 23 kV bus PT's to capture bus voltage._x000D_
_x000D_
There are five 23 kV circuits installed on the railroad r-o-w parallel t</v>
          </cell>
          <cell r="V2893" t="str">
            <v xml:space="preserve">  </v>
          </cell>
          <cell r="W2893" t="str">
            <v xml:space="preserve">  </v>
          </cell>
          <cell r="X2893" t="str">
            <v>Div Ops-NE Electric</v>
          </cell>
          <cell r="Y2893" t="str">
            <v>75005310E</v>
          </cell>
          <cell r="Z2893" t="str">
            <v>MAE1000 - MA Electric Distribution PC</v>
          </cell>
          <cell r="AA2893" t="str">
            <v>NONE</v>
          </cell>
          <cell r="AB2893" t="str">
            <v>SUB #43 WARD HILL - OFF CROSS ROAD,</v>
          </cell>
          <cell r="AC2893" t="str">
            <v>A1 C0 X0</v>
          </cell>
          <cell r="AE2893">
            <v>1</v>
          </cell>
          <cell r="AF2893" t="str">
            <v>1</v>
          </cell>
          <cell r="AG2893">
            <v>40108</v>
          </cell>
          <cell r="AH2893">
            <v>320000</v>
          </cell>
        </row>
        <row r="2894">
          <cell r="A2894" t="str">
            <v>C033930</v>
          </cell>
          <cell r="B2894">
            <v>5310</v>
          </cell>
          <cell r="D2894" t="str">
            <v>DOT-MHD#601986 North Main Street</v>
          </cell>
          <cell r="E2894" t="str">
            <v>P_Electric Distribution Line MA</v>
          </cell>
          <cell r="G2894" t="str">
            <v>49</v>
          </cell>
          <cell r="H2894" t="str">
            <v>15</v>
          </cell>
          <cell r="I2894" t="str">
            <v>WYMAN, ANNE</v>
          </cell>
          <cell r="J2894" t="str">
            <v>Statutory/Regulatory</v>
          </cell>
          <cell r="K2894" t="str">
            <v>D_Non-REP LINE OTHER</v>
          </cell>
          <cell r="L2894" t="str">
            <v>Public Requirements</v>
          </cell>
          <cell r="M2894" t="str">
            <v>Specific</v>
          </cell>
          <cell r="O2894" t="str">
            <v>open</v>
          </cell>
          <cell r="P2894">
            <v>7946</v>
          </cell>
          <cell r="Q2894" t="str">
            <v>C33930</v>
          </cell>
          <cell r="R2894">
            <v>40092</v>
          </cell>
          <cell r="S2894" t="str">
            <v>osimba</v>
          </cell>
          <cell r="U2894" t="str">
            <v>DOT MHD#601986 - North Main Street Bridge over RR Bridge - Preliminary Engineering to determine the scope of work</v>
          </cell>
          <cell r="V2894" t="str">
            <v>Mike Bryne is the project engineer . Re-Sanction from $10K to $75K from Julie Spaziano. Document attached details on the justification and scope tab</v>
          </cell>
          <cell r="W2894" t="str">
            <v>This project is being done in support of MHD#601986</v>
          </cell>
          <cell r="X2894" t="str">
            <v>Div Ops-NE Electric</v>
          </cell>
          <cell r="Y2894" t="str">
            <v>75005310E</v>
          </cell>
          <cell r="Z2894" t="str">
            <v>MAE1000 - MA Electric Distribution PC</v>
          </cell>
          <cell r="AA2894" t="str">
            <v>NONE</v>
          </cell>
          <cell r="AB2894" t="str">
            <v>MASS PLANT - MA 5310 - MAE1000</v>
          </cell>
          <cell r="AC2894" t="str">
            <v>A1 C0 X0</v>
          </cell>
          <cell r="AE2894">
            <v>2</v>
          </cell>
          <cell r="AF2894" t="str">
            <v>2</v>
          </cell>
          <cell r="AG2894">
            <v>41477</v>
          </cell>
          <cell r="AH2894">
            <v>75000</v>
          </cell>
        </row>
        <row r="2895">
          <cell r="A2895" t="str">
            <v>C033931</v>
          </cell>
          <cell r="B2895">
            <v>5310</v>
          </cell>
          <cell r="C2895" t="str">
            <v>Distribution - NE North</v>
          </cell>
          <cell r="D2895" t="str">
            <v>DOTR-MHD#602321 Amesbury Bridge Rpl</v>
          </cell>
          <cell r="E2895" t="str">
            <v>P_Electric Distribution Line MA</v>
          </cell>
          <cell r="G2895" t="str">
            <v>49</v>
          </cell>
          <cell r="H2895" t="str">
            <v>24</v>
          </cell>
          <cell r="I2895" t="str">
            <v>WYMAN, ANNE</v>
          </cell>
          <cell r="J2895" t="str">
            <v>Statutory/Regulatory</v>
          </cell>
          <cell r="K2895" t="str">
            <v>D_Non-REP LINE OTHER</v>
          </cell>
          <cell r="L2895" t="str">
            <v>Public Requirements</v>
          </cell>
          <cell r="M2895" t="str">
            <v>Specific</v>
          </cell>
          <cell r="O2895" t="str">
            <v>Closed</v>
          </cell>
          <cell r="P2895">
            <v>8001</v>
          </cell>
          <cell r="Q2895" t="str">
            <v>C33931</v>
          </cell>
          <cell r="R2895">
            <v>40093</v>
          </cell>
          <cell r="S2895" t="str">
            <v>osimba</v>
          </cell>
          <cell r="U2895" t="str">
            <v>DOTR MHD#602321 Amesbury Bridge Replacement: NGRID costs based on the engineers assessment (Emma Delaruso) is for temporarily removing the OH lines then reinstalling them, and costs for switching to rearrange out feeders to be able to</v>
          </cell>
          <cell r="V2895" t="str">
            <v xml:space="preserve">This is a Reimbursable Mass Highway Project </v>
          </cell>
          <cell r="W2895" t="str">
            <v>This project is being done in support of Mass Highway Project # 602321 in Amesbury Mass</v>
          </cell>
          <cell r="X2895" t="str">
            <v>Div Ops-NE Electric</v>
          </cell>
          <cell r="Y2895" t="str">
            <v>75005310E</v>
          </cell>
          <cell r="Z2895" t="str">
            <v>MAE1000 - MA Electric Distribution PC</v>
          </cell>
          <cell r="AA2895" t="str">
            <v>NONE</v>
          </cell>
          <cell r="AB2895" t="str">
            <v>MASS PLANT - MA 5310 - MAE1000</v>
          </cell>
          <cell r="AE2895">
            <v>1</v>
          </cell>
          <cell r="AF2895" t="str">
            <v>1</v>
          </cell>
          <cell r="AG2895">
            <v>40093</v>
          </cell>
          <cell r="AH2895">
            <v>20000</v>
          </cell>
          <cell r="AI2895">
            <v>1</v>
          </cell>
          <cell r="AJ2895">
            <v>1</v>
          </cell>
          <cell r="AK2895">
            <v>1</v>
          </cell>
          <cell r="AL2895">
            <v>0</v>
          </cell>
          <cell r="AM2895">
            <v>1</v>
          </cell>
          <cell r="AN2895">
            <v>1</v>
          </cell>
        </row>
        <row r="2896">
          <cell r="A2896" t="str">
            <v>C033974</v>
          </cell>
          <cell r="B2896">
            <v>5310</v>
          </cell>
          <cell r="D2896" t="str">
            <v>Interior Modifications Marlborough</v>
          </cell>
          <cell r="E2896" t="str">
            <v>P_Electric GenPlant Fac IT Share MA</v>
          </cell>
          <cell r="G2896" t="str">
            <v>NONE</v>
          </cell>
          <cell r="H2896" t="str">
            <v>NONE</v>
          </cell>
          <cell r="O2896" t="str">
            <v>Closed</v>
          </cell>
          <cell r="Q2896" t="str">
            <v>C33974</v>
          </cell>
          <cell r="R2896">
            <v>40098</v>
          </cell>
          <cell r="S2896" t="str">
            <v>delcam</v>
          </cell>
          <cell r="U2896" t="str">
            <v>Interior Modifications Marlborough</v>
          </cell>
          <cell r="V2896" t="str">
            <v xml:space="preserve">  </v>
          </cell>
          <cell r="W2896" t="str">
            <v xml:space="preserve">  </v>
          </cell>
          <cell r="X2896" t="str">
            <v>Div Ops-NE Electric</v>
          </cell>
          <cell r="Y2896" t="str">
            <v>75005310E</v>
          </cell>
          <cell r="Z2896" t="str">
            <v>MAE1000 - MA Electric Distribution PC</v>
          </cell>
          <cell r="AA2896" t="str">
            <v>NONE</v>
          </cell>
          <cell r="AB2896" t="str">
            <v>SERVICE BLDG-FLORENCE STREET, MARLB</v>
          </cell>
          <cell r="AE2896">
            <v>1</v>
          </cell>
          <cell r="AF2896" t="str">
            <v>1</v>
          </cell>
          <cell r="AG2896">
            <v>40099</v>
          </cell>
          <cell r="AH2896">
            <v>45000</v>
          </cell>
          <cell r="AI2896">
            <v>1</v>
          </cell>
          <cell r="AJ2896">
            <v>1</v>
          </cell>
          <cell r="AK2896">
            <v>1</v>
          </cell>
          <cell r="AL2896">
            <v>0</v>
          </cell>
          <cell r="AM2896">
            <v>1</v>
          </cell>
          <cell r="AN2896">
            <v>1</v>
          </cell>
        </row>
        <row r="2897">
          <cell r="A2897" t="str">
            <v>C034013</v>
          </cell>
          <cell r="B2897">
            <v>5310</v>
          </cell>
          <cell r="D2897" t="str">
            <v>NE-Add Snow Guards Great Barrington</v>
          </cell>
          <cell r="E2897" t="str">
            <v>P_Electric GenPlant Fac IT Share MA</v>
          </cell>
          <cell r="G2897" t="str">
            <v>NONE</v>
          </cell>
          <cell r="H2897" t="str">
            <v>NONE</v>
          </cell>
          <cell r="O2897" t="str">
            <v>Closed</v>
          </cell>
          <cell r="Q2897" t="str">
            <v>C34013</v>
          </cell>
          <cell r="R2897">
            <v>40100</v>
          </cell>
          <cell r="S2897" t="str">
            <v>delcam</v>
          </cell>
          <cell r="U2897" t="str">
            <v>NE-Add Snow Guards Great Barrington</v>
          </cell>
          <cell r="V2897" t="str">
            <v xml:space="preserve">  </v>
          </cell>
          <cell r="W2897" t="str">
            <v xml:space="preserve">  </v>
          </cell>
          <cell r="X2897" t="str">
            <v>Div Ops-NE Electric</v>
          </cell>
          <cell r="Y2897" t="str">
            <v>75005310E</v>
          </cell>
          <cell r="Z2897" t="str">
            <v>MAE1000 - MA Electric Distribution PC</v>
          </cell>
          <cell r="AA2897" t="str">
            <v>NONE</v>
          </cell>
          <cell r="AB2897" t="str">
            <v xml:space="preserve">SERVICE BLDG - 927 SO MAIN STREET, </v>
          </cell>
          <cell r="AE2897">
            <v>1</v>
          </cell>
          <cell r="AF2897" t="str">
            <v>1</v>
          </cell>
          <cell r="AG2897">
            <v>40101</v>
          </cell>
          <cell r="AH2897">
            <v>24000</v>
          </cell>
          <cell r="AI2897">
            <v>1</v>
          </cell>
          <cell r="AJ2897">
            <v>1</v>
          </cell>
          <cell r="AK2897">
            <v>1</v>
          </cell>
          <cell r="AL2897">
            <v>0</v>
          </cell>
          <cell r="AM2897">
            <v>1</v>
          </cell>
          <cell r="AN2897">
            <v>1</v>
          </cell>
        </row>
        <row r="2898">
          <cell r="A2898" t="str">
            <v>C034014</v>
          </cell>
          <cell r="B2898">
            <v>5310</v>
          </cell>
          <cell r="D2898" t="str">
            <v>NE-Add Snow Guards Northampton</v>
          </cell>
          <cell r="E2898" t="str">
            <v>P_Electric GenPlant Fac IT Share MA</v>
          </cell>
          <cell r="G2898" t="str">
            <v>NONE</v>
          </cell>
          <cell r="H2898" t="str">
            <v>NONE</v>
          </cell>
          <cell r="O2898" t="str">
            <v>Closed</v>
          </cell>
          <cell r="Q2898" t="str">
            <v>C34014</v>
          </cell>
          <cell r="R2898">
            <v>40100</v>
          </cell>
          <cell r="S2898" t="str">
            <v>delcam</v>
          </cell>
          <cell r="U2898" t="str">
            <v>NE-Add Snow Guards at Northampton</v>
          </cell>
          <cell r="V2898" t="str">
            <v xml:space="preserve">  </v>
          </cell>
          <cell r="W2898" t="str">
            <v xml:space="preserve">  </v>
          </cell>
          <cell r="X2898" t="str">
            <v>Div Ops-NE Electric</v>
          </cell>
          <cell r="Y2898" t="str">
            <v>75005310E</v>
          </cell>
          <cell r="Z2898" t="str">
            <v>MAE1000 - MA Electric Distribution PC</v>
          </cell>
          <cell r="AA2898" t="str">
            <v>NONE</v>
          </cell>
          <cell r="AB2898" t="str">
            <v xml:space="preserve">SERVICE BLDG - 548 HAYDENVILLE RD, </v>
          </cell>
          <cell r="AE2898">
            <v>1</v>
          </cell>
          <cell r="AF2898" t="str">
            <v>1</v>
          </cell>
          <cell r="AG2898">
            <v>40101</v>
          </cell>
          <cell r="AH2898">
            <v>34999.67</v>
          </cell>
          <cell r="AI2898">
            <v>1</v>
          </cell>
          <cell r="AJ2898">
            <v>1</v>
          </cell>
          <cell r="AK2898">
            <v>1</v>
          </cell>
          <cell r="AL2898">
            <v>0</v>
          </cell>
          <cell r="AM2898">
            <v>1</v>
          </cell>
          <cell r="AN2898">
            <v>1</v>
          </cell>
        </row>
        <row r="2899">
          <cell r="A2899" t="str">
            <v>C034016</v>
          </cell>
          <cell r="B2899">
            <v>5310</v>
          </cell>
          <cell r="D2899" t="str">
            <v>NE-Generator North Andover</v>
          </cell>
          <cell r="E2899" t="str">
            <v>P_Electric GenPlant Fac IT Share MA</v>
          </cell>
          <cell r="G2899" t="str">
            <v>NONE</v>
          </cell>
          <cell r="H2899" t="str">
            <v>NONE</v>
          </cell>
          <cell r="O2899" t="str">
            <v>Closed</v>
          </cell>
          <cell r="Q2899" t="str">
            <v>C34016</v>
          </cell>
          <cell r="R2899">
            <v>40100</v>
          </cell>
          <cell r="S2899" t="str">
            <v>delcam</v>
          </cell>
          <cell r="U2899" t="str">
            <v>NE-Generator-40 kw Storm Room 1984 at North Andover</v>
          </cell>
          <cell r="V2899" t="str">
            <v xml:space="preserve">  </v>
          </cell>
          <cell r="W2899" t="str">
            <v xml:space="preserve">  </v>
          </cell>
          <cell r="X2899" t="str">
            <v>Div Ops-NE Electric</v>
          </cell>
          <cell r="Y2899" t="str">
            <v>75005310E</v>
          </cell>
          <cell r="Z2899" t="str">
            <v>MAE1000 - MA Electric Distribution PC</v>
          </cell>
          <cell r="AA2899" t="str">
            <v>NONE</v>
          </cell>
          <cell r="AB2899" t="str">
            <v>DISTRICT OFFICE</v>
          </cell>
          <cell r="AE2899">
            <v>1</v>
          </cell>
          <cell r="AF2899" t="str">
            <v>1</v>
          </cell>
          <cell r="AG2899">
            <v>40101</v>
          </cell>
          <cell r="AH2899">
            <v>25000</v>
          </cell>
          <cell r="AI2899">
            <v>1</v>
          </cell>
          <cell r="AJ2899">
            <v>1</v>
          </cell>
          <cell r="AK2899">
            <v>1</v>
          </cell>
          <cell r="AL2899">
            <v>0</v>
          </cell>
          <cell r="AM2899">
            <v>1</v>
          </cell>
          <cell r="AN2899">
            <v>1</v>
          </cell>
        </row>
        <row r="2900">
          <cell r="A2900" t="str">
            <v>C034017</v>
          </cell>
          <cell r="B2900">
            <v>5310</v>
          </cell>
          <cell r="D2900" t="str">
            <v xml:space="preserve">NE-Modifications Garage Hopedale </v>
          </cell>
          <cell r="E2900" t="str">
            <v>P_Electric GenPlant Fac IT Share MA</v>
          </cell>
          <cell r="G2900" t="str">
            <v>NONE</v>
          </cell>
          <cell r="H2900" t="str">
            <v>NONE</v>
          </cell>
          <cell r="O2900" t="str">
            <v>Closed</v>
          </cell>
          <cell r="Q2900" t="str">
            <v>C34017</v>
          </cell>
          <cell r="R2900">
            <v>40100</v>
          </cell>
          <cell r="S2900" t="str">
            <v>delcam</v>
          </cell>
          <cell r="U2900" t="str">
            <v xml:space="preserve">NE-Modifications to existing Garage at Hopedale </v>
          </cell>
          <cell r="V2900" t="str">
            <v xml:space="preserve">  </v>
          </cell>
          <cell r="W2900" t="str">
            <v xml:space="preserve">  </v>
          </cell>
          <cell r="X2900" t="str">
            <v>Div Ops-NE Electric</v>
          </cell>
          <cell r="Y2900" t="str">
            <v>75005310E</v>
          </cell>
          <cell r="Z2900" t="str">
            <v>MAE1000 - MA Electric Distribution PC</v>
          </cell>
          <cell r="AA2900" t="str">
            <v>NONE</v>
          </cell>
          <cell r="AB2900" t="str">
            <v>SERVICE BLDG-245 SO MAIN STREET, HO</v>
          </cell>
          <cell r="AE2900">
            <v>1</v>
          </cell>
          <cell r="AF2900" t="str">
            <v>1</v>
          </cell>
          <cell r="AG2900">
            <v>40101</v>
          </cell>
          <cell r="AH2900">
            <v>5000</v>
          </cell>
          <cell r="AI2900">
            <v>1</v>
          </cell>
          <cell r="AJ2900">
            <v>1</v>
          </cell>
          <cell r="AK2900">
            <v>1</v>
          </cell>
          <cell r="AL2900">
            <v>0</v>
          </cell>
          <cell r="AM2900">
            <v>1</v>
          </cell>
          <cell r="AN2900">
            <v>1</v>
          </cell>
        </row>
        <row r="2901">
          <cell r="A2901" t="str">
            <v>C034020</v>
          </cell>
          <cell r="B2901">
            <v>5310</v>
          </cell>
          <cell r="D2901" t="str">
            <v>NE- Gate Operator at North Andover</v>
          </cell>
          <cell r="E2901" t="str">
            <v>P_Electric GenPlant Fac IT Share MA</v>
          </cell>
          <cell r="G2901" t="str">
            <v>NONE</v>
          </cell>
          <cell r="H2901" t="str">
            <v>NONE</v>
          </cell>
          <cell r="O2901" t="str">
            <v>Closed</v>
          </cell>
          <cell r="Q2901" t="str">
            <v>C34020</v>
          </cell>
          <cell r="R2901">
            <v>40101</v>
          </cell>
          <cell r="S2901" t="str">
            <v>kendra</v>
          </cell>
          <cell r="U2901" t="str">
            <v>NE- Installation of Gate Operators at North Andover facility</v>
          </cell>
          <cell r="V2901" t="str">
            <v xml:space="preserve">  </v>
          </cell>
          <cell r="W2901" t="str">
            <v xml:space="preserve">  </v>
          </cell>
          <cell r="X2901" t="str">
            <v>Div Ops-NE Electric</v>
          </cell>
          <cell r="Y2901" t="str">
            <v>75005310E</v>
          </cell>
          <cell r="Z2901" t="str">
            <v>MAE1000 - MA Electric Distribution PC</v>
          </cell>
          <cell r="AA2901" t="str">
            <v>NONE</v>
          </cell>
          <cell r="AB2901" t="str">
            <v>DISTRICT OFFICE</v>
          </cell>
          <cell r="AE2901">
            <v>1</v>
          </cell>
          <cell r="AF2901" t="str">
            <v>1</v>
          </cell>
          <cell r="AG2901">
            <v>40102</v>
          </cell>
          <cell r="AH2901">
            <v>15000</v>
          </cell>
          <cell r="AI2901">
            <v>1</v>
          </cell>
          <cell r="AJ2901">
            <v>1</v>
          </cell>
          <cell r="AK2901">
            <v>1</v>
          </cell>
          <cell r="AL2901">
            <v>0</v>
          </cell>
          <cell r="AM2901">
            <v>1</v>
          </cell>
          <cell r="AN2901">
            <v>1</v>
          </cell>
        </row>
        <row r="2902">
          <cell r="A2902" t="str">
            <v>C034042</v>
          </cell>
          <cell r="B2902">
            <v>5310</v>
          </cell>
          <cell r="D2902" t="str">
            <v>4J339 PILC &amp; RILC Replacement</v>
          </cell>
          <cell r="E2902" t="str">
            <v>P_Electric Distribution Line MA</v>
          </cell>
          <cell r="F2902" t="str">
            <v>USSC0411P375R1C</v>
          </cell>
          <cell r="G2902" t="str">
            <v>49</v>
          </cell>
          <cell r="H2902" t="str">
            <v>24</v>
          </cell>
          <cell r="I2902" t="str">
            <v>RIVENBURGH, GARTH A.</v>
          </cell>
          <cell r="J2902" t="str">
            <v>Asset Condition</v>
          </cell>
          <cell r="K2902" t="str">
            <v>D_REP-UG Cable Replacements</v>
          </cell>
          <cell r="L2902" t="str">
            <v>Asset Replacement</v>
          </cell>
          <cell r="M2902" t="str">
            <v>Specific</v>
          </cell>
          <cell r="O2902" t="str">
            <v>Closed</v>
          </cell>
          <cell r="P2902">
            <v>7696</v>
          </cell>
          <cell r="Q2902" t="str">
            <v>C34042</v>
          </cell>
          <cell r="R2902">
            <v>40102</v>
          </cell>
          <cell r="S2902" t="str">
            <v>reisnj</v>
          </cell>
          <cell r="U2902" t="str">
            <v>Replace approx 1.2 Miles of mixed PILC &amp; RILC on the Cambridge 4J339 feeder in Worcester, MA.  Install two PMH9 switchgears, one in the Harlem/Sterling area and one in the Ward/Seymour area.  Refer to the attached PDS BW-C34042-11-01</v>
          </cell>
          <cell r="V2902" t="str">
            <v>Originally proposed under Program C31774 for FY12</v>
          </cell>
          <cell r="W2902" t="str">
            <v xml:space="preserve">The Cambridge 4J399 feeder _x000D_
3 Yr average _x000D_
events/year 7_x000D_
CMI = 700048_x000D_
CADI = 249_x000D_
SADI = 658.56_x000D_
SAFI = 2.64_x000D_
_x000D_
The 4J339 is prone to multible failures every year due to the poor condition of PILC &amp; RILC that make up this feeder_x000D_
_x000D_
_x000D_
</v>
          </cell>
          <cell r="X2902" t="str">
            <v>Div Ops-NE Electric</v>
          </cell>
          <cell r="Y2902" t="str">
            <v>75005310E</v>
          </cell>
          <cell r="Z2902" t="str">
            <v>MAE1000 - MA Electric Distribution PC</v>
          </cell>
          <cell r="AA2902" t="str">
            <v>NONE</v>
          </cell>
          <cell r="AB2902" t="str">
            <v>MASS PLANT - MA 5310 - MAE1000</v>
          </cell>
          <cell r="AE2902">
            <v>4</v>
          </cell>
          <cell r="AF2902" t="str">
            <v>4</v>
          </cell>
          <cell r="AG2902">
            <v>41380</v>
          </cell>
          <cell r="AH2902">
            <v>1673000</v>
          </cell>
          <cell r="AI2902">
            <v>0</v>
          </cell>
          <cell r="AJ2902">
            <v>0</v>
          </cell>
          <cell r="AK2902">
            <v>0</v>
          </cell>
          <cell r="AL2902">
            <v>1</v>
          </cell>
          <cell r="AM2902">
            <v>0</v>
          </cell>
          <cell r="AN2902">
            <v>1</v>
          </cell>
        </row>
        <row r="2903">
          <cell r="A2903" t="str">
            <v>C034043</v>
          </cell>
          <cell r="B2903">
            <v>5310</v>
          </cell>
          <cell r="D2903" t="str">
            <v>Install Security Fence</v>
          </cell>
          <cell r="E2903" t="str">
            <v>P_Electric Distribution Sub MA</v>
          </cell>
          <cell r="G2903" t="str">
            <v>NONE</v>
          </cell>
          <cell r="H2903" t="str">
            <v>NONE</v>
          </cell>
          <cell r="J2903" t="str">
            <v>Asset Condition</v>
          </cell>
          <cell r="K2903" t="str">
            <v>D_Non-REP SUB OTHER</v>
          </cell>
          <cell r="L2903" t="str">
            <v>Asset Replacement</v>
          </cell>
          <cell r="M2903" t="str">
            <v>Specific</v>
          </cell>
          <cell r="O2903" t="str">
            <v>Closed</v>
          </cell>
          <cell r="P2903">
            <v>7334</v>
          </cell>
          <cell r="Q2903" t="str">
            <v>C34043</v>
          </cell>
          <cell r="R2903">
            <v>40102</v>
          </cell>
          <cell r="S2903" t="str">
            <v>wolfmi</v>
          </cell>
          <cell r="U2903" t="str">
            <v>After repeated break-ins, copper theft, and vandalism at Dupont Sub, O&amp;M Management wants to install a SecuraMesh security fence around the property. The property is currently encompassed by a deteriorating fence. There is an interior</v>
          </cell>
          <cell r="V2903" t="str">
            <v xml:space="preserve">  </v>
          </cell>
          <cell r="W2903" t="str">
            <v xml:space="preserve">  </v>
          </cell>
          <cell r="X2903" t="str">
            <v>Div Ops-NE Electric</v>
          </cell>
          <cell r="Y2903" t="str">
            <v>75005310E</v>
          </cell>
          <cell r="Z2903" t="str">
            <v>MAE1000 - MA Electric Distribution PC</v>
          </cell>
          <cell r="AA2903" t="str">
            <v>NONE</v>
          </cell>
          <cell r="AB2903" t="str">
            <v>SUB #91 DUPONT, BROCKTON  91BK  14K</v>
          </cell>
          <cell r="AE2903">
            <v>1</v>
          </cell>
          <cell r="AF2903" t="str">
            <v>1</v>
          </cell>
          <cell r="AG2903">
            <v>40149</v>
          </cell>
          <cell r="AH2903">
            <v>77000</v>
          </cell>
          <cell r="AI2903">
            <v>1</v>
          </cell>
          <cell r="AJ2903">
            <v>1</v>
          </cell>
          <cell r="AK2903">
            <v>1</v>
          </cell>
          <cell r="AL2903">
            <v>0</v>
          </cell>
          <cell r="AM2903">
            <v>1</v>
          </cell>
          <cell r="AN2903">
            <v>1</v>
          </cell>
        </row>
        <row r="2904">
          <cell r="A2904" t="str">
            <v>C034046</v>
          </cell>
          <cell r="B2904">
            <v>5310</v>
          </cell>
          <cell r="D2904" t="str">
            <v>BS S.Wren Add 23kv Breaker pos.</v>
          </cell>
          <cell r="E2904" t="str">
            <v>P_Electric Distribution Sub MA</v>
          </cell>
          <cell r="G2904" t="str">
            <v>34</v>
          </cell>
          <cell r="H2904" t="str">
            <v>NONE</v>
          </cell>
          <cell r="I2904" t="str">
            <v>THOMPSON, JOHN</v>
          </cell>
          <cell r="J2904" t="str">
            <v>System Capacity &amp; Performance</v>
          </cell>
          <cell r="K2904" t="str">
            <v>D_Non-REP SUB OTHER</v>
          </cell>
          <cell r="L2904" t="str">
            <v>Load Relief</v>
          </cell>
          <cell r="M2904" t="str">
            <v>Specific</v>
          </cell>
          <cell r="O2904" t="str">
            <v>open</v>
          </cell>
          <cell r="P2904">
            <v>7212</v>
          </cell>
          <cell r="Q2904" t="str">
            <v>C34046</v>
          </cell>
          <cell r="R2904">
            <v>40102</v>
          </cell>
          <cell r="S2904" t="str">
            <v>duffjo</v>
          </cell>
          <cell r="U2904" t="str">
            <v>Install additional 23kV breaker position at S.Wrentham sub to provide supply to a  new 23kV supply line.</v>
          </cell>
          <cell r="V2904" t="str">
            <v xml:space="preserve">  </v>
          </cell>
          <cell r="W2904" t="str">
            <v xml:space="preserve">Needed for 23kV capacity in Wrentham/Foxboro area to allow 2287 to serve 2 new MITS stations that may be needed on Rt1 near Gillette. </v>
          </cell>
          <cell r="X2904" t="str">
            <v>Div Ops-NE Electric</v>
          </cell>
          <cell r="Y2904" t="str">
            <v>75005310E</v>
          </cell>
          <cell r="Z2904" t="str">
            <v>MAE1000 - MA Electric Distribution PC</v>
          </cell>
          <cell r="AA2904" t="str">
            <v>NONE</v>
          </cell>
          <cell r="AB2904" t="str">
            <v>SUB #3422 SOUTH WRENTHAM, WRENTHAM</v>
          </cell>
          <cell r="AC2904" t="str">
            <v>A0 C0 X1</v>
          </cell>
          <cell r="AE2904">
            <v>2</v>
          </cell>
          <cell r="AF2904" t="str">
            <v>2</v>
          </cell>
          <cell r="AG2904">
            <v>40154</v>
          </cell>
          <cell r="AH2904">
            <v>100000</v>
          </cell>
        </row>
        <row r="2905">
          <cell r="A2905" t="str">
            <v>C034047</v>
          </cell>
          <cell r="B2905">
            <v>5310</v>
          </cell>
          <cell r="D2905" t="str">
            <v>BS WREN Inst 23kV supply to Crocker</v>
          </cell>
          <cell r="E2905" t="str">
            <v>P_Electric Distribution Line MA</v>
          </cell>
          <cell r="G2905" t="str">
            <v>34</v>
          </cell>
          <cell r="H2905" t="str">
            <v>NONE</v>
          </cell>
          <cell r="I2905" t="str">
            <v>THOMPSON, JOHN</v>
          </cell>
          <cell r="J2905" t="str">
            <v>System Capacity &amp; Performance</v>
          </cell>
          <cell r="K2905" t="str">
            <v>D_Non-REP LINE OTHER</v>
          </cell>
          <cell r="L2905" t="str">
            <v>Load Relief</v>
          </cell>
          <cell r="M2905" t="str">
            <v>Specific</v>
          </cell>
          <cell r="O2905" t="str">
            <v>cancelled</v>
          </cell>
          <cell r="P2905">
            <v>7847</v>
          </cell>
          <cell r="Q2905" t="str">
            <v>C34047</v>
          </cell>
          <cell r="R2905">
            <v>40102</v>
          </cell>
          <cell r="S2905" t="str">
            <v>duffjo</v>
          </cell>
          <cell r="U2905" t="str">
            <v>Install six mile 23kV supply line from So.Wrentham sub new breaker position to Crocker Pond sub via Rt1A and Rt1.</v>
          </cell>
          <cell r="V2905" t="str">
            <v xml:space="preserve">  </v>
          </cell>
          <cell r="W2905" t="str">
            <v xml:space="preserve">Needed for 23kV capacity in Wrentham/Foxboro area to allow 2287 to serve 2 new MITS stations that may be needed on Rt1 near Gillette. </v>
          </cell>
          <cell r="X2905" t="str">
            <v>Div Ops-NE Electric</v>
          </cell>
          <cell r="Y2905" t="str">
            <v>75005310E</v>
          </cell>
          <cell r="Z2905" t="str">
            <v>MAE1000 - MA Electric Distribution PC</v>
          </cell>
          <cell r="AA2905" t="str">
            <v>NONE</v>
          </cell>
          <cell r="AB2905" t="str">
            <v>MASS PLANT - MA 5310 - MAE1000</v>
          </cell>
          <cell r="AE2905">
            <v>0</v>
          </cell>
          <cell r="AK2905">
            <v>41485</v>
          </cell>
        </row>
        <row r="2906">
          <cell r="A2906" t="str">
            <v>C034048</v>
          </cell>
          <cell r="B2906">
            <v>5310</v>
          </cell>
          <cell r="D2906" t="str">
            <v>Street Betterment Worcester</v>
          </cell>
          <cell r="E2906" t="str">
            <v>P_Electric Distribution Line MA</v>
          </cell>
          <cell r="G2906" t="str">
            <v>NONE</v>
          </cell>
          <cell r="H2906" t="str">
            <v>NONE</v>
          </cell>
          <cell r="O2906" t="str">
            <v>cancelled</v>
          </cell>
          <cell r="Q2906" t="str">
            <v>C34048</v>
          </cell>
          <cell r="R2906">
            <v>40105</v>
          </cell>
          <cell r="S2906" t="str">
            <v>sharol</v>
          </cell>
          <cell r="U2906" t="str">
            <v>Street Betterment - 13A Saybrook Rd Worcester</v>
          </cell>
          <cell r="V2906" t="str">
            <v xml:space="preserve">  </v>
          </cell>
          <cell r="W2906" t="str">
            <v xml:space="preserve">  </v>
          </cell>
          <cell r="X2906" t="str">
            <v>Conversion Only</v>
          </cell>
          <cell r="Y2906" t="str">
            <v>99995310E</v>
          </cell>
          <cell r="Z2906" t="str">
            <v>MAE1000 - MA Electric Distribution PC</v>
          </cell>
          <cell r="AA2906" t="str">
            <v>NONE</v>
          </cell>
          <cell r="AB2906" t="str">
            <v>LAND AND LAND RIGHTS - MA</v>
          </cell>
          <cell r="AE2906">
            <v>0</v>
          </cell>
          <cell r="AK2906">
            <v>40105</v>
          </cell>
        </row>
        <row r="2907">
          <cell r="A2907" t="str">
            <v>C034083</v>
          </cell>
          <cell r="B2907">
            <v>5310</v>
          </cell>
          <cell r="D2907" t="str">
            <v>Paving at Worcester</v>
          </cell>
          <cell r="E2907" t="str">
            <v>P_Electric GenPlant Fac IT Share MA</v>
          </cell>
          <cell r="G2907" t="str">
            <v>NONE</v>
          </cell>
          <cell r="H2907" t="str">
            <v>NONE</v>
          </cell>
          <cell r="O2907" t="str">
            <v>Closed</v>
          </cell>
          <cell r="Q2907" t="str">
            <v>C34083</v>
          </cell>
          <cell r="R2907">
            <v>40109</v>
          </cell>
          <cell r="S2907" t="str">
            <v>delcam</v>
          </cell>
          <cell r="U2907" t="str">
            <v>Remove and Install Pavement at Worcester</v>
          </cell>
          <cell r="V2907" t="str">
            <v xml:space="preserve">  </v>
          </cell>
          <cell r="W2907" t="str">
            <v xml:space="preserve">  </v>
          </cell>
          <cell r="X2907" t="str">
            <v>Div Ops-NE Electric</v>
          </cell>
          <cell r="Y2907" t="str">
            <v>75005310E</v>
          </cell>
          <cell r="Z2907" t="str">
            <v>MAE1000 - MA Electric Distribution PC</v>
          </cell>
          <cell r="AA2907" t="str">
            <v>NONE</v>
          </cell>
          <cell r="AB2907" t="str">
            <v>SERVICE BLDG-939 SOUTHBRIDGE STREET</v>
          </cell>
          <cell r="AE2907">
            <v>1</v>
          </cell>
          <cell r="AF2907" t="str">
            <v>1</v>
          </cell>
          <cell r="AG2907">
            <v>40112</v>
          </cell>
          <cell r="AH2907">
            <v>195000</v>
          </cell>
          <cell r="AI2907">
            <v>0</v>
          </cell>
          <cell r="AJ2907">
            <v>1</v>
          </cell>
          <cell r="AK2907">
            <v>1</v>
          </cell>
          <cell r="AL2907">
            <v>0</v>
          </cell>
          <cell r="AM2907">
            <v>1</v>
          </cell>
          <cell r="AN2907">
            <v>1</v>
          </cell>
        </row>
        <row r="2908">
          <cell r="A2908" t="str">
            <v>C034204</v>
          </cell>
          <cell r="B2908">
            <v>5310</v>
          </cell>
          <cell r="D2908" t="str">
            <v>Replace 2318 Cable from Beverly #12</v>
          </cell>
          <cell r="E2908" t="str">
            <v>P_Electric Distribution Line MA</v>
          </cell>
          <cell r="G2908" t="str">
            <v>46</v>
          </cell>
          <cell r="H2908" t="str">
            <v>NONE</v>
          </cell>
          <cell r="I2908" t="str">
            <v>KERN, WILLIAM</v>
          </cell>
          <cell r="J2908" t="str">
            <v>Damage/Failure</v>
          </cell>
          <cell r="K2908" t="str">
            <v>D_REP-UG Cable Replacements</v>
          </cell>
          <cell r="L2908" t="str">
            <v>Damage/Failure</v>
          </cell>
          <cell r="M2908" t="str">
            <v>Specific</v>
          </cell>
          <cell r="O2908" t="str">
            <v>Closed</v>
          </cell>
          <cell r="P2908">
            <v>8477</v>
          </cell>
          <cell r="Q2908" t="str">
            <v>C34204</v>
          </cell>
          <cell r="R2908">
            <v>40115</v>
          </cell>
          <cell r="S2908" t="str">
            <v>ambros</v>
          </cell>
          <cell r="U2908" t="str">
            <v>Replace failed 2318 cable from Beverly #12 with 1,900' of 3-1000 kcmil Cu 25kV EPR and 2,100' of 3-477 35kV spacer cable</v>
          </cell>
          <cell r="V2908" t="str">
            <v>Walkin is owed to Asset Management  Bob Pendrake/Ron Ambrose. Re-opened WO on 9/1/10 to book accruals for Aug10 for CMS on the 1st of the month as per email from Bucci, Michael J.</v>
          </cell>
          <cell r="W2908" t="str">
            <v>The direct buried 2318 cable between Beverly #12 substation and riser pole #2 McPherson Dr has failed six times between 10/7/09 and 10/26/09.  Cable samples sent to a lab have revealed evidence of electrical / water treeing and a significant amount of con</v>
          </cell>
          <cell r="X2908" t="str">
            <v>Div Ops-NE Electric</v>
          </cell>
          <cell r="Y2908" t="str">
            <v>75005310E</v>
          </cell>
          <cell r="Z2908" t="str">
            <v>MAE1000 - MA Electric Distribution PC</v>
          </cell>
          <cell r="AA2908" t="str">
            <v>NONE</v>
          </cell>
          <cell r="AB2908" t="str">
            <v>SUB #12 BEVERLY - RIVER STREET, BEV</v>
          </cell>
          <cell r="AE2908">
            <v>1</v>
          </cell>
          <cell r="AF2908" t="str">
            <v>1</v>
          </cell>
          <cell r="AG2908">
            <v>40120</v>
          </cell>
          <cell r="AH2908">
            <v>700000</v>
          </cell>
          <cell r="AI2908">
            <v>0</v>
          </cell>
          <cell r="AJ2908">
            <v>0</v>
          </cell>
          <cell r="AK2908">
            <v>0</v>
          </cell>
          <cell r="AL2908">
            <v>1</v>
          </cell>
          <cell r="AM2908">
            <v>0</v>
          </cell>
          <cell r="AN2908">
            <v>1</v>
          </cell>
        </row>
        <row r="2909">
          <cell r="A2909" t="str">
            <v>C034262</v>
          </cell>
          <cell r="B2909">
            <v>5310</v>
          </cell>
          <cell r="D2909" t="str">
            <v>Dale St #55 Auto Transformer Replac</v>
          </cell>
          <cell r="E2909" t="str">
            <v>P_Electric Distribution Sub MA</v>
          </cell>
          <cell r="F2909" t="str">
            <v>USSC1209P270 v2</v>
          </cell>
          <cell r="G2909" t="str">
            <v>49</v>
          </cell>
          <cell r="H2909" t="str">
            <v>29</v>
          </cell>
          <cell r="I2909" t="str">
            <v>EMBRIANO, JOHN</v>
          </cell>
          <cell r="J2909" t="str">
            <v>Statutory/Regulatory</v>
          </cell>
          <cell r="K2909" t="str">
            <v>D_Non-REP SUB OTHER</v>
          </cell>
          <cell r="L2909" t="str">
            <v>Public Requirements</v>
          </cell>
          <cell r="M2909" t="str">
            <v>Specific</v>
          </cell>
          <cell r="O2909" t="str">
            <v>open</v>
          </cell>
          <cell r="P2909">
            <v>7252</v>
          </cell>
          <cell r="Q2909" t="str">
            <v>C34262</v>
          </cell>
          <cell r="R2909">
            <v>40119</v>
          </cell>
          <cell r="S2909" t="str">
            <v>prifte</v>
          </cell>
          <cell r="U2909" t="str">
            <v>Install two 7.5/9.375 MVA delta-zigzag transformers, two transformer foundations, six 333 kVA voltage regulators and two circuit switchers, at Dale St substation.  In addition to the new equipment, sections of the bus will have to be</v>
          </cell>
          <cell r="V2909" t="str">
            <v xml:space="preserve">  </v>
          </cell>
          <cell r="W2909" t="str">
            <v xml:space="preserve">  </v>
          </cell>
          <cell r="X2909" t="str">
            <v>Div Ops-NE Electric</v>
          </cell>
          <cell r="Y2909" t="str">
            <v>75005310E</v>
          </cell>
          <cell r="Z2909" t="str">
            <v>MAE1000 - MA Electric Distribution PC</v>
          </cell>
          <cell r="AA2909" t="str">
            <v>NONE</v>
          </cell>
          <cell r="AB2909" t="str">
            <v>SUB #55 DALE STREET, NORTH ANDOVER</v>
          </cell>
          <cell r="AC2909" t="str">
            <v>A4 C1 X0</v>
          </cell>
          <cell r="AE2909">
            <v>5</v>
          </cell>
          <cell r="AF2909" t="str">
            <v>5</v>
          </cell>
          <cell r="AG2909">
            <v>41365</v>
          </cell>
          <cell r="AH2909">
            <v>4150000</v>
          </cell>
          <cell r="AI2909" t="str">
            <v>1.10</v>
          </cell>
          <cell r="AJ2909" t="str">
            <v>1.10</v>
          </cell>
        </row>
        <row r="2910">
          <cell r="A2910" t="str">
            <v>C034263</v>
          </cell>
          <cell r="B2910">
            <v>5310</v>
          </cell>
          <cell r="D2910" t="str">
            <v>Lawrence #1 Auto Transformer Replac</v>
          </cell>
          <cell r="E2910" t="str">
            <v>P_Electric Distribution Sub MA</v>
          </cell>
          <cell r="F2910" t="str">
            <v>USSC1209P270 v2</v>
          </cell>
          <cell r="G2910" t="str">
            <v>49</v>
          </cell>
          <cell r="H2910" t="str">
            <v>29</v>
          </cell>
          <cell r="I2910" t="str">
            <v>EMBRIANO, JOHN</v>
          </cell>
          <cell r="J2910" t="str">
            <v>Statutory/Regulatory</v>
          </cell>
          <cell r="K2910" t="str">
            <v>D_Non-REP SUB OTHER</v>
          </cell>
          <cell r="L2910" t="str">
            <v>Public Requirements</v>
          </cell>
          <cell r="M2910" t="str">
            <v>Specific</v>
          </cell>
          <cell r="O2910" t="str">
            <v>open</v>
          </cell>
          <cell r="P2910">
            <v>7339</v>
          </cell>
          <cell r="Q2910" t="str">
            <v>C34263</v>
          </cell>
          <cell r="R2910">
            <v>40119</v>
          </cell>
          <cell r="S2910" t="str">
            <v>prifte</v>
          </cell>
          <cell r="U2910" t="str">
            <v>Install one 15/20/25 MVA delta-zigzag transformer, a transformer foundation, one 25kV 1200A circuit breaker and one breaker foundation, at Lawrence #1 substation. In addition to the new equipment, upgrades to the existing control hous</v>
          </cell>
          <cell r="V2910" t="str">
            <v xml:space="preserve">  </v>
          </cell>
          <cell r="W2910" t="str">
            <v xml:space="preserve">  </v>
          </cell>
          <cell r="X2910" t="str">
            <v>Div Ops-NE Electric</v>
          </cell>
          <cell r="Y2910" t="str">
            <v>75005310E</v>
          </cell>
          <cell r="Z2910" t="str">
            <v>MAE1000 - MA Electric Distribution PC</v>
          </cell>
          <cell r="AA2910" t="str">
            <v>NONE</v>
          </cell>
          <cell r="AB2910" t="str">
            <v>SUB #1 LAWRENCE - SOUTH CANAL STREE</v>
          </cell>
          <cell r="AC2910" t="str">
            <v>A3 C0 X0</v>
          </cell>
          <cell r="AE2910">
            <v>6</v>
          </cell>
          <cell r="AF2910" t="str">
            <v>6</v>
          </cell>
          <cell r="AG2910">
            <v>41365</v>
          </cell>
          <cell r="AH2910">
            <v>4190000</v>
          </cell>
          <cell r="AI2910" t="str">
            <v>1.10</v>
          </cell>
          <cell r="AJ2910" t="str">
            <v>1.10</v>
          </cell>
        </row>
        <row r="2911">
          <cell r="A2911" t="str">
            <v>C034265</v>
          </cell>
          <cell r="B2911">
            <v>5310</v>
          </cell>
          <cell r="D2911" t="str">
            <v>Mass Elec - Fleet Tools &amp; Equip</v>
          </cell>
          <cell r="E2911" t="str">
            <v>P_Electric GenPlant Fac IT Share MA</v>
          </cell>
          <cell r="G2911" t="str">
            <v>NONE</v>
          </cell>
          <cell r="H2911" t="str">
            <v>NONE</v>
          </cell>
          <cell r="O2911" t="str">
            <v>Closed</v>
          </cell>
          <cell r="Q2911" t="str">
            <v>C34265</v>
          </cell>
          <cell r="R2911">
            <v>40119</v>
          </cell>
          <cell r="S2911" t="str">
            <v>schiab</v>
          </cell>
          <cell r="U2911" t="str">
            <v xml:space="preserve">  </v>
          </cell>
          <cell r="V2911" t="str">
            <v xml:space="preserve">Created for Mass Elec Fleet Tools and Equipment purchases </v>
          </cell>
          <cell r="W2911" t="str">
            <v xml:space="preserve">  </v>
          </cell>
          <cell r="X2911" t="str">
            <v>Conversion Only</v>
          </cell>
          <cell r="Y2911" t="str">
            <v>99995310E</v>
          </cell>
          <cell r="Z2911" t="str">
            <v>MAE1000 - MA Electric Distribution PC</v>
          </cell>
          <cell r="AA2911" t="str">
            <v>NONE</v>
          </cell>
          <cell r="AB2911" t="str">
            <v xml:space="preserve">COMPANY 5310 LEVEL ELECT DIST </v>
          </cell>
          <cell r="AE2911">
            <v>2</v>
          </cell>
          <cell r="AF2911" t="str">
            <v>2</v>
          </cell>
          <cell r="AG2911">
            <v>40119</v>
          </cell>
          <cell r="AH2911">
            <v>0</v>
          </cell>
          <cell r="AI2911">
            <v>1</v>
          </cell>
          <cell r="AJ2911">
            <v>1</v>
          </cell>
          <cell r="AK2911">
            <v>1</v>
          </cell>
          <cell r="AL2911">
            <v>0</v>
          </cell>
          <cell r="AM2911">
            <v>1</v>
          </cell>
          <cell r="AN2911">
            <v>1</v>
          </cell>
        </row>
        <row r="2912">
          <cell r="A2912" t="str">
            <v>C034268</v>
          </cell>
          <cell r="B2912">
            <v>5320</v>
          </cell>
          <cell r="D2912" t="str">
            <v>Nant Elec - Fleet Tools &amp; Equip</v>
          </cell>
          <cell r="E2912" t="str">
            <v>P_Electric GenPlant Fac IT Share MA</v>
          </cell>
          <cell r="G2912" t="str">
            <v>NONE</v>
          </cell>
          <cell r="H2912" t="str">
            <v>NONE</v>
          </cell>
          <cell r="O2912" t="str">
            <v>Closed</v>
          </cell>
          <cell r="Q2912" t="str">
            <v>C34268</v>
          </cell>
          <cell r="R2912">
            <v>40119</v>
          </cell>
          <cell r="S2912" t="str">
            <v>schiab</v>
          </cell>
          <cell r="U2912" t="str">
            <v xml:space="preserve">  </v>
          </cell>
          <cell r="V2912" t="str">
            <v>Created for Nant Elec Fleet Tools and Equipment capital purchases</v>
          </cell>
          <cell r="W2912" t="str">
            <v xml:space="preserve">  </v>
          </cell>
          <cell r="X2912" t="str">
            <v>Conversion Only</v>
          </cell>
          <cell r="Y2912" t="str">
            <v>99995320E</v>
          </cell>
          <cell r="Z2912" t="str">
            <v>MAE1000 - MA Electric Distribution PC</v>
          </cell>
          <cell r="AA2912" t="str">
            <v>NONE</v>
          </cell>
          <cell r="AB2912" t="str">
            <v>COMPANY 5320 LEVEL ELECT DIST</v>
          </cell>
          <cell r="AE2912">
            <v>1</v>
          </cell>
          <cell r="AF2912" t="str">
            <v>1</v>
          </cell>
          <cell r="AG2912">
            <v>40119</v>
          </cell>
          <cell r="AH2912">
            <v>0</v>
          </cell>
          <cell r="AI2912">
            <v>1</v>
          </cell>
          <cell r="AJ2912">
            <v>1</v>
          </cell>
          <cell r="AK2912">
            <v>1</v>
          </cell>
          <cell r="AL2912">
            <v>0</v>
          </cell>
          <cell r="AM2912">
            <v>1</v>
          </cell>
          <cell r="AN2912">
            <v>1</v>
          </cell>
        </row>
        <row r="2913">
          <cell r="A2913" t="str">
            <v>C034283</v>
          </cell>
          <cell r="B2913">
            <v>5310</v>
          </cell>
          <cell r="D2913" t="str">
            <v>Gardner landfill Generator intercon</v>
          </cell>
          <cell r="E2913" t="str">
            <v>P_Electric Distribution Line MA</v>
          </cell>
          <cell r="G2913" t="str">
            <v>49</v>
          </cell>
          <cell r="H2913" t="str">
            <v>NONE</v>
          </cell>
          <cell r="I2913" t="str">
            <v>CLEARY, JAMES</v>
          </cell>
          <cell r="J2913" t="str">
            <v>Statutory/Regulatory</v>
          </cell>
          <cell r="K2913" t="str">
            <v>D_Non-REP LINE OTHER</v>
          </cell>
          <cell r="L2913" t="str">
            <v>New Business - Commercial</v>
          </cell>
          <cell r="M2913" t="str">
            <v>Specific</v>
          </cell>
          <cell r="O2913" t="str">
            <v>open</v>
          </cell>
          <cell r="P2913">
            <v>8136</v>
          </cell>
          <cell r="Q2913" t="str">
            <v>C34283</v>
          </cell>
          <cell r="R2913">
            <v>40120</v>
          </cell>
          <cell r="S2913" t="str">
            <v>cleary</v>
          </cell>
          <cell r="U2913" t="str">
            <v>generator interconnect  job off Park St sub 601W1 feeder: location off pole 78 Rt 68 Gardner, MA_x000D_
Gardner landfill - Seaman Paper Co  two 810 kW gas generators. This project and accounting is needed to get design and estimates going.</v>
          </cell>
          <cell r="V2913" t="str">
            <v xml:space="preserve">This project will have a credit to it  when customer pays....all costs related to DG interconections (including the new primary metering) will be reimbursed -upfront from the customer. Net cost  should end of being zero to NGrid. </v>
          </cell>
          <cell r="W2913" t="str">
            <v xml:space="preserve">generator interconnect  job on Park St 601W1  off Rt 68 Gardner, MA_x000D_
Gardner landfill - Seaman Paper Co  two 810 kW landfill gas generators_x000D_
_x000D_
See attached PDS for recloser work.  </v>
          </cell>
          <cell r="X2913" t="str">
            <v>Div Ops-NE Electric</v>
          </cell>
          <cell r="Y2913" t="str">
            <v>75005310E</v>
          </cell>
          <cell r="Z2913" t="str">
            <v>MAE1000 - MA Electric Distribution PC</v>
          </cell>
          <cell r="AA2913" t="str">
            <v>NONE</v>
          </cell>
          <cell r="AB2913" t="str">
            <v>MASS PLANT - MA 5310 - MAE1000</v>
          </cell>
          <cell r="AC2913" t="str">
            <v>A3 C1 X0</v>
          </cell>
          <cell r="AE2913">
            <v>1</v>
          </cell>
          <cell r="AF2913" t="str">
            <v>1</v>
          </cell>
          <cell r="AG2913">
            <v>40134</v>
          </cell>
          <cell r="AH2913">
            <v>109000</v>
          </cell>
        </row>
        <row r="2914">
          <cell r="A2914" t="str">
            <v>C034302</v>
          </cell>
          <cell r="B2914">
            <v>5310</v>
          </cell>
          <cell r="C2914" t="str">
            <v>Massachusetts - East</v>
          </cell>
          <cell r="D2914" t="str">
            <v>IRURD Marlboro 311W3 Mile Standish</v>
          </cell>
          <cell r="E2914" t="str">
            <v>P_Electric Distribution Line MA</v>
          </cell>
          <cell r="G2914" t="str">
            <v>36</v>
          </cell>
          <cell r="H2914" t="str">
            <v>20</v>
          </cell>
          <cell r="I2914" t="str">
            <v>RICHARD, JOHN</v>
          </cell>
          <cell r="J2914" t="str">
            <v>Asset Condition</v>
          </cell>
          <cell r="K2914" t="str">
            <v>D_REP-URD Cable Replacements</v>
          </cell>
          <cell r="L2914" t="str">
            <v>Asset Replacement</v>
          </cell>
          <cell r="M2914" t="str">
            <v>Specific</v>
          </cell>
          <cell r="N2914" t="str">
            <v>UG Cable Replacements</v>
          </cell>
          <cell r="O2914" t="str">
            <v>open</v>
          </cell>
          <cell r="P2914">
            <v>8282</v>
          </cell>
          <cell r="Q2914" t="str">
            <v>C34302</v>
          </cell>
          <cell r="R2914">
            <v>40122</v>
          </cell>
          <cell r="S2914" t="str">
            <v>prifte</v>
          </cell>
          <cell r="U2914" t="str">
            <v>Rehabilitate Miles Standish URD in Marlboro MA via cable injection and replacing cable that can not be injected. The URD includes 29,000 feet of cable, 52 transformer locations, and five risers.</v>
          </cell>
          <cell r="V2914" t="str">
            <v xml:space="preserve">  </v>
          </cell>
          <cell r="W2914" t="str">
            <v xml:space="preserve">  </v>
          </cell>
          <cell r="X2914" t="str">
            <v>Div Ops-NE Electric</v>
          </cell>
          <cell r="Y2914" t="str">
            <v>75005310E</v>
          </cell>
          <cell r="Z2914" t="str">
            <v>MAE1000 - MA Electric Distribution PC</v>
          </cell>
          <cell r="AA2914" t="str">
            <v>NONE</v>
          </cell>
          <cell r="AB2914" t="str">
            <v>MASS PLANT - MA 5310 - MAE1000</v>
          </cell>
          <cell r="AC2914" t="str">
            <v>A7 C0 X4</v>
          </cell>
          <cell r="AE2914">
            <v>2</v>
          </cell>
          <cell r="AF2914" t="str">
            <v>2</v>
          </cell>
          <cell r="AG2914">
            <v>41213</v>
          </cell>
          <cell r="AH2914">
            <v>964151</v>
          </cell>
        </row>
        <row r="2915">
          <cell r="A2915" t="str">
            <v>C034303</v>
          </cell>
          <cell r="B2915">
            <v>5310</v>
          </cell>
          <cell r="D2915" t="str">
            <v>DOT-MHD#601223 Main Street Rt 131</v>
          </cell>
          <cell r="E2915" t="str">
            <v>P_Electric Distribution Line MA</v>
          </cell>
          <cell r="G2915" t="str">
            <v>49</v>
          </cell>
          <cell r="H2915" t="str">
            <v>15</v>
          </cell>
          <cell r="I2915" t="str">
            <v>OSIMBONI, AYO</v>
          </cell>
          <cell r="J2915" t="str">
            <v>Statutory/Regulatory</v>
          </cell>
          <cell r="K2915" t="str">
            <v>D_Non-REP LINE OTHER</v>
          </cell>
          <cell r="L2915" t="str">
            <v>Public Requirements</v>
          </cell>
          <cell r="M2915" t="str">
            <v>Specific</v>
          </cell>
          <cell r="O2915" t="str">
            <v>Closed</v>
          </cell>
          <cell r="P2915">
            <v>7940</v>
          </cell>
          <cell r="Q2915" t="str">
            <v>C34303</v>
          </cell>
          <cell r="R2915">
            <v>40122</v>
          </cell>
          <cell r="S2915" t="str">
            <v>osimba</v>
          </cell>
          <cell r="U2915" t="str">
            <v>DOT-MHD#601223 Main Street Rt 131</v>
          </cell>
          <cell r="V2915" t="str">
            <v>Chris Raymond is the engineering Liason with the outside contractor that will be performing the preliminary engineering work. This is a NON Reimbursable Project.</v>
          </cell>
          <cell r="W2915" t="str">
            <v>This work is being done in Support of Mass Highway's Project</v>
          </cell>
          <cell r="X2915" t="str">
            <v>Div Ops-NE Electric</v>
          </cell>
          <cell r="Y2915" t="str">
            <v>75005310E</v>
          </cell>
          <cell r="Z2915" t="str">
            <v>MAE1000 - MA Electric Distribution PC</v>
          </cell>
          <cell r="AA2915" t="str">
            <v>NONE</v>
          </cell>
          <cell r="AB2915" t="str">
            <v>MASS PLANT - MA 5310 - MAE1000</v>
          </cell>
          <cell r="AE2915">
            <v>2</v>
          </cell>
          <cell r="AF2915" t="str">
            <v>2</v>
          </cell>
          <cell r="AG2915">
            <v>41213</v>
          </cell>
          <cell r="AH2915">
            <v>815000</v>
          </cell>
          <cell r="AI2915">
            <v>0</v>
          </cell>
          <cell r="AJ2915">
            <v>0</v>
          </cell>
          <cell r="AK2915">
            <v>0</v>
          </cell>
          <cell r="AL2915">
            <v>1</v>
          </cell>
          <cell r="AM2915">
            <v>0</v>
          </cell>
          <cell r="AN2915">
            <v>1</v>
          </cell>
        </row>
        <row r="2916">
          <cell r="A2916" t="str">
            <v>C034362</v>
          </cell>
          <cell r="B2916">
            <v>5310</v>
          </cell>
          <cell r="D2916" t="str">
            <v>Hough's Neck 6J1/J2 Conversion</v>
          </cell>
          <cell r="E2916" t="str">
            <v>P_Electric Distribution Line MA</v>
          </cell>
          <cell r="G2916" t="str">
            <v>NONE</v>
          </cell>
          <cell r="H2916" t="str">
            <v>NONE</v>
          </cell>
          <cell r="L2916" t="str">
            <v>Reliability - Dist</v>
          </cell>
          <cell r="O2916" t="str">
            <v>cancelled</v>
          </cell>
          <cell r="Q2916" t="str">
            <v>C34362</v>
          </cell>
          <cell r="R2916">
            <v>40128</v>
          </cell>
          <cell r="S2916" t="str">
            <v>thomak</v>
          </cell>
          <cell r="U2916" t="str">
            <v>Replace 30 - 4 kV OH Transformers with dual ratio transformers.  Replace 60 poles (Verizon set).  Reconductor 40 Sections of OH Wire.  Relocate existing Recloser and install new F6 Recloser.</v>
          </cell>
          <cell r="V2916" t="str">
            <v xml:space="preserve">  </v>
          </cell>
          <cell r="W2916" t="str">
            <v xml:space="preserve">Houghs Neck 4.16KV Substation is located on Sea Street in Quincy and is supplied at 13.8 KV by feeder 1W2 out of Field St substation. The station in made up of feeders 6J1 and 6J2 and supplies power to approximately 1800 customers in the Houghs Neck area </v>
          </cell>
          <cell r="X2916" t="str">
            <v>Div Ops-NE Electric</v>
          </cell>
          <cell r="Y2916" t="str">
            <v>75005310E</v>
          </cell>
          <cell r="Z2916" t="str">
            <v>MAE1000 - MA Electric Distribution PC</v>
          </cell>
          <cell r="AA2916" t="str">
            <v>NONE</v>
          </cell>
          <cell r="AB2916" t="str">
            <v>MASS PLANT - MA 5310 - MAE1000</v>
          </cell>
          <cell r="AE2916">
            <v>0</v>
          </cell>
          <cell r="AK2916">
            <v>41491</v>
          </cell>
        </row>
        <row r="2917">
          <cell r="A2917" t="str">
            <v>C034366</v>
          </cell>
          <cell r="B2917">
            <v>5310</v>
          </cell>
          <cell r="D2917" t="str">
            <v>Circuit Switcher-Norwell Sub #96</v>
          </cell>
          <cell r="E2917" t="str">
            <v>P_Electric Transmission Sub MA</v>
          </cell>
          <cell r="G2917" t="str">
            <v>NONE</v>
          </cell>
          <cell r="H2917" t="str">
            <v>NONE</v>
          </cell>
          <cell r="O2917" t="str">
            <v>cancelled</v>
          </cell>
          <cell r="Q2917" t="str">
            <v>C34366</v>
          </cell>
          <cell r="R2917">
            <v>40128</v>
          </cell>
          <cell r="S2917" t="str">
            <v>pallsu</v>
          </cell>
          <cell r="U2917" t="str">
            <v>The scope of this project is to reduce the outage durations in the eastern portion of Brockton Power Supply Area (PSA) and thus meet the Distribution Network Asset Planning (DNAP) standards for Supply Design Criterion (SDC) and also to resolve minor asset</v>
          </cell>
          <cell r="V2917" t="str">
            <v>This FP is cancelled. This was created under company 05 but for the norwell circuit switcher it should be company 10</v>
          </cell>
          <cell r="W2917" t="str">
            <v>The scope of this project is to reduce the outage durations in the eastern portion of Brockton Power Supply Area (PSA) and thus meet the Distribution Network Asset Planning (DNAP) standards for Supply Design Criterion (SDC) and also to resolve minor asset</v>
          </cell>
          <cell r="X2917" t="str">
            <v>Conversion Only</v>
          </cell>
          <cell r="Y2917" t="str">
            <v>99995310T</v>
          </cell>
          <cell r="Z2917" t="str">
            <v>FRT5000 - FR Transmission Profit Center</v>
          </cell>
          <cell r="AA2917" t="str">
            <v>NONE</v>
          </cell>
          <cell r="AB2917" t="str">
            <v>AUBURN-NORWELL C3 115 KV LINE</v>
          </cell>
          <cell r="AE2917">
            <v>2</v>
          </cell>
          <cell r="AF2917" t="str">
            <v>2</v>
          </cell>
          <cell r="AG2917">
            <v>40232</v>
          </cell>
          <cell r="AH2917">
            <v>300000</v>
          </cell>
          <cell r="AK2917">
            <v>40246</v>
          </cell>
        </row>
        <row r="2918">
          <cell r="A2918" t="str">
            <v>C034367</v>
          </cell>
          <cell r="B2918">
            <v>5310</v>
          </cell>
          <cell r="D2918" t="str">
            <v xml:space="preserve">Norwell # 96 XFMR Replacement </v>
          </cell>
          <cell r="E2918" t="str">
            <v>P_Electric Sub-Transmission Sub MA</v>
          </cell>
          <cell r="G2918" t="str">
            <v>NONE</v>
          </cell>
          <cell r="H2918" t="str">
            <v>NONE</v>
          </cell>
          <cell r="O2918" t="str">
            <v>cancelled</v>
          </cell>
          <cell r="Q2918" t="str">
            <v>C34367</v>
          </cell>
          <cell r="R2918">
            <v>40128</v>
          </cell>
          <cell r="S2918" t="str">
            <v>pallsu</v>
          </cell>
          <cell r="U2918" t="str">
            <v>The scope of this project is to reduce the outage durations in the eastern portion of Brockton Power Supply Area (PSA) and thus meet the Distribution Network Asset Planning (DNAP) standards for Supply Design Criterion (SDC) and also to resolve minor asset</v>
          </cell>
          <cell r="V2918" t="str">
            <v>Norwell Transformer Replacement</v>
          </cell>
          <cell r="W2918" t="str">
            <v xml:space="preserve">  </v>
          </cell>
          <cell r="X2918" t="str">
            <v>Conversion Only</v>
          </cell>
          <cell r="Y2918" t="str">
            <v>99995310T</v>
          </cell>
          <cell r="Z2918" t="str">
            <v>FRT5000 - FR Transmission Profit Center</v>
          </cell>
          <cell r="AA2918" t="str">
            <v>NONE</v>
          </cell>
          <cell r="AB2918" t="str">
            <v>AUBURN-NORWELL C3 115 KV LINE</v>
          </cell>
          <cell r="AE2918">
            <v>1</v>
          </cell>
          <cell r="AK2918">
            <v>40128</v>
          </cell>
        </row>
        <row r="2919">
          <cell r="A2919" t="str">
            <v>C034368</v>
          </cell>
          <cell r="B2919">
            <v>5310</v>
          </cell>
          <cell r="D2919" t="str">
            <v>Grafton St. HT-29 HT-63 Positions</v>
          </cell>
          <cell r="E2919" t="str">
            <v>P_Electric Distribution Sub MA</v>
          </cell>
          <cell r="G2919" t="str">
            <v>36</v>
          </cell>
          <cell r="H2919" t="str">
            <v>NONE</v>
          </cell>
          <cell r="I2919" t="str">
            <v>DUNNELLS, MATTHEW</v>
          </cell>
          <cell r="J2919" t="str">
            <v>System Capacity &amp; Performance</v>
          </cell>
          <cell r="K2919" t="str">
            <v>D_Non-REP SUB OTHER</v>
          </cell>
          <cell r="L2919" t="str">
            <v>Reliability - Dist</v>
          </cell>
          <cell r="M2919" t="str">
            <v>Specific</v>
          </cell>
          <cell r="O2919" t="str">
            <v>Closed</v>
          </cell>
          <cell r="P2919">
            <v>7309</v>
          </cell>
          <cell r="Q2919" t="str">
            <v>C34368</v>
          </cell>
          <cell r="R2919">
            <v>40129</v>
          </cell>
          <cell r="S2919" t="str">
            <v>mungov</v>
          </cell>
          <cell r="U2919" t="str">
            <v>Project to prepare the Grafton St. feeder positions for the new in progress HT-29 (C11546) and HT-63 (C11547) from Vernon Hill substation.</v>
          </cell>
          <cell r="V2919" t="str">
            <v xml:space="preserve">  </v>
          </cell>
          <cell r="W2919" t="str">
            <v xml:space="preserve">New 13.8kV tie cables are required between Vernon Hill and Grafton Street to continue to reliably supply the Worcester Grid after the historic supply from Nashua Street is removed._x000D_
</v>
          </cell>
          <cell r="X2919" t="str">
            <v>Div Ops-NE Electric</v>
          </cell>
          <cell r="Y2919" t="str">
            <v>75005310E</v>
          </cell>
          <cell r="Z2919" t="str">
            <v>MAE1000 - MA Electric Distribution PC</v>
          </cell>
          <cell r="AA2919" t="str">
            <v>NONE</v>
          </cell>
          <cell r="AB2919" t="str">
            <v>SUB #9 GRAFTON ST, WORCESTER</v>
          </cell>
          <cell r="AE2919">
            <v>3</v>
          </cell>
          <cell r="AF2919" t="str">
            <v>3</v>
          </cell>
          <cell r="AG2919">
            <v>41213</v>
          </cell>
          <cell r="AH2919">
            <v>993763</v>
          </cell>
          <cell r="AI2919">
            <v>0</v>
          </cell>
          <cell r="AJ2919">
            <v>0</v>
          </cell>
          <cell r="AK2919">
            <v>0</v>
          </cell>
          <cell r="AL2919">
            <v>1</v>
          </cell>
          <cell r="AM2919">
            <v>0</v>
          </cell>
          <cell r="AN2919">
            <v>1</v>
          </cell>
        </row>
        <row r="2920">
          <cell r="A2920" t="str">
            <v>C034405</v>
          </cell>
          <cell r="B2920">
            <v>5310</v>
          </cell>
          <cell r="D2920" t="str">
            <v>304W6 Putnam Hill SPCA</v>
          </cell>
          <cell r="E2920" t="str">
            <v>P_Electric Distribution Line MA</v>
          </cell>
          <cell r="G2920" t="str">
            <v>24</v>
          </cell>
          <cell r="H2920" t="str">
            <v>NONE</v>
          </cell>
          <cell r="I2920" t="str">
            <v>SAENZ, JENNY</v>
          </cell>
          <cell r="J2920" t="str">
            <v>System Capacity &amp; Performance</v>
          </cell>
          <cell r="L2920" t="str">
            <v>Reliability - Dist</v>
          </cell>
          <cell r="M2920" t="str">
            <v>Specific</v>
          </cell>
          <cell r="N2920" t="str">
            <v>Conductor Replacement</v>
          </cell>
          <cell r="O2920" t="str">
            <v>Closed</v>
          </cell>
          <cell r="P2920">
            <v>7685</v>
          </cell>
          <cell r="Q2920" t="str">
            <v>C34405</v>
          </cell>
          <cell r="R2920">
            <v>40133</v>
          </cell>
          <cell r="S2920" t="str">
            <v>walshn</v>
          </cell>
          <cell r="U2920" t="str">
            <v>Reconductor 6600' beyond P7 Putnam Hill Rd., Sutton with SPCA</v>
          </cell>
          <cell r="V2920" t="str">
            <v xml:space="preserve">  </v>
          </cell>
          <cell r="W2920" t="str">
            <v xml:space="preserve">See attached memo.  </v>
          </cell>
          <cell r="X2920" t="str">
            <v>Div Ops-NE Electric</v>
          </cell>
          <cell r="Y2920" t="str">
            <v>75005310E</v>
          </cell>
          <cell r="Z2920" t="str">
            <v>MAE1000 - MA Electric Distribution PC</v>
          </cell>
          <cell r="AA2920" t="str">
            <v>NONE</v>
          </cell>
          <cell r="AB2920" t="str">
            <v>MASS PLANT - MA 5310 - MAE1000</v>
          </cell>
          <cell r="AE2920">
            <v>0</v>
          </cell>
        </row>
        <row r="2921">
          <cell r="A2921" t="str">
            <v>C034406</v>
          </cell>
          <cell r="B2921">
            <v>5310</v>
          </cell>
          <cell r="D2921" t="str">
            <v>solar project</v>
          </cell>
          <cell r="E2921" t="str">
            <v>P_Electric Distribution Line MA</v>
          </cell>
          <cell r="G2921" t="str">
            <v>NONE</v>
          </cell>
          <cell r="H2921" t="str">
            <v>NONE</v>
          </cell>
          <cell r="O2921" t="str">
            <v>cancelled</v>
          </cell>
          <cell r="Q2921" t="str">
            <v>C34406</v>
          </cell>
          <cell r="R2921">
            <v>40133</v>
          </cell>
          <cell r="S2921" t="str">
            <v>eddym</v>
          </cell>
          <cell r="U2921" t="str">
            <v>solar project</v>
          </cell>
          <cell r="V2921" t="str">
            <v xml:space="preserve">  </v>
          </cell>
          <cell r="W2921" t="str">
            <v xml:space="preserve">  </v>
          </cell>
          <cell r="X2921" t="str">
            <v>Div Ops-NE Electric</v>
          </cell>
          <cell r="Y2921" t="str">
            <v>75005310E</v>
          </cell>
          <cell r="Z2921" t="str">
            <v>MAE1000 - MA Electric Distribution PC</v>
          </cell>
          <cell r="AA2921" t="str">
            <v>NONE</v>
          </cell>
          <cell r="AB2921" t="str">
            <v>BELMONT SUB  91BK 14KV   115KV</v>
          </cell>
          <cell r="AE2921">
            <v>0</v>
          </cell>
          <cell r="AK2921">
            <v>41550</v>
          </cell>
        </row>
        <row r="2922">
          <cell r="A2922" t="str">
            <v>C034426</v>
          </cell>
          <cell r="B2922">
            <v>5310</v>
          </cell>
          <cell r="D2922" t="str">
            <v>Arc Flash Relay Studies</v>
          </cell>
          <cell r="E2922" t="str">
            <v>P_Electric Distribution Sub MA</v>
          </cell>
          <cell r="G2922" t="str">
            <v>NONE</v>
          </cell>
          <cell r="H2922" t="str">
            <v>NONE</v>
          </cell>
          <cell r="J2922" t="str">
            <v>System Capacity &amp; Performance</v>
          </cell>
          <cell r="K2922" t="str">
            <v>D_Non-REP SUB OTHER</v>
          </cell>
          <cell r="L2922" t="str">
            <v>Reliability - Dist</v>
          </cell>
          <cell r="O2922" t="str">
            <v>cancelled</v>
          </cell>
          <cell r="Q2922" t="str">
            <v>C34426</v>
          </cell>
          <cell r="R2922">
            <v>40136</v>
          </cell>
          <cell r="S2922" t="str">
            <v>moreia</v>
          </cell>
          <cell r="U2922" t="str">
            <v>Requested by Protections Engineering to do Substation Studies. The objective is to reduce the Arc Flash Energy levels by either modifying the existing relays or installing new ones</v>
          </cell>
          <cell r="V2922" t="str">
            <v xml:space="preserve">  </v>
          </cell>
          <cell r="W2922" t="str">
            <v xml:space="preserve">  </v>
          </cell>
          <cell r="X2922" t="str">
            <v>Conversion Only</v>
          </cell>
          <cell r="Y2922" t="str">
            <v>99995310E</v>
          </cell>
          <cell r="Z2922" t="str">
            <v>MAE1000 - MA Electric Distribution PC</v>
          </cell>
          <cell r="AA2922" t="str">
            <v>NONE</v>
          </cell>
          <cell r="AB2922" t="str">
            <v>SUB #10 THORNDIKE, EVERETT</v>
          </cell>
          <cell r="AE2922">
            <v>0</v>
          </cell>
          <cell r="AK2922">
            <v>41491</v>
          </cell>
        </row>
        <row r="2923">
          <cell r="A2923" t="str">
            <v>C034444</v>
          </cell>
          <cell r="B2923">
            <v>5310</v>
          </cell>
          <cell r="D2923" t="str">
            <v>DOTNHDOT 11700 Rte 88 at Exit 20</v>
          </cell>
          <cell r="E2923" t="str">
            <v>P_Electric Distribution Line MA</v>
          </cell>
          <cell r="G2923" t="str">
            <v>NONE</v>
          </cell>
          <cell r="H2923" t="str">
            <v>NONE</v>
          </cell>
          <cell r="L2923" t="str">
            <v>Public Requirements</v>
          </cell>
          <cell r="O2923" t="str">
            <v>cancelled</v>
          </cell>
          <cell r="Q2923" t="str">
            <v>C34444</v>
          </cell>
          <cell r="R2923">
            <v>40140</v>
          </cell>
          <cell r="S2923" t="str">
            <v>osimba</v>
          </cell>
          <cell r="U2923" t="str">
            <v xml:space="preserve">DOTNHDOT-11700 Rte 88 at Exit 20 . This is a non Reimbursable Project. The scope based on the engineers assessment is as follows: Install 1700 feet 15KV 477 spacer cable including 6-30 ow junctions and an I-89 crossing, 1700 feet I/O 3/C secondary cable, </v>
          </cell>
          <cell r="V2923" t="str">
            <v>This Project is being done in Lebanon NH for the NHDOT. The project is non-reimbursable. The reviewing engineer is Rick Huntley</v>
          </cell>
          <cell r="W2923" t="str">
            <v>This work is being done in support of NHDOT's project</v>
          </cell>
          <cell r="X2923" t="str">
            <v>Div Ops-NE Electric</v>
          </cell>
          <cell r="Y2923" t="str">
            <v>75005310E</v>
          </cell>
          <cell r="Z2923" t="str">
            <v>MAE1000 - MA Electric Distribution PC</v>
          </cell>
          <cell r="AA2923" t="str">
            <v>NONE</v>
          </cell>
          <cell r="AB2923" t="str">
            <v>MASS PLANT - MA 5310 - MAE1000</v>
          </cell>
          <cell r="AE2923">
            <v>0</v>
          </cell>
          <cell r="AK2923">
            <v>40142</v>
          </cell>
        </row>
        <row r="2924">
          <cell r="A2924" t="str">
            <v>C034548</v>
          </cell>
          <cell r="B2924">
            <v>5310</v>
          </cell>
          <cell r="D2924" t="str">
            <v>Lowell Waste Water Treatment Plant</v>
          </cell>
          <cell r="E2924" t="str">
            <v>P_Electric Distribution Line MA</v>
          </cell>
          <cell r="G2924" t="str">
            <v>49</v>
          </cell>
          <cell r="H2924" t="str">
            <v>NONE</v>
          </cell>
          <cell r="I2924" t="str">
            <v>LASA, ANTHONY</v>
          </cell>
          <cell r="J2924" t="str">
            <v>Statutory/Regulatory</v>
          </cell>
          <cell r="K2924" t="str">
            <v>D_Non-REP LINE OTHER</v>
          </cell>
          <cell r="L2924" t="str">
            <v>Public Requirements</v>
          </cell>
          <cell r="M2924" t="str">
            <v>Specific</v>
          </cell>
          <cell r="O2924" t="str">
            <v>Closed</v>
          </cell>
          <cell r="P2924">
            <v>8266</v>
          </cell>
          <cell r="Q2924" t="str">
            <v>C34548</v>
          </cell>
          <cell r="R2924">
            <v>40148</v>
          </cell>
          <cell r="S2924" t="str">
            <v>stotia</v>
          </cell>
          <cell r="U2924" t="str">
            <v>Second feeder service for Lowell Waste Water Treatment Plant.  Extend 75L2 and bring into switchgear with 75L1.</v>
          </cell>
          <cell r="V2924" t="str">
            <v xml:space="preserve">  </v>
          </cell>
          <cell r="W2924" t="str">
            <v>This construction is necessary to facilitate customer's request for a second feeder service.</v>
          </cell>
          <cell r="X2924" t="str">
            <v>Div Ops-NE Electric</v>
          </cell>
          <cell r="Y2924" t="str">
            <v>75005310E</v>
          </cell>
          <cell r="Z2924" t="str">
            <v>MAE1000 - MA Electric Distribution PC</v>
          </cell>
          <cell r="AA2924" t="str">
            <v>NONE</v>
          </cell>
          <cell r="AB2924" t="str">
            <v>MASS PLANT - MA 5310 - MAE1000</v>
          </cell>
          <cell r="AE2924">
            <v>2</v>
          </cell>
          <cell r="AF2924" t="str">
            <v>2</v>
          </cell>
          <cell r="AG2924">
            <v>41213</v>
          </cell>
          <cell r="AH2924">
            <v>191000</v>
          </cell>
          <cell r="AI2924">
            <v>0</v>
          </cell>
          <cell r="AJ2924">
            <v>1</v>
          </cell>
          <cell r="AK2924">
            <v>1</v>
          </cell>
          <cell r="AL2924">
            <v>0</v>
          </cell>
          <cell r="AM2924">
            <v>1</v>
          </cell>
          <cell r="AN2924">
            <v>1</v>
          </cell>
        </row>
        <row r="2925">
          <cell r="A2925" t="str">
            <v>C034563</v>
          </cell>
          <cell r="B2925">
            <v>5310</v>
          </cell>
          <cell r="D2925" t="str">
            <v>Berlin 318W3 Central St. SPCA</v>
          </cell>
          <cell r="E2925" t="str">
            <v>P_Electric Distribution Line MA</v>
          </cell>
          <cell r="G2925" t="str">
            <v>31</v>
          </cell>
          <cell r="H2925" t="str">
            <v>NONE</v>
          </cell>
          <cell r="I2925" t="str">
            <v>WALSH, NATHAN</v>
          </cell>
          <cell r="J2925" t="str">
            <v>System Capacity &amp; Performance</v>
          </cell>
          <cell r="L2925" t="str">
            <v>Reliability - Dist</v>
          </cell>
          <cell r="M2925" t="str">
            <v>Specific</v>
          </cell>
          <cell r="N2925" t="str">
            <v>Conductor Replacement</v>
          </cell>
          <cell r="O2925" t="str">
            <v>Closed</v>
          </cell>
          <cell r="P2925">
            <v>7764</v>
          </cell>
          <cell r="Q2925" t="str">
            <v>C34563</v>
          </cell>
          <cell r="R2925">
            <v>40148</v>
          </cell>
          <cell r="S2925" t="str">
            <v>walshn</v>
          </cell>
          <cell r="U2925" t="str">
            <v>Reconductor 6200' 477Al SPCA on Central St., Berlin</v>
          </cell>
          <cell r="V2925" t="str">
            <v xml:space="preserve">  </v>
          </cell>
          <cell r="W2925" t="str">
            <v xml:space="preserve">See attached.  </v>
          </cell>
          <cell r="X2925" t="str">
            <v>Div Ops-NE Electric</v>
          </cell>
          <cell r="Y2925" t="str">
            <v>75005310E</v>
          </cell>
          <cell r="Z2925" t="str">
            <v>MAE1000 - MA Electric Distribution PC</v>
          </cell>
          <cell r="AA2925" t="str">
            <v>NONE</v>
          </cell>
          <cell r="AB2925" t="str">
            <v>MASS PLANT - MA 5310 - MAE1000</v>
          </cell>
          <cell r="AE2925">
            <v>0</v>
          </cell>
        </row>
        <row r="2926">
          <cell r="A2926" t="str">
            <v>C034582</v>
          </cell>
          <cell r="B2926">
            <v>5310</v>
          </cell>
          <cell r="D2926" t="str">
            <v>Granite St Project</v>
          </cell>
          <cell r="E2926" t="str">
            <v>P_Electric Distribution Line MA</v>
          </cell>
          <cell r="G2926" t="str">
            <v>49</v>
          </cell>
          <cell r="H2926" t="str">
            <v>NONE</v>
          </cell>
          <cell r="I2926" t="str">
            <v>KERN, WILLIAM</v>
          </cell>
          <cell r="J2926" t="str">
            <v>Statutory/Regulatory</v>
          </cell>
          <cell r="K2926" t="str">
            <v>D_Non-REP LINE OTHER</v>
          </cell>
          <cell r="L2926" t="str">
            <v>New Business - Commercial</v>
          </cell>
          <cell r="M2926" t="str">
            <v>Specific</v>
          </cell>
          <cell r="O2926" t="str">
            <v>Closed</v>
          </cell>
          <cell r="P2926">
            <v>8147</v>
          </cell>
          <cell r="Q2926" t="str">
            <v>C34582</v>
          </cell>
          <cell r="R2926">
            <v>40149</v>
          </cell>
          <cell r="S2926" t="str">
            <v>stotia</v>
          </cell>
          <cell r="U2926" t="str">
            <v>Converting area from 4kV to 13kV to support new business developments.</v>
          </cell>
          <cell r="V2926" t="str">
            <v xml:space="preserve">  </v>
          </cell>
          <cell r="W2926" t="str">
            <v>New customer coming into area, need to extend 13kV circuit in place of 4kV circuit in order to meet their demand.</v>
          </cell>
          <cell r="X2926" t="str">
            <v>Div Ops-NE Electric</v>
          </cell>
          <cell r="Y2926" t="str">
            <v>75005310E</v>
          </cell>
          <cell r="Z2926" t="str">
            <v>MAE1000 - MA Electric Distribution PC</v>
          </cell>
          <cell r="AA2926" t="str">
            <v>NONE</v>
          </cell>
          <cell r="AB2926" t="str">
            <v>MASS PLANT - MA 5310 - MAE1000</v>
          </cell>
          <cell r="AE2926">
            <v>2</v>
          </cell>
          <cell r="AF2926" t="str">
            <v>2</v>
          </cell>
          <cell r="AG2926">
            <v>41213</v>
          </cell>
          <cell r="AH2926">
            <v>319600</v>
          </cell>
          <cell r="AI2926">
            <v>0</v>
          </cell>
          <cell r="AJ2926">
            <v>0</v>
          </cell>
          <cell r="AK2926">
            <v>0</v>
          </cell>
          <cell r="AL2926">
            <v>0</v>
          </cell>
          <cell r="AM2926">
            <v>1</v>
          </cell>
          <cell r="AN2926">
            <v>1</v>
          </cell>
        </row>
        <row r="2927">
          <cell r="A2927" t="str">
            <v>C034678</v>
          </cell>
          <cell r="B2927">
            <v>5310</v>
          </cell>
          <cell r="C2927" t="str">
            <v>Massachusetts - West</v>
          </cell>
          <cell r="D2927" t="str">
            <v>Meadowbk New getaway&amp;fdrs</v>
          </cell>
          <cell r="E2927" t="str">
            <v>P_Electric Distribution Line MA</v>
          </cell>
          <cell r="F2927" t="str">
            <v>USSC-12-086</v>
          </cell>
          <cell r="G2927" t="str">
            <v>46</v>
          </cell>
          <cell r="H2927" t="str">
            <v>23</v>
          </cell>
          <cell r="I2927" t="str">
            <v>GALGANO, ROBERT</v>
          </cell>
          <cell r="J2927" t="str">
            <v>System Capacity &amp; Performance</v>
          </cell>
          <cell r="K2927" t="str">
            <v>D_Non-REP LINE OTHER</v>
          </cell>
          <cell r="L2927" t="str">
            <v>Load Relief</v>
          </cell>
          <cell r="M2927" t="str">
            <v>Specific</v>
          </cell>
          <cell r="O2927" t="str">
            <v>open</v>
          </cell>
          <cell r="P2927">
            <v>8288</v>
          </cell>
          <cell r="Q2927" t="str">
            <v>C34678</v>
          </cell>
          <cell r="R2927">
            <v>40162</v>
          </cell>
          <cell r="S2927" t="str">
            <v>thomp</v>
          </cell>
          <cell r="U2927" t="str">
            <v>new 23 &amp; 13 kV getways and feeders related to new Meadowbrook 115/13 kv sub</v>
          </cell>
          <cell r="V2927" t="str">
            <v xml:space="preserve">Project C34678 replaces project #'s C28861, C28864, C28867, C30126, C30167.  GAP DOA transferred from these projects to Project C34678. </v>
          </cell>
          <cell r="W2927" t="str">
            <v xml:space="preserve">  </v>
          </cell>
          <cell r="X2927" t="str">
            <v>Div Ops-NE Electric</v>
          </cell>
          <cell r="Y2927" t="str">
            <v>75005310E</v>
          </cell>
          <cell r="Z2927" t="str">
            <v>MAE1000 - MA Electric Distribution PC</v>
          </cell>
          <cell r="AA2927" t="str">
            <v>NONE</v>
          </cell>
          <cell r="AB2927" t="str">
            <v>SUB #16 MEADOWBROOK - OFF CHELMSFOR</v>
          </cell>
          <cell r="AC2927" t="str">
            <v>A25 C0 X2</v>
          </cell>
          <cell r="AE2927">
            <v>4</v>
          </cell>
          <cell r="AF2927" t="str">
            <v>4</v>
          </cell>
          <cell r="AG2927">
            <v>41213</v>
          </cell>
          <cell r="AH2927">
            <v>2000000</v>
          </cell>
        </row>
        <row r="2928">
          <cell r="A2928" t="str">
            <v>C034682</v>
          </cell>
          <cell r="B2928">
            <v>5310</v>
          </cell>
          <cell r="D2928" t="str">
            <v>Gardner 601W1 Landfill</v>
          </cell>
          <cell r="E2928" t="str">
            <v>P_Electric Distribution Line MA</v>
          </cell>
          <cell r="G2928" t="str">
            <v>NONE</v>
          </cell>
          <cell r="H2928" t="str">
            <v>NONE</v>
          </cell>
          <cell r="I2928" t="str">
            <v>WALSH, NATHAN</v>
          </cell>
          <cell r="L2928" t="str">
            <v>New Business - Commercial</v>
          </cell>
          <cell r="O2928" t="str">
            <v>cancelled</v>
          </cell>
          <cell r="Q2928" t="str">
            <v>C34682</v>
          </cell>
          <cell r="R2928">
            <v>40164</v>
          </cell>
          <cell r="S2928" t="str">
            <v>walshn</v>
          </cell>
          <cell r="U2928" t="str">
            <v>Install two reclosers for Landfill Generator job.</v>
          </cell>
          <cell r="V2928" t="str">
            <v xml:space="preserve">  </v>
          </cell>
          <cell r="W2928" t="str">
            <v xml:space="preserve">New Business.  Gardner Landfill Generator job.  </v>
          </cell>
          <cell r="X2928" t="str">
            <v>Div Ops-NE Electric</v>
          </cell>
          <cell r="Y2928" t="str">
            <v>75005310E</v>
          </cell>
          <cell r="Z2928" t="str">
            <v>MAE1000 - MA Electric Distribution PC</v>
          </cell>
          <cell r="AA2928" t="str">
            <v>NONE</v>
          </cell>
          <cell r="AB2928" t="str">
            <v>MASS PLANT - MA 5310 - MAE1000</v>
          </cell>
          <cell r="AE2928">
            <v>0</v>
          </cell>
          <cell r="AK2928">
            <v>40204</v>
          </cell>
        </row>
        <row r="2929">
          <cell r="A2929" t="str">
            <v>C034689</v>
          </cell>
          <cell r="B2929">
            <v>5310</v>
          </cell>
          <cell r="D2929" t="str">
            <v>DOTR-MHD#604388 Saratoga Street</v>
          </cell>
          <cell r="E2929" t="str">
            <v>P_Electric Distribution Line MA</v>
          </cell>
          <cell r="G2929" t="str">
            <v>49</v>
          </cell>
          <cell r="H2929" t="str">
            <v>15</v>
          </cell>
          <cell r="I2929" t="str">
            <v>WYMAN, ANNE</v>
          </cell>
          <cell r="J2929" t="str">
            <v>Statutory/Regulatory</v>
          </cell>
          <cell r="L2929" t="str">
            <v>Public Requirements</v>
          </cell>
          <cell r="M2929" t="str">
            <v>Specific</v>
          </cell>
          <cell r="O2929" t="str">
            <v>open</v>
          </cell>
          <cell r="P2929">
            <v>8031</v>
          </cell>
          <cell r="Q2929" t="str">
            <v>C34689</v>
          </cell>
          <cell r="R2929">
            <v>40165</v>
          </cell>
          <cell r="S2929" t="str">
            <v>osimba</v>
          </cell>
          <cell r="U2929" t="str">
            <v>DOTR-MHD#604388 Saratoga Street/Belle Isle: This is a reimbursable Mass DOT project. Based on the engineers assessement, NGRID work will involve the following: move one pole #1676 on Main St in Winthrop approx 70' to accommodate bridg</v>
          </cell>
          <cell r="V2929" t="str">
            <v xml:space="preserve">This is a reimbursable Mass-DOT project. The project designer is Tim Williamson </v>
          </cell>
          <cell r="W2929" t="str">
            <v>Work is being done in support of Mass-DOT project MHD#604388</v>
          </cell>
          <cell r="X2929" t="str">
            <v>Div Ops-NE Electric</v>
          </cell>
          <cell r="Y2929" t="str">
            <v>75005310E</v>
          </cell>
          <cell r="Z2929" t="str">
            <v>MAE1000 - MA Electric Distribution PC</v>
          </cell>
          <cell r="AA2929" t="str">
            <v>NONE</v>
          </cell>
          <cell r="AB2929" t="str">
            <v>MASS PLANT - MA 5310 - MAE1000</v>
          </cell>
          <cell r="AC2929" t="str">
            <v>A1 C1 X1</v>
          </cell>
          <cell r="AE2929">
            <v>1</v>
          </cell>
          <cell r="AF2929" t="str">
            <v>1</v>
          </cell>
          <cell r="AG2929">
            <v>40165</v>
          </cell>
          <cell r="AH2929">
            <v>25000</v>
          </cell>
        </row>
        <row r="2930">
          <cell r="A2930" t="str">
            <v>C034693</v>
          </cell>
          <cell r="B2930">
            <v>5310</v>
          </cell>
          <cell r="C2930" t="str">
            <v>Distribution - NE South</v>
          </cell>
          <cell r="D2930" t="str">
            <v>DOT-#54400 Olive St Bridge, Attlebo</v>
          </cell>
          <cell r="E2930" t="str">
            <v>P_Electric Distribution Line MA</v>
          </cell>
          <cell r="G2930" t="str">
            <v>49</v>
          </cell>
          <cell r="H2930" t="str">
            <v>15</v>
          </cell>
          <cell r="I2930" t="str">
            <v>CAPOBIANCO, THOMAS A.</v>
          </cell>
          <cell r="J2930" t="str">
            <v>Statutory/Regulatory</v>
          </cell>
          <cell r="K2930" t="str">
            <v>D_Non-REP LINE OTHER</v>
          </cell>
          <cell r="L2930" t="str">
            <v>Public Requirements</v>
          </cell>
          <cell r="M2930" t="str">
            <v>Specific</v>
          </cell>
          <cell r="O2930" t="str">
            <v>open</v>
          </cell>
          <cell r="P2930">
            <v>7989</v>
          </cell>
          <cell r="Q2930" t="str">
            <v>C34693</v>
          </cell>
          <cell r="R2930">
            <v>40165</v>
          </cell>
          <cell r="S2930" t="str">
            <v>osimba</v>
          </cell>
          <cell r="U2930" t="str">
            <v>DOTR-MHD#54400 Olive Street Bridge: Preliminary engineering to determine the scope of work.</v>
          </cell>
          <cell r="V2930" t="str">
            <v xml:space="preserve">This is a reimbursable Mass-DOT project. The designer is Mike Bredin </v>
          </cell>
          <cell r="W2930" t="str">
            <v>Work is being done in support of Mass-DOT MHD#54400</v>
          </cell>
          <cell r="X2930" t="str">
            <v>Div Ops-NE Electric</v>
          </cell>
          <cell r="Y2930" t="str">
            <v>75005310E</v>
          </cell>
          <cell r="Z2930" t="str">
            <v>MAE1000 - MA Electric Distribution PC</v>
          </cell>
          <cell r="AA2930" t="str">
            <v>NONE</v>
          </cell>
          <cell r="AB2930" t="str">
            <v>MASS PLANT - MA 5310 - MAE1000</v>
          </cell>
          <cell r="AC2930" t="str">
            <v>A1 C0 X0</v>
          </cell>
          <cell r="AE2930">
            <v>2</v>
          </cell>
          <cell r="AF2930" t="str">
            <v>2</v>
          </cell>
          <cell r="AG2930">
            <v>41213</v>
          </cell>
          <cell r="AH2930">
            <v>110000</v>
          </cell>
        </row>
        <row r="2931">
          <cell r="A2931" t="str">
            <v>C034742</v>
          </cell>
          <cell r="B2931">
            <v>5310</v>
          </cell>
          <cell r="D2931" t="str">
            <v>Replace 2318, 2361 Balch St cables</v>
          </cell>
          <cell r="E2931" t="str">
            <v>P_Electric Distribution Line MA</v>
          </cell>
          <cell r="G2931" t="str">
            <v>46</v>
          </cell>
          <cell r="H2931" t="str">
            <v>NONE</v>
          </cell>
          <cell r="I2931" t="str">
            <v>AMBROSE, RONALD M</v>
          </cell>
          <cell r="J2931" t="str">
            <v>Damage/Failure</v>
          </cell>
          <cell r="K2931" t="str">
            <v>D_REP-UG Cable Replacements</v>
          </cell>
          <cell r="L2931" t="str">
            <v>Damage/Failure</v>
          </cell>
          <cell r="M2931" t="str">
            <v>Specific</v>
          </cell>
          <cell r="O2931" t="str">
            <v>Closed</v>
          </cell>
          <cell r="P2931">
            <v>8478</v>
          </cell>
          <cell r="Q2931" t="str">
            <v>C34742</v>
          </cell>
          <cell r="R2931">
            <v>40169</v>
          </cell>
          <cell r="S2931" t="str">
            <v>ambros</v>
          </cell>
          <cell r="U2931" t="str">
            <v>Replace 2318 and 2361 direct buried cables that have reached end of life with 2,400' each of direct buried 3-1000 kcmil Al 25kV EPR from riser poles on Railroad ROW off Balch St to Balch St #72 station.</v>
          </cell>
          <cell r="V2931" t="str">
            <v xml:space="preserve">  </v>
          </cell>
          <cell r="W2931" t="str">
            <v>The direct buried 2318 cable from riser pole #17 to Balch St #72 station has had numerous failures recently and has reached end of life.  The cable is currently de-energized and cannot be put back in service.  Partial discharge testing was performed on th</v>
          </cell>
          <cell r="X2931" t="str">
            <v>Div Ops-NE Electric</v>
          </cell>
          <cell r="Y2931" t="str">
            <v>75005310E</v>
          </cell>
          <cell r="Z2931" t="str">
            <v>MAE1000 - MA Electric Distribution PC</v>
          </cell>
          <cell r="AA2931" t="str">
            <v>NONE</v>
          </cell>
          <cell r="AB2931" t="str">
            <v>SUB #72 BALCH STREET, BEVERLY</v>
          </cell>
          <cell r="AE2931">
            <v>3</v>
          </cell>
          <cell r="AF2931" t="str">
            <v>3</v>
          </cell>
          <cell r="AG2931">
            <v>41213</v>
          </cell>
          <cell r="AH2931">
            <v>645000</v>
          </cell>
          <cell r="AI2931">
            <v>0</v>
          </cell>
          <cell r="AJ2931">
            <v>0</v>
          </cell>
          <cell r="AK2931">
            <v>0</v>
          </cell>
          <cell r="AL2931">
            <v>1</v>
          </cell>
          <cell r="AM2931">
            <v>0</v>
          </cell>
          <cell r="AN2931">
            <v>1</v>
          </cell>
        </row>
        <row r="2932">
          <cell r="A2932" t="str">
            <v>C034762</v>
          </cell>
          <cell r="B2932">
            <v>5310</v>
          </cell>
          <cell r="C2932" t="str">
            <v>Distribution - NE South</v>
          </cell>
          <cell r="D2932" t="str">
            <v>DOT #605098 Rte 24 over Bedford, FR</v>
          </cell>
          <cell r="E2932" t="str">
            <v>P_Electric Distribution Line MA</v>
          </cell>
          <cell r="G2932" t="str">
            <v>49</v>
          </cell>
          <cell r="H2932" t="str">
            <v>15</v>
          </cell>
          <cell r="I2932" t="str">
            <v>CAPOBIANCO, THOMAS A.</v>
          </cell>
          <cell r="J2932" t="str">
            <v>Statutory/Regulatory</v>
          </cell>
          <cell r="L2932" t="str">
            <v>Public Requirements</v>
          </cell>
          <cell r="M2932" t="str">
            <v>Specific</v>
          </cell>
          <cell r="O2932" t="str">
            <v>open</v>
          </cell>
          <cell r="P2932">
            <v>8039</v>
          </cell>
          <cell r="Q2932" t="str">
            <v>C34762</v>
          </cell>
          <cell r="R2932">
            <v>40170</v>
          </cell>
          <cell r="S2932" t="str">
            <v>osimba</v>
          </cell>
          <cell r="U2932" t="str">
            <v>DOTR-MHD#605098 Rte 24 over Bedford Street: Preliminary Engineering to determine the scope of work</v>
          </cell>
          <cell r="V2932" t="str">
            <v xml:space="preserve">This is a reimbursable Mass-DOT project </v>
          </cell>
          <cell r="W2932" t="str">
            <v>This project is being done in Support of Mass-DOT project</v>
          </cell>
          <cell r="X2932" t="str">
            <v>Div Ops-NE Electric</v>
          </cell>
          <cell r="Y2932" t="str">
            <v>75005310E</v>
          </cell>
          <cell r="Z2932" t="str">
            <v>MAE1000 - MA Electric Distribution PC</v>
          </cell>
          <cell r="AA2932" t="str">
            <v>NONE</v>
          </cell>
          <cell r="AB2932" t="str">
            <v>MASS PLANT - MA 5310 - MAE1000</v>
          </cell>
          <cell r="AC2932" t="str">
            <v>A2 C0 X0</v>
          </cell>
          <cell r="AE2932">
            <v>1</v>
          </cell>
          <cell r="AF2932" t="str">
            <v>1</v>
          </cell>
          <cell r="AG2932">
            <v>40170</v>
          </cell>
          <cell r="AH2932">
            <v>5000</v>
          </cell>
        </row>
        <row r="2933">
          <cell r="A2933" t="str">
            <v>C034806</v>
          </cell>
          <cell r="B2933">
            <v>5310</v>
          </cell>
          <cell r="D2933" t="str">
            <v>Hilldale Line Extension</v>
          </cell>
          <cell r="E2933" t="str">
            <v>P_Electric Distribution Line MA</v>
          </cell>
          <cell r="G2933" t="str">
            <v>49</v>
          </cell>
          <cell r="H2933" t="str">
            <v>NONE</v>
          </cell>
          <cell r="I2933" t="str">
            <v>KERN, WILLIAM</v>
          </cell>
          <cell r="J2933" t="str">
            <v>Statutory/Regulatory</v>
          </cell>
          <cell r="K2933" t="str">
            <v>D_Non-REP LINE OTHER</v>
          </cell>
          <cell r="L2933" t="str">
            <v>New Business - Commercial</v>
          </cell>
          <cell r="M2933" t="str">
            <v>Specific</v>
          </cell>
          <cell r="O2933" t="str">
            <v>cancelled</v>
          </cell>
          <cell r="P2933">
            <v>8162</v>
          </cell>
          <cell r="Q2933" t="str">
            <v>C34806</v>
          </cell>
          <cell r="R2933">
            <v>40176</v>
          </cell>
          <cell r="S2933" t="str">
            <v>stotia</v>
          </cell>
          <cell r="U2933" t="str">
            <v>Extend 48L1 to New Hampshire border in order to feed pump station and future developments along Hilldale Ave, Haverhill.</v>
          </cell>
          <cell r="V2933" t="str">
            <v xml:space="preserve">  </v>
          </cell>
          <cell r="W2933" t="str">
            <v>City of Haverhill will be developing businesses along Hilldale Ave in the future so an extension of the 48L1 is necessary.</v>
          </cell>
          <cell r="X2933" t="str">
            <v>Div Ops-NE Electric</v>
          </cell>
          <cell r="Y2933" t="str">
            <v>75005310E</v>
          </cell>
          <cell r="Z2933" t="str">
            <v>MAE1000 - MA Electric Distribution PC</v>
          </cell>
          <cell r="AA2933" t="str">
            <v>NONE</v>
          </cell>
          <cell r="AB2933" t="str">
            <v>MASS PLANT - MA 5310 - MAE1000</v>
          </cell>
          <cell r="AE2933">
            <v>1</v>
          </cell>
          <cell r="AF2933" t="str">
            <v>1</v>
          </cell>
          <cell r="AG2933">
            <v>40204</v>
          </cell>
          <cell r="AH2933">
            <v>125000</v>
          </cell>
          <cell r="AK2933">
            <v>40449</v>
          </cell>
        </row>
        <row r="2934">
          <cell r="A2934" t="str">
            <v>C034845</v>
          </cell>
          <cell r="B2934">
            <v>5310</v>
          </cell>
          <cell r="D2934" t="str">
            <v>Replace 2354/56 Mat &amp; Fence Risers</v>
          </cell>
          <cell r="E2934" t="str">
            <v>P_Electric Distribution Line MA</v>
          </cell>
          <cell r="G2934" t="str">
            <v>45</v>
          </cell>
          <cell r="H2934" t="str">
            <v>15</v>
          </cell>
          <cell r="I2934" t="str">
            <v>HALL, TIMOTHY</v>
          </cell>
          <cell r="J2934" t="str">
            <v>Asset Condition</v>
          </cell>
          <cell r="L2934" t="str">
            <v>Asset Replacement</v>
          </cell>
          <cell r="M2934" t="str">
            <v>Specific</v>
          </cell>
          <cell r="O2934" t="str">
            <v>open</v>
          </cell>
          <cell r="P2934">
            <v>8479</v>
          </cell>
          <cell r="Q2934" t="str">
            <v>C34845</v>
          </cell>
          <cell r="R2934">
            <v>40183</v>
          </cell>
          <cell r="S2934" t="str">
            <v>prifte</v>
          </cell>
          <cell r="U2934" t="str">
            <v>The 2354 and 2356 Matt &amp; Fence riser structures in Haverhill, are in disrepair and require significant maintenance or replacement (existing poles are condemned, fences too low and washed out, barbed wire broken, etc..)  The 2354 and23</v>
          </cell>
          <cell r="V2934" t="str">
            <v xml:space="preserve">  </v>
          </cell>
          <cell r="W2934" t="str">
            <v xml:space="preserve">  </v>
          </cell>
          <cell r="X2934" t="str">
            <v>Div Ops-NE Electric</v>
          </cell>
          <cell r="Y2934" t="str">
            <v>75005310E</v>
          </cell>
          <cell r="Z2934" t="str">
            <v>MAE1000 - MA Electric Distribution PC</v>
          </cell>
          <cell r="AA2934" t="str">
            <v>NONE</v>
          </cell>
          <cell r="AB2934" t="str">
            <v>MASS PLANT - MA 5310 - MAE1000</v>
          </cell>
          <cell r="AC2934" t="str">
            <v>A2 C0 X0</v>
          </cell>
          <cell r="AE2934">
            <v>1</v>
          </cell>
          <cell r="AF2934" t="str">
            <v>1</v>
          </cell>
          <cell r="AG2934">
            <v>40204</v>
          </cell>
          <cell r="AH2934">
            <v>230000</v>
          </cell>
        </row>
        <row r="2935">
          <cell r="A2935" t="str">
            <v>C034847</v>
          </cell>
          <cell r="B2935">
            <v>5310</v>
          </cell>
          <cell r="D2935" t="str">
            <v>Millbury /Worces. Gate replacement</v>
          </cell>
          <cell r="E2935" t="str">
            <v>P_Electric GenPlant Fac IT Share MA</v>
          </cell>
          <cell r="G2935" t="str">
            <v>NONE</v>
          </cell>
          <cell r="H2935" t="str">
            <v>NONE</v>
          </cell>
          <cell r="O2935" t="str">
            <v>Closed</v>
          </cell>
          <cell r="Q2935" t="str">
            <v>C34847</v>
          </cell>
          <cell r="R2935">
            <v>40183</v>
          </cell>
          <cell r="S2935" t="str">
            <v>kendra</v>
          </cell>
          <cell r="U2935" t="str">
            <v>Gate replacement due to damage done by snow plow vendor. Millbury worcester</v>
          </cell>
          <cell r="V2935" t="str">
            <v xml:space="preserve">  </v>
          </cell>
          <cell r="W2935" t="str">
            <v xml:space="preserve">  </v>
          </cell>
          <cell r="X2935" t="str">
            <v>Div Ops-NE Electric</v>
          </cell>
          <cell r="Y2935" t="str">
            <v>75005310E</v>
          </cell>
          <cell r="Z2935" t="str">
            <v>MAE1000 - MA Electric Distribution PC</v>
          </cell>
          <cell r="AA2935" t="str">
            <v>NONE</v>
          </cell>
          <cell r="AB2935" t="str">
            <v>MILLBURY TRAINING CENTER, MILLBURY</v>
          </cell>
          <cell r="AE2935">
            <v>1</v>
          </cell>
          <cell r="AF2935" t="str">
            <v>1</v>
          </cell>
          <cell r="AG2935">
            <v>40183</v>
          </cell>
          <cell r="AH2935">
            <v>6200</v>
          </cell>
          <cell r="AI2935">
            <v>1</v>
          </cell>
          <cell r="AJ2935">
            <v>1</v>
          </cell>
          <cell r="AK2935">
            <v>1</v>
          </cell>
          <cell r="AL2935">
            <v>0</v>
          </cell>
          <cell r="AM2935">
            <v>1</v>
          </cell>
          <cell r="AN2935">
            <v>1</v>
          </cell>
        </row>
        <row r="2936">
          <cell r="A2936" t="str">
            <v>C034863</v>
          </cell>
          <cell r="B2936">
            <v>5310</v>
          </cell>
          <cell r="D2936" t="str">
            <v>Winchendon Line Extension</v>
          </cell>
          <cell r="E2936" t="str">
            <v>P_Electric Distribution Line MA</v>
          </cell>
          <cell r="G2936" t="str">
            <v>49</v>
          </cell>
          <cell r="H2936" t="str">
            <v>15</v>
          </cell>
          <cell r="I2936" t="str">
            <v>HALL, TIMOTHY</v>
          </cell>
          <cell r="J2936" t="str">
            <v>Statutory/Regulatory</v>
          </cell>
          <cell r="K2936" t="str">
            <v>D_Non-REP LINE OTHER</v>
          </cell>
          <cell r="L2936" t="str">
            <v>New Business - Commercial</v>
          </cell>
          <cell r="M2936" t="str">
            <v>Specific</v>
          </cell>
          <cell r="O2936" t="str">
            <v>open</v>
          </cell>
          <cell r="P2936">
            <v>8814</v>
          </cell>
          <cell r="Q2936" t="str">
            <v>C34863</v>
          </cell>
          <cell r="R2936">
            <v>40186</v>
          </cell>
          <cell r="S2936" t="str">
            <v>walshn</v>
          </cell>
          <cell r="U2936" t="str">
            <v>Line extension down Spring St., to provide three phase power to a proposed industrial park.</v>
          </cell>
          <cell r="V2936" t="str">
            <v xml:space="preserve">  </v>
          </cell>
          <cell r="W2936" t="str">
            <v>Town has requested the line extension and will be reimbursing 100%</v>
          </cell>
          <cell r="X2936" t="str">
            <v>Div Ops-NE Electric</v>
          </cell>
          <cell r="Y2936" t="str">
            <v>75005310E</v>
          </cell>
          <cell r="Z2936" t="str">
            <v>MAE1000 - MA Electric Distribution PC</v>
          </cell>
          <cell r="AA2936" t="str">
            <v>NONE</v>
          </cell>
          <cell r="AB2936" t="str">
            <v>MASS PLANT - MA 5310 - MAE1000</v>
          </cell>
          <cell r="AC2936" t="str">
            <v>A1 C0 X0</v>
          </cell>
          <cell r="AE2936">
            <v>2</v>
          </cell>
          <cell r="AF2936" t="str">
            <v>2</v>
          </cell>
          <cell r="AG2936">
            <v>41213</v>
          </cell>
          <cell r="AH2936">
            <v>305000</v>
          </cell>
        </row>
        <row r="2937">
          <cell r="A2937" t="str">
            <v>C034885</v>
          </cell>
          <cell r="B2937">
            <v>5310</v>
          </cell>
          <cell r="D2937" t="str">
            <v>DOTR-MHD#604419 White Ave</v>
          </cell>
          <cell r="E2937" t="str">
            <v>P_Electric Distribution Line MA</v>
          </cell>
          <cell r="G2937" t="str">
            <v>49</v>
          </cell>
          <cell r="H2937" t="str">
            <v>15</v>
          </cell>
          <cell r="I2937" t="str">
            <v>WYMAN, ANNE</v>
          </cell>
          <cell r="J2937" t="str">
            <v>Statutory/Regulatory</v>
          </cell>
          <cell r="L2937" t="str">
            <v>Public Requirements</v>
          </cell>
          <cell r="M2937" t="str">
            <v>Specific</v>
          </cell>
          <cell r="O2937" t="str">
            <v>Closed</v>
          </cell>
          <cell r="P2937">
            <v>8032</v>
          </cell>
          <cell r="Q2937" t="str">
            <v>C34885</v>
          </cell>
          <cell r="R2937">
            <v>40189</v>
          </cell>
          <cell r="S2937" t="str">
            <v>osimba</v>
          </cell>
          <cell r="U2937" t="str">
            <v>DOTR-MHD#604419 White Ave over Salisbury in Brockton: Preliminary engineering to determine scopeof work</v>
          </cell>
          <cell r="V2937" t="str">
            <v>This is a Mass-DOT reimbursable project. Engineering supervisor is Hernan Yepez</v>
          </cell>
          <cell r="W2937" t="str">
            <v>Work is being done in support of Mass-DOT project MHD#604419</v>
          </cell>
          <cell r="X2937" t="str">
            <v>Div Ops-NE Electric</v>
          </cell>
          <cell r="Y2937" t="str">
            <v>75005310E</v>
          </cell>
          <cell r="Z2937" t="str">
            <v>MAE1000 - MA Electric Distribution PC</v>
          </cell>
          <cell r="AA2937" t="str">
            <v>NONE</v>
          </cell>
          <cell r="AB2937" t="str">
            <v>MASS PLANT - MA 5310 - MAE1000</v>
          </cell>
          <cell r="AE2937">
            <v>1</v>
          </cell>
          <cell r="AF2937" t="str">
            <v>1</v>
          </cell>
          <cell r="AG2937">
            <v>40189</v>
          </cell>
          <cell r="AH2937">
            <v>2500</v>
          </cell>
          <cell r="AI2937">
            <v>1</v>
          </cell>
          <cell r="AJ2937">
            <v>1</v>
          </cell>
          <cell r="AK2937">
            <v>1</v>
          </cell>
          <cell r="AL2937">
            <v>0</v>
          </cell>
          <cell r="AM2937">
            <v>1</v>
          </cell>
          <cell r="AN2937">
            <v>1</v>
          </cell>
        </row>
        <row r="2938">
          <cell r="A2938" t="str">
            <v>C034886</v>
          </cell>
          <cell r="B2938">
            <v>5310</v>
          </cell>
          <cell r="D2938" t="str">
            <v>DOTR-#604252 Main Street, Sutton</v>
          </cell>
          <cell r="E2938" t="str">
            <v>P_Electric Distribution Line MA</v>
          </cell>
          <cell r="G2938" t="str">
            <v>49</v>
          </cell>
          <cell r="H2938" t="str">
            <v>15</v>
          </cell>
          <cell r="I2938" t="str">
            <v>WYMAN, ANNE</v>
          </cell>
          <cell r="J2938" t="str">
            <v>Statutory/Regulatory</v>
          </cell>
          <cell r="K2938" t="str">
            <v>D_Non-REP LINE OTHER</v>
          </cell>
          <cell r="L2938" t="str">
            <v>Public Requirements</v>
          </cell>
          <cell r="M2938" t="str">
            <v>Specific</v>
          </cell>
          <cell r="O2938" t="str">
            <v>open</v>
          </cell>
          <cell r="P2938">
            <v>8030</v>
          </cell>
          <cell r="Q2938" t="str">
            <v>C34886</v>
          </cell>
          <cell r="R2938">
            <v>40189</v>
          </cell>
          <cell r="S2938" t="str">
            <v>osimba</v>
          </cell>
          <cell r="U2938" t="str">
            <v>DOTR-MHD#604252 Main Street over Mumford River in Sutton: Preliminary engineering</v>
          </cell>
          <cell r="V2938" t="str">
            <v xml:space="preserve">This is a Reimbursable Mass-DOT project </v>
          </cell>
          <cell r="W2938" t="str">
            <v>Project is being done in support of MHD#604252</v>
          </cell>
          <cell r="X2938" t="str">
            <v>Div Ops-NE Electric</v>
          </cell>
          <cell r="Y2938" t="str">
            <v>75005310E</v>
          </cell>
          <cell r="Z2938" t="str">
            <v>MAE1000 - MA Electric Distribution PC</v>
          </cell>
          <cell r="AA2938" t="str">
            <v>NONE</v>
          </cell>
          <cell r="AB2938" t="str">
            <v>MASS PLANT - MA 5310 - MAE1000</v>
          </cell>
          <cell r="AC2938" t="str">
            <v>A0 C2 X0</v>
          </cell>
          <cell r="AE2938">
            <v>2</v>
          </cell>
          <cell r="AF2938" t="str">
            <v>2</v>
          </cell>
          <cell r="AG2938">
            <v>41213</v>
          </cell>
          <cell r="AH2938">
            <v>53000</v>
          </cell>
        </row>
        <row r="2939">
          <cell r="A2939" t="str">
            <v>C034887</v>
          </cell>
          <cell r="B2939">
            <v>5310</v>
          </cell>
          <cell r="D2939" t="str">
            <v>DOTR-MHD#605461 Design Build Worces</v>
          </cell>
          <cell r="E2939" t="str">
            <v>P_Electric Distribution Line MA</v>
          </cell>
          <cell r="G2939" t="str">
            <v>49</v>
          </cell>
          <cell r="H2939" t="str">
            <v>17</v>
          </cell>
          <cell r="I2939" t="str">
            <v>WYMAN, ANNE</v>
          </cell>
          <cell r="J2939" t="str">
            <v>Statutory/Regulatory</v>
          </cell>
          <cell r="K2939" t="str">
            <v>D_Non-REP LINE OTHER</v>
          </cell>
          <cell r="L2939" t="str">
            <v>Public Requirements</v>
          </cell>
          <cell r="M2939" t="str">
            <v>Specific</v>
          </cell>
          <cell r="O2939" t="str">
            <v>Closed</v>
          </cell>
          <cell r="P2939">
            <v>8043</v>
          </cell>
          <cell r="Q2939" t="str">
            <v>C34887</v>
          </cell>
          <cell r="R2939">
            <v>40189</v>
          </cell>
          <cell r="S2939" t="str">
            <v>osimba</v>
          </cell>
          <cell r="U2939" t="str">
            <v>DOTR-MHD#605461 Design Build Project  James Street in Worcester. Preliminary Engineering review</v>
          </cell>
          <cell r="V2939" t="str">
            <v xml:space="preserve">This is a Design Built Project. Mass-DOT project contractor is responsible to reimburse NGRID for our work on the project. John Skrp. is the engineering supervisor </v>
          </cell>
          <cell r="W2939" t="str">
            <v>This is a Design Build project. the project contractor is responsible to reimburse NGRID for our work on the project</v>
          </cell>
          <cell r="X2939" t="str">
            <v>Div Ops-NE Electric</v>
          </cell>
          <cell r="Y2939" t="str">
            <v>75005310E</v>
          </cell>
          <cell r="Z2939" t="str">
            <v>MAE1000 - MA Electric Distribution PC</v>
          </cell>
          <cell r="AA2939" t="str">
            <v>NONE</v>
          </cell>
          <cell r="AB2939" t="str">
            <v>MASS PLANT - MA 5310 - MAE1000</v>
          </cell>
          <cell r="AE2939">
            <v>2</v>
          </cell>
          <cell r="AF2939" t="str">
            <v>2</v>
          </cell>
          <cell r="AG2939">
            <v>41213</v>
          </cell>
          <cell r="AH2939">
            <v>195000</v>
          </cell>
          <cell r="AI2939">
            <v>0</v>
          </cell>
          <cell r="AJ2939">
            <v>1</v>
          </cell>
          <cell r="AK2939">
            <v>1</v>
          </cell>
          <cell r="AL2939">
            <v>0</v>
          </cell>
          <cell r="AM2939">
            <v>1</v>
          </cell>
          <cell r="AN2939">
            <v>1</v>
          </cell>
        </row>
        <row r="2940">
          <cell r="A2940" t="str">
            <v>C034888</v>
          </cell>
          <cell r="B2940">
            <v>5310</v>
          </cell>
          <cell r="D2940" t="str">
            <v>DOTR-MHD#605461 Design Build Westbo</v>
          </cell>
          <cell r="E2940" t="str">
            <v>P_Electric Distribution Line MA</v>
          </cell>
          <cell r="G2940" t="str">
            <v>49</v>
          </cell>
          <cell r="H2940" t="str">
            <v>15</v>
          </cell>
          <cell r="I2940" t="str">
            <v>OSIMBONI, AYO</v>
          </cell>
          <cell r="J2940" t="str">
            <v>Statutory/Regulatory</v>
          </cell>
          <cell r="K2940" t="str">
            <v>D_Non-REP LINE OTHER</v>
          </cell>
          <cell r="L2940" t="str">
            <v>Public Requirements</v>
          </cell>
          <cell r="M2940" t="str">
            <v>Specific</v>
          </cell>
          <cell r="O2940" t="str">
            <v>Closed</v>
          </cell>
          <cell r="P2940">
            <v>8042</v>
          </cell>
          <cell r="Q2940" t="str">
            <v>C34888</v>
          </cell>
          <cell r="R2940">
            <v>40189</v>
          </cell>
          <cell r="S2940" t="str">
            <v>osimba</v>
          </cell>
          <cell r="U2940" t="str">
            <v>DOTR-MHD#605461 Bridge #7 W-24-007 Milk Street (Rte 135) Westboro Mass: preliminary engineering</v>
          </cell>
          <cell r="V2940" t="str">
            <v>This is a Design Build project. Mass DOT project contractor is responsible to reimburse NGRID for our work on the project. Hernan Yepez is the engineering supervisor</v>
          </cell>
          <cell r="W2940" t="str">
            <v>This is a design Build project done is support of Mass-DOT project MHD#605461</v>
          </cell>
          <cell r="X2940" t="str">
            <v>Div Ops-NE Electric</v>
          </cell>
          <cell r="Y2940" t="str">
            <v>75005310E</v>
          </cell>
          <cell r="Z2940" t="str">
            <v>MAE1000 - MA Electric Distribution PC</v>
          </cell>
          <cell r="AA2940" t="str">
            <v>NONE</v>
          </cell>
          <cell r="AB2940" t="str">
            <v>MASS PLANT - MA 5310 - MAE1000</v>
          </cell>
          <cell r="AE2940">
            <v>2</v>
          </cell>
          <cell r="AF2940" t="str">
            <v>2</v>
          </cell>
          <cell r="AG2940">
            <v>41213</v>
          </cell>
          <cell r="AH2940">
            <v>130000</v>
          </cell>
          <cell r="AI2940">
            <v>0</v>
          </cell>
          <cell r="AJ2940">
            <v>1</v>
          </cell>
          <cell r="AK2940">
            <v>1</v>
          </cell>
          <cell r="AL2940">
            <v>0</v>
          </cell>
          <cell r="AM2940">
            <v>1</v>
          </cell>
          <cell r="AN2940">
            <v>1</v>
          </cell>
        </row>
        <row r="2941">
          <cell r="A2941" t="str">
            <v>C034905</v>
          </cell>
          <cell r="B2941">
            <v>5310</v>
          </cell>
          <cell r="D2941" t="str">
            <v>W123 CCR</v>
          </cell>
          <cell r="E2941" t="str">
            <v>P_Electric Transmission Line MA</v>
          </cell>
          <cell r="G2941" t="str">
            <v>40</v>
          </cell>
          <cell r="H2941" t="str">
            <v>26</v>
          </cell>
          <cell r="I2941" t="str">
            <v>SCARPONE, JAMES J.</v>
          </cell>
          <cell r="J2941" t="str">
            <v>Statutory/Regulatory</v>
          </cell>
          <cell r="K2941" t="str">
            <v>T_Clearance Strategy</v>
          </cell>
          <cell r="L2941" t="str">
            <v>Regulatory Requirement</v>
          </cell>
          <cell r="M2941" t="str">
            <v>Specific</v>
          </cell>
          <cell r="O2941" t="str">
            <v>Closed</v>
          </cell>
          <cell r="P2941">
            <v>13450</v>
          </cell>
          <cell r="Q2941" t="str">
            <v>C34905</v>
          </cell>
          <cell r="R2941">
            <v>40191</v>
          </cell>
          <cell r="S2941" t="str">
            <v>petersa</v>
          </cell>
          <cell r="U2941" t="str">
            <v>Conductor Clearance Refurbishment (CCR) consistent with the conductor clearance Strategy Paper SG029 Version 3</v>
          </cell>
          <cell r="V2941" t="str">
            <v xml:space="preserve">The initial funding project budget (initiated in January 2010) only includes preliminary engineering to the point of a conceptual engineering report.  </v>
          </cell>
          <cell r="W2941" t="str">
            <v>Based upon Aerial Laser Survey results, this line has Level 1 and/or 2 substandard conductor clearances.  This refurbishment project will address the Level 1 and 2 conductor clearance spans as outlined in Strategy Paper SG029 (Version 3).</v>
          </cell>
          <cell r="X2941" t="str">
            <v>Conversion Only</v>
          </cell>
          <cell r="Y2941" t="str">
            <v>99995310T</v>
          </cell>
          <cell r="Z2941" t="str">
            <v>FRT5000 - FR Transmission Profit Center</v>
          </cell>
          <cell r="AA2941" t="str">
            <v>NONE</v>
          </cell>
          <cell r="AB2941" t="str">
            <v>COMMON LINES 1203-1204 1205-1220-12</v>
          </cell>
          <cell r="AE2941">
            <v>8</v>
          </cell>
          <cell r="AF2941" t="str">
            <v>8</v>
          </cell>
          <cell r="AG2941">
            <v>41213</v>
          </cell>
          <cell r="AH2941">
            <v>100000</v>
          </cell>
          <cell r="AI2941">
            <v>1</v>
          </cell>
          <cell r="AJ2941">
            <v>1</v>
          </cell>
          <cell r="AK2941">
            <v>1</v>
          </cell>
          <cell r="AL2941">
            <v>0</v>
          </cell>
          <cell r="AM2941">
            <v>1</v>
          </cell>
          <cell r="AN2941">
            <v>1</v>
          </cell>
        </row>
        <row r="2942">
          <cell r="A2942" t="str">
            <v>C034948</v>
          </cell>
          <cell r="B2942">
            <v>5310</v>
          </cell>
          <cell r="D2942" t="str">
            <v>Leominst Ops Center Consolid - Eng</v>
          </cell>
          <cell r="E2942" t="str">
            <v>P_General Plant Equipment MA</v>
          </cell>
          <cell r="G2942" t="str">
            <v>NONE</v>
          </cell>
          <cell r="H2942" t="str">
            <v>NONE</v>
          </cell>
          <cell r="J2942" t="str">
            <v>Non-Infrastructure</v>
          </cell>
          <cell r="K2942" t="str">
            <v>D_Non-REP General/ Other</v>
          </cell>
          <cell r="L2942" t="str">
            <v>General Equipment - Dist</v>
          </cell>
          <cell r="M2942" t="str">
            <v>Specific</v>
          </cell>
          <cell r="O2942" t="str">
            <v>Closed</v>
          </cell>
          <cell r="P2942">
            <v>9003</v>
          </cell>
          <cell r="Q2942" t="str">
            <v>C34948</v>
          </cell>
          <cell r="R2942">
            <v>40196</v>
          </cell>
          <cell r="S2942" t="str">
            <v>delcam</v>
          </cell>
          <cell r="U2942" t="str">
            <v>Leominst Ops Center Consolid - Eng</v>
          </cell>
          <cell r="V2942" t="str">
            <v xml:space="preserve">  </v>
          </cell>
          <cell r="W2942" t="str">
            <v xml:space="preserve">  </v>
          </cell>
          <cell r="X2942" t="str">
            <v>Conversion Only</v>
          </cell>
          <cell r="Y2942" t="str">
            <v>99995310E</v>
          </cell>
          <cell r="Z2942" t="str">
            <v>MAE1000 - MA Electric Distribution PC</v>
          </cell>
          <cell r="AA2942" t="str">
            <v>NONE</v>
          </cell>
          <cell r="AB2942" t="str">
            <v>SERVICE BLDG - 164 VISCOLOID AVENUE</v>
          </cell>
          <cell r="AE2942">
            <v>1</v>
          </cell>
          <cell r="AF2942" t="str">
            <v>1</v>
          </cell>
          <cell r="AG2942">
            <v>40196</v>
          </cell>
          <cell r="AH2942">
            <v>150000</v>
          </cell>
          <cell r="AI2942">
            <v>0</v>
          </cell>
          <cell r="AJ2942">
            <v>1</v>
          </cell>
          <cell r="AK2942">
            <v>1</v>
          </cell>
          <cell r="AL2942">
            <v>0</v>
          </cell>
          <cell r="AM2942">
            <v>1</v>
          </cell>
          <cell r="AN2942">
            <v>1</v>
          </cell>
        </row>
        <row r="2943">
          <cell r="A2943" t="str">
            <v>C035003</v>
          </cell>
          <cell r="B2943">
            <v>5310</v>
          </cell>
          <cell r="D2943" t="str">
            <v>MA Methuen - Pole Relocation</v>
          </cell>
          <cell r="E2943" t="str">
            <v>P_Electric Distribution Line MA</v>
          </cell>
          <cell r="G2943" t="str">
            <v>49</v>
          </cell>
          <cell r="H2943" t="str">
            <v>NONE</v>
          </cell>
          <cell r="I2943" t="str">
            <v>KERN, WILLIAM</v>
          </cell>
          <cell r="J2943" t="str">
            <v>Asset Condition</v>
          </cell>
          <cell r="K2943" t="str">
            <v>D_Non-REP LINE OTHER</v>
          </cell>
          <cell r="L2943" t="str">
            <v>Asset Replacement</v>
          </cell>
          <cell r="M2943" t="str">
            <v>Specific</v>
          </cell>
          <cell r="O2943" t="str">
            <v>Closed</v>
          </cell>
          <cell r="P2943">
            <v>8276</v>
          </cell>
          <cell r="Q2943" t="str">
            <v>C35003</v>
          </cell>
          <cell r="R2943">
            <v>40199</v>
          </cell>
          <cell r="S2943" t="str">
            <v>moarka</v>
          </cell>
          <cell r="U2943" t="str">
            <v>Pole relocation for 225 lot subdivision on Wheeler St, Methuen MA @ vz/town request.</v>
          </cell>
          <cell r="V2943" t="str">
            <v>Distribution Designer is Justin LaPointe.</v>
          </cell>
          <cell r="W2943" t="str">
            <v>Verizon/Municipality request relocation of pole line to accomodate construction of new 225-lot subdivision in Methuen, MA.</v>
          </cell>
          <cell r="X2943" t="str">
            <v>Div Ops-NE Electric</v>
          </cell>
          <cell r="Y2943" t="str">
            <v>75005310E</v>
          </cell>
          <cell r="Z2943" t="str">
            <v>MAE1000 - MA Electric Distribution PC</v>
          </cell>
          <cell r="AA2943" t="str">
            <v>NONE</v>
          </cell>
          <cell r="AB2943" t="str">
            <v>MASS PLANT - MA 5310 - MAE1000</v>
          </cell>
          <cell r="AE2943">
            <v>3</v>
          </cell>
          <cell r="AF2943" t="str">
            <v>3</v>
          </cell>
          <cell r="AG2943">
            <v>41213</v>
          </cell>
          <cell r="AH2943">
            <v>501000</v>
          </cell>
          <cell r="AI2943">
            <v>0</v>
          </cell>
          <cell r="AJ2943">
            <v>0</v>
          </cell>
          <cell r="AK2943">
            <v>0</v>
          </cell>
          <cell r="AL2943">
            <v>1</v>
          </cell>
          <cell r="AM2943">
            <v>0</v>
          </cell>
          <cell r="AN2943">
            <v>1</v>
          </cell>
        </row>
        <row r="2944">
          <cell r="A2944" t="str">
            <v>C035023</v>
          </cell>
          <cell r="B2944">
            <v>5310</v>
          </cell>
          <cell r="D2944" t="str">
            <v>DOTR-MHD#602299 Canal Street</v>
          </cell>
          <cell r="E2944" t="str">
            <v>P_Electric Distribution Line MA</v>
          </cell>
          <cell r="G2944" t="str">
            <v>49</v>
          </cell>
          <cell r="H2944" t="str">
            <v>15</v>
          </cell>
          <cell r="I2944" t="str">
            <v>WYMAN, ANNE</v>
          </cell>
          <cell r="J2944" t="str">
            <v>Statutory/Regulatory</v>
          </cell>
          <cell r="K2944" t="str">
            <v>D_Non-REP LINE OTHER</v>
          </cell>
          <cell r="L2944" t="str">
            <v>Public Requirements</v>
          </cell>
          <cell r="M2944" t="str">
            <v>Specific</v>
          </cell>
          <cell r="O2944" t="str">
            <v>open</v>
          </cell>
          <cell r="P2944">
            <v>7999</v>
          </cell>
          <cell r="Q2944" t="str">
            <v>C35023</v>
          </cell>
          <cell r="R2944">
            <v>40203</v>
          </cell>
          <cell r="S2944" t="str">
            <v>HOLDEH</v>
          </cell>
          <cell r="U2944" t="str">
            <v>DOTR-MHD#602299 Canal Street over the Spiket River in Lawrence;: Preliminary engineering to determine the scope of work</v>
          </cell>
          <cell r="V2944" t="str">
            <v xml:space="preserve">This is a reimbursable Mass-DOT project. Craig Spinali is the engineering supervisor. </v>
          </cell>
          <cell r="W2944" t="str">
            <v>This project is being done is support of Mass_DOT project MHD#602299 in Lawrence Mass</v>
          </cell>
          <cell r="X2944" t="str">
            <v>Div Ops-NE Electric</v>
          </cell>
          <cell r="Y2944" t="str">
            <v>75005310E</v>
          </cell>
          <cell r="Z2944" t="str">
            <v>MAE1000 - MA Electric Distribution PC</v>
          </cell>
          <cell r="AA2944" t="str">
            <v>NONE</v>
          </cell>
          <cell r="AB2944" t="str">
            <v>MASS PLANT - MA 5310 - MAE1000</v>
          </cell>
          <cell r="AC2944" t="str">
            <v>A1 C1 X0</v>
          </cell>
          <cell r="AE2944">
            <v>2</v>
          </cell>
          <cell r="AF2944" t="str">
            <v>2</v>
          </cell>
          <cell r="AG2944">
            <v>41213</v>
          </cell>
          <cell r="AH2944">
            <v>405000</v>
          </cell>
        </row>
        <row r="2945">
          <cell r="A2945" t="str">
            <v>C035024</v>
          </cell>
          <cell r="B2945">
            <v>5310</v>
          </cell>
          <cell r="D2945" t="str">
            <v>DOTNR-MHD#604658</v>
          </cell>
          <cell r="E2945" t="str">
            <v>P_Electric Distribution Line MA</v>
          </cell>
          <cell r="G2945" t="str">
            <v>49</v>
          </cell>
          <cell r="H2945" t="str">
            <v>13</v>
          </cell>
          <cell r="I2945" t="str">
            <v>OSIMBONI, AYO</v>
          </cell>
          <cell r="J2945" t="str">
            <v>Statutory/Regulatory</v>
          </cell>
          <cell r="K2945" t="str">
            <v>D_Non-REP LINE OTHER</v>
          </cell>
          <cell r="L2945" t="str">
            <v>Public Requirements</v>
          </cell>
          <cell r="M2945" t="str">
            <v>Specific</v>
          </cell>
          <cell r="O2945" t="str">
            <v>Closed</v>
          </cell>
          <cell r="P2945">
            <v>7974</v>
          </cell>
          <cell r="Q2945" t="str">
            <v>C35024</v>
          </cell>
          <cell r="R2945">
            <v>40203</v>
          </cell>
          <cell r="S2945" t="str">
            <v>HOLDEH</v>
          </cell>
          <cell r="U2945" t="str">
            <v>DOTNR-MHD#604658 Rte 106/123 Five Corners. Preliminary engineering to determine the scope of work.</v>
          </cell>
          <cell r="V2945" t="str">
            <v>This is a non Reimbursable project, but based on very preliminary assessment by the engineer, Shaw Shahrokh, it is expected that the project will cost NGRID over 100K</v>
          </cell>
          <cell r="W2945" t="str">
            <v>This work is being done in support of Mass-DOT project #604658 in Easton Mass</v>
          </cell>
          <cell r="X2945" t="str">
            <v>Div Ops-NE Electric</v>
          </cell>
          <cell r="Y2945" t="str">
            <v>75005020R</v>
          </cell>
          <cell r="Z2945" t="str">
            <v>PAR9000 - US Parent Profit Center</v>
          </cell>
          <cell r="AA2945" t="str">
            <v>NONE</v>
          </cell>
          <cell r="AB2945" t="str">
            <v>MASS PLANT - MA 5310 - MAE1000</v>
          </cell>
          <cell r="AE2945">
            <v>2</v>
          </cell>
          <cell r="AF2945" t="str">
            <v>2</v>
          </cell>
          <cell r="AG2945">
            <v>41213</v>
          </cell>
          <cell r="AH2945">
            <v>230202</v>
          </cell>
          <cell r="AI2945">
            <v>0</v>
          </cell>
          <cell r="AJ2945">
            <v>0</v>
          </cell>
          <cell r="AK2945">
            <v>1</v>
          </cell>
          <cell r="AL2945">
            <v>0</v>
          </cell>
          <cell r="AM2945">
            <v>1</v>
          </cell>
          <cell r="AN2945">
            <v>1</v>
          </cell>
        </row>
        <row r="2946">
          <cell r="A2946" t="str">
            <v>C035026</v>
          </cell>
          <cell r="B2946">
            <v>5310</v>
          </cell>
          <cell r="D2946" t="str">
            <v>NE Capit construction tool-C0. 5</v>
          </cell>
          <cell r="E2946" t="str">
            <v>P_Electric Transmission Sub MA</v>
          </cell>
          <cell r="G2946" t="str">
            <v>18</v>
          </cell>
          <cell r="H2946" t="str">
            <v>15</v>
          </cell>
          <cell r="I2946" t="str">
            <v>HERMAN, KAREN</v>
          </cell>
          <cell r="M2946" t="str">
            <v>Specific</v>
          </cell>
          <cell r="O2946" t="str">
            <v>open</v>
          </cell>
          <cell r="P2946">
            <v>13452</v>
          </cell>
          <cell r="Q2946" t="str">
            <v>C35026</v>
          </cell>
          <cell r="R2946">
            <v>40203</v>
          </cell>
          <cell r="S2946" t="str">
            <v>HOLDEH</v>
          </cell>
          <cell r="U2946" t="str">
            <v>NE capitalized construction tools</v>
          </cell>
          <cell r="V2946" t="str">
            <v xml:space="preserve">per Greg Boyce/T Sullivan_x000D_
_x000D_
$100k DoA total  </v>
          </cell>
          <cell r="W2946" t="str">
            <v>Project to capture Capitalized small tools for NE TLS crews. Comapny 5 only. Risk Score. 1</v>
          </cell>
          <cell r="X2946" t="str">
            <v>Conversion Only</v>
          </cell>
          <cell r="Y2946" t="str">
            <v>99995310T</v>
          </cell>
          <cell r="Z2946" t="str">
            <v>FRT5000 - FR Transmission Profit Center</v>
          </cell>
          <cell r="AA2946" t="str">
            <v>NONE</v>
          </cell>
          <cell r="AB2946" t="str">
            <v xml:space="preserve">COMPANY 5310 LEVEL ELECT DIST </v>
          </cell>
          <cell r="AC2946" t="str">
            <v>A1 C0 X0</v>
          </cell>
          <cell r="AE2946">
            <v>4</v>
          </cell>
          <cell r="AF2946" t="str">
            <v>4</v>
          </cell>
          <cell r="AG2946">
            <v>41213</v>
          </cell>
          <cell r="AH2946">
            <v>100000</v>
          </cell>
        </row>
        <row r="2947">
          <cell r="A2947" t="str">
            <v>C035043</v>
          </cell>
          <cell r="B2947">
            <v>5310</v>
          </cell>
          <cell r="D2947" t="str">
            <v>DOTR-MHD#604032 West Dudley Bridge</v>
          </cell>
          <cell r="E2947" t="str">
            <v>P_Electric Distribution Line MA</v>
          </cell>
          <cell r="G2947" t="str">
            <v>49</v>
          </cell>
          <cell r="H2947" t="str">
            <v>15</v>
          </cell>
          <cell r="I2947" t="str">
            <v>OSIMBONI, AYO</v>
          </cell>
          <cell r="J2947" t="str">
            <v>Statutory/Regulatory</v>
          </cell>
          <cell r="K2947" t="str">
            <v>D_Non-REP LINE OTHER</v>
          </cell>
          <cell r="L2947" t="str">
            <v>Public Requirements</v>
          </cell>
          <cell r="M2947" t="str">
            <v>Specific</v>
          </cell>
          <cell r="O2947" t="str">
            <v>Closed</v>
          </cell>
          <cell r="P2947">
            <v>8026</v>
          </cell>
          <cell r="Q2947" t="str">
            <v>C35043</v>
          </cell>
          <cell r="R2947">
            <v>40204</v>
          </cell>
          <cell r="S2947" t="str">
            <v>HOLDEH</v>
          </cell>
          <cell r="U2947" t="str">
            <v>DOTR-MHD#604032 West Dudley Road Bridge: Preliminary Engineering to determine the scope of work</v>
          </cell>
          <cell r="V2947" t="str">
            <v>This is a reimbursable Mass-DOT project. Project engineer is Fabio Santos</v>
          </cell>
          <cell r="W2947" t="str">
            <v>This project is being done in support of Mass-DOT 604032</v>
          </cell>
          <cell r="X2947" t="str">
            <v>Div Ops-NE Electric</v>
          </cell>
          <cell r="Y2947" t="str">
            <v>75005020R</v>
          </cell>
          <cell r="Z2947" t="str">
            <v>PAR9000 - US Parent Profit Center</v>
          </cell>
          <cell r="AA2947" t="str">
            <v>NONE</v>
          </cell>
          <cell r="AB2947" t="str">
            <v>MASS PLANT - MA 5310 - MAE1000</v>
          </cell>
          <cell r="AE2947">
            <v>2</v>
          </cell>
          <cell r="AF2947" t="str">
            <v>2</v>
          </cell>
          <cell r="AG2947">
            <v>41213</v>
          </cell>
          <cell r="AH2947">
            <v>45000</v>
          </cell>
          <cell r="AI2947">
            <v>1</v>
          </cell>
          <cell r="AJ2947">
            <v>1</v>
          </cell>
          <cell r="AK2947">
            <v>1</v>
          </cell>
          <cell r="AL2947">
            <v>0</v>
          </cell>
          <cell r="AM2947">
            <v>1</v>
          </cell>
          <cell r="AN2947">
            <v>1</v>
          </cell>
        </row>
        <row r="2948">
          <cell r="A2948" t="str">
            <v>C035044</v>
          </cell>
          <cell r="B2948">
            <v>5310</v>
          </cell>
          <cell r="C2948" t="str">
            <v>Massachusetts - East</v>
          </cell>
          <cell r="D2948" t="str">
            <v>Leicester Parker St. Conversion</v>
          </cell>
          <cell r="E2948" t="str">
            <v>P_Electric Distribution Line MA</v>
          </cell>
          <cell r="G2948" t="str">
            <v>48</v>
          </cell>
          <cell r="H2948" t="str">
            <v>13</v>
          </cell>
          <cell r="I2948" t="str">
            <v>SAENZ, JENNY</v>
          </cell>
          <cell r="J2948" t="str">
            <v>Non-Infrastructure</v>
          </cell>
          <cell r="K2948" t="str">
            <v>D_Non-REP LINE OTHER</v>
          </cell>
          <cell r="L2948" t="str">
            <v>Subtransmission Substation</v>
          </cell>
          <cell r="M2948" t="str">
            <v>Specific</v>
          </cell>
          <cell r="O2948" t="str">
            <v>Closed</v>
          </cell>
          <cell r="P2948">
            <v>8258</v>
          </cell>
          <cell r="Q2948" t="str">
            <v>C35044</v>
          </cell>
          <cell r="R2948">
            <v>40204</v>
          </cell>
          <cell r="S2948" t="str">
            <v>HOLDEH</v>
          </cell>
          <cell r="U2948" t="str">
            <v>Convert the Park St. step down area to single phase 7.97kV.</v>
          </cell>
          <cell r="V2948" t="str">
            <v xml:space="preserve">  </v>
          </cell>
          <cell r="W2948" t="str">
            <v xml:space="preserve">New Business job brought to light that the step down at P40 Parker St. is overloaded by 130%, not including the new business.  The area beyond the step down is in poor condition, with most of the poles installed in the 60's.  </v>
          </cell>
          <cell r="X2948" t="str">
            <v>Div Ops-NE Electric</v>
          </cell>
          <cell r="Y2948" t="str">
            <v>75005020R</v>
          </cell>
          <cell r="Z2948" t="str">
            <v>PAR9000 - US Parent Profit Center</v>
          </cell>
          <cell r="AA2948" t="str">
            <v>NONE</v>
          </cell>
          <cell r="AB2948" t="str">
            <v>MASS PLANT - MA 5310 - MAE1000</v>
          </cell>
          <cell r="AE2948">
            <v>0</v>
          </cell>
        </row>
        <row r="2949">
          <cell r="A2949" t="str">
            <v>C035045</v>
          </cell>
          <cell r="B2949">
            <v>5310</v>
          </cell>
          <cell r="D2949" t="str">
            <v>Easton Sub Remote Racking</v>
          </cell>
          <cell r="E2949" t="str">
            <v>P_Electric Distribution Sub MA</v>
          </cell>
          <cell r="G2949" t="str">
            <v>NONE</v>
          </cell>
          <cell r="H2949" t="str">
            <v>NONE</v>
          </cell>
          <cell r="J2949" t="str">
            <v>Asset Condition</v>
          </cell>
          <cell r="K2949" t="str">
            <v>D_Non-REP SUB OTHER</v>
          </cell>
          <cell r="L2949" t="str">
            <v>Safety</v>
          </cell>
          <cell r="M2949" t="str">
            <v>Specific</v>
          </cell>
          <cell r="O2949" t="str">
            <v>cancelled</v>
          </cell>
          <cell r="Q2949" t="str">
            <v>C35045</v>
          </cell>
          <cell r="R2949">
            <v>40204</v>
          </cell>
          <cell r="S2949" t="str">
            <v>wolfmi</v>
          </cell>
          <cell r="U2949" t="str">
            <v>Purchase and install remote racking devices for circuit breakers</v>
          </cell>
          <cell r="V2949" t="str">
            <v xml:space="preserve">  </v>
          </cell>
          <cell r="W2949" t="str">
            <v xml:space="preserve">  </v>
          </cell>
          <cell r="X2949" t="str">
            <v>Conversion Only</v>
          </cell>
          <cell r="Y2949" t="str">
            <v>99995310E</v>
          </cell>
          <cell r="Z2949" t="str">
            <v>MAE1000 - MA Electric Distribution PC</v>
          </cell>
          <cell r="AA2949" t="str">
            <v>NONE</v>
          </cell>
          <cell r="AB2949" t="str">
            <v>EASTON SUB 14KV  115KV</v>
          </cell>
          <cell r="AE2949">
            <v>0</v>
          </cell>
          <cell r="AK2949">
            <v>40221</v>
          </cell>
        </row>
        <row r="2950">
          <cell r="A2950" t="str">
            <v>C035089</v>
          </cell>
          <cell r="B2950">
            <v>5310</v>
          </cell>
          <cell r="D2950" t="str">
            <v>DOTNR-MHD#600872 Rte 113 and 3A</v>
          </cell>
          <cell r="E2950" t="str">
            <v>P_Electric Distribution Line MA</v>
          </cell>
          <cell r="G2950" t="str">
            <v>49</v>
          </cell>
          <cell r="H2950" t="str">
            <v>15</v>
          </cell>
          <cell r="I2950" t="str">
            <v>OSIMBONI, AYO</v>
          </cell>
          <cell r="J2950" t="str">
            <v>Statutory/Regulatory</v>
          </cell>
          <cell r="L2950" t="str">
            <v>Public Requirements</v>
          </cell>
          <cell r="M2950" t="str">
            <v>Specific</v>
          </cell>
          <cell r="O2950" t="str">
            <v>Closed</v>
          </cell>
          <cell r="P2950">
            <v>7967</v>
          </cell>
          <cell r="Q2950" t="str">
            <v>C35089</v>
          </cell>
          <cell r="R2950">
            <v>40207</v>
          </cell>
          <cell r="S2950" t="str">
            <v>HOLDEH</v>
          </cell>
          <cell r="U2950" t="str">
            <v>DOTNR-MHD#600872 Rte 113 and 3A over Merrimack. This job is to relocate OH primary wire to the opposite side of street.  This is due to space constraints of the road widening taking place.  11 poles,  7 anchors  and one push-brace wil</v>
          </cell>
          <cell r="V2950" t="str">
            <v>This is a non-reimbursable project. The project designer is Brian Sweeney.</v>
          </cell>
          <cell r="W2950" t="str">
            <v xml:space="preserve">This work is being done in support of MHD#600872 Rte 113 and 3A over Merrimack </v>
          </cell>
          <cell r="X2950" t="str">
            <v>Div Ops-NE Electric</v>
          </cell>
          <cell r="Y2950" t="str">
            <v>75005020R</v>
          </cell>
          <cell r="Z2950" t="str">
            <v>PAR9000 - US Parent Profit Center</v>
          </cell>
          <cell r="AA2950" t="str">
            <v>NONE</v>
          </cell>
          <cell r="AB2950" t="str">
            <v>MASS PLANT - MA 5310 - MAE1000</v>
          </cell>
          <cell r="AE2950">
            <v>2</v>
          </cell>
          <cell r="AF2950" t="str">
            <v>2</v>
          </cell>
          <cell r="AG2950">
            <v>40297</v>
          </cell>
          <cell r="AH2950">
            <v>200000</v>
          </cell>
          <cell r="AI2950">
            <v>0</v>
          </cell>
          <cell r="AJ2950">
            <v>1</v>
          </cell>
          <cell r="AK2950">
            <v>1</v>
          </cell>
          <cell r="AL2950">
            <v>0</v>
          </cell>
          <cell r="AM2950">
            <v>1</v>
          </cell>
          <cell r="AN2950">
            <v>1</v>
          </cell>
        </row>
        <row r="2951">
          <cell r="A2951" t="str">
            <v>C035125</v>
          </cell>
          <cell r="B2951">
            <v>5310</v>
          </cell>
          <cell r="D2951" t="str">
            <v>NES CO05-Remote Racking Deviices</v>
          </cell>
          <cell r="E2951" t="str">
            <v>P_Electric Distribution Sub MA</v>
          </cell>
          <cell r="G2951" t="str">
            <v>39</v>
          </cell>
          <cell r="H2951" t="str">
            <v>NONE</v>
          </cell>
          <cell r="J2951" t="str">
            <v>Asset Condition</v>
          </cell>
          <cell r="K2951" t="str">
            <v>D_Non-REP SUB OTHER</v>
          </cell>
          <cell r="L2951" t="str">
            <v>Safety</v>
          </cell>
          <cell r="M2951" t="str">
            <v>Specific</v>
          </cell>
          <cell r="O2951" t="str">
            <v>open</v>
          </cell>
          <cell r="P2951">
            <v>7411</v>
          </cell>
          <cell r="Q2951" t="str">
            <v>C35125</v>
          </cell>
          <cell r="R2951">
            <v>40210</v>
          </cell>
          <cell r="S2951" t="str">
            <v>ranallm</v>
          </cell>
          <cell r="U2951" t="str">
            <v>FP for the purchase of remote racking devices for the NES, Co. 05 Division.</v>
          </cell>
          <cell r="V2951" t="str">
            <v xml:space="preserve">reopen as per Jack Swackhamer email on 12/15/11 </v>
          </cell>
          <cell r="W2951" t="str">
            <v xml:space="preserve">  </v>
          </cell>
          <cell r="X2951" t="str">
            <v>Div Ops-NE Electric</v>
          </cell>
          <cell r="Y2951" t="str">
            <v>75005310E</v>
          </cell>
          <cell r="Z2951" t="str">
            <v>MAE1000 - MA Electric Distribution PC</v>
          </cell>
          <cell r="AA2951" t="str">
            <v>NONE</v>
          </cell>
          <cell r="AB2951" t="str">
            <v>MASS PLANT - MA 5310 - MAE1000</v>
          </cell>
          <cell r="AC2951" t="str">
            <v>A1 C0 X0</v>
          </cell>
          <cell r="AE2951">
            <v>1</v>
          </cell>
          <cell r="AF2951" t="str">
            <v>1</v>
          </cell>
          <cell r="AG2951">
            <v>40211</v>
          </cell>
          <cell r="AH2951">
            <v>45000</v>
          </cell>
          <cell r="AK2951">
            <v>40807</v>
          </cell>
        </row>
        <row r="2952">
          <cell r="A2952" t="str">
            <v>C035126</v>
          </cell>
          <cell r="B2952">
            <v>5310</v>
          </cell>
          <cell r="D2952" t="str">
            <v>NES CO05-TxD Remote Racking Dev</v>
          </cell>
          <cell r="E2952" t="str">
            <v>P_Electric Distribution Sub MA</v>
          </cell>
          <cell r="G2952" t="str">
            <v>39</v>
          </cell>
          <cell r="H2952" t="str">
            <v>NONE</v>
          </cell>
          <cell r="J2952" t="str">
            <v>Asset Condition</v>
          </cell>
          <cell r="K2952" t="str">
            <v>TxD_Non-REP SUB OTHER</v>
          </cell>
          <cell r="L2952" t="str">
            <v>Safety</v>
          </cell>
          <cell r="M2952" t="str">
            <v>Specific</v>
          </cell>
          <cell r="O2952" t="str">
            <v>Closed</v>
          </cell>
          <cell r="P2952">
            <v>7412</v>
          </cell>
          <cell r="Q2952" t="str">
            <v>C35126</v>
          </cell>
          <cell r="R2952">
            <v>40210</v>
          </cell>
          <cell r="S2952" t="str">
            <v>ranallm</v>
          </cell>
          <cell r="U2952" t="str">
            <v>FP for the purchase of remote racking devices for the NES Co. 05 (TxD) Division.</v>
          </cell>
          <cell r="V2952" t="str">
            <v>reopen as per Jack Swackhamer email on 12/15/11</v>
          </cell>
          <cell r="W2952" t="str">
            <v xml:space="preserve">  </v>
          </cell>
          <cell r="X2952" t="str">
            <v>Div Ops-NE Electric</v>
          </cell>
          <cell r="Y2952" t="str">
            <v>75005310E</v>
          </cell>
          <cell r="Z2952" t="str">
            <v>MAE1000 - MA Electric Distribution PC</v>
          </cell>
          <cell r="AA2952" t="str">
            <v>NONE</v>
          </cell>
          <cell r="AB2952" t="str">
            <v>MASS PLANT - MA 5310 - MAE1000</v>
          </cell>
          <cell r="AE2952">
            <v>1</v>
          </cell>
          <cell r="AF2952" t="str">
            <v>1</v>
          </cell>
          <cell r="AG2952">
            <v>40211</v>
          </cell>
          <cell r="AH2952">
            <v>4850</v>
          </cell>
          <cell r="AI2952">
            <v>1</v>
          </cell>
          <cell r="AJ2952">
            <v>1</v>
          </cell>
          <cell r="AK2952">
            <v>1</v>
          </cell>
          <cell r="AL2952">
            <v>0</v>
          </cell>
          <cell r="AM2952">
            <v>1</v>
          </cell>
          <cell r="AN2952">
            <v>1</v>
          </cell>
        </row>
        <row r="2953">
          <cell r="A2953" t="str">
            <v>C035127</v>
          </cell>
          <cell r="B2953">
            <v>5310</v>
          </cell>
          <cell r="D2953" t="str">
            <v>NEN - Remote Racking Devices</v>
          </cell>
          <cell r="E2953" t="str">
            <v>P_Electric Distribution Sub MA</v>
          </cell>
          <cell r="G2953" t="str">
            <v>39</v>
          </cell>
          <cell r="H2953" t="str">
            <v>NONE</v>
          </cell>
          <cell r="I2953" t="str">
            <v>RANALLI, MICHAEL</v>
          </cell>
          <cell r="J2953" t="str">
            <v>Asset Condition</v>
          </cell>
          <cell r="K2953" t="str">
            <v>D_Non-REP SUB OTHER</v>
          </cell>
          <cell r="L2953" t="str">
            <v>Safety</v>
          </cell>
          <cell r="M2953" t="str">
            <v>Specific</v>
          </cell>
          <cell r="O2953" t="str">
            <v>in service</v>
          </cell>
          <cell r="P2953">
            <v>7409</v>
          </cell>
          <cell r="Q2953" t="str">
            <v>C35127</v>
          </cell>
          <cell r="R2953">
            <v>40210</v>
          </cell>
          <cell r="S2953" t="str">
            <v>ranallm</v>
          </cell>
          <cell r="U2953" t="str">
            <v>FP for the purchase of remote racking devices for the NEN Division</v>
          </cell>
          <cell r="V2953" t="str">
            <v xml:space="preserve">  </v>
          </cell>
          <cell r="W2953" t="str">
            <v>Safety related to prevent injury to operators while manually racking certain types of breakers.  Remote allows operator to perform function from a safe distance.</v>
          </cell>
          <cell r="X2953" t="str">
            <v>Div Ops-NE Electric</v>
          </cell>
          <cell r="Y2953" t="str">
            <v>75005310E</v>
          </cell>
          <cell r="Z2953" t="str">
            <v>MAE1000 - MA Electric Distribution PC</v>
          </cell>
          <cell r="AA2953" t="str">
            <v>NONE</v>
          </cell>
          <cell r="AB2953" t="str">
            <v>MASS PLANT - MA 5310 - MAE1000</v>
          </cell>
          <cell r="AC2953" t="str">
            <v>A0 C1 X0</v>
          </cell>
          <cell r="AE2953">
            <v>2</v>
          </cell>
          <cell r="AF2953" t="str">
            <v>2</v>
          </cell>
          <cell r="AG2953">
            <v>41213</v>
          </cell>
          <cell r="AH2953">
            <v>175000</v>
          </cell>
        </row>
        <row r="2954">
          <cell r="A2954" t="str">
            <v>C035144</v>
          </cell>
          <cell r="B2954">
            <v>5310</v>
          </cell>
          <cell r="D2954" t="str">
            <v>Solar Project-Dorchester</v>
          </cell>
          <cell r="E2954" t="str">
            <v>P_Non-Utility Electric Property MA</v>
          </cell>
          <cell r="G2954" t="str">
            <v>NONE</v>
          </cell>
          <cell r="H2954" t="str">
            <v>NONE</v>
          </cell>
          <cell r="J2954" t="str">
            <v>Other</v>
          </cell>
          <cell r="L2954" t="str">
            <v>Other</v>
          </cell>
          <cell r="M2954" t="str">
            <v>Specific</v>
          </cell>
          <cell r="O2954" t="str">
            <v>open</v>
          </cell>
          <cell r="Q2954" t="str">
            <v>C35144</v>
          </cell>
          <cell r="R2954">
            <v>40210</v>
          </cell>
          <cell r="S2954" t="str">
            <v>kazisd</v>
          </cell>
          <cell r="U2954" t="str">
            <v>Solar Project - Dorchester</v>
          </cell>
          <cell r="V2954" t="str">
            <v xml:space="preserve">  </v>
          </cell>
          <cell r="W2954" t="str">
            <v xml:space="preserve">  </v>
          </cell>
          <cell r="X2954" t="str">
            <v>Conversion Only</v>
          </cell>
          <cell r="Y2954" t="str">
            <v>99995310E</v>
          </cell>
          <cell r="Z2954" t="str">
            <v>MAE1000 - MA Electric Distribution PC</v>
          </cell>
          <cell r="AA2954" t="str">
            <v>NONE</v>
          </cell>
          <cell r="AB2954" t="str">
            <v>SOLAR SITE - VICTORY RD. DORCHESTER</v>
          </cell>
          <cell r="AC2954" t="str">
            <v>A18 C1 X0</v>
          </cell>
          <cell r="AE2954">
            <v>3</v>
          </cell>
          <cell r="AF2954" t="str">
            <v>3</v>
          </cell>
          <cell r="AG2954">
            <v>40212</v>
          </cell>
          <cell r="AH2954">
            <v>9374286</v>
          </cell>
        </row>
        <row r="2955">
          <cell r="A2955" t="str">
            <v>C035146</v>
          </cell>
          <cell r="B2955">
            <v>5310</v>
          </cell>
          <cell r="C2955" t="str">
            <v>Distribution - NE South</v>
          </cell>
          <cell r="D2955" t="str">
            <v>DOT#605938 Quincy Bridge, Quincy</v>
          </cell>
          <cell r="E2955" t="str">
            <v>P_Electric Distribution Line MA</v>
          </cell>
          <cell r="G2955" t="str">
            <v>49</v>
          </cell>
          <cell r="H2955" t="str">
            <v>15</v>
          </cell>
          <cell r="I2955" t="str">
            <v>CAPOBIANCO, THOMAS A.</v>
          </cell>
          <cell r="J2955" t="str">
            <v>Statutory/Regulatory</v>
          </cell>
          <cell r="K2955" t="str">
            <v>D_Non-REP LINE OTHER</v>
          </cell>
          <cell r="L2955" t="str">
            <v>Public Requirements</v>
          </cell>
          <cell r="M2955" t="str">
            <v>Specific</v>
          </cell>
          <cell r="O2955" t="str">
            <v>open</v>
          </cell>
          <cell r="P2955">
            <v>7961</v>
          </cell>
          <cell r="Q2955" t="str">
            <v>C35146</v>
          </cell>
          <cell r="R2955">
            <v>40210</v>
          </cell>
          <cell r="S2955" t="str">
            <v>osimba</v>
          </cell>
          <cell r="U2955" t="str">
            <v>DOT-MHD#605938 Quincy Bridge</v>
          </cell>
          <cell r="V2955" t="str">
            <v xml:space="preserve">This project is classified under Mass-DOT section 303 program, which means that NGRID may be eligible for 50% reimburement if we are able to perform our work withn the cocstruction schedule. </v>
          </cell>
          <cell r="W2955" t="str">
            <v>Our work is being done in support of Mass-DOT project MHD#605938</v>
          </cell>
          <cell r="X2955" t="str">
            <v>Div Ops-NE Electric</v>
          </cell>
          <cell r="Y2955" t="str">
            <v>75005310E</v>
          </cell>
          <cell r="Z2955" t="str">
            <v>MAE1000 - MA Electric Distribution PC</v>
          </cell>
          <cell r="AA2955" t="str">
            <v>NONE</v>
          </cell>
          <cell r="AB2955" t="str">
            <v>MASS PLANT - MA 5310 - MAE1000</v>
          </cell>
          <cell r="AC2955" t="str">
            <v>A0 C3 X1</v>
          </cell>
          <cell r="AE2955">
            <v>2</v>
          </cell>
          <cell r="AF2955" t="str">
            <v>2</v>
          </cell>
          <cell r="AG2955">
            <v>41213</v>
          </cell>
          <cell r="AH2955">
            <v>750000</v>
          </cell>
        </row>
        <row r="2956">
          <cell r="A2956" t="str">
            <v>C035147</v>
          </cell>
          <cell r="B2956">
            <v>5310</v>
          </cell>
          <cell r="D2956" t="str">
            <v>Solar Project - Everett</v>
          </cell>
          <cell r="E2956" t="str">
            <v>P_Non-Utility Electric Property MA</v>
          </cell>
          <cell r="G2956" t="str">
            <v>NONE</v>
          </cell>
          <cell r="H2956" t="str">
            <v>NONE</v>
          </cell>
          <cell r="M2956" t="str">
            <v>Specific</v>
          </cell>
          <cell r="O2956" t="str">
            <v>open</v>
          </cell>
          <cell r="Q2956" t="str">
            <v>C35147</v>
          </cell>
          <cell r="R2956">
            <v>40210</v>
          </cell>
          <cell r="S2956" t="str">
            <v>kazisd</v>
          </cell>
          <cell r="U2956" t="str">
            <v>Solar Project - Everett, MA</v>
          </cell>
          <cell r="V2956" t="str">
            <v xml:space="preserve">  </v>
          </cell>
          <cell r="W2956" t="str">
            <v xml:space="preserve">  </v>
          </cell>
          <cell r="X2956" t="str">
            <v>Conversion Only</v>
          </cell>
          <cell r="Y2956" t="str">
            <v>99995310E</v>
          </cell>
          <cell r="Z2956" t="str">
            <v>MAE1000 - MA Electric Distribution PC</v>
          </cell>
          <cell r="AA2956" t="str">
            <v>NONE</v>
          </cell>
          <cell r="AB2956" t="str">
            <v>SOLAR SITE - ROVER ST. EVERETT</v>
          </cell>
          <cell r="AC2956" t="str">
            <v>A19 C1 X0</v>
          </cell>
          <cell r="AE2956">
            <v>2</v>
          </cell>
          <cell r="AF2956" t="str">
            <v>2</v>
          </cell>
          <cell r="AG2956">
            <v>40212</v>
          </cell>
          <cell r="AH2956">
            <v>3902902</v>
          </cell>
        </row>
        <row r="2957">
          <cell r="A2957" t="str">
            <v>C035148</v>
          </cell>
          <cell r="B2957">
            <v>5310</v>
          </cell>
          <cell r="D2957" t="str">
            <v>Solar Project - Haverhill</v>
          </cell>
          <cell r="E2957" t="str">
            <v>P_Non-Utility Electric Property MA</v>
          </cell>
          <cell r="G2957" t="str">
            <v>NONE</v>
          </cell>
          <cell r="H2957" t="str">
            <v>NONE</v>
          </cell>
          <cell r="M2957" t="str">
            <v>Specific</v>
          </cell>
          <cell r="O2957" t="str">
            <v>open</v>
          </cell>
          <cell r="Q2957" t="str">
            <v>C35148</v>
          </cell>
          <cell r="R2957">
            <v>40210</v>
          </cell>
          <cell r="S2957" t="str">
            <v>kazisd</v>
          </cell>
          <cell r="U2957" t="str">
            <v>Solar Project - Haverhill, MA</v>
          </cell>
          <cell r="V2957" t="str">
            <v xml:space="preserve">  </v>
          </cell>
          <cell r="W2957" t="str">
            <v xml:space="preserve">  </v>
          </cell>
          <cell r="X2957" t="str">
            <v>Conversion Only</v>
          </cell>
          <cell r="Y2957" t="str">
            <v>99995310E</v>
          </cell>
          <cell r="Z2957" t="str">
            <v>MAE1000 - MA Electric Distribution PC</v>
          </cell>
          <cell r="AA2957" t="str">
            <v>NONE</v>
          </cell>
          <cell r="AB2957" t="str">
            <v>SOLAR SITE - HILLDALE AVE. HAVERHIL</v>
          </cell>
          <cell r="AC2957" t="str">
            <v>A19 C1 X0</v>
          </cell>
          <cell r="AE2957">
            <v>1</v>
          </cell>
          <cell r="AF2957" t="str">
            <v>1</v>
          </cell>
          <cell r="AG2957">
            <v>40212</v>
          </cell>
          <cell r="AH2957">
            <v>5881440</v>
          </cell>
        </row>
        <row r="2958">
          <cell r="A2958" t="str">
            <v>C035149</v>
          </cell>
          <cell r="B2958">
            <v>5310</v>
          </cell>
          <cell r="D2958" t="str">
            <v>Solar Project - NEDC</v>
          </cell>
          <cell r="E2958" t="str">
            <v>P_Non-Utility Electric Property MA</v>
          </cell>
          <cell r="G2958" t="str">
            <v>NONE</v>
          </cell>
          <cell r="H2958" t="str">
            <v>NONE</v>
          </cell>
          <cell r="M2958" t="str">
            <v>Specific</v>
          </cell>
          <cell r="O2958" t="str">
            <v>open</v>
          </cell>
          <cell r="Q2958" t="str">
            <v>C35149</v>
          </cell>
          <cell r="R2958">
            <v>40210</v>
          </cell>
          <cell r="S2958" t="str">
            <v>kazisd</v>
          </cell>
          <cell r="U2958" t="str">
            <v>Solar Project - NEDC (Sutton/Northbridge)</v>
          </cell>
          <cell r="V2958" t="str">
            <v xml:space="preserve">  </v>
          </cell>
          <cell r="W2958" t="str">
            <v xml:space="preserve">  </v>
          </cell>
          <cell r="X2958" t="str">
            <v>Conversion Only</v>
          </cell>
          <cell r="Y2958" t="str">
            <v>99995310E</v>
          </cell>
          <cell r="Z2958" t="str">
            <v>MAE1000 - MA Electric Distribution PC</v>
          </cell>
          <cell r="AA2958" t="str">
            <v>NONE</v>
          </cell>
          <cell r="AB2958" t="str">
            <v>SOLAR SITE - MAIN ST. NORTHBRIDGE</v>
          </cell>
          <cell r="AC2958" t="str">
            <v>A1 C15 X0</v>
          </cell>
          <cell r="AE2958">
            <v>1</v>
          </cell>
          <cell r="AF2958" t="str">
            <v>1</v>
          </cell>
          <cell r="AG2958">
            <v>40212</v>
          </cell>
          <cell r="AH2958">
            <v>6513183</v>
          </cell>
        </row>
        <row r="2959">
          <cell r="A2959" t="str">
            <v>C035150</v>
          </cell>
          <cell r="B2959">
            <v>5310</v>
          </cell>
          <cell r="D2959" t="str">
            <v>Solar Project - Revere</v>
          </cell>
          <cell r="E2959" t="str">
            <v>P_Non-Utility Electric Property MA</v>
          </cell>
          <cell r="G2959" t="str">
            <v>NONE</v>
          </cell>
          <cell r="H2959" t="str">
            <v>NONE</v>
          </cell>
          <cell r="M2959" t="str">
            <v>Specific</v>
          </cell>
          <cell r="O2959" t="str">
            <v>open</v>
          </cell>
          <cell r="Q2959" t="str">
            <v>C35150</v>
          </cell>
          <cell r="R2959">
            <v>40210</v>
          </cell>
          <cell r="S2959" t="str">
            <v>kazisd</v>
          </cell>
          <cell r="U2959" t="str">
            <v>Solar Project - Revere, MA</v>
          </cell>
          <cell r="V2959" t="str">
            <v xml:space="preserve">  </v>
          </cell>
          <cell r="W2959" t="str">
            <v xml:space="preserve">  </v>
          </cell>
          <cell r="X2959" t="str">
            <v>Conversion Only</v>
          </cell>
          <cell r="Y2959" t="str">
            <v>99995310E</v>
          </cell>
          <cell r="Z2959" t="str">
            <v>MAE1000 - MA Electric Distribution PC</v>
          </cell>
          <cell r="AA2959" t="str">
            <v>NONE</v>
          </cell>
          <cell r="AB2959" t="str">
            <v>SOLAR SITE - RAILROAD ST. REVERE</v>
          </cell>
          <cell r="AC2959" t="str">
            <v>A19 C1 X0</v>
          </cell>
          <cell r="AE2959">
            <v>1</v>
          </cell>
          <cell r="AF2959" t="str">
            <v>1</v>
          </cell>
          <cell r="AG2959">
            <v>40212</v>
          </cell>
          <cell r="AH2959">
            <v>5406492</v>
          </cell>
        </row>
        <row r="2960">
          <cell r="A2960" t="str">
            <v>C035152</v>
          </cell>
          <cell r="B2960">
            <v>5310</v>
          </cell>
          <cell r="C2960" t="str">
            <v>Massachusetts - West</v>
          </cell>
          <cell r="D2960" t="str">
            <v>Wilbraham 507L3 Wil Commons Replace</v>
          </cell>
          <cell r="E2960" t="str">
            <v>P_Electric Distribution Line MA</v>
          </cell>
          <cell r="G2960" t="str">
            <v>12</v>
          </cell>
          <cell r="H2960" t="str">
            <v>11</v>
          </cell>
          <cell r="I2960" t="str">
            <v>BARYS, FRANCIS R</v>
          </cell>
          <cell r="J2960" t="str">
            <v>System Capacity &amp; Performance</v>
          </cell>
          <cell r="K2960" t="str">
            <v>D_Non-REP LINE OTHER</v>
          </cell>
          <cell r="L2960" t="str">
            <v>Reliability - Dist</v>
          </cell>
          <cell r="M2960" t="str">
            <v>Specific</v>
          </cell>
          <cell r="N2960" t="str">
            <v>Conductor Replacement</v>
          </cell>
          <cell r="O2960" t="str">
            <v>Closed</v>
          </cell>
          <cell r="P2960">
            <v>8809</v>
          </cell>
          <cell r="Q2960" t="str">
            <v>C35152</v>
          </cell>
          <cell r="R2960">
            <v>40211</v>
          </cell>
          <cell r="S2960" t="str">
            <v>walshn</v>
          </cell>
          <cell r="U2960" t="str">
            <v>Replace 1900' of #2 Al XLP URD cable with cable in conduit.</v>
          </cell>
          <cell r="V2960" t="str">
            <v xml:space="preserve">  </v>
          </cell>
          <cell r="W2960" t="str">
            <v xml:space="preserve">The URD has failed 6 times, since August 2009.  It has failed 8 times in 3 years.  The URD serves a retirement community.  </v>
          </cell>
          <cell r="X2960" t="str">
            <v>Div Ops-NE Electric</v>
          </cell>
          <cell r="Y2960" t="str">
            <v>75005310E</v>
          </cell>
          <cell r="Z2960" t="str">
            <v>MAE1000 - MA Electric Distribution PC</v>
          </cell>
          <cell r="AA2960" t="str">
            <v>NONE</v>
          </cell>
          <cell r="AB2960" t="str">
            <v>MASS PLANT - MA 5310 - MAE1000</v>
          </cell>
          <cell r="AE2960">
            <v>1</v>
          </cell>
          <cell r="AF2960" t="str">
            <v>1</v>
          </cell>
          <cell r="AG2960">
            <v>40228</v>
          </cell>
          <cell r="AH2960">
            <v>200000</v>
          </cell>
          <cell r="AI2960">
            <v>0</v>
          </cell>
          <cell r="AJ2960">
            <v>1</v>
          </cell>
          <cell r="AK2960">
            <v>1</v>
          </cell>
          <cell r="AL2960">
            <v>0</v>
          </cell>
          <cell r="AM2960">
            <v>1</v>
          </cell>
          <cell r="AN2960">
            <v>1</v>
          </cell>
        </row>
        <row r="2961">
          <cell r="A2961" t="str">
            <v>C035183</v>
          </cell>
          <cell r="B2961">
            <v>5310</v>
          </cell>
          <cell r="D2961" t="str">
            <v>Upgrade Pleasant &amp; S. Elm St, WBW</v>
          </cell>
          <cell r="E2961" t="str">
            <v>P_Electric Distribution Line MA</v>
          </cell>
          <cell r="G2961" t="str">
            <v>36</v>
          </cell>
          <cell r="H2961" t="str">
            <v>12</v>
          </cell>
          <cell r="I2961" t="str">
            <v>BURKS, EMILY</v>
          </cell>
          <cell r="J2961" t="str">
            <v>Asset Condition</v>
          </cell>
          <cell r="K2961" t="str">
            <v>D_Non-REP LINE OTHER</v>
          </cell>
          <cell r="L2961" t="str">
            <v>Asset Replacement</v>
          </cell>
          <cell r="M2961" t="str">
            <v>Specific</v>
          </cell>
          <cell r="O2961" t="str">
            <v>Closed</v>
          </cell>
          <cell r="P2961">
            <v>8750</v>
          </cell>
          <cell r="Q2961" t="str">
            <v>C35183</v>
          </cell>
          <cell r="R2961">
            <v>40212</v>
          </cell>
          <cell r="S2961" t="str">
            <v>kirkpc</v>
          </cell>
          <cell r="U2961" t="str">
            <v>Upgrade Pleasant &amp; S. Elm St, WBW_x000D_
Replace condemned poles on Pleasant St and 18 sections of #6 Cu with 3-1/0 AL. Replace transformers with duals and convert from 2.4 kV to 13.8kV on Pleasant St., W Bridgewater. Replace 380¿ UG collap</v>
          </cell>
          <cell r="V2961" t="str">
            <v xml:space="preserve">  </v>
          </cell>
          <cell r="W2961" t="str">
            <v xml:space="preserve">Existing 2.4kV Distribution on Pleasant St inadequate for new commercial customers and potential growth. _x000D_
</v>
          </cell>
          <cell r="X2961" t="str">
            <v>Div Ops-NE Electric</v>
          </cell>
          <cell r="Y2961" t="str">
            <v>75005310E</v>
          </cell>
          <cell r="Z2961" t="str">
            <v>MAE1000 - MA Electric Distribution PC</v>
          </cell>
          <cell r="AA2961" t="str">
            <v>NONE</v>
          </cell>
          <cell r="AB2961" t="str">
            <v>MASS PLANT - MA 5310 - MAE1000</v>
          </cell>
          <cell r="AE2961">
            <v>2</v>
          </cell>
          <cell r="AF2961" t="str">
            <v>2</v>
          </cell>
          <cell r="AG2961">
            <v>41213</v>
          </cell>
          <cell r="AH2961">
            <v>370000</v>
          </cell>
          <cell r="AI2961">
            <v>0</v>
          </cell>
          <cell r="AJ2961">
            <v>0</v>
          </cell>
          <cell r="AK2961">
            <v>0</v>
          </cell>
          <cell r="AL2961">
            <v>0</v>
          </cell>
          <cell r="AM2961">
            <v>1</v>
          </cell>
          <cell r="AN2961">
            <v>1</v>
          </cell>
        </row>
        <row r="2962">
          <cell r="A2962" t="str">
            <v>C035184</v>
          </cell>
          <cell r="B2962">
            <v>5310</v>
          </cell>
          <cell r="D2962" t="str">
            <v>Quincy- New Lowe's Home Improvement</v>
          </cell>
          <cell r="E2962" t="str">
            <v>P_Electric Distribution Line MA</v>
          </cell>
          <cell r="G2962" t="str">
            <v>49</v>
          </cell>
          <cell r="H2962" t="str">
            <v>NONE</v>
          </cell>
          <cell r="I2962" t="str">
            <v>KIRKPATRICK, CASEY</v>
          </cell>
          <cell r="J2962" t="str">
            <v>Statutory/Regulatory</v>
          </cell>
          <cell r="K2962" t="str">
            <v>D_Non-REP LINE OTHER</v>
          </cell>
          <cell r="L2962" t="str">
            <v>New Business - Commercial</v>
          </cell>
          <cell r="M2962" t="str">
            <v>Specific</v>
          </cell>
          <cell r="O2962" t="str">
            <v>Closed</v>
          </cell>
          <cell r="P2962">
            <v>8438</v>
          </cell>
          <cell r="Q2962" t="str">
            <v>C35184</v>
          </cell>
          <cell r="R2962">
            <v>40212</v>
          </cell>
          <cell r="S2962" t="str">
            <v>kirkpc</v>
          </cell>
          <cell r="U2962" t="str">
            <v>New Lowe's Home Improvement going in on Penn St, Quincy.  Building will be located where current OH facilities are.  Need to convert ~8 poles from OH to UG.  NGrid to install 750-kVA, a PMH-9 switchgear, and ~1000' of UG 500MCM CU wir</v>
          </cell>
          <cell r="V2962" t="str">
            <v xml:space="preserve">  </v>
          </cell>
          <cell r="W2962" t="str">
            <v>Lowe's Home Improvement to install a new business.  NGrid currently has OH lines running through proposed new building site.  NGrid to convert pole line to UG.  New Lowe's building will require a 750-kVA 3-phs padmounted transformer for new service.  Othe</v>
          </cell>
          <cell r="X2962" t="str">
            <v>Div Ops-NE Electric</v>
          </cell>
          <cell r="Y2962" t="str">
            <v>75005310E</v>
          </cell>
          <cell r="Z2962" t="str">
            <v>MAE1000 - MA Electric Distribution PC</v>
          </cell>
          <cell r="AA2962" t="str">
            <v>NONE</v>
          </cell>
          <cell r="AB2962" t="str">
            <v>MASS PLANT - MA 5310 - MAE1000</v>
          </cell>
          <cell r="AE2962">
            <v>3</v>
          </cell>
          <cell r="AF2962" t="str">
            <v>3</v>
          </cell>
          <cell r="AG2962">
            <v>41213</v>
          </cell>
          <cell r="AH2962">
            <v>275000</v>
          </cell>
          <cell r="AI2962">
            <v>0</v>
          </cell>
          <cell r="AJ2962">
            <v>0</v>
          </cell>
          <cell r="AK2962">
            <v>0</v>
          </cell>
          <cell r="AL2962">
            <v>0</v>
          </cell>
          <cell r="AM2962">
            <v>1</v>
          </cell>
          <cell r="AN2962">
            <v>1</v>
          </cell>
        </row>
        <row r="2963">
          <cell r="A2963" t="str">
            <v>C035186</v>
          </cell>
          <cell r="B2963">
            <v>5310</v>
          </cell>
          <cell r="D2963" t="str">
            <v>DOTNR-MHD#604485 Maple Street</v>
          </cell>
          <cell r="E2963" t="str">
            <v>P_Electric Distribution Line MA</v>
          </cell>
          <cell r="G2963" t="str">
            <v>49</v>
          </cell>
          <cell r="H2963" t="str">
            <v>NONE</v>
          </cell>
          <cell r="I2963" t="str">
            <v>OSIMBONI, AYO</v>
          </cell>
          <cell r="J2963" t="str">
            <v>Statutory/Regulatory</v>
          </cell>
          <cell r="K2963" t="str">
            <v>D_Non-REP LINE OTHER</v>
          </cell>
          <cell r="L2963" t="str">
            <v>Public Requirements</v>
          </cell>
          <cell r="M2963" t="str">
            <v>Specific</v>
          </cell>
          <cell r="O2963" t="str">
            <v>Closed</v>
          </cell>
          <cell r="P2963">
            <v>7973</v>
          </cell>
          <cell r="Q2963" t="str">
            <v>C35186</v>
          </cell>
          <cell r="R2963">
            <v>40213</v>
          </cell>
          <cell r="S2963" t="str">
            <v>osimba</v>
          </cell>
          <cell r="U2963" t="str">
            <v>DOTNR-MHD#604485 Maple Street (Rte 31) in Spencer.  Based on the engineers assessment: This job involves replacing and relocating 27 poles (ngrid set), 4 anchors, and upgrade of 4 transformers. Also 2 sections of secondary wires is be</v>
          </cell>
          <cell r="V2963" t="str">
            <v>This is a non-reimbursable Mass-DOT project. Project engineer is Fabio Santos</v>
          </cell>
          <cell r="W2963" t="str">
            <v>This work is being done in support of Mass-DOT 604485</v>
          </cell>
          <cell r="X2963" t="str">
            <v>Div Ops-NE Electric</v>
          </cell>
          <cell r="Y2963" t="str">
            <v>75005310E</v>
          </cell>
          <cell r="Z2963" t="str">
            <v>MAE1000 - MA Electric Distribution PC</v>
          </cell>
          <cell r="AA2963" t="str">
            <v>NONE</v>
          </cell>
          <cell r="AB2963" t="str">
            <v>MASS PLANT - MA 5310 - MAE1000</v>
          </cell>
          <cell r="AE2963">
            <v>2</v>
          </cell>
          <cell r="AF2963" t="str">
            <v>2</v>
          </cell>
          <cell r="AG2963">
            <v>41213</v>
          </cell>
          <cell r="AH2963">
            <v>330000</v>
          </cell>
          <cell r="AI2963">
            <v>0</v>
          </cell>
          <cell r="AJ2963">
            <v>0</v>
          </cell>
          <cell r="AK2963">
            <v>0</v>
          </cell>
          <cell r="AL2963">
            <v>0</v>
          </cell>
          <cell r="AM2963">
            <v>1</v>
          </cell>
          <cell r="AN2963">
            <v>1</v>
          </cell>
        </row>
        <row r="2964">
          <cell r="A2964" t="str">
            <v>C035202</v>
          </cell>
          <cell r="B2964">
            <v>5310</v>
          </cell>
          <cell r="D2964" t="str">
            <v>Ayer Deven's PV interconnection</v>
          </cell>
          <cell r="E2964" t="str">
            <v>P_Electric Distribution Line MA</v>
          </cell>
          <cell r="G2964" t="str">
            <v>49</v>
          </cell>
          <cell r="H2964" t="str">
            <v>NONE</v>
          </cell>
          <cell r="I2964" t="str">
            <v>DUNNELLS, MATTHEW</v>
          </cell>
          <cell r="J2964" t="str">
            <v>Non-Infrastructure</v>
          </cell>
          <cell r="L2964" t="str">
            <v>Other</v>
          </cell>
          <cell r="M2964" t="str">
            <v>Specific</v>
          </cell>
          <cell r="O2964" t="str">
            <v>cancelled</v>
          </cell>
          <cell r="P2964">
            <v>7752</v>
          </cell>
          <cell r="Q2964" t="str">
            <v>C35202</v>
          </cell>
          <cell r="R2964">
            <v>40214</v>
          </cell>
          <cell r="S2964" t="str">
            <v>reisnj</v>
          </cell>
          <cell r="U2964" t="str">
            <v>Collect Engineering charges Associated with the Deven's PV array that will connect to the Ayer 201W1-W2_W3_W4 feeders</v>
          </cell>
          <cell r="V2964" t="str">
            <v xml:space="preserve">  </v>
          </cell>
          <cell r="W2964" t="str">
            <v xml:space="preserve">  </v>
          </cell>
          <cell r="X2964" t="str">
            <v>Div Ops-NE Electric</v>
          </cell>
          <cell r="Y2964" t="str">
            <v>75005310E</v>
          </cell>
          <cell r="Z2964" t="str">
            <v>MAE1000 - MA Electric Distribution PC</v>
          </cell>
          <cell r="AA2964" t="str">
            <v>NONE</v>
          </cell>
          <cell r="AB2964" t="str">
            <v>MASS PLANT - MA 5310 - MAE1000</v>
          </cell>
          <cell r="AE2964">
            <v>0</v>
          </cell>
          <cell r="AK2964">
            <v>41045</v>
          </cell>
        </row>
        <row r="2965">
          <cell r="A2965" t="str">
            <v>C035222</v>
          </cell>
          <cell r="B2965">
            <v>5310</v>
          </cell>
          <cell r="D2965" t="str">
            <v>Northboro</v>
          </cell>
          <cell r="E2965" t="str">
            <v>P_Electric GenPlant Fac IT Share MA</v>
          </cell>
          <cell r="G2965" t="str">
            <v>NONE</v>
          </cell>
          <cell r="H2965" t="str">
            <v>NONE</v>
          </cell>
          <cell r="O2965" t="str">
            <v>cancelled</v>
          </cell>
          <cell r="Q2965" t="str">
            <v>C35222</v>
          </cell>
          <cell r="R2965">
            <v>40217</v>
          </cell>
          <cell r="S2965" t="str">
            <v>leydens</v>
          </cell>
          <cell r="U2965" t="str">
            <v>Renovatioons for 55 Beafoot Rd, Northboro.</v>
          </cell>
          <cell r="V2965" t="str">
            <v xml:space="preserve">  </v>
          </cell>
          <cell r="W2965" t="str">
            <v xml:space="preserve">  </v>
          </cell>
          <cell r="X2965" t="str">
            <v>Conversion Only</v>
          </cell>
          <cell r="Y2965" t="str">
            <v>99995310E</v>
          </cell>
          <cell r="Z2965" t="str">
            <v>MAE1000 - MA Electric Distribution PC</v>
          </cell>
          <cell r="AA2965" t="str">
            <v>NONE</v>
          </cell>
          <cell r="AB2965" t="str">
            <v>CUSTOMER SERVICE CENTER-NORTHBORO</v>
          </cell>
          <cell r="AE2965">
            <v>0</v>
          </cell>
          <cell r="AK2965">
            <v>40217</v>
          </cell>
        </row>
        <row r="2966">
          <cell r="A2966" t="str">
            <v>C035244</v>
          </cell>
          <cell r="B2966">
            <v>5310</v>
          </cell>
          <cell r="D2966" t="str">
            <v>DOTR-MHD#603386 Rte1A MBTA bridge</v>
          </cell>
          <cell r="E2966" t="str">
            <v>P_Electric Distribution Line MA</v>
          </cell>
          <cell r="G2966" t="str">
            <v>49</v>
          </cell>
          <cell r="H2966" t="str">
            <v>15</v>
          </cell>
          <cell r="I2966" t="str">
            <v>WYMAN, ANNE</v>
          </cell>
          <cell r="J2966" t="str">
            <v>Statutory/Regulatory</v>
          </cell>
          <cell r="L2966" t="str">
            <v>Public Requirements</v>
          </cell>
          <cell r="M2966" t="str">
            <v>Specific</v>
          </cell>
          <cell r="O2966" t="str">
            <v>Closed</v>
          </cell>
          <cell r="P2966">
            <v>8011</v>
          </cell>
          <cell r="Q2966" t="str">
            <v>C35244</v>
          </cell>
          <cell r="R2966">
            <v>40219</v>
          </cell>
          <cell r="S2966" t="str">
            <v>osimba</v>
          </cell>
          <cell r="U2966" t="str">
            <v>DOTR-MHD#603386 Rte 1A MBTA Bridge: Preliminary Engineering. The scope of work due to preliminary review involves the following: Install 7 SO poles, 530' 1/C #1/0 AL bare conductor primary &amp;  3/C #1/o 600v triplex, 1 -  25kva transfor</v>
          </cell>
          <cell r="V2966" t="str">
            <v>Funding # C25939 auto-closed and we were required to request a new funding number in order to move the project forward. This is a reimbursable Mass-DOT project. The schedule for this project is based on the contractors schedule and there has been numerous</v>
          </cell>
          <cell r="W2966" t="str">
            <v xml:space="preserve">This project is being done in support of Mass-DOT #603386 Rte1A MBTA bridge  </v>
          </cell>
          <cell r="X2966" t="str">
            <v>Div Ops-NE Electric</v>
          </cell>
          <cell r="Y2966" t="str">
            <v>75005310E</v>
          </cell>
          <cell r="Z2966" t="str">
            <v>MAE1000 - MA Electric Distribution PC</v>
          </cell>
          <cell r="AA2966" t="str">
            <v>NONE</v>
          </cell>
          <cell r="AB2966" t="str">
            <v>MASS PLANT - MA 5310 - MAE1000</v>
          </cell>
          <cell r="AE2966">
            <v>1</v>
          </cell>
          <cell r="AF2966" t="str">
            <v>1</v>
          </cell>
          <cell r="AG2966">
            <v>40221</v>
          </cell>
          <cell r="AH2966">
            <v>5000</v>
          </cell>
          <cell r="AI2966">
            <v>1</v>
          </cell>
          <cell r="AJ2966">
            <v>1</v>
          </cell>
          <cell r="AK2966">
            <v>1</v>
          </cell>
          <cell r="AL2966">
            <v>0</v>
          </cell>
          <cell r="AM2966">
            <v>1</v>
          </cell>
          <cell r="AN2966">
            <v>1</v>
          </cell>
        </row>
        <row r="2967">
          <cell r="A2967" t="str">
            <v>C035262</v>
          </cell>
          <cell r="B2967">
            <v>5310</v>
          </cell>
          <cell r="D2967" t="str">
            <v>51T2 Low Voltage - Choate St, Essex</v>
          </cell>
          <cell r="E2967" t="str">
            <v>P_Electric Distribution Line MA</v>
          </cell>
          <cell r="G2967" t="str">
            <v>46</v>
          </cell>
          <cell r="H2967" t="str">
            <v>NONE</v>
          </cell>
          <cell r="I2967" t="str">
            <v>AMBROSE, RONALD M</v>
          </cell>
          <cell r="J2967" t="str">
            <v>System Capacity &amp; Performance</v>
          </cell>
          <cell r="K2967" t="str">
            <v>D_REP-Engineering Reliability Review</v>
          </cell>
          <cell r="L2967" t="str">
            <v>Reliability - Dist</v>
          </cell>
          <cell r="M2967" t="str">
            <v>Specific</v>
          </cell>
          <cell r="O2967" t="str">
            <v>Closed</v>
          </cell>
          <cell r="P2967">
            <v>7703</v>
          </cell>
          <cell r="Q2967" t="str">
            <v>C35262</v>
          </cell>
          <cell r="R2967">
            <v>40220</v>
          </cell>
          <cell r="S2967" t="str">
            <v>ambros</v>
          </cell>
          <cell r="U2967" t="str">
            <v>Remove 2 stepdowns on 51T2 circuit and convert area from 4kV to 13kV to correct low voltage condition.</v>
          </cell>
          <cell r="V2967" t="str">
            <v xml:space="preserve">  </v>
          </cell>
          <cell r="W2967" t="str">
            <v xml:space="preserve">Choate St in Essex has experienced documented low voltage during peak periods for the past few years.  Choate St is fed by the 51T2 circuit through two sets of stepdown transformer banks - a bank of 34.5kV/13.2kV stepdowns and a bank of two 13.2kV/4.16kV </v>
          </cell>
          <cell r="X2967" t="str">
            <v>Div Ops-NE Electric</v>
          </cell>
          <cell r="Y2967" t="str">
            <v>75005310E</v>
          </cell>
          <cell r="Z2967" t="str">
            <v>MAE1000 - MA Electric Distribution PC</v>
          </cell>
          <cell r="AA2967" t="str">
            <v>NONE</v>
          </cell>
          <cell r="AB2967" t="str">
            <v>SUB #51 EAST BEVERLY - COLE STREET,</v>
          </cell>
          <cell r="AE2967">
            <v>2</v>
          </cell>
          <cell r="AF2967" t="str">
            <v>2</v>
          </cell>
          <cell r="AG2967">
            <v>40378</v>
          </cell>
          <cell r="AH2967">
            <v>325000</v>
          </cell>
          <cell r="AI2967">
            <v>0</v>
          </cell>
          <cell r="AJ2967">
            <v>0</v>
          </cell>
          <cell r="AK2967">
            <v>0</v>
          </cell>
          <cell r="AL2967">
            <v>0</v>
          </cell>
          <cell r="AM2967">
            <v>1</v>
          </cell>
          <cell r="AN2967">
            <v>1</v>
          </cell>
        </row>
        <row r="2968">
          <cell r="A2968" t="str">
            <v>C035266</v>
          </cell>
          <cell r="B2968">
            <v>5310</v>
          </cell>
          <cell r="C2968" t="str">
            <v>Massachusetts - West</v>
          </cell>
          <cell r="D2968" t="str">
            <v>Hampden Sub- Retire Sub</v>
          </cell>
          <cell r="E2968" t="str">
            <v>P_Electric Distribution Sub MA</v>
          </cell>
          <cell r="F2968" t="str">
            <v>AMIC11044v2-USSC0709PS172v2</v>
          </cell>
          <cell r="G2968" t="str">
            <v>39</v>
          </cell>
          <cell r="H2968" t="str">
            <v>33</v>
          </cell>
          <cell r="I2968" t="str">
            <v>HUDOCK, BRYAN</v>
          </cell>
          <cell r="J2968" t="str">
            <v>Asset Condition</v>
          </cell>
          <cell r="K2968" t="str">
            <v>D_Non-REP SUB OTHER</v>
          </cell>
          <cell r="L2968" t="str">
            <v>Asset Replacement</v>
          </cell>
          <cell r="M2968" t="str">
            <v>Specific</v>
          </cell>
          <cell r="O2968" t="str">
            <v>open</v>
          </cell>
          <cell r="P2968">
            <v>7314</v>
          </cell>
          <cell r="Q2968" t="str">
            <v>C35266</v>
          </cell>
          <cell r="R2968">
            <v>40221</v>
          </cell>
          <cell r="S2968" t="str">
            <v>thomp</v>
          </cell>
          <cell r="U2968" t="str">
            <v>retire old hampden sub after new dist added to new W Hampden sub</v>
          </cell>
          <cell r="V2968" t="str">
            <v xml:space="preserve">  </v>
          </cell>
          <cell r="W2968" t="str">
            <v xml:space="preserve">  </v>
          </cell>
          <cell r="X2968" t="str">
            <v>Div Ops-NE Electric</v>
          </cell>
          <cell r="Y2968" t="str">
            <v>75005310E</v>
          </cell>
          <cell r="Z2968" t="str">
            <v>MAE1000 - MA Electric Distribution PC</v>
          </cell>
          <cell r="AA2968" t="str">
            <v>NONE</v>
          </cell>
          <cell r="AB2968" t="str">
            <v>SUB #524 HAMPDEN, HAMPDEN</v>
          </cell>
          <cell r="AC2968" t="str">
            <v>A1 C0 X0</v>
          </cell>
          <cell r="AE2968">
            <v>2</v>
          </cell>
          <cell r="AF2968" t="str">
            <v>2</v>
          </cell>
          <cell r="AG2968">
            <v>41213</v>
          </cell>
          <cell r="AH2968">
            <v>200000</v>
          </cell>
          <cell r="AI2968" t="str">
            <v>1.25</v>
          </cell>
          <cell r="AJ2968" t="str">
            <v>.75</v>
          </cell>
        </row>
        <row r="2969">
          <cell r="A2969" t="str">
            <v>C035268</v>
          </cell>
          <cell r="B2969">
            <v>5310</v>
          </cell>
          <cell r="D2969" t="str">
            <v>Somerset Garage-Security Equipment</v>
          </cell>
          <cell r="E2969" t="str">
            <v>P_Electric GenPlant Fac IT Share MA</v>
          </cell>
          <cell r="G2969" t="str">
            <v>NONE</v>
          </cell>
          <cell r="H2969" t="str">
            <v>NONE</v>
          </cell>
          <cell r="O2969" t="str">
            <v>Closed</v>
          </cell>
          <cell r="Q2969" t="str">
            <v>C35268</v>
          </cell>
          <cell r="R2969">
            <v>40221</v>
          </cell>
          <cell r="S2969" t="str">
            <v>delcam</v>
          </cell>
          <cell r="U2969" t="str">
            <v>Provide &amp; install security equipment for 4 access doors at the garage in Somerset</v>
          </cell>
          <cell r="V2969" t="str">
            <v xml:space="preserve">  </v>
          </cell>
          <cell r="W2969" t="str">
            <v xml:space="preserve">  </v>
          </cell>
          <cell r="X2969" t="str">
            <v>Div Ops-NE Electric</v>
          </cell>
          <cell r="Y2969" t="str">
            <v>75005310E</v>
          </cell>
          <cell r="Z2969" t="str">
            <v>MAE1000 - MA Electric Distribution PC</v>
          </cell>
          <cell r="AA2969" t="str">
            <v>NONE</v>
          </cell>
          <cell r="AB2969" t="str">
            <v>SOMERSET OPERATING CENTER, 1250 BRA</v>
          </cell>
          <cell r="AE2969">
            <v>1</v>
          </cell>
          <cell r="AF2969" t="str">
            <v>1</v>
          </cell>
          <cell r="AG2969">
            <v>40225</v>
          </cell>
          <cell r="AH2969">
            <v>12770.1</v>
          </cell>
          <cell r="AI2969">
            <v>1</v>
          </cell>
          <cell r="AJ2969">
            <v>1</v>
          </cell>
          <cell r="AK2969">
            <v>1</v>
          </cell>
          <cell r="AL2969">
            <v>0</v>
          </cell>
          <cell r="AM2969">
            <v>1</v>
          </cell>
          <cell r="AN2969">
            <v>1</v>
          </cell>
        </row>
        <row r="2970">
          <cell r="A2970" t="str">
            <v>C035276</v>
          </cell>
          <cell r="B2970">
            <v>5310</v>
          </cell>
          <cell r="D2970" t="str">
            <v>Somerset Garage-Security Equipment</v>
          </cell>
          <cell r="E2970" t="str">
            <v>P_Electric GenPlant Fac IT Share MA</v>
          </cell>
          <cell r="G2970" t="str">
            <v>NONE</v>
          </cell>
          <cell r="H2970" t="str">
            <v>NONE</v>
          </cell>
          <cell r="O2970" t="str">
            <v>Closed</v>
          </cell>
          <cell r="Q2970" t="str">
            <v>C35276</v>
          </cell>
          <cell r="R2970">
            <v>40226</v>
          </cell>
          <cell r="S2970" t="str">
            <v>delcam</v>
          </cell>
          <cell r="U2970" t="str">
            <v>Provide &amp; install security equipment for 4 access doors at the garage in Somerset.</v>
          </cell>
          <cell r="V2970" t="str">
            <v xml:space="preserve">  </v>
          </cell>
          <cell r="W2970" t="str">
            <v xml:space="preserve">  </v>
          </cell>
          <cell r="X2970" t="str">
            <v>Div Ops-NE Electric</v>
          </cell>
          <cell r="Y2970" t="str">
            <v>75005310E</v>
          </cell>
          <cell r="Z2970" t="str">
            <v>MAE1000 - MA Electric Distribution PC</v>
          </cell>
          <cell r="AA2970" t="str">
            <v>NONE</v>
          </cell>
          <cell r="AB2970" t="str">
            <v>SOMERSET OPERATING CENTER, 1250 BRA</v>
          </cell>
          <cell r="AE2970">
            <v>1</v>
          </cell>
          <cell r="AF2970" t="str">
            <v>1</v>
          </cell>
          <cell r="AG2970">
            <v>40226</v>
          </cell>
          <cell r="AH2970">
            <v>12770.1</v>
          </cell>
          <cell r="AI2970">
            <v>1</v>
          </cell>
          <cell r="AJ2970">
            <v>1</v>
          </cell>
          <cell r="AK2970">
            <v>1</v>
          </cell>
          <cell r="AL2970">
            <v>0</v>
          </cell>
          <cell r="AM2970">
            <v>1</v>
          </cell>
          <cell r="AN2970">
            <v>1</v>
          </cell>
        </row>
        <row r="2971">
          <cell r="A2971" t="str">
            <v>C035282</v>
          </cell>
          <cell r="B2971">
            <v>5310</v>
          </cell>
          <cell r="D2971" t="str">
            <v>N Andover Propane Generator Replace</v>
          </cell>
          <cell r="E2971" t="str">
            <v>P_General Plant Equipment MA</v>
          </cell>
          <cell r="G2971" t="str">
            <v>NONE</v>
          </cell>
          <cell r="H2971" t="str">
            <v>NONE</v>
          </cell>
          <cell r="M2971" t="str">
            <v>Specific</v>
          </cell>
          <cell r="O2971" t="str">
            <v>cancelled</v>
          </cell>
          <cell r="P2971">
            <v>9010</v>
          </cell>
          <cell r="Q2971" t="str">
            <v>C35282</v>
          </cell>
          <cell r="R2971">
            <v>40226</v>
          </cell>
          <cell r="S2971" t="str">
            <v>kendra</v>
          </cell>
          <cell r="U2971" t="str">
            <v>N Andover Propane Generator Replace</v>
          </cell>
          <cell r="V2971" t="str">
            <v xml:space="preserve">  </v>
          </cell>
          <cell r="W2971" t="str">
            <v xml:space="preserve">  </v>
          </cell>
          <cell r="X2971" t="str">
            <v>Div Ops-NE Electric</v>
          </cell>
          <cell r="Y2971" t="str">
            <v>75005310E</v>
          </cell>
          <cell r="Z2971" t="str">
            <v>MAE1000 - MA Electric Distribution PC</v>
          </cell>
          <cell r="AA2971" t="str">
            <v>NONE</v>
          </cell>
          <cell r="AB2971" t="str">
            <v>DISTRICT OFFICE</v>
          </cell>
          <cell r="AE2971">
            <v>0</v>
          </cell>
          <cell r="AK2971">
            <v>41079</v>
          </cell>
        </row>
        <row r="2972">
          <cell r="A2972" t="str">
            <v>C035285</v>
          </cell>
          <cell r="B2972">
            <v>5310</v>
          </cell>
          <cell r="D2972" t="str">
            <v>N.Adams Remove #3 Line</v>
          </cell>
          <cell r="E2972" t="str">
            <v>P_Electric Distribution Line MA</v>
          </cell>
          <cell r="G2972" t="str">
            <v>26</v>
          </cell>
          <cell r="H2972" t="str">
            <v>NONE</v>
          </cell>
          <cell r="I2972" t="str">
            <v>ZHANG, MENG</v>
          </cell>
          <cell r="J2972" t="str">
            <v>Asset Condition</v>
          </cell>
          <cell r="K2972" t="str">
            <v>D_Non-REP LINE OTHER</v>
          </cell>
          <cell r="L2972" t="str">
            <v>Asset Replacement</v>
          </cell>
          <cell r="M2972" t="str">
            <v>Specific</v>
          </cell>
          <cell r="O2972" t="str">
            <v>Closed</v>
          </cell>
          <cell r="P2972">
            <v>8325</v>
          </cell>
          <cell r="Q2972" t="str">
            <v>C35285</v>
          </cell>
          <cell r="R2972">
            <v>40227</v>
          </cell>
          <cell r="S2972" t="str">
            <v>walshn</v>
          </cell>
          <cell r="U2972" t="str">
            <v>Remove 3 miles of the #3 Line</v>
          </cell>
          <cell r="V2972" t="str">
            <v xml:space="preserve">  </v>
          </cell>
          <cell r="W2972" t="str">
            <v xml:space="preserve">Priority score = 26, per BIT spreadsheet for line removal.  </v>
          </cell>
          <cell r="X2972" t="str">
            <v>Div Ops-NE Electric</v>
          </cell>
          <cell r="Y2972" t="str">
            <v>75005310E</v>
          </cell>
          <cell r="Z2972" t="str">
            <v>MAE1000 - MA Electric Distribution PC</v>
          </cell>
          <cell r="AA2972" t="str">
            <v>NONE</v>
          </cell>
          <cell r="AB2972" t="str">
            <v>MASS PLANT - MA 5310 - MAE1000</v>
          </cell>
          <cell r="AE2972">
            <v>2</v>
          </cell>
          <cell r="AF2972" t="str">
            <v>2</v>
          </cell>
          <cell r="AG2972">
            <v>40234</v>
          </cell>
          <cell r="AH2972">
            <v>95000</v>
          </cell>
          <cell r="AI2972">
            <v>1</v>
          </cell>
          <cell r="AJ2972">
            <v>1</v>
          </cell>
          <cell r="AK2972">
            <v>1</v>
          </cell>
          <cell r="AL2972">
            <v>0</v>
          </cell>
          <cell r="AM2972">
            <v>1</v>
          </cell>
          <cell r="AN2972">
            <v>1</v>
          </cell>
        </row>
        <row r="2973">
          <cell r="A2973" t="str">
            <v>C035286</v>
          </cell>
          <cell r="B2973">
            <v>5310</v>
          </cell>
          <cell r="D2973" t="str">
            <v>English Commons Overhead Extension</v>
          </cell>
          <cell r="E2973" t="str">
            <v>P_Electric Distribution Line MA</v>
          </cell>
          <cell r="G2973" t="str">
            <v>49</v>
          </cell>
          <cell r="H2973" t="str">
            <v>NONE</v>
          </cell>
          <cell r="I2973" t="str">
            <v>KERN, WILLIAM</v>
          </cell>
          <cell r="J2973" t="str">
            <v>Statutory/Regulatory</v>
          </cell>
          <cell r="K2973" t="str">
            <v>D_REP-Line Other</v>
          </cell>
          <cell r="L2973" t="str">
            <v>Public Requirements</v>
          </cell>
          <cell r="M2973" t="str">
            <v>Specific</v>
          </cell>
          <cell r="O2973" t="str">
            <v>Closed</v>
          </cell>
          <cell r="P2973">
            <v>8077</v>
          </cell>
          <cell r="Q2973" t="str">
            <v>C35286</v>
          </cell>
          <cell r="R2973">
            <v>40227</v>
          </cell>
          <cell r="S2973" t="str">
            <v>stotia</v>
          </cell>
          <cell r="U2973" t="str">
            <v>26J1 Extension.  Replacing single phase overhead with three phase in order to feed new URD.</v>
          </cell>
          <cell r="V2973" t="str">
            <v xml:space="preserve">  </v>
          </cell>
          <cell r="W2973" t="str">
            <v>This construction is necessary to facilitate customers new load on the 26J1.  Currently single phase on street, we will require three phase for new service.</v>
          </cell>
          <cell r="X2973" t="str">
            <v>Div Ops-NE Electric</v>
          </cell>
          <cell r="Y2973" t="str">
            <v>75005310E</v>
          </cell>
          <cell r="Z2973" t="str">
            <v>MAE1000 - MA Electric Distribution PC</v>
          </cell>
          <cell r="AA2973" t="str">
            <v>NONE</v>
          </cell>
          <cell r="AB2973" t="str">
            <v>MASS PLANT - MA 5310 - MAE1000</v>
          </cell>
          <cell r="AE2973">
            <v>2</v>
          </cell>
          <cell r="AF2973" t="str">
            <v>2</v>
          </cell>
          <cell r="AG2973">
            <v>40252</v>
          </cell>
          <cell r="AH2973">
            <v>400000</v>
          </cell>
          <cell r="AI2973">
            <v>0</v>
          </cell>
          <cell r="AJ2973">
            <v>0</v>
          </cell>
          <cell r="AK2973">
            <v>0</v>
          </cell>
          <cell r="AL2973">
            <v>0</v>
          </cell>
          <cell r="AM2973">
            <v>1</v>
          </cell>
          <cell r="AN2973">
            <v>1</v>
          </cell>
        </row>
        <row r="2974">
          <cell r="A2974" t="str">
            <v>C035404</v>
          </cell>
          <cell r="B2974">
            <v>5310</v>
          </cell>
          <cell r="D2974" t="str">
            <v>Worcester Parking Garage Lights</v>
          </cell>
          <cell r="E2974" t="str">
            <v>P_Electric GenPlant Fac IT Share MA</v>
          </cell>
          <cell r="G2974" t="str">
            <v>NONE</v>
          </cell>
          <cell r="H2974" t="str">
            <v>NONE</v>
          </cell>
          <cell r="O2974" t="str">
            <v>Closed</v>
          </cell>
          <cell r="Q2974" t="str">
            <v>C35404</v>
          </cell>
          <cell r="R2974">
            <v>40233</v>
          </cell>
          <cell r="S2974" t="str">
            <v>delcam</v>
          </cell>
          <cell r="U2974" t="str">
            <v>Replace old 250 watt and 150 watt metal halide bulbs with new T-5 4 lamp fixtures for better visibility in garage.</v>
          </cell>
          <cell r="V2974" t="str">
            <v xml:space="preserve">  </v>
          </cell>
          <cell r="W2974" t="str">
            <v xml:space="preserve">  </v>
          </cell>
          <cell r="X2974" t="str">
            <v>Div Ops-NE Electric</v>
          </cell>
          <cell r="Y2974" t="str">
            <v>75005310E</v>
          </cell>
          <cell r="Z2974" t="str">
            <v>MAE1000 - MA Electric Distribution PC</v>
          </cell>
          <cell r="AA2974" t="str">
            <v>NONE</v>
          </cell>
          <cell r="AB2974" t="str">
            <v>SERVICE BLDG-939 SOUTHBRIDGE STREET</v>
          </cell>
          <cell r="AE2974">
            <v>1</v>
          </cell>
          <cell r="AF2974" t="str">
            <v>1</v>
          </cell>
          <cell r="AG2974">
            <v>40233</v>
          </cell>
          <cell r="AH2974">
            <v>10000</v>
          </cell>
          <cell r="AI2974">
            <v>1</v>
          </cell>
          <cell r="AJ2974">
            <v>1</v>
          </cell>
          <cell r="AK2974">
            <v>1</v>
          </cell>
          <cell r="AL2974">
            <v>0</v>
          </cell>
          <cell r="AM2974">
            <v>1</v>
          </cell>
          <cell r="AN2974">
            <v>1</v>
          </cell>
        </row>
        <row r="2975">
          <cell r="A2975" t="str">
            <v>C035422</v>
          </cell>
          <cell r="B2975">
            <v>5310</v>
          </cell>
          <cell r="D2975" t="str">
            <v>DOTR-MHD#601845 University Ave</v>
          </cell>
          <cell r="E2975" t="str">
            <v>P_Electric Distribution Line MA</v>
          </cell>
          <cell r="G2975" t="str">
            <v>49</v>
          </cell>
          <cell r="H2975" t="str">
            <v>15</v>
          </cell>
          <cell r="I2975" t="str">
            <v>WYMAN, ANNE</v>
          </cell>
          <cell r="J2975" t="str">
            <v>Statutory/Regulatory</v>
          </cell>
          <cell r="K2975" t="str">
            <v>D_Non-REP LINE OTHER</v>
          </cell>
          <cell r="L2975" t="str">
            <v>Public Requirements</v>
          </cell>
          <cell r="M2975" t="str">
            <v>Specific</v>
          </cell>
          <cell r="O2975" t="str">
            <v>open</v>
          </cell>
          <cell r="P2975">
            <v>7997</v>
          </cell>
          <cell r="Q2975" t="str">
            <v>C35422</v>
          </cell>
          <cell r="R2975">
            <v>40234</v>
          </cell>
          <cell r="S2975" t="str">
            <v>osimba</v>
          </cell>
          <cell r="U2975" t="str">
            <v>DOTR-MHD# 601845 University Ave over Merrimack River in Lowell:_x000D_
Preliminary engineering to determine the scope of work</v>
          </cell>
          <cell r="V2975" t="str">
            <v xml:space="preserve">This is a reimbursable Mass-DOT project. Project supervisor is Jeremey Gagne _x000D_
Resanction from $405k to $510K, email sent from Julie Spaziano. Document attached. Details on justification and scope tab. </v>
          </cell>
          <cell r="W2975" t="str">
            <v>Our work is being done in support of Mass-DOT project #601845</v>
          </cell>
          <cell r="X2975" t="str">
            <v>Div Ops-NE Electric</v>
          </cell>
          <cell r="Y2975" t="str">
            <v>75005310E</v>
          </cell>
          <cell r="Z2975" t="str">
            <v>MAE1000 - MA Electric Distribution PC</v>
          </cell>
          <cell r="AA2975" t="str">
            <v>NONE</v>
          </cell>
          <cell r="AB2975" t="str">
            <v>MASS PLANT - MA 5310 - MAE1000</v>
          </cell>
          <cell r="AC2975" t="str">
            <v>A1 C0 X0</v>
          </cell>
          <cell r="AE2975">
            <v>3</v>
          </cell>
          <cell r="AF2975" t="str">
            <v>3</v>
          </cell>
          <cell r="AG2975">
            <v>41676</v>
          </cell>
          <cell r="AH2975">
            <v>510000</v>
          </cell>
        </row>
        <row r="2976">
          <cell r="A2976" t="str">
            <v>C035443</v>
          </cell>
          <cell r="B2976">
            <v>5310</v>
          </cell>
          <cell r="D2976" t="str">
            <v>DOTR-MHD#604166 Habor Road</v>
          </cell>
          <cell r="E2976" t="str">
            <v>P_Electric Distribution Line MA</v>
          </cell>
          <cell r="G2976" t="str">
            <v>49</v>
          </cell>
          <cell r="H2976" t="str">
            <v>15</v>
          </cell>
          <cell r="I2976" t="str">
            <v>WYMAN, ANNE</v>
          </cell>
          <cell r="J2976" t="str">
            <v>Statutory/Regulatory</v>
          </cell>
          <cell r="L2976" t="str">
            <v>Public Requirements</v>
          </cell>
          <cell r="M2976" t="str">
            <v>Specific</v>
          </cell>
          <cell r="O2976" t="str">
            <v>Closed</v>
          </cell>
          <cell r="P2976">
            <v>8029</v>
          </cell>
          <cell r="Q2976" t="str">
            <v>C35443</v>
          </cell>
          <cell r="R2976">
            <v>40235</v>
          </cell>
          <cell r="S2976" t="str">
            <v>osimba</v>
          </cell>
          <cell r="U2976" t="str">
            <v>DOTR-MHD#604166 - Harbor Road Over Hoosic River - Bridge C-10-007: Preliminary engineering to determine the scope of work</v>
          </cell>
          <cell r="V2976" t="str">
            <v>This is a reimbursable Mass-DOT project. Project supervisor is John Skrzypczak</v>
          </cell>
          <cell r="W2976" t="str">
            <v>Our work is being done in support of Mass-DOT project #604166</v>
          </cell>
          <cell r="X2976" t="str">
            <v>Div Ops-NE Electric</v>
          </cell>
          <cell r="Y2976" t="str">
            <v>75005310E</v>
          </cell>
          <cell r="Z2976" t="str">
            <v>MAE1000 - MA Electric Distribution PC</v>
          </cell>
          <cell r="AA2976" t="str">
            <v>NONE</v>
          </cell>
          <cell r="AB2976" t="str">
            <v>MASS PLANT - MA 5310 - MAE1000</v>
          </cell>
          <cell r="AE2976">
            <v>1</v>
          </cell>
          <cell r="AF2976" t="str">
            <v>1</v>
          </cell>
          <cell r="AG2976">
            <v>40239</v>
          </cell>
          <cell r="AH2976">
            <v>5000</v>
          </cell>
          <cell r="AI2976">
            <v>1</v>
          </cell>
          <cell r="AJ2976">
            <v>1</v>
          </cell>
          <cell r="AK2976">
            <v>1</v>
          </cell>
          <cell r="AL2976">
            <v>0</v>
          </cell>
          <cell r="AM2976">
            <v>1</v>
          </cell>
          <cell r="AN2976">
            <v>1</v>
          </cell>
        </row>
        <row r="2977">
          <cell r="A2977" t="str">
            <v>C035462</v>
          </cell>
          <cell r="B2977">
            <v>5310</v>
          </cell>
          <cell r="D2977" t="str">
            <v>DOTR-MHD#603705 King's Bridge RD</v>
          </cell>
          <cell r="E2977" t="str">
            <v>P_Electric Distribution Line MA</v>
          </cell>
          <cell r="G2977" t="str">
            <v>49</v>
          </cell>
          <cell r="H2977" t="str">
            <v>15</v>
          </cell>
          <cell r="I2977" t="str">
            <v>OSIMBONI, AYO</v>
          </cell>
          <cell r="J2977" t="str">
            <v>Statutory/Regulatory</v>
          </cell>
          <cell r="K2977" t="str">
            <v>D_Non-REP LINE OTHER</v>
          </cell>
          <cell r="L2977" t="str">
            <v>Public Requirements</v>
          </cell>
          <cell r="M2977" t="str">
            <v>Specific</v>
          </cell>
          <cell r="O2977" t="str">
            <v>Closed</v>
          </cell>
          <cell r="P2977">
            <v>8019</v>
          </cell>
          <cell r="Q2977" t="str">
            <v>C35462</v>
          </cell>
          <cell r="R2977">
            <v>40238</v>
          </cell>
          <cell r="S2977" t="str">
            <v>osimba</v>
          </cell>
          <cell r="U2977" t="str">
            <v>DOTR-MHD#603705 King's Bridge Road Brimfield Mass: Preliminary Engineering to determine the scope of work</v>
          </cell>
          <cell r="V2977" t="str">
            <v>This is a reimbursable Mass-DOT Project</v>
          </cell>
          <cell r="W2977" t="str">
            <v>Our work is being done in support of Mass-DOT's project #603705</v>
          </cell>
          <cell r="X2977" t="str">
            <v>Div Ops-NE Electric</v>
          </cell>
          <cell r="Y2977" t="str">
            <v>75005310E</v>
          </cell>
          <cell r="Z2977" t="str">
            <v>MAE1000 - MA Electric Distribution PC</v>
          </cell>
          <cell r="AA2977" t="str">
            <v>NONE</v>
          </cell>
          <cell r="AB2977" t="str">
            <v>MASS PLANT - MA 5310 - MAE1000</v>
          </cell>
          <cell r="AE2977">
            <v>2</v>
          </cell>
          <cell r="AF2977" t="str">
            <v>2</v>
          </cell>
          <cell r="AG2977">
            <v>41213</v>
          </cell>
          <cell r="AH2977">
            <v>65000</v>
          </cell>
          <cell r="AI2977">
            <v>1</v>
          </cell>
          <cell r="AJ2977">
            <v>1</v>
          </cell>
          <cell r="AK2977">
            <v>1</v>
          </cell>
          <cell r="AL2977">
            <v>0</v>
          </cell>
          <cell r="AM2977">
            <v>1</v>
          </cell>
          <cell r="AN2977">
            <v>1</v>
          </cell>
        </row>
        <row r="2978">
          <cell r="A2978" t="str">
            <v>C035482</v>
          </cell>
          <cell r="B2978">
            <v>5310</v>
          </cell>
          <cell r="D2978" t="str">
            <v>Newburyport roof replacement</v>
          </cell>
          <cell r="E2978" t="str">
            <v>P_Electric GenPlant Fac IT Share MA</v>
          </cell>
          <cell r="G2978" t="str">
            <v>NONE</v>
          </cell>
          <cell r="H2978" t="str">
            <v>NONE</v>
          </cell>
          <cell r="M2978" t="str">
            <v>Specific</v>
          </cell>
          <cell r="O2978" t="str">
            <v>open</v>
          </cell>
          <cell r="Q2978" t="str">
            <v>C35482</v>
          </cell>
          <cell r="R2978">
            <v>40239</v>
          </cell>
          <cell r="S2978" t="str">
            <v>delcam</v>
          </cell>
          <cell r="U2978" t="str">
            <v>Labor and materials to install new roof at the Newburyport facility. Price includes removing the damaged old roof and disposal of asbestos materials.</v>
          </cell>
          <cell r="V2978" t="str">
            <v xml:space="preserve">  </v>
          </cell>
          <cell r="W2978" t="str">
            <v xml:space="preserve">  </v>
          </cell>
          <cell r="X2978" t="str">
            <v>Div Ops-NE Electric</v>
          </cell>
          <cell r="Y2978" t="str">
            <v>75005310E</v>
          </cell>
          <cell r="Z2978" t="str">
            <v>MAE1000 - MA Electric Distribution PC</v>
          </cell>
          <cell r="AA2978" t="str">
            <v>NONE</v>
          </cell>
          <cell r="AB2978" t="str">
            <v>SUB #36 NEWBURYPORT - WATER STREET,</v>
          </cell>
          <cell r="AC2978" t="str">
            <v>A0 C1 X0</v>
          </cell>
          <cell r="AE2978">
            <v>1</v>
          </cell>
          <cell r="AF2978" t="str">
            <v>1</v>
          </cell>
          <cell r="AG2978">
            <v>40239</v>
          </cell>
          <cell r="AH2978">
            <v>100000</v>
          </cell>
        </row>
        <row r="2979">
          <cell r="A2979" t="str">
            <v>C035485</v>
          </cell>
          <cell r="B2979">
            <v>5310</v>
          </cell>
          <cell r="D2979" t="str">
            <v>Worc Common Spot Network Vault</v>
          </cell>
          <cell r="E2979" t="str">
            <v>P_Electric Distribution Line MA</v>
          </cell>
          <cell r="G2979" t="str">
            <v>49</v>
          </cell>
          <cell r="H2979" t="str">
            <v>NONE</v>
          </cell>
          <cell r="I2979" t="str">
            <v>KERN, WILLIAM</v>
          </cell>
          <cell r="J2979" t="str">
            <v>Statutory/Regulatory</v>
          </cell>
          <cell r="K2979" t="str">
            <v>D_Non-REP LINE OTHER</v>
          </cell>
          <cell r="L2979" t="str">
            <v>New Business - Commercial</v>
          </cell>
          <cell r="M2979" t="str">
            <v>Specific</v>
          </cell>
          <cell r="O2979" t="str">
            <v>Closed</v>
          </cell>
          <cell r="P2979">
            <v>8827</v>
          </cell>
          <cell r="Q2979" t="str">
            <v>C35485</v>
          </cell>
          <cell r="R2979">
            <v>40239</v>
          </cell>
          <cell r="S2979" t="str">
            <v>mungov</v>
          </cell>
          <cell r="U2979" t="str">
            <v>New business commercial request - Spot network vault to supply a 1600A, 480Y/277V service for the City of Worcester.  To be constructed on the Front St. side of the Worcester Common.</v>
          </cell>
          <cell r="V2979" t="str">
            <v xml:space="preserve">  </v>
          </cell>
          <cell r="W2979" t="str">
            <v xml:space="preserve">  </v>
          </cell>
          <cell r="X2979" t="str">
            <v>Div Ops-NE Electric</v>
          </cell>
          <cell r="Y2979" t="str">
            <v>75005310E</v>
          </cell>
          <cell r="Z2979" t="str">
            <v>MAE1000 - MA Electric Distribution PC</v>
          </cell>
          <cell r="AA2979" t="str">
            <v>NONE</v>
          </cell>
          <cell r="AB2979" t="str">
            <v>MASS PLANT - MA 5310 - MAE1000</v>
          </cell>
          <cell r="AE2979">
            <v>1</v>
          </cell>
          <cell r="AF2979" t="str">
            <v>1</v>
          </cell>
          <cell r="AG2979">
            <v>40264</v>
          </cell>
          <cell r="AH2979">
            <v>630000</v>
          </cell>
          <cell r="AI2979">
            <v>0</v>
          </cell>
          <cell r="AJ2979">
            <v>0</v>
          </cell>
          <cell r="AK2979">
            <v>0</v>
          </cell>
          <cell r="AL2979">
            <v>1</v>
          </cell>
          <cell r="AM2979">
            <v>0</v>
          </cell>
          <cell r="AN2979">
            <v>1</v>
          </cell>
        </row>
        <row r="2980">
          <cell r="A2980" t="str">
            <v>C035507</v>
          </cell>
          <cell r="B2980">
            <v>5310</v>
          </cell>
          <cell r="D2980" t="str">
            <v>test</v>
          </cell>
          <cell r="E2980" t="str">
            <v>P_Electric Distribution Line MA</v>
          </cell>
          <cell r="G2980" t="str">
            <v>NONE</v>
          </cell>
          <cell r="H2980" t="str">
            <v>NONE</v>
          </cell>
          <cell r="O2980" t="str">
            <v>cancelled</v>
          </cell>
          <cell r="Q2980" t="str">
            <v>C35507</v>
          </cell>
          <cell r="R2980">
            <v>40241</v>
          </cell>
          <cell r="S2980" t="str">
            <v>moarka</v>
          </cell>
          <cell r="U2980" t="str">
            <v xml:space="preserve">  </v>
          </cell>
          <cell r="V2980" t="str">
            <v xml:space="preserve">  </v>
          </cell>
          <cell r="W2980" t="str">
            <v xml:space="preserve">  </v>
          </cell>
          <cell r="X2980" t="str">
            <v>Conversion Only</v>
          </cell>
          <cell r="Y2980" t="str">
            <v>99995310E</v>
          </cell>
          <cell r="Z2980" t="str">
            <v>MAE1000 - MA Electric Distribution PC</v>
          </cell>
          <cell r="AA2980" t="str">
            <v>NONE</v>
          </cell>
          <cell r="AB2980" t="str">
            <v>COHASSET MASS PROPERTY - DO NOT USE</v>
          </cell>
          <cell r="AE2980">
            <v>0</v>
          </cell>
          <cell r="AK2980">
            <v>40686</v>
          </cell>
        </row>
        <row r="2981">
          <cell r="A2981" t="str">
            <v>C035509</v>
          </cell>
          <cell r="B2981">
            <v>5310</v>
          </cell>
          <cell r="D2981" t="str">
            <v>Leominster RTU</v>
          </cell>
          <cell r="E2981" t="str">
            <v>P_Electric GenPlant Fac IT Share MA</v>
          </cell>
          <cell r="G2981" t="str">
            <v>NONE</v>
          </cell>
          <cell r="H2981" t="str">
            <v>NONE</v>
          </cell>
          <cell r="O2981" t="str">
            <v>Closed</v>
          </cell>
          <cell r="Q2981" t="str">
            <v>C35509</v>
          </cell>
          <cell r="R2981">
            <v>40241</v>
          </cell>
          <cell r="S2981" t="str">
            <v>delcam</v>
          </cell>
          <cell r="U2981" t="str">
            <v>Remove (5) existing RTU's and replace them at Leominster.</v>
          </cell>
          <cell r="V2981" t="str">
            <v xml:space="preserve">  </v>
          </cell>
          <cell r="W2981" t="str">
            <v xml:space="preserve">  </v>
          </cell>
          <cell r="X2981" t="str">
            <v>Div Ops-NE Electric</v>
          </cell>
          <cell r="Y2981" t="str">
            <v>75005310E</v>
          </cell>
          <cell r="Z2981" t="str">
            <v>MAE1000 - MA Electric Distribution PC</v>
          </cell>
          <cell r="AA2981" t="str">
            <v>NONE</v>
          </cell>
          <cell r="AB2981" t="str">
            <v>SERVICE BLDG - 164 VISCOLOID AVENUE</v>
          </cell>
          <cell r="AE2981">
            <v>1</v>
          </cell>
          <cell r="AF2981" t="str">
            <v>1</v>
          </cell>
          <cell r="AG2981">
            <v>40246</v>
          </cell>
          <cell r="AH2981">
            <v>46500</v>
          </cell>
          <cell r="AI2981">
            <v>1</v>
          </cell>
          <cell r="AJ2981">
            <v>1</v>
          </cell>
          <cell r="AK2981">
            <v>1</v>
          </cell>
          <cell r="AL2981">
            <v>0</v>
          </cell>
          <cell r="AM2981">
            <v>1</v>
          </cell>
          <cell r="AN2981">
            <v>1</v>
          </cell>
        </row>
        <row r="2982">
          <cell r="A2982" t="str">
            <v>C035570</v>
          </cell>
          <cell r="B2982">
            <v>5310</v>
          </cell>
          <cell r="D2982" t="str">
            <v>Cooks Pd - Rebuild T1 T2 - T poles</v>
          </cell>
          <cell r="E2982" t="str">
            <v>P_Electric Transmission Line MA</v>
          </cell>
          <cell r="F2982" t="str">
            <v>AMIC 10071</v>
          </cell>
          <cell r="G2982" t="str">
            <v>49</v>
          </cell>
          <cell r="H2982" t="str">
            <v>24</v>
          </cell>
          <cell r="I2982" t="str">
            <v>EMBRIANO, JOHN</v>
          </cell>
          <cell r="J2982" t="str">
            <v>System Capacity &amp; Performance</v>
          </cell>
          <cell r="K2982" t="str">
            <v>T_Other Syst Capacity &amp; Performance</v>
          </cell>
          <cell r="M2982" t="str">
            <v>Specific</v>
          </cell>
          <cell r="O2982" t="str">
            <v>Closed</v>
          </cell>
          <cell r="P2982">
            <v>11987</v>
          </cell>
          <cell r="Q2982" t="str">
            <v>C35570</v>
          </cell>
          <cell r="R2982">
            <v>40246</v>
          </cell>
          <cell r="S2982" t="str">
            <v>rochjo</v>
          </cell>
          <cell r="U2982" t="str">
            <v>Cooks Pd - Rebuild T1 T2 - T poles</v>
          </cell>
          <cell r="V2982" t="str">
            <v>per Ed DeLemos/Dan Glenning/Pete Kohnstam_x000D_
Re-Sanction from $100K to $125K per John Embriano</v>
          </cell>
          <cell r="W2982" t="str">
            <v xml:space="preserve">  </v>
          </cell>
          <cell r="X2982" t="str">
            <v>Conversion Only</v>
          </cell>
          <cell r="Y2982" t="str">
            <v>99995310T</v>
          </cell>
          <cell r="Z2982" t="str">
            <v>FRT5000 - FR Transmission Profit Center</v>
          </cell>
          <cell r="AA2982" t="str">
            <v>NONE</v>
          </cell>
          <cell r="AB2982" t="str">
            <v>SUB #23 COOKS POND, WORCESTER</v>
          </cell>
          <cell r="AE2982">
            <v>4</v>
          </cell>
          <cell r="AF2982" t="str">
            <v>4</v>
          </cell>
          <cell r="AG2982">
            <v>41388</v>
          </cell>
          <cell r="AH2982">
            <v>125000</v>
          </cell>
          <cell r="AI2982">
            <v>0</v>
          </cell>
          <cell r="AJ2982">
            <v>1</v>
          </cell>
          <cell r="AK2982">
            <v>1</v>
          </cell>
          <cell r="AL2982">
            <v>0</v>
          </cell>
          <cell r="AM2982">
            <v>1</v>
          </cell>
          <cell r="AN2982">
            <v>1</v>
          </cell>
        </row>
        <row r="2983">
          <cell r="A2983" t="str">
            <v>C035584</v>
          </cell>
          <cell r="B2983">
            <v>5310</v>
          </cell>
          <cell r="C2983" t="str">
            <v>Massachusetts - West</v>
          </cell>
          <cell r="D2983" t="str">
            <v>Relay Replacement Co 05 DxT</v>
          </cell>
          <cell r="E2983" t="str">
            <v>P_Dist by Transmission Sub MA</v>
          </cell>
          <cell r="F2983" t="str">
            <v>USSC-12-087v2</v>
          </cell>
          <cell r="G2983" t="str">
            <v>41</v>
          </cell>
          <cell r="H2983" t="str">
            <v>20</v>
          </cell>
          <cell r="I2983" t="str">
            <v>ARTHUR, DAVID</v>
          </cell>
          <cell r="J2983" t="str">
            <v>Asset Condition</v>
          </cell>
          <cell r="K2983" t="str">
            <v>D_Non-REP SUB OTHER</v>
          </cell>
          <cell r="L2983" t="str">
            <v>Asset Replacement</v>
          </cell>
          <cell r="M2983" t="str">
            <v>Specific</v>
          </cell>
          <cell r="O2983" t="str">
            <v>open</v>
          </cell>
          <cell r="P2983">
            <v>7459</v>
          </cell>
          <cell r="Q2983" t="str">
            <v>C35584</v>
          </cell>
          <cell r="R2983">
            <v>40247</v>
          </cell>
          <cell r="S2983" t="str">
            <v>mccusj</v>
          </cell>
          <cell r="U2983" t="str">
            <v>Relay Replacement Co 05 DxT</v>
          </cell>
          <cell r="V2983" t="str">
            <v>This is a DxT project, DOA needed... _x000D_
USSC-12-087 v2 Total DoA $1.200M. C035583 $180K; C035584 $1.020M. Re-submitted for approval due to conversion issues</v>
          </cell>
          <cell r="W2983" t="str">
            <v xml:space="preserve">  </v>
          </cell>
          <cell r="X2983" t="str">
            <v>Conversion Only</v>
          </cell>
          <cell r="Y2983" t="str">
            <v>99995310E</v>
          </cell>
          <cell r="Z2983" t="str">
            <v>MAE1000 - MA Electric Distribution PC</v>
          </cell>
          <cell r="AA2983" t="str">
            <v>07-May-13</v>
          </cell>
          <cell r="AB2983" t="str">
            <v xml:space="preserve">COMPANY 5310 LEVEL ELECT DIST </v>
          </cell>
          <cell r="AC2983" t="str">
            <v>A26 C0 X1</v>
          </cell>
          <cell r="AE2983">
            <v>6</v>
          </cell>
          <cell r="AF2983" t="str">
            <v>6</v>
          </cell>
          <cell r="AG2983">
            <v>41373</v>
          </cell>
          <cell r="AH2983">
            <v>1020000</v>
          </cell>
        </row>
        <row r="2984">
          <cell r="A2984" t="str">
            <v>C035585</v>
          </cell>
          <cell r="B2984">
            <v>5310</v>
          </cell>
          <cell r="D2984" t="str">
            <v>Relay Replacement Strategy Co 05TxT</v>
          </cell>
          <cell r="E2984" t="str">
            <v>P_Electric Transmission Sub MA</v>
          </cell>
          <cell r="G2984" t="str">
            <v>NONE</v>
          </cell>
          <cell r="H2984" t="str">
            <v>NONE</v>
          </cell>
          <cell r="O2984" t="str">
            <v>Closed</v>
          </cell>
          <cell r="P2984">
            <v>11982</v>
          </cell>
          <cell r="Q2984" t="str">
            <v>C35585</v>
          </cell>
          <cell r="R2984">
            <v>40247</v>
          </cell>
          <cell r="S2984" t="str">
            <v>mccusj</v>
          </cell>
          <cell r="U2984" t="str">
            <v>RelayReplacementStrategyCo05 TxT</v>
          </cell>
          <cell r="V2984" t="str">
            <v xml:space="preserve">This is a TxT project, DOA needed </v>
          </cell>
          <cell r="W2984" t="str">
            <v xml:space="preserve">  </v>
          </cell>
          <cell r="X2984" t="str">
            <v>Conversion Only</v>
          </cell>
          <cell r="Y2984" t="str">
            <v>99995310T</v>
          </cell>
          <cell r="Z2984" t="str">
            <v>FRT5000 - FR Transmission Profit Center</v>
          </cell>
          <cell r="AA2984" t="str">
            <v>NONE</v>
          </cell>
          <cell r="AB2984" t="str">
            <v xml:space="preserve">COMPANY 5310 LEVEL ELECT DIST </v>
          </cell>
          <cell r="AE2984">
            <v>3</v>
          </cell>
          <cell r="AF2984" t="str">
            <v>3</v>
          </cell>
          <cell r="AG2984">
            <v>40387</v>
          </cell>
          <cell r="AH2984">
            <v>0</v>
          </cell>
          <cell r="AI2984">
            <v>1</v>
          </cell>
          <cell r="AJ2984">
            <v>1</v>
          </cell>
          <cell r="AK2984">
            <v>1</v>
          </cell>
          <cell r="AL2984">
            <v>0</v>
          </cell>
          <cell r="AM2984">
            <v>1</v>
          </cell>
          <cell r="AN2984">
            <v>1</v>
          </cell>
        </row>
        <row r="2985">
          <cell r="A2985" t="str">
            <v>C035605</v>
          </cell>
          <cell r="B2985">
            <v>5310</v>
          </cell>
          <cell r="D2985" t="str">
            <v>Worcester HT-46 Reconductor</v>
          </cell>
          <cell r="E2985" t="str">
            <v>P_Electric Distribution Line MA</v>
          </cell>
          <cell r="G2985" t="str">
            <v>NONE</v>
          </cell>
          <cell r="H2985" t="str">
            <v>NONE</v>
          </cell>
          <cell r="I2985" t="str">
            <v>SCHIFFMAN, PETER</v>
          </cell>
          <cell r="J2985" t="str">
            <v>System Capacity &amp; Performance</v>
          </cell>
          <cell r="K2985" t="str">
            <v>D_Non-REP LINE OTHER</v>
          </cell>
          <cell r="L2985" t="str">
            <v>Load Relief</v>
          </cell>
          <cell r="M2985" t="str">
            <v>Specific</v>
          </cell>
          <cell r="O2985" t="str">
            <v>cancelled</v>
          </cell>
          <cell r="P2985">
            <v>8837</v>
          </cell>
          <cell r="Q2985" t="str">
            <v>C35605</v>
          </cell>
          <cell r="R2985">
            <v>40248</v>
          </cell>
          <cell r="S2985" t="str">
            <v>huyckm</v>
          </cell>
          <cell r="U2985" t="str">
            <v>Duplicate, should be cancelled_x000D_
HT46 being addressed by project PPM 009111 C36394</v>
          </cell>
          <cell r="V2985" t="str">
            <v xml:space="preserve">  </v>
          </cell>
          <cell r="W2985" t="str">
            <v>The HT-46 cable should be replace due to age and overloaded condition. The cable serve an important customer WPI and provides emergency back up capacigy to the HT-45.</v>
          </cell>
          <cell r="X2985" t="str">
            <v>Conversion Only</v>
          </cell>
          <cell r="Y2985" t="str">
            <v>99995310E</v>
          </cell>
          <cell r="Z2985" t="str">
            <v>MAE1000 - MA Electric Distribution PC</v>
          </cell>
          <cell r="AA2985" t="str">
            <v>NONE</v>
          </cell>
          <cell r="AB2985" t="str">
            <v>MASS PLANT - MA 5310 - MAE1000</v>
          </cell>
          <cell r="AE2985">
            <v>0</v>
          </cell>
          <cell r="AK2985">
            <v>40686</v>
          </cell>
        </row>
        <row r="2986">
          <cell r="A2986" t="str">
            <v>C035610</v>
          </cell>
          <cell r="B2986">
            <v>5310</v>
          </cell>
          <cell r="D2986" t="str">
            <v>Hancock Courts Lawrence</v>
          </cell>
          <cell r="E2986" t="str">
            <v>P_Electric Distribution Line MA</v>
          </cell>
          <cell r="G2986" t="str">
            <v>49</v>
          </cell>
          <cell r="H2986" t="str">
            <v>NONE</v>
          </cell>
          <cell r="J2986" t="str">
            <v>Statutory/Regulatory</v>
          </cell>
          <cell r="K2986" t="str">
            <v>D_Non-REP LINE OTHER</v>
          </cell>
          <cell r="L2986" t="str">
            <v>Public Requirements</v>
          </cell>
          <cell r="M2986" t="str">
            <v>Specific</v>
          </cell>
          <cell r="O2986" t="str">
            <v>cancelled</v>
          </cell>
          <cell r="P2986">
            <v>8154</v>
          </cell>
          <cell r="Q2986" t="str">
            <v>C35610</v>
          </cell>
          <cell r="R2986">
            <v>40249</v>
          </cell>
          <cell r="S2986" t="str">
            <v>stotia</v>
          </cell>
          <cell r="U2986" t="str">
            <v>Replace existing customer owned equipment with National Grid owned overhead equipment.  Extend 8L2 with spacer cable through Hancock Courts, Lawrence development.</v>
          </cell>
          <cell r="V2986" t="str">
            <v xml:space="preserve">  </v>
          </cell>
          <cell r="W2986" t="str">
            <v>Customer owned equipment is overloaded and deteriorated.  We are installing new equipment per request from the Lawrence Housing Authority.</v>
          </cell>
          <cell r="X2986" t="str">
            <v>Div Ops-NE Electric</v>
          </cell>
          <cell r="Y2986" t="str">
            <v>75005310E</v>
          </cell>
          <cell r="Z2986" t="str">
            <v>MAE1000 - MA Electric Distribution PC</v>
          </cell>
          <cell r="AA2986" t="str">
            <v>NONE</v>
          </cell>
          <cell r="AB2986" t="str">
            <v>MASS PLANT - MA 5310 - MAE1000</v>
          </cell>
          <cell r="AE2986">
            <v>1</v>
          </cell>
          <cell r="AF2986" t="str">
            <v>1</v>
          </cell>
          <cell r="AG2986">
            <v>40264</v>
          </cell>
          <cell r="AH2986">
            <v>250000</v>
          </cell>
          <cell r="AK2986">
            <v>40430</v>
          </cell>
        </row>
        <row r="2987">
          <cell r="A2987" t="str">
            <v>C035623</v>
          </cell>
          <cell r="B2987">
            <v>5310</v>
          </cell>
          <cell r="D2987" t="str">
            <v>Fire Doors in Worcester</v>
          </cell>
          <cell r="E2987" t="str">
            <v>P_Electric GenPlant Fac IT Share MA</v>
          </cell>
          <cell r="G2987" t="str">
            <v>NONE</v>
          </cell>
          <cell r="H2987" t="str">
            <v>NONE</v>
          </cell>
          <cell r="O2987" t="str">
            <v>Closed</v>
          </cell>
          <cell r="Q2987" t="str">
            <v>C35623</v>
          </cell>
          <cell r="R2987">
            <v>40252</v>
          </cell>
          <cell r="S2987" t="str">
            <v>kendra</v>
          </cell>
          <cell r="U2987" t="str">
            <v>Install 2 Fire doors; also install panic hardware on interior doors, and painted some of the interior doors.</v>
          </cell>
          <cell r="V2987" t="str">
            <v xml:space="preserve">  </v>
          </cell>
          <cell r="W2987" t="str">
            <v xml:space="preserve">  </v>
          </cell>
          <cell r="X2987" t="str">
            <v>Div Ops-NE Electric</v>
          </cell>
          <cell r="Y2987" t="str">
            <v>75005310E</v>
          </cell>
          <cell r="Z2987" t="str">
            <v>MAE1000 - MA Electric Distribution PC</v>
          </cell>
          <cell r="AA2987" t="str">
            <v>NONE</v>
          </cell>
          <cell r="AB2987" t="str">
            <v>SERVICE BLDG-939 SOUTHBRIDGE STREET</v>
          </cell>
          <cell r="AE2987">
            <v>1</v>
          </cell>
          <cell r="AF2987" t="str">
            <v>1</v>
          </cell>
          <cell r="AG2987">
            <v>40252</v>
          </cell>
          <cell r="AH2987">
            <v>16000</v>
          </cell>
          <cell r="AI2987">
            <v>1</v>
          </cell>
          <cell r="AJ2987">
            <v>1</v>
          </cell>
          <cell r="AK2987">
            <v>1</v>
          </cell>
          <cell r="AL2987">
            <v>0</v>
          </cell>
          <cell r="AM2987">
            <v>1</v>
          </cell>
          <cell r="AN2987">
            <v>1</v>
          </cell>
        </row>
        <row r="2988">
          <cell r="A2988" t="str">
            <v>C035644</v>
          </cell>
          <cell r="B2988">
            <v>5310</v>
          </cell>
          <cell r="D2988" t="str">
            <v>DOT-NHDOT-13933 Lowell Road</v>
          </cell>
          <cell r="E2988" t="str">
            <v>P_Electric Distribution Line MA</v>
          </cell>
          <cell r="G2988" t="str">
            <v>49</v>
          </cell>
          <cell r="H2988" t="str">
            <v>NONE</v>
          </cell>
          <cell r="I2988" t="str">
            <v>OSIMBONI, AYO</v>
          </cell>
          <cell r="J2988" t="str">
            <v>Statutory/Regulatory</v>
          </cell>
          <cell r="K2988" t="str">
            <v>D_Non-REP LINE OTHER</v>
          </cell>
          <cell r="L2988" t="str">
            <v>Public Requirements</v>
          </cell>
          <cell r="M2988" t="str">
            <v>Specific</v>
          </cell>
          <cell r="O2988" t="str">
            <v>cancelled</v>
          </cell>
          <cell r="P2988">
            <v>7964</v>
          </cell>
          <cell r="Q2988" t="str">
            <v>C35644</v>
          </cell>
          <cell r="R2988">
            <v>40253</v>
          </cell>
          <cell r="S2988" t="str">
            <v>osimba</v>
          </cell>
          <cell r="U2988" t="str">
            <v>DOT-NHDOT -13933 Exit 1 Ramp to I-93 Bridges over NH 38 Lowell Road. Our scope of work will include the following based on the engineers assessment: Removing 1 pole and two spans of secondary. Installing 700' of 6-5" UG encased condui</v>
          </cell>
          <cell r="V2988" t="str">
            <v>This is a non-reimbursable NHDOT project. Brian Sweeney is the CD</v>
          </cell>
          <cell r="W2988" t="str">
            <v>This work is being done in support of NHDOT 13933</v>
          </cell>
          <cell r="X2988" t="str">
            <v>Div Ops-NE Electric</v>
          </cell>
          <cell r="Y2988" t="str">
            <v>75005310E</v>
          </cell>
          <cell r="Z2988" t="str">
            <v>MAE1000 - MA Electric Distribution PC</v>
          </cell>
          <cell r="AA2988" t="str">
            <v>NONE</v>
          </cell>
          <cell r="AB2988" t="str">
            <v>MASS PLANT - MA 5310 - MAE1000</v>
          </cell>
          <cell r="AE2988">
            <v>1</v>
          </cell>
          <cell r="AF2988" t="str">
            <v>1</v>
          </cell>
          <cell r="AG2988">
            <v>40262</v>
          </cell>
          <cell r="AH2988">
            <v>271100</v>
          </cell>
          <cell r="AK2988">
            <v>40396</v>
          </cell>
        </row>
        <row r="2989">
          <cell r="A2989" t="str">
            <v>C035663</v>
          </cell>
          <cell r="B2989">
            <v>5310</v>
          </cell>
          <cell r="D2989" t="str">
            <v>DOTR-MHD#605691 Millbury Bridge</v>
          </cell>
          <cell r="E2989" t="str">
            <v>P_Electric Distribution Line MA</v>
          </cell>
          <cell r="G2989" t="str">
            <v>49</v>
          </cell>
          <cell r="H2989" t="str">
            <v>15</v>
          </cell>
          <cell r="I2989" t="str">
            <v>WYMAN, ANNE</v>
          </cell>
          <cell r="J2989" t="str">
            <v>Statutory/Regulatory</v>
          </cell>
          <cell r="L2989" t="str">
            <v>Public Requirements</v>
          </cell>
          <cell r="M2989" t="str">
            <v>Specific</v>
          </cell>
          <cell r="O2989" t="str">
            <v>Closed</v>
          </cell>
          <cell r="P2989">
            <v>8044</v>
          </cell>
          <cell r="Q2989" t="str">
            <v>C35663</v>
          </cell>
          <cell r="R2989">
            <v>40253</v>
          </cell>
          <cell r="S2989" t="str">
            <v>osimba</v>
          </cell>
          <cell r="U2989" t="str">
            <v>DOTR-MHD#605691 Millbury Bridge Greenwood Street over Diversion Channel: Preliminary Engineering to determine the scope of work</v>
          </cell>
          <cell r="V2989" t="str">
            <v>This is a reimbursable Mass-DOT project</v>
          </cell>
          <cell r="W2989" t="str">
            <v>Our work is being done in Support of MHD#605691</v>
          </cell>
          <cell r="X2989" t="str">
            <v>Div Ops-NE Electric</v>
          </cell>
          <cell r="Y2989" t="str">
            <v>75005310E</v>
          </cell>
          <cell r="Z2989" t="str">
            <v>MAE1000 - MA Electric Distribution PC</v>
          </cell>
          <cell r="AA2989" t="str">
            <v>NONE</v>
          </cell>
          <cell r="AB2989" t="str">
            <v>MASS PLANT - MA 5310 - MAE1000</v>
          </cell>
          <cell r="AE2989">
            <v>1</v>
          </cell>
          <cell r="AF2989" t="str">
            <v>1</v>
          </cell>
          <cell r="AG2989">
            <v>40253</v>
          </cell>
          <cell r="AH2989">
            <v>5000</v>
          </cell>
          <cell r="AI2989">
            <v>1</v>
          </cell>
          <cell r="AJ2989">
            <v>1</v>
          </cell>
          <cell r="AK2989">
            <v>1</v>
          </cell>
          <cell r="AL2989">
            <v>0</v>
          </cell>
          <cell r="AM2989">
            <v>1</v>
          </cell>
          <cell r="AN2989">
            <v>1</v>
          </cell>
        </row>
        <row r="2990">
          <cell r="A2990" t="str">
            <v>C035702</v>
          </cell>
          <cell r="B2990">
            <v>5310</v>
          </cell>
          <cell r="D2990" t="str">
            <v>Leominster Garage Lighting</v>
          </cell>
          <cell r="E2990" t="str">
            <v>P_Electric GenPlant Fac IT Share MA</v>
          </cell>
          <cell r="G2990" t="str">
            <v>NONE</v>
          </cell>
          <cell r="H2990" t="str">
            <v>NONE</v>
          </cell>
          <cell r="O2990" t="str">
            <v>Closed</v>
          </cell>
          <cell r="Q2990" t="str">
            <v>C35702</v>
          </cell>
          <cell r="R2990">
            <v>40255</v>
          </cell>
          <cell r="S2990" t="str">
            <v>kendra</v>
          </cell>
          <cell r="U2990" t="str">
            <v>Replace T-12 fixtures with  T-5's and associated work.</v>
          </cell>
          <cell r="V2990" t="str">
            <v xml:space="preserve">  </v>
          </cell>
          <cell r="W2990" t="str">
            <v xml:space="preserve">  </v>
          </cell>
          <cell r="X2990" t="str">
            <v>Div Ops-NE Electric</v>
          </cell>
          <cell r="Y2990" t="str">
            <v>75005310E</v>
          </cell>
          <cell r="Z2990" t="str">
            <v>MAE1000 - MA Electric Distribution PC</v>
          </cell>
          <cell r="AA2990" t="str">
            <v>NONE</v>
          </cell>
          <cell r="AB2990" t="str">
            <v>SERVICE BLDG - 164 VISCOLOID AVENUE</v>
          </cell>
          <cell r="AE2990">
            <v>1</v>
          </cell>
          <cell r="AF2990" t="str">
            <v>1</v>
          </cell>
          <cell r="AG2990">
            <v>40256</v>
          </cell>
          <cell r="AH2990">
            <v>9720</v>
          </cell>
          <cell r="AI2990">
            <v>1</v>
          </cell>
          <cell r="AJ2990">
            <v>1</v>
          </cell>
          <cell r="AK2990">
            <v>1</v>
          </cell>
          <cell r="AL2990">
            <v>0</v>
          </cell>
          <cell r="AM2990">
            <v>1</v>
          </cell>
          <cell r="AN2990">
            <v>1</v>
          </cell>
        </row>
        <row r="2991">
          <cell r="A2991" t="str">
            <v>C035703</v>
          </cell>
          <cell r="B2991">
            <v>5310</v>
          </cell>
          <cell r="D2991" t="str">
            <v>Old Salem Jail</v>
          </cell>
          <cell r="E2991" t="str">
            <v>P_Electric Distribution Line MA</v>
          </cell>
          <cell r="G2991" t="str">
            <v>49</v>
          </cell>
          <cell r="H2991" t="str">
            <v>NONE</v>
          </cell>
          <cell r="J2991" t="str">
            <v>Statutory/Regulatory</v>
          </cell>
          <cell r="K2991" t="str">
            <v>D_Non-REP LINE OTHER</v>
          </cell>
          <cell r="L2991" t="str">
            <v>Public Requirements</v>
          </cell>
          <cell r="M2991" t="str">
            <v>Specific</v>
          </cell>
          <cell r="O2991" t="str">
            <v>Closed</v>
          </cell>
          <cell r="P2991">
            <v>8399</v>
          </cell>
          <cell r="Q2991" t="str">
            <v>C35703</v>
          </cell>
          <cell r="R2991">
            <v>40255</v>
          </cell>
          <cell r="S2991" t="str">
            <v>stotia</v>
          </cell>
          <cell r="U2991" t="str">
            <v>Install PMH-9 switch gear and 500kVA transformer for new service at Old Salem Jail St. Peter St, Ma.  Extend 2W2 up to switchgear.  Civil work to expand manhole is necessary.</v>
          </cell>
          <cell r="V2991" t="str">
            <v xml:space="preserve">  </v>
          </cell>
          <cell r="W2991" t="str">
            <v>This construction is necessary in order to serve new load for customer.  Install switchgear and transformer on customers property.  Civil work to change out manhole is necessary.</v>
          </cell>
          <cell r="X2991" t="str">
            <v>Div Ops-NE Electric</v>
          </cell>
          <cell r="Y2991" t="str">
            <v>75005310E</v>
          </cell>
          <cell r="Z2991" t="str">
            <v>MAE1000 - MA Electric Distribution PC</v>
          </cell>
          <cell r="AA2991" t="str">
            <v>NONE</v>
          </cell>
          <cell r="AB2991" t="str">
            <v>MASS PLANT - MA 5310 - MAE1000</v>
          </cell>
          <cell r="AE2991">
            <v>1</v>
          </cell>
          <cell r="AF2991" t="str">
            <v>1</v>
          </cell>
          <cell r="AG2991">
            <v>40264</v>
          </cell>
          <cell r="AH2991">
            <v>160000</v>
          </cell>
          <cell r="AI2991">
            <v>0</v>
          </cell>
          <cell r="AJ2991">
            <v>1</v>
          </cell>
          <cell r="AK2991">
            <v>1</v>
          </cell>
          <cell r="AL2991">
            <v>0</v>
          </cell>
          <cell r="AM2991">
            <v>1</v>
          </cell>
          <cell r="AN2991">
            <v>1</v>
          </cell>
        </row>
        <row r="2992">
          <cell r="A2992" t="str">
            <v>C035722</v>
          </cell>
          <cell r="B2992">
            <v>5310</v>
          </cell>
          <cell r="D2992" t="str">
            <v>Barre South St. SD Conversion</v>
          </cell>
          <cell r="E2992" t="str">
            <v>P_Electric Distribution Line MA</v>
          </cell>
          <cell r="G2992" t="str">
            <v>24</v>
          </cell>
          <cell r="H2992" t="str">
            <v>&lt;Select a value&gt;</v>
          </cell>
          <cell r="I2992" t="str">
            <v>WALSH, NATHAN</v>
          </cell>
          <cell r="M2992" t="str">
            <v>Specific</v>
          </cell>
          <cell r="O2992" t="str">
            <v>cancelled</v>
          </cell>
          <cell r="P2992">
            <v>7758</v>
          </cell>
          <cell r="Q2992" t="str">
            <v>C35722</v>
          </cell>
          <cell r="R2992">
            <v>40256</v>
          </cell>
          <cell r="S2992" t="str">
            <v>walshn</v>
          </cell>
          <cell r="U2992" t="str">
            <v>Convert the step down at P20 South St.</v>
          </cell>
          <cell r="V2992" t="str">
            <v xml:space="preserve">  </v>
          </cell>
          <cell r="W2992" t="str">
            <v xml:space="preserve">Spot read indicates the step down is overloaded at 145%.  Step down area is in poor condition.  Converting the step down would allow us to put the customers on Wauwinet Rd. on a more reliable source.  </v>
          </cell>
          <cell r="X2992" t="str">
            <v>Div Ops-NE Electric</v>
          </cell>
          <cell r="Y2992" t="str">
            <v>75005310E</v>
          </cell>
          <cell r="Z2992" t="str">
            <v>MAE1000 - MA Electric Distribution PC</v>
          </cell>
          <cell r="AA2992" t="str">
            <v>NONE</v>
          </cell>
          <cell r="AB2992" t="str">
            <v>MASS PLANT - MA 5310 - MAE1000</v>
          </cell>
          <cell r="AE2992">
            <v>0</v>
          </cell>
          <cell r="AK2992">
            <v>41492</v>
          </cell>
        </row>
        <row r="2993">
          <cell r="A2993" t="str">
            <v>C035762</v>
          </cell>
          <cell r="B2993">
            <v>5310</v>
          </cell>
          <cell r="D2993" t="str">
            <v>E Weymouth 2422/2423 Refurbishment</v>
          </cell>
          <cell r="E2993" t="str">
            <v>P_Electric Distribution Line MA</v>
          </cell>
          <cell r="F2993" t="str">
            <v>DCIG1210P339</v>
          </cell>
          <cell r="G2993" t="str">
            <v>40</v>
          </cell>
          <cell r="H2993" t="str">
            <v>24</v>
          </cell>
          <cell r="I2993" t="str">
            <v>HURLEY, KATHLEEN</v>
          </cell>
          <cell r="J2993" t="str">
            <v>Asset Condition</v>
          </cell>
          <cell r="K2993" t="str">
            <v>D_Non-REP LINE OTHER</v>
          </cell>
          <cell r="L2993" t="str">
            <v>Asset Replacement</v>
          </cell>
          <cell r="M2993" t="str">
            <v>Specific</v>
          </cell>
          <cell r="O2993" t="str">
            <v>open</v>
          </cell>
          <cell r="P2993">
            <v>9098</v>
          </cell>
          <cell r="Q2993" t="str">
            <v>C35762</v>
          </cell>
          <cell r="R2993">
            <v>40260</v>
          </cell>
          <cell r="S2993" t="str">
            <v>vazjac</v>
          </cell>
          <cell r="U2993" t="str">
            <v>Refurbish the East Weymouth 2422 &amp; 2423 Sub-Transmission lines to address asset condition concerns with the pole plant.</v>
          </cell>
          <cell r="V2993" t="str">
            <v xml:space="preserve">  </v>
          </cell>
          <cell r="W2993" t="str">
            <v xml:space="preserve">The pole plant on the East Weymouth 2422 &amp; 2423 Sub-Transmission lines is in poor condition and requires replacement to address asset condition concerns.  </v>
          </cell>
          <cell r="X2993" t="str">
            <v>Div Ops-NE Electric</v>
          </cell>
          <cell r="Y2993" t="str">
            <v>75005310E</v>
          </cell>
          <cell r="Z2993" t="str">
            <v>MAE1000 - MA Electric Distribution PC</v>
          </cell>
          <cell r="AA2993" t="str">
            <v>NONE</v>
          </cell>
          <cell r="AB2993" t="str">
            <v>2422-2423 FDR NORTH WEYMOUTH - E WE</v>
          </cell>
          <cell r="AC2993" t="str">
            <v>A1 C1 X0</v>
          </cell>
          <cell r="AE2993">
            <v>3</v>
          </cell>
          <cell r="AF2993" t="str">
            <v>3</v>
          </cell>
          <cell r="AG2993">
            <v>41213</v>
          </cell>
          <cell r="AH2993">
            <v>1750000</v>
          </cell>
        </row>
        <row r="2994">
          <cell r="A2994" t="str">
            <v>C035763</v>
          </cell>
          <cell r="B2994">
            <v>5310</v>
          </cell>
          <cell r="D2994" t="str">
            <v>Bradford Sub Retirement (D-Line)</v>
          </cell>
          <cell r="E2994" t="str">
            <v>P_Electric Distribution Line MA</v>
          </cell>
          <cell r="F2994" t="str">
            <v>USSC0111P343 v3</v>
          </cell>
          <cell r="G2994" t="str">
            <v>41</v>
          </cell>
          <cell r="H2994" t="str">
            <v>20</v>
          </cell>
          <cell r="I2994" t="str">
            <v>HUDOCK, BRYAN</v>
          </cell>
          <cell r="J2994" t="str">
            <v>Asset Condition</v>
          </cell>
          <cell r="K2994" t="str">
            <v>D_REP-Substation Infrastucture</v>
          </cell>
          <cell r="L2994" t="str">
            <v>Asset Replacement</v>
          </cell>
          <cell r="M2994" t="str">
            <v>Specific</v>
          </cell>
          <cell r="N2994" t="str">
            <v>Substation Asset Replacement</v>
          </cell>
          <cell r="O2994" t="str">
            <v>open</v>
          </cell>
          <cell r="P2994">
            <v>9088</v>
          </cell>
          <cell r="Q2994" t="str">
            <v>C35763</v>
          </cell>
          <cell r="R2994">
            <v>40260</v>
          </cell>
          <cell r="S2994" t="str">
            <v>vazjac</v>
          </cell>
          <cell r="U2994" t="str">
            <v>Convert Bradford substation load to 13kV to allow for the retirement of Bradford substation to address asset condition concerns.</v>
          </cell>
          <cell r="V2994" t="str">
            <v xml:space="preserve">  </v>
          </cell>
          <cell r="W2994" t="str">
            <v>Convert Bradford substation load to 13kV to allow for the retirement of Bradford substation to address asset condition concerns.</v>
          </cell>
          <cell r="X2994" t="str">
            <v>Div Ops-NE Electric</v>
          </cell>
          <cell r="Y2994" t="str">
            <v>75005310E</v>
          </cell>
          <cell r="Z2994" t="str">
            <v>MAE1000 - MA Electric Distribution PC</v>
          </cell>
          <cell r="AA2994" t="str">
            <v>NONE</v>
          </cell>
          <cell r="AB2994" t="str">
            <v>MASS PLANT - MA 5310 - MAE1000</v>
          </cell>
          <cell r="AC2994" t="str">
            <v>A7 C1 X0</v>
          </cell>
          <cell r="AE2994">
            <v>7</v>
          </cell>
          <cell r="AF2994" t="str">
            <v>7</v>
          </cell>
          <cell r="AG2994">
            <v>41536</v>
          </cell>
          <cell r="AH2994">
            <v>1400000</v>
          </cell>
          <cell r="AI2994" t="str">
            <v>1.10</v>
          </cell>
          <cell r="AJ2994" t="str">
            <v>.90</v>
          </cell>
        </row>
        <row r="2995">
          <cell r="A2995" t="str">
            <v>C035765</v>
          </cell>
          <cell r="B2995">
            <v>5310</v>
          </cell>
          <cell r="D2995" t="str">
            <v>Bradford Sub Retirement (D-Sub)</v>
          </cell>
          <cell r="E2995" t="str">
            <v>P_Electric Distribution Sub MA</v>
          </cell>
          <cell r="F2995" t="str">
            <v>USSC0111P343 v3</v>
          </cell>
          <cell r="G2995" t="str">
            <v>41</v>
          </cell>
          <cell r="H2995" t="str">
            <v>20</v>
          </cell>
          <cell r="I2995" t="str">
            <v>HUDOCK, BRYAN</v>
          </cell>
          <cell r="J2995" t="str">
            <v>Asset Condition</v>
          </cell>
          <cell r="K2995" t="str">
            <v>D_REP-Substation Asset Replacement</v>
          </cell>
          <cell r="L2995" t="str">
            <v>Asset Replacement</v>
          </cell>
          <cell r="M2995" t="str">
            <v>Specific</v>
          </cell>
          <cell r="N2995" t="str">
            <v>Substation Asset Replacement</v>
          </cell>
          <cell r="O2995" t="str">
            <v>open</v>
          </cell>
          <cell r="P2995">
            <v>9152</v>
          </cell>
          <cell r="Q2995" t="str">
            <v>C35765</v>
          </cell>
          <cell r="R2995">
            <v>40260</v>
          </cell>
          <cell r="S2995" t="str">
            <v>vazjac</v>
          </cell>
          <cell r="U2995" t="str">
            <v>Retire Bradford substation to address asset condition concerns.</v>
          </cell>
          <cell r="V2995" t="str">
            <v xml:space="preserve">  </v>
          </cell>
          <cell r="W2995" t="str">
            <v>Retire Bradford substation to address asset condition concerns.</v>
          </cell>
          <cell r="X2995" t="str">
            <v>Div Ops-NE Electric</v>
          </cell>
          <cell r="Y2995" t="str">
            <v>75005310E</v>
          </cell>
          <cell r="Z2995" t="str">
            <v>MAE1000 - MA Electric Distribution PC</v>
          </cell>
          <cell r="AA2995" t="str">
            <v>NONE</v>
          </cell>
          <cell r="AB2995" t="str">
            <v>SUB #46 BRADFORD - SOUTH ELM STREET</v>
          </cell>
          <cell r="AC2995" t="str">
            <v>A1 C0 X0</v>
          </cell>
          <cell r="AE2995">
            <v>8</v>
          </cell>
          <cell r="AF2995" t="str">
            <v>8</v>
          </cell>
          <cell r="AG2995">
            <v>41536</v>
          </cell>
          <cell r="AH2995">
            <v>400000</v>
          </cell>
          <cell r="AI2995" t="str">
            <v>1.10</v>
          </cell>
          <cell r="AJ2995" t="str">
            <v>.90</v>
          </cell>
        </row>
        <row r="2996">
          <cell r="A2996" t="str">
            <v>C035766</v>
          </cell>
          <cell r="B2996">
            <v>5310</v>
          </cell>
          <cell r="D2996" t="str">
            <v>Intallation of Awnings</v>
          </cell>
          <cell r="E2996" t="str">
            <v>P_Electric GenPlant Fac IT Share MA</v>
          </cell>
          <cell r="G2996" t="str">
            <v>NONE</v>
          </cell>
          <cell r="H2996" t="str">
            <v>NONE</v>
          </cell>
          <cell r="O2996" t="str">
            <v>cancelled</v>
          </cell>
          <cell r="Q2996" t="str">
            <v>C35766</v>
          </cell>
          <cell r="R2996">
            <v>40260</v>
          </cell>
          <cell r="S2996" t="str">
            <v>kendra</v>
          </cell>
          <cell r="U2996" t="str">
            <v>Install 2 awnings over doorways to address safety issue of falling ice.</v>
          </cell>
          <cell r="V2996" t="str">
            <v xml:space="preserve">  </v>
          </cell>
          <cell r="W2996" t="str">
            <v xml:space="preserve">  </v>
          </cell>
          <cell r="X2996" t="str">
            <v>Div Ops-NE Electric</v>
          </cell>
          <cell r="Y2996" t="str">
            <v>75005310E</v>
          </cell>
          <cell r="Z2996" t="str">
            <v>MAE1000 - MA Electric Distribution PC</v>
          </cell>
          <cell r="AA2996" t="str">
            <v>NONE</v>
          </cell>
          <cell r="AB2996" t="str">
            <v>MULBERRY STREET OPERATIONS BUILDING</v>
          </cell>
          <cell r="AE2996">
            <v>1</v>
          </cell>
          <cell r="AF2996" t="str">
            <v>1</v>
          </cell>
          <cell r="AG2996">
            <v>40261</v>
          </cell>
          <cell r="AH2996">
            <v>14700</v>
          </cell>
          <cell r="AK2996">
            <v>40935</v>
          </cell>
        </row>
        <row r="2997">
          <cell r="A2997" t="str">
            <v>C035768</v>
          </cell>
          <cell r="B2997">
            <v>5310</v>
          </cell>
          <cell r="C2997" t="str">
            <v>Massachusetts - West</v>
          </cell>
          <cell r="D2997" t="str">
            <v>Walnut 32 Retirement D-Sub</v>
          </cell>
          <cell r="E2997" t="str">
            <v>P_Electric Distribution Sub MA</v>
          </cell>
          <cell r="F2997" t="str">
            <v>USSC0211W362 v2</v>
          </cell>
          <cell r="G2997" t="str">
            <v>45</v>
          </cell>
          <cell r="H2997" t="str">
            <v>27</v>
          </cell>
          <cell r="I2997" t="str">
            <v>HUDOCK, BRYAN</v>
          </cell>
          <cell r="J2997" t="str">
            <v>Asset Condition</v>
          </cell>
          <cell r="K2997" t="str">
            <v>D_REP-Indoor Substation Replacement</v>
          </cell>
          <cell r="L2997" t="str">
            <v>Asset Replacement</v>
          </cell>
          <cell r="M2997" t="str">
            <v>Specific</v>
          </cell>
          <cell r="N2997" t="str">
            <v>Substation Asset Replacement</v>
          </cell>
          <cell r="O2997" t="str">
            <v>open</v>
          </cell>
          <cell r="P2997">
            <v>9198</v>
          </cell>
          <cell r="Q2997" t="str">
            <v>C35768</v>
          </cell>
          <cell r="R2997">
            <v>40260</v>
          </cell>
          <cell r="S2997" t="str">
            <v>vazjac</v>
          </cell>
          <cell r="U2997" t="str">
            <v>Retire Walnut Street #32 Indoor substation in Haverhill, MA. to address asset condition and safety concerns.</v>
          </cell>
          <cell r="V2997" t="str">
            <v xml:space="preserve">  </v>
          </cell>
          <cell r="W2997" t="str">
            <v>Convert Walnut Street Indoor substation load to 13kV to allow for the retirement of this indoor substation to address asset condition and safety concerns.</v>
          </cell>
          <cell r="X2997" t="str">
            <v>Div Ops-NE Electric</v>
          </cell>
          <cell r="Y2997" t="str">
            <v>75005310E</v>
          </cell>
          <cell r="Z2997" t="str">
            <v>MAE1000 - MA Electric Distribution PC</v>
          </cell>
          <cell r="AA2997" t="str">
            <v>NONE</v>
          </cell>
          <cell r="AB2997" t="str">
            <v>SUB #32 WALNUT STREET, ANDOVER</v>
          </cell>
          <cell r="AC2997" t="str">
            <v>A1 C0 X0</v>
          </cell>
          <cell r="AE2997">
            <v>7</v>
          </cell>
          <cell r="AF2997" t="str">
            <v>7</v>
          </cell>
          <cell r="AG2997">
            <v>41638</v>
          </cell>
          <cell r="AH2997">
            <v>480000</v>
          </cell>
          <cell r="AI2997" t="str">
            <v>1.10</v>
          </cell>
          <cell r="AJ2997" t="str">
            <v>.90</v>
          </cell>
        </row>
        <row r="2998">
          <cell r="A2998" t="str">
            <v>C035769</v>
          </cell>
          <cell r="B2998">
            <v>5310</v>
          </cell>
          <cell r="C2998" t="str">
            <v>Massachusetts - West</v>
          </cell>
          <cell r="D2998" t="str">
            <v>Water 31 Retirement D-Sub</v>
          </cell>
          <cell r="E2998" t="str">
            <v>P_Electric Distribution Sub MA</v>
          </cell>
          <cell r="F2998" t="str">
            <v>USSC0211W362 v2</v>
          </cell>
          <cell r="G2998" t="str">
            <v>45</v>
          </cell>
          <cell r="H2998" t="str">
            <v>27</v>
          </cell>
          <cell r="I2998" t="str">
            <v>HUDOCK, BRYAN</v>
          </cell>
          <cell r="J2998" t="str">
            <v>Asset Condition</v>
          </cell>
          <cell r="K2998" t="str">
            <v>D_REP-Substation Asset Replacement</v>
          </cell>
          <cell r="L2998" t="str">
            <v>Asset Replacement</v>
          </cell>
          <cell r="M2998" t="str">
            <v>Specific</v>
          </cell>
          <cell r="N2998" t="str">
            <v>Substation Asset Replacement</v>
          </cell>
          <cell r="O2998" t="str">
            <v>open</v>
          </cell>
          <cell r="P2998">
            <v>9203</v>
          </cell>
          <cell r="Q2998" t="str">
            <v>C35769</v>
          </cell>
          <cell r="R2998">
            <v>40260</v>
          </cell>
          <cell r="S2998" t="str">
            <v>vazjac</v>
          </cell>
          <cell r="U2998" t="str">
            <v>Retire Water Street #31 Indoor substation in Haverhill, MA. to address asset condition and safety concerns.</v>
          </cell>
          <cell r="V2998" t="str">
            <v xml:space="preserve">  </v>
          </cell>
          <cell r="W2998" t="str">
            <v>Convert Water Street Indoor substation load to 13kV to allow for the retirement of this indoor substation to address asset condition and safety concerns.</v>
          </cell>
          <cell r="X2998" t="str">
            <v>Div Ops-NE Electric</v>
          </cell>
          <cell r="Y2998" t="str">
            <v>75005310E</v>
          </cell>
          <cell r="Z2998" t="str">
            <v>MAE1000 - MA Electric Distribution PC</v>
          </cell>
          <cell r="AA2998" t="str">
            <v>NONE</v>
          </cell>
          <cell r="AB2998" t="str">
            <v>SUB #31 WATER STREET, HAVERHILL</v>
          </cell>
          <cell r="AC2998" t="str">
            <v>A1 C0 X0</v>
          </cell>
          <cell r="AE2998">
            <v>6</v>
          </cell>
          <cell r="AF2998" t="str">
            <v>6</v>
          </cell>
          <cell r="AG2998">
            <v>41638</v>
          </cell>
          <cell r="AH2998">
            <v>1520000</v>
          </cell>
          <cell r="AI2998" t="str">
            <v>1.10</v>
          </cell>
          <cell r="AJ2998" t="str">
            <v>.90</v>
          </cell>
        </row>
        <row r="2999">
          <cell r="A2999" t="str">
            <v>C035770</v>
          </cell>
          <cell r="B2999">
            <v>5310</v>
          </cell>
          <cell r="C2999" t="str">
            <v>Massachusetts - West</v>
          </cell>
          <cell r="D2999" t="str">
            <v>Water 32 Retirement D-Line</v>
          </cell>
          <cell r="E2999" t="str">
            <v>P_Electric Distribution Line MA</v>
          </cell>
          <cell r="F2999" t="str">
            <v>USSC0211W362 v2</v>
          </cell>
          <cell r="G2999" t="str">
            <v>45</v>
          </cell>
          <cell r="H2999" t="str">
            <v>27</v>
          </cell>
          <cell r="I2999" t="str">
            <v>HUDOCK, BRYAN</v>
          </cell>
          <cell r="J2999" t="str">
            <v>Asset Condition</v>
          </cell>
          <cell r="K2999" t="str">
            <v>D_Non-REP LINE OTHER</v>
          </cell>
          <cell r="L2999" t="str">
            <v>Asset Replacement</v>
          </cell>
          <cell r="M2999" t="str">
            <v>Specific</v>
          </cell>
          <cell r="N2999" t="str">
            <v>Substation Asset Replacement</v>
          </cell>
          <cell r="O2999" t="str">
            <v>open</v>
          </cell>
          <cell r="P2999">
            <v>9144</v>
          </cell>
          <cell r="Q2999" t="str">
            <v>C35770</v>
          </cell>
          <cell r="R2999">
            <v>40260</v>
          </cell>
          <cell r="S2999" t="str">
            <v>vazjac</v>
          </cell>
          <cell r="U2999" t="str">
            <v>Convert Walnut St and Water Street Indoor substation load to 13kV to allow for their retirement to address asset condition and safety concerns.</v>
          </cell>
          <cell r="V2999" t="str">
            <v xml:space="preserve">  </v>
          </cell>
          <cell r="W2999" t="str">
            <v>Convert Walnut St and Water Street Indoor substation load to 13kV to allow for their retirement to address asset condition and safety concerns.</v>
          </cell>
          <cell r="X2999" t="str">
            <v>Div Ops-NE Electric</v>
          </cell>
          <cell r="Y2999" t="str">
            <v>75005310E</v>
          </cell>
          <cell r="Z2999" t="str">
            <v>MAE1000 - MA Electric Distribution PC</v>
          </cell>
          <cell r="AA2999" t="str">
            <v>NONE</v>
          </cell>
          <cell r="AB2999" t="str">
            <v>MASS PLANT - MA 5310 - MAE1000</v>
          </cell>
          <cell r="AC2999" t="str">
            <v>A24 C0 X1</v>
          </cell>
          <cell r="AE2999">
            <v>6</v>
          </cell>
          <cell r="AF2999" t="str">
            <v>6</v>
          </cell>
          <cell r="AG2999">
            <v>41638</v>
          </cell>
          <cell r="AH2999">
            <v>7000000</v>
          </cell>
          <cell r="AI2999" t="str">
            <v>1.10</v>
          </cell>
          <cell r="AJ2999" t="str">
            <v>.90</v>
          </cell>
        </row>
        <row r="3000">
          <cell r="A3000" t="str">
            <v>C035778</v>
          </cell>
          <cell r="B3000">
            <v>5310</v>
          </cell>
          <cell r="C3000" t="str">
            <v>Massachusetts - West</v>
          </cell>
          <cell r="D3000" t="str">
            <v>Salem #2 Replace Transformer</v>
          </cell>
          <cell r="E3000" t="str">
            <v>P_Electric Distribution Sub MA</v>
          </cell>
          <cell r="F3000" t="str">
            <v>USSC-12-236 v2</v>
          </cell>
          <cell r="G3000" t="str">
            <v>37</v>
          </cell>
          <cell r="H3000" t="str">
            <v>21</v>
          </cell>
          <cell r="I3000" t="str">
            <v>ARTHUR, DAVID</v>
          </cell>
          <cell r="J3000" t="str">
            <v>Asset Condition</v>
          </cell>
          <cell r="K3000" t="str">
            <v>D_Non-REP SUB OTHER</v>
          </cell>
          <cell r="L3000" t="str">
            <v>Asset Replacement</v>
          </cell>
          <cell r="M3000" t="str">
            <v>Specific</v>
          </cell>
          <cell r="N3000" t="str">
            <v>Substation Asset Replacement</v>
          </cell>
          <cell r="O3000" t="str">
            <v>open</v>
          </cell>
          <cell r="P3000">
            <v>9189</v>
          </cell>
          <cell r="Q3000" t="str">
            <v>C35778</v>
          </cell>
          <cell r="R3000">
            <v>40261</v>
          </cell>
          <cell r="S3000" t="str">
            <v>dunnma</v>
          </cell>
          <cell r="U3000" t="str">
            <v>Replace Transformer at Salem #2</v>
          </cell>
          <cell r="V3000" t="str">
            <v xml:space="preserve">  </v>
          </cell>
          <cell r="W3000" t="str">
            <v xml:space="preserve">  </v>
          </cell>
          <cell r="X3000" t="str">
            <v>Div Ops-NE Electric</v>
          </cell>
          <cell r="Y3000" t="str">
            <v>75005310E</v>
          </cell>
          <cell r="Z3000" t="str">
            <v>MAE1000 - MA Electric Distribution PC</v>
          </cell>
          <cell r="AA3000" t="str">
            <v>NONE</v>
          </cell>
          <cell r="AB3000" t="str">
            <v>SUB #2 SALEM - VALLEY STREET, SALEM</v>
          </cell>
          <cell r="AC3000" t="str">
            <v>A1 C0 X0</v>
          </cell>
          <cell r="AE3000">
            <v>6</v>
          </cell>
          <cell r="AF3000" t="str">
            <v>6</v>
          </cell>
          <cell r="AG3000">
            <v>41570</v>
          </cell>
          <cell r="AH3000">
            <v>1995000</v>
          </cell>
          <cell r="AI3000" t="str">
            <v>1.10</v>
          </cell>
          <cell r="AJ3000" t="str">
            <v>.90</v>
          </cell>
        </row>
        <row r="3001">
          <cell r="A3001" t="str">
            <v>C035785</v>
          </cell>
          <cell r="B3001">
            <v>5310</v>
          </cell>
          <cell r="D3001" t="str">
            <v>Lighting Replacement</v>
          </cell>
          <cell r="E3001" t="str">
            <v>P_Electric GenPlant Fac IT Share MA</v>
          </cell>
          <cell r="G3001" t="str">
            <v>NONE</v>
          </cell>
          <cell r="H3001" t="str">
            <v>NONE</v>
          </cell>
          <cell r="O3001" t="str">
            <v>Closed</v>
          </cell>
          <cell r="Q3001" t="str">
            <v>C35785</v>
          </cell>
          <cell r="R3001">
            <v>40262</v>
          </cell>
          <cell r="S3001" t="str">
            <v>kendra</v>
          </cell>
          <cell r="U3001" t="str">
            <v>Replace lighting fixtures</v>
          </cell>
          <cell r="V3001" t="str">
            <v xml:space="preserve">  </v>
          </cell>
          <cell r="W3001" t="str">
            <v xml:space="preserve">  </v>
          </cell>
          <cell r="X3001" t="str">
            <v>Div Ops-NE Electric</v>
          </cell>
          <cell r="Y3001" t="str">
            <v>75005310E</v>
          </cell>
          <cell r="Z3001" t="str">
            <v>MAE1000 - MA Electric Distribution PC</v>
          </cell>
          <cell r="AA3001" t="str">
            <v>NONE</v>
          </cell>
          <cell r="AB3001" t="str">
            <v>SERVICE BLDG-245 SO MAIN STREET, HO</v>
          </cell>
          <cell r="AE3001">
            <v>1</v>
          </cell>
          <cell r="AF3001" t="str">
            <v>1</v>
          </cell>
          <cell r="AG3001">
            <v>40262</v>
          </cell>
          <cell r="AH3001">
            <v>16600</v>
          </cell>
          <cell r="AI3001">
            <v>1</v>
          </cell>
          <cell r="AJ3001">
            <v>1</v>
          </cell>
          <cell r="AK3001">
            <v>1</v>
          </cell>
          <cell r="AL3001">
            <v>0</v>
          </cell>
          <cell r="AM3001">
            <v>1</v>
          </cell>
          <cell r="AN3001">
            <v>1</v>
          </cell>
        </row>
        <row r="3002">
          <cell r="A3002" t="str">
            <v>C035822</v>
          </cell>
          <cell r="B3002">
            <v>5310</v>
          </cell>
          <cell r="D3002" t="str">
            <v>BSS_ 2246 Line Upgrades</v>
          </cell>
          <cell r="E3002" t="str">
            <v>P_Electric Distribution Line MA</v>
          </cell>
          <cell r="G3002" t="str">
            <v>40</v>
          </cell>
          <cell r="H3002" t="str">
            <v>NONE</v>
          </cell>
          <cell r="I3002" t="str">
            <v>PARENTEAU, STEVE</v>
          </cell>
          <cell r="J3002" t="str">
            <v>System Capacity &amp; Performance</v>
          </cell>
          <cell r="K3002" t="str">
            <v>D_REP-Engineering Reliability Review</v>
          </cell>
          <cell r="L3002" t="str">
            <v>Reliability - Dist</v>
          </cell>
          <cell r="M3002" t="str">
            <v>Specific</v>
          </cell>
          <cell r="O3002" t="str">
            <v>Closed</v>
          </cell>
          <cell r="P3002">
            <v>7855</v>
          </cell>
          <cell r="Q3002" t="str">
            <v>C35822</v>
          </cell>
          <cell r="R3002">
            <v>40262</v>
          </cell>
          <cell r="S3002" t="str">
            <v>willij</v>
          </cell>
          <cell r="U3002" t="str">
            <v>2246 Line Rehab from Read St to South Attleboro. Pls walk-in WR 7710360 to complete the remaining work on 5 additional structures (# 73,74, 76, 78, and 80)</v>
          </cell>
          <cell r="V3002" t="str">
            <v xml:space="preserve">Structures 82 and 83 of this line recently failed during a wind storm. These additional also require replacement. This project will be walked-in to the FY11. Pls complete work by the end of first quarter. Work was previously funded in FY10 under the pole </v>
          </cell>
          <cell r="W3002" t="str">
            <v xml:space="preserve">2246 Line Rehab from Read St to South Attleboro. Pls walk-in WR 7710360 to complete the remaining work on 5 additional structures (# 73,74, 78, 76 and 80.) in the first quarter of FY11. Strutures are in very poor shape. </v>
          </cell>
          <cell r="X3002" t="str">
            <v>Div Ops-NE Electric</v>
          </cell>
          <cell r="Y3002" t="str">
            <v>75005310E</v>
          </cell>
          <cell r="Z3002" t="str">
            <v>MAE1000 - MA Electric Distribution PC</v>
          </cell>
          <cell r="AA3002" t="str">
            <v>NONE</v>
          </cell>
          <cell r="AB3002" t="str">
            <v>MASS PLANT - MA 5310 - MAE1000</v>
          </cell>
          <cell r="AE3002">
            <v>2</v>
          </cell>
          <cell r="AF3002" t="str">
            <v>2</v>
          </cell>
          <cell r="AG3002">
            <v>41213</v>
          </cell>
          <cell r="AH3002">
            <v>300000</v>
          </cell>
          <cell r="AI3002">
            <v>0</v>
          </cell>
          <cell r="AJ3002">
            <v>0</v>
          </cell>
          <cell r="AK3002">
            <v>0</v>
          </cell>
          <cell r="AL3002">
            <v>0</v>
          </cell>
          <cell r="AM3002">
            <v>1</v>
          </cell>
          <cell r="AN3002">
            <v>1</v>
          </cell>
        </row>
        <row r="3003">
          <cell r="A3003" t="str">
            <v>C035842</v>
          </cell>
          <cell r="B3003">
            <v>5310</v>
          </cell>
          <cell r="C3003" t="str">
            <v>Distribution - NE South</v>
          </cell>
          <cell r="D3003" t="str">
            <v>DOTR-#604788 River Road Brid Uxbrig</v>
          </cell>
          <cell r="E3003" t="str">
            <v>P_Electric Distribution Line MA</v>
          </cell>
          <cell r="G3003" t="str">
            <v>49</v>
          </cell>
          <cell r="H3003" t="str">
            <v>15</v>
          </cell>
          <cell r="I3003" t="str">
            <v>CAPOBIANCO, THOMAS A.</v>
          </cell>
          <cell r="J3003" t="str">
            <v>Statutory/Regulatory</v>
          </cell>
          <cell r="L3003" t="str">
            <v>Public Requirements</v>
          </cell>
          <cell r="M3003" t="str">
            <v>Specific</v>
          </cell>
          <cell r="O3003" t="str">
            <v>open</v>
          </cell>
          <cell r="P3003">
            <v>8035</v>
          </cell>
          <cell r="Q3003" t="str">
            <v>C35842</v>
          </cell>
          <cell r="R3003">
            <v>40263</v>
          </cell>
          <cell r="S3003" t="str">
            <v>osimba</v>
          </cell>
          <cell r="U3003" t="str">
            <v>DOTR-MHD#604788 River Road Bridge Project in Uxbridge: Preliminary Engineering</v>
          </cell>
          <cell r="V3003" t="str">
            <v>This is a section 303 Mass-DOT project which means that Mass-DOT could reimburse National Grid up to 50% if we are able to perform our work on time and within agreed project schedule. Section 303 projects are project that are nomally non-reimbursable by M</v>
          </cell>
          <cell r="W3003" t="str">
            <v>Our work is being done in support of Mass-DOT project</v>
          </cell>
          <cell r="X3003" t="str">
            <v>Div Ops-NE Electric</v>
          </cell>
          <cell r="Y3003" t="str">
            <v>75005310E</v>
          </cell>
          <cell r="Z3003" t="str">
            <v>MAE1000 - MA Electric Distribution PC</v>
          </cell>
          <cell r="AA3003" t="str">
            <v>NONE</v>
          </cell>
          <cell r="AB3003" t="str">
            <v>MASS PLANT - MA 5310 - MAE1000</v>
          </cell>
          <cell r="AC3003" t="str">
            <v>A0 C2 X0</v>
          </cell>
          <cell r="AE3003">
            <v>1</v>
          </cell>
          <cell r="AF3003" t="str">
            <v>1</v>
          </cell>
          <cell r="AG3003">
            <v>40263</v>
          </cell>
          <cell r="AH3003">
            <v>5000</v>
          </cell>
        </row>
        <row r="3004">
          <cell r="A3004" t="str">
            <v>C035845</v>
          </cell>
          <cell r="B3004">
            <v>5310</v>
          </cell>
          <cell r="C3004" t="str">
            <v>Distribution - NE South</v>
          </cell>
          <cell r="D3004" t="str">
            <v>DOT #604161 Douglas Rd,Nbridge</v>
          </cell>
          <cell r="E3004" t="str">
            <v>P_Electric Distribution Line MA</v>
          </cell>
          <cell r="G3004" t="str">
            <v>49</v>
          </cell>
          <cell r="H3004" t="str">
            <v>15</v>
          </cell>
          <cell r="I3004" t="str">
            <v>CAPOBIANCO, THOMAS A.</v>
          </cell>
          <cell r="J3004" t="str">
            <v>Statutory/Regulatory</v>
          </cell>
          <cell r="L3004" t="str">
            <v>Public Requirements</v>
          </cell>
          <cell r="M3004" t="str">
            <v>Specific</v>
          </cell>
          <cell r="O3004" t="str">
            <v>open</v>
          </cell>
          <cell r="P3004">
            <v>8028</v>
          </cell>
          <cell r="Q3004" t="str">
            <v>C35845</v>
          </cell>
          <cell r="R3004">
            <v>40263</v>
          </cell>
          <cell r="S3004" t="str">
            <v>osimba</v>
          </cell>
          <cell r="U3004" t="str">
            <v>DOTR-MHD#604161 Douglas Road over Mumford River: Preliminary engineering to determine the scope of work</v>
          </cell>
          <cell r="V3004" t="str">
            <v xml:space="preserve">This is a reimbursable Mass-DOT project.  </v>
          </cell>
          <cell r="W3004" t="str">
            <v>Our work is being done in support of Mass-DOT project</v>
          </cell>
          <cell r="X3004" t="str">
            <v>Div Ops-NE Electric</v>
          </cell>
          <cell r="Y3004" t="str">
            <v>75005310E</v>
          </cell>
          <cell r="Z3004" t="str">
            <v>MAE1000 - MA Electric Distribution PC</v>
          </cell>
          <cell r="AA3004" t="str">
            <v>NONE</v>
          </cell>
          <cell r="AB3004" t="str">
            <v>MASS PLANT - MA 5310 - MAE1000</v>
          </cell>
          <cell r="AC3004" t="str">
            <v>A0 C1 X0</v>
          </cell>
          <cell r="AE3004">
            <v>1</v>
          </cell>
          <cell r="AF3004" t="str">
            <v>1</v>
          </cell>
          <cell r="AG3004">
            <v>40263</v>
          </cell>
          <cell r="AH3004">
            <v>5000</v>
          </cell>
        </row>
        <row r="3005">
          <cell r="A3005" t="str">
            <v>C035849</v>
          </cell>
          <cell r="B3005">
            <v>5310</v>
          </cell>
          <cell r="D3005" t="str">
            <v>Portable DFRs</v>
          </cell>
          <cell r="E3005" t="str">
            <v>P_Electric Transmission Sub MA</v>
          </cell>
          <cell r="G3005" t="str">
            <v>NONE</v>
          </cell>
          <cell r="H3005" t="str">
            <v>NONE</v>
          </cell>
          <cell r="I3005" t="str">
            <v>SWANSON, LEONARD</v>
          </cell>
          <cell r="J3005" t="str">
            <v>System Capacity &amp; Performance</v>
          </cell>
          <cell r="M3005" t="str">
            <v>Specific</v>
          </cell>
          <cell r="O3005" t="str">
            <v>Closed</v>
          </cell>
          <cell r="P3005">
            <v>11981</v>
          </cell>
          <cell r="Q3005" t="str">
            <v>C35849</v>
          </cell>
          <cell r="R3005">
            <v>40263</v>
          </cell>
          <cell r="S3005" t="str">
            <v>mccusj</v>
          </cell>
          <cell r="U3005" t="str">
            <v>Portable DFRs Co 05</v>
          </cell>
          <cell r="V3005" t="str">
            <v xml:space="preserve">Total DOA for this project is $118K, price will be divided by 5 funding numbers. An email will be sent out explaining how to address this. </v>
          </cell>
          <cell r="W3005" t="str">
            <v xml:space="preserve">  </v>
          </cell>
          <cell r="X3005" t="str">
            <v>Conversion Only</v>
          </cell>
          <cell r="Y3005" t="str">
            <v>99995310T</v>
          </cell>
          <cell r="Z3005" t="str">
            <v>FRT5000 - FR Transmission Profit Center</v>
          </cell>
          <cell r="AA3005" t="str">
            <v>NONE</v>
          </cell>
          <cell r="AB3005" t="str">
            <v xml:space="preserve">COMPANY 5310 LEVEL ELECT DIST </v>
          </cell>
          <cell r="AE3005">
            <v>2</v>
          </cell>
          <cell r="AF3005" t="str">
            <v>2</v>
          </cell>
          <cell r="AG3005">
            <v>41213</v>
          </cell>
          <cell r="AH3005">
            <v>118000</v>
          </cell>
          <cell r="AI3005">
            <v>0</v>
          </cell>
          <cell r="AJ3005">
            <v>1</v>
          </cell>
          <cell r="AK3005">
            <v>1</v>
          </cell>
          <cell r="AL3005">
            <v>0</v>
          </cell>
          <cell r="AM3005">
            <v>1</v>
          </cell>
          <cell r="AN3005">
            <v>1</v>
          </cell>
        </row>
        <row r="3006">
          <cell r="A3006" t="str">
            <v>C035869</v>
          </cell>
          <cell r="B3006">
            <v>5310</v>
          </cell>
          <cell r="D3006" t="str">
            <v>N. Andover Sewer Extension Project</v>
          </cell>
          <cell r="E3006" t="str">
            <v>P_Electric GenPlant Fac IT Share MA</v>
          </cell>
          <cell r="G3006" t="str">
            <v>NONE</v>
          </cell>
          <cell r="H3006" t="str">
            <v>NONE</v>
          </cell>
          <cell r="M3006" t="str">
            <v>Specific</v>
          </cell>
          <cell r="O3006" t="str">
            <v>open</v>
          </cell>
          <cell r="Q3006" t="str">
            <v>C35869</v>
          </cell>
          <cell r="R3006">
            <v>40266</v>
          </cell>
          <cell r="S3006" t="str">
            <v>delcam</v>
          </cell>
          <cell r="U3006" t="str">
            <v>Labor and materials to install the new sewer at the North Andover facility. The price includes engineering design and support.</v>
          </cell>
          <cell r="V3006" t="str">
            <v xml:space="preserve">  </v>
          </cell>
          <cell r="W3006" t="str">
            <v xml:space="preserve">  </v>
          </cell>
          <cell r="X3006" t="str">
            <v>Div Ops-NE Electric</v>
          </cell>
          <cell r="Y3006" t="str">
            <v>75005310E</v>
          </cell>
          <cell r="Z3006" t="str">
            <v>MAE1000 - MA Electric Distribution PC</v>
          </cell>
          <cell r="AA3006" t="str">
            <v>NONE</v>
          </cell>
          <cell r="AB3006" t="str">
            <v>DISTRICT OFFICE</v>
          </cell>
          <cell r="AC3006" t="str">
            <v>A2 C0 X0</v>
          </cell>
          <cell r="AE3006">
            <v>3</v>
          </cell>
          <cell r="AF3006" t="str">
            <v>3</v>
          </cell>
          <cell r="AG3006">
            <v>41078</v>
          </cell>
          <cell r="AH3006">
            <v>765000</v>
          </cell>
        </row>
        <row r="3007">
          <cell r="A3007" t="str">
            <v>C035873</v>
          </cell>
          <cell r="B3007">
            <v>5310</v>
          </cell>
          <cell r="D3007" t="str">
            <v>Newburyport-Seawall Renovation</v>
          </cell>
          <cell r="E3007" t="str">
            <v>P_Electric GenPlant Fac IT Share MA</v>
          </cell>
          <cell r="G3007" t="str">
            <v>NONE</v>
          </cell>
          <cell r="H3007" t="str">
            <v>NONE</v>
          </cell>
          <cell r="M3007" t="str">
            <v>Specific</v>
          </cell>
          <cell r="O3007" t="str">
            <v>open</v>
          </cell>
          <cell r="Q3007" t="str">
            <v>C35873</v>
          </cell>
          <cell r="R3007">
            <v>40266</v>
          </cell>
          <cell r="S3007" t="str">
            <v>delcam</v>
          </cell>
          <cell r="U3007" t="str">
            <v>Provide engineering services for the design of a seawall/bulkhead to replace damaged sectionof existing seawall. Provide all permitting services for construction of new section of seawall. Provide topographic and bathymetric survey to assess existing unde</v>
          </cell>
          <cell r="V3007" t="str">
            <v xml:space="preserve">  </v>
          </cell>
          <cell r="W3007" t="str">
            <v xml:space="preserve">  </v>
          </cell>
          <cell r="X3007" t="str">
            <v>Div Ops-NE Electric</v>
          </cell>
          <cell r="Y3007" t="str">
            <v>75005310E</v>
          </cell>
          <cell r="Z3007" t="str">
            <v>MAE1000 - MA Electric Distribution PC</v>
          </cell>
          <cell r="AA3007" t="str">
            <v>NONE</v>
          </cell>
          <cell r="AB3007" t="str">
            <v>DISTRIBUTION BLDG - WATER STREET, N</v>
          </cell>
          <cell r="AC3007" t="str">
            <v>A1 C0 X0</v>
          </cell>
          <cell r="AE3007">
            <v>1</v>
          </cell>
          <cell r="AF3007" t="str">
            <v>1</v>
          </cell>
          <cell r="AG3007">
            <v>40267</v>
          </cell>
          <cell r="AH3007">
            <v>101195</v>
          </cell>
        </row>
        <row r="3008">
          <cell r="A3008" t="str">
            <v>C035902</v>
          </cell>
          <cell r="B3008">
            <v>5310</v>
          </cell>
          <cell r="D3008" t="str">
            <v>CPC Lowell&amp;Quebec St-Repl PilotWire</v>
          </cell>
          <cell r="E3008" t="str">
            <v>P_Electric Distribution Sub MA</v>
          </cell>
          <cell r="G3008" t="str">
            <v>34</v>
          </cell>
          <cell r="H3008" t="str">
            <v>15</v>
          </cell>
          <cell r="I3008" t="str">
            <v>CERULLI, JOHN</v>
          </cell>
          <cell r="J3008" t="str">
            <v>Asset Condition</v>
          </cell>
          <cell r="K3008" t="str">
            <v>D_Non-REP SUB OTHER</v>
          </cell>
          <cell r="L3008" t="str">
            <v>Asset Replacement</v>
          </cell>
          <cell r="M3008" t="str">
            <v>Specific</v>
          </cell>
          <cell r="O3008" t="str">
            <v>cancelled</v>
          </cell>
          <cell r="P3008">
            <v>9163</v>
          </cell>
          <cell r="Q3008" t="str">
            <v>C35902</v>
          </cell>
          <cell r="R3008">
            <v>40267</v>
          </cell>
          <cell r="S3008" t="str">
            <v>knigch</v>
          </cell>
          <cell r="U3008" t="str">
            <v>replace pilot wire at CPC Lowell - Quebec St</v>
          </cell>
          <cell r="V3008" t="str">
            <v>Cancelled by John Cerulli, CPC Lowell is decommisioned.</v>
          </cell>
          <cell r="W3008" t="str">
            <v xml:space="preserve">  </v>
          </cell>
          <cell r="X3008" t="str">
            <v>Div Ops-NE Electric</v>
          </cell>
          <cell r="Y3008" t="str">
            <v>75005310E</v>
          </cell>
          <cell r="Z3008" t="str">
            <v>MAE1000 - MA Electric Distribution PC</v>
          </cell>
          <cell r="AA3008" t="str">
            <v>NONE</v>
          </cell>
          <cell r="AB3008" t="str">
            <v>SUB #17 QUEBEC STREET, LOWELL</v>
          </cell>
          <cell r="AE3008">
            <v>0</v>
          </cell>
          <cell r="AK3008">
            <v>41577</v>
          </cell>
        </row>
        <row r="3009">
          <cell r="A3009" t="str">
            <v>C035924</v>
          </cell>
          <cell r="B3009">
            <v>5310</v>
          </cell>
          <cell r="C3009" t="str">
            <v>Massachusetts - West</v>
          </cell>
          <cell r="D3009" t="str">
            <v>Thorn.#10-Norm#8-replace pilot wire</v>
          </cell>
          <cell r="E3009" t="str">
            <v>P_Electric Distribution Sub MA</v>
          </cell>
          <cell r="G3009" t="str">
            <v>39</v>
          </cell>
          <cell r="H3009" t="str">
            <v>16</v>
          </cell>
          <cell r="I3009" t="str">
            <v>KELLY, MICHAEL</v>
          </cell>
          <cell r="J3009" t="str">
            <v>Asset Condition</v>
          </cell>
          <cell r="K3009" t="str">
            <v>D_Non-REP SUB OTHER</v>
          </cell>
          <cell r="L3009" t="str">
            <v>Asset Replacement</v>
          </cell>
          <cell r="M3009" t="str">
            <v>Specific</v>
          </cell>
          <cell r="O3009" t="str">
            <v>open</v>
          </cell>
          <cell r="P3009">
            <v>9192</v>
          </cell>
          <cell r="Q3009" t="str">
            <v>C35924</v>
          </cell>
          <cell r="R3009">
            <v>40268</v>
          </cell>
          <cell r="S3009" t="str">
            <v>knigch</v>
          </cell>
          <cell r="U3009" t="str">
            <v>Replace pilot wiresystem from Everett - Thorndike. #10 - Norm #8</v>
          </cell>
          <cell r="V3009" t="str">
            <v xml:space="preserve">  </v>
          </cell>
          <cell r="W3009" t="str">
            <v xml:space="preserve">  </v>
          </cell>
          <cell r="X3009" t="str">
            <v>Div Ops-NE Electric</v>
          </cell>
          <cell r="Y3009" t="str">
            <v>75005310E</v>
          </cell>
          <cell r="Z3009" t="str">
            <v>MAE1000 - MA Electric Distribution PC</v>
          </cell>
          <cell r="AA3009" t="str">
            <v>NONE</v>
          </cell>
          <cell r="AB3009" t="str">
            <v>SUB #10 THORNDIKE, EVERETT</v>
          </cell>
          <cell r="AC3009" t="str">
            <v>A3 C0 X0</v>
          </cell>
          <cell r="AE3009">
            <v>2</v>
          </cell>
          <cell r="AF3009" t="str">
            <v>2</v>
          </cell>
          <cell r="AG3009">
            <v>41213</v>
          </cell>
          <cell r="AH3009">
            <v>417399</v>
          </cell>
        </row>
        <row r="3010">
          <cell r="A3010" t="str">
            <v>C035925</v>
          </cell>
          <cell r="B3010">
            <v>5310</v>
          </cell>
          <cell r="D3010" t="str">
            <v>ClarkRoadSub-SignalRESCO-Repl PW</v>
          </cell>
          <cell r="E3010" t="str">
            <v>P_Electric Distribution Sub MA</v>
          </cell>
          <cell r="G3010" t="str">
            <v>34</v>
          </cell>
          <cell r="H3010" t="str">
            <v>NONE</v>
          </cell>
          <cell r="I3010" t="str">
            <v>CERULLI, JOHN</v>
          </cell>
          <cell r="J3010" t="str">
            <v>Asset Condition</v>
          </cell>
          <cell r="K3010" t="str">
            <v>D_Non-REP SUB OTHER</v>
          </cell>
          <cell r="L3010" t="str">
            <v>Asset Replacement</v>
          </cell>
          <cell r="M3010" t="str">
            <v>Specific</v>
          </cell>
          <cell r="O3010" t="str">
            <v>initiated</v>
          </cell>
          <cell r="P3010">
            <v>9162</v>
          </cell>
          <cell r="Q3010" t="str">
            <v>C35925</v>
          </cell>
          <cell r="R3010">
            <v>40268</v>
          </cell>
          <cell r="S3010" t="str">
            <v>knigch</v>
          </cell>
          <cell r="U3010" t="str">
            <v>Replace Pilot Wire at Clark Road Sub - Signal RESCO</v>
          </cell>
          <cell r="V3010" t="str">
            <v xml:space="preserve">  </v>
          </cell>
          <cell r="W3010" t="str">
            <v xml:space="preserve">  </v>
          </cell>
          <cell r="X3010" t="str">
            <v>Div Ops-NE Electric</v>
          </cell>
          <cell r="Y3010" t="str">
            <v>75005310E</v>
          </cell>
          <cell r="Z3010" t="str">
            <v>MAE1000 - MA Electric Distribution PC</v>
          </cell>
          <cell r="AA3010" t="str">
            <v>NONE</v>
          </cell>
          <cell r="AB3010" t="str">
            <v>SIGNAL RESCO - CIS, NORTH ANDOVER</v>
          </cell>
          <cell r="AC3010" t="str">
            <v>A0 C0 X0</v>
          </cell>
          <cell r="AE3010">
            <v>0</v>
          </cell>
        </row>
        <row r="3011">
          <cell r="A3011" t="str">
            <v>C035929</v>
          </cell>
          <cell r="B3011">
            <v>5310</v>
          </cell>
          <cell r="D3011" t="str">
            <v>W. Newbury 47L2 Trans. Fuse Replace</v>
          </cell>
          <cell r="E3011" t="str">
            <v>P_Electric Distribution Sub MA</v>
          </cell>
          <cell r="G3011" t="str">
            <v>NONE</v>
          </cell>
          <cell r="H3011" t="str">
            <v>NONE</v>
          </cell>
          <cell r="M3011" t="str">
            <v>Specific</v>
          </cell>
          <cell r="O3011" t="str">
            <v>cancelled</v>
          </cell>
          <cell r="P3011">
            <v>7570</v>
          </cell>
          <cell r="Q3011" t="str">
            <v>C35929</v>
          </cell>
          <cell r="R3011">
            <v>40268</v>
          </cell>
          <cell r="S3011" t="str">
            <v>barys</v>
          </cell>
          <cell r="U3011" t="str">
            <v>Replace the West Newbury 47L2 transformer high side fuses with 300E type.</v>
          </cell>
          <cell r="V3011" t="str">
            <v xml:space="preserve">  </v>
          </cell>
          <cell r="W3011" t="str">
            <v xml:space="preserve">  </v>
          </cell>
          <cell r="X3011" t="str">
            <v>Div Ops-NE Electric</v>
          </cell>
          <cell r="Y3011" t="str">
            <v>75005310E</v>
          </cell>
          <cell r="Z3011" t="str">
            <v>MAE1000 - MA Electric Distribution PC</v>
          </cell>
          <cell r="AA3011" t="str">
            <v>NONE</v>
          </cell>
          <cell r="AB3011" t="str">
            <v>SUB #47 WEST NEWBURY - STEWART STRE</v>
          </cell>
          <cell r="AE3011">
            <v>0</v>
          </cell>
          <cell r="AK3011">
            <v>40486</v>
          </cell>
        </row>
        <row r="3012">
          <cell r="A3012" t="str">
            <v>C035962</v>
          </cell>
          <cell r="B3012">
            <v>5310</v>
          </cell>
          <cell r="D3012" t="str">
            <v>W. Newbury 47L2 Reconductoring</v>
          </cell>
          <cell r="E3012" t="str">
            <v>P_Electric Distribution Line MA</v>
          </cell>
          <cell r="G3012" t="str">
            <v>37</v>
          </cell>
          <cell r="H3012" t="str">
            <v>NONE</v>
          </cell>
          <cell r="I3012" t="str">
            <v>MICHEL, MICHAEL</v>
          </cell>
          <cell r="J3012" t="str">
            <v>System Capacity &amp; Performance</v>
          </cell>
          <cell r="K3012" t="str">
            <v>D_Non-REP LINE OTHER</v>
          </cell>
          <cell r="L3012" t="str">
            <v>Load Relief</v>
          </cell>
          <cell r="M3012" t="str">
            <v>Specific</v>
          </cell>
          <cell r="O3012" t="str">
            <v>cancelled</v>
          </cell>
          <cell r="P3012">
            <v>9140</v>
          </cell>
          <cell r="Q3012" t="str">
            <v>C35962</v>
          </cell>
          <cell r="R3012">
            <v>40269</v>
          </cell>
          <cell r="S3012" t="str">
            <v>barys</v>
          </cell>
          <cell r="U3012" t="str">
            <v>Reconductor the W. Newbury 47L2 feeder from pole 123 to pole 160 Main St. with 477 Al spacer cable. Remove existing 336 Al spacer cable.</v>
          </cell>
          <cell r="V3012" t="str">
            <v>Project 09140 approved in PPM.  This project approved on 10/08/10 so C35962 can bes used instead of issuing a new number.</v>
          </cell>
          <cell r="W3012" t="str">
            <v xml:space="preserve">  </v>
          </cell>
          <cell r="X3012" t="str">
            <v>Div Ops-NE Electric</v>
          </cell>
          <cell r="Y3012" t="str">
            <v>75005310E</v>
          </cell>
          <cell r="Z3012" t="str">
            <v>MAE1000 - MA Electric Distribution PC</v>
          </cell>
          <cell r="AA3012" t="str">
            <v>NONE</v>
          </cell>
          <cell r="AB3012" t="str">
            <v>SUB #47 WEST NEWBURY - STEWART STRE</v>
          </cell>
          <cell r="AE3012">
            <v>2</v>
          </cell>
          <cell r="AF3012" t="str">
            <v>2</v>
          </cell>
          <cell r="AG3012">
            <v>41213</v>
          </cell>
          <cell r="AH3012">
            <v>612352</v>
          </cell>
          <cell r="AK3012">
            <v>40855</v>
          </cell>
        </row>
        <row r="3013">
          <cell r="A3013" t="str">
            <v>C035963</v>
          </cell>
          <cell r="B3013">
            <v>5310</v>
          </cell>
          <cell r="D3013" t="str">
            <v>FaradaySt-NashuaSt-Repl PilotWire</v>
          </cell>
          <cell r="E3013" t="str">
            <v>P_Electric Distribution Sub MA</v>
          </cell>
          <cell r="F3013" t="str">
            <v>DCIG0311P378</v>
          </cell>
          <cell r="G3013" t="str">
            <v>40</v>
          </cell>
          <cell r="H3013" t="str">
            <v>17</v>
          </cell>
          <cell r="I3013" t="str">
            <v>EMBRIANO, JOHN</v>
          </cell>
          <cell r="J3013" t="str">
            <v>Asset Condition</v>
          </cell>
          <cell r="K3013" t="str">
            <v>D_Non-REP SUB OTHER</v>
          </cell>
          <cell r="L3013" t="str">
            <v>Asset Replacement</v>
          </cell>
          <cell r="M3013" t="str">
            <v>Program</v>
          </cell>
          <cell r="O3013" t="str">
            <v>open</v>
          </cell>
          <cell r="P3013">
            <v>9165</v>
          </cell>
          <cell r="Q3013" t="str">
            <v>C35963</v>
          </cell>
          <cell r="R3013">
            <v>40269</v>
          </cell>
          <cell r="S3013" t="str">
            <v>knigch</v>
          </cell>
          <cell r="U3013" t="str">
            <v>Replace Pilot Wire at Faraday St. - Nashua St.</v>
          </cell>
          <cell r="V3013" t="str">
            <v>Cancelled by John Cerulli. Work to be performed under upcoming 115kV Nashua Street relay replacement project.</v>
          </cell>
          <cell r="W3013" t="str">
            <v xml:space="preserve">  </v>
          </cell>
          <cell r="X3013" t="str">
            <v>Div Ops-NE Electric</v>
          </cell>
          <cell r="Y3013" t="str">
            <v>75005310E</v>
          </cell>
          <cell r="Z3013" t="str">
            <v>MAE1000 - MA Electric Distribution PC</v>
          </cell>
          <cell r="AA3013" t="str">
            <v>NONE</v>
          </cell>
          <cell r="AB3013" t="str">
            <v>SUB #11 FARADAY ST, WORCESTER</v>
          </cell>
          <cell r="AC3013" t="str">
            <v>A0 C0 X1</v>
          </cell>
          <cell r="AE3013">
            <v>3</v>
          </cell>
          <cell r="AF3013" t="str">
            <v>3</v>
          </cell>
          <cell r="AG3013">
            <v>41213</v>
          </cell>
          <cell r="AH3013">
            <v>44400</v>
          </cell>
        </row>
        <row r="3014">
          <cell r="A3014" t="str">
            <v>C035964</v>
          </cell>
          <cell r="B3014">
            <v>5310</v>
          </cell>
          <cell r="C3014" t="str">
            <v>Massachusetts - East</v>
          </cell>
          <cell r="D3014" t="str">
            <v>Nashua St. - Squantum St.</v>
          </cell>
          <cell r="E3014" t="str">
            <v>P_Electric Distribution Sub MA</v>
          </cell>
          <cell r="G3014" t="str">
            <v>27</v>
          </cell>
          <cell r="H3014" t="str">
            <v>20</v>
          </cell>
          <cell r="I3014" t="str">
            <v>CERULLI, JOHN</v>
          </cell>
          <cell r="J3014" t="str">
            <v>Asset Condition</v>
          </cell>
          <cell r="K3014" t="str">
            <v>D_Non-REP SUB OTHER</v>
          </cell>
          <cell r="L3014" t="str">
            <v>Asset Replacement</v>
          </cell>
          <cell r="M3014" t="str">
            <v>Specific</v>
          </cell>
          <cell r="O3014" t="str">
            <v>cancelled</v>
          </cell>
          <cell r="P3014">
            <v>9172</v>
          </cell>
          <cell r="Q3014" t="str">
            <v>C35964</v>
          </cell>
          <cell r="R3014">
            <v>40269</v>
          </cell>
          <cell r="S3014" t="str">
            <v>knigch</v>
          </cell>
          <cell r="U3014" t="str">
            <v>Replace Pilot Wire at Nashua St. - Squantum St.</v>
          </cell>
          <cell r="V3014" t="str">
            <v>Cancelled by John Cerulli.  Work to be done under Nashua Street 115kV relay replacement project.</v>
          </cell>
          <cell r="W3014" t="str">
            <v xml:space="preserve">  </v>
          </cell>
          <cell r="X3014" t="str">
            <v>Div Ops-NE Electric</v>
          </cell>
          <cell r="Y3014" t="str">
            <v>75005310E</v>
          </cell>
          <cell r="Z3014" t="str">
            <v>MAE1000 - MA Electric Distribution PC</v>
          </cell>
          <cell r="AA3014" t="str">
            <v>NONE</v>
          </cell>
          <cell r="AB3014" t="str">
            <v>SUB #25 NASHUA STREET, WORCESTER</v>
          </cell>
          <cell r="AE3014">
            <v>0</v>
          </cell>
          <cell r="AK3014">
            <v>41577</v>
          </cell>
        </row>
        <row r="3015">
          <cell r="A3015" t="str">
            <v>C035982</v>
          </cell>
          <cell r="B3015">
            <v>5310</v>
          </cell>
          <cell r="D3015" t="str">
            <v>Billerica 70L1 Reconductoring</v>
          </cell>
          <cell r="E3015" t="str">
            <v>P_Electric Distribution Line MA</v>
          </cell>
          <cell r="G3015" t="str">
            <v>23</v>
          </cell>
          <cell r="H3015" t="str">
            <v>NONE</v>
          </cell>
          <cell r="I3015" t="str">
            <v>LASA, ANTHONY</v>
          </cell>
          <cell r="J3015" t="str">
            <v>System Capacity &amp; Performance</v>
          </cell>
          <cell r="L3015" t="str">
            <v>Load Relief</v>
          </cell>
          <cell r="O3015" t="str">
            <v>cancelled</v>
          </cell>
          <cell r="P3015">
            <v>9087</v>
          </cell>
          <cell r="Q3015" t="str">
            <v>C35982</v>
          </cell>
          <cell r="R3015">
            <v>40269</v>
          </cell>
          <cell r="S3015" t="str">
            <v>barys</v>
          </cell>
          <cell r="U3015" t="str">
            <v>Reconductor the Billerica 70L1 feeder from High and Pollard Sts. to pole 36 High St., Billerica, MA. for 4,000 feet with 477 Al spacer  cable.</v>
          </cell>
          <cell r="V3015" t="str">
            <v xml:space="preserve">  </v>
          </cell>
          <cell r="W3015" t="str">
            <v xml:space="preserve">  </v>
          </cell>
          <cell r="X3015" t="str">
            <v>Div Ops-NE Electric</v>
          </cell>
          <cell r="Y3015" t="str">
            <v>75005310E</v>
          </cell>
          <cell r="Z3015" t="str">
            <v>MAE1000 - MA Electric Distribution PC</v>
          </cell>
          <cell r="AA3015" t="str">
            <v>NONE</v>
          </cell>
          <cell r="AB3015" t="str">
            <v>SUB #70 BILLERICA - OFF POLLARD STR</v>
          </cell>
          <cell r="AE3015">
            <v>0</v>
          </cell>
          <cell r="AK3015">
            <v>41032</v>
          </cell>
        </row>
        <row r="3016">
          <cell r="A3016" t="str">
            <v>C035983</v>
          </cell>
          <cell r="B3016">
            <v>5310</v>
          </cell>
          <cell r="D3016" t="str">
            <v>2389 Billerica Reconductoring</v>
          </cell>
          <cell r="E3016" t="str">
            <v>P_Electric Distribution Line MA</v>
          </cell>
          <cell r="G3016" t="str">
            <v>41</v>
          </cell>
          <cell r="H3016" t="str">
            <v>19</v>
          </cell>
          <cell r="I3016" t="str">
            <v>SAENZ, JENNY</v>
          </cell>
          <cell r="J3016" t="str">
            <v>System Capacity &amp; Performance</v>
          </cell>
          <cell r="K3016" t="str">
            <v>D_Non-REP LINE OTHER</v>
          </cell>
          <cell r="L3016" t="str">
            <v>Load Relief</v>
          </cell>
          <cell r="M3016" t="str">
            <v>Specific</v>
          </cell>
          <cell r="O3016" t="str">
            <v>initiated</v>
          </cell>
          <cell r="P3016">
            <v>9074</v>
          </cell>
          <cell r="Q3016" t="str">
            <v>C35983</v>
          </cell>
          <cell r="R3016">
            <v>40269</v>
          </cell>
          <cell r="S3016" t="str">
            <v>barys</v>
          </cell>
          <cell r="U3016" t="str">
            <v>Reconductor 2.3 miles of the 2389 from the Billerica #70 to the S. Billerica #18 substation with 795 ACSR.</v>
          </cell>
          <cell r="V3016" t="str">
            <v xml:space="preserve">  </v>
          </cell>
          <cell r="W3016" t="str">
            <v xml:space="preserve">  </v>
          </cell>
          <cell r="X3016" t="str">
            <v>Div Ops-NE Electric</v>
          </cell>
          <cell r="Y3016" t="str">
            <v>75005310E</v>
          </cell>
          <cell r="Z3016" t="str">
            <v>MAE1000 - MA Electric Distribution PC</v>
          </cell>
          <cell r="AA3016" t="str">
            <v>NONE</v>
          </cell>
          <cell r="AB3016" t="str">
            <v>MASS PLANT - MA 5310 - MAE1000</v>
          </cell>
          <cell r="AC3016" t="str">
            <v>A0 C0 X0</v>
          </cell>
          <cell r="AE3016">
            <v>0</v>
          </cell>
        </row>
        <row r="3017">
          <cell r="A3017" t="str">
            <v>C035985</v>
          </cell>
          <cell r="B3017">
            <v>5310</v>
          </cell>
          <cell r="D3017" t="str">
            <v>Union St. #348-EMC-Repl Pilot Wire</v>
          </cell>
          <cell r="E3017" t="str">
            <v>P_Electric Distribution Sub MA</v>
          </cell>
          <cell r="G3017" t="str">
            <v>34</v>
          </cell>
          <cell r="H3017" t="str">
            <v>15</v>
          </cell>
          <cell r="I3017" t="str">
            <v>CERULLI, JOHN</v>
          </cell>
          <cell r="J3017" t="str">
            <v>Asset Condition</v>
          </cell>
          <cell r="K3017" t="str">
            <v>D_Non-REP SUB OTHER</v>
          </cell>
          <cell r="L3017" t="str">
            <v>Asset Replacement</v>
          </cell>
          <cell r="M3017" t="str">
            <v>Specific</v>
          </cell>
          <cell r="O3017" t="str">
            <v>cancelled</v>
          </cell>
          <cell r="P3017">
            <v>9195</v>
          </cell>
          <cell r="Q3017" t="str">
            <v>C35985</v>
          </cell>
          <cell r="R3017">
            <v>40269</v>
          </cell>
          <cell r="S3017" t="str">
            <v>knigch</v>
          </cell>
          <cell r="U3017" t="str">
            <v>Replace Pilot Wire at Union St. #348 - EMC</v>
          </cell>
          <cell r="V3017" t="str">
            <v>Cancelled by John Cerulli.  Per Jeff Pond and Chris Araujo pilot wire in good shape and should be re-evaluated in FY18.</v>
          </cell>
          <cell r="W3017" t="str">
            <v xml:space="preserve">  </v>
          </cell>
          <cell r="X3017" t="str">
            <v>Div Ops-NE Electric</v>
          </cell>
          <cell r="Y3017" t="str">
            <v>75005310E</v>
          </cell>
          <cell r="Z3017" t="str">
            <v>MAE1000 - MA Electric Distribution PC</v>
          </cell>
          <cell r="AA3017" t="str">
            <v>NONE</v>
          </cell>
          <cell r="AB3017" t="str">
            <v>SUB #348-UNION ST, FRANKLIN, MA</v>
          </cell>
          <cell r="AE3017">
            <v>0</v>
          </cell>
          <cell r="AK3017">
            <v>41577</v>
          </cell>
        </row>
        <row r="3018">
          <cell r="A3018" t="str">
            <v>C035986</v>
          </cell>
          <cell r="B3018">
            <v>5310</v>
          </cell>
          <cell r="D3018" t="str">
            <v>Water St. T1 Transformer Repacement</v>
          </cell>
          <cell r="E3018" t="str">
            <v>P_Electric Distribution Sub MA</v>
          </cell>
          <cell r="G3018" t="str">
            <v>NONE</v>
          </cell>
          <cell r="H3018" t="str">
            <v>NONE</v>
          </cell>
          <cell r="O3018" t="str">
            <v>cancelled</v>
          </cell>
          <cell r="Q3018" t="str">
            <v>C35986</v>
          </cell>
          <cell r="R3018">
            <v>40269</v>
          </cell>
          <cell r="S3018" t="str">
            <v>barys</v>
          </cell>
          <cell r="U3018" t="str">
            <v xml:space="preserve">Replace the existing Water St. T1 23/4 kV transformer with a 7.5/9.375 MVA unit. </v>
          </cell>
          <cell r="V3018" t="str">
            <v xml:space="preserve">  </v>
          </cell>
          <cell r="W3018" t="str">
            <v xml:space="preserve">  </v>
          </cell>
          <cell r="X3018" t="str">
            <v>Div Ops-NE Electric</v>
          </cell>
          <cell r="Y3018" t="str">
            <v>75005310E</v>
          </cell>
          <cell r="Z3018" t="str">
            <v>MAE1000 - MA Electric Distribution PC</v>
          </cell>
          <cell r="AA3018" t="str">
            <v>NONE</v>
          </cell>
          <cell r="AB3018" t="str">
            <v>SUB #31 WATER STREET, HAVERHILL</v>
          </cell>
          <cell r="AE3018">
            <v>0</v>
          </cell>
          <cell r="AK3018">
            <v>40331</v>
          </cell>
        </row>
        <row r="3019">
          <cell r="A3019" t="str">
            <v>C035987</v>
          </cell>
          <cell r="B3019">
            <v>5310</v>
          </cell>
          <cell r="D3019" t="str">
            <v>N. Lawrence T1 and T2 Replacement</v>
          </cell>
          <cell r="E3019" t="str">
            <v>P_Electric Distribution Sub MA</v>
          </cell>
          <cell r="G3019" t="str">
            <v>NONE</v>
          </cell>
          <cell r="H3019" t="str">
            <v>NONE</v>
          </cell>
          <cell r="O3019" t="str">
            <v>cancelled</v>
          </cell>
          <cell r="Q3019" t="str">
            <v>C35987</v>
          </cell>
          <cell r="R3019">
            <v>40269</v>
          </cell>
          <cell r="S3019" t="str">
            <v>barys</v>
          </cell>
          <cell r="U3019" t="str">
            <v xml:space="preserve">Replace the N. Lawrence 23/4 kV T1 and T2 transformers with 12/16/20  MVA units. </v>
          </cell>
          <cell r="V3019" t="str">
            <v xml:space="preserve">  </v>
          </cell>
          <cell r="W3019" t="str">
            <v xml:space="preserve">  </v>
          </cell>
          <cell r="X3019" t="str">
            <v>Div Ops-NE Electric</v>
          </cell>
          <cell r="Y3019" t="str">
            <v>75005310E</v>
          </cell>
          <cell r="Z3019" t="str">
            <v>MAE1000 - MA Electric Distribution PC</v>
          </cell>
          <cell r="AA3019" t="str">
            <v>NONE</v>
          </cell>
          <cell r="AB3019" t="str">
            <v>SUB #6 NORTH LAWRENCE - WEST STREET</v>
          </cell>
          <cell r="AE3019">
            <v>0</v>
          </cell>
          <cell r="AK3019">
            <v>40310</v>
          </cell>
        </row>
        <row r="3020">
          <cell r="A3020" t="str">
            <v>C036002</v>
          </cell>
          <cell r="B3020">
            <v>5310</v>
          </cell>
          <cell r="D3020" t="str">
            <v>Lawrence #1 Load Transfers</v>
          </cell>
          <cell r="E3020" t="str">
            <v>P_Electric Distribution Line MA</v>
          </cell>
          <cell r="G3020" t="str">
            <v>30</v>
          </cell>
          <cell r="H3020" t="str">
            <v>NONE</v>
          </cell>
          <cell r="I3020" t="str">
            <v>BARYS, FRANCIS R</v>
          </cell>
          <cell r="J3020" t="str">
            <v>System Capacity &amp; Performance</v>
          </cell>
          <cell r="K3020" t="str">
            <v>D_Non-REP LINE OTHER</v>
          </cell>
          <cell r="L3020" t="str">
            <v>Load Relief</v>
          </cell>
          <cell r="M3020" t="str">
            <v>Specific</v>
          </cell>
          <cell r="O3020" t="str">
            <v>cancelled</v>
          </cell>
          <cell r="P3020">
            <v>9116</v>
          </cell>
          <cell r="Q3020" t="str">
            <v>C36002</v>
          </cell>
          <cell r="R3020">
            <v>40269</v>
          </cell>
          <cell r="S3020" t="str">
            <v>barys</v>
          </cell>
          <cell r="U3020" t="str">
            <v>Convert and transfer 500 KVA from Lawrence 1J9 to S. Union 61L1. Open switch at pole 264 S. Union St. and close switch at pole 270 S. Union St. _x000D_
_x000D_
Convert and transfer 657 KVA from Lawrence 1J4 to S. Union 61L1. Convert from pole 28</v>
          </cell>
          <cell r="V3020" t="str">
            <v>The Lawrence #1 T1 and T2 transformers were re-rated. Load is expected to remain within loading through 2027. The project has been cancelled.</v>
          </cell>
          <cell r="W3020" t="str">
            <v xml:space="preserve">  </v>
          </cell>
          <cell r="X3020" t="str">
            <v>Div Ops-NE Electric</v>
          </cell>
          <cell r="Y3020" t="str">
            <v>75005310E</v>
          </cell>
          <cell r="Z3020" t="str">
            <v>MAE1000 - MA Electric Distribution PC</v>
          </cell>
          <cell r="AA3020" t="str">
            <v>NONE</v>
          </cell>
          <cell r="AB3020" t="str">
            <v>SUB #1 LAWRENCE - SOUTH CANAL STREE</v>
          </cell>
          <cell r="AE3020">
            <v>0</v>
          </cell>
          <cell r="AK3020">
            <v>40765</v>
          </cell>
        </row>
        <row r="3021">
          <cell r="A3021" t="str">
            <v>C036004</v>
          </cell>
          <cell r="B3021">
            <v>5310</v>
          </cell>
          <cell r="D3021" t="str">
            <v>East Methuen Transfomer Replacement</v>
          </cell>
          <cell r="E3021" t="str">
            <v>P_Electric Distribution Sub MA</v>
          </cell>
          <cell r="G3021" t="str">
            <v>NONE</v>
          </cell>
          <cell r="H3021" t="str">
            <v>NONE</v>
          </cell>
          <cell r="O3021" t="str">
            <v>cancelled</v>
          </cell>
          <cell r="Q3021" t="str">
            <v>C36004</v>
          </cell>
          <cell r="R3021">
            <v>40269</v>
          </cell>
          <cell r="S3021" t="str">
            <v>barys</v>
          </cell>
          <cell r="U3021" t="str">
            <v>Replace the 115/13 kV T1 and T2 transformers with 33/44/55 MVA units.</v>
          </cell>
          <cell r="V3021" t="str">
            <v xml:space="preserve">  </v>
          </cell>
          <cell r="W3021" t="str">
            <v xml:space="preserve">  </v>
          </cell>
          <cell r="X3021" t="str">
            <v>Div Ops-NE Electric</v>
          </cell>
          <cell r="Y3021" t="str">
            <v>75005310E</v>
          </cell>
          <cell r="Z3021" t="str">
            <v>MAE1000 - MA Electric Distribution PC</v>
          </cell>
          <cell r="AA3021" t="str">
            <v>NONE</v>
          </cell>
          <cell r="AB3021" t="str">
            <v>SUB #74 EAST METHUEN, METHUEN</v>
          </cell>
          <cell r="AE3021">
            <v>0</v>
          </cell>
          <cell r="AK3021">
            <v>40310</v>
          </cell>
        </row>
        <row r="3022">
          <cell r="A3022" t="str">
            <v>C036008</v>
          </cell>
          <cell r="B3022">
            <v>5310</v>
          </cell>
          <cell r="C3022" t="str">
            <v>Massachusetts - West</v>
          </cell>
          <cell r="D3022" t="str">
            <v>Ward Hill 43L4 Feeder Position</v>
          </cell>
          <cell r="E3022" t="str">
            <v>P_Electric Distribution Sub MA</v>
          </cell>
          <cell r="G3022" t="str">
            <v>23</v>
          </cell>
          <cell r="H3022" t="str">
            <v>NONE</v>
          </cell>
          <cell r="I3022" t="str">
            <v>PRIFTI, ELTON</v>
          </cell>
          <cell r="J3022" t="str">
            <v>System Capacity &amp; Performance</v>
          </cell>
          <cell r="K3022" t="str">
            <v>D_Non-REP SUB OTHER</v>
          </cell>
          <cell r="L3022" t="str">
            <v>Load Relief</v>
          </cell>
          <cell r="M3022" t="str">
            <v>Specific</v>
          </cell>
          <cell r="O3022" t="str">
            <v>cancelled</v>
          </cell>
          <cell r="P3022">
            <v>9201</v>
          </cell>
          <cell r="Q3022" t="str">
            <v>C36008</v>
          </cell>
          <cell r="R3022">
            <v>40269</v>
          </cell>
          <cell r="S3022" t="str">
            <v>barys</v>
          </cell>
          <cell r="U3022" t="str">
            <v>Install 3-333 kVA regulators at the Ward Hill 43L4 feeder position at the new 115/13 kV substation. Remove the existing 43L4 modular feeder position.</v>
          </cell>
          <cell r="V3022" t="str">
            <v xml:space="preserve">  </v>
          </cell>
          <cell r="W3022" t="str">
            <v xml:space="preserve">  </v>
          </cell>
          <cell r="X3022" t="str">
            <v>Div Ops-NE Electric</v>
          </cell>
          <cell r="Y3022" t="str">
            <v>75005310E</v>
          </cell>
          <cell r="Z3022" t="str">
            <v>MAE1000 - MA Electric Distribution PC</v>
          </cell>
          <cell r="AA3022" t="str">
            <v>NONE</v>
          </cell>
          <cell r="AB3022" t="str">
            <v>SUB #43 WARD HILL - OFF CROSS ROAD,</v>
          </cell>
          <cell r="AE3022">
            <v>0</v>
          </cell>
          <cell r="AK3022">
            <v>41438</v>
          </cell>
        </row>
        <row r="3023">
          <cell r="A3023" t="str">
            <v>C036011</v>
          </cell>
          <cell r="B3023">
            <v>5310</v>
          </cell>
          <cell r="D3023" t="str">
            <v>S. Broadway 2369 CT Ratio Change</v>
          </cell>
          <cell r="E3023" t="str">
            <v>P_Electric Distribution Sub MA</v>
          </cell>
          <cell r="G3023" t="str">
            <v>NONE</v>
          </cell>
          <cell r="H3023" t="str">
            <v>NONE</v>
          </cell>
          <cell r="I3023" t="str">
            <v>PRIFTI, ELTON</v>
          </cell>
          <cell r="O3023" t="str">
            <v>cancelled</v>
          </cell>
          <cell r="P3023">
            <v>9188</v>
          </cell>
          <cell r="Q3023" t="str">
            <v>C36011</v>
          </cell>
          <cell r="R3023">
            <v>40269</v>
          </cell>
          <cell r="S3023" t="str">
            <v>barys</v>
          </cell>
          <cell r="U3023" t="str">
            <v>Change the CT ratios on the 2369, 55-69 and 2355 circuit beakers at the South Broadway substation to eliminate the existing 812 amp capacity limit. Records show the current setting at 800 amps. The new ratio setting should have a mini</v>
          </cell>
          <cell r="V3023" t="str">
            <v xml:space="preserve">  </v>
          </cell>
          <cell r="W3023" t="str">
            <v xml:space="preserve">  </v>
          </cell>
          <cell r="X3023" t="str">
            <v>Div Ops-NE Electric</v>
          </cell>
          <cell r="Y3023" t="str">
            <v>75005310E</v>
          </cell>
          <cell r="Z3023" t="str">
            <v>MAE1000 - MA Electric Distribution PC</v>
          </cell>
          <cell r="AA3023" t="str">
            <v>NONE</v>
          </cell>
          <cell r="AB3023" t="str">
            <v>SUB #45 SOUTH BROADWAY, LAWRENCE</v>
          </cell>
          <cell r="AE3023">
            <v>0</v>
          </cell>
          <cell r="AK3023">
            <v>41438</v>
          </cell>
        </row>
        <row r="3024">
          <cell r="A3024" t="str">
            <v>C036012</v>
          </cell>
          <cell r="B3024">
            <v>5310</v>
          </cell>
          <cell r="D3024" t="str">
            <v>South Union 61L1 Feeder Upgrade</v>
          </cell>
          <cell r="E3024" t="str">
            <v>P_Electric Distribution Sub MA</v>
          </cell>
          <cell r="G3024" t="str">
            <v>31</v>
          </cell>
          <cell r="H3024" t="str">
            <v>NONE</v>
          </cell>
          <cell r="I3024" t="str">
            <v>PRIFTI, ELTON</v>
          </cell>
          <cell r="J3024" t="str">
            <v>System Capacity &amp; Performance</v>
          </cell>
          <cell r="K3024" t="str">
            <v>D_Non-REP SUB OTHER</v>
          </cell>
          <cell r="L3024" t="str">
            <v>Load Relief</v>
          </cell>
          <cell r="M3024" t="str">
            <v>Specific</v>
          </cell>
          <cell r="O3024" t="str">
            <v>Closed</v>
          </cell>
          <cell r="P3024">
            <v>9191</v>
          </cell>
          <cell r="Q3024" t="str">
            <v>C36012</v>
          </cell>
          <cell r="R3024">
            <v>40269</v>
          </cell>
          <cell r="S3024" t="str">
            <v>barys</v>
          </cell>
          <cell r="U3024" t="str">
            <v>Install a new modular feeder position at the S. Union 61 substation to replace the existing 61L1 feeder position.</v>
          </cell>
          <cell r="V3024" t="str">
            <v xml:space="preserve">  </v>
          </cell>
          <cell r="W3024" t="str">
            <v xml:space="preserve">  </v>
          </cell>
          <cell r="X3024" t="str">
            <v>Div Ops-NE Electric</v>
          </cell>
          <cell r="Y3024" t="str">
            <v>75005310E</v>
          </cell>
          <cell r="Z3024" t="str">
            <v>MAE1000 - MA Electric Distribution PC</v>
          </cell>
          <cell r="AA3024" t="str">
            <v>NONE</v>
          </cell>
          <cell r="AB3024" t="str">
            <v>SUB #61 SOUTH UNION STREET, LAWRENC</v>
          </cell>
          <cell r="AE3024">
            <v>0</v>
          </cell>
        </row>
        <row r="3025">
          <cell r="A3025" t="str">
            <v>C036014</v>
          </cell>
          <cell r="B3025">
            <v>5310</v>
          </cell>
          <cell r="D3025" t="str">
            <v>Boulevard Transformer Replacement</v>
          </cell>
          <cell r="E3025" t="str">
            <v>P_Electric Distribution Sub MA</v>
          </cell>
          <cell r="G3025" t="str">
            <v>NONE</v>
          </cell>
          <cell r="H3025" t="str">
            <v>NONE</v>
          </cell>
          <cell r="O3025" t="str">
            <v>cancelled</v>
          </cell>
          <cell r="Q3025" t="str">
            <v>C36014</v>
          </cell>
          <cell r="R3025">
            <v>40269</v>
          </cell>
          <cell r="S3025" t="str">
            <v>barys</v>
          </cell>
          <cell r="U3025" t="str">
            <v>Replace the Boulevard T1 and T2 23/13 kV transformers with 12/16/20 MVA units.</v>
          </cell>
          <cell r="V3025" t="str">
            <v xml:space="preserve">  </v>
          </cell>
          <cell r="W3025" t="str">
            <v xml:space="preserve">  </v>
          </cell>
          <cell r="X3025" t="str">
            <v>Div Ops-NE Electric</v>
          </cell>
          <cell r="Y3025" t="str">
            <v>75005310E</v>
          </cell>
          <cell r="Z3025" t="str">
            <v>MAE1000 - MA Electric Distribution PC</v>
          </cell>
          <cell r="AA3025" t="str">
            <v>NONE</v>
          </cell>
          <cell r="AB3025" t="str">
            <v>SUB #77 BOULEVARD STREET, LOWELL</v>
          </cell>
          <cell r="AE3025">
            <v>0</v>
          </cell>
          <cell r="AK3025">
            <v>40310</v>
          </cell>
        </row>
        <row r="3026">
          <cell r="A3026" t="str">
            <v>C036015</v>
          </cell>
          <cell r="B3026">
            <v>5310</v>
          </cell>
          <cell r="D3026" t="str">
            <v>E. Tewksbury Transf. Replacements</v>
          </cell>
          <cell r="E3026" t="str">
            <v>P_Electric Distribution Sub MA</v>
          </cell>
          <cell r="G3026" t="str">
            <v>NONE</v>
          </cell>
          <cell r="H3026" t="str">
            <v>NONE</v>
          </cell>
          <cell r="O3026" t="str">
            <v>cancelled</v>
          </cell>
          <cell r="Q3026" t="str">
            <v>C36015</v>
          </cell>
          <cell r="R3026">
            <v>40269</v>
          </cell>
          <cell r="S3026" t="str">
            <v>barys</v>
          </cell>
          <cell r="U3026" t="str">
            <v xml:space="preserve">Replace the existing E. Tewksbury T1 and T2 transformers with 33/44/55 MVA units. </v>
          </cell>
          <cell r="V3026" t="str">
            <v xml:space="preserve">  </v>
          </cell>
          <cell r="W3026" t="str">
            <v xml:space="preserve">  </v>
          </cell>
          <cell r="X3026" t="str">
            <v>Div Ops-NE Electric</v>
          </cell>
          <cell r="Y3026" t="str">
            <v>75005310E</v>
          </cell>
          <cell r="Z3026" t="str">
            <v>MAE1000 - MA Electric Distribution PC</v>
          </cell>
          <cell r="AA3026" t="str">
            <v>NONE</v>
          </cell>
          <cell r="AB3026" t="str">
            <v>SUB #59 EAST TEWKSBURY, TEWKSBURY</v>
          </cell>
          <cell r="AE3026">
            <v>0</v>
          </cell>
          <cell r="AK3026">
            <v>40331</v>
          </cell>
        </row>
        <row r="3027">
          <cell r="A3027" t="str">
            <v>C036016</v>
          </cell>
          <cell r="B3027">
            <v>5310</v>
          </cell>
          <cell r="D3027" t="str">
            <v>Beach Rd. 7L1/7L3 Tie</v>
          </cell>
          <cell r="E3027" t="str">
            <v>P_Electric Distribution Line MA</v>
          </cell>
          <cell r="G3027" t="str">
            <v>30</v>
          </cell>
          <cell r="H3027" t="str">
            <v>NONE</v>
          </cell>
          <cell r="I3027" t="str">
            <v>BARYS, FRANCIS R</v>
          </cell>
          <cell r="J3027" t="str">
            <v>System Capacity &amp; Performance</v>
          </cell>
          <cell r="K3027" t="str">
            <v>D_Non-REP LINE OTHER</v>
          </cell>
          <cell r="L3027" t="str">
            <v>Reliability - Dist</v>
          </cell>
          <cell r="M3027" t="str">
            <v>Specific</v>
          </cell>
          <cell r="O3027" t="str">
            <v>cancelled</v>
          </cell>
          <cell r="P3027">
            <v>9083</v>
          </cell>
          <cell r="Q3027" t="str">
            <v>C36016</v>
          </cell>
          <cell r="R3027">
            <v>40269</v>
          </cell>
          <cell r="S3027" t="str">
            <v>barys</v>
          </cell>
          <cell r="U3027" t="str">
            <v>Install 500 feet of express 477 Al spacer cable from pole 17-1 and pole 20 Beach Rd. Install a normally open loadbreak switch on pole 20.</v>
          </cell>
          <cell r="V3027" t="str">
            <v xml:space="preserve">  </v>
          </cell>
          <cell r="W3027" t="str">
            <v xml:space="preserve">  </v>
          </cell>
          <cell r="X3027" t="str">
            <v>Div Ops-NE Electric</v>
          </cell>
          <cell r="Y3027" t="str">
            <v>75005310E</v>
          </cell>
          <cell r="Z3027" t="str">
            <v>MAE1000 - MA Electric Distribution PC</v>
          </cell>
          <cell r="AA3027" t="str">
            <v>NONE</v>
          </cell>
          <cell r="AB3027" t="str">
            <v>SUB #7 BEACH ROAD, SALISBURY</v>
          </cell>
          <cell r="AE3027">
            <v>0</v>
          </cell>
          <cell r="AK3027">
            <v>40624</v>
          </cell>
        </row>
        <row r="3028">
          <cell r="A3028" t="str">
            <v>C036017</v>
          </cell>
          <cell r="B3028">
            <v>5310</v>
          </cell>
          <cell r="D3028" t="str">
            <v>Ward Hill Second 115/13 kV Transf.</v>
          </cell>
          <cell r="E3028" t="str">
            <v>P_Electric Distribution Sub MA</v>
          </cell>
          <cell r="G3028" t="str">
            <v>41</v>
          </cell>
          <cell r="H3028" t="str">
            <v>NONE</v>
          </cell>
          <cell r="I3028" t="str">
            <v>BARYS, FRANCIS R</v>
          </cell>
          <cell r="J3028" t="str">
            <v>System Capacity &amp; Performance</v>
          </cell>
          <cell r="K3028" t="str">
            <v>D_Non-REP SUB OTHER</v>
          </cell>
          <cell r="L3028" t="str">
            <v>Reliability - Dist</v>
          </cell>
          <cell r="M3028" t="str">
            <v>Specific</v>
          </cell>
          <cell r="O3028" t="str">
            <v>cancelled</v>
          </cell>
          <cell r="P3028">
            <v>9202</v>
          </cell>
          <cell r="Q3028" t="str">
            <v>C36017</v>
          </cell>
          <cell r="R3028">
            <v>40269</v>
          </cell>
          <cell r="S3028" t="str">
            <v>barys</v>
          </cell>
          <cell r="U3028" t="str">
            <v>Install the second 115/13 kV, 33/44/55 MVA transformer, 1-3.6 MVAR capacitor  and 4-13 kV circuit breakers.</v>
          </cell>
          <cell r="V3028" t="str">
            <v xml:space="preserve">  </v>
          </cell>
          <cell r="W3028" t="str">
            <v xml:space="preserve">  </v>
          </cell>
          <cell r="X3028" t="str">
            <v>Div Ops-NE Electric</v>
          </cell>
          <cell r="Y3028" t="str">
            <v>75005310E</v>
          </cell>
          <cell r="Z3028" t="str">
            <v>MAE1000 - MA Electric Distribution PC</v>
          </cell>
          <cell r="AA3028" t="str">
            <v>NONE</v>
          </cell>
          <cell r="AB3028" t="str">
            <v>SUB #43 WARD HILL - OFF CROSS ROAD,</v>
          </cell>
          <cell r="AE3028">
            <v>0</v>
          </cell>
          <cell r="AK3028">
            <v>40625</v>
          </cell>
        </row>
        <row r="3029">
          <cell r="A3029" t="str">
            <v>C036018</v>
          </cell>
          <cell r="B3029">
            <v>5310</v>
          </cell>
          <cell r="D3029" t="str">
            <v>N. Andover Jct. Second Transformer</v>
          </cell>
          <cell r="E3029" t="str">
            <v>P_Electric Distribution Sub MA</v>
          </cell>
          <cell r="G3029" t="str">
            <v>36</v>
          </cell>
          <cell r="H3029" t="str">
            <v>NONE</v>
          </cell>
          <cell r="I3029" t="str">
            <v>BARYS, FRANCIS R</v>
          </cell>
          <cell r="J3029" t="str">
            <v>System Capacity &amp; Performance</v>
          </cell>
          <cell r="K3029" t="str">
            <v>D_Non-REP SUB OTHER</v>
          </cell>
          <cell r="L3029" t="str">
            <v>Reliability - Dist</v>
          </cell>
          <cell r="M3029" t="str">
            <v>Specific</v>
          </cell>
          <cell r="O3029" t="str">
            <v>cancelled</v>
          </cell>
          <cell r="P3029">
            <v>9171</v>
          </cell>
          <cell r="Q3029" t="str">
            <v>C36018</v>
          </cell>
          <cell r="R3029">
            <v>40269</v>
          </cell>
          <cell r="S3029" t="str">
            <v>barys</v>
          </cell>
          <cell r="U3029" t="str">
            <v>Install a second 23/13 kV, 12/16/20 MVA transformer, 1-23 kV 1200 amp circuit breaker and 2-600 amp 13 kV circuit breakers.</v>
          </cell>
          <cell r="V3029" t="str">
            <v xml:space="preserve">  </v>
          </cell>
          <cell r="W3029" t="str">
            <v xml:space="preserve">  </v>
          </cell>
          <cell r="X3029" t="str">
            <v>Div Ops-NE Electric</v>
          </cell>
          <cell r="Y3029" t="str">
            <v>75005310E</v>
          </cell>
          <cell r="Z3029" t="str">
            <v>MAE1000 - MA Electric Distribution PC</v>
          </cell>
          <cell r="AA3029" t="str">
            <v>NONE</v>
          </cell>
          <cell r="AB3029" t="str">
            <v xml:space="preserve">SUB #71 NO ANDOVER JCT-OFF CHARLES </v>
          </cell>
          <cell r="AE3029">
            <v>0</v>
          </cell>
          <cell r="AK3029">
            <v>40624</v>
          </cell>
        </row>
        <row r="3030">
          <cell r="A3030" t="str">
            <v>C036019</v>
          </cell>
          <cell r="B3030">
            <v>5310</v>
          </cell>
          <cell r="D3030" t="str">
            <v>North Andover Jct. Third Feeder</v>
          </cell>
          <cell r="E3030" t="str">
            <v>P_Electric Distribution Sub MA</v>
          </cell>
          <cell r="G3030" t="str">
            <v>23</v>
          </cell>
          <cell r="H3030" t="str">
            <v>NONE</v>
          </cell>
          <cell r="I3030" t="str">
            <v>BARYS, FRANCIS R</v>
          </cell>
          <cell r="J3030" t="str">
            <v>System Capacity &amp; Performance</v>
          </cell>
          <cell r="K3030" t="str">
            <v>D_Non-REP SUB OTHER</v>
          </cell>
          <cell r="L3030" t="str">
            <v>Reliability - Dist</v>
          </cell>
          <cell r="M3030" t="str">
            <v>Specific</v>
          </cell>
          <cell r="O3030" t="str">
            <v>cancelled</v>
          </cell>
          <cell r="P3030">
            <v>9179</v>
          </cell>
          <cell r="Q3030" t="str">
            <v>C36019</v>
          </cell>
          <cell r="R3030">
            <v>40269</v>
          </cell>
          <cell r="S3030" t="str">
            <v>barys</v>
          </cell>
          <cell r="U3030" t="str">
            <v>Install a third 13 kV distribution feeder position.</v>
          </cell>
          <cell r="V3030" t="str">
            <v xml:space="preserve">  </v>
          </cell>
          <cell r="W3030" t="str">
            <v xml:space="preserve">  </v>
          </cell>
          <cell r="X3030" t="str">
            <v>Div Ops-NE Electric</v>
          </cell>
          <cell r="Y3030" t="str">
            <v>75005310E</v>
          </cell>
          <cell r="Z3030" t="str">
            <v>MAE1000 - MA Electric Distribution PC</v>
          </cell>
          <cell r="AA3030" t="str">
            <v>NONE</v>
          </cell>
          <cell r="AB3030" t="str">
            <v xml:space="preserve">SUB #71 NO ANDOVER JCT-OFF CHARLES </v>
          </cell>
          <cell r="AE3030">
            <v>0</v>
          </cell>
          <cell r="AK3030">
            <v>40624</v>
          </cell>
        </row>
        <row r="3031">
          <cell r="A3031" t="str">
            <v>C036021</v>
          </cell>
          <cell r="B3031">
            <v>5310</v>
          </cell>
          <cell r="D3031" t="str">
            <v>N. Andover Jct. Third Feeder-Line</v>
          </cell>
          <cell r="E3031" t="str">
            <v>P_Electric Distribution Line MA</v>
          </cell>
          <cell r="G3031" t="str">
            <v>36</v>
          </cell>
          <cell r="H3031" t="str">
            <v>NONE</v>
          </cell>
          <cell r="I3031" t="str">
            <v>BARYS, FRANCIS R</v>
          </cell>
          <cell r="J3031" t="str">
            <v>System Capacity &amp; Performance</v>
          </cell>
          <cell r="K3031" t="str">
            <v>D_Non-REP LINE OTHER</v>
          </cell>
          <cell r="L3031" t="str">
            <v>Reliability - Dist</v>
          </cell>
          <cell r="M3031" t="str">
            <v>Specific</v>
          </cell>
          <cell r="O3031" t="str">
            <v>cancelled</v>
          </cell>
          <cell r="P3031">
            <v>9124</v>
          </cell>
          <cell r="Q3031" t="str">
            <v>C36021</v>
          </cell>
          <cell r="R3031">
            <v>40269</v>
          </cell>
          <cell r="S3031" t="str">
            <v>barys</v>
          </cell>
          <cell r="U3031" t="str">
            <v>Distribution line work associated with the third feeder at North Andover Jct.</v>
          </cell>
          <cell r="V3031" t="str">
            <v xml:space="preserve">  </v>
          </cell>
          <cell r="W3031" t="str">
            <v xml:space="preserve">  </v>
          </cell>
          <cell r="X3031" t="str">
            <v>Div Ops-NE Electric</v>
          </cell>
          <cell r="Y3031" t="str">
            <v>75005310E</v>
          </cell>
          <cell r="Z3031" t="str">
            <v>MAE1000 - MA Electric Distribution PC</v>
          </cell>
          <cell r="AA3031" t="str">
            <v>NONE</v>
          </cell>
          <cell r="AB3031" t="str">
            <v>SUB #705 WENDELL DEPOT, WENDELL</v>
          </cell>
          <cell r="AE3031">
            <v>0</v>
          </cell>
          <cell r="AK3031">
            <v>40624</v>
          </cell>
        </row>
        <row r="3032">
          <cell r="A3032" t="str">
            <v>C036022</v>
          </cell>
          <cell r="B3032">
            <v>5310</v>
          </cell>
          <cell r="D3032" t="str">
            <v>Wamesit 115/13.2kV D-Sub</v>
          </cell>
          <cell r="E3032" t="str">
            <v>P_Electric Distribution Sub MA</v>
          </cell>
          <cell r="G3032" t="str">
            <v>41</v>
          </cell>
          <cell r="H3032" t="str">
            <v>NONE</v>
          </cell>
          <cell r="I3032" t="str">
            <v>PRIFTI, ELTON</v>
          </cell>
          <cell r="J3032" t="str">
            <v>System Capacity &amp; Performance</v>
          </cell>
          <cell r="K3032" t="str">
            <v>D_Non-REP SUB OTHER</v>
          </cell>
          <cell r="L3032" t="str">
            <v>Reliability - Dist</v>
          </cell>
          <cell r="M3032" t="str">
            <v>Specific</v>
          </cell>
          <cell r="O3032" t="str">
            <v>initiated</v>
          </cell>
          <cell r="P3032">
            <v>9200</v>
          </cell>
          <cell r="Q3032" t="str">
            <v>C36022</v>
          </cell>
          <cell r="R3032">
            <v>40269</v>
          </cell>
          <cell r="S3032" t="str">
            <v>barys</v>
          </cell>
          <cell r="U3032" t="str">
            <v>Install new 115/13.2kV substation with 2-33/44/55MVA transformers and 8 distribution feeders</v>
          </cell>
          <cell r="V3032" t="str">
            <v xml:space="preserve">  </v>
          </cell>
          <cell r="W3032" t="str">
            <v xml:space="preserve">  </v>
          </cell>
          <cell r="X3032" t="str">
            <v>Div Ops-NE Electric</v>
          </cell>
          <cell r="Y3032" t="str">
            <v>75005310E</v>
          </cell>
          <cell r="Z3032" t="str">
            <v>MAE1000 - MA Electric Distribution PC</v>
          </cell>
          <cell r="AA3032" t="str">
            <v>NONE</v>
          </cell>
          <cell r="AB3032" t="str">
            <v>SUB #20 WAMESIT, TEWKSBURY</v>
          </cell>
          <cell r="AC3032" t="str">
            <v>A0 C0 X0</v>
          </cell>
          <cell r="AE3032">
            <v>0</v>
          </cell>
        </row>
        <row r="3033">
          <cell r="A3033" t="str">
            <v>C036023</v>
          </cell>
          <cell r="B3033">
            <v>5310</v>
          </cell>
          <cell r="D3033" t="str">
            <v>Wamesit 115/13.2kV D-Line</v>
          </cell>
          <cell r="E3033" t="str">
            <v>P_Electric Distribution Line MA</v>
          </cell>
          <cell r="G3033" t="str">
            <v>36</v>
          </cell>
          <cell r="H3033" t="str">
            <v>23</v>
          </cell>
          <cell r="I3033" t="str">
            <v>PRIFTI, ELTON</v>
          </cell>
          <cell r="J3033" t="str">
            <v>System Capacity &amp; Performance</v>
          </cell>
          <cell r="K3033" t="str">
            <v>D_Non-REP LINE OTHER</v>
          </cell>
          <cell r="L3033" t="str">
            <v>Reliability - Dist</v>
          </cell>
          <cell r="M3033" t="str">
            <v>Specific</v>
          </cell>
          <cell r="O3033" t="str">
            <v>initiated</v>
          </cell>
          <cell r="P3033">
            <v>9141</v>
          </cell>
          <cell r="Q3033" t="str">
            <v>C36023</v>
          </cell>
          <cell r="R3033">
            <v>40269</v>
          </cell>
          <cell r="S3033" t="str">
            <v>barys</v>
          </cell>
          <cell r="U3033" t="str">
            <v>Install the distribution line work associated with the new Wamesit 115/13.2kV substation.</v>
          </cell>
          <cell r="V3033" t="str">
            <v xml:space="preserve">  </v>
          </cell>
          <cell r="W3033" t="str">
            <v xml:space="preserve">  </v>
          </cell>
          <cell r="X3033" t="str">
            <v>Div Ops-NE Electric</v>
          </cell>
          <cell r="Y3033" t="str">
            <v>75005310E</v>
          </cell>
          <cell r="Z3033" t="str">
            <v>MAE1000 - MA Electric Distribution PC</v>
          </cell>
          <cell r="AA3033" t="str">
            <v>NONE</v>
          </cell>
          <cell r="AB3033" t="str">
            <v>MASS PLANT - MA 5310 - MAE1000</v>
          </cell>
          <cell r="AC3033" t="str">
            <v>A0 C0 X0</v>
          </cell>
          <cell r="AE3033">
            <v>0</v>
          </cell>
        </row>
        <row r="3034">
          <cell r="A3034" t="str">
            <v>C036024</v>
          </cell>
          <cell r="B3034">
            <v>5310</v>
          </cell>
          <cell r="D3034" t="str">
            <v>Wamesit 115/13.2kV Extend 3L2</v>
          </cell>
          <cell r="E3034" t="str">
            <v>P_Electric Distribution Line MA</v>
          </cell>
          <cell r="G3034" t="str">
            <v>41</v>
          </cell>
          <cell r="H3034" t="str">
            <v>&lt;Select a value&gt;</v>
          </cell>
          <cell r="I3034" t="str">
            <v>PRIFTI, ELTON</v>
          </cell>
          <cell r="J3034" t="str">
            <v>System Capacity &amp; Performance</v>
          </cell>
          <cell r="K3034" t="str">
            <v>D_Non-REP LINE OTHER</v>
          </cell>
          <cell r="L3034" t="str">
            <v>Reliability - Dist</v>
          </cell>
          <cell r="M3034" t="str">
            <v>Specific</v>
          </cell>
          <cell r="O3034" t="str">
            <v>initiated</v>
          </cell>
          <cell r="P3034">
            <v>9142</v>
          </cell>
          <cell r="Q3034" t="str">
            <v>C36024</v>
          </cell>
          <cell r="R3034">
            <v>40269</v>
          </cell>
          <cell r="S3034" t="str">
            <v>barys</v>
          </cell>
          <cell r="U3034" t="str">
            <v>Use 3L2 breaker to supply 301 circuit and reconductor 301 approx 1circuit mile with 500Cu EPR to Market/Worthen St to relieve 13L1 circuit.</v>
          </cell>
          <cell r="V3034" t="str">
            <v xml:space="preserve">  </v>
          </cell>
          <cell r="W3034" t="str">
            <v xml:space="preserve">  </v>
          </cell>
          <cell r="X3034" t="str">
            <v>Div Ops-NE Electric</v>
          </cell>
          <cell r="Y3034" t="str">
            <v>75005310E</v>
          </cell>
          <cell r="Z3034" t="str">
            <v>MAE1000 - MA Electric Distribution PC</v>
          </cell>
          <cell r="AA3034" t="str">
            <v>NONE</v>
          </cell>
          <cell r="AB3034" t="str">
            <v>MASS PLANT - MA 5310 - MAE1000</v>
          </cell>
          <cell r="AC3034" t="str">
            <v>A0 C0 X0</v>
          </cell>
          <cell r="AE3034">
            <v>0</v>
          </cell>
        </row>
        <row r="3035">
          <cell r="A3035" t="str">
            <v>C036035</v>
          </cell>
          <cell r="B3035">
            <v>5310</v>
          </cell>
          <cell r="D3035" t="str">
            <v>BATTS/CHARG REPL NE BSN TXD</v>
          </cell>
          <cell r="E3035" t="str">
            <v>P_Electric Transmission Sub MA</v>
          </cell>
          <cell r="G3035" t="str">
            <v>NONE</v>
          </cell>
          <cell r="H3035" t="str">
            <v>NONE</v>
          </cell>
          <cell r="J3035" t="str">
            <v>Asset Condition</v>
          </cell>
          <cell r="K3035" t="str">
            <v>TxD_REP-Sub Battery/Charger Replace</v>
          </cell>
          <cell r="L3035" t="str">
            <v>Asset Replacement</v>
          </cell>
          <cell r="M3035" t="str">
            <v>Program</v>
          </cell>
          <cell r="N3035" t="str">
            <v>Substation Asset Replacement</v>
          </cell>
          <cell r="O3035" t="str">
            <v>cancelled</v>
          </cell>
          <cell r="Q3035" t="str">
            <v>C36035</v>
          </cell>
          <cell r="R3035">
            <v>40273</v>
          </cell>
          <cell r="S3035" t="str">
            <v>perico</v>
          </cell>
          <cell r="U3035" t="str">
            <v>BATTERY AND CHARGER REPLACEMENT</v>
          </cell>
          <cell r="V3035" t="str">
            <v xml:space="preserve">  </v>
          </cell>
          <cell r="W3035" t="str">
            <v xml:space="preserve">  </v>
          </cell>
          <cell r="X3035" t="str">
            <v>Div Ops-NE Electric</v>
          </cell>
          <cell r="Y3035" t="str">
            <v>75005310T</v>
          </cell>
          <cell r="Z3035" t="str">
            <v>FRT5000 - FR Transmission Profit Center</v>
          </cell>
          <cell r="AA3035" t="str">
            <v>NONE</v>
          </cell>
          <cell r="AB3035" t="str">
            <v>MECO NORTH ANDOVER LAST MILE FIBER</v>
          </cell>
          <cell r="AE3035">
            <v>0</v>
          </cell>
          <cell r="AK3035">
            <v>40408</v>
          </cell>
        </row>
        <row r="3036">
          <cell r="A3036" t="str">
            <v>C036036</v>
          </cell>
          <cell r="B3036">
            <v>5310</v>
          </cell>
          <cell r="D3036" t="str">
            <v>BATTS/CHAR REPL NE BSW TXD</v>
          </cell>
          <cell r="E3036" t="str">
            <v>P_Electric Transmission Sub MA</v>
          </cell>
          <cell r="G3036" t="str">
            <v>NONE</v>
          </cell>
          <cell r="H3036" t="str">
            <v>NONE</v>
          </cell>
          <cell r="J3036" t="str">
            <v>Asset Condition</v>
          </cell>
          <cell r="K3036" t="str">
            <v>TxD_REP-Sub Battery/Charger Replace</v>
          </cell>
          <cell r="L3036" t="str">
            <v>Asset Replacement</v>
          </cell>
          <cell r="N3036" t="str">
            <v>Substation Asset Replacement</v>
          </cell>
          <cell r="O3036" t="str">
            <v>cancelled</v>
          </cell>
          <cell r="Q3036" t="str">
            <v>C36036</v>
          </cell>
          <cell r="R3036">
            <v>40273</v>
          </cell>
          <cell r="S3036" t="str">
            <v>perico</v>
          </cell>
          <cell r="U3036" t="str">
            <v>BATTERY AND CHARGER REPLACEMENT</v>
          </cell>
          <cell r="V3036" t="str">
            <v xml:space="preserve">  </v>
          </cell>
          <cell r="W3036" t="str">
            <v xml:space="preserve">  </v>
          </cell>
          <cell r="X3036" t="str">
            <v>Div Ops-NE Electric</v>
          </cell>
          <cell r="Y3036" t="str">
            <v>75005310T</v>
          </cell>
          <cell r="Z3036" t="str">
            <v>FRT5000 - FR Transmission Profit Center</v>
          </cell>
          <cell r="AA3036" t="str">
            <v>NONE</v>
          </cell>
          <cell r="AB3036" t="str">
            <v>WORCESTER WIRE WORKS - CIS, WORCEST</v>
          </cell>
          <cell r="AE3036">
            <v>0</v>
          </cell>
          <cell r="AK3036">
            <v>40408</v>
          </cell>
        </row>
        <row r="3037">
          <cell r="A3037" t="str">
            <v>C036037</v>
          </cell>
          <cell r="B3037">
            <v>5310</v>
          </cell>
          <cell r="D3037" t="str">
            <v>BATTS/CHAR REPL NE BSS TXD</v>
          </cell>
          <cell r="E3037" t="str">
            <v>P_Electric Transmission Sub MA</v>
          </cell>
          <cell r="G3037" t="str">
            <v>NONE</v>
          </cell>
          <cell r="H3037" t="str">
            <v>NONE</v>
          </cell>
          <cell r="J3037" t="str">
            <v>Asset Condition</v>
          </cell>
          <cell r="K3037" t="str">
            <v>TxD_REP-Sub Battery/Charger Replace</v>
          </cell>
          <cell r="L3037" t="str">
            <v>Asset Replacement</v>
          </cell>
          <cell r="M3037" t="str">
            <v>Program</v>
          </cell>
          <cell r="N3037" t="str">
            <v>Substation Asset Replacement</v>
          </cell>
          <cell r="O3037" t="str">
            <v>cancelled</v>
          </cell>
          <cell r="Q3037" t="str">
            <v>C36037</v>
          </cell>
          <cell r="R3037">
            <v>40273</v>
          </cell>
          <cell r="S3037" t="str">
            <v>perico</v>
          </cell>
          <cell r="U3037" t="str">
            <v>BATTERY AND CHARGER REPLACEMENT</v>
          </cell>
          <cell r="V3037" t="str">
            <v xml:space="preserve">  </v>
          </cell>
          <cell r="W3037" t="str">
            <v xml:space="preserve">  </v>
          </cell>
          <cell r="X3037" t="str">
            <v>Div Ops-NE Electric</v>
          </cell>
          <cell r="Y3037" t="str">
            <v>75005310T</v>
          </cell>
          <cell r="Z3037" t="str">
            <v>FRT5000 - FR Transmission Profit Center</v>
          </cell>
          <cell r="AA3037" t="str">
            <v>NONE</v>
          </cell>
          <cell r="AB3037" t="str">
            <v>BROCKTON MASS PROPERTY - DO NOT USE</v>
          </cell>
          <cell r="AE3037">
            <v>0</v>
          </cell>
          <cell r="AK3037">
            <v>40408</v>
          </cell>
        </row>
        <row r="3038">
          <cell r="A3038" t="str">
            <v>C036042</v>
          </cell>
          <cell r="B3038">
            <v>5310</v>
          </cell>
          <cell r="D3038" t="str">
            <v>METAL CLAD SWGR REPL MA</v>
          </cell>
          <cell r="E3038" t="str">
            <v>P_Electric Distribution Sub MA</v>
          </cell>
          <cell r="G3038" t="str">
            <v>39</v>
          </cell>
          <cell r="H3038" t="str">
            <v>15</v>
          </cell>
          <cell r="I3038" t="str">
            <v>DUARTE,EILEEN</v>
          </cell>
          <cell r="J3038" t="str">
            <v>Asset Condition</v>
          </cell>
          <cell r="K3038" t="str">
            <v>D_REP-Substation Infrastucture</v>
          </cell>
          <cell r="L3038" t="str">
            <v>Asset Replacement</v>
          </cell>
          <cell r="M3038" t="str">
            <v>Program</v>
          </cell>
          <cell r="N3038" t="str">
            <v>Substation Asset Replacement</v>
          </cell>
          <cell r="O3038" t="str">
            <v>Closed</v>
          </cell>
          <cell r="P3038">
            <v>9170</v>
          </cell>
          <cell r="Q3038" t="str">
            <v>C36042</v>
          </cell>
          <cell r="R3038">
            <v>40273</v>
          </cell>
          <cell r="S3038" t="str">
            <v>perico</v>
          </cell>
          <cell r="U3038" t="str">
            <v>METAL CLAD SWITCHGEAR REPLACEMENT</v>
          </cell>
          <cell r="V3038" t="str">
            <v xml:space="preserve">  </v>
          </cell>
          <cell r="W3038" t="str">
            <v xml:space="preserve">  </v>
          </cell>
          <cell r="X3038" t="str">
            <v>Conversion Only</v>
          </cell>
          <cell r="Y3038" t="str">
            <v>99995310E</v>
          </cell>
          <cell r="Z3038" t="str">
            <v>MAE1000 - MA Electric Distribution PC</v>
          </cell>
          <cell r="AA3038" t="str">
            <v>NONE</v>
          </cell>
          <cell r="AB3038" t="str">
            <v>GARAGE - BROWN STREET, NORTH ADAMS</v>
          </cell>
          <cell r="AE3038">
            <v>0</v>
          </cell>
        </row>
        <row r="3039">
          <cell r="A3039" t="str">
            <v>C036044</v>
          </cell>
          <cell r="B3039">
            <v>5310</v>
          </cell>
          <cell r="D3039" t="str">
            <v>TRANSFORMER REPL MA</v>
          </cell>
          <cell r="E3039" t="str">
            <v>P_Electric Distribution Sub MA</v>
          </cell>
          <cell r="G3039" t="str">
            <v>34</v>
          </cell>
          <cell r="H3039" t="str">
            <v>15</v>
          </cell>
          <cell r="I3039" t="str">
            <v>DUARTE,EILEEN</v>
          </cell>
          <cell r="J3039" t="str">
            <v>Asset Condition</v>
          </cell>
          <cell r="K3039" t="str">
            <v>D_REP-Substation Transformer Replacement</v>
          </cell>
          <cell r="L3039" t="str">
            <v>Asset Replacement</v>
          </cell>
          <cell r="M3039" t="str">
            <v>Program</v>
          </cell>
          <cell r="N3039" t="str">
            <v>Substation Asset Replacement</v>
          </cell>
          <cell r="O3039" t="str">
            <v>cancelled</v>
          </cell>
          <cell r="P3039">
            <v>9193</v>
          </cell>
          <cell r="Q3039" t="str">
            <v>C36044</v>
          </cell>
          <cell r="R3039">
            <v>40273</v>
          </cell>
          <cell r="S3039" t="str">
            <v>perico</v>
          </cell>
          <cell r="U3039" t="str">
            <v>TRANSFORMER REPLACEMENTS</v>
          </cell>
          <cell r="V3039" t="str">
            <v xml:space="preserve">  </v>
          </cell>
          <cell r="W3039" t="str">
            <v xml:space="preserve">  </v>
          </cell>
          <cell r="X3039" t="str">
            <v>Conversion Only</v>
          </cell>
          <cell r="Y3039" t="str">
            <v>99995310E</v>
          </cell>
          <cell r="Z3039" t="str">
            <v>MAE1000 - MA Electric Distribution PC</v>
          </cell>
          <cell r="AA3039" t="str">
            <v>NONE</v>
          </cell>
          <cell r="AB3039" t="str">
            <v>CENTRAL DISTRIBUTION CENTER - FRANK</v>
          </cell>
          <cell r="AE3039">
            <v>0</v>
          </cell>
          <cell r="AK3039">
            <v>41079</v>
          </cell>
        </row>
        <row r="3040">
          <cell r="A3040" t="str">
            <v>C036061</v>
          </cell>
          <cell r="B3040">
            <v>5310</v>
          </cell>
          <cell r="D3040" t="str">
            <v>2374 Line Reconductoring</v>
          </cell>
          <cell r="E3040" t="str">
            <v>P_Electric Distribution Line MA</v>
          </cell>
          <cell r="G3040" t="str">
            <v>30</v>
          </cell>
          <cell r="H3040" t="str">
            <v>16</v>
          </cell>
          <cell r="I3040" t="str">
            <v>HALL, TIMOTHY</v>
          </cell>
          <cell r="J3040" t="str">
            <v>System Capacity &amp; Performance</v>
          </cell>
          <cell r="K3040" t="str">
            <v>D_Non-REP LINE OTHER</v>
          </cell>
          <cell r="L3040" t="str">
            <v>Load Relief</v>
          </cell>
          <cell r="M3040" t="str">
            <v>Specific</v>
          </cell>
          <cell r="O3040" t="str">
            <v>open</v>
          </cell>
          <cell r="P3040">
            <v>9073</v>
          </cell>
          <cell r="Q3040" t="str">
            <v>C36061</v>
          </cell>
          <cell r="R3040">
            <v>40274</v>
          </cell>
          <cell r="S3040" t="str">
            <v>barys</v>
          </cell>
          <cell r="U3040" t="str">
            <v>Reconductor .44 miles of 4/0 Cu conductor with 795 ACSR.</v>
          </cell>
          <cell r="V3040" t="str">
            <v xml:space="preserve">  </v>
          </cell>
          <cell r="W3040" t="str">
            <v xml:space="preserve">  </v>
          </cell>
          <cell r="X3040" t="str">
            <v>Div Ops-NE Electric</v>
          </cell>
          <cell r="Y3040" t="str">
            <v>75005310E</v>
          </cell>
          <cell r="Z3040" t="str">
            <v>MAE1000 - MA Electric Distribution PC</v>
          </cell>
          <cell r="AA3040" t="str">
            <v>NONE</v>
          </cell>
          <cell r="AB3040" t="str">
            <v>MASS PLANT - MA 5310 - MAE1000</v>
          </cell>
          <cell r="AC3040" t="str">
            <v>A1 C0 X1</v>
          </cell>
          <cell r="AE3040">
            <v>3</v>
          </cell>
          <cell r="AF3040" t="str">
            <v>3</v>
          </cell>
          <cell r="AG3040">
            <v>41213</v>
          </cell>
          <cell r="AH3040">
            <v>385236</v>
          </cell>
        </row>
        <row r="3041">
          <cell r="A3041" t="str">
            <v>C036081</v>
          </cell>
          <cell r="B3041">
            <v>5310</v>
          </cell>
          <cell r="D3041" t="str">
            <v>Village Green Condos</v>
          </cell>
          <cell r="E3041" t="str">
            <v>P_Electric Distribution Line MA</v>
          </cell>
          <cell r="G3041" t="str">
            <v>49</v>
          </cell>
          <cell r="H3041" t="str">
            <v>NONE</v>
          </cell>
          <cell r="I3041" t="str">
            <v>KERN, WILLIAM</v>
          </cell>
          <cell r="J3041" t="str">
            <v>Statutory/Regulatory</v>
          </cell>
          <cell r="K3041" t="str">
            <v>D_Non-REP LINE OTHER</v>
          </cell>
          <cell r="L3041" t="str">
            <v>Public Requirements</v>
          </cell>
          <cell r="M3041" t="str">
            <v>Specific</v>
          </cell>
          <cell r="O3041" t="str">
            <v>Closed</v>
          </cell>
          <cell r="P3041">
            <v>8772</v>
          </cell>
          <cell r="Q3041" t="str">
            <v>C36081</v>
          </cell>
          <cell r="R3041">
            <v>40276</v>
          </cell>
          <cell r="S3041" t="str">
            <v>gagnej</v>
          </cell>
          <cell r="U3041" t="str">
            <v>Upgrade 26 poles at request of Telco</v>
          </cell>
          <cell r="V3041" t="str">
            <v xml:space="preserve">  </v>
          </cell>
          <cell r="W3041" t="str">
            <v>telco requested work</v>
          </cell>
          <cell r="X3041" t="str">
            <v>Div Ops-NE Electric</v>
          </cell>
          <cell r="Y3041" t="str">
            <v>75005310E</v>
          </cell>
          <cell r="Z3041" t="str">
            <v>MAE1000 - MA Electric Distribution PC</v>
          </cell>
          <cell r="AA3041" t="str">
            <v>NONE</v>
          </cell>
          <cell r="AB3041" t="str">
            <v>MASS PLANT - MA 5310 - MAE1000</v>
          </cell>
          <cell r="AE3041">
            <v>2</v>
          </cell>
          <cell r="AF3041" t="str">
            <v>2</v>
          </cell>
          <cell r="AG3041">
            <v>41213</v>
          </cell>
          <cell r="AH3041">
            <v>202000</v>
          </cell>
          <cell r="AI3041">
            <v>0</v>
          </cell>
          <cell r="AJ3041">
            <v>0</v>
          </cell>
          <cell r="AK3041">
            <v>1</v>
          </cell>
          <cell r="AL3041">
            <v>0</v>
          </cell>
          <cell r="AM3041">
            <v>1</v>
          </cell>
          <cell r="AN3041">
            <v>1</v>
          </cell>
        </row>
        <row r="3042">
          <cell r="A3042" t="str">
            <v>C036087</v>
          </cell>
          <cell r="B3042">
            <v>5310</v>
          </cell>
          <cell r="D3042" t="str">
            <v>Winthrop #22-Repl 23/4kV Trans</v>
          </cell>
          <cell r="E3042" t="str">
            <v>P_Electric Distribution Sub MA</v>
          </cell>
          <cell r="G3042" t="str">
            <v>30</v>
          </cell>
          <cell r="H3042" t="str">
            <v>15</v>
          </cell>
          <cell r="I3042" t="str">
            <v>JENNESS, RAYMOND</v>
          </cell>
          <cell r="J3042" t="str">
            <v>Asset Condition</v>
          </cell>
          <cell r="K3042" t="str">
            <v>D_REP-Substation Transformer Replacement</v>
          </cell>
          <cell r="L3042" t="str">
            <v>Asset Replacement</v>
          </cell>
          <cell r="M3042" t="str">
            <v>Specific</v>
          </cell>
          <cell r="N3042" t="str">
            <v>Substation Asset Replacement</v>
          </cell>
          <cell r="O3042" t="str">
            <v>open</v>
          </cell>
          <cell r="P3042">
            <v>9206</v>
          </cell>
          <cell r="Q3042" t="str">
            <v>C36087</v>
          </cell>
          <cell r="R3042">
            <v>40277</v>
          </cell>
          <cell r="S3042" t="str">
            <v>perico</v>
          </cell>
          <cell r="U3042" t="str">
            <v>Replace existing 23/4kV 7/9MVA transformer in kind.</v>
          </cell>
          <cell r="V3042" t="str">
            <v xml:space="preserve">  </v>
          </cell>
          <cell r="W3042" t="str">
            <v xml:space="preserve">  </v>
          </cell>
          <cell r="X3042" t="str">
            <v>Div Ops-NE Electric</v>
          </cell>
          <cell r="Y3042" t="str">
            <v>75005310E</v>
          </cell>
          <cell r="Z3042" t="str">
            <v>MAE1000 - MA Electric Distribution PC</v>
          </cell>
          <cell r="AA3042" t="str">
            <v>NONE</v>
          </cell>
          <cell r="AB3042" t="str">
            <v>SUB #22 WINTHROP - ARGYLE STREET, W</v>
          </cell>
          <cell r="AC3042" t="str">
            <v>A1 C0 X1</v>
          </cell>
          <cell r="AE3042">
            <v>2</v>
          </cell>
          <cell r="AF3042" t="str">
            <v>2</v>
          </cell>
          <cell r="AG3042">
            <v>41213</v>
          </cell>
          <cell r="AH3042">
            <v>50000</v>
          </cell>
        </row>
        <row r="3043">
          <cell r="A3043" t="str">
            <v>C036088</v>
          </cell>
          <cell r="B3043">
            <v>5310</v>
          </cell>
          <cell r="C3043" t="str">
            <v>Massachusetts - West</v>
          </cell>
          <cell r="D3043" t="str">
            <v>Tyngsboro#211 Rep 23/13kV Trans</v>
          </cell>
          <cell r="E3043" t="str">
            <v>P_Electric Distribution Sub MA</v>
          </cell>
          <cell r="F3043" t="str">
            <v>USSC-12-402</v>
          </cell>
          <cell r="G3043" t="str">
            <v>36</v>
          </cell>
          <cell r="H3043" t="str">
            <v>19</v>
          </cell>
          <cell r="I3043" t="str">
            <v>KLABON, GREGORY</v>
          </cell>
          <cell r="J3043" t="str">
            <v>Asset Condition</v>
          </cell>
          <cell r="K3043" t="str">
            <v>D_REP-Substation Transformer Replacement</v>
          </cell>
          <cell r="L3043" t="str">
            <v>Asset Replacement</v>
          </cell>
          <cell r="M3043" t="str">
            <v>Specific</v>
          </cell>
          <cell r="N3043" t="str">
            <v>Substation Asset Replacement</v>
          </cell>
          <cell r="O3043" t="str">
            <v>open</v>
          </cell>
          <cell r="P3043">
            <v>9194</v>
          </cell>
          <cell r="Q3043" t="str">
            <v>C36088</v>
          </cell>
          <cell r="R3043">
            <v>40277</v>
          </cell>
          <cell r="S3043" t="str">
            <v>perico</v>
          </cell>
          <cell r="U3043" t="str">
            <v>Replace T1 with 23/13.2kV 9.375MVA</v>
          </cell>
          <cell r="V3043" t="str">
            <v xml:space="preserve">  </v>
          </cell>
          <cell r="W3043" t="str">
            <v xml:space="preserve">  </v>
          </cell>
          <cell r="X3043" t="str">
            <v>Div Ops-NE Electric</v>
          </cell>
          <cell r="Y3043" t="str">
            <v>75005310E</v>
          </cell>
          <cell r="Z3043" t="str">
            <v>MAE1000 - MA Electric Distribution PC</v>
          </cell>
          <cell r="AA3043" t="str">
            <v>NONE</v>
          </cell>
          <cell r="AB3043" t="str">
            <v>SUB #211 TYNGSBORO, TYNGSBOROUGH</v>
          </cell>
          <cell r="AC3043" t="str">
            <v>A1 C0 X0</v>
          </cell>
          <cell r="AE3043">
            <v>3</v>
          </cell>
          <cell r="AF3043" t="str">
            <v>3</v>
          </cell>
          <cell r="AG3043">
            <v>41213</v>
          </cell>
          <cell r="AH3043">
            <v>480000</v>
          </cell>
        </row>
        <row r="3044">
          <cell r="A3044" t="str">
            <v>C036089</v>
          </cell>
          <cell r="B3044">
            <v>5310</v>
          </cell>
          <cell r="D3044" t="str">
            <v>Vine#8 Remove 13/4kV Sub</v>
          </cell>
          <cell r="E3044" t="str">
            <v>P_Electric Distribution Sub MA</v>
          </cell>
          <cell r="F3044" t="str">
            <v>DCIG0111W344</v>
          </cell>
          <cell r="G3044" t="str">
            <v>34</v>
          </cell>
          <cell r="H3044" t="str">
            <v>21</v>
          </cell>
          <cell r="I3044" t="str">
            <v>HURLEY, KATHLEEN</v>
          </cell>
          <cell r="J3044" t="str">
            <v>Asset Condition</v>
          </cell>
          <cell r="K3044" t="str">
            <v>D_Non-REP SUB OTHER</v>
          </cell>
          <cell r="L3044" t="str">
            <v>Asset Replacement</v>
          </cell>
          <cell r="M3044" t="str">
            <v>Specific</v>
          </cell>
          <cell r="N3044" t="str">
            <v>Substation Asset Replacement</v>
          </cell>
          <cell r="O3044" t="str">
            <v>Closed</v>
          </cell>
          <cell r="P3044">
            <v>9196</v>
          </cell>
          <cell r="Q3044" t="str">
            <v>C36089</v>
          </cell>
          <cell r="R3044">
            <v>40277</v>
          </cell>
          <cell r="S3044" t="str">
            <v>perico</v>
          </cell>
          <cell r="U3044" t="str">
            <v>Remove substation</v>
          </cell>
          <cell r="V3044" t="str">
            <v xml:space="preserve">  </v>
          </cell>
          <cell r="W3044" t="str">
            <v xml:space="preserve">  </v>
          </cell>
          <cell r="X3044" t="str">
            <v>Div Ops-NE Electric</v>
          </cell>
          <cell r="Y3044" t="str">
            <v>75005310E</v>
          </cell>
          <cell r="Z3044" t="str">
            <v>MAE1000 - MA Electric Distribution PC</v>
          </cell>
          <cell r="AA3044" t="str">
            <v>NONE</v>
          </cell>
          <cell r="AB3044" t="str">
            <v>SUB #8 VINE, SAUGUS</v>
          </cell>
          <cell r="AE3044">
            <v>3</v>
          </cell>
          <cell r="AF3044" t="str">
            <v>3</v>
          </cell>
          <cell r="AG3044">
            <v>41213</v>
          </cell>
          <cell r="AH3044">
            <v>15000</v>
          </cell>
          <cell r="AI3044">
            <v>1</v>
          </cell>
          <cell r="AJ3044">
            <v>1</v>
          </cell>
          <cell r="AK3044">
            <v>1</v>
          </cell>
          <cell r="AL3044">
            <v>0</v>
          </cell>
          <cell r="AM3044">
            <v>1</v>
          </cell>
          <cell r="AN3044">
            <v>1</v>
          </cell>
        </row>
        <row r="3045">
          <cell r="A3045" t="str">
            <v>C036090</v>
          </cell>
          <cell r="B3045">
            <v>5310</v>
          </cell>
          <cell r="D3045" t="str">
            <v>Walnut#11 Remove 13/4kV Sub</v>
          </cell>
          <cell r="E3045" t="str">
            <v>P_Electric Distribution Sub MA</v>
          </cell>
          <cell r="F3045" t="str">
            <v>DCIG0111W344</v>
          </cell>
          <cell r="G3045" t="str">
            <v>34</v>
          </cell>
          <cell r="H3045" t="str">
            <v>21</v>
          </cell>
          <cell r="I3045" t="str">
            <v>HURLEY, KATHLEEN</v>
          </cell>
          <cell r="J3045" t="str">
            <v>Asset Condition</v>
          </cell>
          <cell r="K3045" t="str">
            <v>D_Non-REP SUB OTHER</v>
          </cell>
          <cell r="L3045" t="str">
            <v>Asset Replacement</v>
          </cell>
          <cell r="M3045" t="str">
            <v>Specific</v>
          </cell>
          <cell r="N3045" t="str">
            <v>Substation Asset Replacement</v>
          </cell>
          <cell r="O3045" t="str">
            <v>Closed</v>
          </cell>
          <cell r="P3045">
            <v>9199</v>
          </cell>
          <cell r="Q3045" t="str">
            <v>C36090</v>
          </cell>
          <cell r="R3045">
            <v>40277</v>
          </cell>
          <cell r="S3045" t="str">
            <v>perico</v>
          </cell>
          <cell r="U3045" t="str">
            <v>remove substation</v>
          </cell>
          <cell r="V3045" t="str">
            <v xml:space="preserve">  </v>
          </cell>
          <cell r="W3045" t="str">
            <v xml:space="preserve">  </v>
          </cell>
          <cell r="X3045" t="str">
            <v>Div Ops-NE Electric</v>
          </cell>
          <cell r="Y3045" t="str">
            <v>75005310E</v>
          </cell>
          <cell r="Z3045" t="str">
            <v>MAE1000 - MA Electric Distribution PC</v>
          </cell>
          <cell r="AA3045" t="str">
            <v>NONE</v>
          </cell>
          <cell r="AB3045" t="str">
            <v>SUB #11 WALNUT STREET, SAUGUS</v>
          </cell>
          <cell r="AE3045">
            <v>3</v>
          </cell>
          <cell r="AF3045" t="str">
            <v>3</v>
          </cell>
          <cell r="AG3045">
            <v>41213</v>
          </cell>
          <cell r="AH3045">
            <v>15000</v>
          </cell>
          <cell r="AI3045">
            <v>1</v>
          </cell>
          <cell r="AJ3045">
            <v>1</v>
          </cell>
          <cell r="AK3045">
            <v>1</v>
          </cell>
          <cell r="AL3045">
            <v>0</v>
          </cell>
          <cell r="AM3045">
            <v>1</v>
          </cell>
          <cell r="AN3045">
            <v>1</v>
          </cell>
        </row>
        <row r="3046">
          <cell r="A3046" t="str">
            <v>C036091</v>
          </cell>
          <cell r="B3046">
            <v>5310</v>
          </cell>
          <cell r="C3046" t="str">
            <v>Distribution - NE North</v>
          </cell>
          <cell r="D3046" t="str">
            <v>Convert Vine Walnut to 13kV</v>
          </cell>
          <cell r="E3046" t="str">
            <v>P_Electric Distribution Line MA</v>
          </cell>
          <cell r="F3046" t="str">
            <v>USSC-12-110 v2</v>
          </cell>
          <cell r="G3046" t="str">
            <v>43</v>
          </cell>
          <cell r="H3046" t="str">
            <v>21</v>
          </cell>
          <cell r="I3046" t="str">
            <v>HURLEY, KATHLEEN</v>
          </cell>
          <cell r="J3046" t="str">
            <v>Asset Condition</v>
          </cell>
          <cell r="K3046" t="str">
            <v>D_Non-REP LINE OTHER</v>
          </cell>
          <cell r="L3046" t="str">
            <v>Asset Replacement</v>
          </cell>
          <cell r="M3046" t="str">
            <v>Specific</v>
          </cell>
          <cell r="N3046" t="str">
            <v>Substation Asset Replacement</v>
          </cell>
          <cell r="O3046" t="str">
            <v>open</v>
          </cell>
          <cell r="P3046">
            <v>9096</v>
          </cell>
          <cell r="Q3046" t="str">
            <v>C36091</v>
          </cell>
          <cell r="R3046">
            <v>40277</v>
          </cell>
          <cell r="S3046" t="str">
            <v>perico</v>
          </cell>
          <cell r="U3046" t="str">
            <v>CONVERT LOAD of Vine#8 and Walnut#11 13/4kV substations and transfer load to 13kV feeders supplying the substations. This will allow both substations to be de-energized and removed.</v>
          </cell>
          <cell r="V3046" t="str">
            <v xml:space="preserve">Project 09096 was approved in PPM on 10/08/10 and this will allow us to use project C36091 in Power Plant. </v>
          </cell>
          <cell r="W3046" t="str">
            <v xml:space="preserve">  </v>
          </cell>
          <cell r="X3046" t="str">
            <v>Div Ops-NE Electric</v>
          </cell>
          <cell r="Y3046" t="str">
            <v>75005310E</v>
          </cell>
          <cell r="Z3046" t="str">
            <v>MAE1000 - MA Electric Distribution PC</v>
          </cell>
          <cell r="AA3046" t="str">
            <v>NONE</v>
          </cell>
          <cell r="AB3046" t="str">
            <v>SUB #11 WALNUT STREET, SAUGUS</v>
          </cell>
          <cell r="AC3046" t="str">
            <v>A5 C0 X0</v>
          </cell>
          <cell r="AE3046">
            <v>6</v>
          </cell>
          <cell r="AF3046" t="str">
            <v>6</v>
          </cell>
          <cell r="AG3046">
            <v>41520</v>
          </cell>
          <cell r="AH3046">
            <v>2436000</v>
          </cell>
          <cell r="AI3046" t="str">
            <v>1.10</v>
          </cell>
          <cell r="AJ3046" t="str">
            <v>.90</v>
          </cell>
        </row>
        <row r="3047">
          <cell r="A3047" t="str">
            <v>C036098</v>
          </cell>
          <cell r="B3047">
            <v>5310</v>
          </cell>
          <cell r="D3047" t="str">
            <v>Revere 7J4 conversion</v>
          </cell>
          <cell r="E3047" t="str">
            <v>P_Electric Distribution Line MA</v>
          </cell>
          <cell r="G3047" t="str">
            <v>31</v>
          </cell>
          <cell r="H3047" t="str">
            <v>15</v>
          </cell>
          <cell r="I3047" t="str">
            <v>HALL, TIMOTHY</v>
          </cell>
          <cell r="J3047" t="str">
            <v>System Capacity &amp; Performance</v>
          </cell>
          <cell r="K3047" t="str">
            <v>D_Non-REP LINE OTHER</v>
          </cell>
          <cell r="L3047" t="str">
            <v>Load Relief</v>
          </cell>
          <cell r="M3047" t="str">
            <v>Specific</v>
          </cell>
          <cell r="O3047" t="str">
            <v>open</v>
          </cell>
          <cell r="P3047">
            <v>9134</v>
          </cell>
          <cell r="Q3047" t="str">
            <v>C36098</v>
          </cell>
          <cell r="R3047">
            <v>40277</v>
          </cell>
          <cell r="S3047" t="str">
            <v>moreia</v>
          </cell>
          <cell r="U3047" t="str">
            <v>Convert to 13.8 kV and transfer the entire 7J4 overhead section on Cushman Av. to Maplewood 16W8 feeder.</v>
          </cell>
          <cell r="V3047" t="str">
            <v xml:space="preserve">  </v>
          </cell>
          <cell r="W3047" t="str">
            <v xml:space="preserve">  </v>
          </cell>
          <cell r="X3047" t="str">
            <v>Conversion Only</v>
          </cell>
          <cell r="Y3047" t="str">
            <v>99995310E</v>
          </cell>
          <cell r="Z3047" t="str">
            <v>MAE1000 - MA Electric Distribution PC</v>
          </cell>
          <cell r="AA3047" t="str">
            <v>NONE</v>
          </cell>
          <cell r="AB3047" t="str">
            <v>SUB #7 REVERE - RAILROAD STREET, RE</v>
          </cell>
          <cell r="AC3047" t="str">
            <v>A2 C1 X0</v>
          </cell>
          <cell r="AE3047">
            <v>2</v>
          </cell>
          <cell r="AF3047" t="str">
            <v>2</v>
          </cell>
          <cell r="AG3047">
            <v>41213</v>
          </cell>
          <cell r="AH3047">
            <v>415700</v>
          </cell>
        </row>
        <row r="3048">
          <cell r="A3048" t="str">
            <v>C036105</v>
          </cell>
          <cell r="B3048">
            <v>5310</v>
          </cell>
          <cell r="D3048" t="str">
            <v>Egremont White Hills Conversion</v>
          </cell>
          <cell r="E3048" t="str">
            <v>P_Electric Distribution Line MA</v>
          </cell>
          <cell r="G3048" t="str">
            <v>49</v>
          </cell>
          <cell r="H3048" t="str">
            <v>17</v>
          </cell>
          <cell r="I3048" t="str">
            <v>WALSH, NATHAN</v>
          </cell>
          <cell r="J3048" t="str">
            <v>Statutory/Regulatory</v>
          </cell>
          <cell r="K3048" t="str">
            <v>D_Non-REP LINE OTHER</v>
          </cell>
          <cell r="L3048" t="str">
            <v>New Business - Commercial</v>
          </cell>
          <cell r="M3048" t="str">
            <v>Specific</v>
          </cell>
          <cell r="O3048" t="str">
            <v>Closed</v>
          </cell>
          <cell r="P3048">
            <v>8075</v>
          </cell>
          <cell r="Q3048" t="str">
            <v>C36105</v>
          </cell>
          <cell r="R3048">
            <v>40280</v>
          </cell>
          <cell r="S3048" t="str">
            <v>walshn</v>
          </cell>
          <cell r="U3048" t="str">
            <v>Large URD in step down requires a conversion.</v>
          </cell>
          <cell r="V3048" t="str">
            <v xml:space="preserve">  </v>
          </cell>
          <cell r="W3048" t="str">
            <v>See Attached PDS</v>
          </cell>
          <cell r="X3048" t="str">
            <v>Div Ops-NE Electric</v>
          </cell>
          <cell r="Y3048" t="str">
            <v>75005310E</v>
          </cell>
          <cell r="Z3048" t="str">
            <v>MAE1000 - MA Electric Distribution PC</v>
          </cell>
          <cell r="AA3048" t="str">
            <v>NONE</v>
          </cell>
          <cell r="AB3048" t="str">
            <v>MASS PLANT - MA 5310 - MAE1000</v>
          </cell>
          <cell r="AE3048">
            <v>3</v>
          </cell>
          <cell r="AF3048" t="str">
            <v>3</v>
          </cell>
          <cell r="AG3048">
            <v>41213</v>
          </cell>
          <cell r="AH3048">
            <v>493000</v>
          </cell>
          <cell r="AI3048">
            <v>0</v>
          </cell>
          <cell r="AJ3048">
            <v>0</v>
          </cell>
          <cell r="AK3048">
            <v>0</v>
          </cell>
          <cell r="AL3048">
            <v>0</v>
          </cell>
          <cell r="AM3048">
            <v>1</v>
          </cell>
          <cell r="AN3048">
            <v>1</v>
          </cell>
        </row>
        <row r="3049">
          <cell r="A3049" t="str">
            <v>C036106</v>
          </cell>
          <cell r="B3049">
            <v>5310</v>
          </cell>
          <cell r="C3049" t="str">
            <v>Massachusetts - West</v>
          </cell>
          <cell r="D3049" t="str">
            <v>Lawrence St 53 Repl Metalclad</v>
          </cell>
          <cell r="E3049" t="str">
            <v>P_Electric Distribution Sub MA</v>
          </cell>
          <cell r="G3049" t="str">
            <v>41</v>
          </cell>
          <cell r="H3049" t="str">
            <v>27</v>
          </cell>
          <cell r="I3049" t="str">
            <v>SAENZ, JENNY</v>
          </cell>
          <cell r="J3049" t="str">
            <v>Asset Condition</v>
          </cell>
          <cell r="K3049" t="str">
            <v>D_Non-REP SUB OTHER</v>
          </cell>
          <cell r="L3049" t="str">
            <v>Asset Replacement</v>
          </cell>
          <cell r="M3049" t="str">
            <v>Specific</v>
          </cell>
          <cell r="N3049" t="str">
            <v>Substation Asset Replacement</v>
          </cell>
          <cell r="O3049" t="str">
            <v>cancelled</v>
          </cell>
          <cell r="P3049">
            <v>9169</v>
          </cell>
          <cell r="Q3049" t="str">
            <v>C36106</v>
          </cell>
          <cell r="R3049">
            <v>40280</v>
          </cell>
          <cell r="S3049" t="str">
            <v>perico</v>
          </cell>
          <cell r="U3049" t="str">
            <v>Lawrence St 53 Repl Metalclad</v>
          </cell>
          <cell r="V3049" t="str">
            <v xml:space="preserve">  </v>
          </cell>
          <cell r="W3049" t="str">
            <v xml:space="preserve">  </v>
          </cell>
          <cell r="X3049" t="str">
            <v>Div Ops-NE Electric</v>
          </cell>
          <cell r="Y3049" t="str">
            <v>75005310E</v>
          </cell>
          <cell r="Z3049" t="str">
            <v>MAE1000 - MA Electric Distribution PC</v>
          </cell>
          <cell r="AA3049" t="str">
            <v>NONE</v>
          </cell>
          <cell r="AB3049" t="str">
            <v>SUB #53 LAWRENCE - LAWRENCE ST &amp; ST</v>
          </cell>
          <cell r="AE3049">
            <v>0</v>
          </cell>
          <cell r="AK3049">
            <v>41533</v>
          </cell>
        </row>
        <row r="3050">
          <cell r="A3050" t="str">
            <v>C036107</v>
          </cell>
          <cell r="B3050">
            <v>5310</v>
          </cell>
          <cell r="C3050" t="str">
            <v>Massachusetts - East</v>
          </cell>
          <cell r="D3050" t="str">
            <v>Parkview Replace Metal Clad</v>
          </cell>
          <cell r="E3050" t="str">
            <v>P_Electric Distribution Sub MA</v>
          </cell>
          <cell r="G3050" t="str">
            <v>39</v>
          </cell>
          <cell r="H3050" t="str">
            <v>NONE</v>
          </cell>
          <cell r="I3050" t="str">
            <v>DUARTE,EILEEN</v>
          </cell>
          <cell r="J3050" t="str">
            <v>Asset Condition</v>
          </cell>
          <cell r="K3050" t="str">
            <v>D_Non-REP SUB OTHER</v>
          </cell>
          <cell r="L3050" t="str">
            <v>Asset Replacement</v>
          </cell>
          <cell r="M3050" t="str">
            <v>Specific</v>
          </cell>
          <cell r="N3050" t="str">
            <v>Substation Asset Replacement</v>
          </cell>
          <cell r="O3050" t="str">
            <v>initiated</v>
          </cell>
          <cell r="P3050">
            <v>9184</v>
          </cell>
          <cell r="Q3050" t="str">
            <v>C36107</v>
          </cell>
          <cell r="R3050">
            <v>40280</v>
          </cell>
          <cell r="S3050" t="str">
            <v>perico</v>
          </cell>
          <cell r="U3050" t="str">
            <v>Parkview Replace Metal Clad</v>
          </cell>
          <cell r="V3050" t="str">
            <v xml:space="preserve">  </v>
          </cell>
          <cell r="W3050" t="str">
            <v xml:space="preserve">  </v>
          </cell>
          <cell r="X3050" t="str">
            <v>Div Ops-NE Electric</v>
          </cell>
          <cell r="Y3050" t="str">
            <v>75005310E</v>
          </cell>
          <cell r="Z3050" t="str">
            <v>MAE1000 - MA Electric Distribution PC</v>
          </cell>
          <cell r="AA3050" t="str">
            <v>NONE</v>
          </cell>
          <cell r="AB3050" t="str">
            <v>PARKVIEW SUB 94BK 14KV  115KV  -- P</v>
          </cell>
          <cell r="AC3050" t="str">
            <v>A0 C0 X0</v>
          </cell>
          <cell r="AE3050">
            <v>0</v>
          </cell>
        </row>
        <row r="3051">
          <cell r="A3051" t="str">
            <v>C036108</v>
          </cell>
          <cell r="B3051">
            <v>5310</v>
          </cell>
          <cell r="D3051" t="str">
            <v>Pond St Remove Metal Clad Sub</v>
          </cell>
          <cell r="E3051" t="str">
            <v>P_Electric Distribution Sub MA</v>
          </cell>
          <cell r="G3051" t="str">
            <v>39</v>
          </cell>
          <cell r="H3051" t="str">
            <v>NONE</v>
          </cell>
          <cell r="I3051" t="str">
            <v>DUARTE,EILEEN</v>
          </cell>
          <cell r="J3051" t="str">
            <v>Asset Condition</v>
          </cell>
          <cell r="K3051" t="str">
            <v>D_Non-REP SUB OTHER</v>
          </cell>
          <cell r="L3051" t="str">
            <v>Asset Replacement</v>
          </cell>
          <cell r="M3051" t="str">
            <v>Specific</v>
          </cell>
          <cell r="N3051" t="str">
            <v>Substation Asset Replacement</v>
          </cell>
          <cell r="O3051" t="str">
            <v>initiated</v>
          </cell>
          <cell r="P3051">
            <v>9186</v>
          </cell>
          <cell r="Q3051" t="str">
            <v>C36108</v>
          </cell>
          <cell r="R3051">
            <v>40280</v>
          </cell>
          <cell r="S3051" t="str">
            <v>perico</v>
          </cell>
          <cell r="U3051" t="str">
            <v>Pond St Remove Metal Clad Sub</v>
          </cell>
          <cell r="V3051" t="str">
            <v xml:space="preserve">  </v>
          </cell>
          <cell r="W3051" t="str">
            <v xml:space="preserve">  </v>
          </cell>
          <cell r="X3051" t="str">
            <v>Div Ops-NE Electric</v>
          </cell>
          <cell r="Y3051" t="str">
            <v>75005310E</v>
          </cell>
          <cell r="Z3051" t="str">
            <v>MAE1000 - MA Electric Distribution PC</v>
          </cell>
          <cell r="AA3051" t="str">
            <v>NONE</v>
          </cell>
          <cell r="AB3051" t="str">
            <v>POND ST UNIT, AVON 4KV  13.8KV</v>
          </cell>
          <cell r="AC3051" t="str">
            <v>A0 C0 X0</v>
          </cell>
          <cell r="AE3051">
            <v>0</v>
          </cell>
        </row>
        <row r="3052">
          <cell r="A3052" t="str">
            <v>C036109</v>
          </cell>
          <cell r="B3052">
            <v>5310</v>
          </cell>
          <cell r="D3052" t="str">
            <v>Pond St Convert 4kV Load to 13kV</v>
          </cell>
          <cell r="E3052" t="str">
            <v>P_Electric Distribution Line MA</v>
          </cell>
          <cell r="G3052" t="str">
            <v>39</v>
          </cell>
          <cell r="H3052" t="str">
            <v>15</v>
          </cell>
          <cell r="I3052" t="str">
            <v>MOKEY, MICHAEL</v>
          </cell>
          <cell r="J3052" t="str">
            <v>Asset Condition</v>
          </cell>
          <cell r="K3052" t="str">
            <v>D_Non-REP SUB OTHER</v>
          </cell>
          <cell r="L3052" t="str">
            <v>Asset Replacement</v>
          </cell>
          <cell r="M3052" t="str">
            <v>Specific</v>
          </cell>
          <cell r="N3052" t="str">
            <v>Substation Asset Replacement</v>
          </cell>
          <cell r="O3052" t="str">
            <v>open</v>
          </cell>
          <cell r="P3052">
            <v>9131</v>
          </cell>
          <cell r="Q3052" t="str">
            <v>C36109</v>
          </cell>
          <cell r="R3052">
            <v>40280</v>
          </cell>
          <cell r="S3052" t="str">
            <v>perico</v>
          </cell>
          <cell r="U3052" t="str">
            <v>Pond St Convert 4Kv Load to 13kV</v>
          </cell>
          <cell r="V3052" t="str">
            <v xml:space="preserve">  </v>
          </cell>
          <cell r="W3052" t="str">
            <v>Pond St unit substation is in poor condition and is being retired in line with metal-clad strategy.</v>
          </cell>
          <cell r="X3052" t="str">
            <v>Div Ops-NE Electric</v>
          </cell>
          <cell r="Y3052" t="str">
            <v>75005310E</v>
          </cell>
          <cell r="Z3052" t="str">
            <v>MAE1000 - MA Electric Distribution PC</v>
          </cell>
          <cell r="AA3052" t="str">
            <v>NONE</v>
          </cell>
          <cell r="AB3052" t="str">
            <v>POND ST UNIT, AVON 4KV  13.8KV</v>
          </cell>
          <cell r="AC3052" t="str">
            <v>A2 C8 X1</v>
          </cell>
          <cell r="AE3052">
            <v>2</v>
          </cell>
          <cell r="AF3052" t="str">
            <v>2</v>
          </cell>
          <cell r="AG3052">
            <v>41213</v>
          </cell>
          <cell r="AH3052">
            <v>426079</v>
          </cell>
        </row>
        <row r="3053">
          <cell r="A3053" t="str">
            <v>C036143</v>
          </cell>
          <cell r="B3053">
            <v>5310</v>
          </cell>
          <cell r="C3053" t="str">
            <v>Massachusetts - West</v>
          </cell>
          <cell r="D3053" t="str">
            <v>North Grafton328 Remove 4kV Equip</v>
          </cell>
          <cell r="E3053" t="str">
            <v>P_Electric Distribution Sub MA</v>
          </cell>
          <cell r="G3053" t="str">
            <v>34</v>
          </cell>
          <cell r="H3053" t="str">
            <v>31</v>
          </cell>
          <cell r="I3053" t="str">
            <v>SAENZ, JENNY</v>
          </cell>
          <cell r="J3053" t="str">
            <v>Asset Condition</v>
          </cell>
          <cell r="K3053" t="str">
            <v>D_Non-REP SUB OTHER</v>
          </cell>
          <cell r="L3053" t="str">
            <v>Asset Replacement</v>
          </cell>
          <cell r="M3053" t="str">
            <v>Specific</v>
          </cell>
          <cell r="N3053" t="str">
            <v>Substation Asset Replacement</v>
          </cell>
          <cell r="O3053" t="str">
            <v>open</v>
          </cell>
          <cell r="P3053">
            <v>9182</v>
          </cell>
          <cell r="Q3053" t="str">
            <v>C36143</v>
          </cell>
          <cell r="R3053">
            <v>40282</v>
          </cell>
          <cell r="S3053" t="str">
            <v>perico</v>
          </cell>
          <cell r="U3053" t="str">
            <v>remove equipment AND ELIMINATE SUBSTATION . See attached justification and substation report for work description</v>
          </cell>
          <cell r="V3053" t="str">
            <v xml:space="preserve">  </v>
          </cell>
          <cell r="W3053" t="str">
            <v xml:space="preserve">  </v>
          </cell>
          <cell r="X3053" t="str">
            <v>Div Ops-NE Electric</v>
          </cell>
          <cell r="Y3053" t="str">
            <v>75005310E</v>
          </cell>
          <cell r="Z3053" t="str">
            <v>MAE1000 - MA Electric Distribution PC</v>
          </cell>
          <cell r="AA3053" t="str">
            <v>NONE</v>
          </cell>
          <cell r="AB3053" t="str">
            <v>SUB #328 NORTH GRAFTON, GRAFTON</v>
          </cell>
          <cell r="AC3053" t="str">
            <v>A1 C0 X0</v>
          </cell>
          <cell r="AE3053">
            <v>2</v>
          </cell>
          <cell r="AF3053" t="str">
            <v>2</v>
          </cell>
          <cell r="AG3053">
            <v>41285</v>
          </cell>
          <cell r="AH3053">
            <v>80000</v>
          </cell>
        </row>
        <row r="3054">
          <cell r="A3054" t="str">
            <v>C036144</v>
          </cell>
          <cell r="B3054">
            <v>5310</v>
          </cell>
          <cell r="C3054" t="str">
            <v>Massachusetts - West</v>
          </cell>
          <cell r="D3054" t="str">
            <v>North Grafton328 Convert 4to 13kV L</v>
          </cell>
          <cell r="E3054" t="str">
            <v>P_Electric Distribution Line MA</v>
          </cell>
          <cell r="G3054" t="str">
            <v>11</v>
          </cell>
          <cell r="H3054" t="str">
            <v>31</v>
          </cell>
          <cell r="I3054" t="str">
            <v>HALL, TIMOTHY</v>
          </cell>
          <cell r="J3054" t="str">
            <v>Asset Condition</v>
          </cell>
          <cell r="K3054" t="str">
            <v>D_REP-Substation Breaker Replacement</v>
          </cell>
          <cell r="L3054" t="str">
            <v>Asset Replacement</v>
          </cell>
          <cell r="M3054" t="str">
            <v>Specific</v>
          </cell>
          <cell r="N3054" t="str">
            <v>Substation Asset Replacement</v>
          </cell>
          <cell r="O3054" t="str">
            <v>open</v>
          </cell>
          <cell r="P3054">
            <v>9127</v>
          </cell>
          <cell r="Q3054" t="str">
            <v>C36144</v>
          </cell>
          <cell r="R3054">
            <v>40282</v>
          </cell>
          <cell r="S3054" t="str">
            <v>perico</v>
          </cell>
          <cell r="U3054" t="str">
            <v>The substation¿s one feeder, 328J2, will undergo conversion to 13.8kV, and be picked up by neighboring feeders 27W5 and 304W4.</v>
          </cell>
          <cell r="V3054" t="str">
            <v>The substation equipment at North Grafton substation is reaching the end of its useful life and the elimination of the substation is the best course of action._x000D_
Associated substation project C036143</v>
          </cell>
          <cell r="W3054" t="str">
            <v xml:space="preserve">  </v>
          </cell>
          <cell r="X3054" t="str">
            <v>Div Ops-NE Electric</v>
          </cell>
          <cell r="Y3054" t="str">
            <v>75005310E</v>
          </cell>
          <cell r="Z3054" t="str">
            <v>MAE1000 - MA Electric Distribution PC</v>
          </cell>
          <cell r="AA3054" t="str">
            <v>05-Jul-13</v>
          </cell>
          <cell r="AB3054" t="str">
            <v>SUB #328 NORTH GRAFTON, GRAFTON</v>
          </cell>
          <cell r="AC3054" t="str">
            <v>A0 C0 X0</v>
          </cell>
          <cell r="AE3054">
            <v>2</v>
          </cell>
          <cell r="AF3054" t="str">
            <v>2</v>
          </cell>
          <cell r="AG3054">
            <v>41285</v>
          </cell>
          <cell r="AH3054">
            <v>350000</v>
          </cell>
        </row>
        <row r="3055">
          <cell r="A3055" t="str">
            <v>C036145</v>
          </cell>
          <cell r="B3055">
            <v>5310</v>
          </cell>
          <cell r="C3055" t="str">
            <v>Massachusetts - East</v>
          </cell>
          <cell r="D3055" t="str">
            <v>Houghs Neck 6 Remove 13/4kV Sub</v>
          </cell>
          <cell r="E3055" t="str">
            <v>P_Electric Distribution Sub MA</v>
          </cell>
          <cell r="F3055" t="str">
            <v>USSC-13-180v2 (USSC1011PS406)</v>
          </cell>
          <cell r="G3055" t="str">
            <v>35</v>
          </cell>
          <cell r="H3055" t="str">
            <v>21</v>
          </cell>
          <cell r="I3055" t="str">
            <v>HUDOCK, BRYAN</v>
          </cell>
          <cell r="J3055" t="str">
            <v>Asset Condition</v>
          </cell>
          <cell r="K3055" t="str">
            <v>D_REP-Substation Asset Replacement</v>
          </cell>
          <cell r="L3055" t="str">
            <v>Asset Replacement</v>
          </cell>
          <cell r="M3055" t="str">
            <v>Specific</v>
          </cell>
          <cell r="N3055" t="str">
            <v>Substation Asset Replacement</v>
          </cell>
          <cell r="O3055" t="str">
            <v>open</v>
          </cell>
          <cell r="P3055">
            <v>9168</v>
          </cell>
          <cell r="Q3055" t="str">
            <v>C36145</v>
          </cell>
          <cell r="R3055">
            <v>40282</v>
          </cell>
          <cell r="S3055" t="str">
            <v>perico</v>
          </cell>
          <cell r="U3055" t="str">
            <v>This project entitles the retirement of Houghs Neck substation after the conversion is completed.</v>
          </cell>
          <cell r="V3055" t="str">
            <v xml:space="preserve">  </v>
          </cell>
          <cell r="W3055" t="str">
            <v xml:space="preserve">  </v>
          </cell>
          <cell r="X3055" t="str">
            <v>Div Ops-NE Electric</v>
          </cell>
          <cell r="Y3055" t="str">
            <v>75005310E</v>
          </cell>
          <cell r="Z3055" t="str">
            <v>MAE1000 - MA Electric Distribution PC</v>
          </cell>
          <cell r="AA3055" t="str">
            <v>NONE</v>
          </cell>
          <cell r="AB3055" t="str">
            <v>SUB #6 HOUGHS NECK, QUINCY</v>
          </cell>
          <cell r="AC3055" t="str">
            <v>A1 C0 X0</v>
          </cell>
          <cell r="AE3055">
            <v>5</v>
          </cell>
          <cell r="AF3055" t="str">
            <v>5</v>
          </cell>
          <cell r="AG3055">
            <v>41611</v>
          </cell>
          <cell r="AH3055">
            <v>150000</v>
          </cell>
          <cell r="AI3055" t="str">
            <v>1.10</v>
          </cell>
          <cell r="AJ3055" t="str">
            <v>.90</v>
          </cell>
        </row>
        <row r="3056">
          <cell r="A3056" t="str">
            <v>C036146</v>
          </cell>
          <cell r="B3056">
            <v>5310</v>
          </cell>
          <cell r="C3056" t="str">
            <v>Massachusetts - East</v>
          </cell>
          <cell r="D3056" t="str">
            <v>Houghs Neck6 Convert 4 to13kV Line</v>
          </cell>
          <cell r="E3056" t="str">
            <v>P_Electric Distribution Line MA</v>
          </cell>
          <cell r="F3056" t="str">
            <v>USSC-13-180v2 (USSC1011PS406)</v>
          </cell>
          <cell r="G3056" t="str">
            <v>35</v>
          </cell>
          <cell r="H3056" t="str">
            <v>21</v>
          </cell>
          <cell r="I3056" t="str">
            <v>HUDOCK, BRYAN</v>
          </cell>
          <cell r="J3056" t="str">
            <v>Asset Condition</v>
          </cell>
          <cell r="K3056" t="str">
            <v>D_Non-REP LINE OTHER</v>
          </cell>
          <cell r="L3056" t="str">
            <v>Asset Replacement</v>
          </cell>
          <cell r="M3056" t="str">
            <v>Specific</v>
          </cell>
          <cell r="N3056" t="str">
            <v>Substation Asset Replacement</v>
          </cell>
          <cell r="O3056" t="str">
            <v>open</v>
          </cell>
          <cell r="P3056">
            <v>9110</v>
          </cell>
          <cell r="Q3056" t="str">
            <v>C36146</v>
          </cell>
          <cell r="R3056">
            <v>40282</v>
          </cell>
          <cell r="S3056" t="str">
            <v>perico</v>
          </cell>
          <cell r="U3056" t="str">
            <v>This project entitles any distribution line scope of work and cost required to convert the Houghs Neck substation load and facilitate Houghs Neck substation retirement.</v>
          </cell>
          <cell r="V3056" t="str">
            <v xml:space="preserve">  </v>
          </cell>
          <cell r="W3056" t="str">
            <v xml:space="preserve">  </v>
          </cell>
          <cell r="X3056" t="str">
            <v>Div Ops-NE Electric</v>
          </cell>
          <cell r="Y3056" t="str">
            <v>75005310E</v>
          </cell>
          <cell r="Z3056" t="str">
            <v>MAE1000 - MA Electric Distribution PC</v>
          </cell>
          <cell r="AA3056" t="str">
            <v>NONE</v>
          </cell>
          <cell r="AB3056" t="str">
            <v>MASS PLANT - MA 5310 - MAE1000</v>
          </cell>
          <cell r="AC3056" t="str">
            <v>A6 C0 X15</v>
          </cell>
          <cell r="AE3056">
            <v>7</v>
          </cell>
          <cell r="AF3056" t="str">
            <v>7</v>
          </cell>
          <cell r="AG3056">
            <v>41611</v>
          </cell>
          <cell r="AH3056">
            <v>1794000</v>
          </cell>
          <cell r="AI3056" t="str">
            <v>1.10</v>
          </cell>
          <cell r="AJ3056" t="str">
            <v>.90</v>
          </cell>
        </row>
        <row r="3057">
          <cell r="A3057" t="str">
            <v>C036147</v>
          </cell>
          <cell r="B3057">
            <v>5310</v>
          </cell>
          <cell r="C3057" t="str">
            <v>Distribution - NE North</v>
          </cell>
          <cell r="D3057" t="str">
            <v>Fitch Rd216 Replace 13kV Sub</v>
          </cell>
          <cell r="E3057" t="str">
            <v>P_Electric Distribution Sub MA</v>
          </cell>
          <cell r="F3057" t="str">
            <v>USSC-13-228 v2</v>
          </cell>
          <cell r="G3057" t="str">
            <v>35</v>
          </cell>
          <cell r="H3057" t="str">
            <v>24</v>
          </cell>
          <cell r="I3057" t="str">
            <v>VACHER, SHAUN</v>
          </cell>
          <cell r="J3057" t="str">
            <v>Asset Condition</v>
          </cell>
          <cell r="K3057" t="str">
            <v>D_REP-Substation Asset Replacement</v>
          </cell>
          <cell r="L3057" t="str">
            <v>Asset Replacement</v>
          </cell>
          <cell r="M3057" t="str">
            <v>Specific</v>
          </cell>
          <cell r="N3057" t="str">
            <v>Substation Asset Replacement</v>
          </cell>
          <cell r="O3057" t="str">
            <v>open</v>
          </cell>
          <cell r="P3057">
            <v>9166</v>
          </cell>
          <cell r="Q3057" t="str">
            <v>C36147</v>
          </cell>
          <cell r="R3057">
            <v>40282</v>
          </cell>
          <cell r="S3057" t="str">
            <v>perico</v>
          </cell>
          <cell r="U3057" t="str">
            <v>replace substation</v>
          </cell>
          <cell r="V3057" t="str">
            <v>Shaun Vacher = PM</v>
          </cell>
          <cell r="W3057" t="str">
            <v xml:space="preserve">  </v>
          </cell>
          <cell r="X3057" t="str">
            <v>Div Ops-NE Electric</v>
          </cell>
          <cell r="Y3057" t="str">
            <v>75005310E</v>
          </cell>
          <cell r="Z3057" t="str">
            <v>MAE1000 - MA Electric Distribution PC</v>
          </cell>
          <cell r="AA3057" t="str">
            <v>NONE</v>
          </cell>
          <cell r="AB3057" t="str">
            <v>SUB #216 FITCH RD, CLINTON</v>
          </cell>
          <cell r="AC3057" t="str">
            <v>A1 C0 X0</v>
          </cell>
          <cell r="AE3057">
            <v>5</v>
          </cell>
          <cell r="AF3057" t="str">
            <v>5</v>
          </cell>
          <cell r="AG3057">
            <v>41682</v>
          </cell>
          <cell r="AH3057">
            <v>597000</v>
          </cell>
          <cell r="AI3057" t="str">
            <v>1.10</v>
          </cell>
          <cell r="AJ3057" t="str">
            <v>.90</v>
          </cell>
        </row>
        <row r="3058">
          <cell r="A3058" t="str">
            <v>C036148</v>
          </cell>
          <cell r="B3058">
            <v>5310</v>
          </cell>
          <cell r="C3058" t="str">
            <v>Massachusetts - West</v>
          </cell>
          <cell r="D3058" t="str">
            <v>Fitch Rd New 216W6 UpgradeW1</v>
          </cell>
          <cell r="E3058" t="str">
            <v>P_Electric Distribution Line MA</v>
          </cell>
          <cell r="G3058" t="str">
            <v>27</v>
          </cell>
          <cell r="H3058" t="str">
            <v>21</v>
          </cell>
          <cell r="I3058" t="str">
            <v>PRIFTI, ELTON</v>
          </cell>
          <cell r="J3058" t="str">
            <v>Asset Condition</v>
          </cell>
          <cell r="K3058" t="str">
            <v>D_REP-Substation Asset Replacement</v>
          </cell>
          <cell r="L3058" t="str">
            <v>Asset Replacement</v>
          </cell>
          <cell r="M3058" t="str">
            <v>Specific</v>
          </cell>
          <cell r="N3058" t="str">
            <v>Substation Asset Replacement</v>
          </cell>
          <cell r="O3058" t="str">
            <v>cancelled</v>
          </cell>
          <cell r="P3058">
            <v>9100</v>
          </cell>
          <cell r="Q3058" t="str">
            <v>C36148</v>
          </cell>
          <cell r="R3058">
            <v>40282</v>
          </cell>
          <cell r="S3058" t="str">
            <v>perico</v>
          </cell>
          <cell r="U3058" t="str">
            <v>Install new feeder</v>
          </cell>
          <cell r="V3058" t="str">
            <v xml:space="preserve">  </v>
          </cell>
          <cell r="W3058" t="str">
            <v xml:space="preserve">  </v>
          </cell>
          <cell r="X3058" t="str">
            <v>Div Ops-NE Electric</v>
          </cell>
          <cell r="Y3058" t="str">
            <v>75005310E</v>
          </cell>
          <cell r="Z3058" t="str">
            <v>MAE1000 - MA Electric Distribution PC</v>
          </cell>
          <cell r="AA3058" t="str">
            <v>NONE</v>
          </cell>
          <cell r="AB3058" t="str">
            <v>SUB #216 FITCH RD, CLINTON</v>
          </cell>
          <cell r="AE3058">
            <v>0</v>
          </cell>
          <cell r="AK3058">
            <v>41438</v>
          </cell>
        </row>
        <row r="3059">
          <cell r="A3059" t="str">
            <v>C036151</v>
          </cell>
          <cell r="B3059">
            <v>5310</v>
          </cell>
          <cell r="C3059" t="str">
            <v>Massachusetts - West</v>
          </cell>
          <cell r="D3059" t="str">
            <v>Norman St#8 Transformer Replacement</v>
          </cell>
          <cell r="E3059" t="str">
            <v>P_Electric Distribution Sub MA</v>
          </cell>
          <cell r="G3059" t="str">
            <v>31</v>
          </cell>
          <cell r="H3059" t="str">
            <v>21</v>
          </cell>
          <cell r="I3059" t="str">
            <v>PERICOLA, STEVEN</v>
          </cell>
          <cell r="J3059" t="str">
            <v>Asset Condition</v>
          </cell>
          <cell r="K3059" t="str">
            <v>D_Non-REP SUB OTHER</v>
          </cell>
          <cell r="L3059" t="str">
            <v>Asset Replacement</v>
          </cell>
          <cell r="M3059" t="str">
            <v>Specific</v>
          </cell>
          <cell r="O3059" t="str">
            <v>initiated</v>
          </cell>
          <cell r="P3059">
            <v>9178</v>
          </cell>
          <cell r="Q3059" t="str">
            <v>C36151</v>
          </cell>
          <cell r="R3059">
            <v>40282</v>
          </cell>
          <cell r="S3059" t="str">
            <v>moreia</v>
          </cell>
          <cell r="U3059" t="str">
            <v>Replace the existing Norman St#8 1.5 MVA Station transformer with 23/4.16kV 3.5/4.686 MVA  unit with fuses ,add regulators, and install flip flop on 23kV  supply. New EMS.</v>
          </cell>
          <cell r="V3059" t="str">
            <v xml:space="preserve">  </v>
          </cell>
          <cell r="W3059" t="str">
            <v>Norman St#8  transformer projected to reach 100% SN  during  2010 summer peak period .</v>
          </cell>
          <cell r="X3059" t="str">
            <v>Conversion Only</v>
          </cell>
          <cell r="Y3059" t="str">
            <v>99995310E</v>
          </cell>
          <cell r="Z3059" t="str">
            <v>MAE1000 - MA Electric Distribution PC</v>
          </cell>
          <cell r="AA3059" t="str">
            <v>NONE</v>
          </cell>
          <cell r="AB3059" t="str">
            <v>SUB #8 NORMAN STREET, EVERETT</v>
          </cell>
          <cell r="AC3059" t="str">
            <v>A0 C0 X0</v>
          </cell>
          <cell r="AE3059">
            <v>0</v>
          </cell>
        </row>
        <row r="3060">
          <cell r="A3060" t="str">
            <v>C036162</v>
          </cell>
          <cell r="B3060">
            <v>5310</v>
          </cell>
          <cell r="D3060" t="str">
            <v>Nashua 115 kV Terminal</v>
          </cell>
          <cell r="E3060" t="str">
            <v>P_Dist by Transmission Sub MA</v>
          </cell>
          <cell r="G3060" t="str">
            <v>NONE</v>
          </cell>
          <cell r="H3060" t="str">
            <v>NONE</v>
          </cell>
          <cell r="J3060" t="str">
            <v>Asset Condition</v>
          </cell>
          <cell r="K3060" t="str">
            <v>T_Other Asset Condition</v>
          </cell>
          <cell r="L3060" t="str">
            <v>Substation</v>
          </cell>
          <cell r="O3060" t="str">
            <v>cancelled</v>
          </cell>
          <cell r="Q3060" t="str">
            <v>C36162</v>
          </cell>
          <cell r="R3060">
            <v>40283</v>
          </cell>
          <cell r="S3060" t="str">
            <v>mccusj</v>
          </cell>
          <cell r="U3060" t="str">
            <v>This project was brought to TAS by O&amp;M Services Matt Lawrence and Phil Prout, and Transmission Planning Dean Latulipe.  Fast Tracked approved by Tom Sullivan TIM.</v>
          </cell>
          <cell r="V3060" t="str">
            <v>This is a DxT project, DOA needed $90K.</v>
          </cell>
          <cell r="W3060" t="str">
            <v>This project was brought to TAS by O&amp;M Services Matt Lawrence and Phil Prout, and Transmission Planning Dean Latulipe.  Fast Tracked approved by Tom Sullivan TIM.</v>
          </cell>
          <cell r="X3060" t="str">
            <v>Conversion Only</v>
          </cell>
          <cell r="Y3060" t="str">
            <v>99995310E</v>
          </cell>
          <cell r="Z3060" t="str">
            <v>MAE1000 - MA Electric Distribution PC</v>
          </cell>
          <cell r="AA3060" t="str">
            <v>NONE</v>
          </cell>
          <cell r="AB3060" t="str">
            <v xml:space="preserve">COMPANY 5310 LEVEL ELECT DIST </v>
          </cell>
          <cell r="AE3060">
            <v>1</v>
          </cell>
          <cell r="AF3060" t="str">
            <v>1</v>
          </cell>
          <cell r="AG3060">
            <v>40284</v>
          </cell>
          <cell r="AH3060">
            <v>90000</v>
          </cell>
          <cell r="AK3060">
            <v>40283</v>
          </cell>
        </row>
        <row r="3061">
          <cell r="A3061" t="str">
            <v>C036182</v>
          </cell>
          <cell r="B3061">
            <v>5310</v>
          </cell>
          <cell r="C3061" t="str">
            <v>Massachusetts - West</v>
          </cell>
          <cell r="D3061" t="str">
            <v>Bear Swamp#19 Upgrade Regs,Brea</v>
          </cell>
          <cell r="E3061" t="str">
            <v>P_Electric Distribution Sub MA</v>
          </cell>
          <cell r="G3061" t="str">
            <v>34</v>
          </cell>
          <cell r="H3061" t="str">
            <v>27</v>
          </cell>
          <cell r="I3061" t="str">
            <v>Duarte, Eileen</v>
          </cell>
          <cell r="J3061" t="str">
            <v>Asset Condition</v>
          </cell>
          <cell r="K3061" t="str">
            <v>D_Non-REP SUB OTHER</v>
          </cell>
          <cell r="L3061" t="str">
            <v>Asset Replacement</v>
          </cell>
          <cell r="M3061" t="str">
            <v>Specific</v>
          </cell>
          <cell r="N3061" t="str">
            <v>Substation Asset Replacement</v>
          </cell>
          <cell r="O3061" t="str">
            <v>initiated</v>
          </cell>
          <cell r="P3061">
            <v>9148</v>
          </cell>
          <cell r="Q3061" t="str">
            <v>C36182</v>
          </cell>
          <cell r="R3061">
            <v>40287</v>
          </cell>
          <cell r="S3061" t="str">
            <v>perico</v>
          </cell>
          <cell r="U3061" t="str">
            <v>Install vacuum breakers to replace the existing reclosers together with new voltage regulators.</v>
          </cell>
          <cell r="V3061" t="str">
            <v xml:space="preserve">  </v>
          </cell>
          <cell r="W3061" t="str">
            <v xml:space="preserve">  </v>
          </cell>
          <cell r="X3061" t="str">
            <v>Div Ops-NE Electric</v>
          </cell>
          <cell r="Y3061" t="str">
            <v>75005310E</v>
          </cell>
          <cell r="Z3061" t="str">
            <v>MAE1000 - MA Electric Distribution PC</v>
          </cell>
          <cell r="AA3061" t="str">
            <v>NONE</v>
          </cell>
          <cell r="AB3061" t="str">
            <v>SUB #19 BEAR SWAMP, ROWE</v>
          </cell>
          <cell r="AC3061" t="str">
            <v>A0 C0 X0</v>
          </cell>
          <cell r="AE3061">
            <v>0</v>
          </cell>
        </row>
        <row r="3062">
          <cell r="A3062" t="str">
            <v>C036197</v>
          </cell>
          <cell r="B3062">
            <v>5310</v>
          </cell>
          <cell r="C3062" t="str">
            <v>Distribution - NE North</v>
          </cell>
          <cell r="D3062" t="str">
            <v>DOT-#602033 Route 150 Amesbury</v>
          </cell>
          <cell r="E3062" t="str">
            <v>P_Electric Distribution Line MA</v>
          </cell>
          <cell r="G3062" t="str">
            <v>49</v>
          </cell>
          <cell r="H3062" t="str">
            <v>15</v>
          </cell>
          <cell r="I3062" t="str">
            <v>WYMAN, ANNE</v>
          </cell>
          <cell r="J3062" t="str">
            <v>Statutory/Regulatory</v>
          </cell>
          <cell r="K3062" t="str">
            <v>D_Non-REP LINE OTHER</v>
          </cell>
          <cell r="L3062" t="str">
            <v>Public Requirements</v>
          </cell>
          <cell r="M3062" t="str">
            <v>Specific</v>
          </cell>
          <cell r="O3062" t="str">
            <v>open</v>
          </cell>
          <cell r="P3062">
            <v>7969</v>
          </cell>
          <cell r="Q3062" t="str">
            <v>C36197</v>
          </cell>
          <cell r="R3062">
            <v>40289</v>
          </cell>
          <cell r="S3062" t="str">
            <v>osimba</v>
          </cell>
          <cell r="U3062" t="str">
            <v>DOTR-MHD#602033 Reconstruction of Route 150 in Amesbury Mass. Preliminary engineering to determine scope of work.</v>
          </cell>
          <cell r="V3062" t="str">
            <v xml:space="preserve">This is a non-reimbursable project. Based on preliminary scope review, engineer believes our work is going to be over 100K. Jeremey Gagne </v>
          </cell>
          <cell r="W3062" t="str">
            <v>Our work is being done in support of Mass-DOT project MHD#602033</v>
          </cell>
          <cell r="X3062" t="str">
            <v>Div Ops-NE Electric</v>
          </cell>
          <cell r="Y3062" t="str">
            <v>75005310E</v>
          </cell>
          <cell r="Z3062" t="str">
            <v>MAE1000 - MA Electric Distribution PC</v>
          </cell>
          <cell r="AA3062" t="str">
            <v>NONE</v>
          </cell>
          <cell r="AB3062" t="str">
            <v>MASS PLANT - MA 5310 - MAE1000</v>
          </cell>
          <cell r="AC3062" t="str">
            <v>A1 C0 X0</v>
          </cell>
          <cell r="AE3062">
            <v>2</v>
          </cell>
          <cell r="AF3062" t="str">
            <v>2</v>
          </cell>
          <cell r="AG3062">
            <v>41213</v>
          </cell>
          <cell r="AH3062">
            <v>75000</v>
          </cell>
        </row>
        <row r="3063">
          <cell r="A3063" t="str">
            <v>C036217</v>
          </cell>
          <cell r="B3063">
            <v>5310</v>
          </cell>
          <cell r="D3063" t="str">
            <v>26 Portland St. Network Service</v>
          </cell>
          <cell r="E3063" t="str">
            <v>P_Electric Distribution Line MA</v>
          </cell>
          <cell r="G3063" t="str">
            <v>49</v>
          </cell>
          <cell r="H3063" t="str">
            <v>NONE</v>
          </cell>
          <cell r="I3063" t="str">
            <v>DUNNELLS, MATTHEW</v>
          </cell>
          <cell r="J3063" t="str">
            <v>Statutory/Regulatory</v>
          </cell>
          <cell r="K3063" t="str">
            <v>D_Non-REP LINE OTHER</v>
          </cell>
          <cell r="L3063" t="str">
            <v>New Business - Commercial</v>
          </cell>
          <cell r="M3063" t="str">
            <v>Specific</v>
          </cell>
          <cell r="O3063" t="str">
            <v>Closed</v>
          </cell>
          <cell r="P3063">
            <v>7683</v>
          </cell>
          <cell r="Q3063" t="str">
            <v>C36217</v>
          </cell>
          <cell r="R3063">
            <v>40291</v>
          </cell>
          <cell r="S3063" t="str">
            <v>mungov</v>
          </cell>
          <cell r="U3063" t="str">
            <v>26 Portland St. upgrade service to a single 2800A, 208Y/120V network service.  Requires the installation of a new network vault on private property and two network transformers, network protectors, and associated cable upgrades.</v>
          </cell>
          <cell r="V3063" t="str">
            <v xml:space="preserve">  </v>
          </cell>
          <cell r="W3063" t="str">
            <v xml:space="preserve">  </v>
          </cell>
          <cell r="X3063" t="str">
            <v>Div Ops-NE Electric</v>
          </cell>
          <cell r="Y3063" t="str">
            <v>75005310E</v>
          </cell>
          <cell r="Z3063" t="str">
            <v>MAE1000 - MA Electric Distribution PC</v>
          </cell>
          <cell r="AA3063" t="str">
            <v>NONE</v>
          </cell>
          <cell r="AB3063" t="str">
            <v>MASS PLANT - MA 5310 - MAE1000</v>
          </cell>
          <cell r="AE3063">
            <v>1</v>
          </cell>
          <cell r="AF3063" t="str">
            <v>1</v>
          </cell>
          <cell r="AG3063">
            <v>40302</v>
          </cell>
          <cell r="AH3063">
            <v>505000</v>
          </cell>
          <cell r="AI3063">
            <v>0</v>
          </cell>
          <cell r="AJ3063">
            <v>0</v>
          </cell>
          <cell r="AK3063">
            <v>0</v>
          </cell>
          <cell r="AL3063">
            <v>1</v>
          </cell>
          <cell r="AM3063">
            <v>0</v>
          </cell>
          <cell r="AN3063">
            <v>1</v>
          </cell>
        </row>
        <row r="3064">
          <cell r="A3064" t="str">
            <v>C036221</v>
          </cell>
          <cell r="B3064">
            <v>5310</v>
          </cell>
          <cell r="D3064" t="str">
            <v>45 Salisbury St. Network Service</v>
          </cell>
          <cell r="E3064" t="str">
            <v>P_Electric Distribution Line MA</v>
          </cell>
          <cell r="G3064" t="str">
            <v>49</v>
          </cell>
          <cell r="H3064" t="str">
            <v>15</v>
          </cell>
          <cell r="I3064" t="str">
            <v>KERN, WILLIAM</v>
          </cell>
          <cell r="J3064" t="str">
            <v>Statutory/Regulatory</v>
          </cell>
          <cell r="K3064" t="str">
            <v>D_Non-REP LINE OTHER</v>
          </cell>
          <cell r="L3064" t="str">
            <v>New Business - Commercial</v>
          </cell>
          <cell r="M3064" t="str">
            <v>Specific</v>
          </cell>
          <cell r="O3064" t="str">
            <v>cancelled</v>
          </cell>
          <cell r="P3064">
            <v>7695</v>
          </cell>
          <cell r="Q3064" t="str">
            <v>C36221</v>
          </cell>
          <cell r="R3064">
            <v>40291</v>
          </cell>
          <cell r="S3064" t="str">
            <v>mungov</v>
          </cell>
          <cell r="U3064" t="str">
            <v>New business commercial service upgrade to 1600A, 208Y/120V network service.  Project includes two new vaults in the public way, two network transformers, two network protectors, civil work, and associated cable upgrades.</v>
          </cell>
          <cell r="V3064" t="str">
            <v xml:space="preserve">  </v>
          </cell>
          <cell r="W3064" t="str">
            <v xml:space="preserve">  </v>
          </cell>
          <cell r="X3064" t="str">
            <v>Div Ops-NE Electric</v>
          </cell>
          <cell r="Y3064" t="str">
            <v>75005310E</v>
          </cell>
          <cell r="Z3064" t="str">
            <v>MAE1000 - MA Electric Distribution PC</v>
          </cell>
          <cell r="AA3064" t="str">
            <v>NONE</v>
          </cell>
          <cell r="AB3064" t="str">
            <v>MASS PLANT - MA 5310 - MAE1000</v>
          </cell>
          <cell r="AE3064">
            <v>1</v>
          </cell>
          <cell r="AF3064" t="str">
            <v>1</v>
          </cell>
          <cell r="AG3064">
            <v>40302</v>
          </cell>
          <cell r="AH3064">
            <v>505000</v>
          </cell>
          <cell r="AK3064">
            <v>41330</v>
          </cell>
        </row>
        <row r="3065">
          <cell r="A3065" t="str">
            <v>C036231</v>
          </cell>
          <cell r="B3065">
            <v>5310</v>
          </cell>
          <cell r="D3065" t="str">
            <v>Boulevard 77L3 Reconductoring</v>
          </cell>
          <cell r="E3065" t="str">
            <v>P_Electric Distribution Line MA</v>
          </cell>
          <cell r="G3065" t="str">
            <v>NONE</v>
          </cell>
          <cell r="H3065" t="str">
            <v>NONE</v>
          </cell>
          <cell r="O3065" t="str">
            <v>cancelled</v>
          </cell>
          <cell r="Q3065" t="str">
            <v>C36231</v>
          </cell>
          <cell r="R3065">
            <v>40294</v>
          </cell>
          <cell r="S3065" t="str">
            <v>barys</v>
          </cell>
          <cell r="U3065" t="str">
            <v>Reconductor 1,110 feet of underground and 2,000 feet of overhead conductor.</v>
          </cell>
          <cell r="V3065" t="str">
            <v xml:space="preserve">  </v>
          </cell>
          <cell r="W3065" t="str">
            <v xml:space="preserve">  </v>
          </cell>
          <cell r="X3065" t="str">
            <v>Div Ops-NE Electric</v>
          </cell>
          <cell r="Y3065" t="str">
            <v>75005310E</v>
          </cell>
          <cell r="Z3065" t="str">
            <v>MAE1000 - MA Electric Distribution PC</v>
          </cell>
          <cell r="AA3065" t="str">
            <v>NONE</v>
          </cell>
          <cell r="AB3065" t="str">
            <v>SUB #77 BOULEVARD STREET, LOWELL</v>
          </cell>
          <cell r="AE3065">
            <v>0</v>
          </cell>
          <cell r="AK3065">
            <v>40296</v>
          </cell>
        </row>
        <row r="3066">
          <cell r="A3066" t="str">
            <v>C036242</v>
          </cell>
          <cell r="B3066">
            <v>5310</v>
          </cell>
          <cell r="D3066" t="str">
            <v>DOTNR-MHD#602961 Rte 169:</v>
          </cell>
          <cell r="E3066" t="str">
            <v>P_Electric Distribution Line MA</v>
          </cell>
          <cell r="F3066" t="str">
            <v>USSC0610P300C</v>
          </cell>
          <cell r="G3066" t="str">
            <v>49</v>
          </cell>
          <cell r="H3066" t="str">
            <v>15</v>
          </cell>
          <cell r="I3066" t="str">
            <v>OSIMBONI, AYO</v>
          </cell>
          <cell r="J3066" t="str">
            <v>Statutory/Regulatory</v>
          </cell>
          <cell r="K3066" t="str">
            <v>D_Non-REP LINE OTHER</v>
          </cell>
          <cell r="L3066" t="str">
            <v>Public Requirements</v>
          </cell>
          <cell r="M3066" t="str">
            <v>Specific</v>
          </cell>
          <cell r="O3066" t="str">
            <v>Closed</v>
          </cell>
          <cell r="P3066">
            <v>7971</v>
          </cell>
          <cell r="Q3066" t="str">
            <v>C36242</v>
          </cell>
          <cell r="R3066">
            <v>40294</v>
          </cell>
          <cell r="S3066" t="str">
            <v>osimba</v>
          </cell>
          <cell r="U3066" t="str">
            <v>DOTNR-MHD#602961 Rte 169:</v>
          </cell>
          <cell r="V3066" t="str">
            <v>This is a non-reimbursable Mass-DOT project. Chris Raymond is the project engineer and the project is being engineered by an external consulting firm</v>
          </cell>
          <cell r="W3066" t="str">
            <v>Our work is being done is support of Mass-DOT project # 602961</v>
          </cell>
          <cell r="X3066" t="str">
            <v>Div Ops-NE Electric</v>
          </cell>
          <cell r="Y3066" t="str">
            <v>75005310E</v>
          </cell>
          <cell r="Z3066" t="str">
            <v>MAE1000 - MA Electric Distribution PC</v>
          </cell>
          <cell r="AA3066" t="str">
            <v>NONE</v>
          </cell>
          <cell r="AB3066" t="str">
            <v>MASS PLANT - MA 5310 - MAE1000</v>
          </cell>
          <cell r="AE3066">
            <v>2</v>
          </cell>
          <cell r="AF3066" t="str">
            <v>2</v>
          </cell>
          <cell r="AG3066">
            <v>41213</v>
          </cell>
          <cell r="AH3066">
            <v>1764000</v>
          </cell>
          <cell r="AI3066">
            <v>0</v>
          </cell>
          <cell r="AJ3066">
            <v>0</v>
          </cell>
          <cell r="AK3066">
            <v>0</v>
          </cell>
          <cell r="AL3066">
            <v>1</v>
          </cell>
          <cell r="AM3066">
            <v>0</v>
          </cell>
          <cell r="AN3066">
            <v>1</v>
          </cell>
        </row>
        <row r="3067">
          <cell r="A3067" t="str">
            <v>C036262</v>
          </cell>
          <cell r="B3067">
            <v>5310</v>
          </cell>
          <cell r="D3067" t="str">
            <v>IRURD Faxon Commons</v>
          </cell>
          <cell r="E3067" t="str">
            <v>P_Electric Distribution Line MA</v>
          </cell>
          <cell r="G3067" t="str">
            <v>36</v>
          </cell>
          <cell r="H3067" t="str">
            <v>15</v>
          </cell>
          <cell r="I3067" t="str">
            <v>KERN, WILLIAM</v>
          </cell>
          <cell r="J3067" t="str">
            <v>Asset Condition</v>
          </cell>
          <cell r="K3067" t="str">
            <v>D_REP-URD Cable Replacements</v>
          </cell>
          <cell r="L3067" t="str">
            <v>Asset Replacement - I&amp;M (NE)</v>
          </cell>
          <cell r="M3067" t="str">
            <v>Specific</v>
          </cell>
          <cell r="O3067" t="str">
            <v>open</v>
          </cell>
          <cell r="P3067">
            <v>8092</v>
          </cell>
          <cell r="Q3067" t="str">
            <v>C36262</v>
          </cell>
          <cell r="R3067">
            <v>40295</v>
          </cell>
          <cell r="S3067" t="str">
            <v>dunnma</v>
          </cell>
          <cell r="U3067" t="str">
            <v>Replace 2620 ft of URD cable.</v>
          </cell>
          <cell r="V3067" t="str">
            <v xml:space="preserve">  </v>
          </cell>
          <cell r="W3067" t="str">
            <v xml:space="preserve">  </v>
          </cell>
          <cell r="X3067" t="str">
            <v>Div Ops-NE Electric</v>
          </cell>
          <cell r="Y3067" t="str">
            <v>75005310E</v>
          </cell>
          <cell r="Z3067" t="str">
            <v>MAE1000 - MA Electric Distribution PC</v>
          </cell>
          <cell r="AA3067" t="str">
            <v>NONE</v>
          </cell>
          <cell r="AB3067" t="str">
            <v>MASS PLANT - MA 5310 - MAE1000</v>
          </cell>
          <cell r="AC3067" t="str">
            <v>A0 C2 X0</v>
          </cell>
          <cell r="AE3067">
            <v>2</v>
          </cell>
          <cell r="AF3067" t="str">
            <v>2</v>
          </cell>
          <cell r="AG3067">
            <v>41213</v>
          </cell>
          <cell r="AH3067">
            <v>316013</v>
          </cell>
        </row>
        <row r="3068">
          <cell r="A3068" t="str">
            <v>C036263</v>
          </cell>
          <cell r="B3068">
            <v>5310</v>
          </cell>
          <cell r="C3068" t="str">
            <v>Distribution - NE South</v>
          </cell>
          <cell r="D3068" t="str">
            <v>IRURD Pinecrest II Rehab</v>
          </cell>
          <cell r="E3068" t="str">
            <v>P_Electric Distribution Line MA</v>
          </cell>
          <cell r="F3068" t="str">
            <v>USSC-13-021</v>
          </cell>
          <cell r="G3068" t="str">
            <v>36</v>
          </cell>
          <cell r="H3068" t="str">
            <v>17</v>
          </cell>
          <cell r="I3068" t="str">
            <v>MOKEY, MICHAEL</v>
          </cell>
          <cell r="J3068" t="str">
            <v>Asset Condition</v>
          </cell>
          <cell r="K3068" t="str">
            <v>D_REP-URD Cable Replacements</v>
          </cell>
          <cell r="L3068" t="str">
            <v>Asset Replacement</v>
          </cell>
          <cell r="M3068" t="str">
            <v>Specific</v>
          </cell>
          <cell r="O3068" t="str">
            <v>open</v>
          </cell>
          <cell r="P3068">
            <v>9130</v>
          </cell>
          <cell r="Q3068" t="str">
            <v>C36263</v>
          </cell>
          <cell r="R3068">
            <v>40295</v>
          </cell>
          <cell r="S3068" t="str">
            <v>dunnma</v>
          </cell>
          <cell r="U3068" t="str">
            <v xml:space="preserve">Inject 36,000' of three-phase and single-phase direct-buried URD cable supplied off P.5 Hammond Street and P.56 Mendon Road in Hopedale. </v>
          </cell>
          <cell r="V3068" t="str">
            <v>USSC Paper Required. See USSC-13-021</v>
          </cell>
          <cell r="W3068" t="str">
            <v xml:space="preserve">  </v>
          </cell>
          <cell r="X3068" t="str">
            <v>Asset Owner-Dist</v>
          </cell>
          <cell r="Y3068" t="str">
            <v>44655310E</v>
          </cell>
          <cell r="Z3068" t="str">
            <v>MAE1000 - MA Electric Distribution PC</v>
          </cell>
          <cell r="AA3068" t="str">
            <v>NONE</v>
          </cell>
          <cell r="AB3068" t="str">
            <v>MASS PLANT - MA 5310 - MAE1000</v>
          </cell>
          <cell r="AC3068" t="str">
            <v>A1 C1 X0</v>
          </cell>
          <cell r="AE3068">
            <v>2</v>
          </cell>
          <cell r="AF3068" t="str">
            <v>2</v>
          </cell>
          <cell r="AG3068">
            <v>41316</v>
          </cell>
          <cell r="AH3068">
            <v>1440000</v>
          </cell>
        </row>
        <row r="3069">
          <cell r="A3069" t="str">
            <v>C036264</v>
          </cell>
          <cell r="B3069">
            <v>5310</v>
          </cell>
          <cell r="C3069" t="str">
            <v>Distribution - NE North</v>
          </cell>
          <cell r="D3069" t="str">
            <v>IRURD Lincoln Village</v>
          </cell>
          <cell r="E3069" t="str">
            <v>P_Electric Distribution Line MA</v>
          </cell>
          <cell r="F3069" t="str">
            <v>USSC-13-170</v>
          </cell>
          <cell r="G3069" t="str">
            <v>36</v>
          </cell>
          <cell r="H3069" t="str">
            <v>20</v>
          </cell>
          <cell r="I3069" t="str">
            <v>RICHARD, JOHN</v>
          </cell>
          <cell r="J3069" t="str">
            <v>Asset Condition</v>
          </cell>
          <cell r="K3069" t="str">
            <v>D_REP-URD Cable Replacements</v>
          </cell>
          <cell r="L3069" t="str">
            <v>Asset Replacement</v>
          </cell>
          <cell r="M3069" t="str">
            <v>Specific</v>
          </cell>
          <cell r="N3069" t="str">
            <v>UG Cable Replacements</v>
          </cell>
          <cell r="O3069" t="str">
            <v>open</v>
          </cell>
          <cell r="P3069">
            <v>9117</v>
          </cell>
          <cell r="Q3069" t="str">
            <v>C36264</v>
          </cell>
          <cell r="R3069">
            <v>40295</v>
          </cell>
          <cell r="S3069" t="str">
            <v>dunnma</v>
          </cell>
          <cell r="U3069" t="str">
            <v>Rehabilitate (inject or replace) 13,561 circuit feet of 3-1/C #2 Al URD cable at Lincoln Village UCD in Worcester, MA.</v>
          </cell>
          <cell r="V3069" t="str">
            <v xml:space="preserve">  </v>
          </cell>
          <cell r="W3069" t="str">
            <v xml:space="preserve">  </v>
          </cell>
          <cell r="X3069" t="str">
            <v>Div Ops-NE Electric</v>
          </cell>
          <cell r="Y3069" t="str">
            <v>75005310E</v>
          </cell>
          <cell r="Z3069" t="str">
            <v>MAE1000 - MA Electric Distribution PC</v>
          </cell>
          <cell r="AA3069" t="str">
            <v>NONE</v>
          </cell>
          <cell r="AB3069" t="str">
            <v>MASS PLANT - MA 5310 - MAE1000</v>
          </cell>
          <cell r="AC3069" t="str">
            <v>A4 C0 X2</v>
          </cell>
          <cell r="AE3069">
            <v>4</v>
          </cell>
          <cell r="AF3069" t="str">
            <v>4</v>
          </cell>
          <cell r="AG3069">
            <v>41386</v>
          </cell>
          <cell r="AH3069">
            <v>1250000</v>
          </cell>
          <cell r="AI3069" t="str">
            <v>1.10</v>
          </cell>
          <cell r="AJ3069" t="str">
            <v>1.10</v>
          </cell>
        </row>
        <row r="3070">
          <cell r="A3070" t="str">
            <v>C036265</v>
          </cell>
          <cell r="B3070">
            <v>5310</v>
          </cell>
          <cell r="D3070" t="str">
            <v>Industrial (Heritage Gardens)</v>
          </cell>
          <cell r="E3070" t="str">
            <v>P_Electric Distribution Line MA</v>
          </cell>
          <cell r="G3070" t="str">
            <v>36</v>
          </cell>
          <cell r="H3070" t="str">
            <v>15</v>
          </cell>
          <cell r="I3070" t="str">
            <v>MOKEY, MICHAEL</v>
          </cell>
          <cell r="J3070" t="str">
            <v>Asset Condition</v>
          </cell>
          <cell r="K3070" t="str">
            <v>D_Non-REP LINE OTHER</v>
          </cell>
          <cell r="L3070" t="str">
            <v>Asset Replacement</v>
          </cell>
          <cell r="M3070" t="str">
            <v>Specific</v>
          </cell>
          <cell r="O3070" t="str">
            <v>open</v>
          </cell>
          <cell r="P3070">
            <v>9115</v>
          </cell>
          <cell r="Q3070" t="str">
            <v>C36265</v>
          </cell>
          <cell r="R3070">
            <v>40295</v>
          </cell>
          <cell r="S3070" t="str">
            <v>dunnma</v>
          </cell>
          <cell r="U3070" t="str">
            <v>Replace 4500 ft of URD at Heritage Gardens. The new installation should be in a manhole and conduit system.</v>
          </cell>
          <cell r="V3070" t="str">
            <v xml:space="preserve"> Re-Sanction from 520,826 to $621,000 from Julie Spaziano. Document attached details on the justification and scope tab.</v>
          </cell>
          <cell r="W3070" t="str">
            <v xml:space="preserve">  </v>
          </cell>
          <cell r="X3070" t="str">
            <v>Div Ops-NE Electric</v>
          </cell>
          <cell r="Y3070" t="str">
            <v>75005310E</v>
          </cell>
          <cell r="Z3070" t="str">
            <v>MAE1000 - MA Electric Distribution PC</v>
          </cell>
          <cell r="AA3070" t="str">
            <v>NONE</v>
          </cell>
          <cell r="AB3070" t="str">
            <v>MASS PLANT - MA 5310 - MAE1000</v>
          </cell>
          <cell r="AC3070" t="str">
            <v>A0 C1 X0</v>
          </cell>
          <cell r="AE3070">
            <v>3</v>
          </cell>
          <cell r="AF3070" t="str">
            <v>3</v>
          </cell>
          <cell r="AG3070">
            <v>41556</v>
          </cell>
          <cell r="AH3070">
            <v>621000</v>
          </cell>
        </row>
        <row r="3071">
          <cell r="A3071" t="str">
            <v>C036266</v>
          </cell>
          <cell r="B3071">
            <v>5310</v>
          </cell>
          <cell r="D3071" t="str">
            <v>Parson Hill URD</v>
          </cell>
          <cell r="E3071" t="str">
            <v>P_Electric Distribution Line MA</v>
          </cell>
          <cell r="G3071" t="str">
            <v>NONE</v>
          </cell>
          <cell r="H3071" t="str">
            <v>NONE</v>
          </cell>
          <cell r="J3071" t="str">
            <v>Asset Condition</v>
          </cell>
          <cell r="K3071" t="str">
            <v>D_REP-URD Cable Replacements</v>
          </cell>
          <cell r="L3071" t="str">
            <v>Asset Replacement - I&amp;M (NE)</v>
          </cell>
          <cell r="O3071" t="str">
            <v>cancelled</v>
          </cell>
          <cell r="Q3071" t="str">
            <v>C36266</v>
          </cell>
          <cell r="R3071">
            <v>40295</v>
          </cell>
          <cell r="S3071" t="str">
            <v>dunnma</v>
          </cell>
          <cell r="U3071" t="str">
            <v>Replace 5300 ft URD at Parson Hill</v>
          </cell>
          <cell r="V3071" t="str">
            <v xml:space="preserve">  </v>
          </cell>
          <cell r="W3071" t="str">
            <v xml:space="preserve">  </v>
          </cell>
          <cell r="X3071" t="str">
            <v>Div Ops-NE Electric</v>
          </cell>
          <cell r="Y3071" t="str">
            <v>75005310E</v>
          </cell>
          <cell r="Z3071" t="str">
            <v>MAE1000 - MA Electric Distribution PC</v>
          </cell>
          <cell r="AA3071" t="str">
            <v>NONE</v>
          </cell>
          <cell r="AB3071" t="str">
            <v>MASS PLANT - MA 5310 - MAE1000</v>
          </cell>
          <cell r="AE3071">
            <v>0</v>
          </cell>
          <cell r="AK3071">
            <v>40295</v>
          </cell>
        </row>
        <row r="3072">
          <cell r="A3072" t="str">
            <v>C036267</v>
          </cell>
          <cell r="B3072">
            <v>5310</v>
          </cell>
          <cell r="D3072" t="str">
            <v>Robertson Rd URD</v>
          </cell>
          <cell r="E3072" t="str">
            <v>P_Electric Distribution Line MA</v>
          </cell>
          <cell r="G3072" t="str">
            <v>36</v>
          </cell>
          <cell r="H3072" t="str">
            <v>15</v>
          </cell>
          <cell r="I3072" t="str">
            <v>KERN, WILLIAM</v>
          </cell>
          <cell r="J3072" t="str">
            <v>Asset Condition</v>
          </cell>
          <cell r="K3072" t="str">
            <v>D_Non-REP LINE OTHER</v>
          </cell>
          <cell r="L3072" t="str">
            <v>Asset Replacement</v>
          </cell>
          <cell r="M3072" t="str">
            <v>Specific</v>
          </cell>
          <cell r="O3072" t="str">
            <v>Closed</v>
          </cell>
          <cell r="P3072">
            <v>9135</v>
          </cell>
          <cell r="Q3072" t="str">
            <v>C36267</v>
          </cell>
          <cell r="R3072">
            <v>40295</v>
          </cell>
          <cell r="S3072" t="str">
            <v>dunnma</v>
          </cell>
          <cell r="U3072" t="str">
            <v>Replace 800 ft of URD at Robertson Rd</v>
          </cell>
          <cell r="V3072" t="str">
            <v xml:space="preserve">  </v>
          </cell>
          <cell r="W3072" t="str">
            <v xml:space="preserve">  </v>
          </cell>
          <cell r="X3072" t="str">
            <v>Div Ops-NE Electric</v>
          </cell>
          <cell r="Y3072" t="str">
            <v>75005310E</v>
          </cell>
          <cell r="Z3072" t="str">
            <v>MAE1000 - MA Electric Distribution PC</v>
          </cell>
          <cell r="AA3072" t="str">
            <v>NONE</v>
          </cell>
          <cell r="AB3072" t="str">
            <v>MASS PLANT - MA 5310 - MAE1000</v>
          </cell>
          <cell r="AE3072">
            <v>2</v>
          </cell>
          <cell r="AF3072" t="str">
            <v>2</v>
          </cell>
          <cell r="AG3072">
            <v>41213</v>
          </cell>
          <cell r="AH3072">
            <v>122455</v>
          </cell>
          <cell r="AI3072">
            <v>0</v>
          </cell>
          <cell r="AJ3072">
            <v>1</v>
          </cell>
          <cell r="AK3072">
            <v>1</v>
          </cell>
          <cell r="AL3072">
            <v>0</v>
          </cell>
          <cell r="AM3072">
            <v>1</v>
          </cell>
          <cell r="AN3072">
            <v>1</v>
          </cell>
        </row>
        <row r="3073">
          <cell r="A3073" t="str">
            <v>C036268</v>
          </cell>
          <cell r="B3073">
            <v>5310</v>
          </cell>
          <cell r="C3073" t="str">
            <v>Massachusetts - West</v>
          </cell>
          <cell r="D3073" t="str">
            <v>IRURD Franconia Circle</v>
          </cell>
          <cell r="E3073" t="str">
            <v>P_Electric Distribution Line MA</v>
          </cell>
          <cell r="G3073" t="str">
            <v>36</v>
          </cell>
          <cell r="H3073" t="str">
            <v>20</v>
          </cell>
          <cell r="I3073" t="str">
            <v>RICHARD, JOHN</v>
          </cell>
          <cell r="J3073" t="str">
            <v>Asset Condition</v>
          </cell>
          <cell r="K3073" t="str">
            <v>D_Non-REP LINE OTHER</v>
          </cell>
          <cell r="L3073" t="str">
            <v>Asset Replacement</v>
          </cell>
          <cell r="M3073" t="str">
            <v>Specific</v>
          </cell>
          <cell r="O3073" t="str">
            <v>open</v>
          </cell>
          <cell r="P3073">
            <v>9103</v>
          </cell>
          <cell r="Q3073" t="str">
            <v>C36268</v>
          </cell>
          <cell r="R3073">
            <v>40295</v>
          </cell>
          <cell r="S3073" t="str">
            <v>dunnma</v>
          </cell>
          <cell r="U3073" t="str">
            <v>Inject 5500 ft of URD at Franconia Circle with the 'Cable Cure' treatment.</v>
          </cell>
          <cell r="V3073" t="str">
            <v xml:space="preserve">approved PPM number 09103 10/08/10 and the approval of this project in power plant will allow us to use project number C36268. </v>
          </cell>
          <cell r="W3073" t="str">
            <v xml:space="preserve">  </v>
          </cell>
          <cell r="X3073" t="str">
            <v>Div Ops-NE Electric</v>
          </cell>
          <cell r="Y3073" t="str">
            <v>75005310E</v>
          </cell>
          <cell r="Z3073" t="str">
            <v>MAE1000 - MA Electric Distribution PC</v>
          </cell>
          <cell r="AA3073" t="str">
            <v>NONE</v>
          </cell>
          <cell r="AB3073" t="str">
            <v>MASS PLANT - MA 5310 - MAE1000</v>
          </cell>
          <cell r="AC3073" t="str">
            <v>A2 C2 X0</v>
          </cell>
          <cell r="AE3073">
            <v>2</v>
          </cell>
          <cell r="AF3073" t="str">
            <v>2</v>
          </cell>
          <cell r="AG3073">
            <v>41213</v>
          </cell>
          <cell r="AH3073">
            <v>155000</v>
          </cell>
        </row>
        <row r="3074">
          <cell r="A3074" t="str">
            <v>C036269</v>
          </cell>
          <cell r="B3074">
            <v>5310</v>
          </cell>
          <cell r="D3074" t="str">
            <v>Nashua St</v>
          </cell>
          <cell r="E3074" t="str">
            <v>P_Electric Distribution Line MA</v>
          </cell>
          <cell r="G3074" t="str">
            <v>36</v>
          </cell>
          <cell r="H3074" t="str">
            <v>15</v>
          </cell>
          <cell r="I3074" t="str">
            <v>KERN, WILLIAM</v>
          </cell>
          <cell r="J3074" t="str">
            <v>Asset Condition</v>
          </cell>
          <cell r="K3074" t="str">
            <v>D_Non-REP LINE OTHER</v>
          </cell>
          <cell r="L3074" t="str">
            <v>Asset Replacement</v>
          </cell>
          <cell r="M3074" t="str">
            <v>Specific</v>
          </cell>
          <cell r="O3074" t="str">
            <v>Closed</v>
          </cell>
          <cell r="P3074">
            <v>9125</v>
          </cell>
          <cell r="Q3074" t="str">
            <v>C36269</v>
          </cell>
          <cell r="R3074">
            <v>40295</v>
          </cell>
          <cell r="S3074" t="str">
            <v>dunnma</v>
          </cell>
          <cell r="U3074" t="str">
            <v>Inject 3000 ft of URD at Nashua St</v>
          </cell>
          <cell r="V3074" t="str">
            <v xml:space="preserve">  </v>
          </cell>
          <cell r="W3074" t="str">
            <v xml:space="preserve">  </v>
          </cell>
          <cell r="X3074" t="str">
            <v>Div Ops-NE Electric</v>
          </cell>
          <cell r="Y3074" t="str">
            <v>75005310E</v>
          </cell>
          <cell r="Z3074" t="str">
            <v>MAE1000 - MA Electric Distribution PC</v>
          </cell>
          <cell r="AA3074" t="str">
            <v>NONE</v>
          </cell>
          <cell r="AB3074" t="str">
            <v>MASS PLANT - MA 5310 - MAE1000</v>
          </cell>
          <cell r="AE3074">
            <v>2</v>
          </cell>
          <cell r="AF3074" t="str">
            <v>2</v>
          </cell>
          <cell r="AG3074">
            <v>41213</v>
          </cell>
          <cell r="AH3074">
            <v>8000</v>
          </cell>
          <cell r="AI3074">
            <v>1</v>
          </cell>
          <cell r="AJ3074">
            <v>1</v>
          </cell>
          <cell r="AK3074">
            <v>1</v>
          </cell>
          <cell r="AL3074">
            <v>0</v>
          </cell>
          <cell r="AM3074">
            <v>1</v>
          </cell>
          <cell r="AN3074">
            <v>1</v>
          </cell>
        </row>
        <row r="3075">
          <cell r="A3075" t="str">
            <v>C036270</v>
          </cell>
          <cell r="B3075">
            <v>5310</v>
          </cell>
          <cell r="C3075" t="str">
            <v>Distribution - NE North</v>
          </cell>
          <cell r="D3075" t="str">
            <v>IRURD Crane Neck St</v>
          </cell>
          <cell r="E3075" t="str">
            <v>P_Electric Distribution Line MA</v>
          </cell>
          <cell r="G3075" t="str">
            <v>36</v>
          </cell>
          <cell r="H3075" t="str">
            <v>20</v>
          </cell>
          <cell r="I3075" t="str">
            <v>CERULLI, JOHN</v>
          </cell>
          <cell r="J3075" t="str">
            <v>Asset Condition</v>
          </cell>
          <cell r="K3075" t="str">
            <v>D_Non-REP LINE OTHER</v>
          </cell>
          <cell r="L3075" t="str">
            <v>Asset Replacement</v>
          </cell>
          <cell r="M3075" t="str">
            <v>Specific</v>
          </cell>
          <cell r="N3075" t="str">
            <v>UG Cable Replacements</v>
          </cell>
          <cell r="O3075" t="str">
            <v>open</v>
          </cell>
          <cell r="P3075">
            <v>9097</v>
          </cell>
          <cell r="Q3075" t="str">
            <v>C36270</v>
          </cell>
          <cell r="R3075">
            <v>40295</v>
          </cell>
          <cell r="S3075" t="str">
            <v>dunnma</v>
          </cell>
          <cell r="U3075" t="str">
            <v>Inject 3797 ft of URD at Crane Neck St. with 'Cable Cure' treatment.  Replace 4150' of cable with cable in conduit.</v>
          </cell>
          <cell r="V3075" t="str">
            <v xml:space="preserve">  </v>
          </cell>
          <cell r="W3075" t="str">
            <v xml:space="preserve">  </v>
          </cell>
          <cell r="X3075" t="str">
            <v>Div Ops-NE Electric</v>
          </cell>
          <cell r="Y3075" t="str">
            <v>75005310E</v>
          </cell>
          <cell r="Z3075" t="str">
            <v>MAE1000 - MA Electric Distribution PC</v>
          </cell>
          <cell r="AA3075" t="str">
            <v>NONE</v>
          </cell>
          <cell r="AB3075" t="str">
            <v>MASS PLANT - MA 5310 - MAE1000</v>
          </cell>
          <cell r="AC3075" t="str">
            <v>A1 C0 X1</v>
          </cell>
          <cell r="AE3075">
            <v>2</v>
          </cell>
          <cell r="AF3075" t="str">
            <v>2</v>
          </cell>
          <cell r="AG3075">
            <v>41213</v>
          </cell>
          <cell r="AH3075">
            <v>509907</v>
          </cell>
          <cell r="AK3075">
            <v>40837</v>
          </cell>
        </row>
        <row r="3076">
          <cell r="A3076" t="str">
            <v>C036271</v>
          </cell>
          <cell r="B3076">
            <v>5310</v>
          </cell>
          <cell r="C3076" t="str">
            <v>Distribution - NE North</v>
          </cell>
          <cell r="D3076" t="str">
            <v>IRURD Freda Ln</v>
          </cell>
          <cell r="E3076" t="str">
            <v>P_Electric Distribution Line MA</v>
          </cell>
          <cell r="G3076" t="str">
            <v>30</v>
          </cell>
          <cell r="H3076" t="str">
            <v>15</v>
          </cell>
          <cell r="I3076" t="str">
            <v>KERN, WILLIAM</v>
          </cell>
          <cell r="J3076" t="str">
            <v>Asset Condition</v>
          </cell>
          <cell r="K3076" t="str">
            <v>D_Non-REP LINE OTHER</v>
          </cell>
          <cell r="L3076" t="str">
            <v>Asset Replacement</v>
          </cell>
          <cell r="M3076" t="str">
            <v>Specific</v>
          </cell>
          <cell r="O3076" t="str">
            <v>open</v>
          </cell>
          <cell r="P3076">
            <v>9107</v>
          </cell>
          <cell r="Q3076" t="str">
            <v>C36271</v>
          </cell>
          <cell r="R3076">
            <v>40295</v>
          </cell>
          <cell r="S3076" t="str">
            <v>dunnma</v>
          </cell>
          <cell r="U3076" t="str">
            <v>Revised project scope to inject 3,200 feet of direct buried cable (already complete) and to replace 950' of two direct buried cable that could not be injected.</v>
          </cell>
          <cell r="V3076" t="str">
            <v>Re- Sanction from $160K to $450K from Julie Spaziano. Document attached details on the justification and scope tab.</v>
          </cell>
          <cell r="W3076" t="str">
            <v xml:space="preserve">  </v>
          </cell>
          <cell r="X3076" t="str">
            <v>Div Ops-NE Electric</v>
          </cell>
          <cell r="Y3076" t="str">
            <v>75005310E</v>
          </cell>
          <cell r="Z3076" t="str">
            <v>MAE1000 - MA Electric Distribution PC</v>
          </cell>
          <cell r="AA3076" t="str">
            <v>03-Dec-13</v>
          </cell>
          <cell r="AB3076" t="str">
            <v>MASS PLANT - MA 5310 - MAE1000</v>
          </cell>
          <cell r="AC3076" t="str">
            <v>A2 C0 X0</v>
          </cell>
          <cell r="AE3076">
            <v>3</v>
          </cell>
          <cell r="AF3076" t="str">
            <v>3</v>
          </cell>
          <cell r="AG3076">
            <v>41610</v>
          </cell>
          <cell r="AH3076">
            <v>450000</v>
          </cell>
        </row>
        <row r="3077">
          <cell r="A3077" t="str">
            <v>C036272</v>
          </cell>
          <cell r="B3077">
            <v>5310</v>
          </cell>
          <cell r="C3077" t="str">
            <v>Distribution - NE North</v>
          </cell>
          <cell r="D3077" t="str">
            <v>IRURD Washington Park State</v>
          </cell>
          <cell r="E3077" t="str">
            <v>P_Electric Distribution Line MA</v>
          </cell>
          <cell r="G3077" t="str">
            <v>36</v>
          </cell>
          <cell r="H3077" t="str">
            <v>20</v>
          </cell>
          <cell r="I3077" t="str">
            <v>CERULLI, JOHN</v>
          </cell>
          <cell r="J3077" t="str">
            <v>Asset Condition</v>
          </cell>
          <cell r="K3077" t="str">
            <v>D_Non-REP LINE OTHER</v>
          </cell>
          <cell r="L3077" t="str">
            <v>Asset Replacement</v>
          </cell>
          <cell r="M3077" t="str">
            <v>Specific</v>
          </cell>
          <cell r="O3077" t="str">
            <v>open</v>
          </cell>
          <cell r="P3077">
            <v>9143</v>
          </cell>
          <cell r="Q3077" t="str">
            <v>C36272</v>
          </cell>
          <cell r="R3077">
            <v>40295</v>
          </cell>
          <cell r="S3077" t="str">
            <v>dunnma</v>
          </cell>
          <cell r="U3077" t="str">
            <v>FY12 cable injection program in jected 3,300 feet.  Resanction to replace remaining 2,000 feet that could not be injected at Washington Park Estates in Methuen.</v>
          </cell>
          <cell r="V3077" t="str">
            <v xml:space="preserve">  </v>
          </cell>
          <cell r="W3077" t="str">
            <v xml:space="preserve">  </v>
          </cell>
          <cell r="X3077" t="str">
            <v>Div Ops-NE Electric</v>
          </cell>
          <cell r="Y3077" t="str">
            <v>75005310E</v>
          </cell>
          <cell r="Z3077" t="str">
            <v>MAE1000 - MA Electric Distribution PC</v>
          </cell>
          <cell r="AA3077" t="str">
            <v>NONE</v>
          </cell>
          <cell r="AB3077" t="str">
            <v>MASS PLANT - MA 5310 - MAE1000</v>
          </cell>
          <cell r="AC3077" t="str">
            <v>A2 C0 X0</v>
          </cell>
          <cell r="AE3077">
            <v>2</v>
          </cell>
          <cell r="AF3077" t="str">
            <v>2</v>
          </cell>
          <cell r="AG3077">
            <v>41213</v>
          </cell>
          <cell r="AH3077">
            <v>285000</v>
          </cell>
        </row>
        <row r="3078">
          <cell r="A3078" t="str">
            <v>C036282</v>
          </cell>
          <cell r="B3078">
            <v>5310</v>
          </cell>
          <cell r="C3078" t="str">
            <v>Massachusetts - East</v>
          </cell>
          <cell r="D3078" t="str">
            <v>IRURD Saugus Commons</v>
          </cell>
          <cell r="E3078" t="str">
            <v>P_Electric Distribution Line MA</v>
          </cell>
          <cell r="G3078" t="str">
            <v>13</v>
          </cell>
          <cell r="H3078" t="str">
            <v>15</v>
          </cell>
          <cell r="I3078" t="str">
            <v>RICHARD, JOHN</v>
          </cell>
          <cell r="J3078" t="str">
            <v>Asset Condition</v>
          </cell>
          <cell r="K3078" t="str">
            <v>D_Non-REP LINE OTHER</v>
          </cell>
          <cell r="L3078" t="str">
            <v>Asset Replacement</v>
          </cell>
          <cell r="M3078" t="str">
            <v>Specific</v>
          </cell>
          <cell r="O3078" t="str">
            <v>open</v>
          </cell>
          <cell r="P3078">
            <v>9137</v>
          </cell>
          <cell r="Q3078" t="str">
            <v>C36282</v>
          </cell>
          <cell r="R3078">
            <v>40295</v>
          </cell>
          <cell r="S3078" t="str">
            <v>dunnma</v>
          </cell>
          <cell r="U3078" t="str">
            <v>Inject 3221 ft of three-phase URD at Saugus Commons.</v>
          </cell>
          <cell r="V3078" t="str">
            <v xml:space="preserve">  </v>
          </cell>
          <cell r="W3078" t="str">
            <v xml:space="preserve">  </v>
          </cell>
          <cell r="X3078" t="str">
            <v>Div Ops-NE Electric</v>
          </cell>
          <cell r="Y3078" t="str">
            <v>75005310E</v>
          </cell>
          <cell r="Z3078" t="str">
            <v>MAE1000 - MA Electric Distribution PC</v>
          </cell>
          <cell r="AA3078" t="str">
            <v>NONE</v>
          </cell>
          <cell r="AB3078" t="str">
            <v>MASS PLANT - MA 5310 - MAE1000</v>
          </cell>
          <cell r="AC3078" t="str">
            <v>A1 C2 X0</v>
          </cell>
          <cell r="AE3078">
            <v>2</v>
          </cell>
          <cell r="AF3078" t="str">
            <v>2</v>
          </cell>
          <cell r="AG3078">
            <v>41213</v>
          </cell>
          <cell r="AH3078">
            <v>87771</v>
          </cell>
        </row>
        <row r="3079">
          <cell r="A3079" t="str">
            <v>C036283</v>
          </cell>
          <cell r="B3079">
            <v>5310</v>
          </cell>
          <cell r="D3079" t="str">
            <v>Raleigh Tavern URD</v>
          </cell>
          <cell r="E3079" t="str">
            <v>P_Electric Distribution Line MA</v>
          </cell>
          <cell r="G3079" t="str">
            <v>36</v>
          </cell>
          <cell r="H3079" t="str">
            <v>NONE</v>
          </cell>
          <cell r="I3079" t="str">
            <v>CERULLI, JOHN</v>
          </cell>
          <cell r="J3079" t="str">
            <v>Asset Condition</v>
          </cell>
          <cell r="K3079" t="str">
            <v>D_Non-REP LINE OTHER</v>
          </cell>
          <cell r="L3079" t="str">
            <v>Asset Replacement</v>
          </cell>
          <cell r="M3079" t="str">
            <v>Specific</v>
          </cell>
          <cell r="O3079" t="str">
            <v>cancelled</v>
          </cell>
          <cell r="P3079">
            <v>9132</v>
          </cell>
          <cell r="Q3079" t="str">
            <v>C36283</v>
          </cell>
          <cell r="R3079">
            <v>40295</v>
          </cell>
          <cell r="S3079" t="str">
            <v>dunnma</v>
          </cell>
          <cell r="U3079" t="str">
            <v>Inject 10454 ft of URD at Raleigh Tavern</v>
          </cell>
          <cell r="V3079" t="str">
            <v>CANCELLED BY JOHN CERULLI - DUPLICATE TO CD 01207</v>
          </cell>
          <cell r="W3079" t="str">
            <v xml:space="preserve">  </v>
          </cell>
          <cell r="X3079" t="str">
            <v>Div Ops-NE Electric</v>
          </cell>
          <cell r="Y3079" t="str">
            <v>75005310E</v>
          </cell>
          <cell r="Z3079" t="str">
            <v>MAE1000 - MA Electric Distribution PC</v>
          </cell>
          <cell r="AA3079" t="str">
            <v>NONE</v>
          </cell>
          <cell r="AB3079" t="str">
            <v>MASS PLANT - MA 5310 - MAE1000</v>
          </cell>
          <cell r="AE3079">
            <v>0</v>
          </cell>
          <cell r="AK3079">
            <v>41464</v>
          </cell>
        </row>
        <row r="3080">
          <cell r="A3080" t="str">
            <v>C036284</v>
          </cell>
          <cell r="B3080">
            <v>5310</v>
          </cell>
          <cell r="C3080" t="str">
            <v>Massachusetts - West</v>
          </cell>
          <cell r="D3080" t="str">
            <v>IRURD Indian Rock Rd</v>
          </cell>
          <cell r="E3080" t="str">
            <v>P_Electric Distribution Line MA</v>
          </cell>
          <cell r="G3080" t="str">
            <v>36</v>
          </cell>
          <cell r="H3080" t="str">
            <v>20</v>
          </cell>
          <cell r="I3080" t="str">
            <v>PATTERSON, JAMES</v>
          </cell>
          <cell r="J3080" t="str">
            <v>Asset Condition</v>
          </cell>
          <cell r="K3080" t="str">
            <v>D_REP-URD Cable Replacements</v>
          </cell>
          <cell r="L3080" t="str">
            <v>Asset Replacement</v>
          </cell>
          <cell r="M3080" t="str">
            <v>Specific</v>
          </cell>
          <cell r="O3080" t="str">
            <v>open</v>
          </cell>
          <cell r="P3080">
            <v>9114</v>
          </cell>
          <cell r="Q3080" t="str">
            <v>C36284</v>
          </cell>
          <cell r="R3080">
            <v>40295</v>
          </cell>
          <cell r="S3080" t="str">
            <v>dunnma</v>
          </cell>
          <cell r="U3080" t="str">
            <v>Replace 3,300' of three-phase URD with a single-phase radial URD at Indian Rock Road in Saugus, MA.</v>
          </cell>
          <cell r="V3080" t="str">
            <v xml:space="preserve">  </v>
          </cell>
          <cell r="W3080" t="str">
            <v xml:space="preserve">  </v>
          </cell>
          <cell r="X3080" t="str">
            <v>Div Ops-NE Electric</v>
          </cell>
          <cell r="Y3080" t="str">
            <v>75005310E</v>
          </cell>
          <cell r="Z3080" t="str">
            <v>MAE1000 - MA Electric Distribution PC</v>
          </cell>
          <cell r="AA3080" t="str">
            <v>NONE</v>
          </cell>
          <cell r="AB3080" t="str">
            <v>MASS PLANT - MA 5310 - MAE1000</v>
          </cell>
          <cell r="AC3080" t="str">
            <v>A1 C0 X0</v>
          </cell>
          <cell r="AE3080">
            <v>3</v>
          </cell>
          <cell r="AF3080" t="str">
            <v>3</v>
          </cell>
          <cell r="AG3080">
            <v>41213</v>
          </cell>
          <cell r="AH3080">
            <v>338491</v>
          </cell>
        </row>
        <row r="3081">
          <cell r="A3081" t="str">
            <v>C036303</v>
          </cell>
          <cell r="B3081">
            <v>5310</v>
          </cell>
          <cell r="D3081" t="str">
            <v>Wendell Depot Sub- Add 2nd Xfmr</v>
          </cell>
          <cell r="E3081" t="str">
            <v>P_Electric Distribution Sub MA</v>
          </cell>
          <cell r="G3081" t="str">
            <v>30</v>
          </cell>
          <cell r="H3081" t="str">
            <v>NONE</v>
          </cell>
          <cell r="I3081" t="str">
            <v>BARYS, FRANCIS R</v>
          </cell>
          <cell r="J3081" t="str">
            <v>System Capacity &amp; Performance</v>
          </cell>
          <cell r="K3081" t="str">
            <v>D_Non-REP SUB OTHER</v>
          </cell>
          <cell r="L3081" t="str">
            <v>Reliability - Dist</v>
          </cell>
          <cell r="M3081" t="str">
            <v>Specific</v>
          </cell>
          <cell r="O3081" t="str">
            <v>cancelled</v>
          </cell>
          <cell r="P3081">
            <v>7590</v>
          </cell>
          <cell r="Q3081" t="str">
            <v>C36303</v>
          </cell>
          <cell r="R3081">
            <v>40296</v>
          </cell>
          <cell r="S3081" t="str">
            <v>thomp</v>
          </cell>
          <cell r="U3081" t="str">
            <v>Add 2nd 20 MVA Xfmr &amp; Transmission Tap to Wendell Depot.  Distribution = Add 2 tie breakers and extend 2nd bus</v>
          </cell>
          <cell r="V3081" t="str">
            <v xml:space="preserve">  </v>
          </cell>
          <cell r="W3081" t="str">
            <v>Supply Design Criteria violations at 12.3 MW unserved, 295 MWHr</v>
          </cell>
          <cell r="X3081" t="str">
            <v>Div Ops-NE Electric</v>
          </cell>
          <cell r="Y3081" t="str">
            <v>75005310E</v>
          </cell>
          <cell r="Z3081" t="str">
            <v>MAE1000 - MA Electric Distribution PC</v>
          </cell>
          <cell r="AA3081" t="str">
            <v>NONE</v>
          </cell>
          <cell r="AB3081" t="str">
            <v>SUB #705 WENDELL DEPOT, WENDELL</v>
          </cell>
          <cell r="AE3081">
            <v>0</v>
          </cell>
          <cell r="AK3081">
            <v>40623</v>
          </cell>
        </row>
        <row r="3082">
          <cell r="A3082" t="str">
            <v>C036325</v>
          </cell>
          <cell r="B3082">
            <v>5310</v>
          </cell>
          <cell r="D3082" t="str">
            <v>Westford Sub-Add 115/23 kV sub fdrs</v>
          </cell>
          <cell r="E3082" t="str">
            <v>P_Electric Distribution Sub MA</v>
          </cell>
          <cell r="G3082" t="str">
            <v>NONE</v>
          </cell>
          <cell r="H3082" t="str">
            <v>NONE</v>
          </cell>
          <cell r="I3082" t="str">
            <v>LASA, ANTHONY</v>
          </cell>
          <cell r="J3082" t="str">
            <v>System Capacity &amp; Performance</v>
          </cell>
          <cell r="L3082" t="str">
            <v>Load Relief</v>
          </cell>
          <cell r="M3082" t="str">
            <v>Specific</v>
          </cell>
          <cell r="O3082" t="str">
            <v>cancelled</v>
          </cell>
          <cell r="P3082">
            <v>7596</v>
          </cell>
          <cell r="Q3082" t="str">
            <v>C36325</v>
          </cell>
          <cell r="R3082">
            <v>40297</v>
          </cell>
          <cell r="S3082" t="str">
            <v>thomp</v>
          </cell>
          <cell r="U3082" t="str">
            <v>To vacate 23 kV from bulk power 345 kV Xfmrs at Sandy Pond, add new 115/23 xfmr &amp; 2 23 kV fdrs at Westford Sub</v>
          </cell>
          <cell r="V3082" t="str">
            <v xml:space="preserve">  </v>
          </cell>
          <cell r="W3082" t="str">
            <v xml:space="preserve">  </v>
          </cell>
          <cell r="X3082" t="str">
            <v>Div Ops-NE Electric</v>
          </cell>
          <cell r="Y3082" t="str">
            <v>75005310E</v>
          </cell>
          <cell r="Z3082" t="str">
            <v>MAE1000 - MA Electric Distribution PC</v>
          </cell>
          <cell r="AA3082" t="str">
            <v>NONE</v>
          </cell>
          <cell r="AB3082" t="str">
            <v>SUB #57 WESTFORD - CONCORD ROAD, WE</v>
          </cell>
          <cell r="AE3082">
            <v>0</v>
          </cell>
          <cell r="AK3082">
            <v>41032</v>
          </cell>
        </row>
        <row r="3083">
          <cell r="A3083" t="str">
            <v>C036327</v>
          </cell>
          <cell r="B3083">
            <v>5310</v>
          </cell>
          <cell r="D3083" t="str">
            <v>Chelmsfd- Recond 2387 N Chlm-W Chm</v>
          </cell>
          <cell r="E3083" t="str">
            <v>P_Electric Distribution Line MA</v>
          </cell>
          <cell r="G3083" t="str">
            <v>41</v>
          </cell>
          <cell r="H3083" t="str">
            <v>15</v>
          </cell>
          <cell r="I3083" t="str">
            <v>LASA, ANTHONY</v>
          </cell>
          <cell r="J3083" t="str">
            <v>System Capacity &amp; Performance</v>
          </cell>
          <cell r="K3083" t="str">
            <v>D_Non-REP LINE OTHER</v>
          </cell>
          <cell r="L3083" t="str">
            <v>Load Relief</v>
          </cell>
          <cell r="M3083" t="str">
            <v>Specific</v>
          </cell>
          <cell r="O3083" t="str">
            <v>cancelled</v>
          </cell>
          <cell r="P3083">
            <v>7897</v>
          </cell>
          <cell r="Q3083" t="str">
            <v>C36327</v>
          </cell>
          <cell r="R3083">
            <v>40297</v>
          </cell>
          <cell r="S3083" t="str">
            <v>thomp</v>
          </cell>
          <cell r="U3083" t="str">
            <v>Reconductor 2387 line from N Chelmsfd to W Chelmsford tap to 795 AL</v>
          </cell>
          <cell r="V3083" t="str">
            <v xml:space="preserve">  </v>
          </cell>
          <cell r="W3083" t="str">
            <v xml:space="preserve">  </v>
          </cell>
          <cell r="X3083" t="str">
            <v>Div Ops-NE Electric</v>
          </cell>
          <cell r="Y3083" t="str">
            <v>75005310E</v>
          </cell>
          <cell r="Z3083" t="str">
            <v>MAE1000 - MA Electric Distribution PC</v>
          </cell>
          <cell r="AA3083" t="str">
            <v>NONE</v>
          </cell>
          <cell r="AB3083" t="str">
            <v>MASS PLANT - MA 5310 - MAE1000</v>
          </cell>
          <cell r="AE3083">
            <v>0</v>
          </cell>
          <cell r="AK3083">
            <v>41032</v>
          </cell>
        </row>
        <row r="3084">
          <cell r="A3084" t="str">
            <v>C036330</v>
          </cell>
          <cell r="B3084">
            <v>5310</v>
          </cell>
          <cell r="D3084" t="str">
            <v>Chelmsfd-Recond 2387 W Chlm-Tyngsbo</v>
          </cell>
          <cell r="E3084" t="str">
            <v>P_Electric Sub-Transmission Line MA</v>
          </cell>
          <cell r="G3084" t="str">
            <v>41</v>
          </cell>
          <cell r="H3084" t="str">
            <v>15</v>
          </cell>
          <cell r="I3084" t="str">
            <v>LASA, ANTHONY</v>
          </cell>
          <cell r="J3084" t="str">
            <v>System Capacity &amp; Performance</v>
          </cell>
          <cell r="K3084" t="str">
            <v>TxD_Non-REP SUB OTHER</v>
          </cell>
          <cell r="L3084" t="str">
            <v>Load Relief</v>
          </cell>
          <cell r="M3084" t="str">
            <v>Specific</v>
          </cell>
          <cell r="O3084" t="str">
            <v>cancelled</v>
          </cell>
          <cell r="P3084">
            <v>7898</v>
          </cell>
          <cell r="Q3084" t="str">
            <v>C36330</v>
          </cell>
          <cell r="R3084">
            <v>40297</v>
          </cell>
          <cell r="S3084" t="str">
            <v>thomp</v>
          </cell>
          <cell r="U3084" t="str">
            <v>Reconductor 5.83 mi with 477 AL</v>
          </cell>
          <cell r="V3084" t="str">
            <v xml:space="preserve">  </v>
          </cell>
          <cell r="W3084" t="str">
            <v xml:space="preserve">  </v>
          </cell>
          <cell r="X3084" t="str">
            <v>Div Ops-NE Electric</v>
          </cell>
          <cell r="Y3084" t="str">
            <v>75005310T</v>
          </cell>
          <cell r="Z3084" t="str">
            <v>FRT5000 - FR Transmission Profit Center</v>
          </cell>
          <cell r="AA3084" t="str">
            <v>NONE</v>
          </cell>
          <cell r="AB3084" t="str">
            <v>MASS PLANT - MA 5310 - MAE1000</v>
          </cell>
          <cell r="AE3084">
            <v>0</v>
          </cell>
          <cell r="AK3084">
            <v>41032</v>
          </cell>
        </row>
        <row r="3085">
          <cell r="A3085" t="str">
            <v>C036332</v>
          </cell>
          <cell r="B3085">
            <v>5310</v>
          </cell>
          <cell r="D3085" t="str">
            <v>Fall River-Extend 28W43 to P13 Wils</v>
          </cell>
          <cell r="E3085" t="str">
            <v>P_Electric Distribution Line MA</v>
          </cell>
          <cell r="G3085" t="str">
            <v>NONE</v>
          </cell>
          <cell r="H3085" t="str">
            <v>NONE</v>
          </cell>
          <cell r="I3085" t="str">
            <v>PARENTEAU, STEVE</v>
          </cell>
          <cell r="M3085" t="str">
            <v>Specific</v>
          </cell>
          <cell r="O3085" t="str">
            <v>cancelled</v>
          </cell>
          <cell r="P3085">
            <v>8089</v>
          </cell>
          <cell r="Q3085" t="str">
            <v>C36332</v>
          </cell>
          <cell r="R3085">
            <v>40297</v>
          </cell>
          <cell r="S3085" t="str">
            <v>thomp</v>
          </cell>
          <cell r="U3085" t="str">
            <v>Extend 28W43 across Rt 24 bridge to P13 Wilson St</v>
          </cell>
          <cell r="V3085" t="str">
            <v xml:space="preserve">  </v>
          </cell>
          <cell r="W3085" t="str">
            <v xml:space="preserve">  </v>
          </cell>
          <cell r="X3085" t="str">
            <v>Div Ops-NE Electric</v>
          </cell>
          <cell r="Y3085" t="str">
            <v>75005310E</v>
          </cell>
          <cell r="Z3085" t="str">
            <v>MAE1000 - MA Electric Distribution PC</v>
          </cell>
          <cell r="AA3085" t="str">
            <v>NONE</v>
          </cell>
          <cell r="AB3085" t="str">
            <v>MASS PLANT - MA 5310 - MAE1000</v>
          </cell>
          <cell r="AE3085">
            <v>0</v>
          </cell>
          <cell r="AK3085">
            <v>40619</v>
          </cell>
        </row>
        <row r="3086">
          <cell r="A3086" t="str">
            <v>C036336</v>
          </cell>
          <cell r="B3086">
            <v>5310</v>
          </cell>
          <cell r="D3086" t="str">
            <v>Fall River-Relieve115W52 Chicago St</v>
          </cell>
          <cell r="E3086" t="str">
            <v>P_Electric Distribution Line MA</v>
          </cell>
          <cell r="G3086" t="str">
            <v>NONE</v>
          </cell>
          <cell r="H3086" t="str">
            <v>NONE</v>
          </cell>
          <cell r="I3086" t="str">
            <v>PARENTEAU, STEVE</v>
          </cell>
          <cell r="M3086" t="str">
            <v>Specific</v>
          </cell>
          <cell r="O3086" t="str">
            <v>cancelled</v>
          </cell>
          <cell r="P3086">
            <v>8090</v>
          </cell>
          <cell r="Q3086" t="str">
            <v>C36336</v>
          </cell>
          <cell r="R3086">
            <v>40297</v>
          </cell>
          <cell r="S3086" t="str">
            <v>thomp</v>
          </cell>
          <cell r="U3086" t="str">
            <v>Relieve 115W52 by rearranging circuits and xfering loads to 115W43 and 115W45 in Chicago St area</v>
          </cell>
          <cell r="V3086" t="str">
            <v xml:space="preserve">  </v>
          </cell>
          <cell r="W3086" t="str">
            <v xml:space="preserve">  </v>
          </cell>
          <cell r="X3086" t="str">
            <v>Div Ops-NE Electric</v>
          </cell>
          <cell r="Y3086" t="str">
            <v>75005310E</v>
          </cell>
          <cell r="Z3086" t="str">
            <v>MAE1000 - MA Electric Distribution PC</v>
          </cell>
          <cell r="AA3086" t="str">
            <v>NONE</v>
          </cell>
          <cell r="AB3086" t="str">
            <v>MASS PLANT - MA 5310 - MAE1000</v>
          </cell>
          <cell r="AE3086">
            <v>0</v>
          </cell>
          <cell r="AK3086">
            <v>40619</v>
          </cell>
        </row>
        <row r="3087">
          <cell r="A3087" t="str">
            <v>C036382</v>
          </cell>
          <cell r="B3087">
            <v>5310</v>
          </cell>
          <cell r="D3087" t="str">
            <v>Gardner-Park St 4 kV Conversions</v>
          </cell>
          <cell r="E3087" t="str">
            <v>P_Electric Distribution Line MA</v>
          </cell>
          <cell r="G3087" t="str">
            <v>NONE</v>
          </cell>
          <cell r="H3087" t="str">
            <v>NONE</v>
          </cell>
          <cell r="I3087" t="str">
            <v>QUIGLEY, PATRICK J</v>
          </cell>
          <cell r="M3087" t="str">
            <v>Specific</v>
          </cell>
          <cell r="O3087" t="str">
            <v>initiated</v>
          </cell>
          <cell r="P3087">
            <v>8137</v>
          </cell>
          <cell r="Q3087" t="str">
            <v>C36382</v>
          </cell>
          <cell r="R3087">
            <v>40298</v>
          </cell>
          <cell r="S3087" t="str">
            <v>thomp</v>
          </cell>
          <cell r="U3087" t="str">
            <v>4 kV Conversions as described in Park St Study to support re-build of Park St by Transmission</v>
          </cell>
          <cell r="V3087" t="str">
            <v xml:space="preserve">  </v>
          </cell>
          <cell r="W3087" t="str">
            <v xml:space="preserve">  </v>
          </cell>
          <cell r="X3087" t="str">
            <v>Div Ops-NE Electric</v>
          </cell>
          <cell r="Y3087" t="str">
            <v>75005310E</v>
          </cell>
          <cell r="Z3087" t="str">
            <v>MAE1000 - MA Electric Distribution PC</v>
          </cell>
          <cell r="AA3087" t="str">
            <v>NONE</v>
          </cell>
          <cell r="AB3087" t="str">
            <v>MASS PLANT - MA 5310 - MAE1000</v>
          </cell>
          <cell r="AC3087" t="str">
            <v>A0 C0 X0</v>
          </cell>
          <cell r="AE3087">
            <v>0</v>
          </cell>
        </row>
        <row r="3088">
          <cell r="A3088" t="str">
            <v>C036383</v>
          </cell>
          <cell r="B3088">
            <v>5310</v>
          </cell>
          <cell r="D3088" t="str">
            <v>Shaker Rd Sub - New Cap BAnk</v>
          </cell>
          <cell r="E3088" t="str">
            <v>P_Electric Distribution Sub MA</v>
          </cell>
          <cell r="G3088" t="str">
            <v>41</v>
          </cell>
          <cell r="H3088" t="str">
            <v>NONE</v>
          </cell>
          <cell r="I3088" t="str">
            <v>BARYS, FRANCIS R</v>
          </cell>
          <cell r="J3088" t="str">
            <v>System Capacity &amp; Performance</v>
          </cell>
          <cell r="K3088" t="str">
            <v>D_Non-REP SUB OTHER</v>
          </cell>
          <cell r="L3088" t="str">
            <v>Reliability - Dist</v>
          </cell>
          <cell r="M3088" t="str">
            <v>Specific</v>
          </cell>
          <cell r="O3088" t="str">
            <v>cancelled</v>
          </cell>
          <cell r="P3088">
            <v>7523</v>
          </cell>
          <cell r="Q3088" t="str">
            <v>C36383</v>
          </cell>
          <cell r="R3088">
            <v>40298</v>
          </cell>
          <cell r="S3088" t="str">
            <v>thomp</v>
          </cell>
          <cell r="U3088" t="str">
            <v>Cap Bank for Trans voltage support</v>
          </cell>
          <cell r="V3088" t="str">
            <v xml:space="preserve">  </v>
          </cell>
          <cell r="W3088" t="str">
            <v xml:space="preserve">  </v>
          </cell>
          <cell r="X3088" t="str">
            <v>Div Ops-NE Electric</v>
          </cell>
          <cell r="Y3088" t="str">
            <v>75005310E</v>
          </cell>
          <cell r="Z3088" t="str">
            <v>MAE1000 - MA Electric Distribution PC</v>
          </cell>
          <cell r="AA3088" t="str">
            <v>NONE</v>
          </cell>
          <cell r="AB3088" t="str">
            <v>SUB #522 SHAKER ROAD, EAST LONGMEAD</v>
          </cell>
          <cell r="AE3088">
            <v>0</v>
          </cell>
          <cell r="AK3088">
            <v>40686</v>
          </cell>
        </row>
        <row r="3089">
          <cell r="A3089" t="str">
            <v>C036384</v>
          </cell>
          <cell r="B3089">
            <v>5310</v>
          </cell>
          <cell r="D3089" t="str">
            <v>E Longmdw Sub- New Caps</v>
          </cell>
          <cell r="E3089" t="str">
            <v>P_Electric Distribution Sub MA</v>
          </cell>
          <cell r="G3089" t="str">
            <v>41</v>
          </cell>
          <cell r="H3089" t="str">
            <v>NONE</v>
          </cell>
          <cell r="I3089" t="str">
            <v>BARYS, FRANCIS R</v>
          </cell>
          <cell r="J3089" t="str">
            <v>System Capacity &amp; Performance</v>
          </cell>
          <cell r="K3089" t="str">
            <v>D_Non-REP SUB OTHER</v>
          </cell>
          <cell r="L3089" t="str">
            <v>Reliability - Dist</v>
          </cell>
          <cell r="M3089" t="str">
            <v>Specific</v>
          </cell>
          <cell r="O3089" t="str">
            <v>cancelled</v>
          </cell>
          <cell r="P3089">
            <v>7267</v>
          </cell>
          <cell r="Q3089" t="str">
            <v>C36384</v>
          </cell>
          <cell r="R3089">
            <v>40298</v>
          </cell>
          <cell r="S3089" t="str">
            <v>thomp</v>
          </cell>
          <cell r="U3089" t="str">
            <v>Newe Cap bank for Transmission voltage support</v>
          </cell>
          <cell r="V3089" t="str">
            <v xml:space="preserve">  </v>
          </cell>
          <cell r="W3089" t="str">
            <v xml:space="preserve">  </v>
          </cell>
          <cell r="X3089" t="str">
            <v>Div Ops-NE Electric</v>
          </cell>
          <cell r="Y3089" t="str">
            <v>75005310E</v>
          </cell>
          <cell r="Z3089" t="str">
            <v>MAE1000 - MA Electric Distribution PC</v>
          </cell>
          <cell r="AA3089" t="str">
            <v>NONE</v>
          </cell>
          <cell r="AB3089" t="str">
            <v>SUB #508 EAST LONGMEADOW, EAST LONG</v>
          </cell>
          <cell r="AE3089">
            <v>0</v>
          </cell>
          <cell r="AK3089">
            <v>40686</v>
          </cell>
        </row>
        <row r="3090">
          <cell r="A3090" t="str">
            <v>C036385</v>
          </cell>
          <cell r="B3090">
            <v>5310</v>
          </cell>
          <cell r="C3090" t="str">
            <v>Distribution - NE North</v>
          </cell>
          <cell r="D3090" t="str">
            <v>Thorndike Sub-New Fdr Pos</v>
          </cell>
          <cell r="E3090" t="str">
            <v>P_Electric Distribution Sub MA</v>
          </cell>
          <cell r="F3090" t="str">
            <v>USSC-11-018 v4</v>
          </cell>
          <cell r="G3090" t="str">
            <v>36</v>
          </cell>
          <cell r="H3090" t="str">
            <v>19</v>
          </cell>
          <cell r="I3090" t="str">
            <v>KELLY, DANIEL</v>
          </cell>
          <cell r="J3090" t="str">
            <v>System Capacity &amp; Performance</v>
          </cell>
          <cell r="K3090" t="str">
            <v>D_Non-REP SUB OTHER</v>
          </cell>
          <cell r="L3090" t="str">
            <v>Load Relief</v>
          </cell>
          <cell r="M3090" t="str">
            <v>Specific</v>
          </cell>
          <cell r="O3090" t="str">
            <v>open</v>
          </cell>
          <cell r="P3090">
            <v>7547</v>
          </cell>
          <cell r="Q3090" t="str">
            <v>C36385</v>
          </cell>
          <cell r="R3090">
            <v>40298</v>
          </cell>
          <cell r="S3090" t="str">
            <v>thomp</v>
          </cell>
          <cell r="U3090" t="str">
            <v>New Thorndike 523L1 feeder for relief in the Belchertown and Wilbraham area.</v>
          </cell>
          <cell r="V3090" t="str">
            <v xml:space="preserve">  </v>
          </cell>
          <cell r="W3090" t="str">
            <v xml:space="preserve">  </v>
          </cell>
          <cell r="X3090" t="str">
            <v>Div Ops-NE Electric</v>
          </cell>
          <cell r="Y3090" t="str">
            <v>75005310E</v>
          </cell>
          <cell r="Z3090" t="str">
            <v>MAE1000 - MA Electric Distribution PC</v>
          </cell>
          <cell r="AA3090" t="str">
            <v>NONE</v>
          </cell>
          <cell r="AB3090" t="str">
            <v>SUB #523 THORNDIKE, 9 FULLER ST, PA</v>
          </cell>
          <cell r="AC3090" t="str">
            <v>A1 C0 X0</v>
          </cell>
          <cell r="AE3090">
            <v>7</v>
          </cell>
          <cell r="AF3090" t="str">
            <v>7</v>
          </cell>
          <cell r="AG3090">
            <v>41702</v>
          </cell>
          <cell r="AH3090">
            <v>1851000</v>
          </cell>
          <cell r="AI3090" t="str">
            <v>1.10</v>
          </cell>
          <cell r="AJ3090" t="str">
            <v>.90</v>
          </cell>
        </row>
        <row r="3091">
          <cell r="A3091" t="str">
            <v>C036386</v>
          </cell>
          <cell r="B3091">
            <v>5310</v>
          </cell>
          <cell r="C3091" t="str">
            <v>Distribution - NE North</v>
          </cell>
          <cell r="D3091" t="str">
            <v>Palmer- New Thorndike Fdr</v>
          </cell>
          <cell r="E3091" t="str">
            <v>P_Electric Distribution Line MA</v>
          </cell>
          <cell r="F3091" t="str">
            <v>USSC-11-018 v4</v>
          </cell>
          <cell r="G3091" t="str">
            <v>36</v>
          </cell>
          <cell r="H3091" t="str">
            <v>19</v>
          </cell>
          <cell r="I3091" t="str">
            <v>KELLY, DANIEL</v>
          </cell>
          <cell r="J3091" t="str">
            <v>System Capacity &amp; Performance</v>
          </cell>
          <cell r="K3091" t="str">
            <v>D_Non-REP LINE OTHER</v>
          </cell>
          <cell r="L3091" t="str">
            <v>Reliability - Dist</v>
          </cell>
          <cell r="M3091" t="str">
            <v>Specific</v>
          </cell>
          <cell r="O3091" t="str">
            <v>open</v>
          </cell>
          <cell r="P3091">
            <v>8408</v>
          </cell>
          <cell r="Q3091" t="str">
            <v>C36386</v>
          </cell>
          <cell r="R3091">
            <v>40298</v>
          </cell>
          <cell r="S3091" t="str">
            <v>thomp</v>
          </cell>
          <cell r="U3091" t="str">
            <v>New Thorndike 523L1 feeder for relief in the Belchertown &amp; Wilbraham areas.</v>
          </cell>
          <cell r="V3091" t="str">
            <v xml:space="preserve">  </v>
          </cell>
          <cell r="W3091" t="str">
            <v xml:space="preserve">  </v>
          </cell>
          <cell r="X3091" t="str">
            <v>Div Ops-NE Electric</v>
          </cell>
          <cell r="Y3091" t="str">
            <v>75005310E</v>
          </cell>
          <cell r="Z3091" t="str">
            <v>MAE1000 - MA Electric Distribution PC</v>
          </cell>
          <cell r="AA3091" t="str">
            <v>NONE</v>
          </cell>
          <cell r="AB3091" t="str">
            <v>MASS PLANT - MA 5310 - MAE1000</v>
          </cell>
          <cell r="AC3091" t="str">
            <v>A30 C0 X1</v>
          </cell>
          <cell r="AE3091">
            <v>10</v>
          </cell>
          <cell r="AF3091" t="str">
            <v>10</v>
          </cell>
          <cell r="AG3091">
            <v>41702</v>
          </cell>
          <cell r="AH3091">
            <v>1089000</v>
          </cell>
          <cell r="AI3091" t="str">
            <v>1.10</v>
          </cell>
          <cell r="AJ3091" t="str">
            <v>.90</v>
          </cell>
        </row>
        <row r="3092">
          <cell r="A3092" t="str">
            <v>C036393</v>
          </cell>
          <cell r="B3092">
            <v>5310</v>
          </cell>
          <cell r="C3092" t="str">
            <v>Massachusetts - West</v>
          </cell>
          <cell r="D3092" t="str">
            <v>HT-8 Cable Replacement</v>
          </cell>
          <cell r="E3092" t="str">
            <v>P_Electric Distribution Line MA</v>
          </cell>
          <cell r="G3092" t="str">
            <v>36</v>
          </cell>
          <cell r="H3092" t="str">
            <v>16</v>
          </cell>
          <cell r="I3092" t="str">
            <v>DUNNELLS, MATTHEW</v>
          </cell>
          <cell r="J3092" t="str">
            <v>Asset Condition</v>
          </cell>
          <cell r="K3092" t="str">
            <v>D_REP-UG Cable Replacements</v>
          </cell>
          <cell r="L3092" t="str">
            <v>Asset Replacement</v>
          </cell>
          <cell r="M3092" t="str">
            <v>Specific</v>
          </cell>
          <cell r="O3092" t="str">
            <v>open</v>
          </cell>
          <cell r="P3092">
            <v>9113</v>
          </cell>
          <cell r="Q3092" t="str">
            <v>C36393</v>
          </cell>
          <cell r="R3092">
            <v>40301</v>
          </cell>
          <cell r="S3092" t="str">
            <v>prifte</v>
          </cell>
          <cell r="U3092" t="str">
            <v>Replace 3700' of cable from HT 8 Breaker to MH 15 Main St</v>
          </cell>
          <cell r="V3092" t="str">
            <v xml:space="preserve">  </v>
          </cell>
          <cell r="W3092" t="str">
            <v xml:space="preserve">  </v>
          </cell>
          <cell r="X3092" t="str">
            <v>Div Ops-NE Electric</v>
          </cell>
          <cell r="Y3092" t="str">
            <v>75005310E</v>
          </cell>
          <cell r="Z3092" t="str">
            <v>MAE1000 - MA Electric Distribution PC</v>
          </cell>
          <cell r="AA3092" t="str">
            <v>4/1/2012</v>
          </cell>
          <cell r="AB3092" t="str">
            <v>MASS PLANT - MA 5310 - MAE1000</v>
          </cell>
          <cell r="AC3092" t="str">
            <v>A1 C0 X0</v>
          </cell>
          <cell r="AE3092">
            <v>2</v>
          </cell>
          <cell r="AF3092" t="str">
            <v>2</v>
          </cell>
          <cell r="AG3092">
            <v>41213</v>
          </cell>
          <cell r="AH3092">
            <v>56133</v>
          </cell>
        </row>
        <row r="3093">
          <cell r="A3093" t="str">
            <v>C036394</v>
          </cell>
          <cell r="B3093">
            <v>5310</v>
          </cell>
          <cell r="D3093" t="str">
            <v>HT-46 Cable Replacement</v>
          </cell>
          <cell r="E3093" t="str">
            <v>P_Electric Distribution Line MA</v>
          </cell>
          <cell r="G3093" t="str">
            <v>37</v>
          </cell>
          <cell r="H3093" t="str">
            <v>15</v>
          </cell>
          <cell r="I3093" t="str">
            <v>DUNNELLS, MATTHEW</v>
          </cell>
          <cell r="J3093" t="str">
            <v>System Capacity &amp; Performance</v>
          </cell>
          <cell r="K3093" t="str">
            <v>D_Non-REP LINE OTHER</v>
          </cell>
          <cell r="L3093" t="str">
            <v>Load Relief</v>
          </cell>
          <cell r="M3093" t="str">
            <v>Specific</v>
          </cell>
          <cell r="O3093" t="str">
            <v>cancelled</v>
          </cell>
          <cell r="P3093">
            <v>9111</v>
          </cell>
          <cell r="Q3093" t="str">
            <v>C36394</v>
          </cell>
          <cell r="R3093">
            <v>40301</v>
          </cell>
          <cell r="S3093" t="str">
            <v>prifte</v>
          </cell>
          <cell r="U3093" t="str">
            <v>The HT-46 cable should be replaced due to capacity limitations and overloaded condition. The cable serves an important customer, WPI, and provides emergency back-up capacity to the HT-45.</v>
          </cell>
          <cell r="V3093" t="str">
            <v>Project Not Needed - WPI has two services and all new load goes on the other service thus thermal overload never occurs with 0% growth per Dan Mungovan</v>
          </cell>
          <cell r="W3093" t="str">
            <v xml:space="preserve">  </v>
          </cell>
          <cell r="X3093" t="str">
            <v>Div Ops-NE Electric</v>
          </cell>
          <cell r="Y3093" t="str">
            <v>75005310E</v>
          </cell>
          <cell r="Z3093" t="str">
            <v>MAE1000 - MA Electric Distribution PC</v>
          </cell>
          <cell r="AA3093" t="str">
            <v>NONE</v>
          </cell>
          <cell r="AB3093" t="str">
            <v>MASS PLANT - MA 5310 - MAE1000</v>
          </cell>
          <cell r="AE3093">
            <v>0</v>
          </cell>
          <cell r="AK3093">
            <v>41263</v>
          </cell>
        </row>
        <row r="3094">
          <cell r="A3094" t="str">
            <v>C036395</v>
          </cell>
          <cell r="B3094">
            <v>5310</v>
          </cell>
          <cell r="D3094" t="str">
            <v>HT-61 Cable Replacement</v>
          </cell>
          <cell r="E3094" t="str">
            <v>P_Electric Distribution Line MA</v>
          </cell>
          <cell r="G3094" t="str">
            <v>NONE</v>
          </cell>
          <cell r="H3094" t="str">
            <v>NONE</v>
          </cell>
          <cell r="I3094" t="str">
            <v>CERULLI, JOHN</v>
          </cell>
          <cell r="O3094" t="str">
            <v>cancelled</v>
          </cell>
          <cell r="P3094">
            <v>9112</v>
          </cell>
          <cell r="Q3094" t="str">
            <v>C36395</v>
          </cell>
          <cell r="R3094">
            <v>40301</v>
          </cell>
          <cell r="S3094" t="str">
            <v>prifte</v>
          </cell>
          <cell r="U3094" t="str">
            <v>Replace 4/0 Al XLP with 3-1C 15KV 4/0 Cu EPR: _x000D_
From MH 304 Lincoln St to MH 1012 Kendall/Channing Sts, 1930 Circuit Ft._x000D_
From MH 3490 Lincoln St, to switch position 61 at Hahnemann Hospital, 229 circuit Ft._x000D_
From MH 447 Commercial St</v>
          </cell>
          <cell r="V3094" t="str">
            <v xml:space="preserve">  </v>
          </cell>
          <cell r="W3094" t="str">
            <v xml:space="preserve">  </v>
          </cell>
          <cell r="X3094" t="str">
            <v>Div Ops-NE Electric</v>
          </cell>
          <cell r="Y3094" t="str">
            <v>75005310E</v>
          </cell>
          <cell r="Z3094" t="str">
            <v>MAE1000 - MA Electric Distribution PC</v>
          </cell>
          <cell r="AA3094" t="str">
            <v>NONE</v>
          </cell>
          <cell r="AB3094" t="str">
            <v>MASS PLANT - MA 5310 - MAE1000</v>
          </cell>
          <cell r="AE3094">
            <v>0</v>
          </cell>
          <cell r="AK3094">
            <v>41491</v>
          </cell>
        </row>
        <row r="3095">
          <cell r="A3095" t="str">
            <v>C036396</v>
          </cell>
          <cell r="B3095">
            <v>5310</v>
          </cell>
          <cell r="D3095" t="str">
            <v>1J369 Cable Replacement</v>
          </cell>
          <cell r="E3095" t="str">
            <v>P_Electric Distribution Line MA</v>
          </cell>
          <cell r="G3095" t="str">
            <v>NONE</v>
          </cell>
          <cell r="H3095" t="str">
            <v>NONE</v>
          </cell>
          <cell r="I3095" t="str">
            <v>CERULLI, JOHN</v>
          </cell>
          <cell r="O3095" t="str">
            <v>cancelled</v>
          </cell>
          <cell r="P3095">
            <v>9072</v>
          </cell>
          <cell r="Q3095" t="str">
            <v>C36396</v>
          </cell>
          <cell r="R3095">
            <v>40301</v>
          </cell>
          <cell r="S3095" t="str">
            <v>prifte</v>
          </cell>
          <cell r="U3095" t="str">
            <v>Refer to associated diagram._x000D_
Install 2, PMH-11 off MH 3070. Install 4 way, 5" PVC duct bank between each PMH-11 and MH 3070 and interconnect the two PMH-11 with 4 way 5" PVC duct bank.  _x000D_
Replace approximately 500 Crct feet of 500 KC</v>
          </cell>
          <cell r="V3095" t="str">
            <v xml:space="preserve">  </v>
          </cell>
          <cell r="W3095" t="str">
            <v xml:space="preserve">  </v>
          </cell>
          <cell r="X3095" t="str">
            <v>Div Ops-NE Electric</v>
          </cell>
          <cell r="Y3095" t="str">
            <v>75005310E</v>
          </cell>
          <cell r="Z3095" t="str">
            <v>MAE1000 - MA Electric Distribution PC</v>
          </cell>
          <cell r="AA3095" t="str">
            <v>NONE</v>
          </cell>
          <cell r="AB3095" t="str">
            <v>MASS PLANT - MA 5310 - MAE1000</v>
          </cell>
          <cell r="AE3095">
            <v>0</v>
          </cell>
          <cell r="AK3095">
            <v>41491</v>
          </cell>
        </row>
        <row r="3096">
          <cell r="A3096" t="str">
            <v>C036402</v>
          </cell>
          <cell r="B3096">
            <v>5310</v>
          </cell>
          <cell r="D3096" t="str">
            <v>3J372 Cable Reconductoring</v>
          </cell>
          <cell r="E3096" t="str">
            <v>P_Electric Distribution Line MA</v>
          </cell>
          <cell r="G3096" t="str">
            <v>NONE</v>
          </cell>
          <cell r="H3096" t="str">
            <v>NONE</v>
          </cell>
          <cell r="I3096" t="str">
            <v>CERULLI, JOHN</v>
          </cell>
          <cell r="J3096" t="str">
            <v>Asset Condition</v>
          </cell>
          <cell r="L3096" t="str">
            <v>Asset Replacement</v>
          </cell>
          <cell r="O3096" t="str">
            <v>cancelled</v>
          </cell>
          <cell r="P3096">
            <v>9076</v>
          </cell>
          <cell r="Q3096" t="str">
            <v>C36402</v>
          </cell>
          <cell r="R3096">
            <v>40301</v>
          </cell>
          <cell r="S3096" t="str">
            <v>prifte</v>
          </cell>
          <cell r="U3096" t="str">
            <v>Reconductor From MH 586 to MH 582 Chander 714 circuit FT &amp; MH 582 Canders to 4102 Wellington 1157 crct FT</v>
          </cell>
          <cell r="V3096" t="str">
            <v xml:space="preserve">  </v>
          </cell>
          <cell r="W3096" t="str">
            <v xml:space="preserve">  </v>
          </cell>
          <cell r="X3096" t="str">
            <v>Div Ops-NE Electric</v>
          </cell>
          <cell r="Y3096" t="str">
            <v>75005310E</v>
          </cell>
          <cell r="Z3096" t="str">
            <v>MAE1000 - MA Electric Distribution PC</v>
          </cell>
          <cell r="AA3096" t="str">
            <v>NONE</v>
          </cell>
          <cell r="AB3096" t="str">
            <v>MASS PLANT - MA 5310 - MAE1000</v>
          </cell>
          <cell r="AE3096">
            <v>0</v>
          </cell>
          <cell r="AK3096">
            <v>41491</v>
          </cell>
        </row>
        <row r="3097">
          <cell r="A3097" t="str">
            <v>C036403</v>
          </cell>
          <cell r="B3097">
            <v>5310</v>
          </cell>
          <cell r="D3097" t="str">
            <v>3J375 Cable Reconductoring</v>
          </cell>
          <cell r="E3097" t="str">
            <v>P_Electric Distribution Line MA</v>
          </cell>
          <cell r="G3097" t="str">
            <v>NONE</v>
          </cell>
          <cell r="H3097" t="str">
            <v>NONE</v>
          </cell>
          <cell r="I3097" t="str">
            <v>CERULLI, JOHN</v>
          </cell>
          <cell r="J3097" t="str">
            <v>Asset Condition</v>
          </cell>
          <cell r="L3097" t="str">
            <v>Asset Replacement</v>
          </cell>
          <cell r="O3097" t="str">
            <v>cancelled</v>
          </cell>
          <cell r="P3097">
            <v>9077</v>
          </cell>
          <cell r="Q3097" t="str">
            <v>C36403</v>
          </cell>
          <cell r="R3097">
            <v>40301</v>
          </cell>
          <cell r="S3097" t="str">
            <v>prifte</v>
          </cell>
          <cell r="U3097" t="str">
            <v>Reconductor From MH 1507 to SGMH #4480 on Queen st</v>
          </cell>
          <cell r="V3097" t="str">
            <v xml:space="preserve">  </v>
          </cell>
          <cell r="W3097" t="str">
            <v xml:space="preserve">  </v>
          </cell>
          <cell r="X3097" t="str">
            <v>Div Ops-NE Electric</v>
          </cell>
          <cell r="Y3097" t="str">
            <v>75005310E</v>
          </cell>
          <cell r="Z3097" t="str">
            <v>MAE1000 - MA Electric Distribution PC</v>
          </cell>
          <cell r="AA3097" t="str">
            <v>NONE</v>
          </cell>
          <cell r="AB3097" t="str">
            <v>MASS PLANT - MA 5310 - MAE1000</v>
          </cell>
          <cell r="AE3097">
            <v>0</v>
          </cell>
          <cell r="AK3097">
            <v>41491</v>
          </cell>
        </row>
        <row r="3098">
          <cell r="A3098" t="str">
            <v>C036404</v>
          </cell>
          <cell r="B3098">
            <v>5310</v>
          </cell>
          <cell r="D3098" t="str">
            <v>3J371 Cable Replacement</v>
          </cell>
          <cell r="E3098" t="str">
            <v>P_Electric Distribution Line MA</v>
          </cell>
          <cell r="G3098" t="str">
            <v>36</v>
          </cell>
          <cell r="H3098" t="str">
            <v>15</v>
          </cell>
          <cell r="I3098" t="str">
            <v>MOKEY, MICHAEL</v>
          </cell>
          <cell r="J3098" t="str">
            <v>Asset Condition</v>
          </cell>
          <cell r="K3098" t="str">
            <v>D_Non-REP LINE OTHER</v>
          </cell>
          <cell r="L3098" t="str">
            <v>Asset Replacement</v>
          </cell>
          <cell r="M3098" t="str">
            <v>Specific</v>
          </cell>
          <cell r="O3098" t="str">
            <v>cancelled</v>
          </cell>
          <cell r="P3098">
            <v>9075</v>
          </cell>
          <cell r="Q3098" t="str">
            <v>C36404</v>
          </cell>
          <cell r="R3098">
            <v>40301</v>
          </cell>
          <cell r="S3098" t="str">
            <v>prifte</v>
          </cell>
          <cell r="U3098" t="str">
            <v>Replace approximately 2437 Crt Ft of 350 PILC  with 5KV, 3-1C, 500 KCMIL Compact Cu, FSNJ EPR cable from MH 3797 Chandler to MH 609 May St._x000D_
Replace  -/+ 1366 Crt ft of 350 PILC  with 5KV, 3-1C, 500 KCMIL Compact Cu, FSNJ EPR cable fr</v>
          </cell>
          <cell r="V3098" t="str">
            <v xml:space="preserve">  </v>
          </cell>
          <cell r="W3098" t="str">
            <v xml:space="preserve">  </v>
          </cell>
          <cell r="X3098" t="str">
            <v>Div Ops-NE Electric</v>
          </cell>
          <cell r="Y3098" t="str">
            <v>75005310E</v>
          </cell>
          <cell r="Z3098" t="str">
            <v>MAE1000 - MA Electric Distribution PC</v>
          </cell>
          <cell r="AA3098" t="str">
            <v>NONE</v>
          </cell>
          <cell r="AB3098" t="str">
            <v>MASS PLANT - MA 5310 - MAE1000</v>
          </cell>
          <cell r="AE3098">
            <v>0</v>
          </cell>
          <cell r="AK3098">
            <v>41491</v>
          </cell>
        </row>
        <row r="3099">
          <cell r="A3099" t="str">
            <v>C036405</v>
          </cell>
          <cell r="B3099">
            <v>5310</v>
          </cell>
          <cell r="D3099" t="str">
            <v>E Brdgwtr Sub-Add 3rd Xfmr &amp;str bus</v>
          </cell>
          <cell r="E3099" t="str">
            <v>P_Electric Distribution Sub MA</v>
          </cell>
          <cell r="G3099" t="str">
            <v>NONE</v>
          </cell>
          <cell r="H3099" t="str">
            <v>NONE</v>
          </cell>
          <cell r="J3099" t="str">
            <v>System Capacity &amp; Performance</v>
          </cell>
          <cell r="L3099" t="str">
            <v>Load Relief</v>
          </cell>
          <cell r="M3099" t="str">
            <v>Specific</v>
          </cell>
          <cell r="O3099" t="str">
            <v>cancelled</v>
          </cell>
          <cell r="P3099">
            <v>7266</v>
          </cell>
          <cell r="Q3099" t="str">
            <v>C36405</v>
          </cell>
          <cell r="R3099">
            <v>40301</v>
          </cell>
          <cell r="S3099" t="str">
            <v>thomp</v>
          </cell>
          <cell r="U3099" t="str">
            <v>Add 3rd xfmr &amp; str bus</v>
          </cell>
          <cell r="V3099" t="str">
            <v xml:space="preserve">  </v>
          </cell>
          <cell r="W3099" t="str">
            <v xml:space="preserve">  </v>
          </cell>
          <cell r="X3099" t="str">
            <v>Div Ops-NE Electric</v>
          </cell>
          <cell r="Y3099" t="str">
            <v>75005310E</v>
          </cell>
          <cell r="Z3099" t="str">
            <v>MAE1000 - MA Electric Distribution PC</v>
          </cell>
          <cell r="AA3099" t="str">
            <v>NONE</v>
          </cell>
          <cell r="AB3099" t="str">
            <v>EAST BRIDGEWATER SUB 97BK  115KV</v>
          </cell>
          <cell r="AE3099">
            <v>0</v>
          </cell>
          <cell r="AK3099">
            <v>40619</v>
          </cell>
        </row>
        <row r="3100">
          <cell r="A3100" t="str">
            <v>C036406</v>
          </cell>
          <cell r="B3100">
            <v>5310</v>
          </cell>
          <cell r="C3100" t="str">
            <v>Massachusetts - East</v>
          </cell>
          <cell r="D3100" t="str">
            <v>Mill St Sub-@nd Xfmr &amp; Sw Gr</v>
          </cell>
          <cell r="E3100" t="str">
            <v>P_Electric Distribution Sub MA</v>
          </cell>
          <cell r="G3100" t="str">
            <v>41</v>
          </cell>
          <cell r="H3100" t="str">
            <v>20</v>
          </cell>
          <cell r="I3100" t="str">
            <v>BURKS, EMILY</v>
          </cell>
          <cell r="J3100" t="str">
            <v>System Capacity &amp; Performance</v>
          </cell>
          <cell r="K3100" t="str">
            <v>D_Non-REP SUB OTHER</v>
          </cell>
          <cell r="L3100" t="str">
            <v>Load Relief</v>
          </cell>
          <cell r="M3100" t="str">
            <v>Specific</v>
          </cell>
          <cell r="O3100" t="str">
            <v>initiated</v>
          </cell>
          <cell r="P3100">
            <v>7390</v>
          </cell>
          <cell r="Q3100" t="str">
            <v>C36406</v>
          </cell>
          <cell r="R3100">
            <v>40301</v>
          </cell>
          <cell r="S3100" t="str">
            <v>thomp</v>
          </cell>
          <cell r="U3100" t="str">
            <v>Add 2nd xfmr &amp; Sw Gr at Mill St</v>
          </cell>
          <cell r="V3100" t="str">
            <v xml:space="preserve">  </v>
          </cell>
          <cell r="W3100" t="str">
            <v xml:space="preserve">  </v>
          </cell>
          <cell r="X3100" t="str">
            <v>Div Ops-NE Electric</v>
          </cell>
          <cell r="Y3100" t="str">
            <v>75005310E</v>
          </cell>
          <cell r="Z3100" t="str">
            <v>MAE1000 - MA Electric Distribution PC</v>
          </cell>
          <cell r="AA3100" t="str">
            <v>NONE</v>
          </cell>
          <cell r="AB3100" t="str">
            <v>MILL ST SUB 912 BY  14KV  115KV</v>
          </cell>
          <cell r="AC3100" t="str">
            <v>A0 C0 X0</v>
          </cell>
          <cell r="AE3100">
            <v>0</v>
          </cell>
        </row>
        <row r="3101">
          <cell r="A3101" t="str">
            <v>C036442</v>
          </cell>
          <cell r="B3101">
            <v>5310</v>
          </cell>
          <cell r="D3101" t="str">
            <v>Perry St #3 Switchgear Failure</v>
          </cell>
          <cell r="E3101" t="str">
            <v>P_Electric Distribution Line MA</v>
          </cell>
          <cell r="G3101" t="str">
            <v>49</v>
          </cell>
          <cell r="H3101" t="str">
            <v>NONE</v>
          </cell>
          <cell r="I3101" t="str">
            <v>LASA, ANTHONY</v>
          </cell>
          <cell r="J3101" t="str">
            <v>Damage/Failure</v>
          </cell>
          <cell r="K3101" t="str">
            <v>D_REP-Line Other</v>
          </cell>
          <cell r="L3101" t="str">
            <v>Damage/Failure</v>
          </cell>
          <cell r="M3101" t="str">
            <v>Specific</v>
          </cell>
          <cell r="O3101" t="str">
            <v>Closed</v>
          </cell>
          <cell r="P3101">
            <v>8419</v>
          </cell>
          <cell r="Q3101" t="str">
            <v>C36442</v>
          </cell>
          <cell r="R3101">
            <v>40303</v>
          </cell>
          <cell r="S3101" t="str">
            <v>ambros</v>
          </cell>
          <cell r="U3101" t="str">
            <v>Replace failed non-standard 5 way 15kV Vista switchgear with three standard 3 way Trayer submersible vacuum switches.</v>
          </cell>
          <cell r="V3101" t="str">
            <v xml:space="preserve">  </v>
          </cell>
          <cell r="W3101" t="str">
            <v>A 5 way Vista switchgear (switchgear #2) at Perry St #3 substation in Lowell, MA failed recently and a replacement is required.  The failed switch is a non-standard 15kV SF6 switchgear and, in accordance with current National Grid policy, replacement with</v>
          </cell>
          <cell r="X3101" t="str">
            <v>Div Ops-NE Electric</v>
          </cell>
          <cell r="Y3101" t="str">
            <v>75005310E</v>
          </cell>
          <cell r="Z3101" t="str">
            <v>MAE1000 - MA Electric Distribution PC</v>
          </cell>
          <cell r="AA3101" t="str">
            <v>NONE</v>
          </cell>
          <cell r="AB3101" t="str">
            <v>SUB #3 PERRY STREET, LOWELL</v>
          </cell>
          <cell r="AE3101">
            <v>2</v>
          </cell>
          <cell r="AF3101" t="str">
            <v>2</v>
          </cell>
          <cell r="AG3101">
            <v>41213</v>
          </cell>
          <cell r="AH3101">
            <v>205221</v>
          </cell>
          <cell r="AI3101">
            <v>0</v>
          </cell>
          <cell r="AJ3101">
            <v>0</v>
          </cell>
          <cell r="AK3101">
            <v>1</v>
          </cell>
          <cell r="AL3101">
            <v>0</v>
          </cell>
          <cell r="AM3101">
            <v>1</v>
          </cell>
          <cell r="AN3101">
            <v>1</v>
          </cell>
        </row>
        <row r="3102">
          <cell r="A3102" t="str">
            <v>C036463</v>
          </cell>
          <cell r="B3102">
            <v>5310</v>
          </cell>
          <cell r="C3102" t="str">
            <v>Distribution - NE North</v>
          </cell>
          <cell r="D3102" t="str">
            <v>DOT#604690 Webster Bridge, Worceste</v>
          </cell>
          <cell r="E3102" t="str">
            <v>P_Electric Distribution Line MA</v>
          </cell>
          <cell r="G3102" t="str">
            <v>49</v>
          </cell>
          <cell r="H3102" t="str">
            <v>24</v>
          </cell>
          <cell r="I3102" t="str">
            <v>WYMAN, ANNE</v>
          </cell>
          <cell r="J3102" t="str">
            <v>Statutory/Regulatory</v>
          </cell>
          <cell r="K3102" t="str">
            <v>D_Non-REP LINE OTHER</v>
          </cell>
          <cell r="L3102" t="str">
            <v>Public Requirements</v>
          </cell>
          <cell r="M3102" t="str">
            <v>Specific</v>
          </cell>
          <cell r="O3102" t="str">
            <v>open</v>
          </cell>
          <cell r="P3102">
            <v>7960</v>
          </cell>
          <cell r="Q3102" t="str">
            <v>C36463</v>
          </cell>
          <cell r="R3102">
            <v>40305</v>
          </cell>
          <cell r="S3102" t="str">
            <v>osimba</v>
          </cell>
          <cell r="U3102" t="str">
            <v>DOTMHD#604690 Rte 12 over Middle River in Worcester Mass: Preliminary engineering to determine the scope of work.</v>
          </cell>
          <cell r="V3102" t="str">
            <v xml:space="preserve">This project is currently eligible for 303 funding which means National Grid may get reimbursed for 50% of our construction cost. </v>
          </cell>
          <cell r="W3102" t="str">
            <v>Our work is being done in support of Mass-DOT 604690 in Worcester</v>
          </cell>
          <cell r="X3102" t="str">
            <v>Div Ops-NE Electric</v>
          </cell>
          <cell r="Y3102" t="str">
            <v>75005310E</v>
          </cell>
          <cell r="Z3102" t="str">
            <v>MAE1000 - MA Electric Distribution PC</v>
          </cell>
          <cell r="AA3102" t="str">
            <v>NONE</v>
          </cell>
          <cell r="AB3102" t="str">
            <v>MASS PLANT - MA 5310 - MAE1000</v>
          </cell>
          <cell r="AC3102" t="str">
            <v>A2 C10 X1</v>
          </cell>
          <cell r="AE3102">
            <v>2</v>
          </cell>
          <cell r="AF3102" t="str">
            <v>2</v>
          </cell>
          <cell r="AG3102">
            <v>41213</v>
          </cell>
          <cell r="AH3102">
            <v>755000</v>
          </cell>
        </row>
        <row r="3103">
          <cell r="A3103" t="str">
            <v>C036464</v>
          </cell>
          <cell r="B3103">
            <v>5310</v>
          </cell>
          <cell r="D3103" t="str">
            <v>Foxboro-Recon 3431W1 Neponset Ave</v>
          </cell>
          <cell r="E3103" t="str">
            <v>P_Electric Distribution Line MA</v>
          </cell>
          <cell r="G3103" t="str">
            <v>49</v>
          </cell>
          <cell r="H3103" t="str">
            <v>11</v>
          </cell>
          <cell r="I3103" t="str">
            <v>THOMPSON, JOHN</v>
          </cell>
          <cell r="J3103" t="str">
            <v>System Capacity &amp; Performance</v>
          </cell>
          <cell r="K3103" t="str">
            <v>D_Non-REP LINE OTHER</v>
          </cell>
          <cell r="L3103" t="str">
            <v>Load Relief</v>
          </cell>
          <cell r="M3103" t="str">
            <v>Specific</v>
          </cell>
          <cell r="O3103" t="str">
            <v>Closed</v>
          </cell>
          <cell r="P3103">
            <v>8124</v>
          </cell>
          <cell r="Q3103" t="str">
            <v>C36464</v>
          </cell>
          <cell r="R3103">
            <v>40305</v>
          </cell>
          <cell r="S3103" t="str">
            <v>narlag</v>
          </cell>
          <cell r="U3103" t="str">
            <v>Reconductor 2000 ft to 477 spacer cable</v>
          </cell>
          <cell r="V3103" t="str">
            <v xml:space="preserve">  </v>
          </cell>
          <cell r="W3103" t="str">
            <v>2010 Annual PLan</v>
          </cell>
          <cell r="X3103" t="str">
            <v>Div Ops-NE Electric</v>
          </cell>
          <cell r="Y3103" t="str">
            <v>75005310E</v>
          </cell>
          <cell r="Z3103" t="str">
            <v>MAE1000 - MA Electric Distribution PC</v>
          </cell>
          <cell r="AA3103" t="str">
            <v>NONE</v>
          </cell>
          <cell r="AB3103" t="str">
            <v>MASS PLANT - MA 5310 - MAE1000</v>
          </cell>
          <cell r="AE3103">
            <v>2</v>
          </cell>
          <cell r="AF3103" t="str">
            <v>2</v>
          </cell>
          <cell r="AG3103">
            <v>41213</v>
          </cell>
          <cell r="AH3103">
            <v>241889</v>
          </cell>
          <cell r="AI3103">
            <v>0</v>
          </cell>
          <cell r="AJ3103">
            <v>0</v>
          </cell>
          <cell r="AK3103">
            <v>1</v>
          </cell>
          <cell r="AL3103">
            <v>0</v>
          </cell>
          <cell r="AM3103">
            <v>1</v>
          </cell>
          <cell r="AN3103">
            <v>1</v>
          </cell>
        </row>
        <row r="3104">
          <cell r="A3104" t="str">
            <v>C036465</v>
          </cell>
          <cell r="B3104">
            <v>5310</v>
          </cell>
          <cell r="D3104" t="str">
            <v>Union St Sub-New 348W8 Fdr POS</v>
          </cell>
          <cell r="E3104" t="str">
            <v>P_Electric Distribution Sub MA</v>
          </cell>
          <cell r="G3104" t="str">
            <v>48</v>
          </cell>
          <cell r="H3104" t="str">
            <v>NONE</v>
          </cell>
          <cell r="I3104" t="str">
            <v>NARLA, GANGADHAR</v>
          </cell>
          <cell r="J3104" t="str">
            <v>System Capacity &amp; Performance</v>
          </cell>
          <cell r="K3104" t="str">
            <v>D_Non-REP SUB OTHER</v>
          </cell>
          <cell r="L3104" t="str">
            <v>Load Relief</v>
          </cell>
          <cell r="M3104" t="str">
            <v>Specific</v>
          </cell>
          <cell r="O3104" t="str">
            <v>cancelled</v>
          </cell>
          <cell r="P3104">
            <v>7557</v>
          </cell>
          <cell r="Q3104" t="str">
            <v>C36465</v>
          </cell>
          <cell r="R3104">
            <v>40305</v>
          </cell>
          <cell r="S3104" t="str">
            <v>narlag</v>
          </cell>
          <cell r="U3104" t="str">
            <v>Low Profile Feeder Bay</v>
          </cell>
          <cell r="V3104" t="str">
            <v xml:space="preserve">  </v>
          </cell>
          <cell r="W3104" t="str">
            <v>2010 Annual Plan</v>
          </cell>
          <cell r="X3104" t="str">
            <v>Div Ops-NE Electric</v>
          </cell>
          <cell r="Y3104" t="str">
            <v>75005310E</v>
          </cell>
          <cell r="Z3104" t="str">
            <v>MAE1000 - MA Electric Distribution PC</v>
          </cell>
          <cell r="AA3104" t="str">
            <v>NONE</v>
          </cell>
          <cell r="AB3104" t="str">
            <v>SUB #348-UNION ST, FRANKLIN, MA</v>
          </cell>
          <cell r="AE3104">
            <v>0</v>
          </cell>
          <cell r="AK3104">
            <v>41025</v>
          </cell>
        </row>
        <row r="3105">
          <cell r="A3105" t="str">
            <v>C036466</v>
          </cell>
          <cell r="B3105">
            <v>5310</v>
          </cell>
          <cell r="D3105" t="str">
            <v>Franklin-New 348W8 Fdr</v>
          </cell>
          <cell r="E3105" t="str">
            <v>P_Electric Distribution Line MA</v>
          </cell>
          <cell r="G3105" t="str">
            <v>NONE</v>
          </cell>
          <cell r="H3105" t="str">
            <v>NONE</v>
          </cell>
          <cell r="I3105" t="str">
            <v>NARLA, GANGADHAR</v>
          </cell>
          <cell r="J3105" t="str">
            <v>System Capacity &amp; Performance</v>
          </cell>
          <cell r="L3105" t="str">
            <v>Load Relief</v>
          </cell>
          <cell r="M3105" t="str">
            <v>Specific</v>
          </cell>
          <cell r="O3105" t="str">
            <v>cancelled</v>
          </cell>
          <cell r="P3105">
            <v>8130</v>
          </cell>
          <cell r="Q3105" t="str">
            <v>C36466</v>
          </cell>
          <cell r="R3105">
            <v>40305</v>
          </cell>
          <cell r="S3105" t="str">
            <v>narlag</v>
          </cell>
          <cell r="U3105" t="str">
            <v>New Fdr</v>
          </cell>
          <cell r="V3105" t="str">
            <v xml:space="preserve">  </v>
          </cell>
          <cell r="W3105" t="str">
            <v>2010 Annual Plan</v>
          </cell>
          <cell r="X3105" t="str">
            <v>Div Ops-NE Electric</v>
          </cell>
          <cell r="Y3105" t="str">
            <v>75005310E</v>
          </cell>
          <cell r="Z3105" t="str">
            <v>MAE1000 - MA Electric Distribution PC</v>
          </cell>
          <cell r="AA3105" t="str">
            <v>NONE</v>
          </cell>
          <cell r="AB3105" t="str">
            <v>MASS PLANT - MA 5310 - MAE1000</v>
          </cell>
          <cell r="AE3105">
            <v>0</v>
          </cell>
          <cell r="AK3105">
            <v>40438</v>
          </cell>
        </row>
        <row r="3106">
          <cell r="A3106" t="str">
            <v>C036471</v>
          </cell>
          <cell r="B3106">
            <v>5310</v>
          </cell>
          <cell r="D3106" t="str">
            <v>BS North Marlboro 2nd Bus, 2 Fdrs</v>
          </cell>
          <cell r="E3106" t="str">
            <v>P_Electric Distribution Sub MA</v>
          </cell>
          <cell r="G3106" t="str">
            <v>NONE</v>
          </cell>
          <cell r="H3106" t="str">
            <v>NONE</v>
          </cell>
          <cell r="I3106" t="str">
            <v>THOMPSON, JOHN</v>
          </cell>
          <cell r="O3106" t="str">
            <v>cancelled</v>
          </cell>
          <cell r="P3106">
            <v>9159</v>
          </cell>
          <cell r="Q3106" t="str">
            <v>C36471</v>
          </cell>
          <cell r="R3106">
            <v>40307</v>
          </cell>
          <cell r="S3106" t="str">
            <v>duffjo</v>
          </cell>
          <cell r="U3106" t="str">
            <v>Add LPS bus and 2 feeder positions with breakers and regs at North Marlboro sub for 2019</v>
          </cell>
          <cell r="V3106" t="str">
            <v>T Planning SIS study, strategy and FP will be needed for second 115kV tap, CS, and 40MVA xfrm.</v>
          </cell>
          <cell r="W3106" t="str">
            <v xml:space="preserve">AP2010  All feeders at North Marlboro projected over 100%SN by 2019. </v>
          </cell>
          <cell r="X3106" t="str">
            <v>Div Ops-NE Electric</v>
          </cell>
          <cell r="Y3106" t="str">
            <v>75005310E</v>
          </cell>
          <cell r="Z3106" t="str">
            <v>MAE1000 - MA Electric Distribution PC</v>
          </cell>
          <cell r="AA3106" t="str">
            <v>NONE</v>
          </cell>
          <cell r="AB3106" t="str">
            <v>SUB #318 NORTH MARLBOROUGH, MARLBOR</v>
          </cell>
          <cell r="AE3106">
            <v>0</v>
          </cell>
          <cell r="AK3106">
            <v>41507</v>
          </cell>
        </row>
        <row r="3107">
          <cell r="A3107" t="str">
            <v>C036472</v>
          </cell>
          <cell r="B3107">
            <v>5310</v>
          </cell>
          <cell r="D3107" t="str">
            <v>BS No. Marlboro UG/OH D Line</v>
          </cell>
          <cell r="E3107" t="str">
            <v>P_Electric Distribution Line MA</v>
          </cell>
          <cell r="G3107" t="str">
            <v>NONE</v>
          </cell>
          <cell r="H3107" t="str">
            <v>NONE</v>
          </cell>
          <cell r="I3107" t="str">
            <v>THOMPSON, JOHN</v>
          </cell>
          <cell r="O3107" t="str">
            <v>cancelled</v>
          </cell>
          <cell r="P3107">
            <v>9093</v>
          </cell>
          <cell r="Q3107" t="str">
            <v>C36472</v>
          </cell>
          <cell r="R3107">
            <v>40307</v>
          </cell>
          <cell r="S3107" t="str">
            <v>duffjo</v>
          </cell>
          <cell r="U3107" t="str">
            <v>At North Marlboro sub, install UG ductline and cabling for second LPS bus and 2 feeders.  Install OH dist for one feeder to Berlin and second feeder for area relief in Marlboro. Assume one mile of OH dist.</v>
          </cell>
          <cell r="V3107" t="str">
            <v>Tplan needs; SIS, strategy, FP for second tap, xfrm</v>
          </cell>
          <cell r="W3107" t="str">
            <v>AP2010  All feeders at N.Marlboro projected above 100%SN</v>
          </cell>
          <cell r="X3107" t="str">
            <v>Div Ops-NE Electric</v>
          </cell>
          <cell r="Y3107" t="str">
            <v>75005310E</v>
          </cell>
          <cell r="Z3107" t="str">
            <v>MAE1000 - MA Electric Distribution PC</v>
          </cell>
          <cell r="AA3107" t="str">
            <v>NONE</v>
          </cell>
          <cell r="AB3107" t="str">
            <v>SUB #318 NORTH MARLBOROUGH, MARLBOR</v>
          </cell>
          <cell r="AE3107">
            <v>0</v>
          </cell>
          <cell r="AK3107">
            <v>41422</v>
          </cell>
        </row>
        <row r="3108">
          <cell r="A3108" t="str">
            <v>C036473</v>
          </cell>
          <cell r="B3108">
            <v>5310</v>
          </cell>
          <cell r="D3108" t="str">
            <v>BS E.Main Add 314W6 fdr pos.</v>
          </cell>
          <cell r="E3108" t="str">
            <v>P_Electric Distribution Sub MA</v>
          </cell>
          <cell r="G3108" t="str">
            <v>NONE</v>
          </cell>
          <cell r="H3108" t="str">
            <v>NONE</v>
          </cell>
          <cell r="I3108" t="str">
            <v>THOMPSON, JOHN</v>
          </cell>
          <cell r="O3108" t="str">
            <v>cancelled</v>
          </cell>
          <cell r="P3108">
            <v>9155</v>
          </cell>
          <cell r="Q3108" t="str">
            <v>C36473</v>
          </cell>
          <cell r="R3108">
            <v>40307</v>
          </cell>
          <cell r="S3108" t="str">
            <v>duffjo</v>
          </cell>
          <cell r="U3108" t="str">
            <v>Add feeder position for 314W6 at East Main St. Needed for summer 2023</v>
          </cell>
          <cell r="V3108" t="str">
            <v xml:space="preserve">  </v>
          </cell>
          <cell r="W3108" t="str">
            <v>AP2010</v>
          </cell>
          <cell r="X3108" t="str">
            <v>Div Ops-NE Electric</v>
          </cell>
          <cell r="Y3108" t="str">
            <v>75005310E</v>
          </cell>
          <cell r="Z3108" t="str">
            <v>MAE1000 - MA Electric Distribution PC</v>
          </cell>
          <cell r="AA3108" t="str">
            <v>NONE</v>
          </cell>
          <cell r="AB3108" t="str">
            <v>SUB #314 EAST MAIN STREET, WESTBORO</v>
          </cell>
          <cell r="AE3108">
            <v>0</v>
          </cell>
          <cell r="AK3108">
            <v>41438</v>
          </cell>
        </row>
        <row r="3109">
          <cell r="A3109" t="str">
            <v>C036474</v>
          </cell>
          <cell r="B3109">
            <v>5310</v>
          </cell>
          <cell r="D3109" t="str">
            <v>BS E.Main 314W6 D Line</v>
          </cell>
          <cell r="E3109" t="str">
            <v>P_Electric Distribution Line MA</v>
          </cell>
          <cell r="G3109" t="str">
            <v>NONE</v>
          </cell>
          <cell r="H3109" t="str">
            <v>NONE</v>
          </cell>
          <cell r="I3109" t="str">
            <v>THOMPSON, JOHN</v>
          </cell>
          <cell r="O3109" t="str">
            <v>cancelled</v>
          </cell>
          <cell r="P3109">
            <v>9089</v>
          </cell>
          <cell r="Q3109" t="str">
            <v>C36474</v>
          </cell>
          <cell r="R3109">
            <v>40307</v>
          </cell>
          <cell r="S3109" t="str">
            <v>duffjo</v>
          </cell>
          <cell r="U3109" t="str">
            <v>Install UG getaway and OH dist line for new 314W6 needed summer 2023</v>
          </cell>
          <cell r="V3109" t="str">
            <v xml:space="preserve">  </v>
          </cell>
          <cell r="W3109" t="str">
            <v>AP2010</v>
          </cell>
          <cell r="X3109" t="str">
            <v>Div Ops-NE Electric</v>
          </cell>
          <cell r="Y3109" t="str">
            <v>75005310E</v>
          </cell>
          <cell r="Z3109" t="str">
            <v>MAE1000 - MA Electric Distribution PC</v>
          </cell>
          <cell r="AA3109" t="str">
            <v>NONE</v>
          </cell>
          <cell r="AB3109" t="str">
            <v>MASS PLANT - MA 5310 - MAE1000</v>
          </cell>
          <cell r="AE3109">
            <v>0</v>
          </cell>
          <cell r="AK3109">
            <v>41438</v>
          </cell>
        </row>
        <row r="3110">
          <cell r="A3110" t="str">
            <v>C036475</v>
          </cell>
          <cell r="B3110">
            <v>5310</v>
          </cell>
          <cell r="C3110" t="str">
            <v>Massachusetts - East</v>
          </cell>
          <cell r="D3110" t="str">
            <v>BS Field St Relocate 1W1, 1W4</v>
          </cell>
          <cell r="E3110" t="str">
            <v>P_Electric Distribution Sub MA</v>
          </cell>
          <cell r="G3110" t="str">
            <v>27</v>
          </cell>
          <cell r="H3110" t="str">
            <v>NONE</v>
          </cell>
          <cell r="I3110" t="str">
            <v>BURKS, EMILY</v>
          </cell>
          <cell r="J3110" t="str">
            <v>Asset Condition</v>
          </cell>
          <cell r="K3110" t="str">
            <v>D_Non-REP SUB OTHER</v>
          </cell>
          <cell r="L3110" t="str">
            <v>Asset Replacement</v>
          </cell>
          <cell r="M3110" t="str">
            <v>Specific</v>
          </cell>
          <cell r="O3110" t="str">
            <v>initiated</v>
          </cell>
          <cell r="P3110">
            <v>9157</v>
          </cell>
          <cell r="Q3110" t="str">
            <v>C36475</v>
          </cell>
          <cell r="R3110">
            <v>40307</v>
          </cell>
          <cell r="S3110" t="str">
            <v>duffjo</v>
          </cell>
          <cell r="U3110" t="str">
            <v>After 4kV CONVERSION, relocate the 1W4 feeder to position B24 on bus 4._x000D_
Relocate the 1W1 feeder to position 1W4 on bus 3. The load on 1W1 and 1W4 will be swapped.  New UG duct and cable needed to connect 1W4 getaway to MH for getaway</v>
          </cell>
          <cell r="V3110" t="str">
            <v>Work cannot be done until after the 4kV  Assume done by 2015.This work will be in preparation for retirement of OLD YARD.</v>
          </cell>
          <cell r="W3110" t="str">
            <v xml:space="preserve">  </v>
          </cell>
          <cell r="X3110" t="str">
            <v>Div Ops-NE Electric</v>
          </cell>
          <cell r="Y3110" t="str">
            <v>75005310E</v>
          </cell>
          <cell r="Z3110" t="str">
            <v>MAE1000 - MA Electric Distribution PC</v>
          </cell>
          <cell r="AA3110" t="str">
            <v>10/1/2020</v>
          </cell>
          <cell r="AB3110" t="str">
            <v>SUB #1 FIELD STREET, QUINCY</v>
          </cell>
          <cell r="AC3110" t="str">
            <v>A0 C0 X0</v>
          </cell>
          <cell r="AE3110">
            <v>0</v>
          </cell>
        </row>
        <row r="3111">
          <cell r="A3111" t="str">
            <v>C036476</v>
          </cell>
          <cell r="B3111">
            <v>5310</v>
          </cell>
          <cell r="D3111" t="str">
            <v>BS Field St Add 1W7 Fdr Pos.</v>
          </cell>
          <cell r="E3111" t="str">
            <v>P_Electric Distribution Sub MA</v>
          </cell>
          <cell r="G3111" t="str">
            <v>34</v>
          </cell>
          <cell r="H3111" t="str">
            <v>NONE</v>
          </cell>
          <cell r="I3111" t="str">
            <v>BURKS, EMILY</v>
          </cell>
          <cell r="J3111" t="str">
            <v>System Capacity &amp; Performance</v>
          </cell>
          <cell r="K3111" t="str">
            <v>D_Non-REP SUB OTHER</v>
          </cell>
          <cell r="L3111" t="str">
            <v>Load Relief</v>
          </cell>
          <cell r="M3111" t="str">
            <v>Specific</v>
          </cell>
          <cell r="O3111" t="str">
            <v>Closed</v>
          </cell>
          <cell r="P3111">
            <v>9156</v>
          </cell>
          <cell r="Q3111" t="str">
            <v>C36476</v>
          </cell>
          <cell r="R3111">
            <v>40307</v>
          </cell>
          <cell r="S3111" t="str">
            <v>duffjo</v>
          </cell>
          <cell r="U3111" t="str">
            <v>NOT USED - At Field St sub, Quincy MA, install 1W7 feeder position.</v>
          </cell>
          <cell r="V3111" t="str">
            <v xml:space="preserve">  </v>
          </cell>
          <cell r="W3111" t="str">
            <v xml:space="preserve">  </v>
          </cell>
          <cell r="X3111" t="str">
            <v>Div Ops-NE Electric</v>
          </cell>
          <cell r="Y3111" t="str">
            <v>75005310E</v>
          </cell>
          <cell r="Z3111" t="str">
            <v>MAE1000 - MA Electric Distribution PC</v>
          </cell>
          <cell r="AA3111" t="str">
            <v>NONE</v>
          </cell>
          <cell r="AB3111" t="str">
            <v>SUB #1 FIELD STREET, QUINCY</v>
          </cell>
          <cell r="AE3111">
            <v>0</v>
          </cell>
        </row>
        <row r="3112">
          <cell r="A3112" t="str">
            <v>C036477</v>
          </cell>
          <cell r="B3112">
            <v>5310</v>
          </cell>
          <cell r="C3112" t="str">
            <v>Massachusetts - East</v>
          </cell>
          <cell r="D3112" t="str">
            <v>BS Field st 1W7 D line</v>
          </cell>
          <cell r="E3112" t="str">
            <v>P_Electric Distribution Line MA</v>
          </cell>
          <cell r="G3112" t="str">
            <v>30</v>
          </cell>
          <cell r="H3112" t="str">
            <v>NONE</v>
          </cell>
          <cell r="I3112" t="str">
            <v>BURKS, EMILY</v>
          </cell>
          <cell r="J3112" t="str">
            <v>System Capacity &amp; Performance</v>
          </cell>
          <cell r="K3112" t="str">
            <v>D_Non-REP LINE OTHER</v>
          </cell>
          <cell r="L3112" t="str">
            <v>Load Relief</v>
          </cell>
          <cell r="M3112" t="str">
            <v>Specific</v>
          </cell>
          <cell r="O3112" t="str">
            <v>cancelled</v>
          </cell>
          <cell r="P3112">
            <v>9090</v>
          </cell>
          <cell r="Q3112" t="str">
            <v>C36477</v>
          </cell>
          <cell r="R3112">
            <v>40307</v>
          </cell>
          <cell r="S3112" t="str">
            <v>duffjo</v>
          </cell>
          <cell r="U3112" t="str">
            <v>NOT USED - Install UG getaway and cabling for new 1W10 feeder for area load relief by summer 2019. Final routing TBD</v>
          </cell>
          <cell r="V3112" t="str">
            <v xml:space="preserve">  </v>
          </cell>
          <cell r="W3112" t="str">
            <v xml:space="preserve">  </v>
          </cell>
          <cell r="X3112" t="str">
            <v>Div Ops-NE Electric</v>
          </cell>
          <cell r="Y3112" t="str">
            <v>75005310E</v>
          </cell>
          <cell r="Z3112" t="str">
            <v>MAE1000 - MA Electric Distribution PC</v>
          </cell>
          <cell r="AA3112" t="str">
            <v>NONE</v>
          </cell>
          <cell r="AB3112" t="str">
            <v>MASS PLANT - MA 5310 - MAE1000</v>
          </cell>
          <cell r="AE3112">
            <v>0</v>
          </cell>
          <cell r="AK3112">
            <v>41071</v>
          </cell>
        </row>
        <row r="3113">
          <cell r="A3113" t="str">
            <v>C036478</v>
          </cell>
          <cell r="B3113">
            <v>5310</v>
          </cell>
          <cell r="D3113" t="str">
            <v>Wrentham 1 - Install 4 Reclosers</v>
          </cell>
          <cell r="E3113" t="str">
            <v>P_Electric Distribution Line MA</v>
          </cell>
          <cell r="G3113" t="str">
            <v>44</v>
          </cell>
          <cell r="H3113" t="str">
            <v>11</v>
          </cell>
          <cell r="I3113" t="str">
            <v>NARLA, GANGADHAR</v>
          </cell>
          <cell r="J3113" t="str">
            <v>System Capacity &amp; Performance</v>
          </cell>
          <cell r="K3113" t="str">
            <v>D_Non-REP LINE OTHER</v>
          </cell>
          <cell r="L3113" t="str">
            <v>Reliability - Dist</v>
          </cell>
          <cell r="M3113" t="str">
            <v>Specific</v>
          </cell>
          <cell r="O3113" t="str">
            <v>cancelled</v>
          </cell>
          <cell r="P3113">
            <v>8848</v>
          </cell>
          <cell r="Q3113" t="str">
            <v>C36478</v>
          </cell>
          <cell r="R3113">
            <v>40307</v>
          </cell>
          <cell r="S3113" t="str">
            <v>narlag</v>
          </cell>
          <cell r="U3113" t="str">
            <v>Install 9 recloser in addition to one existing recloser, so all 5 lines at Wrentham #3421 have  2 PTR in series.</v>
          </cell>
          <cell r="V3113" t="str">
            <v xml:space="preserve">  </v>
          </cell>
          <cell r="W3113" t="str">
            <v>2010 Annual Plan</v>
          </cell>
          <cell r="X3113" t="str">
            <v>Div Ops-NE Electric</v>
          </cell>
          <cell r="Y3113" t="str">
            <v>75005310E</v>
          </cell>
          <cell r="Z3113" t="str">
            <v>MAE1000 - MA Electric Distribution PC</v>
          </cell>
          <cell r="AA3113" t="str">
            <v>NONE</v>
          </cell>
          <cell r="AB3113" t="str">
            <v>MASS PLANT - MA 5310 - MAE1000</v>
          </cell>
          <cell r="AE3113">
            <v>0</v>
          </cell>
          <cell r="AK3113">
            <v>41025</v>
          </cell>
        </row>
        <row r="3114">
          <cell r="A3114" t="str">
            <v>C036481</v>
          </cell>
          <cell r="B3114">
            <v>5310</v>
          </cell>
          <cell r="C3114" t="str">
            <v>Massachusetts - West</v>
          </cell>
          <cell r="D3114" t="str">
            <v>Brown St Sub-New Fdr Pos</v>
          </cell>
          <cell r="E3114" t="str">
            <v>P_Electric Distribution Sub MA</v>
          </cell>
          <cell r="G3114" t="str">
            <v>30</v>
          </cell>
          <cell r="H3114" t="str">
            <v>20</v>
          </cell>
          <cell r="I3114" t="str">
            <v>DUNNELLS, MATTHEW</v>
          </cell>
          <cell r="J3114" t="str">
            <v>System Capacity &amp; Performance</v>
          </cell>
          <cell r="K3114" t="str">
            <v>D_Non-REP SUB OTHER</v>
          </cell>
          <cell r="L3114" t="str">
            <v>Reliability - Dist</v>
          </cell>
          <cell r="M3114" t="str">
            <v>Specific</v>
          </cell>
          <cell r="O3114" t="str">
            <v>initiated</v>
          </cell>
          <cell r="P3114">
            <v>9153</v>
          </cell>
          <cell r="Q3114" t="str">
            <v>C36481</v>
          </cell>
          <cell r="R3114">
            <v>40308</v>
          </cell>
          <cell r="S3114" t="str">
            <v>thomp</v>
          </cell>
          <cell r="U3114" t="str">
            <v>Add new fdr to fix fdr dgn crit violation in Williamstown</v>
          </cell>
          <cell r="V3114" t="str">
            <v xml:space="preserve">  </v>
          </cell>
          <cell r="W3114" t="str">
            <v xml:space="preserve">  </v>
          </cell>
          <cell r="X3114" t="str">
            <v>Div Ops-NE Electric</v>
          </cell>
          <cell r="Y3114" t="str">
            <v>75005310E</v>
          </cell>
          <cell r="Z3114" t="str">
            <v>MAE1000 - MA Electric Distribution PC</v>
          </cell>
          <cell r="AA3114" t="str">
            <v>NONE</v>
          </cell>
          <cell r="AB3114" t="str">
            <v>SUB #1 BROWN STREET, NORTH ADAMS</v>
          </cell>
          <cell r="AC3114" t="str">
            <v>A0 C0 X0</v>
          </cell>
          <cell r="AE3114">
            <v>0</v>
          </cell>
        </row>
        <row r="3115">
          <cell r="A3115" t="str">
            <v>C036482</v>
          </cell>
          <cell r="B3115">
            <v>5310</v>
          </cell>
          <cell r="C3115" t="str">
            <v>Massachusetts - West</v>
          </cell>
          <cell r="D3115" t="str">
            <v>N Adams-New 1001W2 Feeder</v>
          </cell>
          <cell r="E3115" t="str">
            <v>P_Electric Distribution Line MA</v>
          </cell>
          <cell r="G3115" t="str">
            <v>30</v>
          </cell>
          <cell r="H3115" t="str">
            <v>30</v>
          </cell>
          <cell r="I3115" t="str">
            <v>DUNNELLS, MATTHEW</v>
          </cell>
          <cell r="J3115" t="str">
            <v>System Capacity &amp; Performance</v>
          </cell>
          <cell r="K3115" t="str">
            <v>D_Non-REP LINE OTHER</v>
          </cell>
          <cell r="L3115" t="str">
            <v>Reliability - Dist</v>
          </cell>
          <cell r="M3115" t="str">
            <v>Specific</v>
          </cell>
          <cell r="O3115" t="str">
            <v>initiated</v>
          </cell>
          <cell r="P3115">
            <v>9123</v>
          </cell>
          <cell r="Q3115" t="str">
            <v>C36482</v>
          </cell>
          <cell r="R3115">
            <v>40308</v>
          </cell>
          <cell r="S3115" t="str">
            <v>thomp</v>
          </cell>
          <cell r="U3115" t="str">
            <v>Add feeder to Williamstown to correct fdr dgn crit</v>
          </cell>
          <cell r="V3115" t="str">
            <v xml:space="preserve">  </v>
          </cell>
          <cell r="W3115" t="str">
            <v xml:space="preserve">  </v>
          </cell>
          <cell r="X3115" t="str">
            <v>Div Ops-NE Electric</v>
          </cell>
          <cell r="Y3115" t="str">
            <v>75005310E</v>
          </cell>
          <cell r="Z3115" t="str">
            <v>MAE1000 - MA Electric Distribution PC</v>
          </cell>
          <cell r="AA3115" t="str">
            <v>03-Dec-13</v>
          </cell>
          <cell r="AB3115" t="str">
            <v>MASS PLANT - MA 5310 - MAE1000</v>
          </cell>
          <cell r="AC3115" t="str">
            <v>A0 C0 X0</v>
          </cell>
          <cell r="AE3115">
            <v>0</v>
          </cell>
        </row>
        <row r="3116">
          <cell r="A3116" t="str">
            <v>C036485</v>
          </cell>
          <cell r="B3116">
            <v>5310</v>
          </cell>
          <cell r="D3116" t="str">
            <v>W Chelmsfd Sub-Add 2nd xfmr</v>
          </cell>
          <cell r="E3116" t="str">
            <v>P_Electric Distribution Sub MA</v>
          </cell>
          <cell r="G3116" t="str">
            <v>36</v>
          </cell>
          <cell r="H3116" t="str">
            <v>NONE</v>
          </cell>
          <cell r="I3116" t="str">
            <v>LASA, ANTHONY</v>
          </cell>
          <cell r="J3116" t="str">
            <v>System Capacity &amp; Performance</v>
          </cell>
          <cell r="K3116" t="str">
            <v>D_Non-REP SUB OTHER</v>
          </cell>
          <cell r="L3116" t="str">
            <v>Load Relief</v>
          </cell>
          <cell r="M3116" t="str">
            <v>Specific</v>
          </cell>
          <cell r="O3116" t="str">
            <v>cancelled</v>
          </cell>
          <cell r="P3116">
            <v>9197</v>
          </cell>
          <cell r="Q3116" t="str">
            <v>C36485</v>
          </cell>
          <cell r="R3116">
            <v>40308</v>
          </cell>
          <cell r="S3116" t="str">
            <v>thomp</v>
          </cell>
          <cell r="U3116" t="str">
            <v>Add second xfmr &amp; tie breakers</v>
          </cell>
          <cell r="V3116" t="str">
            <v xml:space="preserve">  </v>
          </cell>
          <cell r="W3116" t="str">
            <v xml:space="preserve">  </v>
          </cell>
          <cell r="X3116" t="str">
            <v>Div Ops-NE Electric</v>
          </cell>
          <cell r="Y3116" t="str">
            <v>75005310E</v>
          </cell>
          <cell r="Z3116" t="str">
            <v>MAE1000 - MA Electric Distribution PC</v>
          </cell>
          <cell r="AA3116" t="str">
            <v>NONE</v>
          </cell>
          <cell r="AB3116" t="str">
            <v xml:space="preserve">SUB #73 WEST CHELMSFORD (FORM WEST </v>
          </cell>
          <cell r="AE3116">
            <v>0</v>
          </cell>
          <cell r="AK3116">
            <v>41032</v>
          </cell>
        </row>
        <row r="3117">
          <cell r="A3117" t="str">
            <v>C036486</v>
          </cell>
          <cell r="B3117">
            <v>5310</v>
          </cell>
          <cell r="D3117" t="str">
            <v>Lowell- Extend 16L4 to new tie 16L1</v>
          </cell>
          <cell r="E3117" t="str">
            <v>P_Electric Distribution Line MA</v>
          </cell>
          <cell r="G3117" t="str">
            <v>41</v>
          </cell>
          <cell r="H3117" t="str">
            <v>15</v>
          </cell>
          <cell r="I3117" t="str">
            <v>LASA, ANTHONY</v>
          </cell>
          <cell r="J3117" t="str">
            <v>System Capacity &amp; Performance</v>
          </cell>
          <cell r="K3117" t="str">
            <v>D_Non-REP LINE OTHER</v>
          </cell>
          <cell r="L3117" t="str">
            <v>Reliability - Dist</v>
          </cell>
          <cell r="M3117" t="str">
            <v>Specific</v>
          </cell>
          <cell r="O3117" t="str">
            <v>cancelled</v>
          </cell>
          <cell r="P3117">
            <v>9120</v>
          </cell>
          <cell r="Q3117" t="str">
            <v>C36486</v>
          </cell>
          <cell r="R3117">
            <v>40308</v>
          </cell>
          <cell r="S3117" t="str">
            <v>thomp</v>
          </cell>
          <cell r="U3117" t="str">
            <v>Extend 16L4 to new tie with 16L1</v>
          </cell>
          <cell r="V3117" t="str">
            <v xml:space="preserve">  </v>
          </cell>
          <cell r="W3117" t="str">
            <v xml:space="preserve">  </v>
          </cell>
          <cell r="X3117" t="str">
            <v>Div Ops-NE Electric</v>
          </cell>
          <cell r="Y3117" t="str">
            <v>75005310E</v>
          </cell>
          <cell r="Z3117" t="str">
            <v>MAE1000 - MA Electric Distribution PC</v>
          </cell>
          <cell r="AA3117" t="str">
            <v>NONE</v>
          </cell>
          <cell r="AB3117" t="str">
            <v>MASS PLANT - MA 5310 - MAE1000</v>
          </cell>
          <cell r="AE3117">
            <v>0</v>
          </cell>
          <cell r="AK3117">
            <v>41032</v>
          </cell>
        </row>
        <row r="3118">
          <cell r="A3118" t="str">
            <v>C036487</v>
          </cell>
          <cell r="B3118">
            <v>5310</v>
          </cell>
          <cell r="D3118" t="str">
            <v>Westford- Extend 58L1to newtie 58L1</v>
          </cell>
          <cell r="E3118" t="str">
            <v>P_Electric Distribution Line MA</v>
          </cell>
          <cell r="G3118" t="str">
            <v>41</v>
          </cell>
          <cell r="H3118" t="str">
            <v>NONE</v>
          </cell>
          <cell r="I3118" t="str">
            <v>PRIFTI, ELTON</v>
          </cell>
          <cell r="J3118" t="str">
            <v>System Capacity &amp; Performance</v>
          </cell>
          <cell r="K3118" t="str">
            <v>D_Non-REP LINE OTHER</v>
          </cell>
          <cell r="L3118" t="str">
            <v>Reliability - Dist</v>
          </cell>
          <cell r="M3118" t="str">
            <v>Specific</v>
          </cell>
          <cell r="O3118" t="str">
            <v>Closed</v>
          </cell>
          <cell r="P3118">
            <v>9145</v>
          </cell>
          <cell r="Q3118" t="str">
            <v>C36487</v>
          </cell>
          <cell r="R3118">
            <v>40308</v>
          </cell>
          <cell r="S3118" t="str">
            <v>thomp</v>
          </cell>
          <cell r="U3118" t="str">
            <v xml:space="preserve">  </v>
          </cell>
          <cell r="V3118" t="str">
            <v xml:space="preserve">  </v>
          </cell>
          <cell r="W3118" t="str">
            <v xml:space="preserve">  </v>
          </cell>
          <cell r="X3118" t="str">
            <v>Div Ops-NE Electric</v>
          </cell>
          <cell r="Y3118" t="str">
            <v>75005310E</v>
          </cell>
          <cell r="Z3118" t="str">
            <v>MAE1000 - MA Electric Distribution PC</v>
          </cell>
          <cell r="AA3118" t="str">
            <v>NONE</v>
          </cell>
          <cell r="AB3118" t="str">
            <v>MASS PLANT - MA 5310 - MAE1000</v>
          </cell>
          <cell r="AE3118">
            <v>0</v>
          </cell>
        </row>
        <row r="3119">
          <cell r="A3119" t="str">
            <v>C036488</v>
          </cell>
          <cell r="B3119">
            <v>5310</v>
          </cell>
          <cell r="D3119" t="str">
            <v>Fall Rivr- Upgrd 115W52 Gtway</v>
          </cell>
          <cell r="E3119" t="str">
            <v>P_Electric Distribution Line MA</v>
          </cell>
          <cell r="G3119" t="str">
            <v>NONE</v>
          </cell>
          <cell r="H3119" t="str">
            <v>NONE</v>
          </cell>
          <cell r="O3119" t="str">
            <v>cancelled</v>
          </cell>
          <cell r="P3119">
            <v>9099</v>
          </cell>
          <cell r="Q3119" t="str">
            <v>C36488</v>
          </cell>
          <cell r="R3119">
            <v>40308</v>
          </cell>
          <cell r="S3119" t="str">
            <v>thomp</v>
          </cell>
          <cell r="U3119" t="str">
            <v>upgrade 4500' gtway to 1000CU</v>
          </cell>
          <cell r="V3119" t="str">
            <v xml:space="preserve">  </v>
          </cell>
          <cell r="W3119" t="str">
            <v xml:space="preserve">  </v>
          </cell>
          <cell r="X3119" t="str">
            <v>Div Ops-NE Electric</v>
          </cell>
          <cell r="Y3119" t="str">
            <v>75005310E</v>
          </cell>
          <cell r="Z3119" t="str">
            <v>MAE1000 - MA Electric Distribution PC</v>
          </cell>
          <cell r="AA3119" t="str">
            <v>NONE</v>
          </cell>
          <cell r="AB3119" t="str">
            <v>MASS PLANT - MA 5310 - MAE1000</v>
          </cell>
          <cell r="AE3119">
            <v>0</v>
          </cell>
          <cell r="AK3119">
            <v>40619</v>
          </cell>
        </row>
        <row r="3120">
          <cell r="A3120" t="str">
            <v>C036490</v>
          </cell>
          <cell r="B3120">
            <v>5310</v>
          </cell>
          <cell r="C3120" t="str">
            <v>Massachusetts - East</v>
          </cell>
          <cell r="D3120" t="str">
            <v>Phillips Ln- 2nd xfmr</v>
          </cell>
          <cell r="E3120" t="str">
            <v>P_Electric Distribution Sub MA</v>
          </cell>
          <cell r="G3120" t="str">
            <v>41</v>
          </cell>
          <cell r="H3120" t="str">
            <v>&lt;Select a value&gt;</v>
          </cell>
          <cell r="I3120" t="str">
            <v>BURKS, EMILY</v>
          </cell>
          <cell r="J3120" t="str">
            <v>System Capacity &amp; Performance</v>
          </cell>
          <cell r="K3120" t="str">
            <v>D_Non-REP SUB OTHER</v>
          </cell>
          <cell r="L3120" t="str">
            <v>Load Relief</v>
          </cell>
          <cell r="M3120" t="str">
            <v>Specific</v>
          </cell>
          <cell r="O3120" t="str">
            <v>initiated</v>
          </cell>
          <cell r="P3120">
            <v>9185</v>
          </cell>
          <cell r="Q3120" t="str">
            <v>C36490</v>
          </cell>
          <cell r="R3120">
            <v>40308</v>
          </cell>
          <cell r="S3120" t="str">
            <v>thomp</v>
          </cell>
          <cell r="U3120" t="str">
            <v>Install second transformer and switch gear with 3 feeders at Phillips Ln substation - 115kV to 13.8kV - 28/37.3/46.7MVA</v>
          </cell>
          <cell r="V3120" t="str">
            <v xml:space="preserve">  </v>
          </cell>
          <cell r="W3120" t="str">
            <v xml:space="preserve">  </v>
          </cell>
          <cell r="X3120" t="str">
            <v>Div Ops-NE Electric</v>
          </cell>
          <cell r="Y3120" t="str">
            <v>75005310E</v>
          </cell>
          <cell r="Z3120" t="str">
            <v>MAE1000 - MA Electric Distribution PC</v>
          </cell>
          <cell r="AA3120" t="str">
            <v>NONE</v>
          </cell>
          <cell r="AB3120" t="str">
            <v>SUB #95 PHILLIPS LANE, HANOVER</v>
          </cell>
          <cell r="AC3120" t="str">
            <v>A0 C0 X0</v>
          </cell>
          <cell r="AE3120">
            <v>0</v>
          </cell>
        </row>
        <row r="3121">
          <cell r="A3121" t="str">
            <v>C036491</v>
          </cell>
          <cell r="B3121">
            <v>5310</v>
          </cell>
          <cell r="D3121" t="str">
            <v>Hanover-Add tie 95W2-95W5</v>
          </cell>
          <cell r="E3121" t="str">
            <v>P_Electric Distribution Line MA</v>
          </cell>
          <cell r="G3121" t="str">
            <v>NONE</v>
          </cell>
          <cell r="H3121" t="str">
            <v>NONE</v>
          </cell>
          <cell r="I3121" t="str">
            <v>BURKS, EMILY</v>
          </cell>
          <cell r="O3121" t="str">
            <v>cancelled</v>
          </cell>
          <cell r="P3121">
            <v>9109</v>
          </cell>
          <cell r="Q3121" t="str">
            <v>C36491</v>
          </cell>
          <cell r="R3121">
            <v>40308</v>
          </cell>
          <cell r="S3121" t="str">
            <v>thomp</v>
          </cell>
          <cell r="U3121" t="str">
            <v>Extend 95W2 up Phillips Ln to make an overhead tie with 95W5 on Hanover St_x000D_
pick u[p the 95W1 load on Phillips Ln to make room</v>
          </cell>
          <cell r="V3121" t="str">
            <v xml:space="preserve">  </v>
          </cell>
          <cell r="W3121" t="str">
            <v xml:space="preserve">  </v>
          </cell>
          <cell r="X3121" t="str">
            <v>Div Ops-NE Electric</v>
          </cell>
          <cell r="Y3121" t="str">
            <v>75005310E</v>
          </cell>
          <cell r="Z3121" t="str">
            <v>MAE1000 - MA Electric Distribution PC</v>
          </cell>
          <cell r="AA3121" t="str">
            <v>NONE</v>
          </cell>
          <cell r="AB3121" t="str">
            <v>MASS PLANT - MA 5310 - MAE1000</v>
          </cell>
          <cell r="AE3121">
            <v>0</v>
          </cell>
          <cell r="AK3121">
            <v>41474</v>
          </cell>
        </row>
        <row r="3122">
          <cell r="A3122" t="str">
            <v>C036492</v>
          </cell>
          <cell r="B3122">
            <v>5310</v>
          </cell>
          <cell r="D3122" t="str">
            <v>Hampden Sub- 3rd fdr bkr</v>
          </cell>
          <cell r="E3122" t="str">
            <v>P_Electric Distribution Sub MA</v>
          </cell>
          <cell r="G3122" t="str">
            <v>30</v>
          </cell>
          <cell r="H3122" t="str">
            <v>NONE</v>
          </cell>
          <cell r="I3122" t="str">
            <v>BARYS, FRANCIS R</v>
          </cell>
          <cell r="J3122" t="str">
            <v>System Capacity &amp; Performance</v>
          </cell>
          <cell r="K3122" t="str">
            <v>D_Non-REP SUB OTHER</v>
          </cell>
          <cell r="L3122" t="str">
            <v>Load Relief</v>
          </cell>
          <cell r="M3122" t="str">
            <v>Specific</v>
          </cell>
          <cell r="O3122" t="str">
            <v>cancelled</v>
          </cell>
          <cell r="P3122">
            <v>9167</v>
          </cell>
          <cell r="Q3122" t="str">
            <v>C36492</v>
          </cell>
          <cell r="R3122">
            <v>40308</v>
          </cell>
          <cell r="S3122" t="str">
            <v>thomp</v>
          </cell>
          <cell r="U3122" t="str">
            <v>add 3rd fdr bkr to sw gr</v>
          </cell>
          <cell r="V3122" t="str">
            <v xml:space="preserve">  </v>
          </cell>
          <cell r="W3122" t="str">
            <v xml:space="preserve">  </v>
          </cell>
          <cell r="X3122" t="str">
            <v>Div Ops-NE Electric</v>
          </cell>
          <cell r="Y3122" t="str">
            <v>75005310E</v>
          </cell>
          <cell r="Z3122" t="str">
            <v>MAE1000 - MA Electric Distribution PC</v>
          </cell>
          <cell r="AA3122" t="str">
            <v>NONE</v>
          </cell>
          <cell r="AB3122" t="str">
            <v>SUB #524 HAMPDEN, HAMPDEN</v>
          </cell>
          <cell r="AE3122">
            <v>0</v>
          </cell>
          <cell r="AK3122">
            <v>40623</v>
          </cell>
        </row>
        <row r="3123">
          <cell r="A3123" t="str">
            <v>C036493</v>
          </cell>
          <cell r="B3123">
            <v>5310</v>
          </cell>
          <cell r="D3123" t="str">
            <v>Hampden- Add new 524L3</v>
          </cell>
          <cell r="E3123" t="str">
            <v>P_Electric Distribution Line MA</v>
          </cell>
          <cell r="G3123" t="str">
            <v>30</v>
          </cell>
          <cell r="H3123" t="str">
            <v>NONE</v>
          </cell>
          <cell r="I3123" t="str">
            <v>BARYS, FRANCIS R</v>
          </cell>
          <cell r="J3123" t="str">
            <v>System Capacity &amp; Performance</v>
          </cell>
          <cell r="K3123" t="str">
            <v>D_Non-REP LINE OTHER</v>
          </cell>
          <cell r="L3123" t="str">
            <v>Reliability - Dist</v>
          </cell>
          <cell r="M3123" t="str">
            <v>Specific</v>
          </cell>
          <cell r="O3123" t="str">
            <v>cancelled</v>
          </cell>
          <cell r="P3123">
            <v>9108</v>
          </cell>
          <cell r="Q3123" t="str">
            <v>C36493</v>
          </cell>
          <cell r="R3123">
            <v>40308</v>
          </cell>
          <cell r="S3123" t="str">
            <v>thomp</v>
          </cell>
          <cell r="U3123" t="str">
            <v>Add 3rd fdr</v>
          </cell>
          <cell r="V3123" t="str">
            <v xml:space="preserve">  </v>
          </cell>
          <cell r="W3123" t="str">
            <v xml:space="preserve">  </v>
          </cell>
          <cell r="X3123" t="str">
            <v>Div Ops-NE Electric</v>
          </cell>
          <cell r="Y3123" t="str">
            <v>75005310E</v>
          </cell>
          <cell r="Z3123" t="str">
            <v>MAE1000 - MA Electric Distribution PC</v>
          </cell>
          <cell r="AA3123" t="str">
            <v>NONE</v>
          </cell>
          <cell r="AB3123" t="str">
            <v>MASS PLANT - MA 5310 - MAE1000</v>
          </cell>
          <cell r="AE3123">
            <v>0</v>
          </cell>
          <cell r="AK3123">
            <v>40623</v>
          </cell>
        </row>
        <row r="3124">
          <cell r="A3124" t="str">
            <v>C036494</v>
          </cell>
          <cell r="B3124">
            <v>5310</v>
          </cell>
          <cell r="D3124" t="str">
            <v>Belchertown Sub- New Feeder Pos</v>
          </cell>
          <cell r="E3124" t="str">
            <v>P_Electric Distribution Sub MA</v>
          </cell>
          <cell r="G3124" t="str">
            <v>30</v>
          </cell>
          <cell r="H3124" t="str">
            <v>NONE</v>
          </cell>
          <cell r="I3124" t="str">
            <v>BARYS, FRANCIS R</v>
          </cell>
          <cell r="J3124" t="str">
            <v>System Capacity &amp; Performance</v>
          </cell>
          <cell r="K3124" t="str">
            <v>D_Non-REP SUB OTHER</v>
          </cell>
          <cell r="L3124" t="str">
            <v>Reliability - Dist</v>
          </cell>
          <cell r="M3124" t="str">
            <v>Specific</v>
          </cell>
          <cell r="O3124" t="str">
            <v>cancelled</v>
          </cell>
          <cell r="P3124">
            <v>9149</v>
          </cell>
          <cell r="Q3124" t="str">
            <v>C36494</v>
          </cell>
          <cell r="R3124">
            <v>40308</v>
          </cell>
          <cell r="S3124" t="str">
            <v>thomp</v>
          </cell>
          <cell r="U3124" t="str">
            <v>New feeder Pos  509L3</v>
          </cell>
          <cell r="V3124" t="str">
            <v xml:space="preserve">  </v>
          </cell>
          <cell r="W3124" t="str">
            <v xml:space="preserve">  </v>
          </cell>
          <cell r="X3124" t="str">
            <v>Div Ops-NE Electric</v>
          </cell>
          <cell r="Y3124" t="str">
            <v>75005310E</v>
          </cell>
          <cell r="Z3124" t="str">
            <v>MAE1000 - MA Electric Distribution PC</v>
          </cell>
          <cell r="AA3124" t="str">
            <v>NONE</v>
          </cell>
          <cell r="AB3124" t="str">
            <v>SUB #509 BELCHERTOWN, BELCHERTOWN</v>
          </cell>
          <cell r="AE3124">
            <v>0</v>
          </cell>
          <cell r="AK3124">
            <v>40624</v>
          </cell>
        </row>
        <row r="3125">
          <cell r="A3125" t="str">
            <v>C036495</v>
          </cell>
          <cell r="B3125">
            <v>5310</v>
          </cell>
          <cell r="D3125" t="str">
            <v>Belchertown-New 509L3 fdr</v>
          </cell>
          <cell r="E3125" t="str">
            <v>P_Electric Distribution Line MA</v>
          </cell>
          <cell r="G3125" t="str">
            <v>30</v>
          </cell>
          <cell r="H3125" t="str">
            <v>NONE</v>
          </cell>
          <cell r="I3125" t="str">
            <v>BARYS, FRANCIS R</v>
          </cell>
          <cell r="J3125" t="str">
            <v>System Capacity &amp; Performance</v>
          </cell>
          <cell r="K3125" t="str">
            <v>D_Non-REP LINE OTHER</v>
          </cell>
          <cell r="L3125" t="str">
            <v>Reliability - Dist</v>
          </cell>
          <cell r="M3125" t="str">
            <v>Specific</v>
          </cell>
          <cell r="O3125" t="str">
            <v>cancelled</v>
          </cell>
          <cell r="P3125">
            <v>9084</v>
          </cell>
          <cell r="Q3125" t="str">
            <v>C36495</v>
          </cell>
          <cell r="R3125">
            <v>40308</v>
          </cell>
          <cell r="S3125" t="str">
            <v>thomp</v>
          </cell>
          <cell r="U3125" t="str">
            <v>New feeder to relieve design criteria violations.</v>
          </cell>
          <cell r="V3125" t="str">
            <v xml:space="preserve">  </v>
          </cell>
          <cell r="W3125" t="str">
            <v xml:space="preserve">  </v>
          </cell>
          <cell r="X3125" t="str">
            <v>Div Ops-NE Electric</v>
          </cell>
          <cell r="Y3125" t="str">
            <v>75005310E</v>
          </cell>
          <cell r="Z3125" t="str">
            <v>MAE1000 - MA Electric Distribution PC</v>
          </cell>
          <cell r="AA3125" t="str">
            <v>NONE</v>
          </cell>
          <cell r="AB3125" t="str">
            <v>MASS PLANT - MA 5310 - MAE1000</v>
          </cell>
          <cell r="AE3125">
            <v>0</v>
          </cell>
          <cell r="AK3125">
            <v>40624</v>
          </cell>
        </row>
        <row r="3126">
          <cell r="A3126" t="str">
            <v>C036497</v>
          </cell>
          <cell r="B3126">
            <v>5320</v>
          </cell>
          <cell r="C3126" t="str">
            <v>Massachusetts - East</v>
          </cell>
          <cell r="D3126" t="str">
            <v>Nantucket-101L2 Load Relief</v>
          </cell>
          <cell r="E3126" t="str">
            <v>P_Electric Distribution Line MA</v>
          </cell>
          <cell r="G3126" t="str">
            <v>30</v>
          </cell>
          <cell r="H3126" t="str">
            <v>NONE</v>
          </cell>
          <cell r="I3126" t="str">
            <v>RAMBERAN, HEERAN</v>
          </cell>
          <cell r="J3126" t="str">
            <v>System Capacity &amp; Performance</v>
          </cell>
          <cell r="K3126" t="str">
            <v>D_Non-REP LINE OTHER</v>
          </cell>
          <cell r="L3126" t="str">
            <v>Load Relief</v>
          </cell>
          <cell r="M3126" t="str">
            <v>Specific</v>
          </cell>
          <cell r="O3126" t="str">
            <v>Closed</v>
          </cell>
          <cell r="P3126">
            <v>9068</v>
          </cell>
          <cell r="Q3126" t="str">
            <v>C36497</v>
          </cell>
          <cell r="R3126">
            <v>40308</v>
          </cell>
          <cell r="S3126" t="str">
            <v>thomp</v>
          </cell>
          <cell r="U3126" t="str">
            <v>Add Loadbreak switch and 0.1 mile of overhead 477 kcmil aluminum spacer cable.</v>
          </cell>
          <cell r="V3126" t="str">
            <v xml:space="preserve">  </v>
          </cell>
          <cell r="W3126" t="str">
            <v xml:space="preserve">  </v>
          </cell>
          <cell r="X3126" t="str">
            <v>Div Ops-NE Electric</v>
          </cell>
          <cell r="Y3126" t="str">
            <v>75005320E</v>
          </cell>
          <cell r="Z3126" t="str">
            <v>MAE1000 - MA Electric Distribution PC</v>
          </cell>
          <cell r="AA3126" t="str">
            <v>NONE</v>
          </cell>
          <cell r="AB3126" t="str">
            <v>MASS PLANT - MA 5320 - MAE1000</v>
          </cell>
          <cell r="AE3126">
            <v>0</v>
          </cell>
        </row>
        <row r="3127">
          <cell r="A3127" t="str">
            <v>C036498</v>
          </cell>
          <cell r="B3127">
            <v>5320</v>
          </cell>
          <cell r="C3127" t="str">
            <v>Massachusetts - East</v>
          </cell>
          <cell r="D3127" t="str">
            <v>Nantucket-Feeder tie 101L3-L8</v>
          </cell>
          <cell r="E3127" t="str">
            <v>P_Electric Distribution Line MA</v>
          </cell>
          <cell r="G3127" t="str">
            <v>30</v>
          </cell>
          <cell r="H3127" t="str">
            <v>NONE</v>
          </cell>
          <cell r="I3127" t="str">
            <v>RAMBERAN, HEERAN</v>
          </cell>
          <cell r="J3127" t="str">
            <v>System Capacity &amp; Performance</v>
          </cell>
          <cell r="K3127" t="str">
            <v>D_Non-REP LINE OTHER</v>
          </cell>
          <cell r="L3127" t="str">
            <v>Load Relief</v>
          </cell>
          <cell r="M3127" t="str">
            <v>Specific</v>
          </cell>
          <cell r="N3127" t="str">
            <v>UG Cable Replacements</v>
          </cell>
          <cell r="O3127" t="str">
            <v>Closed</v>
          </cell>
          <cell r="P3127">
            <v>9069</v>
          </cell>
          <cell r="Q3127" t="str">
            <v>C36498</v>
          </cell>
          <cell r="R3127">
            <v>40308</v>
          </cell>
          <cell r="S3127" t="str">
            <v>thomp</v>
          </cell>
          <cell r="U3127" t="str">
            <v>Add tie btween Manhole 3 and Manhole 124 on S. Water St or nearby location for Switchgear switch</v>
          </cell>
          <cell r="V3127" t="str">
            <v xml:space="preserve">  </v>
          </cell>
          <cell r="W3127" t="str">
            <v xml:space="preserve">  </v>
          </cell>
          <cell r="X3127" t="str">
            <v>Div Ops-NE Electric</v>
          </cell>
          <cell r="Y3127" t="str">
            <v>75005320E</v>
          </cell>
          <cell r="Z3127" t="str">
            <v>MAE1000 - MA Electric Distribution PC</v>
          </cell>
          <cell r="AA3127" t="str">
            <v>NONE</v>
          </cell>
          <cell r="AB3127" t="str">
            <v>MASS PLANT - MA 5320 - MAE1000</v>
          </cell>
          <cell r="AE3127">
            <v>0</v>
          </cell>
        </row>
        <row r="3128">
          <cell r="A3128" t="str">
            <v>C036499</v>
          </cell>
          <cell r="B3128">
            <v>5320</v>
          </cell>
          <cell r="C3128" t="str">
            <v>Massachusetts - East</v>
          </cell>
          <cell r="D3128" t="str">
            <v>Nantucket- add fdr tie 101L4-L8</v>
          </cell>
          <cell r="E3128" t="str">
            <v>P_Electric Distribution Line MA</v>
          </cell>
          <cell r="G3128" t="str">
            <v>30</v>
          </cell>
          <cell r="H3128" t="str">
            <v>NONE</v>
          </cell>
          <cell r="I3128" t="str">
            <v>RAMBERAN, HEERAN</v>
          </cell>
          <cell r="J3128" t="str">
            <v>System Capacity &amp; Performance</v>
          </cell>
          <cell r="K3128" t="str">
            <v>D_Non-REP LINE OTHER</v>
          </cell>
          <cell r="L3128" t="str">
            <v>Load Relief</v>
          </cell>
          <cell r="M3128" t="str">
            <v>Specific</v>
          </cell>
          <cell r="O3128" t="str">
            <v>Closed</v>
          </cell>
          <cell r="P3128">
            <v>9067</v>
          </cell>
          <cell r="Q3128" t="str">
            <v>C36499</v>
          </cell>
          <cell r="R3128">
            <v>40308</v>
          </cell>
          <cell r="S3128" t="str">
            <v>thomp</v>
          </cell>
          <cell r="U3128" t="str">
            <v>Add Underground tie betwn 101L3 and 101L8 in MH124 S Water St or neaby location for switch gear</v>
          </cell>
          <cell r="V3128" t="str">
            <v xml:space="preserve">  </v>
          </cell>
          <cell r="W3128" t="str">
            <v xml:space="preserve">  </v>
          </cell>
          <cell r="X3128" t="str">
            <v>Div Ops-NE Electric</v>
          </cell>
          <cell r="Y3128" t="str">
            <v>75005320E</v>
          </cell>
          <cell r="Z3128" t="str">
            <v>MAE1000 - MA Electric Distribution PC</v>
          </cell>
          <cell r="AA3128" t="str">
            <v>NONE</v>
          </cell>
          <cell r="AB3128" t="str">
            <v>MASS PLANT - MA 5320 - MAE1000</v>
          </cell>
          <cell r="AE3128">
            <v>0</v>
          </cell>
        </row>
        <row r="3129">
          <cell r="A3129" t="str">
            <v>C036506</v>
          </cell>
          <cell r="B3129">
            <v>5310</v>
          </cell>
          <cell r="D3129" t="str">
            <v>Norwell Sub-Add 2nd xfmr</v>
          </cell>
          <cell r="E3129" t="str">
            <v>P_Electric Distribution Sub MA</v>
          </cell>
          <cell r="G3129" t="str">
            <v>41</v>
          </cell>
          <cell r="H3129" t="str">
            <v>NONE</v>
          </cell>
          <cell r="I3129" t="str">
            <v>BURKS, EMILY</v>
          </cell>
          <cell r="J3129" t="str">
            <v>System Capacity &amp; Performance</v>
          </cell>
          <cell r="K3129" t="str">
            <v>D_Non-REP SUB OTHER</v>
          </cell>
          <cell r="L3129" t="str">
            <v>Load Relief</v>
          </cell>
          <cell r="M3129" t="str">
            <v>Specific</v>
          </cell>
          <cell r="O3129" t="str">
            <v>Closed</v>
          </cell>
          <cell r="P3129">
            <v>9183</v>
          </cell>
          <cell r="Q3129" t="str">
            <v>C36506</v>
          </cell>
          <cell r="R3129">
            <v>40308</v>
          </cell>
          <cell r="S3129" t="str">
            <v>thomp</v>
          </cell>
          <cell r="U3129" t="str">
            <v>NOT USED - Add second 40 MVA transformer and straight bus with 5 feeder positions, tie breaker, and capacitor bank.  Transfer some feeders tonew positions.</v>
          </cell>
          <cell r="V3129" t="str">
            <v xml:space="preserve">  </v>
          </cell>
          <cell r="W3129" t="str">
            <v xml:space="preserve">  </v>
          </cell>
          <cell r="X3129" t="str">
            <v>Div Ops-NE Electric</v>
          </cell>
          <cell r="Y3129" t="str">
            <v>75005310E</v>
          </cell>
          <cell r="Z3129" t="str">
            <v>MAE1000 - MA Electric Distribution PC</v>
          </cell>
          <cell r="AA3129" t="str">
            <v>NONE</v>
          </cell>
          <cell r="AB3129" t="str">
            <v>NORWELL SUB 14KV   115KV</v>
          </cell>
          <cell r="AE3129">
            <v>0</v>
          </cell>
        </row>
        <row r="3130">
          <cell r="A3130" t="str">
            <v>C036507</v>
          </cell>
          <cell r="B3130">
            <v>5310</v>
          </cell>
          <cell r="D3130" t="str">
            <v>Norwell-Reconfig Norwell fedr gtwys</v>
          </cell>
          <cell r="E3130" t="str">
            <v>P_Electric Distribution Line MA</v>
          </cell>
          <cell r="G3130" t="str">
            <v>36</v>
          </cell>
          <cell r="H3130" t="str">
            <v>NONE</v>
          </cell>
          <cell r="I3130" t="str">
            <v>BURKS, EMILY</v>
          </cell>
          <cell r="J3130" t="str">
            <v>System Capacity &amp; Performance</v>
          </cell>
          <cell r="K3130" t="str">
            <v>D_Non-REP LINE OTHER</v>
          </cell>
          <cell r="L3130" t="str">
            <v>Load Relief</v>
          </cell>
          <cell r="M3130" t="str">
            <v>Specific</v>
          </cell>
          <cell r="O3130" t="str">
            <v>Closed</v>
          </cell>
          <cell r="P3130">
            <v>9128</v>
          </cell>
          <cell r="Q3130" t="str">
            <v>C36507</v>
          </cell>
          <cell r="R3130">
            <v>40308</v>
          </cell>
          <cell r="S3130" t="str">
            <v>thomp</v>
          </cell>
          <cell r="U3130" t="str">
            <v>NOT USED - Reconfigure feeder getaways for new transformer</v>
          </cell>
          <cell r="V3130" t="str">
            <v xml:space="preserve">  </v>
          </cell>
          <cell r="W3130" t="str">
            <v xml:space="preserve">  </v>
          </cell>
          <cell r="X3130" t="str">
            <v>Div Ops-NE Electric</v>
          </cell>
          <cell r="Y3130" t="str">
            <v>75005310E</v>
          </cell>
          <cell r="Z3130" t="str">
            <v>MAE1000 - MA Electric Distribution PC</v>
          </cell>
          <cell r="AA3130" t="str">
            <v>NONE</v>
          </cell>
          <cell r="AB3130" t="str">
            <v>MASS PLANT - MA 5310 - MAE1000</v>
          </cell>
          <cell r="AE3130">
            <v>0</v>
          </cell>
        </row>
        <row r="3131">
          <cell r="A3131" t="str">
            <v>C036513</v>
          </cell>
          <cell r="B3131">
            <v>5320</v>
          </cell>
          <cell r="C3131" t="str">
            <v>Massachusetts - East</v>
          </cell>
          <cell r="D3131" t="str">
            <v>Arrowhead Drive URD</v>
          </cell>
          <cell r="E3131" t="str">
            <v>P_Electric Distribution Line MA</v>
          </cell>
          <cell r="G3131" t="str">
            <v>49</v>
          </cell>
          <cell r="H3131" t="str">
            <v>NONE</v>
          </cell>
          <cell r="J3131" t="str">
            <v>Statutory/Regulatory</v>
          </cell>
          <cell r="K3131" t="str">
            <v>D_Non-REP LINE OTHER</v>
          </cell>
          <cell r="L3131" t="str">
            <v>New Business - Residential</v>
          </cell>
          <cell r="M3131" t="str">
            <v>Specific</v>
          </cell>
          <cell r="O3131" t="str">
            <v>Closed</v>
          </cell>
          <cell r="P3131">
            <v>7068</v>
          </cell>
          <cell r="Q3131" t="str">
            <v>C36513</v>
          </cell>
          <cell r="R3131">
            <v>40308</v>
          </cell>
          <cell r="S3131" t="str">
            <v>moarka</v>
          </cell>
          <cell r="U3131" t="str">
            <v>Install 8 stainless steel minipad transformers, 1 aboveground multitap ,2462ft of 4/0 3c 600v cable,2800ft of #2al 1cond 15Kv cable,600ft of 350cu 3cond 600v cable to serve 65 lot urd</v>
          </cell>
          <cell r="V3131" t="str">
            <v xml:space="preserve">  </v>
          </cell>
          <cell r="W3131" t="str">
            <v xml:space="preserve">  </v>
          </cell>
          <cell r="X3131" t="str">
            <v>Div Ops-NE Electric</v>
          </cell>
          <cell r="Y3131" t="str">
            <v>75005320E</v>
          </cell>
          <cell r="Z3131" t="str">
            <v>MAE1000 - MA Electric Distribution PC</v>
          </cell>
          <cell r="AA3131" t="str">
            <v>NONE</v>
          </cell>
          <cell r="AB3131" t="str">
            <v>MASS PLANT - MA 5320 - MAE1000</v>
          </cell>
          <cell r="AE3131">
            <v>1</v>
          </cell>
          <cell r="AF3131" t="str">
            <v>1</v>
          </cell>
          <cell r="AG3131">
            <v>40317</v>
          </cell>
          <cell r="AH3131">
            <v>207900</v>
          </cell>
          <cell r="AI3131">
            <v>0</v>
          </cell>
          <cell r="AJ3131">
            <v>0</v>
          </cell>
          <cell r="AK3131">
            <v>1</v>
          </cell>
          <cell r="AL3131">
            <v>0</v>
          </cell>
          <cell r="AM3131">
            <v>1</v>
          </cell>
          <cell r="AN3131">
            <v>1</v>
          </cell>
        </row>
        <row r="3132">
          <cell r="A3132" t="str">
            <v>C036517</v>
          </cell>
          <cell r="B3132">
            <v>5310</v>
          </cell>
          <cell r="C3132" t="str">
            <v>Massachusetts - West</v>
          </cell>
          <cell r="D3132" t="str">
            <v>Manchester Reliability Improvements</v>
          </cell>
          <cell r="E3132" t="str">
            <v>P_Electric Distribution Line MA</v>
          </cell>
          <cell r="F3132" t="str">
            <v>USSC0211P360</v>
          </cell>
          <cell r="G3132" t="str">
            <v>41</v>
          </cell>
          <cell r="H3132" t="str">
            <v>25</v>
          </cell>
          <cell r="I3132" t="str">
            <v>HUDOCK, BRYAN</v>
          </cell>
          <cell r="J3132" t="str">
            <v>Asset Condition</v>
          </cell>
          <cell r="K3132" t="str">
            <v>D_Non-REP LINE OTHER</v>
          </cell>
          <cell r="L3132" t="str">
            <v>Asset Replacement</v>
          </cell>
          <cell r="M3132" t="str">
            <v>Specific</v>
          </cell>
          <cell r="N3132" t="str">
            <v>UG Cable Replacements</v>
          </cell>
          <cell r="O3132" t="str">
            <v>open</v>
          </cell>
          <cell r="P3132">
            <v>9121</v>
          </cell>
          <cell r="Q3132" t="str">
            <v>C36517</v>
          </cell>
          <cell r="R3132">
            <v>40309</v>
          </cell>
          <cell r="S3132" t="str">
            <v>prifte</v>
          </cell>
          <cell r="U3132" t="str">
            <v>23H3 feeder reconductor approximately 7,700ft of the mainline cable</v>
          </cell>
          <cell r="V3132" t="str">
            <v xml:space="preserve">  </v>
          </cell>
          <cell r="W3132" t="str">
            <v xml:space="preserve">  </v>
          </cell>
          <cell r="X3132" t="str">
            <v>Div Ops-NE Electric</v>
          </cell>
          <cell r="Y3132" t="str">
            <v>75005310E</v>
          </cell>
          <cell r="Z3132" t="str">
            <v>MAE1000 - MA Electric Distribution PC</v>
          </cell>
          <cell r="AA3132" t="str">
            <v>NONE</v>
          </cell>
          <cell r="AB3132" t="str">
            <v>MASS PLANT - MA 5310 - MAE1000</v>
          </cell>
          <cell r="AC3132" t="str">
            <v>A2 C1 X1</v>
          </cell>
          <cell r="AE3132">
            <v>3</v>
          </cell>
          <cell r="AF3132" t="str">
            <v>3</v>
          </cell>
          <cell r="AG3132">
            <v>41213</v>
          </cell>
          <cell r="AH3132">
            <v>3085498</v>
          </cell>
        </row>
        <row r="3133">
          <cell r="A3133" t="str">
            <v>C036518</v>
          </cell>
          <cell r="B3133">
            <v>5310</v>
          </cell>
          <cell r="C3133" t="str">
            <v>Massachusetts - East</v>
          </cell>
          <cell r="D3133" t="str">
            <v>BS Mid Weymouth 12W5 Fdr Pos.</v>
          </cell>
          <cell r="E3133" t="str">
            <v>P_Electric Distribution Sub MA</v>
          </cell>
          <cell r="G3133" t="str">
            <v>36</v>
          </cell>
          <cell r="H3133" t="str">
            <v>21</v>
          </cell>
          <cell r="I3133" t="str">
            <v>BURKS, EMILY</v>
          </cell>
          <cell r="J3133" t="str">
            <v>System Capacity &amp; Performance</v>
          </cell>
          <cell r="K3133" t="str">
            <v>D_Non-REP SUB OTHER</v>
          </cell>
          <cell r="L3133" t="str">
            <v>Load Relief</v>
          </cell>
          <cell r="M3133" t="str">
            <v>Specific</v>
          </cell>
          <cell r="O3133" t="str">
            <v>initiated</v>
          </cell>
          <cell r="P3133">
            <v>9158</v>
          </cell>
          <cell r="Q3133" t="str">
            <v>C36518</v>
          </cell>
          <cell r="R3133">
            <v>40309</v>
          </cell>
          <cell r="S3133" t="str">
            <v>duffjo</v>
          </cell>
          <cell r="U3133" t="str">
            <v>Install new 12W5 and 12W6 feeder position at Mid Weymouth sub._x000D_
_x000D_
Anticipated loads from the Southfield development in South Weymouth are projected to bring the Mid Weymouth 12W4 above 100% of its summer normal rating in 2014.  Additi</v>
          </cell>
          <cell r="V3133" t="str">
            <v>Need date of 2014 based on projected load growth at Southfield Development</v>
          </cell>
          <cell r="W3133" t="str">
            <v>AP2010</v>
          </cell>
          <cell r="X3133" t="str">
            <v>Div Ops-NE Electric</v>
          </cell>
          <cell r="Y3133" t="str">
            <v>75005310E</v>
          </cell>
          <cell r="Z3133" t="str">
            <v>MAE1000 - MA Electric Distribution PC</v>
          </cell>
          <cell r="AA3133" t="str">
            <v>NONE</v>
          </cell>
          <cell r="AB3133" t="str">
            <v>SUB #12 MID-WEYMOUTH, WEYMOUTH</v>
          </cell>
          <cell r="AC3133" t="str">
            <v>A0 C0 X0</v>
          </cell>
          <cell r="AE3133">
            <v>0</v>
          </cell>
        </row>
        <row r="3134">
          <cell r="A3134" t="str">
            <v>C036519</v>
          </cell>
          <cell r="B3134">
            <v>5310</v>
          </cell>
          <cell r="C3134" t="str">
            <v>Massachusetts - East</v>
          </cell>
          <cell r="D3134" t="str">
            <v>BS Mid Wey 12W5 UG getaway</v>
          </cell>
          <cell r="E3134" t="str">
            <v>P_Electric Distribution Line MA</v>
          </cell>
          <cell r="G3134" t="str">
            <v>30</v>
          </cell>
          <cell r="H3134" t="str">
            <v>21</v>
          </cell>
          <cell r="I3134" t="str">
            <v>BURKS, EMILY</v>
          </cell>
          <cell r="J3134" t="str">
            <v>System Capacity &amp; Performance</v>
          </cell>
          <cell r="K3134" t="str">
            <v>D_Non-REP LINE OTHER</v>
          </cell>
          <cell r="L3134" t="str">
            <v>Load Relief</v>
          </cell>
          <cell r="M3134" t="str">
            <v>Specific</v>
          </cell>
          <cell r="O3134" t="str">
            <v>initiated</v>
          </cell>
          <cell r="P3134">
            <v>9092</v>
          </cell>
          <cell r="Q3134" t="str">
            <v>C36519</v>
          </cell>
          <cell r="R3134">
            <v>40309</v>
          </cell>
          <cell r="S3134" t="str">
            <v>duffjo</v>
          </cell>
          <cell r="U3134" t="str">
            <v>Install 900 ft. underground 1000 kcmil copper getaway cable for planned new 12W5 feeder. From sub to Winter St._x000D_
_x000D_
Anticipated spot loads from the Southfield development are projected to bring the Mid Weymouth 12W3 above 100% of its s</v>
          </cell>
          <cell r="V3134" t="str">
            <v>New feeder need dependent on Southfield Dev. load</v>
          </cell>
          <cell r="W3134" t="str">
            <v>AP2010</v>
          </cell>
          <cell r="X3134" t="str">
            <v>Div Ops-NE Electric</v>
          </cell>
          <cell r="Y3134" t="str">
            <v>75005310E</v>
          </cell>
          <cell r="Z3134" t="str">
            <v>MAE1000 - MA Electric Distribution PC</v>
          </cell>
          <cell r="AA3134" t="str">
            <v>NONE</v>
          </cell>
          <cell r="AB3134" t="str">
            <v>MASS PLANT - MA 5310 - MAE1000</v>
          </cell>
          <cell r="AC3134" t="str">
            <v>A0 C0 X0</v>
          </cell>
          <cell r="AE3134">
            <v>0</v>
          </cell>
        </row>
        <row r="3135">
          <cell r="A3135" t="str">
            <v>C036523</v>
          </cell>
          <cell r="B3135">
            <v>5310</v>
          </cell>
          <cell r="C3135" t="str">
            <v>Massachusetts - East</v>
          </cell>
          <cell r="D3135" t="str">
            <v>BS Mid Wey 12W5 Rockcroft Whipple</v>
          </cell>
          <cell r="E3135" t="str">
            <v>P_Electric Distribution Line MA</v>
          </cell>
          <cell r="G3135" t="str">
            <v>30</v>
          </cell>
          <cell r="H3135" t="str">
            <v>21</v>
          </cell>
          <cell r="I3135" t="str">
            <v>BURKS, EMILY</v>
          </cell>
          <cell r="J3135" t="str">
            <v>System Capacity &amp; Performance</v>
          </cell>
          <cell r="K3135" t="str">
            <v>D_Non-REP LINE OTHER</v>
          </cell>
          <cell r="L3135" t="str">
            <v>Load Relief</v>
          </cell>
          <cell r="M3135" t="str">
            <v>Specific</v>
          </cell>
          <cell r="O3135" t="str">
            <v>initiated</v>
          </cell>
          <cell r="P3135">
            <v>9091</v>
          </cell>
          <cell r="Q3135" t="str">
            <v>C36523</v>
          </cell>
          <cell r="R3135">
            <v>40309</v>
          </cell>
          <cell r="S3135" t="str">
            <v>duffjo</v>
          </cell>
          <cell r="U3135" t="str">
            <v>Anticipated spot loads from the Southfield development in South Weymouth are projected to bring the Mid Weymouth 12W3 above 100% of its summer normal rating in 2014.  Additionally, the 12W1 and 12W4 are projected to be loaded over 100</v>
          </cell>
          <cell r="V3135" t="str">
            <v xml:space="preserve">  </v>
          </cell>
          <cell r="W3135" t="str">
            <v>AP2010</v>
          </cell>
          <cell r="X3135" t="str">
            <v>Div Ops-NE Electric</v>
          </cell>
          <cell r="Y3135" t="str">
            <v>75005310E</v>
          </cell>
          <cell r="Z3135" t="str">
            <v>MAE1000 - MA Electric Distribution PC</v>
          </cell>
          <cell r="AA3135" t="str">
            <v>NONE</v>
          </cell>
          <cell r="AB3135" t="str">
            <v>MASS PLANT - MA 5310 - MAE1000</v>
          </cell>
          <cell r="AC3135" t="str">
            <v>A0 C0 X0</v>
          </cell>
          <cell r="AE3135">
            <v>0</v>
          </cell>
        </row>
        <row r="3136">
          <cell r="A3136" t="str">
            <v>C036526</v>
          </cell>
          <cell r="B3136">
            <v>5310</v>
          </cell>
          <cell r="D3136" t="str">
            <v>Wendell Depot Sub- 2 tie bkrs &amp; Bus</v>
          </cell>
          <cell r="E3136" t="str">
            <v>P_Electric Distribution Sub MA</v>
          </cell>
          <cell r="G3136" t="str">
            <v>36</v>
          </cell>
          <cell r="H3136" t="str">
            <v>NONE</v>
          </cell>
          <cell r="I3136" t="str">
            <v>BARYS, FRANCIS R</v>
          </cell>
          <cell r="J3136" t="str">
            <v>System Capacity &amp; Performance</v>
          </cell>
          <cell r="K3136" t="str">
            <v>D_Non-REP SUB OTHER</v>
          </cell>
          <cell r="L3136" t="str">
            <v>Reliability - Dist</v>
          </cell>
          <cell r="M3136" t="str">
            <v>Specific</v>
          </cell>
          <cell r="O3136" t="str">
            <v>cancelled</v>
          </cell>
          <cell r="P3136">
            <v>9204</v>
          </cell>
          <cell r="Q3136" t="str">
            <v>C36526</v>
          </cell>
          <cell r="R3136">
            <v>40309</v>
          </cell>
          <cell r="S3136" t="str">
            <v>thomp</v>
          </cell>
          <cell r="U3136" t="str">
            <v>New Wendell Depot feeders.</v>
          </cell>
          <cell r="V3136" t="str">
            <v xml:space="preserve">  </v>
          </cell>
          <cell r="W3136" t="str">
            <v xml:space="preserve">  </v>
          </cell>
          <cell r="X3136" t="str">
            <v>Div Ops-NE Electric</v>
          </cell>
          <cell r="Y3136" t="str">
            <v>75005310E</v>
          </cell>
          <cell r="Z3136" t="str">
            <v>MAE1000 - MA Electric Distribution PC</v>
          </cell>
          <cell r="AA3136" t="str">
            <v>NONE</v>
          </cell>
          <cell r="AB3136" t="str">
            <v>SUB #705 WENDELL DEPOT, WENDELL</v>
          </cell>
          <cell r="AE3136">
            <v>0</v>
          </cell>
          <cell r="AK3136">
            <v>40623</v>
          </cell>
        </row>
        <row r="3137">
          <cell r="A3137" t="str">
            <v>C036528</v>
          </cell>
          <cell r="B3137">
            <v>5310</v>
          </cell>
          <cell r="D3137" t="str">
            <v>North Beverly 18L2 Regulator Replac</v>
          </cell>
          <cell r="E3137" t="str">
            <v>P_Electric Distribution Sub MA</v>
          </cell>
          <cell r="G3137" t="str">
            <v>NONE</v>
          </cell>
          <cell r="H3137" t="str">
            <v>NONE</v>
          </cell>
          <cell r="I3137" t="str">
            <v>PRIFTI, ELTON</v>
          </cell>
          <cell r="O3137" t="str">
            <v>cancelled</v>
          </cell>
          <cell r="P3137">
            <v>9181</v>
          </cell>
          <cell r="Q3137" t="str">
            <v>C36528</v>
          </cell>
          <cell r="R3137">
            <v>40310</v>
          </cell>
          <cell r="S3137" t="str">
            <v>moreia</v>
          </cell>
          <cell r="U3137" t="str">
            <v>Replace the existing N.Beverly#18 regulator with 3-333 kVA 437 A units to increase the feeder capacity.</v>
          </cell>
          <cell r="V3137" t="str">
            <v xml:space="preserve">  </v>
          </cell>
          <cell r="W3137" t="str">
            <v xml:space="preserve">  </v>
          </cell>
          <cell r="X3137" t="str">
            <v>Conversion Only</v>
          </cell>
          <cell r="Y3137" t="str">
            <v>99995310E</v>
          </cell>
          <cell r="Z3137" t="str">
            <v>MAE1000 - MA Electric Distribution PC</v>
          </cell>
          <cell r="AA3137" t="str">
            <v>NONE</v>
          </cell>
          <cell r="AB3137" t="str">
            <v>SUB #18 NORTH BEVERLY - DODGE STREE</v>
          </cell>
          <cell r="AE3137">
            <v>0</v>
          </cell>
          <cell r="AK3137">
            <v>41073</v>
          </cell>
        </row>
        <row r="3138">
          <cell r="A3138" t="str">
            <v>C036529</v>
          </cell>
          <cell r="B3138">
            <v>5310</v>
          </cell>
          <cell r="C3138" t="str">
            <v>Massachusetts - West</v>
          </cell>
          <cell r="D3138" t="str">
            <v>North Beverly 18L1 Regulator Replac</v>
          </cell>
          <cell r="E3138" t="str">
            <v>P_Electric Distribution Sub MA</v>
          </cell>
          <cell r="G3138" t="str">
            <v>27</v>
          </cell>
          <cell r="H3138" t="str">
            <v>19</v>
          </cell>
          <cell r="I3138" t="str">
            <v>PRIFTI, ELTON</v>
          </cell>
          <cell r="J3138" t="str">
            <v>System Capacity &amp; Performance</v>
          </cell>
          <cell r="K3138" t="str">
            <v>D_Non-REP SUB OTHER</v>
          </cell>
          <cell r="L3138" t="str">
            <v>Load Relief</v>
          </cell>
          <cell r="M3138" t="str">
            <v>Specific</v>
          </cell>
          <cell r="O3138" t="str">
            <v>cancelled</v>
          </cell>
          <cell r="P3138">
            <v>9180</v>
          </cell>
          <cell r="Q3138" t="str">
            <v>C36529</v>
          </cell>
          <cell r="R3138">
            <v>40310</v>
          </cell>
          <cell r="S3138" t="str">
            <v>moreia</v>
          </cell>
          <cell r="U3138" t="str">
            <v>Replace the existing  N.Beverly#18L1 3-250kVA voltage regulators with 3-333 kVA 437 A units to increase the feeder capacity.</v>
          </cell>
          <cell r="V3138" t="str">
            <v xml:space="preserve">  </v>
          </cell>
          <cell r="W3138" t="str">
            <v xml:space="preserve">  </v>
          </cell>
          <cell r="X3138" t="str">
            <v>Conversion Only</v>
          </cell>
          <cell r="Y3138" t="str">
            <v>99995310E</v>
          </cell>
          <cell r="Z3138" t="str">
            <v>MAE1000 - MA Electric Distribution PC</v>
          </cell>
          <cell r="AA3138" t="str">
            <v>NONE</v>
          </cell>
          <cell r="AB3138" t="str">
            <v>SUB #18 NORTH BEVERLY - DODGE STREE</v>
          </cell>
          <cell r="AE3138">
            <v>0</v>
          </cell>
          <cell r="AK3138">
            <v>41073</v>
          </cell>
        </row>
        <row r="3139">
          <cell r="A3139" t="str">
            <v>C036535</v>
          </cell>
          <cell r="B3139">
            <v>5310</v>
          </cell>
          <cell r="C3139" t="str">
            <v>Massachusetts - East</v>
          </cell>
          <cell r="D3139" t="str">
            <v>BS S.Wey 3J93 Conversion</v>
          </cell>
          <cell r="E3139" t="str">
            <v>P_Electric Distribution Line MA</v>
          </cell>
          <cell r="G3139" t="str">
            <v>24</v>
          </cell>
          <cell r="H3139" t="str">
            <v>19</v>
          </cell>
          <cell r="I3139" t="str">
            <v>MOKEY, MICHAEL</v>
          </cell>
          <cell r="J3139" t="str">
            <v>Asset Condition</v>
          </cell>
          <cell r="K3139" t="str">
            <v>D_Non-REP LINE OTHER</v>
          </cell>
          <cell r="L3139" t="str">
            <v>Asset Replacement</v>
          </cell>
          <cell r="M3139" t="str">
            <v>Specific</v>
          </cell>
          <cell r="O3139" t="str">
            <v>open</v>
          </cell>
          <cell r="P3139">
            <v>9094</v>
          </cell>
          <cell r="R3139">
            <v>40310</v>
          </cell>
          <cell r="S3139" t="str">
            <v>duffjo</v>
          </cell>
          <cell r="U3139" t="str">
            <v xml:space="preserve">Convert South Weymouth 3J93 to Mid Weymouth 12W3 &amp; E. Holbrook 2W2.  Reconductor 0.75 miles of 3-1/0 Cu with 3-477 AL spacer cable in order to make a feeder tie.  Reconductor single phase sidetaps as needed for conversion.    </v>
          </cell>
          <cell r="V3139" t="str">
            <v xml:space="preserve">  </v>
          </cell>
          <cell r="W3139" t="str">
            <v>AP2010</v>
          </cell>
          <cell r="X3139" t="str">
            <v>Div Ops-NE Electric</v>
          </cell>
          <cell r="Y3139" t="str">
            <v>75005310E</v>
          </cell>
          <cell r="Z3139" t="str">
            <v>MAE1000 - MA Electric Distribution PC</v>
          </cell>
          <cell r="AA3139" t="str">
            <v>NONE</v>
          </cell>
          <cell r="AB3139" t="str">
            <v>MASS PLANT - MA 5310 - MAE1000</v>
          </cell>
          <cell r="AC3139" t="str">
            <v>A1 C0 X0</v>
          </cell>
          <cell r="AE3139">
            <v>1</v>
          </cell>
          <cell r="AF3139" t="str">
            <v>1</v>
          </cell>
          <cell r="AG3139">
            <v>41540</v>
          </cell>
          <cell r="AH3139">
            <v>714000</v>
          </cell>
        </row>
        <row r="3140">
          <cell r="A3140" t="str">
            <v>C036537</v>
          </cell>
          <cell r="B3140">
            <v>5310</v>
          </cell>
          <cell r="C3140" t="str">
            <v>Massachusetts - West</v>
          </cell>
          <cell r="D3140" t="str">
            <v>Beverly 12J3 UG cable replacement</v>
          </cell>
          <cell r="E3140" t="str">
            <v>P_Electric Distribution Line MA</v>
          </cell>
          <cell r="G3140" t="str">
            <v>NONE</v>
          </cell>
          <cell r="H3140" t="str">
            <v>NONE</v>
          </cell>
          <cell r="I3140" t="str">
            <v>PRIFTI, ELTON</v>
          </cell>
          <cell r="J3140" t="str">
            <v>System Capacity &amp; Performance</v>
          </cell>
          <cell r="K3140" t="str">
            <v>D_Non-REP LINE OTHER</v>
          </cell>
          <cell r="L3140" t="str">
            <v>Load Relief</v>
          </cell>
          <cell r="M3140" t="str">
            <v>Specific</v>
          </cell>
          <cell r="O3140" t="str">
            <v>cancelled</v>
          </cell>
          <cell r="P3140">
            <v>9085</v>
          </cell>
          <cell r="Q3140" t="str">
            <v>C36537</v>
          </cell>
          <cell r="R3140">
            <v>40310</v>
          </cell>
          <cell r="S3140" t="str">
            <v>moreia</v>
          </cell>
          <cell r="U3140" t="str">
            <v>Recondutor aproximatly 0.37 miles of 350 kcmil P&amp;L 5kV UG cable with 3-1C-500 kcmil from MH 731-1 on Park St up to MH 144-1 on Bow St.</v>
          </cell>
          <cell r="V3140" t="str">
            <v xml:space="preserve">  </v>
          </cell>
          <cell r="W3140" t="str">
            <v xml:space="preserve">  </v>
          </cell>
          <cell r="X3140" t="str">
            <v>Conversion Only</v>
          </cell>
          <cell r="Y3140" t="str">
            <v>99995310E</v>
          </cell>
          <cell r="Z3140" t="str">
            <v>MAE1000 - MA Electric Distribution PC</v>
          </cell>
          <cell r="AA3140" t="str">
            <v>NONE</v>
          </cell>
          <cell r="AB3140" t="str">
            <v>SUB #12 BEVERLY - RIVER STREET, BEV</v>
          </cell>
          <cell r="AE3140">
            <v>0</v>
          </cell>
          <cell r="AK3140">
            <v>41079</v>
          </cell>
        </row>
        <row r="3141">
          <cell r="A3141" t="str">
            <v>C036539</v>
          </cell>
          <cell r="B3141">
            <v>5310</v>
          </cell>
          <cell r="C3141" t="str">
            <v>Massachusetts - East</v>
          </cell>
          <cell r="D3141" t="str">
            <v>BS E.Holbrook 2W1 Xfrm Regs</v>
          </cell>
          <cell r="E3141" t="str">
            <v>P_Electric Distribution Sub MA</v>
          </cell>
          <cell r="G3141" t="str">
            <v>21</v>
          </cell>
          <cell r="H3141" t="str">
            <v>NONE</v>
          </cell>
          <cell r="I3141" t="str">
            <v>BURKS, EMILY</v>
          </cell>
          <cell r="J3141" t="str">
            <v>System Capacity &amp; Performance</v>
          </cell>
          <cell r="K3141" t="str">
            <v>D_Non-REP SUB OTHER</v>
          </cell>
          <cell r="L3141" t="str">
            <v>Load Relief</v>
          </cell>
          <cell r="M3141" t="str">
            <v>Specific</v>
          </cell>
          <cell r="O3141" t="str">
            <v>cancelled</v>
          </cell>
          <cell r="P3141">
            <v>9154</v>
          </cell>
          <cell r="Q3141" t="str">
            <v>C36539</v>
          </cell>
          <cell r="R3141">
            <v>40310</v>
          </cell>
          <cell r="S3141" t="str">
            <v>duffjo</v>
          </cell>
          <cell r="U3141" t="str">
            <v>Replace the East Holbrook sub 2W1 feeder with 9.375 mva xfrm and 333kva regs</v>
          </cell>
          <cell r="V3141" t="str">
            <v xml:space="preserve">  </v>
          </cell>
          <cell r="W3141" t="str">
            <v>Feeder proj above 100%SN in 2022</v>
          </cell>
          <cell r="X3141" t="str">
            <v>Div Ops-NE Electric</v>
          </cell>
          <cell r="Y3141" t="str">
            <v>75005310E</v>
          </cell>
          <cell r="Z3141" t="str">
            <v>MAE1000 - MA Electric Distribution PC</v>
          </cell>
          <cell r="AA3141" t="str">
            <v>NONE</v>
          </cell>
          <cell r="AB3141" t="str">
            <v>SUB #2 EAST HOLBROOK, HOLBROOK</v>
          </cell>
          <cell r="AE3141">
            <v>0</v>
          </cell>
          <cell r="AK3141">
            <v>41474</v>
          </cell>
        </row>
        <row r="3142">
          <cell r="A3142" t="str">
            <v>C036541</v>
          </cell>
          <cell r="B3142">
            <v>5310</v>
          </cell>
          <cell r="D3142" t="str">
            <v>Beverly 12J4 UG cable replacement</v>
          </cell>
          <cell r="E3142" t="str">
            <v>P_Electric Distribution Line MA</v>
          </cell>
          <cell r="G3142" t="str">
            <v>NONE</v>
          </cell>
          <cell r="H3142" t="str">
            <v>NONE</v>
          </cell>
          <cell r="I3142" t="str">
            <v>PRIFTI, ELTON</v>
          </cell>
          <cell r="O3142" t="str">
            <v>cancelled</v>
          </cell>
          <cell r="P3142">
            <v>9086</v>
          </cell>
          <cell r="Q3142" t="str">
            <v>C36541</v>
          </cell>
          <cell r="R3142">
            <v>40310</v>
          </cell>
          <cell r="S3142" t="str">
            <v>moreia</v>
          </cell>
          <cell r="U3142" t="str">
            <v>Recondutor aproximatly 1600 feet (0.3 miles) of 500 kcmil P&amp;L 5kV UG cable with 3-1C-500 kcmil EPR 15kV from MH 728-1 on Pleasant St up to MH 23-1 on Bow St.</v>
          </cell>
          <cell r="V3142" t="str">
            <v xml:space="preserve">  </v>
          </cell>
          <cell r="W3142" t="str">
            <v xml:space="preserve">  </v>
          </cell>
          <cell r="X3142" t="str">
            <v>Conversion Only</v>
          </cell>
          <cell r="Y3142" t="str">
            <v>99995310E</v>
          </cell>
          <cell r="Z3142" t="str">
            <v>MAE1000 - MA Electric Distribution PC</v>
          </cell>
          <cell r="AA3142" t="str">
            <v>NONE</v>
          </cell>
          <cell r="AB3142" t="str">
            <v>SUB #12 BEVERLY - RIVER STREET, BEV</v>
          </cell>
          <cell r="AE3142">
            <v>0</v>
          </cell>
          <cell r="AK3142">
            <v>41079</v>
          </cell>
        </row>
        <row r="3143">
          <cell r="A3143" t="str">
            <v>C036543</v>
          </cell>
          <cell r="B3143">
            <v>5310</v>
          </cell>
          <cell r="D3143" t="str">
            <v>Worc One Exchange Place Service</v>
          </cell>
          <cell r="E3143" t="str">
            <v>P_Electric Distribution Line MA</v>
          </cell>
          <cell r="G3143" t="str">
            <v>NONE</v>
          </cell>
          <cell r="H3143" t="str">
            <v>NONE</v>
          </cell>
          <cell r="I3143" t="str">
            <v>MUNGOVAN, DAN</v>
          </cell>
          <cell r="O3143" t="str">
            <v>initiated</v>
          </cell>
          <cell r="P3143">
            <v>9146</v>
          </cell>
          <cell r="Q3143" t="str">
            <v>C36543</v>
          </cell>
          <cell r="R3143">
            <v>40310</v>
          </cell>
          <cell r="S3143" t="str">
            <v>mungov</v>
          </cell>
          <cell r="U3143" t="str">
            <v>Preliminary Engineering for service relocation to One Exchange Place in Worcester, MA.</v>
          </cell>
          <cell r="V3143" t="str">
            <v xml:space="preserve">  </v>
          </cell>
          <cell r="W3143" t="str">
            <v xml:space="preserve">  </v>
          </cell>
          <cell r="X3143" t="str">
            <v>Div Ops-NE Electric</v>
          </cell>
          <cell r="Y3143" t="str">
            <v>75005310E</v>
          </cell>
          <cell r="Z3143" t="str">
            <v>MAE1000 - MA Electric Distribution PC</v>
          </cell>
          <cell r="AA3143" t="str">
            <v>NONE</v>
          </cell>
          <cell r="AB3143" t="str">
            <v>MASS PLANT - MA 5310 - MAE1000</v>
          </cell>
          <cell r="AC3143" t="str">
            <v>A0 C0 X0</v>
          </cell>
          <cell r="AE3143">
            <v>0</v>
          </cell>
        </row>
        <row r="3144">
          <cell r="A3144" t="str">
            <v>C036544</v>
          </cell>
          <cell r="B3144">
            <v>5310</v>
          </cell>
          <cell r="D3144" t="str">
            <v>Beverly 12 new 115/13.2 kV Transf.</v>
          </cell>
          <cell r="E3144" t="str">
            <v>P_Electric Distribution Sub MA</v>
          </cell>
          <cell r="G3144" t="str">
            <v>34</v>
          </cell>
          <cell r="H3144" t="str">
            <v>20</v>
          </cell>
          <cell r="I3144" t="str">
            <v>PRIFTI, ELTON</v>
          </cell>
          <cell r="J3144" t="str">
            <v>System Capacity &amp; Performance</v>
          </cell>
          <cell r="K3144" t="str">
            <v>D_Non-REP SUB OTHER</v>
          </cell>
          <cell r="L3144" t="str">
            <v>Load Relief</v>
          </cell>
          <cell r="M3144" t="str">
            <v>Specific</v>
          </cell>
          <cell r="O3144" t="str">
            <v>cancelled</v>
          </cell>
          <cell r="P3144">
            <v>9150</v>
          </cell>
          <cell r="Q3144" t="str">
            <v>C36544</v>
          </cell>
          <cell r="R3144">
            <v>40310</v>
          </cell>
          <cell r="S3144" t="str">
            <v>moreia</v>
          </cell>
          <cell r="U3144" t="str">
            <v>Add a second 55 MVA 115/13.2kV Transformer bank at Beverly#12 Substation and a new 13.2kV breaker in a half bus. _x000D_
_x000D_
_x000D_
_x000D_
The existing feeder ties with Beverly feeders can only pick up 7 MW of load.</v>
          </cell>
          <cell r="V3144" t="str">
            <v xml:space="preserve">  </v>
          </cell>
          <cell r="W3144" t="str">
            <v>Loss of existing Beverly#12 115/13.2kV transformer would result in aproximatly 14MW of unserved load (336 MWHr violation ).</v>
          </cell>
          <cell r="X3144" t="str">
            <v>Conversion Only</v>
          </cell>
          <cell r="Y3144" t="str">
            <v>99995310E</v>
          </cell>
          <cell r="Z3144" t="str">
            <v>MAE1000 - MA Electric Distribution PC</v>
          </cell>
          <cell r="AA3144" t="str">
            <v>NONE</v>
          </cell>
          <cell r="AB3144" t="str">
            <v>SUB #12 BEVERLY - RIVER STREET, BEV</v>
          </cell>
          <cell r="AE3144">
            <v>0</v>
          </cell>
          <cell r="AK3144">
            <v>41438</v>
          </cell>
        </row>
        <row r="3145">
          <cell r="A3145" t="str">
            <v>C036562</v>
          </cell>
          <cell r="B3145">
            <v>5310</v>
          </cell>
          <cell r="C3145" t="str">
            <v>Massachusetts - East</v>
          </cell>
          <cell r="D3145" t="str">
            <v>BS Woodland Sub conversion</v>
          </cell>
          <cell r="E3145" t="str">
            <v>P_Electric Distribution Line MA</v>
          </cell>
          <cell r="G3145" t="str">
            <v>24</v>
          </cell>
          <cell r="H3145" t="str">
            <v>19</v>
          </cell>
          <cell r="I3145" t="str">
            <v>MOKEY, MICHAEL</v>
          </cell>
          <cell r="J3145" t="str">
            <v>Asset Condition</v>
          </cell>
          <cell r="K3145" t="str">
            <v>D_Non-REP LINE OTHER</v>
          </cell>
          <cell r="L3145" t="str">
            <v>Asset Replacement</v>
          </cell>
          <cell r="M3145" t="str">
            <v>Specific</v>
          </cell>
          <cell r="N3145" t="str">
            <v>Substation Asset Replacement</v>
          </cell>
          <cell r="O3145" t="str">
            <v>open</v>
          </cell>
          <cell r="P3145">
            <v>9095</v>
          </cell>
          <cell r="Q3145" t="str">
            <v>C36562</v>
          </cell>
          <cell r="R3145">
            <v>40311</v>
          </cell>
          <cell r="S3145" t="str">
            <v>duffjo</v>
          </cell>
          <cell r="U3145" t="str">
            <v>Convert the 4kV Woodland sub feeder 29-4-1 to 13.8 kV .</v>
          </cell>
          <cell r="V3145" t="str">
            <v xml:space="preserve">  </v>
          </cell>
          <cell r="W3145" t="str">
            <v>Asset Replacement based on conditon of Woodland sub</v>
          </cell>
          <cell r="X3145" t="str">
            <v>Div Ops-NE Electric</v>
          </cell>
          <cell r="Y3145" t="str">
            <v>75005310E</v>
          </cell>
          <cell r="Z3145" t="str">
            <v>MAE1000 - MA Electric Distribution PC</v>
          </cell>
          <cell r="AA3145" t="str">
            <v>NONE</v>
          </cell>
          <cell r="AB3145" t="str">
            <v>MASS PLANT - MA 5310 - MAE1000</v>
          </cell>
          <cell r="AC3145" t="str">
            <v>A2 C0 X0</v>
          </cell>
          <cell r="AE3145">
            <v>3</v>
          </cell>
          <cell r="AF3145" t="str">
            <v>3</v>
          </cell>
          <cell r="AG3145">
            <v>41213</v>
          </cell>
          <cell r="AH3145">
            <v>647644</v>
          </cell>
        </row>
        <row r="3146">
          <cell r="A3146" t="str">
            <v>C036565</v>
          </cell>
          <cell r="B3146">
            <v>5310</v>
          </cell>
          <cell r="D3146" t="str">
            <v>Newburyport Building Demolition</v>
          </cell>
          <cell r="E3146" t="str">
            <v>P_Electric GenPlant Fac IT Share MA</v>
          </cell>
          <cell r="G3146" t="str">
            <v>NONE</v>
          </cell>
          <cell r="H3146" t="str">
            <v>NONE</v>
          </cell>
          <cell r="I3146" t="str">
            <v>BURNS, PATRICK</v>
          </cell>
          <cell r="M3146" t="str">
            <v>Specific</v>
          </cell>
          <cell r="O3146" t="str">
            <v>open</v>
          </cell>
          <cell r="Q3146" t="str">
            <v>C36565</v>
          </cell>
          <cell r="R3146">
            <v>40311</v>
          </cell>
          <cell r="S3146" t="str">
            <v>delcam</v>
          </cell>
          <cell r="U3146" t="str">
            <v>Perform hazardous material assessment of existing buildings at Newburyport site.</v>
          </cell>
          <cell r="V3146" t="str">
            <v xml:space="preserve">  </v>
          </cell>
          <cell r="W3146" t="str">
            <v xml:space="preserve">  </v>
          </cell>
          <cell r="X3146" t="str">
            <v>Facilities Mgmt</v>
          </cell>
          <cell r="Y3146" t="str">
            <v>37005310E</v>
          </cell>
          <cell r="Z3146" t="str">
            <v>MAE1000 - MA Electric Distribution PC</v>
          </cell>
          <cell r="AA3146" t="str">
            <v>NONE</v>
          </cell>
          <cell r="AB3146" t="str">
            <v>DISTRIBUTION BLDG - WATER STREET, N</v>
          </cell>
          <cell r="AC3146" t="str">
            <v>A1 C0 X0</v>
          </cell>
          <cell r="AE3146">
            <v>2</v>
          </cell>
          <cell r="AF3146" t="str">
            <v>2</v>
          </cell>
          <cell r="AG3146">
            <v>41612</v>
          </cell>
          <cell r="AH3146">
            <v>235250</v>
          </cell>
        </row>
        <row r="3147">
          <cell r="A3147" t="str">
            <v>C036568</v>
          </cell>
          <cell r="B3147">
            <v>5310</v>
          </cell>
          <cell r="D3147" t="str">
            <v>Franklin-Add new 348W7 fdr</v>
          </cell>
          <cell r="E3147" t="str">
            <v>P_Electric Distribution Line MA</v>
          </cell>
          <cell r="G3147" t="str">
            <v>48</v>
          </cell>
          <cell r="H3147" t="str">
            <v>15</v>
          </cell>
          <cell r="I3147" t="str">
            <v>NARLA, GANGADHAR</v>
          </cell>
          <cell r="J3147" t="str">
            <v>System Capacity &amp; Performance</v>
          </cell>
          <cell r="K3147" t="str">
            <v>D_Non-REP LINE OTHER</v>
          </cell>
          <cell r="L3147" t="str">
            <v>Load Relief</v>
          </cell>
          <cell r="M3147" t="str">
            <v>Specific</v>
          </cell>
          <cell r="O3147" t="str">
            <v>cancelled</v>
          </cell>
          <cell r="P3147">
            <v>8129</v>
          </cell>
          <cell r="Q3147" t="str">
            <v>C36568</v>
          </cell>
          <cell r="R3147">
            <v>40312</v>
          </cell>
          <cell r="S3147" t="str">
            <v>thomp</v>
          </cell>
          <cell r="U3147" t="str">
            <v xml:space="preserve">  </v>
          </cell>
          <cell r="V3147" t="str">
            <v xml:space="preserve">  </v>
          </cell>
          <cell r="W3147" t="str">
            <v>2010 Ann Plan</v>
          </cell>
          <cell r="X3147" t="str">
            <v>Div Ops-NE Electric</v>
          </cell>
          <cell r="Y3147" t="str">
            <v>75005310E</v>
          </cell>
          <cell r="Z3147" t="str">
            <v>MAE1000 - MA Electric Distribution PC</v>
          </cell>
          <cell r="AA3147" t="str">
            <v>NONE</v>
          </cell>
          <cell r="AB3147" t="str">
            <v>MASS PLANT - MA 5310 - MAE1000</v>
          </cell>
          <cell r="AE3147">
            <v>0</v>
          </cell>
          <cell r="AK3147">
            <v>41051</v>
          </cell>
        </row>
        <row r="3148">
          <cell r="A3148" t="str">
            <v>C036569</v>
          </cell>
          <cell r="B3148">
            <v>5310</v>
          </cell>
          <cell r="D3148" t="str">
            <v>Silresim Superfund Service</v>
          </cell>
          <cell r="E3148" t="str">
            <v>P_Electric Distribution Line MA</v>
          </cell>
          <cell r="G3148" t="str">
            <v>49</v>
          </cell>
          <cell r="H3148" t="str">
            <v>NONE</v>
          </cell>
          <cell r="J3148" t="str">
            <v>Statutory/Regulatory</v>
          </cell>
          <cell r="K3148" t="str">
            <v>D_Non-REP LINE OTHER</v>
          </cell>
          <cell r="L3148" t="str">
            <v>New Business - Commercial</v>
          </cell>
          <cell r="M3148" t="str">
            <v>Specific</v>
          </cell>
          <cell r="O3148" t="str">
            <v>Closed</v>
          </cell>
          <cell r="P3148">
            <v>8646</v>
          </cell>
          <cell r="Q3148" t="str">
            <v>C36569</v>
          </cell>
          <cell r="R3148">
            <v>40312</v>
          </cell>
          <cell r="S3148" t="str">
            <v>moarka</v>
          </cell>
          <cell r="U3148" t="str">
            <v>Provide 6MW for 18 months for soil reclamation project</v>
          </cell>
          <cell r="V3148" t="str">
            <v xml:space="preserve">  </v>
          </cell>
          <cell r="W3148" t="str">
            <v>Customer requested - Provide 6MW for 18 months for soil reclamation project</v>
          </cell>
          <cell r="X3148" t="str">
            <v>Div Ops-NE Electric</v>
          </cell>
          <cell r="Y3148" t="str">
            <v>75005310E</v>
          </cell>
          <cell r="Z3148" t="str">
            <v>MAE1000 - MA Electric Distribution PC</v>
          </cell>
          <cell r="AA3148" t="str">
            <v>NONE</v>
          </cell>
          <cell r="AB3148" t="str">
            <v>MASS PLANT - MA 5310 - MAE1000</v>
          </cell>
          <cell r="AE3148">
            <v>2</v>
          </cell>
          <cell r="AF3148" t="str">
            <v>2</v>
          </cell>
          <cell r="AG3148">
            <v>41213</v>
          </cell>
          <cell r="AH3148">
            <v>250000</v>
          </cell>
          <cell r="AI3148">
            <v>0</v>
          </cell>
          <cell r="AJ3148">
            <v>0</v>
          </cell>
          <cell r="AK3148">
            <v>1</v>
          </cell>
          <cell r="AL3148">
            <v>0</v>
          </cell>
          <cell r="AM3148">
            <v>1</v>
          </cell>
          <cell r="AN3148">
            <v>1</v>
          </cell>
        </row>
        <row r="3149">
          <cell r="A3149" t="str">
            <v>C036573</v>
          </cell>
          <cell r="B3149">
            <v>5310</v>
          </cell>
          <cell r="D3149" t="str">
            <v>Plainville sub-MITS for W2</v>
          </cell>
          <cell r="E3149" t="str">
            <v>P_Electric Distribution Sub MA</v>
          </cell>
          <cell r="G3149" t="str">
            <v>41</v>
          </cell>
          <cell r="H3149" t="str">
            <v>NONE</v>
          </cell>
          <cell r="I3149" t="str">
            <v>THOMPSON, JOHN</v>
          </cell>
          <cell r="J3149" t="str">
            <v>System Capacity &amp; Performance</v>
          </cell>
          <cell r="K3149" t="str">
            <v>D_Non-REP SUB OTHER</v>
          </cell>
          <cell r="L3149" t="str">
            <v>Load Relief</v>
          </cell>
          <cell r="M3149" t="str">
            <v>Specific</v>
          </cell>
          <cell r="O3149" t="str">
            <v>cancelled</v>
          </cell>
          <cell r="P3149">
            <v>7435</v>
          </cell>
          <cell r="Q3149" t="str">
            <v>C36573</v>
          </cell>
          <cell r="R3149">
            <v>40312</v>
          </cell>
          <cell r="S3149" t="str">
            <v>thomp</v>
          </cell>
          <cell r="U3149" t="str">
            <v>Replace feeder pos with new, higher rated MITS</v>
          </cell>
          <cell r="V3149" t="str">
            <v xml:space="preserve">  </v>
          </cell>
          <cell r="W3149" t="str">
            <v>2010 Ann Plan</v>
          </cell>
          <cell r="X3149" t="str">
            <v>Div Ops-NE Electric</v>
          </cell>
          <cell r="Y3149" t="str">
            <v>75005310E</v>
          </cell>
          <cell r="Z3149" t="str">
            <v>MAE1000 - MA Electric Distribution PC</v>
          </cell>
          <cell r="AA3149" t="str">
            <v>NONE</v>
          </cell>
          <cell r="AB3149" t="str">
            <v>SUB #3451 PLAINVILLE, PLAINVILLE</v>
          </cell>
          <cell r="AE3149">
            <v>0</v>
          </cell>
          <cell r="AK3149">
            <v>41025</v>
          </cell>
        </row>
        <row r="3150">
          <cell r="A3150" t="str">
            <v>C036574</v>
          </cell>
          <cell r="B3150">
            <v>5310</v>
          </cell>
          <cell r="D3150" t="str">
            <v>Plainville-reconf 3451W2</v>
          </cell>
          <cell r="E3150" t="str">
            <v>P_Electric Distribution Line MA</v>
          </cell>
          <cell r="G3150" t="str">
            <v>NONE</v>
          </cell>
          <cell r="H3150" t="str">
            <v>NONE</v>
          </cell>
          <cell r="I3150" t="str">
            <v>NARLA, GANGADHAR</v>
          </cell>
          <cell r="M3150" t="str">
            <v>Specific</v>
          </cell>
          <cell r="O3150" t="str">
            <v>cancelled</v>
          </cell>
          <cell r="P3150">
            <v>8427</v>
          </cell>
          <cell r="Q3150" t="str">
            <v>C36574</v>
          </cell>
          <cell r="R3150">
            <v>40312</v>
          </cell>
          <cell r="S3150" t="str">
            <v>thomp</v>
          </cell>
          <cell r="U3150" t="str">
            <v xml:space="preserve">  </v>
          </cell>
          <cell r="V3150" t="str">
            <v xml:space="preserve">  </v>
          </cell>
          <cell r="W3150" t="str">
            <v>2010 Ann Plan</v>
          </cell>
          <cell r="X3150" t="str">
            <v>Div Ops-NE Electric</v>
          </cell>
          <cell r="Y3150" t="str">
            <v>75005310E</v>
          </cell>
          <cell r="Z3150" t="str">
            <v>MAE1000 - MA Electric Distribution PC</v>
          </cell>
          <cell r="AA3150" t="str">
            <v>NONE</v>
          </cell>
          <cell r="AB3150" t="str">
            <v>MASS PLANT - MA 5310 - MAE1000</v>
          </cell>
          <cell r="AE3150">
            <v>0</v>
          </cell>
          <cell r="AK3150">
            <v>40438</v>
          </cell>
        </row>
        <row r="3151">
          <cell r="A3151" t="str">
            <v>C036581</v>
          </cell>
          <cell r="B3151">
            <v>5310</v>
          </cell>
          <cell r="D3151" t="str">
            <v>Foxboro-Recond 3431W1 Neposet St</v>
          </cell>
          <cell r="E3151" t="str">
            <v>P_Electric Distribution Line MA</v>
          </cell>
          <cell r="G3151" t="str">
            <v>NONE</v>
          </cell>
          <cell r="H3151" t="str">
            <v>NONE</v>
          </cell>
          <cell r="O3151" t="str">
            <v>cancelled</v>
          </cell>
          <cell r="Q3151" t="str">
            <v>C36581</v>
          </cell>
          <cell r="R3151">
            <v>40312</v>
          </cell>
          <cell r="S3151" t="str">
            <v>thomp</v>
          </cell>
          <cell r="U3151" t="str">
            <v xml:space="preserve">  </v>
          </cell>
          <cell r="V3151" t="str">
            <v xml:space="preserve">  </v>
          </cell>
          <cell r="W3151" t="str">
            <v>2010 Ann Plan</v>
          </cell>
          <cell r="X3151" t="str">
            <v>Div Ops-NE Electric</v>
          </cell>
          <cell r="Y3151" t="str">
            <v>75005310E</v>
          </cell>
          <cell r="Z3151" t="str">
            <v>MAE1000 - MA Electric Distribution PC</v>
          </cell>
          <cell r="AA3151" t="str">
            <v>NONE</v>
          </cell>
          <cell r="AB3151" t="str">
            <v>MASS PLANT - MA 5310 - MAE1000</v>
          </cell>
          <cell r="AE3151">
            <v>0</v>
          </cell>
          <cell r="AK3151">
            <v>40312</v>
          </cell>
        </row>
        <row r="3152">
          <cell r="A3152" t="str">
            <v>C036615</v>
          </cell>
          <cell r="B3152">
            <v>5310</v>
          </cell>
          <cell r="C3152" t="str">
            <v>Massachusetts - West</v>
          </cell>
          <cell r="D3152" t="str">
            <v>Rockport 40J1 getaway replacement</v>
          </cell>
          <cell r="E3152" t="str">
            <v>P_Electric Distribution Line MA</v>
          </cell>
          <cell r="G3152" t="str">
            <v>27</v>
          </cell>
          <cell r="H3152" t="str">
            <v>15</v>
          </cell>
          <cell r="I3152" t="str">
            <v>PRIFTI, ELTON</v>
          </cell>
          <cell r="J3152" t="str">
            <v>System Capacity &amp; Performance</v>
          </cell>
          <cell r="K3152" t="str">
            <v>D_Non-REP LINE OTHER</v>
          </cell>
          <cell r="L3152" t="str">
            <v>Load Relief</v>
          </cell>
          <cell r="M3152" t="str">
            <v>Specific</v>
          </cell>
          <cell r="O3152" t="str">
            <v>cancelled</v>
          </cell>
          <cell r="P3152">
            <v>9136</v>
          </cell>
          <cell r="Q3152" t="str">
            <v>C36615</v>
          </cell>
          <cell r="R3152">
            <v>40312</v>
          </cell>
          <cell r="S3152" t="str">
            <v>moreia</v>
          </cell>
          <cell r="U3152" t="str">
            <v>Replace  the entire section of  the existing 350kcmil Al  getaway aerial cable aprox. 1981 feet (0.4 miles) with 500kcmil Al from Station breaker up to pole 318 in Railroad Av.</v>
          </cell>
          <cell r="V3152" t="str">
            <v xml:space="preserve">  </v>
          </cell>
          <cell r="W3152" t="str">
            <v xml:space="preserve">  </v>
          </cell>
          <cell r="X3152" t="str">
            <v>Conversion Only</v>
          </cell>
          <cell r="Y3152" t="str">
            <v>99995310E</v>
          </cell>
          <cell r="Z3152" t="str">
            <v>MAE1000 - MA Electric Distribution PC</v>
          </cell>
          <cell r="AA3152" t="str">
            <v>NONE</v>
          </cell>
          <cell r="AB3152" t="str">
            <v>SUB #40 ROCKPORT - POOLES LANE, ROC</v>
          </cell>
          <cell r="AE3152">
            <v>0</v>
          </cell>
          <cell r="AK3152">
            <v>41079</v>
          </cell>
        </row>
        <row r="3153">
          <cell r="A3153" t="str">
            <v>C036622</v>
          </cell>
          <cell r="B3153">
            <v>5310</v>
          </cell>
          <cell r="D3153" t="str">
            <v>New Forge Park Sub</v>
          </cell>
          <cell r="E3153" t="str">
            <v>P_Electric Distribution Sub MA</v>
          </cell>
          <cell r="G3153" t="str">
            <v>30</v>
          </cell>
          <cell r="H3153" t="str">
            <v>NONE</v>
          </cell>
          <cell r="I3153" t="str">
            <v>NARLA, GANGADHAR</v>
          </cell>
          <cell r="J3153" t="str">
            <v>System Capacity &amp; Performance</v>
          </cell>
          <cell r="K3153" t="str">
            <v>D_Non-REP SUB OTHER</v>
          </cell>
          <cell r="L3153" t="str">
            <v>Load Relief</v>
          </cell>
          <cell r="M3153" t="str">
            <v>Specific</v>
          </cell>
          <cell r="O3153" t="str">
            <v>cancelled</v>
          </cell>
          <cell r="P3153">
            <v>9174</v>
          </cell>
          <cell r="Q3153" t="str">
            <v>C36622</v>
          </cell>
          <cell r="R3153">
            <v>40315</v>
          </cell>
          <cell r="S3153" t="str">
            <v>thomp</v>
          </cell>
          <cell r="U3153" t="str">
            <v>New Sub near Beave Pond Sub</v>
          </cell>
          <cell r="V3153" t="str">
            <v xml:space="preserve">  </v>
          </cell>
          <cell r="W3153" t="str">
            <v xml:space="preserve">  </v>
          </cell>
          <cell r="X3153" t="str">
            <v>Div Ops-NE Electric</v>
          </cell>
          <cell r="Y3153" t="str">
            <v>75005310E</v>
          </cell>
          <cell r="Z3153" t="str">
            <v>MAE1000 - MA Electric Distribution PC</v>
          </cell>
          <cell r="AA3153" t="str">
            <v>NONE</v>
          </cell>
          <cell r="AB3153" t="str">
            <v>SUB #344 BEAVER POND, FRANKLIN</v>
          </cell>
          <cell r="AE3153">
            <v>0</v>
          </cell>
          <cell r="AK3153">
            <v>41029</v>
          </cell>
        </row>
        <row r="3154">
          <cell r="A3154" t="str">
            <v>C036625</v>
          </cell>
          <cell r="B3154">
            <v>5310</v>
          </cell>
          <cell r="D3154" t="str">
            <v>New Patriots Place Sub</v>
          </cell>
          <cell r="E3154" t="str">
            <v>P_Electric Distribution Sub MA</v>
          </cell>
          <cell r="G3154" t="str">
            <v>30</v>
          </cell>
          <cell r="H3154" t="str">
            <v>NONE</v>
          </cell>
          <cell r="I3154" t="str">
            <v>NARLA, GANGADHAR</v>
          </cell>
          <cell r="J3154" t="str">
            <v>System Capacity &amp; Performance</v>
          </cell>
          <cell r="K3154" t="str">
            <v>D_Non-REP SUB OTHER</v>
          </cell>
          <cell r="L3154" t="str">
            <v>Load Relief</v>
          </cell>
          <cell r="M3154" t="str">
            <v>Specific</v>
          </cell>
          <cell r="O3154" t="str">
            <v>cancelled</v>
          </cell>
          <cell r="P3154">
            <v>9175</v>
          </cell>
          <cell r="Q3154" t="str">
            <v>C36625</v>
          </cell>
          <cell r="R3154">
            <v>40316</v>
          </cell>
          <cell r="S3154" t="str">
            <v>thomp</v>
          </cell>
          <cell r="U3154" t="str">
            <v xml:space="preserve">  </v>
          </cell>
          <cell r="V3154" t="str">
            <v xml:space="preserve">  </v>
          </cell>
          <cell r="W3154" t="str">
            <v xml:space="preserve">  </v>
          </cell>
          <cell r="X3154" t="str">
            <v>Div Ops-NE Electric</v>
          </cell>
          <cell r="Y3154" t="str">
            <v>75005310E</v>
          </cell>
          <cell r="Z3154" t="str">
            <v>MAE1000 - MA Electric Distribution PC</v>
          </cell>
          <cell r="AA3154" t="str">
            <v>NONE</v>
          </cell>
          <cell r="AB3154" t="str">
            <v>MASS PLANT - MA 5310 - MAE1000</v>
          </cell>
          <cell r="AE3154">
            <v>0</v>
          </cell>
          <cell r="AK3154">
            <v>41029</v>
          </cell>
        </row>
        <row r="3155">
          <cell r="A3155" t="str">
            <v>C036626</v>
          </cell>
          <cell r="B3155">
            <v>5310</v>
          </cell>
          <cell r="D3155" t="str">
            <v>Foxboro- New Pat Pl Sub Fdrs</v>
          </cell>
          <cell r="E3155" t="str">
            <v>P_Electric Distribution Line MA</v>
          </cell>
          <cell r="G3155" t="str">
            <v>30</v>
          </cell>
          <cell r="H3155" t="str">
            <v>NONE</v>
          </cell>
          <cell r="I3155" t="str">
            <v>NARLA, GANGADHAR</v>
          </cell>
          <cell r="J3155" t="str">
            <v>System Capacity &amp; Performance</v>
          </cell>
          <cell r="K3155" t="str">
            <v>D_Non-REP LINE OTHER</v>
          </cell>
          <cell r="L3155" t="str">
            <v>Load Relief</v>
          </cell>
          <cell r="M3155" t="str">
            <v>Specific</v>
          </cell>
          <cell r="O3155" t="str">
            <v>cancelled</v>
          </cell>
          <cell r="P3155">
            <v>9101</v>
          </cell>
          <cell r="Q3155" t="str">
            <v>C36626</v>
          </cell>
          <cell r="R3155">
            <v>40316</v>
          </cell>
          <cell r="S3155" t="str">
            <v>thomp</v>
          </cell>
          <cell r="U3155" t="str">
            <v xml:space="preserve">  </v>
          </cell>
          <cell r="V3155" t="str">
            <v xml:space="preserve">  </v>
          </cell>
          <cell r="W3155" t="str">
            <v xml:space="preserve">  </v>
          </cell>
          <cell r="X3155" t="str">
            <v>Div Ops-NE Electric</v>
          </cell>
          <cell r="Y3155" t="str">
            <v>75005310E</v>
          </cell>
          <cell r="Z3155" t="str">
            <v>MAE1000 - MA Electric Distribution PC</v>
          </cell>
          <cell r="AA3155" t="str">
            <v>NONE</v>
          </cell>
          <cell r="AB3155" t="str">
            <v>MASS PLANT - MA 5310 - MAE1000</v>
          </cell>
          <cell r="AE3155">
            <v>0</v>
          </cell>
          <cell r="AK3155">
            <v>41029</v>
          </cell>
        </row>
        <row r="3156">
          <cell r="A3156" t="str">
            <v>C036627</v>
          </cell>
          <cell r="B3156">
            <v>5310</v>
          </cell>
          <cell r="D3156" t="str">
            <v>New S Wrentham Mod Fdr</v>
          </cell>
          <cell r="E3156" t="str">
            <v>P_Electric Distribution Sub MA</v>
          </cell>
          <cell r="G3156" t="str">
            <v>36</v>
          </cell>
          <cell r="H3156" t="str">
            <v>NONE</v>
          </cell>
          <cell r="I3156" t="str">
            <v>NARLA, GANGADHAR</v>
          </cell>
          <cell r="J3156" t="str">
            <v>System Capacity &amp; Performance</v>
          </cell>
          <cell r="K3156" t="str">
            <v>D_Non-REP SUB OTHER</v>
          </cell>
          <cell r="L3156" t="str">
            <v>Load Relief</v>
          </cell>
          <cell r="M3156" t="str">
            <v>Specific</v>
          </cell>
          <cell r="O3156" t="str">
            <v>cancelled</v>
          </cell>
          <cell r="P3156">
            <v>9177</v>
          </cell>
          <cell r="Q3156" t="str">
            <v>C36627</v>
          </cell>
          <cell r="R3156">
            <v>40316</v>
          </cell>
          <cell r="S3156" t="str">
            <v>thomp</v>
          </cell>
          <cell r="U3156" t="str">
            <v>1 - 23/13.8 kV modular feeder</v>
          </cell>
          <cell r="V3156" t="str">
            <v xml:space="preserve">  </v>
          </cell>
          <cell r="W3156" t="str">
            <v xml:space="preserve">  </v>
          </cell>
          <cell r="X3156" t="str">
            <v>Div Ops-NE Electric</v>
          </cell>
          <cell r="Y3156" t="str">
            <v>75005310E</v>
          </cell>
          <cell r="Z3156" t="str">
            <v>MAE1000 - MA Electric Distribution PC</v>
          </cell>
          <cell r="AA3156" t="str">
            <v>NONE</v>
          </cell>
          <cell r="AB3156" t="str">
            <v>SUB #3422 SOUTH WRENTHAM, WRENTHAM</v>
          </cell>
          <cell r="AE3156">
            <v>0</v>
          </cell>
          <cell r="AK3156">
            <v>41026</v>
          </cell>
        </row>
        <row r="3157">
          <cell r="A3157" t="str">
            <v>C036628</v>
          </cell>
          <cell r="B3157">
            <v>5310</v>
          </cell>
          <cell r="D3157" t="str">
            <v>Wrentham-New S Wrenth Mod Fdr</v>
          </cell>
          <cell r="E3157" t="str">
            <v>P_Electric Distribution Line MA</v>
          </cell>
          <cell r="G3157" t="str">
            <v>36</v>
          </cell>
          <cell r="H3157" t="str">
            <v>15</v>
          </cell>
          <cell r="I3157" t="str">
            <v>THOMPSON, JOHN</v>
          </cell>
          <cell r="J3157" t="str">
            <v>System Capacity &amp; Performance</v>
          </cell>
          <cell r="K3157" t="str">
            <v>D_Non-REP LINE OTHER</v>
          </cell>
          <cell r="L3157" t="str">
            <v>Load Relief</v>
          </cell>
          <cell r="M3157" t="str">
            <v>Specific</v>
          </cell>
          <cell r="O3157" t="str">
            <v>cancelled</v>
          </cell>
          <cell r="P3157">
            <v>9147</v>
          </cell>
          <cell r="Q3157" t="str">
            <v>C36628</v>
          </cell>
          <cell r="R3157">
            <v>40316</v>
          </cell>
          <cell r="S3157" t="str">
            <v>thomp</v>
          </cell>
          <cell r="U3157" t="str">
            <v xml:space="preserve">  </v>
          </cell>
          <cell r="V3157" t="str">
            <v xml:space="preserve">  </v>
          </cell>
          <cell r="W3157" t="str">
            <v xml:space="preserve">  </v>
          </cell>
          <cell r="X3157" t="str">
            <v>Div Ops-NE Electric</v>
          </cell>
          <cell r="Y3157" t="str">
            <v>75005310E</v>
          </cell>
          <cell r="Z3157" t="str">
            <v>MAE1000 - MA Electric Distribution PC</v>
          </cell>
          <cell r="AA3157" t="str">
            <v>NONE</v>
          </cell>
          <cell r="AB3157" t="str">
            <v>MASS PLANT - MA 5310 - MAE1000</v>
          </cell>
          <cell r="AE3157">
            <v>0</v>
          </cell>
          <cell r="AK3157">
            <v>41051</v>
          </cell>
        </row>
        <row r="3158">
          <cell r="A3158" t="str">
            <v>C036630</v>
          </cell>
          <cell r="B3158">
            <v>5310</v>
          </cell>
          <cell r="D3158" t="str">
            <v>Franklin- 2 new Forge Pk Fdrs</v>
          </cell>
          <cell r="E3158" t="str">
            <v>P_Electric Distribution Line MA</v>
          </cell>
          <cell r="G3158" t="str">
            <v>34</v>
          </cell>
          <cell r="H3158" t="str">
            <v>NONE</v>
          </cell>
          <cell r="I3158" t="str">
            <v>NARLA, GANGADHAR</v>
          </cell>
          <cell r="J3158" t="str">
            <v>System Capacity &amp; Performance</v>
          </cell>
          <cell r="K3158" t="str">
            <v>D_Non-REP LINE OTHER</v>
          </cell>
          <cell r="L3158" t="str">
            <v>Load Relief</v>
          </cell>
          <cell r="M3158" t="str">
            <v>Specific</v>
          </cell>
          <cell r="O3158" t="str">
            <v>cancelled</v>
          </cell>
          <cell r="P3158">
            <v>9106</v>
          </cell>
          <cell r="Q3158" t="str">
            <v>C36630</v>
          </cell>
          <cell r="R3158">
            <v>40316</v>
          </cell>
          <cell r="S3158" t="str">
            <v>thomp</v>
          </cell>
          <cell r="U3158" t="str">
            <v xml:space="preserve">  </v>
          </cell>
          <cell r="V3158" t="str">
            <v xml:space="preserve">  </v>
          </cell>
          <cell r="W3158" t="str">
            <v xml:space="preserve">  </v>
          </cell>
          <cell r="X3158" t="str">
            <v>Div Ops-NE Electric</v>
          </cell>
          <cell r="Y3158" t="str">
            <v>75005310E</v>
          </cell>
          <cell r="Z3158" t="str">
            <v>MAE1000 - MA Electric Distribution PC</v>
          </cell>
          <cell r="AA3158" t="str">
            <v>NONE</v>
          </cell>
          <cell r="AB3158" t="str">
            <v>MASS PLANT - MA 5310 - MAE1000</v>
          </cell>
          <cell r="AE3158">
            <v>0</v>
          </cell>
          <cell r="AK3158">
            <v>41030</v>
          </cell>
        </row>
        <row r="3159">
          <cell r="A3159" t="str">
            <v>C036633</v>
          </cell>
          <cell r="B3159">
            <v>5310</v>
          </cell>
          <cell r="C3159" t="str">
            <v>Massachusetts - West</v>
          </cell>
          <cell r="D3159" t="str">
            <v>BW Greendale 24W5 Upgrade Regs</v>
          </cell>
          <cell r="E3159" t="str">
            <v>P_Electric Distribution Sub MA</v>
          </cell>
          <cell r="G3159" t="str">
            <v>27</v>
          </cell>
          <cell r="H3159" t="str">
            <v>15</v>
          </cell>
          <cell r="I3159" t="str">
            <v>DUNNELLS, MATTHEW</v>
          </cell>
          <cell r="J3159" t="str">
            <v>Asset Condition</v>
          </cell>
          <cell r="K3159" t="str">
            <v>D_Non-REP SUB OTHER</v>
          </cell>
          <cell r="L3159" t="str">
            <v>Asset Replacement</v>
          </cell>
          <cell r="M3159" t="str">
            <v>Specific</v>
          </cell>
          <cell r="O3159" t="str">
            <v>open</v>
          </cell>
          <cell r="P3159">
            <v>9160</v>
          </cell>
          <cell r="Q3159" t="str">
            <v>C36633</v>
          </cell>
          <cell r="R3159">
            <v>40316</v>
          </cell>
          <cell r="S3159" t="str">
            <v>duffjo</v>
          </cell>
          <cell r="U3159" t="str">
            <v>At Greendale Sub, replace the 250 kVA model ML-32 feeder regulators on 24W1, 24W3 &amp; 24W5 with new model GE VR-1's rated 333 kVA</v>
          </cell>
          <cell r="V3159" t="str">
            <v xml:space="preserve">  </v>
          </cell>
          <cell r="W3159" t="str">
            <v>Feeder proj above 100%SN</v>
          </cell>
          <cell r="X3159" t="str">
            <v>Div Ops-NE Electric</v>
          </cell>
          <cell r="Y3159" t="str">
            <v>75005310E</v>
          </cell>
          <cell r="Z3159" t="str">
            <v>MAE1000 - MA Electric Distribution PC</v>
          </cell>
          <cell r="AA3159" t="str">
            <v>NONE</v>
          </cell>
          <cell r="AB3159" t="str">
            <v>SUB #24 GREENDALE, WORCESTER</v>
          </cell>
          <cell r="AC3159" t="str">
            <v>A0 C0 X0</v>
          </cell>
          <cell r="AE3159">
            <v>3</v>
          </cell>
          <cell r="AF3159" t="str">
            <v>3</v>
          </cell>
          <cell r="AG3159">
            <v>41213</v>
          </cell>
          <cell r="AH3159">
            <v>965000</v>
          </cell>
        </row>
        <row r="3160">
          <cell r="A3160" t="str">
            <v>C036634</v>
          </cell>
          <cell r="B3160">
            <v>5310</v>
          </cell>
          <cell r="D3160" t="str">
            <v>E.Beverly  115/34kV T10&amp;T20 Replac</v>
          </cell>
          <cell r="E3160" t="str">
            <v>P_Electric Distribution Sub MA</v>
          </cell>
          <cell r="G3160" t="str">
            <v>NONE</v>
          </cell>
          <cell r="H3160" t="str">
            <v>NONE</v>
          </cell>
          <cell r="I3160" t="str">
            <v>PRIFTI, ELTON</v>
          </cell>
          <cell r="O3160" t="str">
            <v>cancelled</v>
          </cell>
          <cell r="P3160">
            <v>9164</v>
          </cell>
          <cell r="Q3160" t="str">
            <v>C36634</v>
          </cell>
          <cell r="R3160">
            <v>40316</v>
          </cell>
          <cell r="S3160" t="str">
            <v>moreia</v>
          </cell>
          <cell r="U3160" t="str">
            <v>Replace the existing E.Beverly 115/34.5 kV with 55MVA units and add a new bay with two feeder position._x000D_
_x000D_
Use the new feeder positions to solve the MWHr violation on the E.Beverly 115/23kV  and 115/34kVTransformers and also to provid</v>
          </cell>
          <cell r="V3160" t="str">
            <v xml:space="preserve">  </v>
          </cell>
          <cell r="W3160" t="str">
            <v>Loss of either East Beverly 115/34.5 kV transformers would result in 11 MW of unserved load in 2025 vilolating the planning guidelines._x000D_
_x000D_
Loss of either East Beverly 115/23 kV transformers would result in 11 MW of unserved load in 2017 and 19MW by 2026 v</v>
          </cell>
          <cell r="X3160" t="str">
            <v>Conversion Only</v>
          </cell>
          <cell r="Y3160" t="str">
            <v>99995310E</v>
          </cell>
          <cell r="Z3160" t="str">
            <v>MAE1000 - MA Electric Distribution PC</v>
          </cell>
          <cell r="AA3160" t="str">
            <v>NONE</v>
          </cell>
          <cell r="AB3160" t="str">
            <v>SUB #51 EAST BEVERLY - COLE STREET,</v>
          </cell>
          <cell r="AE3160">
            <v>0</v>
          </cell>
          <cell r="AK3160">
            <v>41073</v>
          </cell>
        </row>
        <row r="3161">
          <cell r="A3161" t="str">
            <v>C036635</v>
          </cell>
          <cell r="B3161">
            <v>5310</v>
          </cell>
          <cell r="D3161" t="str">
            <v>BW Faraday 11J351 UG Upgrade</v>
          </cell>
          <cell r="E3161" t="str">
            <v>P_Electric Distribution Line MA</v>
          </cell>
          <cell r="G3161" t="str">
            <v>NONE</v>
          </cell>
          <cell r="H3161" t="str">
            <v>NONE</v>
          </cell>
          <cell r="O3161" t="str">
            <v>cancelled</v>
          </cell>
          <cell r="Q3161" t="str">
            <v>C36635</v>
          </cell>
          <cell r="R3161">
            <v>40316</v>
          </cell>
          <cell r="S3161" t="str">
            <v>duffjo</v>
          </cell>
          <cell r="U3161" t="str">
            <v>Replace UG 350kcmil cable with 500 copper.   CANCELLED  Feeder all UNDERGROUND</v>
          </cell>
          <cell r="V3161" t="str">
            <v xml:space="preserve">HOLD   Check switching alternatives.  Entire feeder is UG.  May need to reconductor the front end up to first major load point. </v>
          </cell>
          <cell r="W3161" t="str">
            <v xml:space="preserve">  </v>
          </cell>
          <cell r="X3161" t="str">
            <v>Div Ops-NE Electric</v>
          </cell>
          <cell r="Y3161" t="str">
            <v>75005310E</v>
          </cell>
          <cell r="Z3161" t="str">
            <v>MAE1000 - MA Electric Distribution PC</v>
          </cell>
          <cell r="AA3161" t="str">
            <v>NONE</v>
          </cell>
          <cell r="AB3161" t="str">
            <v>SUB #11 FARADAY ST, WORCESTER</v>
          </cell>
          <cell r="AE3161">
            <v>0</v>
          </cell>
          <cell r="AK3161">
            <v>40317</v>
          </cell>
        </row>
        <row r="3162">
          <cell r="A3162" t="str">
            <v>C036640</v>
          </cell>
          <cell r="B3162">
            <v>5310</v>
          </cell>
          <cell r="D3162" t="str">
            <v>Lawrence Riverwalk</v>
          </cell>
          <cell r="E3162" t="str">
            <v>P_Electric Distribution Line MA</v>
          </cell>
          <cell r="G3162" t="str">
            <v>49</v>
          </cell>
          <cell r="H3162" t="str">
            <v>15</v>
          </cell>
          <cell r="I3162" t="str">
            <v>KERN, WILLIAM</v>
          </cell>
          <cell r="J3162" t="str">
            <v>Statutory/Regulatory</v>
          </cell>
          <cell r="K3162" t="str">
            <v>D_Non-REP LINE OTHER</v>
          </cell>
          <cell r="L3162" t="str">
            <v>Public Requirements</v>
          </cell>
          <cell r="M3162" t="str">
            <v>Specific</v>
          </cell>
          <cell r="O3162" t="str">
            <v>Closed</v>
          </cell>
          <cell r="P3162">
            <v>8256</v>
          </cell>
          <cell r="Q3162" t="str">
            <v>C36640</v>
          </cell>
          <cell r="R3162">
            <v>40316</v>
          </cell>
          <cell r="S3162" t="str">
            <v>stotia</v>
          </cell>
          <cell r="U3162" t="str">
            <v>Install 23kV underground system to service several commercial buildings.  Extend 2326 line 300' overhead and 1700' underground.</v>
          </cell>
          <cell r="V3162" t="str">
            <v xml:space="preserve">  </v>
          </cell>
          <cell r="W3162" t="str">
            <v>This construction is to service a new commercial development at 350 Merrimack St, Lawrence.  Approximately 3MW of load will be at this development.  Install 300' of three phase 477 AAAC, Install 1700' of 3-1/C 500 SAL EPR, Install PMH-9 Switchgear, Instal</v>
          </cell>
          <cell r="X3162" t="str">
            <v>Div Ops-NE Electric</v>
          </cell>
          <cell r="Y3162" t="str">
            <v>75005310E</v>
          </cell>
          <cell r="Z3162" t="str">
            <v>MAE1000 - MA Electric Distribution PC</v>
          </cell>
          <cell r="AA3162" t="str">
            <v>NONE</v>
          </cell>
          <cell r="AB3162" t="str">
            <v>MASS PLANT - MA 5310 - MAE1000</v>
          </cell>
          <cell r="AE3162">
            <v>1</v>
          </cell>
          <cell r="AF3162" t="str">
            <v>1</v>
          </cell>
          <cell r="AG3162">
            <v>40331</v>
          </cell>
          <cell r="AH3162">
            <v>175000</v>
          </cell>
          <cell r="AI3162">
            <v>0</v>
          </cell>
          <cell r="AJ3162">
            <v>1</v>
          </cell>
          <cell r="AK3162">
            <v>1</v>
          </cell>
          <cell r="AL3162">
            <v>0</v>
          </cell>
          <cell r="AM3162">
            <v>1</v>
          </cell>
          <cell r="AN3162">
            <v>1</v>
          </cell>
        </row>
        <row r="3163">
          <cell r="A3163" t="str">
            <v>C036653</v>
          </cell>
          <cell r="B3163">
            <v>5310</v>
          </cell>
          <cell r="D3163" t="str">
            <v>DOT-604664 Center Concouse II. Quin</v>
          </cell>
          <cell r="E3163" t="str">
            <v>P_Electric Distribution Line MA</v>
          </cell>
          <cell r="G3163" t="str">
            <v>49</v>
          </cell>
          <cell r="H3163" t="str">
            <v>24</v>
          </cell>
          <cell r="I3163" t="str">
            <v>CAPOBIANCO, THOMAS</v>
          </cell>
          <cell r="J3163" t="str">
            <v>Statutory/Regulatory</v>
          </cell>
          <cell r="K3163" t="str">
            <v>D_Non-REP LINE OTHER</v>
          </cell>
          <cell r="L3163" t="str">
            <v>Public Requirements</v>
          </cell>
          <cell r="M3163" t="str">
            <v>Specific</v>
          </cell>
          <cell r="O3163" t="str">
            <v>open</v>
          </cell>
          <cell r="P3163">
            <v>7975</v>
          </cell>
          <cell r="Q3163" t="str">
            <v>C36653</v>
          </cell>
          <cell r="R3163">
            <v>40317</v>
          </cell>
          <cell r="S3163" t="str">
            <v>osimba</v>
          </cell>
          <cell r="U3163" t="str">
            <v>DOTRNR-MHD#604664 Center Concouse Phase II project in Quincy. Preliminary engineering to determine the scope of work.</v>
          </cell>
          <cell r="V3163" t="str">
            <v>The engineer is Jim Pearson.  _x000D_
Re-Sanction from $10,000 to $780,000 with a CIAC for $482K. Per Mike Mokey/Julis Spaziano.</v>
          </cell>
          <cell r="W3163" t="str">
            <v>Our work is being done in support of Mass-DOT MHD#604664</v>
          </cell>
          <cell r="X3163" t="str">
            <v>Div Ops-NE Electric</v>
          </cell>
          <cell r="Y3163" t="str">
            <v>75005310E</v>
          </cell>
          <cell r="Z3163" t="str">
            <v>MAE1000 - MA Electric Distribution PC</v>
          </cell>
          <cell r="AA3163" t="str">
            <v>NONE</v>
          </cell>
          <cell r="AB3163" t="str">
            <v>MASS PLANT - MA 5310 - MAE1000</v>
          </cell>
          <cell r="AC3163" t="str">
            <v>A1 C1 X0</v>
          </cell>
          <cell r="AE3163">
            <v>3</v>
          </cell>
          <cell r="AF3163" t="str">
            <v>3</v>
          </cell>
          <cell r="AG3163">
            <v>41347</v>
          </cell>
          <cell r="AH3163">
            <v>780000</v>
          </cell>
        </row>
        <row r="3164">
          <cell r="A3164" t="str">
            <v>C036654</v>
          </cell>
          <cell r="B3164">
            <v>5310</v>
          </cell>
          <cell r="D3164" t="str">
            <v>DOTNR-MHD#602620 Lincoln Street</v>
          </cell>
          <cell r="E3164" t="str">
            <v>P_Electric Distribution Line MA</v>
          </cell>
          <cell r="G3164" t="str">
            <v>49</v>
          </cell>
          <cell r="H3164" t="str">
            <v>15</v>
          </cell>
          <cell r="I3164" t="str">
            <v>WYMAN, ANNE</v>
          </cell>
          <cell r="J3164" t="str">
            <v>Statutory/Regulatory</v>
          </cell>
          <cell r="K3164" t="str">
            <v>D_Non-REP LINE OTHER</v>
          </cell>
          <cell r="L3164" t="str">
            <v>Public Requirements</v>
          </cell>
          <cell r="M3164" t="str">
            <v>Specific</v>
          </cell>
          <cell r="O3164" t="str">
            <v>Closed</v>
          </cell>
          <cell r="P3164">
            <v>7970</v>
          </cell>
          <cell r="Q3164" t="str">
            <v>C36654</v>
          </cell>
          <cell r="R3164">
            <v>40317</v>
          </cell>
          <cell r="S3164" t="str">
            <v>osimba</v>
          </cell>
          <cell r="U3164" t="str">
            <v>DOTNR-MHD#602620 Lincoln Street</v>
          </cell>
          <cell r="V3164" t="str">
            <v xml:space="preserve">This is a non-reimbursable Mass-DOT project. The design is being done by an external engineering company. Chris Raymond is the engineering Laison. </v>
          </cell>
          <cell r="W3164" t="str">
            <v>Our work is being done in support of MHD#602620</v>
          </cell>
          <cell r="X3164" t="str">
            <v>Div Ops-NE Electric</v>
          </cell>
          <cell r="Y3164" t="str">
            <v>75005310E</v>
          </cell>
          <cell r="Z3164" t="str">
            <v>MAE1000 - MA Electric Distribution PC</v>
          </cell>
          <cell r="AA3164" t="str">
            <v>NONE</v>
          </cell>
          <cell r="AB3164" t="str">
            <v>MASS PLANT - MA 5310 - MAE1000</v>
          </cell>
          <cell r="AE3164">
            <v>2</v>
          </cell>
          <cell r="AF3164" t="str">
            <v>2</v>
          </cell>
          <cell r="AG3164">
            <v>41213</v>
          </cell>
          <cell r="AH3164">
            <v>340000</v>
          </cell>
          <cell r="AI3164">
            <v>0</v>
          </cell>
          <cell r="AJ3164">
            <v>0</v>
          </cell>
          <cell r="AK3164">
            <v>0</v>
          </cell>
          <cell r="AL3164">
            <v>0</v>
          </cell>
          <cell r="AM3164">
            <v>1</v>
          </cell>
          <cell r="AN3164">
            <v>1</v>
          </cell>
        </row>
        <row r="3165">
          <cell r="A3165" t="str">
            <v>C036655</v>
          </cell>
          <cell r="B3165">
            <v>5310</v>
          </cell>
          <cell r="D3165" t="str">
            <v>DOTR-MHD#605338 Rte 169 over PWRR</v>
          </cell>
          <cell r="E3165" t="str">
            <v>P_Electric Distribution Line MA</v>
          </cell>
          <cell r="G3165" t="str">
            <v>49</v>
          </cell>
          <cell r="H3165" t="str">
            <v>NONE</v>
          </cell>
          <cell r="I3165" t="str">
            <v>WYMAN, ANNE</v>
          </cell>
          <cell r="J3165" t="str">
            <v>Statutory/Regulatory</v>
          </cell>
          <cell r="L3165" t="str">
            <v>Public Requirements</v>
          </cell>
          <cell r="M3165" t="str">
            <v>Specific</v>
          </cell>
          <cell r="O3165" t="str">
            <v>open</v>
          </cell>
          <cell r="P3165">
            <v>8041</v>
          </cell>
          <cell r="Q3165" t="str">
            <v>C36655</v>
          </cell>
          <cell r="R3165">
            <v>40317</v>
          </cell>
          <cell r="S3165" t="str">
            <v>osimba</v>
          </cell>
          <cell r="U3165" t="str">
            <v>DOTR-MHD#605338 Rte 169 over PWRR in Southbridge: Preliminary engineering to determine the scope of work.</v>
          </cell>
          <cell r="V3165" t="str">
            <v xml:space="preserve">This project is classified under the section 303 program. Ngrid is eligible for 50% reimbursement is work is done within project schedule </v>
          </cell>
          <cell r="W3165" t="str">
            <v>Our work is being done in support of Mass-DOT 605338</v>
          </cell>
          <cell r="X3165" t="str">
            <v>Div Ops-NE Electric</v>
          </cell>
          <cell r="Y3165" t="str">
            <v>75005310E</v>
          </cell>
          <cell r="Z3165" t="str">
            <v>MAE1000 - MA Electric Distribution PC</v>
          </cell>
          <cell r="AA3165" t="str">
            <v>NONE</v>
          </cell>
          <cell r="AB3165" t="str">
            <v>MASS PLANT - MA 5310 - MAE1000</v>
          </cell>
          <cell r="AC3165" t="str">
            <v>A1 C0 X0</v>
          </cell>
          <cell r="AE3165">
            <v>1</v>
          </cell>
          <cell r="AF3165" t="str">
            <v>1</v>
          </cell>
          <cell r="AG3165">
            <v>40331</v>
          </cell>
          <cell r="AH3165">
            <v>7000</v>
          </cell>
        </row>
        <row r="3166">
          <cell r="A3166" t="str">
            <v>C036657</v>
          </cell>
          <cell r="B3166">
            <v>5310</v>
          </cell>
          <cell r="D3166" t="str">
            <v>New Charly Pnd 115/13.2 Sub</v>
          </cell>
          <cell r="E3166" t="str">
            <v>P_Electric Distribution Sub MA</v>
          </cell>
          <cell r="G3166" t="str">
            <v>48</v>
          </cell>
          <cell r="H3166" t="str">
            <v>15</v>
          </cell>
          <cell r="I3166" t="str">
            <v>BAUER, JAMES</v>
          </cell>
          <cell r="J3166" t="str">
            <v>System Capacity &amp; Performance</v>
          </cell>
          <cell r="K3166" t="str">
            <v>D_Non-REP SUB OTHER</v>
          </cell>
          <cell r="L3166" t="str">
            <v>Load Relief</v>
          </cell>
          <cell r="M3166" t="str">
            <v>Specific</v>
          </cell>
          <cell r="O3166" t="str">
            <v>Closed</v>
          </cell>
          <cell r="P3166">
            <v>9173</v>
          </cell>
          <cell r="Q3166" t="str">
            <v>C36657</v>
          </cell>
          <cell r="R3166">
            <v>40318</v>
          </cell>
          <cell r="S3166" t="str">
            <v>thomp</v>
          </cell>
          <cell r="U3166" t="str">
            <v>new metal clad sub</v>
          </cell>
          <cell r="V3166" t="str">
            <v xml:space="preserve">  </v>
          </cell>
          <cell r="W3166" t="str">
            <v xml:space="preserve">  </v>
          </cell>
          <cell r="X3166" t="str">
            <v>Div Ops-NE Electric</v>
          </cell>
          <cell r="Y3166" t="str">
            <v>75005310E</v>
          </cell>
          <cell r="Z3166" t="str">
            <v>MAE1000 - MA Electric Distribution PC</v>
          </cell>
          <cell r="AA3166" t="str">
            <v>NONE</v>
          </cell>
          <cell r="AB3166" t="str">
            <v>SUB #8 CHARTLEY POND, ATTLEBORO</v>
          </cell>
          <cell r="AE3166">
            <v>0</v>
          </cell>
        </row>
        <row r="3167">
          <cell r="A3167" t="str">
            <v>C036658</v>
          </cell>
          <cell r="B3167">
            <v>5310</v>
          </cell>
          <cell r="D3167" t="str">
            <v>Attleboro- new 8L5 fdr</v>
          </cell>
          <cell r="E3167" t="str">
            <v>P_Electric Distribution Line MA</v>
          </cell>
          <cell r="G3167" t="str">
            <v>45</v>
          </cell>
          <cell r="H3167" t="str">
            <v>15</v>
          </cell>
          <cell r="I3167" t="str">
            <v>BAUER, JAMES</v>
          </cell>
          <cell r="J3167" t="str">
            <v>System Capacity &amp; Performance</v>
          </cell>
          <cell r="K3167" t="str">
            <v>D_Non-REP LINE OTHER</v>
          </cell>
          <cell r="L3167" t="str">
            <v>Load Relief</v>
          </cell>
          <cell r="M3167" t="str">
            <v>Specific</v>
          </cell>
          <cell r="O3167" t="str">
            <v>Closed</v>
          </cell>
          <cell r="P3167">
            <v>9078</v>
          </cell>
          <cell r="Q3167" t="str">
            <v>C36658</v>
          </cell>
          <cell r="R3167">
            <v>40318</v>
          </cell>
          <cell r="S3167" t="str">
            <v>thomp</v>
          </cell>
          <cell r="U3167" t="str">
            <v>New feder to releive Norton</v>
          </cell>
          <cell r="V3167" t="str">
            <v xml:space="preserve">  </v>
          </cell>
          <cell r="W3167" t="str">
            <v xml:space="preserve">  </v>
          </cell>
          <cell r="X3167" t="str">
            <v>Div Ops-NE Electric</v>
          </cell>
          <cell r="Y3167" t="str">
            <v>75005310E</v>
          </cell>
          <cell r="Z3167" t="str">
            <v>MAE1000 - MA Electric Distribution PC</v>
          </cell>
          <cell r="AA3167" t="str">
            <v>NONE</v>
          </cell>
          <cell r="AB3167" t="str">
            <v>MASS PLANT - MA 5310 - MAE1000</v>
          </cell>
          <cell r="AE3167">
            <v>0</v>
          </cell>
        </row>
        <row r="3168">
          <cell r="A3168" t="str">
            <v>C036659</v>
          </cell>
          <cell r="B3168">
            <v>5310</v>
          </cell>
          <cell r="D3168" t="str">
            <v>Attleboro-Add new 8L6 feeder</v>
          </cell>
          <cell r="E3168" t="str">
            <v>P_Electric Distribution Line MA</v>
          </cell>
          <cell r="G3168" t="str">
            <v>48</v>
          </cell>
          <cell r="H3168" t="str">
            <v>15</v>
          </cell>
          <cell r="I3168" t="str">
            <v>BAUER, JAMES</v>
          </cell>
          <cell r="J3168" t="str">
            <v>System Capacity &amp; Performance</v>
          </cell>
          <cell r="K3168" t="str">
            <v>D_Non-REP LINE OTHER</v>
          </cell>
          <cell r="L3168" t="str">
            <v>Load Relief</v>
          </cell>
          <cell r="M3168" t="str">
            <v>Specific</v>
          </cell>
          <cell r="O3168" t="str">
            <v>Closed</v>
          </cell>
          <cell r="P3168">
            <v>9079</v>
          </cell>
          <cell r="Q3168" t="str">
            <v>C36659</v>
          </cell>
          <cell r="R3168">
            <v>40318</v>
          </cell>
          <cell r="S3168" t="str">
            <v>thomp</v>
          </cell>
          <cell r="U3168" t="str">
            <v>Relief for 2 charley feeders</v>
          </cell>
          <cell r="V3168" t="str">
            <v xml:space="preserve">  </v>
          </cell>
          <cell r="W3168" t="str">
            <v xml:space="preserve">  </v>
          </cell>
          <cell r="X3168" t="str">
            <v>Div Ops-NE Electric</v>
          </cell>
          <cell r="Y3168" t="str">
            <v>75005310E</v>
          </cell>
          <cell r="Z3168" t="str">
            <v>MAE1000 - MA Electric Distribution PC</v>
          </cell>
          <cell r="AA3168" t="str">
            <v>NONE</v>
          </cell>
          <cell r="AB3168" t="str">
            <v>MASS PLANT - MA 5310 - MAE1000</v>
          </cell>
          <cell r="AE3168">
            <v>0</v>
          </cell>
        </row>
        <row r="3169">
          <cell r="A3169" t="str">
            <v>C036660</v>
          </cell>
          <cell r="B3169">
            <v>5310</v>
          </cell>
          <cell r="D3169" t="str">
            <v>Attleboro-New Chartley 8L7 fdr</v>
          </cell>
          <cell r="E3169" t="str">
            <v>P_Electric Distribution Line MA</v>
          </cell>
          <cell r="G3169" t="str">
            <v>48</v>
          </cell>
          <cell r="H3169" t="str">
            <v>19</v>
          </cell>
          <cell r="I3169" t="str">
            <v>BAUER, JAMES</v>
          </cell>
          <cell r="J3169" t="str">
            <v>System Capacity &amp; Performance</v>
          </cell>
          <cell r="K3169" t="str">
            <v>D_Non-REP LINE OTHER</v>
          </cell>
          <cell r="L3169" t="str">
            <v>Load Relief</v>
          </cell>
          <cell r="M3169" t="str">
            <v>Specific</v>
          </cell>
          <cell r="O3169" t="str">
            <v>cancelled</v>
          </cell>
          <cell r="P3169">
            <v>9081</v>
          </cell>
          <cell r="Q3169" t="str">
            <v>C36660</v>
          </cell>
          <cell r="R3169">
            <v>40318</v>
          </cell>
          <cell r="S3169" t="str">
            <v>thomp</v>
          </cell>
          <cell r="U3169" t="str">
            <v>Distribution line work for the 8L7 feeder.</v>
          </cell>
          <cell r="V3169" t="str">
            <v xml:space="preserve">  </v>
          </cell>
          <cell r="W3169" t="str">
            <v xml:space="preserve">  </v>
          </cell>
          <cell r="X3169" t="str">
            <v>Div Ops-NE Electric</v>
          </cell>
          <cell r="Y3169" t="str">
            <v>75005310E</v>
          </cell>
          <cell r="Z3169" t="str">
            <v>MAE1000 - MA Electric Distribution PC</v>
          </cell>
          <cell r="AA3169" t="str">
            <v>NONE</v>
          </cell>
          <cell r="AB3169" t="str">
            <v>MASS PLANT - MA 5310 - MAE1000</v>
          </cell>
          <cell r="AE3169">
            <v>0</v>
          </cell>
          <cell r="AK3169">
            <v>41485</v>
          </cell>
        </row>
        <row r="3170">
          <cell r="A3170" t="str">
            <v>C036662</v>
          </cell>
          <cell r="B3170">
            <v>5310</v>
          </cell>
          <cell r="D3170" t="str">
            <v>New Pine St Sub Seekonk</v>
          </cell>
          <cell r="E3170" t="str">
            <v>P_Electric Distribution Sub MA</v>
          </cell>
          <cell r="G3170" t="str">
            <v>NONE</v>
          </cell>
          <cell r="H3170" t="str">
            <v>NONE</v>
          </cell>
          <cell r="I3170" t="str">
            <v>BAUER, JAMES</v>
          </cell>
          <cell r="J3170" t="str">
            <v>System Capacity &amp; Performance</v>
          </cell>
          <cell r="L3170" t="str">
            <v>Load Relief</v>
          </cell>
          <cell r="M3170" t="str">
            <v>Specific</v>
          </cell>
          <cell r="O3170" t="str">
            <v>initiated</v>
          </cell>
          <cell r="P3170">
            <v>9176</v>
          </cell>
          <cell r="Q3170" t="str">
            <v>C36662</v>
          </cell>
          <cell r="R3170">
            <v>40318</v>
          </cell>
          <cell r="S3170" t="str">
            <v>thomp</v>
          </cell>
          <cell r="U3170" t="str">
            <v>new 40 MVA metal clad sub</v>
          </cell>
          <cell r="V3170" t="str">
            <v xml:space="preserve">  </v>
          </cell>
          <cell r="W3170" t="str">
            <v xml:space="preserve">  </v>
          </cell>
          <cell r="X3170" t="str">
            <v>Div Ops-NE Electric</v>
          </cell>
          <cell r="Y3170" t="str">
            <v>75005310E</v>
          </cell>
          <cell r="Z3170" t="str">
            <v>MAE1000 - MA Electric Distribution PC</v>
          </cell>
          <cell r="AA3170" t="str">
            <v>NONE</v>
          </cell>
          <cell r="AB3170" t="str">
            <v>MASS PLANT - MA 5310 - MAE1000</v>
          </cell>
          <cell r="AC3170" t="str">
            <v>A0 C0 X0</v>
          </cell>
          <cell r="AE3170">
            <v>0</v>
          </cell>
        </row>
        <row r="3171">
          <cell r="A3171" t="str">
            <v>C036663</v>
          </cell>
          <cell r="B3171">
            <v>5310</v>
          </cell>
          <cell r="D3171" t="str">
            <v>Seekonk-Add new Pins St Sub feeder</v>
          </cell>
          <cell r="E3171" t="str">
            <v>P_Electric Distribution Line MA</v>
          </cell>
          <cell r="G3171" t="str">
            <v>45</v>
          </cell>
          <cell r="H3171" t="str">
            <v>NONE</v>
          </cell>
          <cell r="I3171" t="str">
            <v>BAUER, JAMES</v>
          </cell>
          <cell r="J3171" t="str">
            <v>System Capacity &amp; Performance</v>
          </cell>
          <cell r="K3171" t="str">
            <v>D_Non-REP LINE OTHER</v>
          </cell>
          <cell r="L3171" t="str">
            <v>Load Relief</v>
          </cell>
          <cell r="M3171" t="str">
            <v>Specific</v>
          </cell>
          <cell r="O3171" t="str">
            <v>Closed</v>
          </cell>
          <cell r="P3171">
            <v>9138</v>
          </cell>
          <cell r="Q3171" t="str">
            <v>C36663</v>
          </cell>
          <cell r="R3171">
            <v>40318</v>
          </cell>
          <cell r="S3171" t="str">
            <v>thomp</v>
          </cell>
          <cell r="U3171" t="str">
            <v>for relief of 3 fdrs</v>
          </cell>
          <cell r="V3171" t="str">
            <v xml:space="preserve">  </v>
          </cell>
          <cell r="W3171" t="str">
            <v xml:space="preserve">  </v>
          </cell>
          <cell r="X3171" t="str">
            <v>Div Ops-NE Electric</v>
          </cell>
          <cell r="Y3171" t="str">
            <v>75005310E</v>
          </cell>
          <cell r="Z3171" t="str">
            <v>MAE1000 - MA Electric Distribution PC</v>
          </cell>
          <cell r="AA3171" t="str">
            <v>NONE</v>
          </cell>
          <cell r="AB3171" t="str">
            <v>MASS PLANT - MA 5310 - MAE1000</v>
          </cell>
          <cell r="AE3171">
            <v>0</v>
          </cell>
        </row>
        <row r="3172">
          <cell r="A3172" t="str">
            <v>C036664</v>
          </cell>
          <cell r="B3172">
            <v>5310</v>
          </cell>
          <cell r="D3172" t="str">
            <v>Chartley Pond-Upgrade 8L1 Busbar</v>
          </cell>
          <cell r="E3172" t="str">
            <v>P_Electric Distribution Sub MA</v>
          </cell>
          <cell r="G3172" t="str">
            <v>NONE</v>
          </cell>
          <cell r="H3172" t="str">
            <v>NONE</v>
          </cell>
          <cell r="I3172" t="str">
            <v>BAUER, JAMES</v>
          </cell>
          <cell r="O3172" t="str">
            <v>cancelled</v>
          </cell>
          <cell r="P3172">
            <v>9161</v>
          </cell>
          <cell r="Q3172" t="str">
            <v>C36664</v>
          </cell>
          <cell r="R3172">
            <v>40318</v>
          </cell>
          <cell r="S3172" t="str">
            <v>thomp</v>
          </cell>
          <cell r="U3172" t="str">
            <v>upgrade bus cond</v>
          </cell>
          <cell r="V3172" t="str">
            <v xml:space="preserve">  </v>
          </cell>
          <cell r="W3172" t="str">
            <v xml:space="preserve">  </v>
          </cell>
          <cell r="X3172" t="str">
            <v>Div Ops-NE Electric</v>
          </cell>
          <cell r="Y3172" t="str">
            <v>75005310E</v>
          </cell>
          <cell r="Z3172" t="str">
            <v>MAE1000 - MA Electric Distribution PC</v>
          </cell>
          <cell r="AA3172" t="str">
            <v>NONE</v>
          </cell>
          <cell r="AB3172" t="str">
            <v>SUB #8 CHARTLEY POND, ATTLEBORO</v>
          </cell>
          <cell r="AE3172">
            <v>0</v>
          </cell>
          <cell r="AK3172">
            <v>41485</v>
          </cell>
        </row>
        <row r="3173">
          <cell r="A3173" t="str">
            <v>C036665</v>
          </cell>
          <cell r="B3173">
            <v>5310</v>
          </cell>
          <cell r="D3173" t="str">
            <v>Attleboro-Upgrade 8L1 fdr</v>
          </cell>
          <cell r="E3173" t="str">
            <v>P_Electric Distribution Line MA</v>
          </cell>
          <cell r="G3173" t="str">
            <v>NONE</v>
          </cell>
          <cell r="H3173" t="str">
            <v>NONE</v>
          </cell>
          <cell r="I3173" t="str">
            <v>BAUER, JAMES</v>
          </cell>
          <cell r="O3173" t="str">
            <v>cancelled</v>
          </cell>
          <cell r="P3173">
            <v>9082</v>
          </cell>
          <cell r="Q3173" t="str">
            <v>C36665</v>
          </cell>
          <cell r="R3173">
            <v>40318</v>
          </cell>
          <cell r="S3173" t="str">
            <v>thomp</v>
          </cell>
          <cell r="U3173" t="str">
            <v>recond Peckham &amp; Bishop St</v>
          </cell>
          <cell r="V3173" t="str">
            <v xml:space="preserve">  </v>
          </cell>
          <cell r="W3173" t="str">
            <v xml:space="preserve">  </v>
          </cell>
          <cell r="X3173" t="str">
            <v>Div Ops-NE Electric</v>
          </cell>
          <cell r="Y3173" t="str">
            <v>75005310E</v>
          </cell>
          <cell r="Z3173" t="str">
            <v>MAE1000 - MA Electric Distribution PC</v>
          </cell>
          <cell r="AA3173" t="str">
            <v>NONE</v>
          </cell>
          <cell r="AB3173" t="str">
            <v>MASS PLANT - MA 5310 - MAE1000</v>
          </cell>
          <cell r="AE3173">
            <v>0</v>
          </cell>
          <cell r="AK3173">
            <v>41485</v>
          </cell>
        </row>
        <row r="3174">
          <cell r="A3174" t="str">
            <v>C036666</v>
          </cell>
          <cell r="B3174">
            <v>5310</v>
          </cell>
          <cell r="D3174" t="str">
            <v>Pine St Sta -add 2nd Fdr</v>
          </cell>
          <cell r="E3174" t="str">
            <v>P_Electric Distribution Line MA</v>
          </cell>
          <cell r="G3174" t="str">
            <v>NONE</v>
          </cell>
          <cell r="H3174" t="str">
            <v>NONE</v>
          </cell>
          <cell r="I3174" t="str">
            <v>BAUER, JAMES</v>
          </cell>
          <cell r="J3174" t="str">
            <v>System Capacity &amp; Performance</v>
          </cell>
          <cell r="L3174" t="str">
            <v>Load Relief</v>
          </cell>
          <cell r="M3174" t="str">
            <v>Specific</v>
          </cell>
          <cell r="O3174" t="str">
            <v>initiated</v>
          </cell>
          <cell r="P3174">
            <v>9129</v>
          </cell>
          <cell r="Q3174" t="str">
            <v>C36666</v>
          </cell>
          <cell r="R3174">
            <v>40318</v>
          </cell>
          <cell r="S3174" t="str">
            <v>thomp</v>
          </cell>
          <cell r="U3174" t="str">
            <v>ad second Pine St Sub fdr</v>
          </cell>
          <cell r="V3174" t="str">
            <v xml:space="preserve">  </v>
          </cell>
          <cell r="W3174" t="str">
            <v xml:space="preserve">  </v>
          </cell>
          <cell r="X3174" t="str">
            <v>Div Ops-NE Electric</v>
          </cell>
          <cell r="Y3174" t="str">
            <v>75005310E</v>
          </cell>
          <cell r="Z3174" t="str">
            <v>MAE1000 - MA Electric Distribution PC</v>
          </cell>
          <cell r="AA3174" t="str">
            <v>NONE</v>
          </cell>
          <cell r="AB3174" t="str">
            <v>MASS PLANT - MA 5310 - MAE1000</v>
          </cell>
          <cell r="AC3174" t="str">
            <v>A0 C0 X0</v>
          </cell>
          <cell r="AE3174">
            <v>0</v>
          </cell>
        </row>
        <row r="3175">
          <cell r="A3175" t="str">
            <v>C036667</v>
          </cell>
          <cell r="B3175">
            <v>5310</v>
          </cell>
          <cell r="D3175" t="str">
            <v>Seekonk - New Mink St Fdr 7L6</v>
          </cell>
          <cell r="E3175" t="str">
            <v>P_Electric Distribution Sub MA</v>
          </cell>
          <cell r="G3175" t="str">
            <v>NONE</v>
          </cell>
          <cell r="H3175" t="str">
            <v>NONE</v>
          </cell>
          <cell r="I3175" t="str">
            <v>BAUER, JAMES</v>
          </cell>
          <cell r="O3175" t="str">
            <v>cancelled</v>
          </cell>
          <cell r="P3175">
            <v>9190</v>
          </cell>
          <cell r="Q3175" t="str">
            <v>C36667</v>
          </cell>
          <cell r="R3175">
            <v>40318</v>
          </cell>
          <cell r="S3175" t="str">
            <v>thomp</v>
          </cell>
          <cell r="U3175" t="str">
            <v>Add new 7L6 fdr pos  to corrrect 2 fdr dgn crit violations</v>
          </cell>
          <cell r="V3175" t="str">
            <v xml:space="preserve">  </v>
          </cell>
          <cell r="W3175" t="str">
            <v xml:space="preserve">  </v>
          </cell>
          <cell r="X3175" t="str">
            <v>Div Ops-NE Electric</v>
          </cell>
          <cell r="Y3175" t="str">
            <v>75005310E</v>
          </cell>
          <cell r="Z3175" t="str">
            <v>MAE1000 - MA Electric Distribution PC</v>
          </cell>
          <cell r="AA3175" t="str">
            <v>NONE</v>
          </cell>
          <cell r="AB3175" t="str">
            <v>SUB #7 MINK STREET, SEEKONK</v>
          </cell>
          <cell r="AE3175">
            <v>0</v>
          </cell>
          <cell r="AK3175">
            <v>41485</v>
          </cell>
        </row>
        <row r="3176">
          <cell r="A3176" t="str">
            <v>C036668</v>
          </cell>
          <cell r="B3176">
            <v>5310</v>
          </cell>
          <cell r="D3176" t="str">
            <v>Mink St Sta - New 7L6 fdr</v>
          </cell>
          <cell r="E3176" t="str">
            <v>P_Electric Distribution Line MA</v>
          </cell>
          <cell r="G3176" t="str">
            <v>NONE</v>
          </cell>
          <cell r="H3176" t="str">
            <v>NONE</v>
          </cell>
          <cell r="I3176" t="str">
            <v>BAUER, JAMES</v>
          </cell>
          <cell r="O3176" t="str">
            <v>cancelled</v>
          </cell>
          <cell r="P3176">
            <v>9122</v>
          </cell>
          <cell r="Q3176" t="str">
            <v>C36668</v>
          </cell>
          <cell r="R3176">
            <v>40318</v>
          </cell>
          <cell r="S3176" t="str">
            <v>thomp</v>
          </cell>
          <cell r="U3176" t="str">
            <v>to fix 2 fdr dgn crit violations</v>
          </cell>
          <cell r="V3176" t="str">
            <v xml:space="preserve">  </v>
          </cell>
          <cell r="W3176" t="str">
            <v xml:space="preserve">  </v>
          </cell>
          <cell r="X3176" t="str">
            <v>Div Ops-NE Electric</v>
          </cell>
          <cell r="Y3176" t="str">
            <v>75005310E</v>
          </cell>
          <cell r="Z3176" t="str">
            <v>MAE1000 - MA Electric Distribution PC</v>
          </cell>
          <cell r="AA3176" t="str">
            <v>NONE</v>
          </cell>
          <cell r="AB3176" t="str">
            <v>MASS PLANT - MA 5310 - MAE1000</v>
          </cell>
          <cell r="AE3176">
            <v>0</v>
          </cell>
          <cell r="AK3176">
            <v>41485</v>
          </cell>
        </row>
        <row r="3177">
          <cell r="A3177" t="str">
            <v>C036669</v>
          </cell>
          <cell r="B3177">
            <v>5310</v>
          </cell>
          <cell r="D3177" t="str">
            <v>Attleboro-new 8L8 fdr</v>
          </cell>
          <cell r="E3177" t="str">
            <v>P_Electric Distribution Line MA</v>
          </cell>
          <cell r="G3177" t="str">
            <v>NONE</v>
          </cell>
          <cell r="H3177" t="str">
            <v>NONE</v>
          </cell>
          <cell r="I3177" t="str">
            <v>BAUER, JAMES</v>
          </cell>
          <cell r="O3177" t="str">
            <v>cancelled</v>
          </cell>
          <cell r="P3177">
            <v>9080</v>
          </cell>
          <cell r="Q3177" t="str">
            <v>C36669</v>
          </cell>
          <cell r="R3177">
            <v>40318</v>
          </cell>
          <cell r="S3177" t="str">
            <v>thomp</v>
          </cell>
          <cell r="U3177" t="str">
            <v>1 fdr dgn crit violation</v>
          </cell>
          <cell r="V3177" t="str">
            <v xml:space="preserve">  </v>
          </cell>
          <cell r="W3177" t="str">
            <v xml:space="preserve">  </v>
          </cell>
          <cell r="X3177" t="str">
            <v>Div Ops-NE Electric</v>
          </cell>
          <cell r="Y3177" t="str">
            <v>75005310E</v>
          </cell>
          <cell r="Z3177" t="str">
            <v>MAE1000 - MA Electric Distribution PC</v>
          </cell>
          <cell r="AA3177" t="str">
            <v>NONE</v>
          </cell>
          <cell r="AB3177" t="str">
            <v>MASS PLANT - MA 5310 - MAE1000</v>
          </cell>
          <cell r="AE3177">
            <v>0</v>
          </cell>
          <cell r="AK3177">
            <v>41485</v>
          </cell>
        </row>
        <row r="3178">
          <cell r="A3178" t="str">
            <v>C036670</v>
          </cell>
          <cell r="B3178">
            <v>5310</v>
          </cell>
          <cell r="D3178" t="str">
            <v>Boulevard Sub Configuration Change</v>
          </cell>
          <cell r="E3178" t="str">
            <v>P_Electric Distribution Sub MA</v>
          </cell>
          <cell r="G3178" t="str">
            <v>31</v>
          </cell>
          <cell r="H3178" t="str">
            <v>NONE</v>
          </cell>
          <cell r="I3178" t="str">
            <v>LASA, ANTHONY</v>
          </cell>
          <cell r="J3178" t="str">
            <v>System Capacity &amp; Performance</v>
          </cell>
          <cell r="K3178" t="str">
            <v>D_Non-REP SUB OTHER</v>
          </cell>
          <cell r="L3178" t="str">
            <v>Load Relief</v>
          </cell>
          <cell r="M3178" t="str">
            <v>Blanket</v>
          </cell>
          <cell r="O3178" t="str">
            <v>cancelled</v>
          </cell>
          <cell r="P3178">
            <v>9151</v>
          </cell>
          <cell r="Q3178" t="str">
            <v>C36670</v>
          </cell>
          <cell r="R3178">
            <v>40318</v>
          </cell>
          <cell r="S3178" t="str">
            <v>barys</v>
          </cell>
          <cell r="U3178" t="str">
            <v>Keep the 34 breaker normally closed and the 77L3 breaker normally open.</v>
          </cell>
          <cell r="V3178" t="str">
            <v xml:space="preserve">  </v>
          </cell>
          <cell r="W3178" t="str">
            <v>The Boulevard T1 transformer loading will exceed its summer normal rating in 2013.</v>
          </cell>
          <cell r="X3178" t="str">
            <v>Div Ops-NE Electric</v>
          </cell>
          <cell r="Y3178" t="str">
            <v>75005310E</v>
          </cell>
          <cell r="Z3178" t="str">
            <v>MAE1000 - MA Electric Distribution PC</v>
          </cell>
          <cell r="AA3178" t="str">
            <v>NONE</v>
          </cell>
          <cell r="AB3178" t="str">
            <v>SUB #77 BOULEVARD STREET, LOWELL</v>
          </cell>
          <cell r="AE3178">
            <v>0</v>
          </cell>
          <cell r="AK3178">
            <v>40686</v>
          </cell>
        </row>
        <row r="3179">
          <cell r="A3179" t="str">
            <v>C036685</v>
          </cell>
          <cell r="B3179">
            <v>5310</v>
          </cell>
          <cell r="D3179" t="str">
            <v>Westminster Sub Retirement-Removal</v>
          </cell>
          <cell r="E3179" t="str">
            <v>P_Electric Distribution Sub MA</v>
          </cell>
          <cell r="G3179" t="str">
            <v>NONE</v>
          </cell>
          <cell r="H3179" t="str">
            <v>NONE</v>
          </cell>
          <cell r="I3179" t="str">
            <v>PRIFTI, ELTON</v>
          </cell>
          <cell r="O3179" t="str">
            <v>cancelled</v>
          </cell>
          <cell r="P3179">
            <v>9205</v>
          </cell>
          <cell r="Q3179" t="str">
            <v>C36685</v>
          </cell>
          <cell r="R3179">
            <v>40319</v>
          </cell>
          <cell r="S3179" t="str">
            <v>schifp</v>
          </cell>
          <cell r="U3179" t="str">
            <v>Retirement of Westminster Sub 602 via Park St. 601 rebuild. 602W1 &amp; 602W2 will be picked up by two new positions at Park St. - 601W5 &amp; 601W6. The conceptual estimate to remove and retire equipment at westminster is $150K. The cash flo</v>
          </cell>
          <cell r="V3179" t="str">
            <v xml:space="preserve">  </v>
          </cell>
          <cell r="W3179" t="str">
            <v xml:space="preserve">  </v>
          </cell>
          <cell r="X3179" t="str">
            <v>Conversion Only</v>
          </cell>
          <cell r="Y3179" t="str">
            <v>99995310E</v>
          </cell>
          <cell r="Z3179" t="str">
            <v>MAE1000 - MA Electric Distribution PC</v>
          </cell>
          <cell r="AA3179" t="str">
            <v>NONE</v>
          </cell>
          <cell r="AB3179" t="str">
            <v>SUB #602 WESTMINSTER, WESTMINSTER</v>
          </cell>
          <cell r="AE3179">
            <v>0</v>
          </cell>
          <cell r="AK3179">
            <v>41438</v>
          </cell>
        </row>
        <row r="3180">
          <cell r="A3180" t="str">
            <v>C036704</v>
          </cell>
          <cell r="B3180">
            <v>5310</v>
          </cell>
          <cell r="D3180" t="str">
            <v>Line 2286 - Reconductor</v>
          </cell>
          <cell r="E3180" t="str">
            <v>P_Electric Distribution Line MA</v>
          </cell>
          <cell r="G3180" t="str">
            <v>NONE</v>
          </cell>
          <cell r="H3180" t="str">
            <v>NONE</v>
          </cell>
          <cell r="I3180" t="str">
            <v>NARLA, GANGADHAR</v>
          </cell>
          <cell r="O3180" t="str">
            <v>cancelled</v>
          </cell>
          <cell r="P3180">
            <v>9119</v>
          </cell>
          <cell r="Q3180" t="str">
            <v>C36704</v>
          </cell>
          <cell r="R3180">
            <v>40322</v>
          </cell>
          <cell r="S3180" t="str">
            <v>narlag</v>
          </cell>
          <cell r="U3180" t="str">
            <v>Reconductor 4.5 miles of Wrentham-Franklin line 2286 to 477 AL</v>
          </cell>
          <cell r="V3180" t="str">
            <v xml:space="preserve">  </v>
          </cell>
          <cell r="W3180" t="str">
            <v xml:space="preserve">  </v>
          </cell>
          <cell r="X3180" t="str">
            <v>Div Ops-NE Electric</v>
          </cell>
          <cell r="Y3180" t="str">
            <v>75005310E</v>
          </cell>
          <cell r="Z3180" t="str">
            <v>MAE1000 - MA Electric Distribution PC</v>
          </cell>
          <cell r="AA3180" t="str">
            <v>NONE</v>
          </cell>
          <cell r="AB3180" t="str">
            <v>MASS PLANT - MA 5310 - MAE1000</v>
          </cell>
          <cell r="AE3180">
            <v>0</v>
          </cell>
          <cell r="AK3180">
            <v>41025</v>
          </cell>
        </row>
        <row r="3181">
          <cell r="A3181" t="str">
            <v>C036705</v>
          </cell>
          <cell r="B3181">
            <v>5310</v>
          </cell>
          <cell r="D3181" t="str">
            <v>Line 2284 - Reconductor</v>
          </cell>
          <cell r="E3181" t="str">
            <v>P_Electric Distribution Line MA</v>
          </cell>
          <cell r="G3181" t="str">
            <v>NONE</v>
          </cell>
          <cell r="H3181" t="str">
            <v>NONE</v>
          </cell>
          <cell r="I3181" t="str">
            <v>NARLA, GANGADHAR</v>
          </cell>
          <cell r="O3181" t="str">
            <v>cancelled</v>
          </cell>
          <cell r="P3181">
            <v>9118</v>
          </cell>
          <cell r="Q3181" t="str">
            <v>C36705</v>
          </cell>
          <cell r="R3181">
            <v>40322</v>
          </cell>
          <cell r="S3181" t="str">
            <v>narlag</v>
          </cell>
          <cell r="U3181" t="str">
            <v>Reconductor 23 kV line 2284 from Franklin to S Wrentham Tap</v>
          </cell>
          <cell r="V3181" t="str">
            <v xml:space="preserve">  </v>
          </cell>
          <cell r="W3181" t="str">
            <v xml:space="preserve">  </v>
          </cell>
          <cell r="X3181" t="str">
            <v>Div Ops-NE Electric</v>
          </cell>
          <cell r="Y3181" t="str">
            <v>75005310E</v>
          </cell>
          <cell r="Z3181" t="str">
            <v>MAE1000 - MA Electric Distribution PC</v>
          </cell>
          <cell r="AA3181" t="str">
            <v>NONE</v>
          </cell>
          <cell r="AB3181" t="str">
            <v>MASS PLANT - MA 5310 - MAE1000</v>
          </cell>
          <cell r="AE3181">
            <v>0</v>
          </cell>
          <cell r="AK3181">
            <v>41025</v>
          </cell>
        </row>
        <row r="3182">
          <cell r="A3182" t="str">
            <v>C036706</v>
          </cell>
          <cell r="B3182">
            <v>5310</v>
          </cell>
          <cell r="D3182" t="str">
            <v>Franklin - Upgrade Fdr 341W1</v>
          </cell>
          <cell r="E3182" t="str">
            <v>P_Electric Distribution Line MA</v>
          </cell>
          <cell r="G3182" t="str">
            <v>NONE</v>
          </cell>
          <cell r="H3182" t="str">
            <v>NONE</v>
          </cell>
          <cell r="I3182" t="str">
            <v>NARLA, GANGADHAR</v>
          </cell>
          <cell r="O3182" t="str">
            <v>cancelled</v>
          </cell>
          <cell r="P3182">
            <v>9105</v>
          </cell>
          <cell r="Q3182" t="str">
            <v>C36706</v>
          </cell>
          <cell r="R3182">
            <v>40322</v>
          </cell>
          <cell r="S3182" t="str">
            <v>narlag</v>
          </cell>
          <cell r="U3182" t="str">
            <v>Upgrade Franklin Feeder 341W1 to 340 Amps SN/366 Amps SE</v>
          </cell>
          <cell r="V3182" t="str">
            <v xml:space="preserve">  </v>
          </cell>
          <cell r="W3182" t="str">
            <v xml:space="preserve">  </v>
          </cell>
          <cell r="X3182" t="str">
            <v>Div Ops-NE Electric</v>
          </cell>
          <cell r="Y3182" t="str">
            <v>75005310E</v>
          </cell>
          <cell r="Z3182" t="str">
            <v>MAE1000 - MA Electric Distribution PC</v>
          </cell>
          <cell r="AA3182" t="str">
            <v>NONE</v>
          </cell>
          <cell r="AB3182" t="str">
            <v>MASS PLANT - MA 5310 - MAE1000</v>
          </cell>
          <cell r="AE3182">
            <v>0</v>
          </cell>
          <cell r="AK3182">
            <v>41025</v>
          </cell>
        </row>
        <row r="3183">
          <cell r="A3183" t="str">
            <v>C036708</v>
          </cell>
          <cell r="B3183">
            <v>5310</v>
          </cell>
          <cell r="D3183" t="str">
            <v>Franklin - Upgrade 341W2</v>
          </cell>
          <cell r="E3183" t="str">
            <v>P_Electric Distribution Line MA</v>
          </cell>
          <cell r="G3183" t="str">
            <v>NONE</v>
          </cell>
          <cell r="H3183" t="str">
            <v>NONE</v>
          </cell>
          <cell r="I3183" t="str">
            <v>NARLA, GANGADHAR</v>
          </cell>
          <cell r="O3183" t="str">
            <v>cancelled</v>
          </cell>
          <cell r="P3183">
            <v>9104</v>
          </cell>
          <cell r="Q3183" t="str">
            <v>C36708</v>
          </cell>
          <cell r="R3183">
            <v>40322</v>
          </cell>
          <cell r="S3183" t="str">
            <v>narlag</v>
          </cell>
          <cell r="U3183" t="str">
            <v>Upgrade Franklin 341W2 feeder to 477 Al</v>
          </cell>
          <cell r="V3183" t="str">
            <v xml:space="preserve">  </v>
          </cell>
          <cell r="W3183" t="str">
            <v xml:space="preserve">  </v>
          </cell>
          <cell r="X3183" t="str">
            <v>Div Ops-NE Electric</v>
          </cell>
          <cell r="Y3183" t="str">
            <v>75005310E</v>
          </cell>
          <cell r="Z3183" t="str">
            <v>MAE1000 - MA Electric Distribution PC</v>
          </cell>
          <cell r="AA3183" t="str">
            <v>NONE</v>
          </cell>
          <cell r="AB3183" t="str">
            <v>MASS PLANT - MA 5310 - MAE1000</v>
          </cell>
          <cell r="AE3183">
            <v>0</v>
          </cell>
          <cell r="AK3183">
            <v>41025</v>
          </cell>
        </row>
        <row r="3184">
          <cell r="A3184" t="str">
            <v>C036709</v>
          </cell>
          <cell r="B3184">
            <v>5310</v>
          </cell>
          <cell r="D3184" t="str">
            <v>New Beverly 13 kV feeder getaway</v>
          </cell>
          <cell r="E3184" t="str">
            <v>P_Electric Distribution Line MA</v>
          </cell>
          <cell r="G3184" t="str">
            <v>37</v>
          </cell>
          <cell r="H3184" t="str">
            <v>NONE</v>
          </cell>
          <cell r="I3184" t="str">
            <v>PRIFTI, ELTON</v>
          </cell>
          <cell r="J3184" t="str">
            <v>System Capacity &amp; Performance</v>
          </cell>
          <cell r="K3184" t="str">
            <v>D_Non-REP LINE OTHER</v>
          </cell>
          <cell r="L3184" t="str">
            <v>Load Relief</v>
          </cell>
          <cell r="M3184" t="str">
            <v>Specific</v>
          </cell>
          <cell r="O3184" t="str">
            <v>Closed</v>
          </cell>
          <cell r="P3184">
            <v>9126</v>
          </cell>
          <cell r="Q3184" t="str">
            <v>C36709</v>
          </cell>
          <cell r="R3184">
            <v>40322</v>
          </cell>
          <cell r="S3184" t="str">
            <v>moreia</v>
          </cell>
          <cell r="U3184" t="str">
            <v>Install getaway for new Beverly 13kV feeder.</v>
          </cell>
          <cell r="V3184" t="str">
            <v xml:space="preserve">  </v>
          </cell>
          <cell r="W3184" t="str">
            <v xml:space="preserve">  </v>
          </cell>
          <cell r="X3184" t="str">
            <v>Conversion Only</v>
          </cell>
          <cell r="Y3184" t="str">
            <v>99995310E</v>
          </cell>
          <cell r="Z3184" t="str">
            <v>MAE1000 - MA Electric Distribution PC</v>
          </cell>
          <cell r="AA3184" t="str">
            <v>NONE</v>
          </cell>
          <cell r="AB3184" t="str">
            <v>SUB #12 BEVERLY - RIVER STREET, BEV</v>
          </cell>
          <cell r="AE3184">
            <v>0</v>
          </cell>
        </row>
        <row r="3185">
          <cell r="A3185" t="str">
            <v>C036710</v>
          </cell>
          <cell r="B3185">
            <v>5310</v>
          </cell>
          <cell r="D3185" t="str">
            <v>Railyard#49 115/13.8 55 MVA Transf</v>
          </cell>
          <cell r="E3185" t="str">
            <v>P_Electric Distribution Sub MA</v>
          </cell>
          <cell r="G3185" t="str">
            <v>NONE</v>
          </cell>
          <cell r="H3185" t="str">
            <v>NONE</v>
          </cell>
          <cell r="I3185" t="str">
            <v>PRIFTI, ELTON</v>
          </cell>
          <cell r="O3185" t="str">
            <v>cancelled</v>
          </cell>
          <cell r="P3185">
            <v>9187</v>
          </cell>
          <cell r="Q3185" t="str">
            <v>C36710</v>
          </cell>
          <cell r="R3185">
            <v>40322</v>
          </cell>
          <cell r="S3185" t="str">
            <v>moreia</v>
          </cell>
          <cell r="U3185" t="str">
            <v>Add a second  55MVA 115/13.8kV transformer at Railyard #49 Substation and tap the S-145  115kV transmission line._x000D_
_x000D_
Add the other half of 49W6 breaker and a half bay  creating a bus tie between the new and existing bus including 1200</v>
          </cell>
          <cell r="V3185" t="str">
            <v xml:space="preserve">  </v>
          </cell>
          <cell r="W3185" t="str">
            <v xml:space="preserve">  </v>
          </cell>
          <cell r="X3185" t="str">
            <v>Conversion Only</v>
          </cell>
          <cell r="Y3185" t="str">
            <v>99995310E</v>
          </cell>
          <cell r="Z3185" t="str">
            <v>MAE1000 - MA Electric Distribution PC</v>
          </cell>
          <cell r="AA3185" t="str">
            <v>NONE</v>
          </cell>
          <cell r="AB3185" t="str">
            <v>SUB #49 RAIL YARD, SALEM</v>
          </cell>
          <cell r="AE3185">
            <v>0</v>
          </cell>
          <cell r="AK3185">
            <v>41438</v>
          </cell>
        </row>
        <row r="3186">
          <cell r="A3186" t="str">
            <v>C036714</v>
          </cell>
          <cell r="B3186">
            <v>5310</v>
          </cell>
          <cell r="D3186" t="str">
            <v>Foxborough - Add 2 New Fdrs</v>
          </cell>
          <cell r="E3186" t="str">
            <v>P_Electric Distribution Line MA</v>
          </cell>
          <cell r="G3186" t="str">
            <v>NONE</v>
          </cell>
          <cell r="H3186" t="str">
            <v>NONE</v>
          </cell>
          <cell r="I3186" t="str">
            <v>NARLA, GANGADHAR</v>
          </cell>
          <cell r="O3186" t="str">
            <v>cancelled</v>
          </cell>
          <cell r="P3186">
            <v>9102</v>
          </cell>
          <cell r="Q3186" t="str">
            <v>C36714</v>
          </cell>
          <cell r="R3186">
            <v>40323</v>
          </cell>
          <cell r="S3186" t="str">
            <v>narlag</v>
          </cell>
          <cell r="U3186" t="str">
            <v>Build two new Fdrs at New Patriot Place Sta</v>
          </cell>
          <cell r="V3186" t="str">
            <v xml:space="preserve">  </v>
          </cell>
          <cell r="W3186" t="str">
            <v xml:space="preserve">  </v>
          </cell>
          <cell r="X3186" t="str">
            <v>Div Ops-NE Electric</v>
          </cell>
          <cell r="Y3186" t="str">
            <v>75005310E</v>
          </cell>
          <cell r="Z3186" t="str">
            <v>MAE1000 - MA Electric Distribution PC</v>
          </cell>
          <cell r="AA3186" t="str">
            <v>NONE</v>
          </cell>
          <cell r="AB3186" t="str">
            <v>MASS PLANT - MA 5310 - MAE1000</v>
          </cell>
          <cell r="AE3186">
            <v>0</v>
          </cell>
          <cell r="AK3186">
            <v>41025</v>
          </cell>
        </row>
        <row r="3187">
          <cell r="A3187" t="str">
            <v>C036717</v>
          </cell>
          <cell r="B3187">
            <v>5310</v>
          </cell>
          <cell r="D3187" t="str">
            <v>Rehoboth - Recond Mink 7L4</v>
          </cell>
          <cell r="E3187" t="str">
            <v>P_Electric Distribution Line MA</v>
          </cell>
          <cell r="G3187" t="str">
            <v>36</v>
          </cell>
          <cell r="H3187" t="str">
            <v>NONE</v>
          </cell>
          <cell r="I3187" t="str">
            <v>NARLA, GANGADHAR</v>
          </cell>
          <cell r="J3187" t="str">
            <v>System Capacity &amp; Performance</v>
          </cell>
          <cell r="K3187" t="str">
            <v>D_Non-REP LINE OTHER</v>
          </cell>
          <cell r="L3187" t="str">
            <v>Load Relief</v>
          </cell>
          <cell r="M3187" t="str">
            <v>Specific</v>
          </cell>
          <cell r="O3187" t="str">
            <v>Closed</v>
          </cell>
          <cell r="P3187">
            <v>9133</v>
          </cell>
          <cell r="Q3187" t="str">
            <v>C36717</v>
          </cell>
          <cell r="R3187">
            <v>40323</v>
          </cell>
          <cell r="S3187" t="str">
            <v>narlag</v>
          </cell>
          <cell r="U3187" t="str">
            <v>Reconductor Mink 7L4 from Wheeler St Recloser to Moulton St from 4/0 to 477 sp</v>
          </cell>
          <cell r="V3187" t="str">
            <v xml:space="preserve">  </v>
          </cell>
          <cell r="W3187" t="str">
            <v xml:space="preserve">  </v>
          </cell>
          <cell r="X3187" t="str">
            <v>Div Ops-NE Electric</v>
          </cell>
          <cell r="Y3187" t="str">
            <v>75005310E</v>
          </cell>
          <cell r="Z3187" t="str">
            <v>MAE1000 - MA Electric Distribution PC</v>
          </cell>
          <cell r="AA3187" t="str">
            <v>NONE</v>
          </cell>
          <cell r="AB3187" t="str">
            <v>MASS PLANT - MA 5310 - MAE1000</v>
          </cell>
          <cell r="AE3187">
            <v>0</v>
          </cell>
        </row>
        <row r="3188">
          <cell r="A3188" t="str">
            <v>C036718</v>
          </cell>
          <cell r="B3188">
            <v>5310</v>
          </cell>
          <cell r="D3188" t="str">
            <v>DOTR-MHD#604729 Lake Quinsigmond</v>
          </cell>
          <cell r="E3188" t="str">
            <v>P_Electric Distribution Line MA</v>
          </cell>
          <cell r="F3188" t="str">
            <v>USSC-13-221</v>
          </cell>
          <cell r="G3188" t="str">
            <v>49</v>
          </cell>
          <cell r="H3188" t="str">
            <v>18</v>
          </cell>
          <cell r="I3188" t="str">
            <v>WYMAN, ANNE</v>
          </cell>
          <cell r="J3188" t="str">
            <v>Statutory/Regulatory</v>
          </cell>
          <cell r="K3188" t="str">
            <v>D_Non-REP LINE OTHER</v>
          </cell>
          <cell r="L3188" t="str">
            <v>Public Requirements</v>
          </cell>
          <cell r="M3188" t="str">
            <v>Specific</v>
          </cell>
          <cell r="O3188" t="str">
            <v>open</v>
          </cell>
          <cell r="P3188">
            <v>8034</v>
          </cell>
          <cell r="Q3188" t="str">
            <v>C36718</v>
          </cell>
          <cell r="R3188">
            <v>40323</v>
          </cell>
          <cell r="S3188" t="str">
            <v>osimba</v>
          </cell>
          <cell r="U3188" t="str">
            <v>DOTR-MHD#604729 Lake Quinsigmond Bridge in Worecester: Preliminary engineering to determine the scope of work. (The design is going to be done by an external engineering firm through Tim's Moore's group)</v>
          </cell>
          <cell r="V3188" t="str">
            <v xml:space="preserve">This is a design built project so the contractor will be responsible to reimburse National Grid for its work on the project </v>
          </cell>
          <cell r="W3188" t="str">
            <v>Our work is being done in support of MHD#604729</v>
          </cell>
          <cell r="X3188" t="str">
            <v>Div Ops-NE Electric</v>
          </cell>
          <cell r="Y3188" t="str">
            <v>75005310E</v>
          </cell>
          <cell r="Z3188" t="str">
            <v>MAE1000 - MA Electric Distribution PC</v>
          </cell>
          <cell r="AA3188" t="str">
            <v>NONE</v>
          </cell>
          <cell r="AB3188" t="str">
            <v>MASS PLANT - MA 5310 - MAE1000</v>
          </cell>
          <cell r="AC3188" t="str">
            <v>A5 C3 X1</v>
          </cell>
          <cell r="AE3188">
            <v>5</v>
          </cell>
          <cell r="AF3188" t="str">
            <v>5</v>
          </cell>
          <cell r="AG3188">
            <v>41417</v>
          </cell>
          <cell r="AH3188">
            <v>2275000</v>
          </cell>
          <cell r="AI3188" t="str">
            <v>1.10</v>
          </cell>
          <cell r="AJ3188" t="str">
            <v>1.10</v>
          </cell>
        </row>
        <row r="3189">
          <cell r="A3189" t="str">
            <v>C036826</v>
          </cell>
          <cell r="B3189">
            <v>5310</v>
          </cell>
          <cell r="D3189" t="str">
            <v>Hamilton Canal Project</v>
          </cell>
          <cell r="E3189" t="str">
            <v>P_Electric Distribution Line MA</v>
          </cell>
          <cell r="G3189" t="str">
            <v>49</v>
          </cell>
          <cell r="H3189" t="str">
            <v>NONE</v>
          </cell>
          <cell r="J3189" t="str">
            <v>Statutory/Regulatory</v>
          </cell>
          <cell r="L3189" t="str">
            <v>New Business - Commercial</v>
          </cell>
          <cell r="M3189" t="str">
            <v>Specific</v>
          </cell>
          <cell r="O3189" t="str">
            <v>open</v>
          </cell>
          <cell r="P3189">
            <v>8152</v>
          </cell>
          <cell r="Q3189" t="str">
            <v>C36826</v>
          </cell>
          <cell r="R3189">
            <v>40330</v>
          </cell>
          <cell r="S3189" t="str">
            <v>moarka</v>
          </cell>
          <cell r="U3189" t="str">
            <v>New Comm/Res development for City of Lowell.  Customer to install 5MH, 1HH, 2 Pads and conduit.  NG to install Cable and switchgear and two XFMR's.</v>
          </cell>
          <cell r="V3189" t="str">
            <v xml:space="preserve">  </v>
          </cell>
          <cell r="W3189" t="str">
            <v xml:space="preserve">  </v>
          </cell>
          <cell r="X3189" t="str">
            <v>Conversion Only</v>
          </cell>
          <cell r="Y3189" t="str">
            <v>99995310E</v>
          </cell>
          <cell r="Z3189" t="str">
            <v>MAE1000 - MA Electric Distribution PC</v>
          </cell>
          <cell r="AA3189" t="str">
            <v>NONE</v>
          </cell>
          <cell r="AB3189" t="str">
            <v>MASS PLANT - MA 5310 - MAE1000</v>
          </cell>
          <cell r="AC3189" t="str">
            <v>A1 C0 X0</v>
          </cell>
          <cell r="AE3189">
            <v>1</v>
          </cell>
          <cell r="AF3189" t="str">
            <v>1</v>
          </cell>
          <cell r="AG3189">
            <v>40378</v>
          </cell>
          <cell r="AH3189">
            <v>230544.37</v>
          </cell>
        </row>
        <row r="3190">
          <cell r="A3190" t="str">
            <v>C036840</v>
          </cell>
          <cell r="B3190">
            <v>5310</v>
          </cell>
          <cell r="D3190" t="str">
            <v>DOTR-MHD#603671 Mill Street</v>
          </cell>
          <cell r="E3190" t="str">
            <v>P_Electric Distribution Line MA</v>
          </cell>
          <cell r="G3190" t="str">
            <v>49</v>
          </cell>
          <cell r="H3190" t="str">
            <v>NONE</v>
          </cell>
          <cell r="I3190" t="str">
            <v>WYMAN, ANNE</v>
          </cell>
          <cell r="J3190" t="str">
            <v>Statutory/Regulatory</v>
          </cell>
          <cell r="L3190" t="str">
            <v>Public Requirements</v>
          </cell>
          <cell r="M3190" t="str">
            <v>Specific</v>
          </cell>
          <cell r="O3190" t="str">
            <v>Closed</v>
          </cell>
          <cell r="P3190">
            <v>8017</v>
          </cell>
          <cell r="Q3190" t="str">
            <v>C36840</v>
          </cell>
          <cell r="R3190">
            <v>40331</v>
          </cell>
          <cell r="S3190" t="str">
            <v>osimba</v>
          </cell>
          <cell r="U3190" t="str">
            <v>DOTR-MHD#603671 Mill Street over Nissitissit in Pepperell Mass: Preliminary engineering to determine the scope of wok.</v>
          </cell>
          <cell r="V3190" t="str">
            <v xml:space="preserve">This is a Reimbursable Mass-DOT project. _x000D_
_x000D_
Resanction amount $10k to $49k submitted by Julie Spaziano. Document attached. Details on the Justification and Scope tab.   </v>
          </cell>
          <cell r="W3190" t="str">
            <v>Our work is being done in support of Mass-DOT 603671</v>
          </cell>
          <cell r="X3190" t="str">
            <v>Div Ops-NE Electric</v>
          </cell>
          <cell r="Y3190" t="str">
            <v>75005310E</v>
          </cell>
          <cell r="Z3190" t="str">
            <v>MAE1000 - MA Electric Distribution PC</v>
          </cell>
          <cell r="AA3190" t="str">
            <v>NONE</v>
          </cell>
          <cell r="AB3190" t="str">
            <v>MASS PLANT - MA 5310 - MAE1000</v>
          </cell>
          <cell r="AE3190">
            <v>2</v>
          </cell>
          <cell r="AF3190" t="str">
            <v>2</v>
          </cell>
          <cell r="AG3190">
            <v>41667</v>
          </cell>
          <cell r="AH3190">
            <v>45000</v>
          </cell>
          <cell r="AI3190">
            <v>1</v>
          </cell>
          <cell r="AJ3190">
            <v>1</v>
          </cell>
          <cell r="AK3190">
            <v>1</v>
          </cell>
          <cell r="AL3190">
            <v>0</v>
          </cell>
          <cell r="AM3190">
            <v>1</v>
          </cell>
          <cell r="AN3190">
            <v>1</v>
          </cell>
        </row>
        <row r="3191">
          <cell r="A3191" t="str">
            <v>C036842</v>
          </cell>
          <cell r="B3191">
            <v>5310</v>
          </cell>
          <cell r="D3191" t="str">
            <v>DOTR-MHD#603006 Brooks Pond Road</v>
          </cell>
          <cell r="E3191" t="str">
            <v>P_Electric Distribution Line MA</v>
          </cell>
          <cell r="G3191" t="str">
            <v>49</v>
          </cell>
          <cell r="H3191" t="str">
            <v>NONE</v>
          </cell>
          <cell r="I3191" t="str">
            <v>WYMAN, ANNE</v>
          </cell>
          <cell r="J3191" t="str">
            <v>Statutory/Regulatory</v>
          </cell>
          <cell r="L3191" t="str">
            <v>Public Requirements</v>
          </cell>
          <cell r="M3191" t="str">
            <v>Specific</v>
          </cell>
          <cell r="O3191" t="str">
            <v>Closed</v>
          </cell>
          <cell r="P3191">
            <v>8008</v>
          </cell>
          <cell r="Q3191" t="str">
            <v>C36842</v>
          </cell>
          <cell r="R3191">
            <v>40331</v>
          </cell>
          <cell r="S3191" t="str">
            <v>osimba</v>
          </cell>
          <cell r="U3191" t="str">
            <v>DOTR-MHD#603006 Brooks Pond Road in Spencer Mass: Preliminary engineering to determine the scope of work.</v>
          </cell>
          <cell r="V3191" t="str">
            <v>This is a reimbursable Mass-DOT project</v>
          </cell>
          <cell r="W3191" t="str">
            <v>Our work is being done in support of Mass-DOT 603006</v>
          </cell>
          <cell r="X3191" t="str">
            <v>Div Ops-NE Electric</v>
          </cell>
          <cell r="Y3191" t="str">
            <v>75005310E</v>
          </cell>
          <cell r="Z3191" t="str">
            <v>MAE1000 - MA Electric Distribution PC</v>
          </cell>
          <cell r="AA3191" t="str">
            <v>NONE</v>
          </cell>
          <cell r="AB3191" t="str">
            <v>MASS PLANT - MA 5310 - MAE1000</v>
          </cell>
          <cell r="AE3191">
            <v>1</v>
          </cell>
          <cell r="AF3191" t="str">
            <v>1</v>
          </cell>
          <cell r="AG3191">
            <v>40331</v>
          </cell>
          <cell r="AH3191">
            <v>5000</v>
          </cell>
          <cell r="AI3191">
            <v>1</v>
          </cell>
          <cell r="AJ3191">
            <v>1</v>
          </cell>
          <cell r="AK3191">
            <v>1</v>
          </cell>
          <cell r="AL3191">
            <v>0</v>
          </cell>
          <cell r="AM3191">
            <v>1</v>
          </cell>
          <cell r="AN3191">
            <v>1</v>
          </cell>
        </row>
        <row r="3192">
          <cell r="A3192" t="str">
            <v>C036868</v>
          </cell>
          <cell r="B3192">
            <v>5310</v>
          </cell>
          <cell r="D3192" t="str">
            <v>Relocating Lackey Dam and the Depot</v>
          </cell>
          <cell r="E3192" t="str">
            <v>P_Electric GenPlant Fac IT Share MA</v>
          </cell>
          <cell r="G3192" t="str">
            <v>NONE</v>
          </cell>
          <cell r="H3192" t="str">
            <v>NONE</v>
          </cell>
          <cell r="L3192" t="str">
            <v>Facilities</v>
          </cell>
          <cell r="O3192" t="str">
            <v>Closed</v>
          </cell>
          <cell r="Q3192" t="str">
            <v>C36868</v>
          </cell>
          <cell r="R3192">
            <v>40337</v>
          </cell>
          <cell r="S3192" t="str">
            <v>kendra</v>
          </cell>
          <cell r="U3192" t="str">
            <v>Design, fencing and electrical work to accommodate the Depot and Lackey Dam moves.</v>
          </cell>
          <cell r="V3192" t="str">
            <v xml:space="preserve">  </v>
          </cell>
          <cell r="W3192" t="str">
            <v xml:space="preserve">  </v>
          </cell>
          <cell r="X3192" t="str">
            <v>Div Ops-NE Electric</v>
          </cell>
          <cell r="Y3192" t="str">
            <v>75005310E</v>
          </cell>
          <cell r="Z3192" t="str">
            <v>MAE1000 - MA Electric Distribution PC</v>
          </cell>
          <cell r="AA3192" t="str">
            <v>NONE</v>
          </cell>
          <cell r="AB3192" t="str">
            <v>SOLAR SITE - MAIN ST. NORTHBRIDGE</v>
          </cell>
          <cell r="AE3192">
            <v>1</v>
          </cell>
          <cell r="AF3192" t="str">
            <v>1</v>
          </cell>
          <cell r="AG3192">
            <v>40337</v>
          </cell>
          <cell r="AH3192">
            <v>57000</v>
          </cell>
          <cell r="AI3192">
            <v>1</v>
          </cell>
          <cell r="AJ3192">
            <v>1</v>
          </cell>
          <cell r="AK3192">
            <v>1</v>
          </cell>
          <cell r="AL3192">
            <v>0</v>
          </cell>
          <cell r="AM3192">
            <v>1</v>
          </cell>
          <cell r="AN3192">
            <v>1</v>
          </cell>
        </row>
        <row r="3193">
          <cell r="A3193" t="str">
            <v>C036870</v>
          </cell>
          <cell r="B3193">
            <v>5310</v>
          </cell>
          <cell r="D3193" t="str">
            <v>Nahant Causeway Reconstruction</v>
          </cell>
          <cell r="E3193" t="str">
            <v>P_Electric Distribution Line MA</v>
          </cell>
          <cell r="G3193" t="str">
            <v>49</v>
          </cell>
          <cell r="H3193" t="str">
            <v>NONE</v>
          </cell>
          <cell r="J3193" t="str">
            <v>Statutory/Regulatory</v>
          </cell>
          <cell r="L3193" t="str">
            <v>Public Requirements</v>
          </cell>
          <cell r="M3193" t="str">
            <v>Specific</v>
          </cell>
          <cell r="O3193" t="str">
            <v>Closed</v>
          </cell>
          <cell r="P3193">
            <v>8326</v>
          </cell>
          <cell r="Q3193" t="str">
            <v>C36870</v>
          </cell>
          <cell r="R3193">
            <v>40337</v>
          </cell>
          <cell r="S3193" t="str">
            <v>moarka</v>
          </cell>
          <cell r="U3193" t="str">
            <v>Relocate lights to temp pole line.  Install 47 poles, OH conductors.  Remove old equipment.</v>
          </cell>
          <cell r="V3193" t="str">
            <v xml:space="preserve">  </v>
          </cell>
          <cell r="W3193" t="str">
            <v xml:space="preserve">  </v>
          </cell>
          <cell r="X3193" t="str">
            <v>Div Ops-NE Electric</v>
          </cell>
          <cell r="Y3193" t="str">
            <v>75005310E</v>
          </cell>
          <cell r="Z3193" t="str">
            <v>MAE1000 - MA Electric Distribution PC</v>
          </cell>
          <cell r="AA3193" t="str">
            <v>NONE</v>
          </cell>
          <cell r="AB3193" t="str">
            <v>MASS PLANT - MA 5310 - MAE1000</v>
          </cell>
          <cell r="AE3193">
            <v>1</v>
          </cell>
          <cell r="AF3193" t="str">
            <v>1</v>
          </cell>
          <cell r="AG3193">
            <v>40341</v>
          </cell>
          <cell r="AH3193">
            <v>302500</v>
          </cell>
          <cell r="AI3193">
            <v>0</v>
          </cell>
          <cell r="AJ3193">
            <v>0</v>
          </cell>
          <cell r="AK3193">
            <v>0</v>
          </cell>
          <cell r="AL3193">
            <v>0</v>
          </cell>
          <cell r="AM3193">
            <v>1</v>
          </cell>
          <cell r="AN3193">
            <v>1</v>
          </cell>
        </row>
        <row r="3194">
          <cell r="A3194" t="str">
            <v>C036882</v>
          </cell>
          <cell r="B3194">
            <v>5310</v>
          </cell>
          <cell r="D3194" t="str">
            <v>DOTR-MHD#602540 Rte 19</v>
          </cell>
          <cell r="E3194" t="str">
            <v>P_Electric Distribution Line MA</v>
          </cell>
          <cell r="G3194" t="str">
            <v>49</v>
          </cell>
          <cell r="H3194" t="str">
            <v>NONE</v>
          </cell>
          <cell r="J3194" t="str">
            <v>Statutory/Regulatory</v>
          </cell>
          <cell r="L3194" t="str">
            <v>Public Requirements</v>
          </cell>
          <cell r="M3194" t="str">
            <v>Specific</v>
          </cell>
          <cell r="O3194" t="str">
            <v>cancelled</v>
          </cell>
          <cell r="P3194">
            <v>8005</v>
          </cell>
          <cell r="Q3194" t="str">
            <v>C36882</v>
          </cell>
          <cell r="R3194">
            <v>40339</v>
          </cell>
          <cell r="S3194" t="str">
            <v>osimba</v>
          </cell>
          <cell r="U3194" t="str">
            <v>DOTR-MHD#602540 Rte 19 over Mill Brook: Preliminary engineering to determine the scope of work</v>
          </cell>
          <cell r="V3194" t="str">
            <v xml:space="preserve">This is a reimbursable Mass-DOT project </v>
          </cell>
          <cell r="W3194" t="str">
            <v>Our work is done in support of Mass-DOT project # 602540</v>
          </cell>
          <cell r="X3194" t="str">
            <v>Div Ops-NE Electric</v>
          </cell>
          <cell r="Y3194" t="str">
            <v>75005310E</v>
          </cell>
          <cell r="Z3194" t="str">
            <v>MAE1000 - MA Electric Distribution PC</v>
          </cell>
          <cell r="AA3194" t="str">
            <v>NONE</v>
          </cell>
          <cell r="AB3194" t="str">
            <v>MASS PLANT - MA 5310 - MAE1000</v>
          </cell>
          <cell r="AE3194">
            <v>1</v>
          </cell>
          <cell r="AF3194" t="str">
            <v>1</v>
          </cell>
          <cell r="AG3194">
            <v>40345</v>
          </cell>
          <cell r="AH3194">
            <v>10000</v>
          </cell>
          <cell r="AK3194">
            <v>41509</v>
          </cell>
        </row>
        <row r="3195">
          <cell r="A3195" t="str">
            <v>C036883</v>
          </cell>
          <cell r="B3195">
            <v>5310</v>
          </cell>
          <cell r="D3195" t="str">
            <v>DOTR-MHD#603725 Lowell Connector</v>
          </cell>
          <cell r="E3195" t="str">
            <v>P_Electric Distribution Line MA</v>
          </cell>
          <cell r="G3195" t="str">
            <v>49</v>
          </cell>
          <cell r="H3195" t="str">
            <v>15</v>
          </cell>
          <cell r="I3195" t="str">
            <v>OSIMBONI, AYO</v>
          </cell>
          <cell r="J3195" t="str">
            <v>Statutory/Regulatory</v>
          </cell>
          <cell r="K3195" t="str">
            <v>D_Non-REP LINE OTHER</v>
          </cell>
          <cell r="L3195" t="str">
            <v>Public Requirements</v>
          </cell>
          <cell r="M3195" t="str">
            <v>Specific</v>
          </cell>
          <cell r="O3195" t="str">
            <v>Closed</v>
          </cell>
          <cell r="P3195">
            <v>8021</v>
          </cell>
          <cell r="Q3195" t="str">
            <v>C36883</v>
          </cell>
          <cell r="R3195">
            <v>40339</v>
          </cell>
          <cell r="S3195" t="str">
            <v>osimba</v>
          </cell>
          <cell r="U3195" t="str">
            <v>DOTR-MHD#603725 Lowell Connector: preliminary engineering to determine the scope of work.</v>
          </cell>
          <cell r="V3195" t="str">
            <v>This is a reimbursable Mass-DOT project</v>
          </cell>
          <cell r="W3195" t="str">
            <v>Our work is being done in support of Mass_DOT MHD#603725</v>
          </cell>
          <cell r="X3195" t="str">
            <v>Div Ops-NE Electric</v>
          </cell>
          <cell r="Y3195" t="str">
            <v>75005310E</v>
          </cell>
          <cell r="Z3195" t="str">
            <v>MAE1000 - MA Electric Distribution PC</v>
          </cell>
          <cell r="AA3195" t="str">
            <v>NONE</v>
          </cell>
          <cell r="AB3195" t="str">
            <v>MASS PLANT - MA 5310 - MAE1000</v>
          </cell>
          <cell r="AE3195">
            <v>2</v>
          </cell>
          <cell r="AF3195" t="str">
            <v>2</v>
          </cell>
          <cell r="AG3195">
            <v>41213</v>
          </cell>
          <cell r="AH3195">
            <v>158326</v>
          </cell>
          <cell r="AI3195">
            <v>0</v>
          </cell>
          <cell r="AJ3195">
            <v>1</v>
          </cell>
          <cell r="AK3195">
            <v>1</v>
          </cell>
          <cell r="AL3195">
            <v>0</v>
          </cell>
          <cell r="AM3195">
            <v>1</v>
          </cell>
          <cell r="AN3195">
            <v>1</v>
          </cell>
        </row>
        <row r="3196">
          <cell r="A3196" t="str">
            <v>C036906</v>
          </cell>
          <cell r="B3196">
            <v>5310</v>
          </cell>
          <cell r="D3196" t="str">
            <v>Replace Epoxy Bushings on SP SG6</v>
          </cell>
          <cell r="E3196" t="str">
            <v>P_Electric Distribution Sub MA</v>
          </cell>
          <cell r="G3196" t="str">
            <v>44</v>
          </cell>
          <cell r="H3196" t="str">
            <v>15</v>
          </cell>
          <cell r="J3196" t="str">
            <v>Damage/Failure</v>
          </cell>
          <cell r="K3196" t="str">
            <v>D_Non-REP SUB OTHER</v>
          </cell>
          <cell r="L3196" t="str">
            <v>Damage/Failure</v>
          </cell>
          <cell r="M3196" t="str">
            <v>Program</v>
          </cell>
          <cell r="O3196" t="str">
            <v>Closed</v>
          </cell>
          <cell r="P3196">
            <v>7472</v>
          </cell>
          <cell r="Q3196" t="str">
            <v>C36906</v>
          </cell>
          <cell r="R3196">
            <v>40344</v>
          </cell>
          <cell r="S3196" t="str">
            <v>lawrem</v>
          </cell>
          <cell r="U3196" t="str">
            <v>Westinghouse/Siemens SP breakers which have epoxy bushings need to be changed over to porcelain due to safety risk of violent failure.  Please refer to SMB401.06.E.001 for details.</v>
          </cell>
          <cell r="V3196" t="str">
            <v>This request is for the only DxD asset affected by SMB401.06.E.001 at Ward Hill C1234._x000D_
_x000D_
suspended as per Flynn, Janice email on 2/6/12 - projects do not have DOA authorization and were not in the current year budget</v>
          </cell>
          <cell r="W3196" t="str">
            <v>Westinghouse/Siemens SP breakers which have epoxy bushings need to be changed over to porcelain due to safety risk of violent failure.  Please refer to SMB401.06.E.001 for details.</v>
          </cell>
          <cell r="X3196" t="str">
            <v>Conversion Only</v>
          </cell>
          <cell r="Y3196" t="str">
            <v>99995310E</v>
          </cell>
          <cell r="Z3196" t="str">
            <v>MAE1000 - MA Electric Distribution PC</v>
          </cell>
          <cell r="AA3196" t="str">
            <v>NONE</v>
          </cell>
          <cell r="AB3196" t="str">
            <v>SUB #43 WARD HILL - OFF CROSS ROAD,</v>
          </cell>
          <cell r="AE3196">
            <v>1</v>
          </cell>
          <cell r="AF3196" t="str">
            <v>1</v>
          </cell>
          <cell r="AG3196">
            <v>40347</v>
          </cell>
          <cell r="AH3196">
            <v>71000</v>
          </cell>
          <cell r="AI3196">
            <v>1</v>
          </cell>
          <cell r="AJ3196">
            <v>1</v>
          </cell>
          <cell r="AK3196">
            <v>1</v>
          </cell>
          <cell r="AL3196">
            <v>0</v>
          </cell>
          <cell r="AM3196">
            <v>1</v>
          </cell>
          <cell r="AN3196">
            <v>1</v>
          </cell>
        </row>
        <row r="3197">
          <cell r="A3197" t="str">
            <v>C036908</v>
          </cell>
          <cell r="B3197">
            <v>5310</v>
          </cell>
          <cell r="D3197" t="str">
            <v>Jordan Dairy Farm.</v>
          </cell>
          <cell r="E3197" t="str">
            <v>P_Electric Distribution Line MA</v>
          </cell>
          <cell r="G3197" t="str">
            <v>49</v>
          </cell>
          <cell r="H3197" t="str">
            <v>NONE</v>
          </cell>
          <cell r="J3197" t="str">
            <v>Statutory/Regulatory</v>
          </cell>
          <cell r="L3197" t="str">
            <v>Public Requirements</v>
          </cell>
          <cell r="M3197" t="str">
            <v>Specific</v>
          </cell>
          <cell r="O3197" t="str">
            <v>Closed</v>
          </cell>
          <cell r="P3197">
            <v>8251</v>
          </cell>
          <cell r="Q3197" t="str">
            <v>C36908</v>
          </cell>
          <cell r="R3197">
            <v>40345</v>
          </cell>
          <cell r="S3197" t="str">
            <v>moarka</v>
          </cell>
          <cell r="U3197" t="str">
            <v>3 phase line extension to a riser pole to a 500kva transformer</v>
          </cell>
          <cell r="V3197" t="str">
            <v xml:space="preserve">  </v>
          </cell>
          <cell r="W3197" t="str">
            <v xml:space="preserve">  </v>
          </cell>
          <cell r="X3197" t="str">
            <v>Div Ops-NE Electric</v>
          </cell>
          <cell r="Y3197" t="str">
            <v>75005310E</v>
          </cell>
          <cell r="Z3197" t="str">
            <v>MAE1000 - MA Electric Distribution PC</v>
          </cell>
          <cell r="AA3197" t="str">
            <v>NONE</v>
          </cell>
          <cell r="AB3197" t="str">
            <v>MASS PLANT - MA 5310 - MAE1000</v>
          </cell>
          <cell r="AE3197">
            <v>1</v>
          </cell>
          <cell r="AF3197" t="str">
            <v>1</v>
          </cell>
          <cell r="AG3197">
            <v>40378</v>
          </cell>
          <cell r="AH3197">
            <v>148997</v>
          </cell>
          <cell r="AI3197">
            <v>0</v>
          </cell>
          <cell r="AJ3197">
            <v>1</v>
          </cell>
          <cell r="AK3197">
            <v>1</v>
          </cell>
          <cell r="AL3197">
            <v>0</v>
          </cell>
          <cell r="AM3197">
            <v>1</v>
          </cell>
          <cell r="AN3197">
            <v>1</v>
          </cell>
        </row>
        <row r="3198">
          <cell r="A3198" t="str">
            <v>C036988</v>
          </cell>
          <cell r="B3198">
            <v>5310</v>
          </cell>
          <cell r="D3198" t="str">
            <v>East Holbrook Breakers replacement</v>
          </cell>
          <cell r="E3198" t="str">
            <v>P_Electric Transmission Sub MA</v>
          </cell>
          <cell r="F3198" t="str">
            <v>USSC-13-238 v2</v>
          </cell>
          <cell r="G3198" t="str">
            <v>49</v>
          </cell>
          <cell r="H3198" t="str">
            <v>18</v>
          </cell>
          <cell r="I3198" t="str">
            <v>KELLY, MICHAEL</v>
          </cell>
          <cell r="J3198" t="str">
            <v>System Capacity &amp; Performance</v>
          </cell>
          <cell r="K3198" t="str">
            <v>T_Other Syst Capacity &amp; Performance</v>
          </cell>
          <cell r="M3198" t="str">
            <v>Specific</v>
          </cell>
          <cell r="O3198" t="str">
            <v>open</v>
          </cell>
          <cell r="P3198">
            <v>11978</v>
          </cell>
          <cell r="Q3198" t="str">
            <v>C36988</v>
          </cell>
          <cell r="R3198">
            <v>40351</v>
          </cell>
          <cell r="S3198" t="str">
            <v>liuyun</v>
          </cell>
          <cell r="U3198" t="str">
            <v>East Holbrook Breakers replacement</v>
          </cell>
          <cell r="V3198" t="str">
            <v xml:space="preserve">LSP - Transmission Planning Yunzhe Liu </v>
          </cell>
          <cell r="W3198" t="str">
            <v>Safety drives the replacement of the East Holbrook circuit breakers. This circuit breaker is currently overdutied. The risk score for the East Holbrook circuit breakers replacement was determined as Risk Score 44 due to safety as "Reliability" the primary</v>
          </cell>
          <cell r="X3198" t="str">
            <v>Div Ops-NE Electric</v>
          </cell>
          <cell r="Y3198" t="str">
            <v>75005310T</v>
          </cell>
          <cell r="Z3198" t="str">
            <v>FRT5000 - FR Transmission Profit Center</v>
          </cell>
          <cell r="AA3198" t="str">
            <v>NONE</v>
          </cell>
          <cell r="AB3198" t="str">
            <v>SUB #2 EAST HOLBROOK, HOLBROOK</v>
          </cell>
          <cell r="AC3198" t="str">
            <v>A1 C0 X0</v>
          </cell>
          <cell r="AE3198">
            <v>7</v>
          </cell>
          <cell r="AF3198" t="str">
            <v>7</v>
          </cell>
          <cell r="AG3198">
            <v>41550</v>
          </cell>
          <cell r="AH3198">
            <v>1950000</v>
          </cell>
          <cell r="AI3198" t="str">
            <v>1.10</v>
          </cell>
          <cell r="AJ3198" t="str">
            <v>.90</v>
          </cell>
        </row>
        <row r="3199">
          <cell r="A3199" t="str">
            <v>C037007</v>
          </cell>
          <cell r="B3199">
            <v>5310</v>
          </cell>
          <cell r="D3199" t="str">
            <v>Lynn Community Health</v>
          </cell>
          <cell r="E3199" t="str">
            <v>P_Electric Distribution Line MA</v>
          </cell>
          <cell r="G3199" t="str">
            <v>49</v>
          </cell>
          <cell r="H3199" t="str">
            <v>NONE</v>
          </cell>
          <cell r="I3199" t="str">
            <v>KERN, WILLIAM</v>
          </cell>
          <cell r="J3199" t="str">
            <v>Statutory/Regulatory</v>
          </cell>
          <cell r="K3199" t="str">
            <v>D_Non-REP LINE OTHER</v>
          </cell>
          <cell r="L3199" t="str">
            <v>New Business - Commercial</v>
          </cell>
          <cell r="M3199" t="str">
            <v>Specific</v>
          </cell>
          <cell r="O3199" t="str">
            <v>Closed</v>
          </cell>
          <cell r="P3199">
            <v>8271</v>
          </cell>
          <cell r="Q3199" t="str">
            <v>C37007</v>
          </cell>
          <cell r="R3199">
            <v>40353</v>
          </cell>
          <cell r="S3199" t="str">
            <v>moarka</v>
          </cell>
          <cell r="U3199" t="str">
            <v>Extending 1381 and 1382 feeders to site.  Anew SWGR and pad</v>
          </cell>
          <cell r="V3199" t="str">
            <v>Update DoA from $293,413 to $320K due to PPM conversion to PPL. $26,587 of capital was omitted in the conversion.</v>
          </cell>
          <cell r="W3199" t="str">
            <v>Serving load of a customer</v>
          </cell>
          <cell r="X3199" t="str">
            <v>Div Ops-NE Electric</v>
          </cell>
          <cell r="Y3199" t="str">
            <v>75005310E</v>
          </cell>
          <cell r="Z3199" t="str">
            <v>MAE1000 - MA Electric Distribution PC</v>
          </cell>
          <cell r="AA3199" t="str">
            <v>NONE</v>
          </cell>
          <cell r="AB3199" t="str">
            <v>MASS PLANT - MA 5310 - MAE1000</v>
          </cell>
          <cell r="AE3199">
            <v>3</v>
          </cell>
          <cell r="AF3199" t="str">
            <v>3</v>
          </cell>
          <cell r="AG3199">
            <v>41540</v>
          </cell>
          <cell r="AH3199">
            <v>320000</v>
          </cell>
          <cell r="AI3199">
            <v>0</v>
          </cell>
          <cell r="AJ3199">
            <v>0</v>
          </cell>
          <cell r="AK3199">
            <v>0</v>
          </cell>
          <cell r="AL3199">
            <v>0</v>
          </cell>
          <cell r="AM3199">
            <v>1</v>
          </cell>
          <cell r="AN3199">
            <v>1</v>
          </cell>
        </row>
        <row r="3200">
          <cell r="A3200" t="str">
            <v>C037043</v>
          </cell>
          <cell r="B3200">
            <v>5310</v>
          </cell>
          <cell r="D3200" t="str">
            <v>N Abtn 99W32 Ext 3ph Pond St</v>
          </cell>
          <cell r="E3200" t="str">
            <v>P_Electric Distribution Line MA</v>
          </cell>
          <cell r="G3200" t="str">
            <v>49</v>
          </cell>
          <cell r="H3200" t="str">
            <v>NONE</v>
          </cell>
          <cell r="I3200" t="str">
            <v>PANOS, RAFAEL</v>
          </cell>
          <cell r="J3200" t="str">
            <v>Statutory/Regulatory</v>
          </cell>
          <cell r="K3200" t="str">
            <v>D_Non-REP LINE OTHER</v>
          </cell>
          <cell r="L3200" t="str">
            <v>New Business - Commercial</v>
          </cell>
          <cell r="M3200" t="str">
            <v>Specific</v>
          </cell>
          <cell r="O3200" t="str">
            <v>Closed</v>
          </cell>
          <cell r="P3200">
            <v>8318</v>
          </cell>
          <cell r="Q3200" t="str">
            <v>C37043</v>
          </cell>
          <cell r="R3200">
            <v>40357</v>
          </cell>
          <cell r="S3200" t="str">
            <v>henryj</v>
          </cell>
          <cell r="U3200" t="str">
            <v>Extend 3ph - 477 AL spacer cable 1,600' on Pond St. to feed new 3ph customer.  Also, install 700' of #2 AL cable, 150kva xfmr, and miscellaneous OH &amp; UG equipment.</v>
          </cell>
          <cell r="V3200" t="str">
            <v xml:space="preserve">  </v>
          </cell>
          <cell r="W3200" t="str">
            <v xml:space="preserve">This construction is necessary to serve a new 3 phase customer on Pond St. in Weymouth with a 13.8 kV feeder (99W32).  _x000D_
_x000D_
There is existing 3 phase 4 kV a few sections away, however, the new customer would be at the end of a long sidetap with #6 cu wire </v>
          </cell>
          <cell r="X3200" t="str">
            <v>Div Ops-NE Electric</v>
          </cell>
          <cell r="Y3200" t="str">
            <v>75005310E</v>
          </cell>
          <cell r="Z3200" t="str">
            <v>MAE1000 - MA Electric Distribution PC</v>
          </cell>
          <cell r="AA3200" t="str">
            <v>NONE</v>
          </cell>
          <cell r="AB3200" t="str">
            <v>MASS PLANT - MA 5310 - MAE1000</v>
          </cell>
          <cell r="AE3200">
            <v>2</v>
          </cell>
          <cell r="AF3200" t="str">
            <v>2</v>
          </cell>
          <cell r="AG3200">
            <v>41213</v>
          </cell>
          <cell r="AH3200">
            <v>173000</v>
          </cell>
          <cell r="AI3200">
            <v>0</v>
          </cell>
          <cell r="AJ3200">
            <v>1</v>
          </cell>
          <cell r="AK3200">
            <v>1</v>
          </cell>
          <cell r="AL3200">
            <v>0</v>
          </cell>
          <cell r="AM3200">
            <v>1</v>
          </cell>
          <cell r="AN3200">
            <v>1</v>
          </cell>
        </row>
        <row r="3201">
          <cell r="A3201" t="str">
            <v>C037103</v>
          </cell>
          <cell r="B3201">
            <v>5310</v>
          </cell>
          <cell r="D3201" t="str">
            <v>DOTR-MHD#85500 Rte 122A</v>
          </cell>
          <cell r="E3201" t="str">
            <v>P_Electric Distribution Line MA</v>
          </cell>
          <cell r="G3201" t="str">
            <v>49</v>
          </cell>
          <cell r="H3201" t="str">
            <v>NONE</v>
          </cell>
          <cell r="I3201" t="str">
            <v>OAKES, JOHN</v>
          </cell>
          <cell r="J3201" t="str">
            <v>Statutory/Regulatory</v>
          </cell>
          <cell r="K3201" t="str">
            <v>D_Non-REP LINE OTHER</v>
          </cell>
          <cell r="L3201" t="str">
            <v>Public Requirements</v>
          </cell>
          <cell r="M3201" t="str">
            <v>Specific</v>
          </cell>
          <cell r="O3201" t="str">
            <v>cancelled</v>
          </cell>
          <cell r="P3201">
            <v>8047</v>
          </cell>
          <cell r="Q3201" t="str">
            <v>C37103</v>
          </cell>
          <cell r="R3201">
            <v>40365</v>
          </cell>
          <cell r="S3201" t="str">
            <v>osimba</v>
          </cell>
          <cell r="U3201" t="str">
            <v>DOTR-MHD#85500 Rete 122A over Blackston: Preilminary Engineering to determine the scope of work.</v>
          </cell>
          <cell r="V3201" t="str">
            <v xml:space="preserve">This is a reimbursable Mass_DOT project_x000D_
Cancel FP as per Ray Brothers email on 12/6/11. </v>
          </cell>
          <cell r="W3201" t="str">
            <v xml:space="preserve">  </v>
          </cell>
          <cell r="X3201" t="str">
            <v>Div Ops-NE Electric</v>
          </cell>
          <cell r="Y3201" t="str">
            <v>75005310E</v>
          </cell>
          <cell r="Z3201" t="str">
            <v>MAE1000 - MA Electric Distribution PC</v>
          </cell>
          <cell r="AA3201" t="str">
            <v>NONE</v>
          </cell>
          <cell r="AB3201" t="str">
            <v>MASS PLANT - MA 5310 - MAE1000</v>
          </cell>
          <cell r="AE3201">
            <v>0</v>
          </cell>
          <cell r="AK3201">
            <v>40883</v>
          </cell>
        </row>
        <row r="3202">
          <cell r="A3202" t="str">
            <v>C037107</v>
          </cell>
          <cell r="B3202">
            <v>5310</v>
          </cell>
          <cell r="C3202" t="str">
            <v>Distribution - NE North</v>
          </cell>
          <cell r="D3202" t="str">
            <v>IRURD Lordvale Estates  Grafton MA</v>
          </cell>
          <cell r="E3202" t="str">
            <v>P_Electric Distribution Line MA</v>
          </cell>
          <cell r="G3202" t="str">
            <v>36</v>
          </cell>
          <cell r="H3202" t="str">
            <v>20</v>
          </cell>
          <cell r="I3202" t="str">
            <v>RICHARD, JOHN</v>
          </cell>
          <cell r="J3202" t="str">
            <v>Asset Condition</v>
          </cell>
          <cell r="K3202" t="str">
            <v>D_REP-URD Cable Replacements</v>
          </cell>
          <cell r="L3202" t="str">
            <v>Asset Replacement</v>
          </cell>
          <cell r="M3202" t="str">
            <v>Specific</v>
          </cell>
          <cell r="O3202" t="str">
            <v>open</v>
          </cell>
          <cell r="P3202">
            <v>8263</v>
          </cell>
          <cell r="Q3202" t="str">
            <v>C37107</v>
          </cell>
          <cell r="R3202">
            <v>40366</v>
          </cell>
          <cell r="S3202" t="str">
            <v>walshn</v>
          </cell>
          <cell r="U3202" t="str">
            <v>Install 1,800' of three-phase and 1,100' of single-phase URD system at Lordvale Estates in Grafton, MA.</v>
          </cell>
          <cell r="V3202" t="str">
            <v xml:space="preserve">  </v>
          </cell>
          <cell r="W3202" t="str">
            <v xml:space="preserve">  </v>
          </cell>
          <cell r="X3202" t="str">
            <v>Div Ops-NE Electric</v>
          </cell>
          <cell r="Y3202" t="str">
            <v>75005310E</v>
          </cell>
          <cell r="Z3202" t="str">
            <v>MAE1000 - MA Electric Distribution PC</v>
          </cell>
          <cell r="AA3202" t="str">
            <v>NONE</v>
          </cell>
          <cell r="AB3202" t="str">
            <v>MASS PLANT - MA 5310 - MAE1000</v>
          </cell>
          <cell r="AC3202" t="str">
            <v>A2 C0 X0</v>
          </cell>
          <cell r="AE3202">
            <v>3</v>
          </cell>
          <cell r="AF3202" t="str">
            <v>3</v>
          </cell>
          <cell r="AG3202">
            <v>41213</v>
          </cell>
          <cell r="AH3202">
            <v>307641</v>
          </cell>
        </row>
        <row r="3203">
          <cell r="A3203" t="str">
            <v>C037109</v>
          </cell>
          <cell r="B3203">
            <v>5310</v>
          </cell>
          <cell r="D3203" t="str">
            <v>Leominster Ops Center Consolid-Eng</v>
          </cell>
          <cell r="E3203" t="str">
            <v>P_Electric GenPlant Fac IT Share MA</v>
          </cell>
          <cell r="G3203" t="str">
            <v>NONE</v>
          </cell>
          <cell r="H3203" t="str">
            <v>NONE</v>
          </cell>
          <cell r="I3203" t="str">
            <v>BURNS, PATRICK</v>
          </cell>
          <cell r="M3203" t="str">
            <v>Specific</v>
          </cell>
          <cell r="O3203" t="str">
            <v>Closed</v>
          </cell>
          <cell r="Q3203" t="str">
            <v>C37109</v>
          </cell>
          <cell r="R3203">
            <v>40367</v>
          </cell>
          <cell r="S3203" t="str">
            <v>delcam</v>
          </cell>
          <cell r="U3203" t="str">
            <v>Consolidate Leominster Operations Centers</v>
          </cell>
          <cell r="V3203" t="str">
            <v xml:space="preserve">  </v>
          </cell>
          <cell r="W3203" t="str">
            <v xml:space="preserve">  </v>
          </cell>
          <cell r="X3203" t="str">
            <v>Div Ops-NE Electric</v>
          </cell>
          <cell r="Y3203" t="str">
            <v>75005310E</v>
          </cell>
          <cell r="Z3203" t="str">
            <v>MAE1000 - MA Electric Distribution PC</v>
          </cell>
          <cell r="AA3203" t="str">
            <v>NONE</v>
          </cell>
          <cell r="AB3203" t="str">
            <v>SERVICE BLDG - 164 VISCOLOID AVENUE</v>
          </cell>
          <cell r="AE3203">
            <v>2</v>
          </cell>
          <cell r="AF3203" t="str">
            <v>2</v>
          </cell>
          <cell r="AG3203">
            <v>40689</v>
          </cell>
          <cell r="AH3203">
            <v>1056000</v>
          </cell>
          <cell r="AI3203">
            <v>0</v>
          </cell>
          <cell r="AJ3203">
            <v>0</v>
          </cell>
          <cell r="AK3203">
            <v>0</v>
          </cell>
          <cell r="AL3203">
            <v>1</v>
          </cell>
          <cell r="AM3203">
            <v>0</v>
          </cell>
          <cell r="AN3203">
            <v>1</v>
          </cell>
        </row>
        <row r="3204">
          <cell r="A3204" t="str">
            <v>C037122</v>
          </cell>
          <cell r="B3204">
            <v>5310</v>
          </cell>
          <cell r="D3204" t="str">
            <v>DOTNR-MHD#600214 Rte 125 S. Main</v>
          </cell>
          <cell r="E3204" t="str">
            <v>P_Electric Distribution Line MA</v>
          </cell>
          <cell r="G3204" t="str">
            <v>49</v>
          </cell>
          <cell r="H3204" t="str">
            <v>24</v>
          </cell>
          <cell r="I3204" t="str">
            <v>WYMAN, ANNE</v>
          </cell>
          <cell r="J3204" t="str">
            <v>Statutory/Regulatory</v>
          </cell>
          <cell r="K3204" t="str">
            <v>D_Non-REP LINE OTHER</v>
          </cell>
          <cell r="L3204" t="str">
            <v>Public Requirements</v>
          </cell>
          <cell r="M3204" t="str">
            <v>Specific</v>
          </cell>
          <cell r="O3204" t="str">
            <v>open</v>
          </cell>
          <cell r="P3204">
            <v>7966</v>
          </cell>
          <cell r="Q3204" t="str">
            <v>C37122</v>
          </cell>
          <cell r="R3204">
            <v>40372</v>
          </cell>
          <cell r="S3204" t="str">
            <v>osimba</v>
          </cell>
          <cell r="U3204" t="str">
            <v>DOTNR-MHD#600214 Rte 125 S. Main</v>
          </cell>
          <cell r="V3204" t="str">
            <v xml:space="preserve">This is a non reimbursable Mass-DOT project </v>
          </cell>
          <cell r="W3204" t="str">
            <v>Our work is being done in support of MHD#600214</v>
          </cell>
          <cell r="X3204" t="str">
            <v>Div Ops-NE Electric</v>
          </cell>
          <cell r="Y3204" t="str">
            <v>75005310E</v>
          </cell>
          <cell r="Z3204" t="str">
            <v>MAE1000 - MA Electric Distribution PC</v>
          </cell>
          <cell r="AA3204" t="str">
            <v>NONE</v>
          </cell>
          <cell r="AB3204" t="str">
            <v>MASS PLANT - MA 5310 - MAE1000</v>
          </cell>
          <cell r="AC3204" t="str">
            <v>A0 C2 X0</v>
          </cell>
          <cell r="AE3204">
            <v>2</v>
          </cell>
          <cell r="AF3204" t="str">
            <v>2</v>
          </cell>
          <cell r="AG3204">
            <v>41213</v>
          </cell>
          <cell r="AH3204">
            <v>500000</v>
          </cell>
        </row>
        <row r="3205">
          <cell r="A3205" t="str">
            <v>C037123</v>
          </cell>
          <cell r="B3205">
            <v>5310</v>
          </cell>
          <cell r="D3205" t="str">
            <v>DOT-MHD#603659 Salem Street</v>
          </cell>
          <cell r="E3205" t="str">
            <v>P_Electric Distribution Line MA</v>
          </cell>
          <cell r="G3205" t="str">
            <v>49</v>
          </cell>
          <cell r="H3205" t="str">
            <v>NONE</v>
          </cell>
          <cell r="J3205" t="str">
            <v>Statutory/Regulatory</v>
          </cell>
          <cell r="L3205" t="str">
            <v>Public Requirements</v>
          </cell>
          <cell r="M3205" t="str">
            <v>Specific</v>
          </cell>
          <cell r="O3205" t="str">
            <v>cancelled</v>
          </cell>
          <cell r="P3205">
            <v>7957</v>
          </cell>
          <cell r="Q3205" t="str">
            <v>C37123</v>
          </cell>
          <cell r="R3205">
            <v>40372</v>
          </cell>
          <cell r="S3205" t="str">
            <v>osimba</v>
          </cell>
          <cell r="U3205" t="str">
            <v>DOT-MHD#603659 Salem Street over MBTA and Pan AM RR: Preliminary engineering to determine the scope of work.</v>
          </cell>
          <cell r="V3205" t="str">
            <v>Thsi is a reimbursable Mass-DOT project</v>
          </cell>
          <cell r="W3205" t="str">
            <v>Our work is being done in support of Mass-DOT C37123</v>
          </cell>
          <cell r="X3205" t="str">
            <v>Div Ops-NE Electric</v>
          </cell>
          <cell r="Y3205" t="str">
            <v>75005310E</v>
          </cell>
          <cell r="Z3205" t="str">
            <v>MAE1000 - MA Electric Distribution PC</v>
          </cell>
          <cell r="AA3205" t="str">
            <v>NONE</v>
          </cell>
          <cell r="AB3205" t="str">
            <v>MASS PLANT - MA 5310 - MAE1000</v>
          </cell>
          <cell r="AE3205">
            <v>0</v>
          </cell>
          <cell r="AK3205">
            <v>41631</v>
          </cell>
        </row>
        <row r="3206">
          <cell r="A3206" t="str">
            <v>C037124</v>
          </cell>
          <cell r="B3206">
            <v>5310</v>
          </cell>
          <cell r="D3206" t="str">
            <v>DOT-#604506 Rte 122, Northbridge</v>
          </cell>
          <cell r="E3206" t="str">
            <v>P_Electric Distribution Line MA</v>
          </cell>
          <cell r="G3206" t="str">
            <v>49</v>
          </cell>
          <cell r="H3206" t="str">
            <v>15</v>
          </cell>
          <cell r="I3206" t="str">
            <v>CAPOBIANCO, THOMAS</v>
          </cell>
          <cell r="J3206" t="str">
            <v>Statutory/Regulatory</v>
          </cell>
          <cell r="L3206" t="str">
            <v>Public Requirements</v>
          </cell>
          <cell r="M3206" t="str">
            <v>Specific</v>
          </cell>
          <cell r="O3206" t="str">
            <v>open</v>
          </cell>
          <cell r="P3206">
            <v>7959</v>
          </cell>
          <cell r="Q3206" t="str">
            <v>C37124</v>
          </cell>
          <cell r="R3206">
            <v>40373</v>
          </cell>
          <cell r="S3206" t="str">
            <v>osimba</v>
          </cell>
          <cell r="U3206" t="str">
            <v>DOT-MHD#604506 Rte 122 over Blackstone River in Northbridge: Preliminary engineering to determine the scope of work.</v>
          </cell>
          <cell r="V3206" t="str">
            <v xml:space="preserve">This is a reimbursable Mass-DOT project </v>
          </cell>
          <cell r="W3206" t="str">
            <v>Our work is being done in support of Mass-DOT project # 604506</v>
          </cell>
          <cell r="X3206" t="str">
            <v>Div Ops-NE Electric</v>
          </cell>
          <cell r="Y3206" t="str">
            <v>75005310E</v>
          </cell>
          <cell r="Z3206" t="str">
            <v>MAE1000 - MA Electric Distribution PC</v>
          </cell>
          <cell r="AA3206" t="str">
            <v>NONE</v>
          </cell>
          <cell r="AB3206" t="str">
            <v>MASS PLANT - MA 5310 - MAE1000</v>
          </cell>
          <cell r="AC3206" t="str">
            <v>A1 C2 X1</v>
          </cell>
          <cell r="AE3206">
            <v>1</v>
          </cell>
          <cell r="AF3206" t="str">
            <v>1</v>
          </cell>
          <cell r="AG3206">
            <v>40373</v>
          </cell>
          <cell r="AH3206">
            <v>30000</v>
          </cell>
        </row>
        <row r="3207">
          <cell r="A3207" t="str">
            <v>C037162</v>
          </cell>
          <cell r="B3207">
            <v>5310</v>
          </cell>
          <cell r="D3207" t="str">
            <v>118 4th St Fall River</v>
          </cell>
          <cell r="E3207" t="str">
            <v>P_Electric GenPlant Fac IT Share MA</v>
          </cell>
          <cell r="G3207" t="str">
            <v>NONE</v>
          </cell>
          <cell r="H3207" t="str">
            <v>NONE</v>
          </cell>
          <cell r="O3207" t="str">
            <v>Closed</v>
          </cell>
          <cell r="Q3207" t="str">
            <v>C37162</v>
          </cell>
          <cell r="R3207">
            <v>40381</v>
          </cell>
          <cell r="S3207" t="str">
            <v>leydens</v>
          </cell>
          <cell r="U3207" t="str">
            <v>Per Scott Navarro</v>
          </cell>
          <cell r="V3207" t="str">
            <v xml:space="preserve">  </v>
          </cell>
          <cell r="W3207" t="str">
            <v xml:space="preserve">  </v>
          </cell>
          <cell r="X3207" t="str">
            <v>Conversion Only</v>
          </cell>
          <cell r="Y3207" t="str">
            <v>99995310E</v>
          </cell>
          <cell r="Z3207" t="str">
            <v>MAE1000 - MA Electric Distribution PC</v>
          </cell>
          <cell r="AA3207" t="str">
            <v>NONE</v>
          </cell>
          <cell r="AB3207" t="str">
            <v>FALL RVR INDUSTRIAL COMMUNC SITE</v>
          </cell>
          <cell r="AE3207">
            <v>2</v>
          </cell>
          <cell r="AF3207" t="str">
            <v>2</v>
          </cell>
          <cell r="AG3207">
            <v>40381</v>
          </cell>
          <cell r="AH3207">
            <v>0</v>
          </cell>
          <cell r="AI3207">
            <v>1</v>
          </cell>
          <cell r="AJ3207">
            <v>1</v>
          </cell>
          <cell r="AK3207">
            <v>1</v>
          </cell>
          <cell r="AL3207">
            <v>0</v>
          </cell>
          <cell r="AM3207">
            <v>1</v>
          </cell>
          <cell r="AN3207">
            <v>1</v>
          </cell>
        </row>
        <row r="3208">
          <cell r="A3208" t="str">
            <v>C037327</v>
          </cell>
          <cell r="B3208">
            <v>5310</v>
          </cell>
          <cell r="D3208" t="str">
            <v>Release Easement T/O Shirley, Ma</v>
          </cell>
          <cell r="E3208" t="str">
            <v>P_Non-Utility Electric Property MA</v>
          </cell>
          <cell r="G3208" t="str">
            <v>NONE</v>
          </cell>
          <cell r="H3208" t="str">
            <v>NONE</v>
          </cell>
          <cell r="O3208" t="str">
            <v>Closed</v>
          </cell>
          <cell r="Q3208" t="str">
            <v>C37327</v>
          </cell>
          <cell r="R3208">
            <v>40399</v>
          </cell>
          <cell r="S3208" t="str">
            <v>tupperj</v>
          </cell>
          <cell r="U3208" t="str">
            <v>Received 2 checks for release of easement in T/O Shirley, MA - $1,500 for review fee; and $30,000 for release of easement</v>
          </cell>
          <cell r="V3208" t="str">
            <v xml:space="preserve">  </v>
          </cell>
          <cell r="W3208" t="str">
            <v xml:space="preserve">  </v>
          </cell>
          <cell r="X3208" t="str">
            <v>Conversion Only</v>
          </cell>
          <cell r="Y3208" t="str">
            <v>99995310E</v>
          </cell>
          <cell r="Z3208" t="str">
            <v>MAE1000 - MA Electric Distribution PC</v>
          </cell>
          <cell r="AA3208" t="str">
            <v>NONE</v>
          </cell>
          <cell r="AB3208" t="str">
            <v>LAND AND LAND RIGHTS - MA</v>
          </cell>
          <cell r="AE3208">
            <v>1</v>
          </cell>
          <cell r="AF3208" t="str">
            <v>1</v>
          </cell>
          <cell r="AG3208">
            <v>40399</v>
          </cell>
          <cell r="AH3208">
            <v>0</v>
          </cell>
          <cell r="AI3208">
            <v>1</v>
          </cell>
          <cell r="AJ3208">
            <v>1</v>
          </cell>
          <cell r="AK3208">
            <v>1</v>
          </cell>
          <cell r="AL3208">
            <v>0</v>
          </cell>
          <cell r="AM3208">
            <v>1</v>
          </cell>
          <cell r="AN3208">
            <v>1</v>
          </cell>
        </row>
        <row r="3209">
          <cell r="A3209" t="str">
            <v>C037328</v>
          </cell>
          <cell r="B3209">
            <v>5310</v>
          </cell>
          <cell r="D3209" t="str">
            <v>Land Sale Weymouth MA Fac MECO</v>
          </cell>
          <cell r="E3209" t="str">
            <v>P_Non-Utility Electric Property MA</v>
          </cell>
          <cell r="G3209" t="str">
            <v>NONE</v>
          </cell>
          <cell r="H3209" t="str">
            <v>NONE</v>
          </cell>
          <cell r="M3209" t="str">
            <v>Specific</v>
          </cell>
          <cell r="O3209" t="str">
            <v>open</v>
          </cell>
          <cell r="Q3209" t="str">
            <v>C37328</v>
          </cell>
          <cell r="R3209">
            <v>40399</v>
          </cell>
          <cell r="S3209" t="str">
            <v>tupperj</v>
          </cell>
          <cell r="U3209" t="str">
            <v>Land sale Weymouth, MA facilities MECO</v>
          </cell>
          <cell r="V3209" t="str">
            <v xml:space="preserve">  </v>
          </cell>
          <cell r="W3209" t="str">
            <v xml:space="preserve">  </v>
          </cell>
          <cell r="X3209" t="str">
            <v>Div Ops-NE Electric</v>
          </cell>
          <cell r="Y3209" t="str">
            <v>75005310E</v>
          </cell>
          <cell r="Z3209" t="str">
            <v>MAE1000 - MA Electric Distribution PC</v>
          </cell>
          <cell r="AA3209" t="str">
            <v>NONE</v>
          </cell>
          <cell r="AB3209" t="str">
            <v>LAND AND LAND RIGHTS - MA</v>
          </cell>
          <cell r="AC3209" t="str">
            <v>A0 C1 X0</v>
          </cell>
          <cell r="AE3209">
            <v>1</v>
          </cell>
          <cell r="AF3209" t="str">
            <v>1</v>
          </cell>
          <cell r="AG3209">
            <v>40399</v>
          </cell>
          <cell r="AH3209">
            <v>0</v>
          </cell>
        </row>
        <row r="3210">
          <cell r="A3210" t="str">
            <v>C037329</v>
          </cell>
          <cell r="B3210">
            <v>5310</v>
          </cell>
          <cell r="D3210" t="str">
            <v>Land sale Westboro MA Vicar Realty</v>
          </cell>
          <cell r="E3210" t="str">
            <v>P_Non-Utility Electric Property MA</v>
          </cell>
          <cell r="G3210" t="str">
            <v>NONE</v>
          </cell>
          <cell r="H3210" t="str">
            <v>NONE</v>
          </cell>
          <cell r="O3210" t="str">
            <v>Closed</v>
          </cell>
          <cell r="Q3210" t="str">
            <v>C37329</v>
          </cell>
          <cell r="R3210">
            <v>40399</v>
          </cell>
          <cell r="S3210" t="str">
            <v>tupperj</v>
          </cell>
          <cell r="U3210" t="str">
            <v>Land sale Westboro MA Vicar Realty - close out of jobbing order 9000041976</v>
          </cell>
          <cell r="V3210" t="str">
            <v xml:space="preserve">  </v>
          </cell>
          <cell r="W3210" t="str">
            <v xml:space="preserve">  </v>
          </cell>
          <cell r="X3210" t="str">
            <v>Div Ops-NE Electric</v>
          </cell>
          <cell r="Y3210" t="str">
            <v>75005310E</v>
          </cell>
          <cell r="Z3210" t="str">
            <v>MAE1000 - MA Electric Distribution PC</v>
          </cell>
          <cell r="AA3210" t="str">
            <v>NONE</v>
          </cell>
          <cell r="AB3210" t="str">
            <v>LAND AND LAND RIGHTS - MA</v>
          </cell>
          <cell r="AE3210">
            <v>1</v>
          </cell>
          <cell r="AF3210" t="str">
            <v>1</v>
          </cell>
          <cell r="AG3210">
            <v>40399</v>
          </cell>
          <cell r="AH3210">
            <v>0</v>
          </cell>
          <cell r="AI3210">
            <v>1</v>
          </cell>
          <cell r="AJ3210">
            <v>1</v>
          </cell>
          <cell r="AK3210">
            <v>1</v>
          </cell>
          <cell r="AL3210">
            <v>0</v>
          </cell>
          <cell r="AM3210">
            <v>1</v>
          </cell>
          <cell r="AN3210">
            <v>1</v>
          </cell>
        </row>
        <row r="3211">
          <cell r="A3211" t="str">
            <v>C037337</v>
          </cell>
          <cell r="B3211">
            <v>5310</v>
          </cell>
          <cell r="D3211" t="str">
            <v>Knox Insulator Replacements (Co 5)</v>
          </cell>
          <cell r="E3211" t="str">
            <v>P_Electric Transmission Line MA</v>
          </cell>
          <cell r="F3211" t="str">
            <v>AMIC 10071v2C</v>
          </cell>
          <cell r="G3211" t="str">
            <v>47</v>
          </cell>
          <cell r="H3211" t="str">
            <v>25</v>
          </cell>
          <cell r="I3211" t="str">
            <v>ARTHUR, DAVID</v>
          </cell>
          <cell r="J3211" t="str">
            <v>Asset Condition</v>
          </cell>
          <cell r="K3211" t="str">
            <v>T_Overhead LineRefurbishment Prog</v>
          </cell>
          <cell r="L3211" t="str">
            <v>Damage/Failure</v>
          </cell>
          <cell r="M3211" t="str">
            <v>Specific</v>
          </cell>
          <cell r="O3211" t="str">
            <v>Closed</v>
          </cell>
          <cell r="P3211">
            <v>11988</v>
          </cell>
          <cell r="Q3211" t="str">
            <v>C37337</v>
          </cell>
          <cell r="R3211">
            <v>40401</v>
          </cell>
          <cell r="S3211" t="str">
            <v>winnje</v>
          </cell>
          <cell r="U3211" t="str">
            <v>Knox Insulator Replacements(Co 05)</v>
          </cell>
          <cell r="V3211" t="str">
            <v xml:space="preserve">  </v>
          </cell>
          <cell r="W3211" t="str">
            <v>Testing of PP Knox insulators along the F184 line have shown puncture results well below the minimum thresholds.  Insulator failures have occurred at structure deadend locations which were manufactured between 1996 and 1999.  Many of the existing dead-end</v>
          </cell>
          <cell r="X3211" t="str">
            <v>Conversion Only</v>
          </cell>
          <cell r="Y3211" t="str">
            <v>99995310T</v>
          </cell>
          <cell r="Z3211" t="str">
            <v>FRT5000 - FR Transmission Profit Center</v>
          </cell>
          <cell r="AA3211" t="str">
            <v>NONE</v>
          </cell>
          <cell r="AB3211" t="str">
            <v xml:space="preserve">COMPANY 5310 LEVEL ELECT DIST </v>
          </cell>
          <cell r="AE3211">
            <v>9</v>
          </cell>
          <cell r="AF3211" t="str">
            <v>9</v>
          </cell>
          <cell r="AG3211">
            <v>41373</v>
          </cell>
          <cell r="AH3211">
            <v>282000</v>
          </cell>
          <cell r="AI3211">
            <v>0</v>
          </cell>
          <cell r="AJ3211">
            <v>0</v>
          </cell>
          <cell r="AK3211">
            <v>0</v>
          </cell>
          <cell r="AL3211">
            <v>0</v>
          </cell>
          <cell r="AM3211">
            <v>1</v>
          </cell>
          <cell r="AN3211">
            <v>1</v>
          </cell>
        </row>
        <row r="3212">
          <cell r="A3212" t="str">
            <v>C037362</v>
          </cell>
          <cell r="B3212">
            <v>5310</v>
          </cell>
          <cell r="D3212" t="str">
            <v>Water Street Sound Wall</v>
          </cell>
          <cell r="E3212" t="str">
            <v>P_Dist by Transmission Sub MA</v>
          </cell>
          <cell r="G3212" t="str">
            <v>NONE</v>
          </cell>
          <cell r="H3212" t="str">
            <v>NONE</v>
          </cell>
          <cell r="J3212" t="str">
            <v>Damage/Failure</v>
          </cell>
          <cell r="K3212" t="str">
            <v>T_Damage/Failure</v>
          </cell>
          <cell r="L3212" t="str">
            <v>Damage/Failure</v>
          </cell>
          <cell r="O3212" t="str">
            <v>cancelled</v>
          </cell>
          <cell r="Q3212" t="str">
            <v>C37362</v>
          </cell>
          <cell r="R3212">
            <v>40402</v>
          </cell>
          <cell r="S3212" t="str">
            <v>mccusj</v>
          </cell>
          <cell r="U3212" t="str">
            <v>A sound wall is needed at Water Street Substation in Hanover, this request came from Phil Prout of O&amp;M Services.  Originally there was a sound wall there but it was taken down because of its close location to the transformer.  The sound has become too lou</v>
          </cell>
          <cell r="V3212" t="str">
            <v>DxT, DOA needed $165,500</v>
          </cell>
          <cell r="W3212" t="str">
            <v>Charges to be transfered from 9000097905</v>
          </cell>
          <cell r="X3212" t="str">
            <v>Conversion Only</v>
          </cell>
          <cell r="Y3212" t="str">
            <v>99995310E</v>
          </cell>
          <cell r="Z3212" t="str">
            <v>MAE1000 - MA Electric Distribution PC</v>
          </cell>
          <cell r="AA3212" t="str">
            <v>NONE</v>
          </cell>
          <cell r="AB3212" t="str">
            <v>WATER ST SUB 910 BK 14KV  115KV</v>
          </cell>
          <cell r="AE3212">
            <v>1</v>
          </cell>
          <cell r="AF3212" t="str">
            <v>1</v>
          </cell>
          <cell r="AG3212">
            <v>40415</v>
          </cell>
          <cell r="AH3212">
            <v>165500</v>
          </cell>
          <cell r="AK3212">
            <v>40416</v>
          </cell>
        </row>
        <row r="3213">
          <cell r="A3213" t="str">
            <v>C037462</v>
          </cell>
          <cell r="B3213">
            <v>5310</v>
          </cell>
          <cell r="D3213" t="str">
            <v>FAC_Gt.Barrington_rep. light fixtur</v>
          </cell>
          <cell r="E3213" t="str">
            <v>P_Electric GenPlant Fac IT Share MA</v>
          </cell>
          <cell r="G3213" t="str">
            <v>NONE</v>
          </cell>
          <cell r="H3213" t="str">
            <v>NONE</v>
          </cell>
          <cell r="O3213" t="str">
            <v>Closed</v>
          </cell>
          <cell r="Q3213" t="str">
            <v>C37462</v>
          </cell>
          <cell r="R3213">
            <v>40416</v>
          </cell>
          <cell r="S3213" t="str">
            <v>congd</v>
          </cell>
          <cell r="U3213" t="str">
            <v>replace old T-12 and metal Halide fixtures with more energy efficient T-5 fixtures and better light quality</v>
          </cell>
          <cell r="V3213" t="str">
            <v xml:space="preserve">  </v>
          </cell>
          <cell r="W3213" t="str">
            <v xml:space="preserve">  </v>
          </cell>
          <cell r="X3213" t="str">
            <v>Conversion Only</v>
          </cell>
          <cell r="Y3213" t="str">
            <v>99995310E</v>
          </cell>
          <cell r="Z3213" t="str">
            <v>MAE1000 - MA Electric Distribution PC</v>
          </cell>
          <cell r="AA3213" t="str">
            <v>NONE</v>
          </cell>
          <cell r="AB3213" t="str">
            <v xml:space="preserve">SERVICE BLDG - 927 SO MAIN STREET, </v>
          </cell>
          <cell r="AE3213">
            <v>1</v>
          </cell>
          <cell r="AF3213" t="str">
            <v>1</v>
          </cell>
          <cell r="AG3213">
            <v>40422</v>
          </cell>
          <cell r="AH3213">
            <v>10775</v>
          </cell>
          <cell r="AI3213">
            <v>1</v>
          </cell>
          <cell r="AJ3213">
            <v>1</v>
          </cell>
          <cell r="AK3213">
            <v>1</v>
          </cell>
          <cell r="AL3213">
            <v>0</v>
          </cell>
          <cell r="AM3213">
            <v>1</v>
          </cell>
          <cell r="AN3213">
            <v>1</v>
          </cell>
        </row>
        <row r="3214">
          <cell r="A3214" t="str">
            <v>C037482</v>
          </cell>
          <cell r="B3214">
            <v>5310</v>
          </cell>
          <cell r="D3214" t="str">
            <v>Water Street Sound Barrier</v>
          </cell>
          <cell r="E3214" t="str">
            <v>P_Dist by Transmission Sub MA</v>
          </cell>
          <cell r="G3214" t="str">
            <v>NONE</v>
          </cell>
          <cell r="H3214" t="str">
            <v>NONE</v>
          </cell>
          <cell r="I3214" t="str">
            <v>PANOS, RAFAEL</v>
          </cell>
          <cell r="J3214" t="str">
            <v>Asset Condition</v>
          </cell>
          <cell r="K3214" t="str">
            <v>D_Non-REP SUB OTHER</v>
          </cell>
          <cell r="L3214" t="str">
            <v>Asset Replacement</v>
          </cell>
          <cell r="M3214" t="str">
            <v>Specific</v>
          </cell>
          <cell r="O3214" t="str">
            <v>Closed</v>
          </cell>
          <cell r="P3214">
            <v>11622</v>
          </cell>
          <cell r="Q3214" t="str">
            <v>C37482</v>
          </cell>
          <cell r="R3214">
            <v>40416</v>
          </cell>
          <cell r="S3214" t="str">
            <v>mccusj</v>
          </cell>
          <cell r="U3214" t="str">
            <v>A sound wall is needed at Water Street Substation in Hanover, this request came from Phil Prout of O&amp;M Services.  Originally there was a sound wall there but it was taken down because of its close location to the transformer.  The sou</v>
          </cell>
          <cell r="V3214" t="str">
            <v>DxT, DOA needed to complete $165,500.</v>
          </cell>
          <cell r="W3214" t="str">
            <v xml:space="preserve">  </v>
          </cell>
          <cell r="X3214" t="str">
            <v>Conversion Only</v>
          </cell>
          <cell r="Y3214" t="str">
            <v>99995310E</v>
          </cell>
          <cell r="Z3214" t="str">
            <v>MAE1000 - MA Electric Distribution PC</v>
          </cell>
          <cell r="AA3214" t="str">
            <v>NONE</v>
          </cell>
          <cell r="AB3214" t="str">
            <v>WATER ST SUB 910 BK 14KV  115KV</v>
          </cell>
          <cell r="AE3214">
            <v>2</v>
          </cell>
          <cell r="AF3214" t="str">
            <v>2</v>
          </cell>
          <cell r="AG3214">
            <v>40662</v>
          </cell>
          <cell r="AH3214">
            <v>223777.26</v>
          </cell>
          <cell r="AI3214">
            <v>0</v>
          </cell>
          <cell r="AJ3214">
            <v>0</v>
          </cell>
          <cell r="AK3214">
            <v>1</v>
          </cell>
          <cell r="AL3214">
            <v>0</v>
          </cell>
          <cell r="AM3214">
            <v>1</v>
          </cell>
          <cell r="AN3214">
            <v>1</v>
          </cell>
        </row>
        <row r="3215">
          <cell r="A3215" t="str">
            <v>C037669</v>
          </cell>
          <cell r="B3215">
            <v>5310</v>
          </cell>
          <cell r="C3215" t="str">
            <v>Massachusetts - East</v>
          </cell>
          <cell r="D3215" t="str">
            <v>Reconductoring S9 115 kV Ln Section</v>
          </cell>
          <cell r="E3215" t="str">
            <v>P_Electric Transmission Line MA</v>
          </cell>
          <cell r="F3215" t="str">
            <v>USSC-12-009 v7</v>
          </cell>
          <cell r="G3215" t="str">
            <v>35</v>
          </cell>
          <cell r="H3215" t="str">
            <v>23</v>
          </cell>
          <cell r="I3215" t="str">
            <v>ARTHUR, DAVID</v>
          </cell>
          <cell r="J3215" t="str">
            <v>System Capacity &amp; Performance</v>
          </cell>
          <cell r="K3215" t="str">
            <v>T_Other Syst Capacity &amp; Performance</v>
          </cell>
          <cell r="M3215" t="str">
            <v>Specific</v>
          </cell>
          <cell r="O3215" t="str">
            <v>open</v>
          </cell>
          <cell r="P3215">
            <v>17538</v>
          </cell>
          <cell r="Q3215" t="str">
            <v>C37669</v>
          </cell>
          <cell r="R3215">
            <v>40435</v>
          </cell>
          <cell r="S3215" t="str">
            <v>pallsu</v>
          </cell>
          <cell r="U3215" t="str">
            <v>Reconductoring S9 115 kV Ln Section</v>
          </cell>
          <cell r="V3215" t="str">
            <v xml:space="preserve">LSP - For questions contact : Sunil Palla (Trans Planning) </v>
          </cell>
          <cell r="W3215" t="str">
            <v>Please refer to PWS 10047</v>
          </cell>
          <cell r="X3215" t="str">
            <v>Conversion Only</v>
          </cell>
          <cell r="Y3215" t="str">
            <v>99995310T</v>
          </cell>
          <cell r="Z3215" t="str">
            <v>FRT5000 - FR Transmission Profit Center</v>
          </cell>
          <cell r="AA3215" t="str">
            <v>NONE</v>
          </cell>
          <cell r="AB3215" t="str">
            <v>S9 LINE - AUBURN TO SCITUATE - 115K</v>
          </cell>
          <cell r="AC3215" t="str">
            <v>A5 C0 X4</v>
          </cell>
          <cell r="AE3215">
            <v>8</v>
          </cell>
          <cell r="AF3215" t="str">
            <v>8</v>
          </cell>
          <cell r="AG3215">
            <v>41339</v>
          </cell>
          <cell r="AH3215">
            <v>6208000</v>
          </cell>
          <cell r="AI3215" t="str">
            <v>1.10</v>
          </cell>
          <cell r="AJ3215" t="str">
            <v>.90</v>
          </cell>
        </row>
        <row r="3216">
          <cell r="A3216" t="str">
            <v>C037671</v>
          </cell>
          <cell r="B3216">
            <v>5310</v>
          </cell>
          <cell r="C3216" t="str">
            <v>Massachusetts - East</v>
          </cell>
          <cell r="D3216" t="str">
            <v>Replace P915 Ckt Sw @ Scituate #915</v>
          </cell>
          <cell r="E3216" t="str">
            <v>P_Dist by Transmission Sub MA</v>
          </cell>
          <cell r="F3216" t="str">
            <v>USSC-12-009 v7</v>
          </cell>
          <cell r="G3216" t="str">
            <v>34</v>
          </cell>
          <cell r="H3216" t="str">
            <v>15</v>
          </cell>
          <cell r="I3216" t="str">
            <v>ARTHUR, DAVID</v>
          </cell>
          <cell r="J3216" t="str">
            <v>System Capacity &amp; Performance</v>
          </cell>
          <cell r="K3216" t="str">
            <v>D_Non-REP SUB OTHER</v>
          </cell>
          <cell r="L3216" t="str">
            <v>Load Relief</v>
          </cell>
          <cell r="M3216" t="str">
            <v>Specific</v>
          </cell>
          <cell r="O3216" t="str">
            <v>Closed</v>
          </cell>
          <cell r="P3216">
            <v>11621</v>
          </cell>
          <cell r="Q3216" t="str">
            <v>C37671</v>
          </cell>
          <cell r="R3216">
            <v>40435</v>
          </cell>
          <cell r="S3216" t="str">
            <v>pallsu</v>
          </cell>
          <cell r="U3216" t="str">
            <v>The recommended future layout (New in-line 115 kV circuit breakers on C3 &amp; S9 lines at Phillips Lane Sub #95 and the motor operated load break S9961 at Norwell Sub #96 will be Normally Closed forming a loop) causes P915 Mark III circu</v>
          </cell>
          <cell r="V3216" t="str">
            <v xml:space="preserve">LSP - For questions contact: Sunil Palla (Trans Planning) </v>
          </cell>
          <cell r="W3216" t="str">
            <v>Refer PWS 10047</v>
          </cell>
          <cell r="X3216" t="str">
            <v>Conversion Only</v>
          </cell>
          <cell r="Y3216" t="str">
            <v>99995310E</v>
          </cell>
          <cell r="Z3216" t="str">
            <v>MAE1000 - MA Electric Distribution PC</v>
          </cell>
          <cell r="AA3216" t="str">
            <v>NONE</v>
          </cell>
          <cell r="AB3216" t="str">
            <v>S9 LINE - AUBURN TO SCITUATE - 115K</v>
          </cell>
          <cell r="AE3216">
            <v>2</v>
          </cell>
          <cell r="AF3216" t="str">
            <v>2</v>
          </cell>
          <cell r="AG3216">
            <v>40479</v>
          </cell>
          <cell r="AH3216">
            <v>270000</v>
          </cell>
          <cell r="AI3216">
            <v>0</v>
          </cell>
          <cell r="AJ3216">
            <v>0</v>
          </cell>
          <cell r="AK3216">
            <v>0</v>
          </cell>
          <cell r="AL3216">
            <v>0</v>
          </cell>
          <cell r="AM3216">
            <v>1</v>
          </cell>
          <cell r="AN3216">
            <v>1</v>
          </cell>
        </row>
        <row r="3217">
          <cell r="A3217" t="str">
            <v>C037672</v>
          </cell>
          <cell r="B3217">
            <v>5310</v>
          </cell>
          <cell r="C3217" t="str">
            <v>Massachusetts - East</v>
          </cell>
          <cell r="D3217" t="str">
            <v>Add CB's @ Phillips Ln #95 Sub</v>
          </cell>
          <cell r="E3217" t="str">
            <v>P_Electric Transmission Sub MA</v>
          </cell>
          <cell r="F3217" t="str">
            <v>USSC-12-009 v7</v>
          </cell>
          <cell r="G3217" t="str">
            <v>35</v>
          </cell>
          <cell r="H3217" t="str">
            <v>24</v>
          </cell>
          <cell r="I3217" t="str">
            <v>ARTHUR, DAVID</v>
          </cell>
          <cell r="J3217" t="str">
            <v>System Capacity &amp; Performance</v>
          </cell>
          <cell r="K3217" t="str">
            <v>T_Other Syst Capacity &amp; Performance</v>
          </cell>
          <cell r="M3217" t="str">
            <v>Specific</v>
          </cell>
          <cell r="O3217" t="str">
            <v>open</v>
          </cell>
          <cell r="P3217">
            <v>17541</v>
          </cell>
          <cell r="Q3217" t="str">
            <v>C37672</v>
          </cell>
          <cell r="R3217">
            <v>40435</v>
          </cell>
          <cell r="S3217" t="str">
            <v>pallsu</v>
          </cell>
          <cell r="U3217" t="str">
            <v>Add CB's @ Phillips Ln #95 Sub</v>
          </cell>
          <cell r="V3217" t="str">
            <v xml:space="preserve">LSP - For questions contact Sunil Palla (Trans Planning) </v>
          </cell>
          <cell r="W3217" t="str">
            <v>Please refer to PWS 10047</v>
          </cell>
          <cell r="X3217" t="str">
            <v>Conversion Only</v>
          </cell>
          <cell r="Y3217" t="str">
            <v>99995310T</v>
          </cell>
          <cell r="Z3217" t="str">
            <v>FRT5000 - FR Transmission Profit Center</v>
          </cell>
          <cell r="AA3217" t="str">
            <v>NONE</v>
          </cell>
          <cell r="AB3217" t="str">
            <v>SUB #95 PHILLIPS LANE, HANOVER</v>
          </cell>
          <cell r="AC3217" t="str">
            <v>A1 C0 X2</v>
          </cell>
          <cell r="AE3217">
            <v>6</v>
          </cell>
          <cell r="AF3217" t="str">
            <v>6</v>
          </cell>
          <cell r="AG3217">
            <v>41213</v>
          </cell>
          <cell r="AH3217">
            <v>2400000</v>
          </cell>
          <cell r="AI3217" t="str">
            <v>1.10</v>
          </cell>
          <cell r="AJ3217" t="str">
            <v>.90</v>
          </cell>
        </row>
        <row r="3218">
          <cell r="A3218" t="str">
            <v>C037673</v>
          </cell>
          <cell r="B3218">
            <v>5310</v>
          </cell>
          <cell r="C3218" t="str">
            <v>Massachusetts - East</v>
          </cell>
          <cell r="D3218" t="str">
            <v>Plymouth Sub #93 asset replacement</v>
          </cell>
          <cell r="E3218" t="str">
            <v>P_Dist by Transmission Sub MA</v>
          </cell>
          <cell r="F3218" t="str">
            <v>USSC-12-009 v7</v>
          </cell>
          <cell r="G3218" t="str">
            <v>42</v>
          </cell>
          <cell r="H3218" t="str">
            <v>21</v>
          </cell>
          <cell r="I3218" t="str">
            <v>ARTHUR, DAVID</v>
          </cell>
          <cell r="J3218" t="str">
            <v>Asset Condition</v>
          </cell>
          <cell r="K3218" t="str">
            <v>D_Non-REP SUB OTHER</v>
          </cell>
          <cell r="L3218" t="str">
            <v>Asset Replacement</v>
          </cell>
          <cell r="M3218" t="str">
            <v>Specific</v>
          </cell>
          <cell r="O3218" t="str">
            <v>open</v>
          </cell>
          <cell r="P3218">
            <v>11620</v>
          </cell>
          <cell r="Q3218" t="str">
            <v>C37673</v>
          </cell>
          <cell r="R3218">
            <v>40435</v>
          </cell>
          <cell r="S3218" t="str">
            <v>pallsu</v>
          </cell>
          <cell r="U3218" t="str">
            <v>Scope of the project for addressing asset replacement due to their health condition @ Plymouth Sub #93:Replace motor operated load break C3931(DXT) @ Plymouth St #93 sub with new ones on steel structure.</v>
          </cell>
          <cell r="V3218" t="str">
            <v xml:space="preserve">LSP - For questions contact :Sunil Palla (Trans Planning) </v>
          </cell>
          <cell r="W3218" t="str">
            <v>Refer to PWS 10047</v>
          </cell>
          <cell r="X3218" t="str">
            <v>Conversion Only</v>
          </cell>
          <cell r="Y3218" t="str">
            <v>99995310E</v>
          </cell>
          <cell r="Z3218" t="str">
            <v>MAE1000 - MA Electric Distribution PC</v>
          </cell>
          <cell r="AA3218" t="str">
            <v>NONE</v>
          </cell>
          <cell r="AB3218" t="str">
            <v xml:space="preserve">SUB #93 PLYMOUTH STREET, ABINGTON  </v>
          </cell>
          <cell r="AC3218" t="str">
            <v>A1 C0 X0</v>
          </cell>
          <cell r="AE3218">
            <v>5</v>
          </cell>
          <cell r="AF3218" t="str">
            <v>5</v>
          </cell>
          <cell r="AG3218">
            <v>41479</v>
          </cell>
          <cell r="AH3218">
            <v>534000</v>
          </cell>
          <cell r="AI3218" t="str">
            <v>1.10</v>
          </cell>
          <cell r="AJ3218" t="str">
            <v>.90</v>
          </cell>
        </row>
        <row r="3219">
          <cell r="A3219" t="str">
            <v>C037674</v>
          </cell>
          <cell r="B3219">
            <v>5310</v>
          </cell>
          <cell r="C3219" t="str">
            <v>Massachusetts - East</v>
          </cell>
          <cell r="D3219" t="str">
            <v>Asset Issues on C3 &amp; S9 115 kV line</v>
          </cell>
          <cell r="E3219" t="str">
            <v>P_Electric Transmission Sub MA</v>
          </cell>
          <cell r="F3219" t="str">
            <v>USSC-12-009 v7</v>
          </cell>
          <cell r="G3219" t="str">
            <v>42</v>
          </cell>
          <cell r="H3219" t="str">
            <v>21</v>
          </cell>
          <cell r="I3219" t="str">
            <v>ARTHUR, DAVID</v>
          </cell>
          <cell r="J3219" t="str">
            <v>System Capacity &amp; Performance</v>
          </cell>
          <cell r="K3219" t="str">
            <v>T_Other Syst Capacity &amp; Performance</v>
          </cell>
          <cell r="L3219" t="str">
            <v>Asset Replacement</v>
          </cell>
          <cell r="M3219" t="str">
            <v>Specific</v>
          </cell>
          <cell r="O3219" t="str">
            <v>open</v>
          </cell>
          <cell r="P3219">
            <v>17542</v>
          </cell>
          <cell r="Q3219" t="str">
            <v>C37674</v>
          </cell>
          <cell r="R3219">
            <v>40435</v>
          </cell>
          <cell r="S3219" t="str">
            <v>pallsu</v>
          </cell>
          <cell r="U3219" t="str">
            <v>Asset Issues on C3 &amp; S9 115 kV line</v>
          </cell>
          <cell r="V3219" t="str">
            <v xml:space="preserve">LSP - For questions contact Sunil Palla (Trans Planning) </v>
          </cell>
          <cell r="W3219" t="str">
            <v>Please refer to PWS 10047</v>
          </cell>
          <cell r="X3219" t="str">
            <v>Conversion Only</v>
          </cell>
          <cell r="Y3219" t="str">
            <v>99995310T</v>
          </cell>
          <cell r="Z3219" t="str">
            <v>FRT5000 - FR Transmission Profit Center</v>
          </cell>
          <cell r="AA3219" t="str">
            <v>NONE</v>
          </cell>
          <cell r="AB3219" t="str">
            <v>S9 LINE - AUBURN TO SCITUATE - 115K</v>
          </cell>
          <cell r="AC3219" t="str">
            <v>A4 C1 X0</v>
          </cell>
          <cell r="AE3219">
            <v>7</v>
          </cell>
          <cell r="AF3219" t="str">
            <v>7</v>
          </cell>
          <cell r="AG3219">
            <v>41479</v>
          </cell>
          <cell r="AH3219">
            <v>1347000</v>
          </cell>
          <cell r="AI3219" t="str">
            <v>1.10</v>
          </cell>
          <cell r="AJ3219" t="str">
            <v>.90</v>
          </cell>
        </row>
        <row r="3220">
          <cell r="A3220" t="str">
            <v>C037676</v>
          </cell>
          <cell r="B3220">
            <v>5310</v>
          </cell>
          <cell r="D3220" t="str">
            <v>FY11 Real Estate Sales - Company 5</v>
          </cell>
          <cell r="E3220" t="str">
            <v>P_General Plant Equipment MA</v>
          </cell>
          <cell r="G3220" t="str">
            <v>NONE</v>
          </cell>
          <cell r="H3220" t="str">
            <v>NONE</v>
          </cell>
          <cell r="O3220" t="str">
            <v>cancelled</v>
          </cell>
          <cell r="Q3220" t="str">
            <v>C37676</v>
          </cell>
          <cell r="R3220">
            <v>40436</v>
          </cell>
          <cell r="S3220" t="str">
            <v>leydens</v>
          </cell>
          <cell r="U3220" t="str">
            <v>Per Kristen MCabe of Plant Accounting</v>
          </cell>
          <cell r="V3220" t="str">
            <v xml:space="preserve">  </v>
          </cell>
          <cell r="W3220" t="str">
            <v xml:space="preserve">  </v>
          </cell>
          <cell r="X3220" t="str">
            <v>Conversion Only</v>
          </cell>
          <cell r="Y3220" t="str">
            <v>99995310E</v>
          </cell>
          <cell r="Z3220" t="str">
            <v>MAE1000 - MA Electric Distribution PC</v>
          </cell>
          <cell r="AA3220" t="str">
            <v>NONE</v>
          </cell>
          <cell r="AB3220" t="str">
            <v>NONUTILITY PROPERTY - MA</v>
          </cell>
          <cell r="AE3220">
            <v>0</v>
          </cell>
          <cell r="AK3220">
            <v>41491</v>
          </cell>
        </row>
        <row r="3221">
          <cell r="A3221" t="str">
            <v>C037785</v>
          </cell>
          <cell r="B3221">
            <v>5310</v>
          </cell>
          <cell r="D3221" t="str">
            <v>test</v>
          </cell>
          <cell r="E3221" t="str">
            <v>P_Electric Distribution Sub MA</v>
          </cell>
          <cell r="G3221" t="str">
            <v>NONE</v>
          </cell>
          <cell r="H3221" t="str">
            <v>NONE</v>
          </cell>
          <cell r="M3221" t="str">
            <v>Specific</v>
          </cell>
          <cell r="O3221" t="str">
            <v>Closed</v>
          </cell>
          <cell r="Q3221" t="str">
            <v>C37785</v>
          </cell>
          <cell r="R3221">
            <v>40449</v>
          </cell>
          <cell r="S3221" t="str">
            <v>kosakv</v>
          </cell>
          <cell r="U3221" t="str">
            <v>test</v>
          </cell>
          <cell r="V3221" t="str">
            <v xml:space="preserve">  </v>
          </cell>
          <cell r="W3221" t="str">
            <v xml:space="preserve">  </v>
          </cell>
          <cell r="X3221" t="str">
            <v>Conversion Only</v>
          </cell>
          <cell r="Y3221" t="str">
            <v>99995310E</v>
          </cell>
          <cell r="Z3221" t="str">
            <v>MAE1000 - MA Electric Distribution PC</v>
          </cell>
          <cell r="AA3221" t="str">
            <v>NONE</v>
          </cell>
          <cell r="AB3221" t="str">
            <v>SUB #2 CHANDLER ST, WORCESTER</v>
          </cell>
          <cell r="AE3221">
            <v>1</v>
          </cell>
          <cell r="AF3221" t="str">
            <v>1</v>
          </cell>
          <cell r="AG3221">
            <v>40449</v>
          </cell>
          <cell r="AH3221">
            <v>177.01</v>
          </cell>
          <cell r="AI3221">
            <v>1</v>
          </cell>
          <cell r="AJ3221">
            <v>1</v>
          </cell>
          <cell r="AK3221">
            <v>1</v>
          </cell>
          <cell r="AL3221">
            <v>0</v>
          </cell>
          <cell r="AM3221">
            <v>1</v>
          </cell>
          <cell r="AN3221">
            <v>1</v>
          </cell>
        </row>
        <row r="3222">
          <cell r="A3222" t="str">
            <v>C037802</v>
          </cell>
          <cell r="B3222">
            <v>5310</v>
          </cell>
          <cell r="D3222" t="str">
            <v>FAC_O/H door install.@Mrlbro.Faclty</v>
          </cell>
          <cell r="E3222" t="str">
            <v>P_Electric GenPlant Fac IT Share MA</v>
          </cell>
          <cell r="G3222" t="str">
            <v>NONE</v>
          </cell>
          <cell r="H3222" t="str">
            <v>NONE</v>
          </cell>
          <cell r="O3222" t="str">
            <v>Closed</v>
          </cell>
          <cell r="Q3222" t="str">
            <v>C37802</v>
          </cell>
          <cell r="R3222">
            <v>40450</v>
          </cell>
          <cell r="S3222" t="str">
            <v>congd</v>
          </cell>
          <cell r="U3222" t="str">
            <v>Remove existing overhead door, increase opening size and install new steel beam header.Install new overhead door and include all associated wiring, steel work and masonry. Structual review and documentation provided by McKenzie Engineering.</v>
          </cell>
          <cell r="V3222" t="str">
            <v xml:space="preserve">  </v>
          </cell>
          <cell r="W3222" t="str">
            <v xml:space="preserve">  </v>
          </cell>
          <cell r="X3222" t="str">
            <v>Conversion Only</v>
          </cell>
          <cell r="Y3222" t="str">
            <v>99995310E</v>
          </cell>
          <cell r="Z3222" t="str">
            <v>MAE1000 - MA Electric Distribution PC</v>
          </cell>
          <cell r="AA3222" t="str">
            <v>NONE</v>
          </cell>
          <cell r="AB3222" t="str">
            <v>SERVICE BLDG-FLORENCE STREET, MARLB</v>
          </cell>
          <cell r="AE3222">
            <v>1</v>
          </cell>
          <cell r="AF3222" t="str">
            <v>1</v>
          </cell>
          <cell r="AG3222">
            <v>40451</v>
          </cell>
          <cell r="AH3222">
            <v>27298</v>
          </cell>
          <cell r="AI3222">
            <v>1</v>
          </cell>
          <cell r="AJ3222">
            <v>1</v>
          </cell>
          <cell r="AK3222">
            <v>1</v>
          </cell>
          <cell r="AL3222">
            <v>0</v>
          </cell>
          <cell r="AM3222">
            <v>1</v>
          </cell>
          <cell r="AN3222">
            <v>1</v>
          </cell>
        </row>
        <row r="3223">
          <cell r="A3223" t="str">
            <v>C037842</v>
          </cell>
          <cell r="B3223">
            <v>5310</v>
          </cell>
          <cell r="D3223" t="str">
            <v>FAC11_HPD_Office Renovations</v>
          </cell>
          <cell r="E3223" t="str">
            <v>P_Electric GenPlant Fac IT Share MA</v>
          </cell>
          <cell r="G3223" t="str">
            <v>NONE</v>
          </cell>
          <cell r="H3223" t="str">
            <v>NONE</v>
          </cell>
          <cell r="O3223" t="str">
            <v>Closed</v>
          </cell>
          <cell r="Q3223" t="str">
            <v>C37842</v>
          </cell>
          <cell r="R3223">
            <v>40452</v>
          </cell>
          <cell r="S3223" t="str">
            <v>kendra</v>
          </cell>
          <cell r="U3223" t="str">
            <v xml:space="preserve">Perform office renovations, including demo, new carpets, ceilings, walls, paint, electrical and workstations. </v>
          </cell>
          <cell r="V3223" t="str">
            <v xml:space="preserve">  </v>
          </cell>
          <cell r="W3223" t="str">
            <v>Consolidation of office workers and improved layout.</v>
          </cell>
          <cell r="X3223" t="str">
            <v>Div Ops-NE Electric</v>
          </cell>
          <cell r="Y3223" t="str">
            <v>75005310E</v>
          </cell>
          <cell r="Z3223" t="str">
            <v>MAE1000 - MA Electric Distribution PC</v>
          </cell>
          <cell r="AA3223" t="str">
            <v>NONE</v>
          </cell>
          <cell r="AB3223" t="str">
            <v>SERVICE BLDG-245 SO MAIN STREET, HO</v>
          </cell>
          <cell r="AE3223">
            <v>3</v>
          </cell>
          <cell r="AF3223" t="str">
            <v>3</v>
          </cell>
          <cell r="AG3223">
            <v>41078</v>
          </cell>
          <cell r="AH3223">
            <v>142000</v>
          </cell>
          <cell r="AI3223">
            <v>0</v>
          </cell>
          <cell r="AJ3223">
            <v>1</v>
          </cell>
          <cell r="AK3223">
            <v>1</v>
          </cell>
          <cell r="AL3223">
            <v>0</v>
          </cell>
          <cell r="AM3223">
            <v>1</v>
          </cell>
          <cell r="AN3223">
            <v>1</v>
          </cell>
        </row>
        <row r="3224">
          <cell r="A3224" t="str">
            <v>C037843</v>
          </cell>
          <cell r="B3224">
            <v>5310</v>
          </cell>
          <cell r="D3224" t="str">
            <v>_FAC_11_HPD_OH Door Repair</v>
          </cell>
          <cell r="E3224" t="str">
            <v>P_Electric GenPlant Fac IT Share MA</v>
          </cell>
          <cell r="G3224" t="str">
            <v>NONE</v>
          </cell>
          <cell r="H3224" t="str">
            <v>NONE</v>
          </cell>
          <cell r="O3224" t="str">
            <v>Closed</v>
          </cell>
          <cell r="Q3224" t="str">
            <v>C37843</v>
          </cell>
          <cell r="R3224">
            <v>40452</v>
          </cell>
          <cell r="S3224" t="str">
            <v>congd</v>
          </cell>
          <cell r="U3224" t="str">
            <v>Repair OH door</v>
          </cell>
          <cell r="V3224" t="str">
            <v xml:space="preserve">  </v>
          </cell>
          <cell r="W3224" t="str">
            <v>door somehow damaged during an unexplained power surge</v>
          </cell>
          <cell r="X3224" t="str">
            <v>Conversion Only</v>
          </cell>
          <cell r="Y3224" t="str">
            <v>99995310E</v>
          </cell>
          <cell r="Z3224" t="str">
            <v>MAE1000 - MA Electric Distribution PC</v>
          </cell>
          <cell r="AA3224" t="str">
            <v>NONE</v>
          </cell>
          <cell r="AB3224" t="str">
            <v>SERVICE BLDG-245 SO MAIN STREET, HO</v>
          </cell>
          <cell r="AE3224">
            <v>1</v>
          </cell>
          <cell r="AF3224" t="str">
            <v>1</v>
          </cell>
          <cell r="AG3224">
            <v>40452</v>
          </cell>
          <cell r="AH3224">
            <v>11048</v>
          </cell>
          <cell r="AI3224">
            <v>1</v>
          </cell>
          <cell r="AJ3224">
            <v>1</v>
          </cell>
          <cell r="AK3224">
            <v>1</v>
          </cell>
          <cell r="AL3224">
            <v>0</v>
          </cell>
          <cell r="AM3224">
            <v>1</v>
          </cell>
          <cell r="AN3224">
            <v>1</v>
          </cell>
        </row>
        <row r="3225">
          <cell r="A3225" t="str">
            <v>C037862</v>
          </cell>
          <cell r="B3225">
            <v>5310</v>
          </cell>
          <cell r="D3225" t="str">
            <v>FAC11-NAN-Parking lot upgrade</v>
          </cell>
          <cell r="E3225" t="str">
            <v>P_Electric GenPlant Fac IT Share MA</v>
          </cell>
          <cell r="G3225" t="str">
            <v>NONE</v>
          </cell>
          <cell r="H3225" t="str">
            <v>NONE</v>
          </cell>
          <cell r="O3225" t="str">
            <v>Closed</v>
          </cell>
          <cell r="Q3225" t="str">
            <v>C37862</v>
          </cell>
          <cell r="R3225">
            <v>40457</v>
          </cell>
          <cell r="S3225" t="str">
            <v>congd</v>
          </cell>
          <cell r="U3225" t="str">
            <v>North Andover parking lot milling, paving, crack seal, sealcoating and line striping.</v>
          </cell>
          <cell r="V3225" t="str">
            <v xml:space="preserve">  </v>
          </cell>
          <cell r="W3225" t="str">
            <v xml:space="preserve">  </v>
          </cell>
          <cell r="X3225" t="str">
            <v>Conversion Only</v>
          </cell>
          <cell r="Y3225" t="str">
            <v>99995310E</v>
          </cell>
          <cell r="Z3225" t="str">
            <v>MAE1000 - MA Electric Distribution PC</v>
          </cell>
          <cell r="AA3225" t="str">
            <v>NONE</v>
          </cell>
          <cell r="AB3225" t="str">
            <v>DISTRICT OFFICE</v>
          </cell>
          <cell r="AE3225">
            <v>2</v>
          </cell>
          <cell r="AF3225" t="str">
            <v>2</v>
          </cell>
          <cell r="AG3225">
            <v>40627</v>
          </cell>
          <cell r="AH3225">
            <v>338415</v>
          </cell>
          <cell r="AI3225">
            <v>0</v>
          </cell>
          <cell r="AJ3225">
            <v>0</v>
          </cell>
          <cell r="AK3225">
            <v>0</v>
          </cell>
          <cell r="AL3225">
            <v>0</v>
          </cell>
          <cell r="AM3225">
            <v>1</v>
          </cell>
          <cell r="AN3225">
            <v>1</v>
          </cell>
        </row>
        <row r="3226">
          <cell r="A3226" t="str">
            <v>C037863</v>
          </cell>
          <cell r="B3226">
            <v>5310</v>
          </cell>
          <cell r="D3226" t="str">
            <v>FAC11-NBRO-Parking lot upgrade</v>
          </cell>
          <cell r="E3226" t="str">
            <v>P_Electric GenPlant Fac IT Share MA</v>
          </cell>
          <cell r="G3226" t="str">
            <v>NONE</v>
          </cell>
          <cell r="H3226" t="str">
            <v>NONE</v>
          </cell>
          <cell r="O3226" t="str">
            <v>cancelled</v>
          </cell>
          <cell r="Q3226" t="str">
            <v>C37863</v>
          </cell>
          <cell r="R3226">
            <v>40457</v>
          </cell>
          <cell r="S3226" t="str">
            <v>congd</v>
          </cell>
          <cell r="U3226" t="str">
            <v>Northboro parking lot milling, paving, crack seal, sealcoating and line striping</v>
          </cell>
          <cell r="V3226" t="str">
            <v xml:space="preserve">  </v>
          </cell>
          <cell r="W3226" t="str">
            <v xml:space="preserve">  </v>
          </cell>
          <cell r="X3226" t="str">
            <v>Conversion Only</v>
          </cell>
          <cell r="Y3226" t="str">
            <v>99995310E</v>
          </cell>
          <cell r="Z3226" t="str">
            <v>MAE1000 - MA Electric Distribution PC</v>
          </cell>
          <cell r="AA3226" t="str">
            <v>NONE</v>
          </cell>
          <cell r="AB3226" t="str">
            <v>CUSTOMER SERVICE CENTER-NORTHBORO</v>
          </cell>
          <cell r="AE3226">
            <v>1</v>
          </cell>
          <cell r="AF3226" t="str">
            <v>1</v>
          </cell>
          <cell r="AG3226">
            <v>40458</v>
          </cell>
          <cell r="AH3226">
            <v>63358</v>
          </cell>
          <cell r="AK3226">
            <v>40470</v>
          </cell>
        </row>
        <row r="3227">
          <cell r="A3227" t="str">
            <v>C037870</v>
          </cell>
          <cell r="B3227">
            <v>5310</v>
          </cell>
          <cell r="D3227" t="str">
            <v>FAC11_WOR_Parking lot Maint Upgrade</v>
          </cell>
          <cell r="E3227" t="str">
            <v>P_Electric GenPlant Fac IT Share MA</v>
          </cell>
          <cell r="G3227" t="str">
            <v>NONE</v>
          </cell>
          <cell r="H3227" t="str">
            <v>NONE</v>
          </cell>
          <cell r="O3227" t="str">
            <v>Closed</v>
          </cell>
          <cell r="Q3227" t="str">
            <v>C37870</v>
          </cell>
          <cell r="R3227">
            <v>40458</v>
          </cell>
          <cell r="S3227" t="str">
            <v>delcam</v>
          </cell>
          <cell r="U3227" t="str">
            <v>Parking lot maintenance upgrade. Milling, paving, crack seal, sealcoating and line striping</v>
          </cell>
          <cell r="V3227" t="str">
            <v xml:space="preserve">  </v>
          </cell>
          <cell r="W3227" t="str">
            <v xml:space="preserve">  </v>
          </cell>
          <cell r="X3227" t="str">
            <v>Div Ops-NE Electric</v>
          </cell>
          <cell r="Y3227" t="str">
            <v>75005310E</v>
          </cell>
          <cell r="Z3227" t="str">
            <v>MAE1000 - MA Electric Distribution PC</v>
          </cell>
          <cell r="AA3227" t="str">
            <v>NONE</v>
          </cell>
          <cell r="AB3227" t="str">
            <v>SERVICE BLDG-939 SOUTHBRIDGE STREET</v>
          </cell>
          <cell r="AE3227">
            <v>2</v>
          </cell>
          <cell r="AF3227" t="str">
            <v>2</v>
          </cell>
          <cell r="AG3227">
            <v>40627</v>
          </cell>
          <cell r="AH3227">
            <v>163000</v>
          </cell>
          <cell r="AI3227">
            <v>0</v>
          </cell>
          <cell r="AJ3227">
            <v>1</v>
          </cell>
          <cell r="AK3227">
            <v>1</v>
          </cell>
          <cell r="AL3227">
            <v>0</v>
          </cell>
          <cell r="AM3227">
            <v>1</v>
          </cell>
          <cell r="AN3227">
            <v>1</v>
          </cell>
        </row>
        <row r="3228">
          <cell r="A3228" t="str">
            <v>C037871</v>
          </cell>
          <cell r="B3228">
            <v>5310</v>
          </cell>
          <cell r="D3228" t="str">
            <v>FAC11_NH_Parking Lot Maint. Upgrade</v>
          </cell>
          <cell r="E3228" t="str">
            <v>P_Electric GenPlant Fac IT Share MA</v>
          </cell>
          <cell r="G3228" t="str">
            <v>NONE</v>
          </cell>
          <cell r="H3228" t="str">
            <v>NONE</v>
          </cell>
          <cell r="O3228" t="str">
            <v>Closed</v>
          </cell>
          <cell r="Q3228" t="str">
            <v>C37871</v>
          </cell>
          <cell r="R3228">
            <v>40458</v>
          </cell>
          <cell r="S3228" t="str">
            <v>delcam</v>
          </cell>
          <cell r="U3228" t="str">
            <v>Parking lot maintenance. Milling, paving, crack seal, sealcoating and line striping</v>
          </cell>
          <cell r="V3228" t="str">
            <v xml:space="preserve">  </v>
          </cell>
          <cell r="W3228" t="str">
            <v xml:space="preserve">  </v>
          </cell>
          <cell r="X3228" t="str">
            <v>Div Ops-NE Electric</v>
          </cell>
          <cell r="Y3228" t="str">
            <v>75005310E</v>
          </cell>
          <cell r="Z3228" t="str">
            <v>MAE1000 - MA Electric Distribution PC</v>
          </cell>
          <cell r="AA3228" t="str">
            <v>NONE</v>
          </cell>
          <cell r="AB3228" t="str">
            <v xml:space="preserve">SERVICE BLDG - 548 HAYDENVILLE RD, </v>
          </cell>
          <cell r="AE3228">
            <v>1</v>
          </cell>
          <cell r="AF3228" t="str">
            <v>1</v>
          </cell>
          <cell r="AG3228">
            <v>40458</v>
          </cell>
          <cell r="AH3228">
            <v>62520</v>
          </cell>
          <cell r="AI3228">
            <v>1</v>
          </cell>
          <cell r="AJ3228">
            <v>1</v>
          </cell>
          <cell r="AK3228">
            <v>1</v>
          </cell>
          <cell r="AL3228">
            <v>0</v>
          </cell>
          <cell r="AM3228">
            <v>1</v>
          </cell>
          <cell r="AN3228">
            <v>1</v>
          </cell>
        </row>
        <row r="3229">
          <cell r="A3229" t="str">
            <v>C037872</v>
          </cell>
          <cell r="B3229">
            <v>5310</v>
          </cell>
          <cell r="D3229" t="str">
            <v>FAC11_Hop_parking lot upgrade</v>
          </cell>
          <cell r="E3229" t="str">
            <v>P_Electric GenPlant Fac IT Share MA</v>
          </cell>
          <cell r="G3229" t="str">
            <v>NONE</v>
          </cell>
          <cell r="H3229" t="str">
            <v>NONE</v>
          </cell>
          <cell r="O3229" t="str">
            <v>Closed</v>
          </cell>
          <cell r="Q3229" t="str">
            <v>C37872</v>
          </cell>
          <cell r="R3229">
            <v>40459</v>
          </cell>
          <cell r="S3229" t="str">
            <v>kendra</v>
          </cell>
          <cell r="U3229" t="str">
            <v>Milling, paving, (swale correction) crack seal, seal coating and line striping.</v>
          </cell>
          <cell r="V3229" t="str">
            <v xml:space="preserve">  </v>
          </cell>
          <cell r="W3229" t="str">
            <v xml:space="preserve">  </v>
          </cell>
          <cell r="X3229" t="str">
            <v>Div Ops-NE Electric</v>
          </cell>
          <cell r="Y3229" t="str">
            <v>75005310E</v>
          </cell>
          <cell r="Z3229" t="str">
            <v>MAE1000 - MA Electric Distribution PC</v>
          </cell>
          <cell r="AA3229" t="str">
            <v>NONE</v>
          </cell>
          <cell r="AB3229" t="str">
            <v>SERVICE BLDG-245 SO MAIN STREET, HO</v>
          </cell>
          <cell r="AE3229">
            <v>1</v>
          </cell>
          <cell r="AF3229" t="str">
            <v>1</v>
          </cell>
          <cell r="AG3229">
            <v>40462</v>
          </cell>
          <cell r="AH3229">
            <v>38567</v>
          </cell>
          <cell r="AI3229">
            <v>1</v>
          </cell>
          <cell r="AJ3229">
            <v>1</v>
          </cell>
          <cell r="AK3229">
            <v>1</v>
          </cell>
          <cell r="AL3229">
            <v>0</v>
          </cell>
          <cell r="AM3229">
            <v>1</v>
          </cell>
          <cell r="AN3229">
            <v>1</v>
          </cell>
        </row>
        <row r="3230">
          <cell r="A3230" t="str">
            <v>C037873</v>
          </cell>
          <cell r="B3230">
            <v>5310</v>
          </cell>
          <cell r="D3230" t="str">
            <v>FAC11_Brockton Parking Lot upgrade</v>
          </cell>
          <cell r="E3230" t="str">
            <v>P_Electric GenPlant Fac IT Share MA</v>
          </cell>
          <cell r="G3230" t="str">
            <v>NONE</v>
          </cell>
          <cell r="H3230" t="str">
            <v>NONE</v>
          </cell>
          <cell r="O3230" t="str">
            <v>Closed</v>
          </cell>
          <cell r="Q3230" t="str">
            <v>C37873</v>
          </cell>
          <cell r="R3230">
            <v>40459</v>
          </cell>
          <cell r="S3230" t="str">
            <v>kendra</v>
          </cell>
          <cell r="U3230" t="str">
            <v>Milling, paving, (swale correction) crack seal, sealcoating and line striping</v>
          </cell>
          <cell r="V3230" t="str">
            <v xml:space="preserve">  </v>
          </cell>
          <cell r="W3230" t="str">
            <v xml:space="preserve">  </v>
          </cell>
          <cell r="X3230" t="str">
            <v>Div Ops-NE Electric</v>
          </cell>
          <cell r="Y3230" t="str">
            <v>75005310E</v>
          </cell>
          <cell r="Z3230" t="str">
            <v>MAE1000 - MA Electric Distribution PC</v>
          </cell>
          <cell r="AA3230" t="str">
            <v>NONE</v>
          </cell>
          <cell r="AB3230" t="str">
            <v>BROCKTON MASS PROPERTY - DO NOT USE</v>
          </cell>
          <cell r="AE3230">
            <v>2</v>
          </cell>
          <cell r="AF3230" t="str">
            <v>2</v>
          </cell>
          <cell r="AG3230">
            <v>41078</v>
          </cell>
          <cell r="AH3230">
            <v>55442.7</v>
          </cell>
          <cell r="AI3230">
            <v>1</v>
          </cell>
          <cell r="AJ3230">
            <v>1</v>
          </cell>
          <cell r="AK3230">
            <v>1</v>
          </cell>
          <cell r="AL3230">
            <v>0</v>
          </cell>
          <cell r="AM3230">
            <v>1</v>
          </cell>
          <cell r="AN3230">
            <v>1</v>
          </cell>
        </row>
        <row r="3231">
          <cell r="A3231" t="str">
            <v>C037962</v>
          </cell>
          <cell r="B3231">
            <v>5310</v>
          </cell>
          <cell r="D3231" t="str">
            <v>Accounting use only</v>
          </cell>
          <cell r="E3231" t="str">
            <v>P_Electric GenPlant Fac IT Share MA</v>
          </cell>
          <cell r="G3231" t="str">
            <v>NONE</v>
          </cell>
          <cell r="H3231" t="str">
            <v>NONE</v>
          </cell>
          <cell r="O3231" t="str">
            <v>open</v>
          </cell>
          <cell r="Q3231" t="str">
            <v>C37962</v>
          </cell>
          <cell r="R3231">
            <v>40472</v>
          </cell>
          <cell r="S3231" t="str">
            <v>kosakv</v>
          </cell>
          <cell r="U3231" t="str">
            <v>Accounting use only</v>
          </cell>
          <cell r="V3231" t="str">
            <v xml:space="preserve">  </v>
          </cell>
          <cell r="W3231" t="str">
            <v xml:space="preserve">  </v>
          </cell>
          <cell r="X3231" t="str">
            <v>Conversion Only</v>
          </cell>
          <cell r="Y3231" t="str">
            <v>99995310E</v>
          </cell>
          <cell r="Z3231" t="str">
            <v>MAE1000 - MA Electric Distribution PC</v>
          </cell>
          <cell r="AA3231" t="str">
            <v>NONE</v>
          </cell>
          <cell r="AB3231" t="str">
            <v xml:space="preserve">COMPANY 5310 LEVEL ELECT DIST </v>
          </cell>
          <cell r="AC3231" t="str">
            <v>A2 C1 X0</v>
          </cell>
          <cell r="AE3231">
            <v>1</v>
          </cell>
          <cell r="AF3231" t="str">
            <v>1</v>
          </cell>
          <cell r="AG3231">
            <v>40472</v>
          </cell>
          <cell r="AH3231">
            <v>0</v>
          </cell>
        </row>
        <row r="3232">
          <cell r="A3232" t="str">
            <v>C037984</v>
          </cell>
          <cell r="B3232">
            <v>5310</v>
          </cell>
          <cell r="D3232" t="str">
            <v>FAC11_WORC_Redesign 2nd floor</v>
          </cell>
          <cell r="E3232" t="str">
            <v>P_Electric GenPlant Fac IT Share MA</v>
          </cell>
          <cell r="G3232" t="str">
            <v>NONE</v>
          </cell>
          <cell r="H3232" t="str">
            <v>NONE</v>
          </cell>
          <cell r="O3232" t="str">
            <v>Closed</v>
          </cell>
          <cell r="Q3232" t="str">
            <v>C37984</v>
          </cell>
          <cell r="R3232">
            <v>40477</v>
          </cell>
          <cell r="S3232" t="str">
            <v>congd</v>
          </cell>
          <cell r="U3232" t="str">
            <v>Demo and redesign of second floor to company standard size office space 30 cubes and 3 conference rooms</v>
          </cell>
          <cell r="V3232" t="str">
            <v xml:space="preserve">  </v>
          </cell>
          <cell r="W3232" t="str">
            <v xml:space="preserve">  </v>
          </cell>
          <cell r="X3232" t="str">
            <v>Div Ops-NE Electric</v>
          </cell>
          <cell r="Y3232" t="str">
            <v>75005310E</v>
          </cell>
          <cell r="Z3232" t="str">
            <v>MAE1000 - MA Electric Distribution PC</v>
          </cell>
          <cell r="AA3232" t="str">
            <v>NONE</v>
          </cell>
          <cell r="AB3232" t="str">
            <v>SERVICE BLDG-939 SOUTHBRIDGE STREET</v>
          </cell>
          <cell r="AE3232">
            <v>2</v>
          </cell>
          <cell r="AF3232" t="str">
            <v>2</v>
          </cell>
          <cell r="AG3232">
            <v>41078</v>
          </cell>
          <cell r="AH3232">
            <v>160000</v>
          </cell>
          <cell r="AI3232">
            <v>0</v>
          </cell>
          <cell r="AJ3232">
            <v>1</v>
          </cell>
          <cell r="AK3232">
            <v>1</v>
          </cell>
          <cell r="AL3232">
            <v>0</v>
          </cell>
          <cell r="AM3232">
            <v>1</v>
          </cell>
          <cell r="AN3232">
            <v>1</v>
          </cell>
        </row>
        <row r="3233">
          <cell r="A3233" t="str">
            <v>C038002</v>
          </cell>
          <cell r="B3233">
            <v>5310</v>
          </cell>
          <cell r="D3233" t="str">
            <v>M1 Structure 54 &amp; 61 Replacements</v>
          </cell>
          <cell r="E3233" t="str">
            <v>P_Electric Transmission Line MA</v>
          </cell>
          <cell r="F3233" t="str">
            <v>USSCT 11085C</v>
          </cell>
          <cell r="G3233" t="str">
            <v>NONE</v>
          </cell>
          <cell r="H3233" t="str">
            <v>18</v>
          </cell>
          <cell r="I3233" t="str">
            <v>ARTHUR, DAVID</v>
          </cell>
          <cell r="J3233" t="str">
            <v>Asset Condition</v>
          </cell>
          <cell r="K3233" t="str">
            <v>T_Damage/Failure</v>
          </cell>
          <cell r="L3233" t="str">
            <v>Damage/Failure</v>
          </cell>
          <cell r="M3233" t="str">
            <v>Specific</v>
          </cell>
          <cell r="O3233" t="str">
            <v>Closed</v>
          </cell>
          <cell r="P3233">
            <v>19140</v>
          </cell>
          <cell r="Q3233" t="str">
            <v>C38002</v>
          </cell>
          <cell r="R3233">
            <v>40477</v>
          </cell>
          <cell r="S3233" t="str">
            <v>winnje</v>
          </cell>
          <cell r="U3233" t="str">
            <v>M1 Structure 54 &amp; 61 Replacements</v>
          </cell>
          <cell r="V3233" t="str">
            <v xml:space="preserve">  </v>
          </cell>
          <cell r="W3233" t="str">
            <v xml:space="preserve">To address PIW as requested by TLOM including replacing structure 54 within 3 years and replace structure 61 with a class H-3 pole along the M1 line, per TLE's Engineering Report. _x000D_
</v>
          </cell>
          <cell r="X3233" t="str">
            <v>Conversion Only</v>
          </cell>
          <cell r="Y3233" t="str">
            <v>99995310T</v>
          </cell>
          <cell r="Z3233" t="str">
            <v>FRT5000 - FR Transmission Profit Center</v>
          </cell>
          <cell r="AA3233" t="str">
            <v>NONE</v>
          </cell>
          <cell r="AB3233" t="str">
            <v>M1 E BRIDGEWATER TO TAUNTON RIVER M</v>
          </cell>
          <cell r="AE3233">
            <v>2</v>
          </cell>
          <cell r="AF3233" t="str">
            <v>2</v>
          </cell>
          <cell r="AG3233">
            <v>40627</v>
          </cell>
          <cell r="AH3233">
            <v>119999.99</v>
          </cell>
          <cell r="AI3233">
            <v>0</v>
          </cell>
          <cell r="AJ3233">
            <v>1</v>
          </cell>
          <cell r="AK3233">
            <v>1</v>
          </cell>
          <cell r="AL3233">
            <v>0</v>
          </cell>
          <cell r="AM3233">
            <v>1</v>
          </cell>
          <cell r="AN3233">
            <v>1</v>
          </cell>
        </row>
        <row r="3234">
          <cell r="A3234" t="str">
            <v>C038042</v>
          </cell>
          <cell r="B3234">
            <v>5310</v>
          </cell>
          <cell r="D3234" t="str">
            <v xml:space="preserve">FAC11_New Steel Awnings Over Door  </v>
          </cell>
          <cell r="E3234" t="str">
            <v>P_Electric GenPlant Fac IT Share MA</v>
          </cell>
          <cell r="G3234" t="str">
            <v>NONE</v>
          </cell>
          <cell r="H3234" t="str">
            <v>NONE</v>
          </cell>
          <cell r="O3234" t="str">
            <v>Closed</v>
          </cell>
          <cell r="Q3234" t="str">
            <v>C38042</v>
          </cell>
          <cell r="R3234">
            <v>40477</v>
          </cell>
          <cell r="S3234" t="str">
            <v>delcam</v>
          </cell>
          <cell r="U3234" t="str">
            <v>Install new stell awnings over doors. Replace overhead doors.</v>
          </cell>
          <cell r="V3234" t="str">
            <v xml:space="preserve">  </v>
          </cell>
          <cell r="W3234" t="str">
            <v>Doors are damaged &amp; in bad shape.</v>
          </cell>
          <cell r="X3234" t="str">
            <v>Div Ops-NE Electric</v>
          </cell>
          <cell r="Y3234" t="str">
            <v>75005310E</v>
          </cell>
          <cell r="Z3234" t="str">
            <v>MAE1000 - MA Electric Distribution PC</v>
          </cell>
          <cell r="AA3234" t="str">
            <v>NONE</v>
          </cell>
          <cell r="AB3234" t="str">
            <v>MULBERRY STREET OPERATIONS BUILDING</v>
          </cell>
          <cell r="AE3234">
            <v>1</v>
          </cell>
          <cell r="AF3234" t="str">
            <v>1</v>
          </cell>
          <cell r="AG3234">
            <v>40478</v>
          </cell>
          <cell r="AH3234">
            <v>14700</v>
          </cell>
          <cell r="AI3234">
            <v>1</v>
          </cell>
          <cell r="AJ3234">
            <v>1</v>
          </cell>
          <cell r="AK3234">
            <v>1</v>
          </cell>
          <cell r="AL3234">
            <v>0</v>
          </cell>
          <cell r="AM3234">
            <v>1</v>
          </cell>
          <cell r="AN3234">
            <v>1</v>
          </cell>
        </row>
        <row r="3235">
          <cell r="A3235" t="str">
            <v>C038144</v>
          </cell>
          <cell r="B3235">
            <v>5310</v>
          </cell>
          <cell r="D3235" t="str">
            <v>FAC11_WORC Replace Windows</v>
          </cell>
          <cell r="E3235" t="str">
            <v>P_Electric GenPlant Fac IT Share MA</v>
          </cell>
          <cell r="G3235" t="str">
            <v>NONE</v>
          </cell>
          <cell r="H3235" t="str">
            <v>NONE</v>
          </cell>
          <cell r="O3235" t="str">
            <v>Closed</v>
          </cell>
          <cell r="Q3235" t="str">
            <v>C38144</v>
          </cell>
          <cell r="R3235">
            <v>40485</v>
          </cell>
          <cell r="S3235" t="str">
            <v>delcam</v>
          </cell>
          <cell r="U3235" t="str">
            <v>Replace 150 windows glass only that have sealing failures.</v>
          </cell>
          <cell r="V3235" t="str">
            <v xml:space="preserve">  </v>
          </cell>
          <cell r="W3235" t="str">
            <v>Window sealing failures to windows that have no warranty</v>
          </cell>
          <cell r="X3235" t="str">
            <v>Div Ops-NE Electric</v>
          </cell>
          <cell r="Y3235" t="str">
            <v>75005310E</v>
          </cell>
          <cell r="Z3235" t="str">
            <v>MAE1000 - MA Electric Distribution PC</v>
          </cell>
          <cell r="AA3235" t="str">
            <v>NONE</v>
          </cell>
          <cell r="AB3235" t="str">
            <v>SERVICE BLDG-939 SOUTHBRIDGE STREET</v>
          </cell>
          <cell r="AE3235">
            <v>1</v>
          </cell>
          <cell r="AF3235" t="str">
            <v>1</v>
          </cell>
          <cell r="AG3235">
            <v>40485</v>
          </cell>
          <cell r="AH3235">
            <v>15508.13</v>
          </cell>
          <cell r="AI3235">
            <v>1</v>
          </cell>
          <cell r="AJ3235">
            <v>1</v>
          </cell>
          <cell r="AK3235">
            <v>1</v>
          </cell>
          <cell r="AL3235">
            <v>0</v>
          </cell>
          <cell r="AM3235">
            <v>1</v>
          </cell>
          <cell r="AN3235">
            <v>1</v>
          </cell>
        </row>
        <row r="3236">
          <cell r="A3236" t="str">
            <v>C038242</v>
          </cell>
          <cell r="B3236">
            <v>5310</v>
          </cell>
          <cell r="D3236" t="str">
            <v>FAC11_WEYM Block Heaters</v>
          </cell>
          <cell r="E3236" t="str">
            <v>P_Electric GenPlant Fac IT Share MA</v>
          </cell>
          <cell r="G3236" t="str">
            <v>NONE</v>
          </cell>
          <cell r="H3236" t="str">
            <v>NONE</v>
          </cell>
          <cell r="O3236" t="str">
            <v>cancelled</v>
          </cell>
          <cell r="Q3236" t="str">
            <v>C38242</v>
          </cell>
          <cell r="R3236">
            <v>40494</v>
          </cell>
          <cell r="S3236" t="str">
            <v>congd</v>
          </cell>
          <cell r="U3236" t="str">
            <v>Electrical work to install pole and new service</v>
          </cell>
          <cell r="V3236" t="str">
            <v xml:space="preserve">  </v>
          </cell>
          <cell r="W3236" t="str">
            <v>Need to install block heaters for gas spolls group.</v>
          </cell>
          <cell r="X3236" t="str">
            <v>Div Ops-NE Electric</v>
          </cell>
          <cell r="Y3236" t="str">
            <v>75005310E</v>
          </cell>
          <cell r="Z3236" t="str">
            <v>MAE1000 - MA Electric Distribution PC</v>
          </cell>
          <cell r="AA3236" t="str">
            <v>NONE</v>
          </cell>
          <cell r="AB3236" t="str">
            <v>SUB #12 MID-WEYMOUTH, WEYMOUTH</v>
          </cell>
          <cell r="AE3236">
            <v>1</v>
          </cell>
          <cell r="AF3236" t="str">
            <v>1</v>
          </cell>
          <cell r="AG3236">
            <v>40505</v>
          </cell>
          <cell r="AH3236">
            <v>14160.8</v>
          </cell>
          <cell r="AK3236">
            <v>40732</v>
          </cell>
        </row>
        <row r="3237">
          <cell r="A3237" t="str">
            <v>C038443</v>
          </cell>
          <cell r="B3237">
            <v>5310</v>
          </cell>
          <cell r="D3237" t="str">
            <v>FAC11_Storm Room A/C unit</v>
          </cell>
          <cell r="E3237" t="str">
            <v>P_Electric GenPlant Fac IT Share MA</v>
          </cell>
          <cell r="G3237" t="str">
            <v>NONE</v>
          </cell>
          <cell r="H3237" t="str">
            <v>NONE</v>
          </cell>
          <cell r="O3237" t="str">
            <v>Closed</v>
          </cell>
          <cell r="Q3237" t="str">
            <v>C38443</v>
          </cell>
          <cell r="R3237">
            <v>40520</v>
          </cell>
          <cell r="S3237" t="str">
            <v>congd</v>
          </cell>
          <cell r="U3237" t="str">
            <v>Lync Mechanical to provide all labor materials and equipment necessary to remove existing roof top A/C unit that currently feeds storm room. Lync will furnish and install a new Carrier RTU with economizer on existing curb.</v>
          </cell>
          <cell r="V3237" t="str">
            <v xml:space="preserve">  </v>
          </cell>
          <cell r="W3237" t="str">
            <v xml:space="preserve">  </v>
          </cell>
          <cell r="X3237" t="str">
            <v>Conversion Only</v>
          </cell>
          <cell r="Y3237" t="str">
            <v>99995310E</v>
          </cell>
          <cell r="Z3237" t="str">
            <v>MAE1000 - MA Electric Distribution PC</v>
          </cell>
          <cell r="AA3237" t="str">
            <v>NONE</v>
          </cell>
          <cell r="AB3237" t="str">
            <v>SERVICE BLDG-170 MEDFORD STREET, MA</v>
          </cell>
          <cell r="AE3237">
            <v>1</v>
          </cell>
          <cell r="AF3237" t="str">
            <v>1</v>
          </cell>
          <cell r="AG3237">
            <v>40521</v>
          </cell>
          <cell r="AH3237">
            <v>12988</v>
          </cell>
          <cell r="AI3237">
            <v>1</v>
          </cell>
          <cell r="AJ3237">
            <v>1</v>
          </cell>
          <cell r="AK3237">
            <v>1</v>
          </cell>
          <cell r="AL3237">
            <v>0</v>
          </cell>
          <cell r="AM3237">
            <v>1</v>
          </cell>
          <cell r="AN3237">
            <v>1</v>
          </cell>
        </row>
        <row r="3238">
          <cell r="A3238" t="str">
            <v>C038446</v>
          </cell>
          <cell r="B3238">
            <v>5310</v>
          </cell>
          <cell r="D3238" t="str">
            <v>FAC11_Hanover Heat Pump Installatio</v>
          </cell>
          <cell r="E3238" t="str">
            <v>P_Electric GenPlant Fac IT Share MA</v>
          </cell>
          <cell r="G3238" t="str">
            <v>NONE</v>
          </cell>
          <cell r="H3238" t="str">
            <v>NONE</v>
          </cell>
          <cell r="O3238" t="str">
            <v>Closed</v>
          </cell>
          <cell r="Q3238" t="str">
            <v>C38446</v>
          </cell>
          <cell r="R3238">
            <v>40520</v>
          </cell>
          <cell r="S3238" t="str">
            <v>delcam</v>
          </cell>
          <cell r="U3238" t="str">
            <v>Install Heat Pump</v>
          </cell>
          <cell r="V3238" t="str">
            <v xml:space="preserve">  </v>
          </cell>
          <cell r="W3238" t="str">
            <v xml:space="preserve">  </v>
          </cell>
          <cell r="X3238" t="str">
            <v>Div Ops-NE Electric</v>
          </cell>
          <cell r="Y3238" t="str">
            <v>75005310E</v>
          </cell>
          <cell r="Z3238" t="str">
            <v>MAE1000 - MA Electric Distribution PC</v>
          </cell>
          <cell r="AA3238" t="str">
            <v>NONE</v>
          </cell>
          <cell r="AB3238" t="str">
            <v>HANOVER OPERATIONS BUILDING</v>
          </cell>
          <cell r="AE3238">
            <v>1</v>
          </cell>
          <cell r="AF3238" t="str">
            <v>1</v>
          </cell>
          <cell r="AG3238">
            <v>40521</v>
          </cell>
          <cell r="AH3238">
            <v>11950</v>
          </cell>
          <cell r="AI3238">
            <v>1</v>
          </cell>
          <cell r="AJ3238">
            <v>1</v>
          </cell>
          <cell r="AK3238">
            <v>1</v>
          </cell>
          <cell r="AL3238">
            <v>0</v>
          </cell>
          <cell r="AM3238">
            <v>1</v>
          </cell>
          <cell r="AN3238">
            <v>1</v>
          </cell>
        </row>
        <row r="3239">
          <cell r="A3239" t="str">
            <v>C038503</v>
          </cell>
          <cell r="B3239">
            <v>5310</v>
          </cell>
          <cell r="D3239" t="str">
            <v>FAC_Attleboro Generator Exhaust Sys</v>
          </cell>
          <cell r="E3239" t="str">
            <v>P_Electric GenPlant Fac IT Share MA</v>
          </cell>
          <cell r="G3239" t="str">
            <v>NONE</v>
          </cell>
          <cell r="H3239" t="str">
            <v>NONE</v>
          </cell>
          <cell r="O3239" t="str">
            <v>Closed</v>
          </cell>
          <cell r="Q3239" t="str">
            <v>C38503</v>
          </cell>
          <cell r="R3239">
            <v>40529</v>
          </cell>
          <cell r="S3239" t="str">
            <v>kendra</v>
          </cell>
          <cell r="U3239" t="str">
            <v xml:space="preserve">  </v>
          </cell>
          <cell r="V3239" t="str">
            <v xml:space="preserve">  </v>
          </cell>
          <cell r="W3239" t="str">
            <v xml:space="preserve">  </v>
          </cell>
          <cell r="X3239" t="str">
            <v>Div Ops-NE Electric</v>
          </cell>
          <cell r="Y3239" t="str">
            <v>75005310E</v>
          </cell>
          <cell r="Z3239" t="str">
            <v>MAE1000 - MA Electric Distribution PC</v>
          </cell>
          <cell r="AA3239" t="str">
            <v>NONE</v>
          </cell>
          <cell r="AB3239" t="str">
            <v>SERVICE BLDG - 87 WEST STREET, ATTL</v>
          </cell>
          <cell r="AE3239">
            <v>1</v>
          </cell>
          <cell r="AF3239" t="str">
            <v>1</v>
          </cell>
          <cell r="AG3239">
            <v>40534</v>
          </cell>
          <cell r="AH3239">
            <v>7906.65</v>
          </cell>
          <cell r="AI3239">
            <v>1</v>
          </cell>
          <cell r="AJ3239">
            <v>1</v>
          </cell>
          <cell r="AK3239">
            <v>1</v>
          </cell>
          <cell r="AL3239">
            <v>0</v>
          </cell>
          <cell r="AM3239">
            <v>1</v>
          </cell>
          <cell r="AN3239">
            <v>1</v>
          </cell>
        </row>
        <row r="3240">
          <cell r="A3240" t="str">
            <v>C038603</v>
          </cell>
          <cell r="B3240">
            <v>5310</v>
          </cell>
          <cell r="D3240" t="str">
            <v>Battery Eyewash StationRplProgram</v>
          </cell>
          <cell r="E3240" t="str">
            <v>P_Dist by Transmission Sub MA</v>
          </cell>
          <cell r="G3240" t="str">
            <v>NONE</v>
          </cell>
          <cell r="H3240" t="str">
            <v>NONE</v>
          </cell>
          <cell r="M3240" t="str">
            <v>Specific</v>
          </cell>
          <cell r="O3240" t="str">
            <v>open</v>
          </cell>
          <cell r="Q3240" t="str">
            <v>C38603</v>
          </cell>
          <cell r="R3240">
            <v>40547</v>
          </cell>
          <cell r="S3240" t="str">
            <v>mccusj</v>
          </cell>
          <cell r="U3240" t="str">
            <v>John Gavin Battery Eyewash Station Replacement Program</v>
          </cell>
          <cell r="V3240" t="str">
            <v xml:space="preserve">  </v>
          </cell>
          <cell r="W3240" t="str">
            <v xml:space="preserve">  </v>
          </cell>
          <cell r="X3240" t="str">
            <v>Conversion Only</v>
          </cell>
          <cell r="Y3240" t="str">
            <v>99995310E</v>
          </cell>
          <cell r="Z3240" t="str">
            <v>MAE1000 - MA Electric Distribution PC</v>
          </cell>
          <cell r="AA3240" t="str">
            <v>NONE</v>
          </cell>
          <cell r="AB3240" t="str">
            <v xml:space="preserve">COMPANY 5310 LEVEL ELECT DIST </v>
          </cell>
          <cell r="AC3240" t="str">
            <v>A0 C0 X0</v>
          </cell>
          <cell r="AE3240">
            <v>1</v>
          </cell>
          <cell r="AF3240" t="str">
            <v>1</v>
          </cell>
          <cell r="AG3240">
            <v>40547</v>
          </cell>
          <cell r="AH3240">
            <v>45000</v>
          </cell>
        </row>
        <row r="3241">
          <cell r="A3241" t="str">
            <v>C038605</v>
          </cell>
          <cell r="B3241">
            <v>5310</v>
          </cell>
          <cell r="D3241" t="str">
            <v>FAC11_WORC_Replace Cement Hdrs.</v>
          </cell>
          <cell r="E3241" t="str">
            <v>P_Electric GenPlant Fac IT Share MA</v>
          </cell>
          <cell r="G3241" t="str">
            <v>NONE</v>
          </cell>
          <cell r="H3241" t="str">
            <v>NONE</v>
          </cell>
          <cell r="O3241" t="str">
            <v>Closed</v>
          </cell>
          <cell r="Q3241" t="str">
            <v>C38605</v>
          </cell>
          <cell r="R3241">
            <v>40548</v>
          </cell>
          <cell r="S3241" t="str">
            <v>congd</v>
          </cell>
          <cell r="U3241" t="str">
            <v>The cement headers over the 5 overhead doors at the fleet garage need to be replaced and the building seams need to be resealed</v>
          </cell>
          <cell r="V3241" t="str">
            <v xml:space="preserve">  </v>
          </cell>
          <cell r="W3241" t="str">
            <v xml:space="preserve">  </v>
          </cell>
          <cell r="X3241" t="str">
            <v>Conversion Only</v>
          </cell>
          <cell r="Y3241" t="str">
            <v>99995310E</v>
          </cell>
          <cell r="Z3241" t="str">
            <v>MAE1000 - MA Electric Distribution PC</v>
          </cell>
          <cell r="AA3241" t="str">
            <v>NONE</v>
          </cell>
          <cell r="AB3241" t="str">
            <v>MAINTENANCE GARAGE - SOUTHBRIDGE ST</v>
          </cell>
          <cell r="AE3241">
            <v>1</v>
          </cell>
          <cell r="AF3241" t="str">
            <v>1</v>
          </cell>
          <cell r="AG3241">
            <v>40548</v>
          </cell>
          <cell r="AH3241">
            <v>38000</v>
          </cell>
          <cell r="AI3241">
            <v>1</v>
          </cell>
          <cell r="AJ3241">
            <v>1</v>
          </cell>
          <cell r="AK3241">
            <v>1</v>
          </cell>
          <cell r="AL3241">
            <v>0</v>
          </cell>
          <cell r="AM3241">
            <v>1</v>
          </cell>
          <cell r="AN3241">
            <v>1</v>
          </cell>
        </row>
        <row r="3242">
          <cell r="A3242" t="str">
            <v>C038662</v>
          </cell>
          <cell r="B3242">
            <v>5310</v>
          </cell>
          <cell r="D3242" t="str">
            <v>Storm Funding Number Co 05</v>
          </cell>
          <cell r="E3242" t="str">
            <v>P_Electric Transmission Sub MA</v>
          </cell>
          <cell r="G3242" t="str">
            <v>NONE</v>
          </cell>
          <cell r="H3242" t="str">
            <v>NONE</v>
          </cell>
          <cell r="J3242" t="str">
            <v>Damage/Failure</v>
          </cell>
          <cell r="M3242" t="str">
            <v>Specific</v>
          </cell>
          <cell r="O3242" t="str">
            <v>open</v>
          </cell>
          <cell r="Q3242" t="str">
            <v>C38662</v>
          </cell>
          <cell r="R3242">
            <v>40554</v>
          </cell>
          <cell r="S3242" t="str">
            <v>mccusj</v>
          </cell>
          <cell r="U3242" t="str">
            <v xml:space="preserve">  </v>
          </cell>
          <cell r="V3242" t="str">
            <v xml:space="preserve">  </v>
          </cell>
          <cell r="W3242" t="str">
            <v xml:space="preserve">  </v>
          </cell>
          <cell r="X3242" t="str">
            <v>Conversion Only</v>
          </cell>
          <cell r="Y3242" t="str">
            <v>99995310T</v>
          </cell>
          <cell r="Z3242" t="str">
            <v>FRT5000 - FR Transmission Profit Center</v>
          </cell>
          <cell r="AA3242" t="str">
            <v>NONE</v>
          </cell>
          <cell r="AB3242" t="str">
            <v xml:space="preserve">COMPANY 5310 LEVEL ELECT DIST </v>
          </cell>
          <cell r="AC3242" t="str">
            <v>A0 C0 X0</v>
          </cell>
          <cell r="AE3242">
            <v>1</v>
          </cell>
          <cell r="AF3242" t="str">
            <v>1</v>
          </cell>
          <cell r="AG3242">
            <v>40554</v>
          </cell>
          <cell r="AH3242">
            <v>0</v>
          </cell>
        </row>
        <row r="3243">
          <cell r="A3243" t="str">
            <v>C038667</v>
          </cell>
          <cell r="B3243">
            <v>5310</v>
          </cell>
          <cell r="D3243" t="str">
            <v>Storm Budgetary Reserve - MECO</v>
          </cell>
          <cell r="E3243" t="str">
            <v>P_Electric Transmission Line MA</v>
          </cell>
          <cell r="F3243" t="str">
            <v>USSC-12-107</v>
          </cell>
          <cell r="G3243" t="str">
            <v>49</v>
          </cell>
          <cell r="H3243" t="str">
            <v>15</v>
          </cell>
          <cell r="J3243" t="str">
            <v>Damage/Failure</v>
          </cell>
          <cell r="L3243" t="str">
            <v>Major Storms - Trans</v>
          </cell>
          <cell r="M3243" t="str">
            <v>Blanket</v>
          </cell>
          <cell r="O3243" t="str">
            <v>open</v>
          </cell>
          <cell r="P3243">
            <v>17539</v>
          </cell>
          <cell r="Q3243" t="str">
            <v>C38667</v>
          </cell>
          <cell r="R3243">
            <v>40554</v>
          </cell>
          <cell r="S3243" t="str">
            <v>winnje</v>
          </cell>
          <cell r="U3243" t="str">
            <v>Storm Budgetary Reserve - MECO</v>
          </cell>
          <cell r="V3243" t="str">
            <v xml:space="preserve">  </v>
          </cell>
          <cell r="W3243" t="str">
            <v xml:space="preserve">  </v>
          </cell>
          <cell r="X3243" t="str">
            <v>Conversion Only</v>
          </cell>
          <cell r="Y3243" t="str">
            <v>99995310T</v>
          </cell>
          <cell r="Z3243" t="str">
            <v>FRT5000 - FR Transmission Profit Center</v>
          </cell>
          <cell r="AA3243" t="str">
            <v>NONE</v>
          </cell>
          <cell r="AB3243" t="str">
            <v>COMPANY 5310 LEVEL TRANS FRT5000</v>
          </cell>
          <cell r="AC3243" t="str">
            <v>A3 C8 X0</v>
          </cell>
          <cell r="AE3243">
            <v>3</v>
          </cell>
          <cell r="AF3243" t="str">
            <v>3</v>
          </cell>
          <cell r="AG3243">
            <v>41317</v>
          </cell>
          <cell r="AH3243">
            <v>318000</v>
          </cell>
        </row>
        <row r="3244">
          <cell r="A3244" t="str">
            <v>C038782</v>
          </cell>
          <cell r="B3244">
            <v>5310</v>
          </cell>
          <cell r="D3244" t="str">
            <v>E20-2 and E20-3 Switch Replacement</v>
          </cell>
          <cell r="E3244" t="str">
            <v>P_Electric Transmission Line MA</v>
          </cell>
          <cell r="G3244" t="str">
            <v>49</v>
          </cell>
          <cell r="H3244" t="str">
            <v>16</v>
          </cell>
          <cell r="I3244" t="str">
            <v>DE LOUREIRO, GEORGE</v>
          </cell>
          <cell r="J3244" t="str">
            <v>Asset Condition</v>
          </cell>
          <cell r="K3244" t="str">
            <v>T_Other Damage/Failure</v>
          </cell>
          <cell r="L3244" t="str">
            <v>Damage/Failure</v>
          </cell>
          <cell r="M3244" t="str">
            <v>Specific</v>
          </cell>
          <cell r="O3244" t="str">
            <v>open</v>
          </cell>
          <cell r="P3244">
            <v>13440</v>
          </cell>
          <cell r="Q3244" t="str">
            <v>C38782</v>
          </cell>
          <cell r="R3244">
            <v>40569</v>
          </cell>
          <cell r="S3244" t="str">
            <v>winnje</v>
          </cell>
          <cell r="U3244" t="str">
            <v>Repair/replace E20-2 and E20-3 Manual Switches (171 Matfield Ave and 55 Bryant St in Bridgewater).</v>
          </cell>
          <cell r="V3244" t="str">
            <v xml:space="preserve">Project began as D/F under C03103 WO 9000103082.   Project funding number requested due to scope of recommended alternative. </v>
          </cell>
          <cell r="W3244" t="str">
            <v xml:space="preserve">To repair/replace the E20-2 and E20-3 manual switches (171 Matfield Ave and 55 Bryant St in Bridgewater).  </v>
          </cell>
          <cell r="X3244" t="str">
            <v>Conversion Only</v>
          </cell>
          <cell r="Y3244" t="str">
            <v>99995310T</v>
          </cell>
          <cell r="Z3244" t="str">
            <v>FRT5000 - FR Transmission Profit Center</v>
          </cell>
          <cell r="AA3244" t="str">
            <v>NONE</v>
          </cell>
          <cell r="AB3244" t="str">
            <v>BRIDGWATER-AUBURN E20 115KV LINE</v>
          </cell>
          <cell r="AC3244" t="str">
            <v>A1 C0 X0</v>
          </cell>
          <cell r="AE3244">
            <v>3</v>
          </cell>
          <cell r="AF3244" t="str">
            <v>3</v>
          </cell>
          <cell r="AG3244">
            <v>41213</v>
          </cell>
          <cell r="AH3244">
            <v>100000</v>
          </cell>
        </row>
        <row r="3245">
          <cell r="A3245" t="str">
            <v>C038783</v>
          </cell>
          <cell r="B3245">
            <v>5310</v>
          </cell>
          <cell r="D3245" t="str">
            <v>S9-2 Motorized Switch Replacement</v>
          </cell>
          <cell r="E3245" t="str">
            <v>P_Electric Transmission Line MA</v>
          </cell>
          <cell r="G3245" t="str">
            <v>49</v>
          </cell>
          <cell r="H3245" t="str">
            <v>16</v>
          </cell>
          <cell r="J3245" t="str">
            <v>Damage/Failure</v>
          </cell>
          <cell r="K3245" t="str">
            <v>T_Damage/Failure</v>
          </cell>
          <cell r="L3245" t="str">
            <v>Damage/Failure</v>
          </cell>
          <cell r="O3245" t="str">
            <v>cancelled</v>
          </cell>
          <cell r="P3245">
            <v>13446</v>
          </cell>
          <cell r="Q3245" t="str">
            <v>C38783</v>
          </cell>
          <cell r="R3245">
            <v>40569</v>
          </cell>
          <cell r="S3245" t="str">
            <v>winnje</v>
          </cell>
          <cell r="U3245" t="str">
            <v>Repair/replace S9-2 motorized switch (outside Plymouth St. sub in Abington).</v>
          </cell>
          <cell r="V3245" t="str">
            <v>Project began as D/F under C03103 WO 9000103081.   Project funding number requested due to scope of recommended alternative.</v>
          </cell>
          <cell r="W3245" t="str">
            <v>To repair/replace the S9-2 motorized switch (outside Plymouth St. sub in Abington).</v>
          </cell>
          <cell r="X3245" t="str">
            <v>Conversion Only</v>
          </cell>
          <cell r="Y3245" t="str">
            <v>99995310T</v>
          </cell>
          <cell r="Z3245" t="str">
            <v>FRT5000 - FR Transmission Profit Center</v>
          </cell>
          <cell r="AA3245" t="str">
            <v>NONE</v>
          </cell>
          <cell r="AB3245" t="str">
            <v>S9 LINE - AUBURN TO SCITUATE - 115K</v>
          </cell>
          <cell r="AE3245">
            <v>2</v>
          </cell>
          <cell r="AF3245" t="str">
            <v>2</v>
          </cell>
          <cell r="AG3245">
            <v>40630</v>
          </cell>
          <cell r="AH3245">
            <v>0</v>
          </cell>
          <cell r="AK3245">
            <v>40714</v>
          </cell>
        </row>
        <row r="3246">
          <cell r="A3246" t="str">
            <v>C038802</v>
          </cell>
          <cell r="B3246">
            <v>5310</v>
          </cell>
          <cell r="D3246" t="str">
            <v>New Security Gate</v>
          </cell>
          <cell r="E3246" t="str">
            <v>P_Electric GenPlant Fac IT Share MA</v>
          </cell>
          <cell r="G3246" t="str">
            <v>NONE</v>
          </cell>
          <cell r="H3246" t="str">
            <v>NONE</v>
          </cell>
          <cell r="O3246" t="str">
            <v>Closed</v>
          </cell>
          <cell r="Q3246" t="str">
            <v>C38802</v>
          </cell>
          <cell r="R3246">
            <v>40574</v>
          </cell>
          <cell r="S3246" t="str">
            <v>mateikia</v>
          </cell>
          <cell r="U3246" t="str">
            <v>Furinish and install new exit gate at 164 Viscoloid Ave., Leominster, MA.</v>
          </cell>
          <cell r="V3246" t="str">
            <v>Building A</v>
          </cell>
          <cell r="W3246" t="str">
            <v>New gate will increase site security and maintain one-way traffic flow through the yard._x000D_
Building A</v>
          </cell>
          <cell r="X3246" t="str">
            <v>Div Ops-NE Electric</v>
          </cell>
          <cell r="Y3246" t="str">
            <v>75005310E</v>
          </cell>
          <cell r="Z3246" t="str">
            <v>MAE1000 - MA Electric Distribution PC</v>
          </cell>
          <cell r="AA3246" t="str">
            <v>NONE</v>
          </cell>
          <cell r="AB3246" t="str">
            <v>SERVICE BLDG - 164 VISCOLOID AVENUE</v>
          </cell>
          <cell r="AE3246">
            <v>1</v>
          </cell>
          <cell r="AF3246" t="str">
            <v>1</v>
          </cell>
          <cell r="AG3246">
            <v>40575</v>
          </cell>
          <cell r="AH3246">
            <v>44222</v>
          </cell>
          <cell r="AI3246">
            <v>1</v>
          </cell>
          <cell r="AJ3246">
            <v>1</v>
          </cell>
          <cell r="AK3246">
            <v>1</v>
          </cell>
          <cell r="AL3246">
            <v>0</v>
          </cell>
          <cell r="AM3246">
            <v>1</v>
          </cell>
          <cell r="AN3246">
            <v>1</v>
          </cell>
        </row>
        <row r="3247">
          <cell r="A3247" t="str">
            <v>C038804</v>
          </cell>
          <cell r="B3247">
            <v>5310</v>
          </cell>
          <cell r="D3247" t="str">
            <v>Replacement of light fixtures</v>
          </cell>
          <cell r="E3247" t="str">
            <v>P_Electric GenPlant Fac IT Share MA</v>
          </cell>
          <cell r="G3247" t="str">
            <v>NONE</v>
          </cell>
          <cell r="H3247" t="str">
            <v>NONE</v>
          </cell>
          <cell r="O3247" t="str">
            <v>Closed</v>
          </cell>
          <cell r="Q3247" t="str">
            <v>C38804</v>
          </cell>
          <cell r="R3247">
            <v>40574</v>
          </cell>
          <cell r="S3247" t="str">
            <v>mateikia</v>
          </cell>
          <cell r="U3247" t="str">
            <v xml:space="preserve">Replace existing T-12 light fixtures with new T-8 fixtures. </v>
          </cell>
          <cell r="V3247" t="str">
            <v>Building A.</v>
          </cell>
          <cell r="W3247" t="str">
            <v>T-8 fixtures are more energy efficient and will provide better lighting._x000D_
Building A</v>
          </cell>
          <cell r="X3247" t="str">
            <v>Div Ops-NE Electric</v>
          </cell>
          <cell r="Y3247" t="str">
            <v>75005310E</v>
          </cell>
          <cell r="Z3247" t="str">
            <v>MAE1000 - MA Electric Distribution PC</v>
          </cell>
          <cell r="AA3247" t="str">
            <v>NONE</v>
          </cell>
          <cell r="AB3247" t="str">
            <v>SERVICE BLDG - 164 VISCOLOID AVENUE</v>
          </cell>
          <cell r="AE3247">
            <v>1</v>
          </cell>
          <cell r="AF3247" t="str">
            <v>1</v>
          </cell>
          <cell r="AG3247">
            <v>40575</v>
          </cell>
          <cell r="AH3247">
            <v>40290</v>
          </cell>
          <cell r="AI3247">
            <v>1</v>
          </cell>
          <cell r="AJ3247">
            <v>1</v>
          </cell>
          <cell r="AK3247">
            <v>1</v>
          </cell>
          <cell r="AL3247">
            <v>0</v>
          </cell>
          <cell r="AM3247">
            <v>1</v>
          </cell>
          <cell r="AN3247">
            <v>1</v>
          </cell>
        </row>
        <row r="3248">
          <cell r="A3248" t="str">
            <v>C038985</v>
          </cell>
          <cell r="B3248">
            <v>5320</v>
          </cell>
          <cell r="D3248" t="str">
            <v>IN 2178D Field Device Replacement</v>
          </cell>
          <cell r="E3248" t="str">
            <v>P_Electric GenPlant Fac IT Share MA</v>
          </cell>
          <cell r="G3248" t="str">
            <v>NONE</v>
          </cell>
          <cell r="H3248" t="str">
            <v>NONE</v>
          </cell>
          <cell r="L3248" t="str">
            <v>Information Technology</v>
          </cell>
          <cell r="M3248" t="str">
            <v>Specific</v>
          </cell>
          <cell r="O3248" t="str">
            <v>open</v>
          </cell>
          <cell r="Q3248" t="str">
            <v>C38985</v>
          </cell>
          <cell r="R3248">
            <v>40595</v>
          </cell>
          <cell r="S3248" t="str">
            <v>horowitz</v>
          </cell>
          <cell r="U3248" t="str">
            <v>IN 2178D Field Device Replacement - Rugged Laptops</v>
          </cell>
          <cell r="V3248" t="str">
            <v xml:space="preserve">  </v>
          </cell>
          <cell r="W3248" t="str">
            <v xml:space="preserve">  </v>
          </cell>
          <cell r="X3248" t="str">
            <v>Conversion Only</v>
          </cell>
          <cell r="Y3248" t="str">
            <v>99995320E</v>
          </cell>
          <cell r="Z3248" t="str">
            <v>MAE1000 - MA Electric Distribution PC</v>
          </cell>
          <cell r="AA3248" t="str">
            <v>NONE</v>
          </cell>
          <cell r="AB3248" t="str">
            <v>COMPANY 5320 LEVEL ELECT DIST</v>
          </cell>
          <cell r="AC3248" t="str">
            <v>A0 C2 X0</v>
          </cell>
          <cell r="AE3248">
            <v>1</v>
          </cell>
          <cell r="AF3248" t="str">
            <v>1</v>
          </cell>
          <cell r="AG3248">
            <v>40604</v>
          </cell>
          <cell r="AH3248">
            <v>0</v>
          </cell>
        </row>
        <row r="3249">
          <cell r="A3249" t="str">
            <v>C038986</v>
          </cell>
          <cell r="B3249">
            <v>5310</v>
          </cell>
          <cell r="D3249" t="str">
            <v>IN 2178D Field Device Replacement</v>
          </cell>
          <cell r="E3249" t="str">
            <v>P_Electric GenPlant Fac IT Share MA</v>
          </cell>
          <cell r="G3249" t="str">
            <v>NONE</v>
          </cell>
          <cell r="H3249" t="str">
            <v>NONE</v>
          </cell>
          <cell r="I3249" t="str">
            <v>hayesb</v>
          </cell>
          <cell r="L3249" t="str">
            <v>Information Technology</v>
          </cell>
          <cell r="M3249" t="str">
            <v>Specific</v>
          </cell>
          <cell r="O3249" t="str">
            <v>open</v>
          </cell>
          <cell r="Q3249" t="str">
            <v>C38986</v>
          </cell>
          <cell r="R3249">
            <v>40595</v>
          </cell>
          <cell r="S3249" t="str">
            <v>horowitz</v>
          </cell>
          <cell r="U3249" t="str">
            <v>IN 2178D Field Device Replacement - Rugged Laptops</v>
          </cell>
          <cell r="V3249" t="str">
            <v xml:space="preserve">  </v>
          </cell>
          <cell r="W3249" t="str">
            <v xml:space="preserve">  </v>
          </cell>
          <cell r="X3249" t="str">
            <v>Conversion Only</v>
          </cell>
          <cell r="Y3249" t="str">
            <v>99995310E</v>
          </cell>
          <cell r="Z3249" t="str">
            <v>MAE1000 - MA Electric Distribution PC</v>
          </cell>
          <cell r="AA3249" t="str">
            <v>NONE</v>
          </cell>
          <cell r="AB3249" t="str">
            <v xml:space="preserve">COMPANY 5310 LEVEL ELECT DIST </v>
          </cell>
          <cell r="AC3249" t="str">
            <v>A1 C0 X1</v>
          </cell>
          <cell r="AE3249">
            <v>1</v>
          </cell>
          <cell r="AF3249" t="str">
            <v>1</v>
          </cell>
          <cell r="AG3249">
            <v>40604</v>
          </cell>
          <cell r="AH3249">
            <v>0</v>
          </cell>
        </row>
        <row r="3250">
          <cell r="A3250" t="str">
            <v>C039022</v>
          </cell>
          <cell r="B3250">
            <v>5310</v>
          </cell>
          <cell r="D3250" t="str">
            <v>FAC11_Hopedale Install RTUs</v>
          </cell>
          <cell r="E3250" t="str">
            <v>P_Electric GenPlant Fac IT Share MA</v>
          </cell>
          <cell r="G3250" t="str">
            <v>NONE</v>
          </cell>
          <cell r="H3250" t="str">
            <v>NONE</v>
          </cell>
          <cell r="O3250" t="str">
            <v>Closed</v>
          </cell>
          <cell r="Q3250" t="str">
            <v>C39022</v>
          </cell>
          <cell r="R3250">
            <v>40597</v>
          </cell>
          <cell r="S3250" t="str">
            <v>delcam</v>
          </cell>
          <cell r="U3250" t="str">
            <v>Replace 2 cooling/heating roof top units: 1-10 ton model 50LTQ 012-631BD and 1-5 ton model 50 QT006630</v>
          </cell>
          <cell r="V3250" t="str">
            <v xml:space="preserve">  </v>
          </cell>
          <cell r="W3250" t="str">
            <v>Cooling/Heating unit costly in repairs, old, time to replace.</v>
          </cell>
          <cell r="X3250" t="str">
            <v>Div Ops-NE Electric</v>
          </cell>
          <cell r="Y3250" t="str">
            <v>75005310E</v>
          </cell>
          <cell r="Z3250" t="str">
            <v>MAE1000 - MA Electric Distribution PC</v>
          </cell>
          <cell r="AA3250" t="str">
            <v>NONE</v>
          </cell>
          <cell r="AB3250" t="str">
            <v>SERVICE BLDG-245 SO MAIN STREET, HO</v>
          </cell>
          <cell r="AE3250">
            <v>1</v>
          </cell>
          <cell r="AF3250" t="str">
            <v>1</v>
          </cell>
          <cell r="AG3250">
            <v>40597</v>
          </cell>
          <cell r="AH3250">
            <v>22400</v>
          </cell>
          <cell r="AI3250">
            <v>1</v>
          </cell>
          <cell r="AJ3250">
            <v>1</v>
          </cell>
          <cell r="AK3250">
            <v>1</v>
          </cell>
          <cell r="AL3250">
            <v>0</v>
          </cell>
          <cell r="AM3250">
            <v>1</v>
          </cell>
          <cell r="AN3250">
            <v>1</v>
          </cell>
        </row>
        <row r="3251">
          <cell r="A3251" t="str">
            <v>C039042</v>
          </cell>
          <cell r="B3251">
            <v>5310</v>
          </cell>
          <cell r="D3251" t="str">
            <v>FAC11_Install Block Heaters Quincy</v>
          </cell>
          <cell r="E3251" t="str">
            <v>P_Electric GenPlant Fac IT Share MA</v>
          </cell>
          <cell r="G3251" t="str">
            <v>NONE</v>
          </cell>
          <cell r="H3251" t="str">
            <v>NONE</v>
          </cell>
          <cell r="M3251" t="str">
            <v>Specific</v>
          </cell>
          <cell r="O3251" t="str">
            <v>open</v>
          </cell>
          <cell r="Q3251" t="str">
            <v>C39042</v>
          </cell>
          <cell r="R3251">
            <v>40597</v>
          </cell>
          <cell r="S3251" t="str">
            <v>mateikia</v>
          </cell>
          <cell r="U3251" t="str">
            <v>Install new service panel, run new conduit, set cement filled steel post for GFC1 controlled outlet for truck heaters in yard.</v>
          </cell>
          <cell r="V3251" t="str">
            <v xml:space="preserve">  </v>
          </cell>
          <cell r="W3251" t="str">
            <v>Adding  crews and trucks to Quincy yard. No access to Electricity for truck heaters.</v>
          </cell>
          <cell r="X3251" t="str">
            <v>Div Ops-NE Electric</v>
          </cell>
          <cell r="Y3251" t="str">
            <v>75005310E</v>
          </cell>
          <cell r="Z3251" t="str">
            <v>MAE1000 - MA Electric Distribution PC</v>
          </cell>
          <cell r="AA3251" t="str">
            <v>NONE</v>
          </cell>
          <cell r="AB3251" t="str">
            <v>SERVICE BLDG - FIELD ST. SATELLITE</v>
          </cell>
          <cell r="AC3251" t="str">
            <v>A0 C1 X0</v>
          </cell>
          <cell r="AE3251">
            <v>2</v>
          </cell>
          <cell r="AF3251" t="str">
            <v>2</v>
          </cell>
          <cell r="AG3251">
            <v>41078</v>
          </cell>
          <cell r="AH3251">
            <v>21500</v>
          </cell>
        </row>
        <row r="3252">
          <cell r="A3252" t="str">
            <v>C039063</v>
          </cell>
          <cell r="B3252">
            <v>5310</v>
          </cell>
          <cell r="D3252" t="str">
            <v>FAC11_Leominster Restroom Upgrades</v>
          </cell>
          <cell r="E3252" t="str">
            <v>P_Electric GenPlant Fac IT Share MA</v>
          </cell>
          <cell r="G3252" t="str">
            <v>NONE</v>
          </cell>
          <cell r="H3252" t="str">
            <v>NONE</v>
          </cell>
          <cell r="O3252" t="str">
            <v>completed</v>
          </cell>
          <cell r="Q3252" t="str">
            <v>C39063</v>
          </cell>
          <cell r="R3252">
            <v>40598</v>
          </cell>
          <cell r="S3252" t="str">
            <v>mateikia</v>
          </cell>
          <cell r="U3252" t="str">
            <v>Renovate existing Leominster restrooms. Upgrades to include waterless urinals, sinks, hands-free faucets, new hands-free flush valves on existing water closets, privacy screens, hose bibs, FRP paneling where required, tile patching, associated plumbing an</v>
          </cell>
          <cell r="V3252" t="str">
            <v xml:space="preserve">  </v>
          </cell>
          <cell r="W3252" t="str">
            <v>Existing fixtures are very old. Upgrades will increase efficiency and reduce associated maintenance.</v>
          </cell>
          <cell r="X3252" t="str">
            <v>Div Ops-NE Electric</v>
          </cell>
          <cell r="Y3252" t="str">
            <v>75005310E</v>
          </cell>
          <cell r="Z3252" t="str">
            <v>MAE1000 - MA Electric Distribution PC</v>
          </cell>
          <cell r="AA3252" t="str">
            <v>NONE</v>
          </cell>
          <cell r="AB3252" t="str">
            <v>SERVICE BLDG - 164 VISCOLOID AVENUE</v>
          </cell>
          <cell r="AC3252" t="str">
            <v>A1 C0 X0</v>
          </cell>
          <cell r="AE3252">
            <v>1</v>
          </cell>
          <cell r="AF3252" t="str">
            <v>1</v>
          </cell>
          <cell r="AG3252">
            <v>40598</v>
          </cell>
          <cell r="AH3252">
            <v>46200</v>
          </cell>
          <cell r="AK3252">
            <v>40695</v>
          </cell>
        </row>
        <row r="3253">
          <cell r="A3253" t="str">
            <v>C039103</v>
          </cell>
          <cell r="B3253">
            <v>5310</v>
          </cell>
          <cell r="D3253" t="str">
            <v>FAC11_ Hanover Fire Panel Install</v>
          </cell>
          <cell r="E3253" t="str">
            <v>P_Electric GenPlant Fac IT Share MA</v>
          </cell>
          <cell r="G3253" t="str">
            <v>NONE</v>
          </cell>
          <cell r="H3253" t="str">
            <v>NONE</v>
          </cell>
          <cell r="O3253" t="str">
            <v>Closed</v>
          </cell>
          <cell r="Q3253" t="str">
            <v>C39103</v>
          </cell>
          <cell r="R3253">
            <v>40599</v>
          </cell>
          <cell r="S3253" t="str">
            <v>delcam</v>
          </cell>
          <cell r="U3253" t="str">
            <v>Replace existing Simplex fire alarm panel with new notifier 100 Addressable fire panel.</v>
          </cell>
          <cell r="V3253" t="str">
            <v xml:space="preserve">  </v>
          </cell>
          <cell r="W3253" t="str">
            <v>Old system always in trouble mode can not repair.</v>
          </cell>
          <cell r="X3253" t="str">
            <v>Div Ops-NE Electric</v>
          </cell>
          <cell r="Y3253" t="str">
            <v>75005310E</v>
          </cell>
          <cell r="Z3253" t="str">
            <v>MAE1000 - MA Electric Distribution PC</v>
          </cell>
          <cell r="AA3253" t="str">
            <v>NONE</v>
          </cell>
          <cell r="AB3253" t="str">
            <v>HANOVER OPERATIONS BUILDING</v>
          </cell>
          <cell r="AE3253">
            <v>1</v>
          </cell>
          <cell r="AF3253" t="str">
            <v>1</v>
          </cell>
          <cell r="AG3253">
            <v>40603</v>
          </cell>
          <cell r="AH3253">
            <v>12200</v>
          </cell>
          <cell r="AI3253">
            <v>1</v>
          </cell>
          <cell r="AJ3253">
            <v>1</v>
          </cell>
          <cell r="AK3253">
            <v>1</v>
          </cell>
          <cell r="AL3253">
            <v>0</v>
          </cell>
          <cell r="AM3253">
            <v>1</v>
          </cell>
          <cell r="AN3253">
            <v>1</v>
          </cell>
        </row>
        <row r="3254">
          <cell r="A3254" t="str">
            <v>C039222</v>
          </cell>
          <cell r="B3254">
            <v>5310</v>
          </cell>
          <cell r="D3254" t="str">
            <v>FAC11_Air Handler Replacement</v>
          </cell>
          <cell r="E3254" t="str">
            <v>P_Electric GenPlant Fac IT Share MA</v>
          </cell>
          <cell r="G3254" t="str">
            <v>NONE</v>
          </cell>
          <cell r="H3254" t="str">
            <v>NONE</v>
          </cell>
          <cell r="O3254" t="str">
            <v>Closed</v>
          </cell>
          <cell r="Q3254" t="str">
            <v>C39222</v>
          </cell>
          <cell r="R3254">
            <v>40613</v>
          </cell>
          <cell r="S3254" t="str">
            <v>congd</v>
          </cell>
          <cell r="U3254" t="str">
            <v>Replacement of old airhandler in the Meter Reading Area and abatement of asbestos wrapped pipes to the airhandler.</v>
          </cell>
          <cell r="V3254" t="str">
            <v xml:space="preserve">  </v>
          </cell>
          <cell r="W3254" t="str">
            <v xml:space="preserve">  </v>
          </cell>
          <cell r="X3254" t="str">
            <v>Div Ops-NE Electric</v>
          </cell>
          <cell r="Y3254" t="str">
            <v>75005310E</v>
          </cell>
          <cell r="Z3254" t="str">
            <v>MAE1000 - MA Electric Distribution PC</v>
          </cell>
          <cell r="AA3254" t="str">
            <v>NONE</v>
          </cell>
          <cell r="AB3254" t="str">
            <v>SERVICE BLDG-939 SOUTHBRIDGE STREET</v>
          </cell>
          <cell r="AE3254">
            <v>1</v>
          </cell>
          <cell r="AF3254" t="str">
            <v>1</v>
          </cell>
          <cell r="AG3254">
            <v>40617</v>
          </cell>
          <cell r="AH3254">
            <v>35080.400000000001</v>
          </cell>
          <cell r="AI3254">
            <v>1</v>
          </cell>
          <cell r="AJ3254">
            <v>1</v>
          </cell>
          <cell r="AK3254">
            <v>1</v>
          </cell>
          <cell r="AL3254">
            <v>0</v>
          </cell>
          <cell r="AM3254">
            <v>1</v>
          </cell>
          <cell r="AN3254">
            <v>1</v>
          </cell>
        </row>
        <row r="3255">
          <cell r="A3255" t="str">
            <v>C039272</v>
          </cell>
          <cell r="B3255">
            <v>5310</v>
          </cell>
          <cell r="D3255" t="str">
            <v>FAC11_Beverly Drain Repair</v>
          </cell>
          <cell r="E3255" t="str">
            <v>P_Electric GenPlant Fac IT Share MA</v>
          </cell>
          <cell r="G3255" t="str">
            <v>NONE</v>
          </cell>
          <cell r="H3255" t="str">
            <v>NONE</v>
          </cell>
          <cell r="O3255" t="str">
            <v>Closed</v>
          </cell>
          <cell r="Q3255" t="str">
            <v>C39272</v>
          </cell>
          <cell r="R3255">
            <v>40617</v>
          </cell>
          <cell r="S3255" t="str">
            <v>mateikia</v>
          </cell>
          <cell r="U3255" t="str">
            <v xml:space="preserve">Labor and Materials to repair the partially collapsed drain running through the Beverly facility. Also included is the engineeering oversight and internal labor cost._x000D_
</v>
          </cell>
          <cell r="V3255" t="str">
            <v xml:space="preserve">  </v>
          </cell>
          <cell r="W3255" t="str">
            <v xml:space="preserve">  </v>
          </cell>
          <cell r="X3255" t="str">
            <v>Div Ops-NE Electric</v>
          </cell>
          <cell r="Y3255" t="str">
            <v>75005310E</v>
          </cell>
          <cell r="Z3255" t="str">
            <v>MAE1000 - MA Electric Distribution PC</v>
          </cell>
          <cell r="AA3255" t="str">
            <v>NONE</v>
          </cell>
          <cell r="AB3255" t="str">
            <v>DISTRIBUTION BLDG - RIVER STREET, B</v>
          </cell>
          <cell r="AE3255">
            <v>1</v>
          </cell>
          <cell r="AF3255" t="str">
            <v>1</v>
          </cell>
          <cell r="AG3255">
            <v>40617</v>
          </cell>
          <cell r="AH3255">
            <v>390000</v>
          </cell>
          <cell r="AI3255">
            <v>0</v>
          </cell>
          <cell r="AJ3255">
            <v>0</v>
          </cell>
          <cell r="AK3255">
            <v>0</v>
          </cell>
          <cell r="AL3255">
            <v>0</v>
          </cell>
          <cell r="AM3255">
            <v>1</v>
          </cell>
          <cell r="AN3255">
            <v>1</v>
          </cell>
        </row>
        <row r="3256">
          <cell r="A3256" t="str">
            <v>C039277</v>
          </cell>
          <cell r="B3256">
            <v>5310</v>
          </cell>
          <cell r="D3256" t="str">
            <v>FAC11_Replace Gate Operator</v>
          </cell>
          <cell r="E3256" t="str">
            <v>P_Electric GenPlant Fac IT Share MA</v>
          </cell>
          <cell r="G3256" t="str">
            <v>NONE</v>
          </cell>
          <cell r="H3256" t="str">
            <v>NONE</v>
          </cell>
          <cell r="O3256" t="str">
            <v>Closed</v>
          </cell>
          <cell r="Q3256" t="str">
            <v>C39277</v>
          </cell>
          <cell r="R3256">
            <v>40617</v>
          </cell>
          <cell r="S3256" t="str">
            <v>mateikia</v>
          </cell>
          <cell r="U3256" t="str">
            <v>Removal of 2 existing chain drive operators, install 2 HY security and @ slide gate operators.</v>
          </cell>
          <cell r="V3256" t="str">
            <v xml:space="preserve">  </v>
          </cell>
          <cell r="W3256" t="str">
            <v>Chain drive out of date. Old costly in repairs and service calls.</v>
          </cell>
          <cell r="X3256" t="str">
            <v>Conversion Only</v>
          </cell>
          <cell r="Y3256" t="str">
            <v>99995310E</v>
          </cell>
          <cell r="Z3256" t="str">
            <v>MAE1000 - MA Electric Distribution PC</v>
          </cell>
          <cell r="AA3256" t="str">
            <v>NONE</v>
          </cell>
          <cell r="AB3256" t="str">
            <v>SERVICE BLDG-245 SO MAIN STREET, HO</v>
          </cell>
          <cell r="AE3256">
            <v>1</v>
          </cell>
          <cell r="AF3256" t="str">
            <v>1</v>
          </cell>
          <cell r="AG3256">
            <v>40617</v>
          </cell>
          <cell r="AH3256">
            <v>26190</v>
          </cell>
          <cell r="AI3256">
            <v>1</v>
          </cell>
          <cell r="AJ3256">
            <v>1</v>
          </cell>
          <cell r="AK3256">
            <v>1</v>
          </cell>
          <cell r="AL3256">
            <v>0</v>
          </cell>
          <cell r="AM3256">
            <v>1</v>
          </cell>
          <cell r="AN3256">
            <v>1</v>
          </cell>
        </row>
        <row r="3257">
          <cell r="A3257" t="str">
            <v>C039278</v>
          </cell>
          <cell r="B3257">
            <v>5310</v>
          </cell>
          <cell r="D3257" t="str">
            <v>FAC11_Rehabilitation of Auditorium</v>
          </cell>
          <cell r="E3257" t="str">
            <v>P_Electric GenPlant Fac IT Share MA</v>
          </cell>
          <cell r="G3257" t="str">
            <v>NONE</v>
          </cell>
          <cell r="H3257" t="str">
            <v>NONE</v>
          </cell>
          <cell r="O3257" t="str">
            <v>Closed</v>
          </cell>
          <cell r="Q3257" t="str">
            <v>C39278</v>
          </cell>
          <cell r="R3257">
            <v>40617</v>
          </cell>
          <cell r="S3257" t="str">
            <v>delcam</v>
          </cell>
          <cell r="U3257" t="str">
            <v>Provide materials and labor for Auditorium upgrades; including ceiling, carpet, wall paneling furniture, AV equipment, etc...</v>
          </cell>
          <cell r="V3257" t="str">
            <v xml:space="preserve">  </v>
          </cell>
          <cell r="W3257" t="str">
            <v>Auditorium in need of upgrades; aged.</v>
          </cell>
          <cell r="X3257" t="str">
            <v>Div Ops-NE Electric</v>
          </cell>
          <cell r="Y3257" t="str">
            <v>75005310E</v>
          </cell>
          <cell r="Z3257" t="str">
            <v>MAE1000 - MA Electric Distribution PC</v>
          </cell>
          <cell r="AA3257" t="str">
            <v>NONE</v>
          </cell>
          <cell r="AB3257" t="str">
            <v>DISTRICT OFFICE</v>
          </cell>
          <cell r="AE3257">
            <v>1</v>
          </cell>
          <cell r="AF3257" t="str">
            <v>1</v>
          </cell>
          <cell r="AG3257">
            <v>40618</v>
          </cell>
          <cell r="AH3257">
            <v>40225</v>
          </cell>
          <cell r="AI3257">
            <v>1</v>
          </cell>
          <cell r="AJ3257">
            <v>1</v>
          </cell>
          <cell r="AK3257">
            <v>1</v>
          </cell>
          <cell r="AL3257">
            <v>0</v>
          </cell>
          <cell r="AM3257">
            <v>1</v>
          </cell>
          <cell r="AN3257">
            <v>1</v>
          </cell>
        </row>
        <row r="3258">
          <cell r="A3258" t="str">
            <v>C039280</v>
          </cell>
          <cell r="B3258">
            <v>5310</v>
          </cell>
          <cell r="D3258" t="str">
            <v xml:space="preserve">FAC11_Repl rug Brockton Conf Room </v>
          </cell>
          <cell r="E3258" t="str">
            <v>P_Electric GenPlant Fac IT Share MA</v>
          </cell>
          <cell r="G3258" t="str">
            <v>NONE</v>
          </cell>
          <cell r="H3258" t="str">
            <v>NONE</v>
          </cell>
          <cell r="I3258" t="str">
            <v>BURNS, PATRICK</v>
          </cell>
          <cell r="M3258" t="str">
            <v>Specific</v>
          </cell>
          <cell r="O3258" t="str">
            <v>open</v>
          </cell>
          <cell r="Q3258" t="str">
            <v>C39280</v>
          </cell>
          <cell r="R3258">
            <v>40617</v>
          </cell>
          <cell r="S3258" t="str">
            <v>delcam</v>
          </cell>
          <cell r="U3258" t="str">
            <v>Removal of old rug in conference room Brockton</v>
          </cell>
          <cell r="V3258" t="str">
            <v xml:space="preserve">  </v>
          </cell>
          <cell r="W3258" t="str">
            <v>Trip hazard safety, old rug</v>
          </cell>
          <cell r="X3258" t="str">
            <v>Div Ops-NE Electric</v>
          </cell>
          <cell r="Y3258" t="str">
            <v>75005310E</v>
          </cell>
          <cell r="Z3258" t="str">
            <v>MAE1000 - MA Electric Distribution PC</v>
          </cell>
          <cell r="AA3258" t="str">
            <v>NONE</v>
          </cell>
          <cell r="AB3258" t="str">
            <v>MULBERRY STREET OPERATIONS BUILDING</v>
          </cell>
          <cell r="AC3258" t="str">
            <v>A0 C1 X0</v>
          </cell>
          <cell r="AE3258">
            <v>2</v>
          </cell>
          <cell r="AF3258" t="str">
            <v>2</v>
          </cell>
          <cell r="AG3258">
            <v>41612</v>
          </cell>
          <cell r="AH3258">
            <v>167062</v>
          </cell>
        </row>
        <row r="3259">
          <cell r="A3259" t="str">
            <v>C039362</v>
          </cell>
          <cell r="B3259">
            <v>5310</v>
          </cell>
          <cell r="D3259" t="str">
            <v>FAC11_Replace Light Fixtures</v>
          </cell>
          <cell r="E3259" t="str">
            <v>P_Electric GenPlant Fac IT Share MA</v>
          </cell>
          <cell r="G3259" t="str">
            <v>NONE</v>
          </cell>
          <cell r="H3259" t="str">
            <v>NONE</v>
          </cell>
          <cell r="O3259" t="str">
            <v>Closed</v>
          </cell>
          <cell r="Q3259" t="str">
            <v>C39362</v>
          </cell>
          <cell r="R3259">
            <v>40625</v>
          </cell>
          <cell r="S3259" t="str">
            <v>delcam</v>
          </cell>
          <cell r="U3259" t="str">
            <v>Replace old T-12 Light Fixtures in the Athol Garage and stockroom areas.</v>
          </cell>
          <cell r="V3259" t="str">
            <v xml:space="preserve">  </v>
          </cell>
          <cell r="W3259" t="str">
            <v>Old T-12 Fixture are not very Energy Efficient</v>
          </cell>
          <cell r="X3259" t="str">
            <v>Div Ops-NE Electric</v>
          </cell>
          <cell r="Y3259" t="str">
            <v>75005310E</v>
          </cell>
          <cell r="Z3259" t="str">
            <v>MAE1000 - MA Electric Distribution PC</v>
          </cell>
          <cell r="AA3259" t="str">
            <v>NONE</v>
          </cell>
          <cell r="AB3259" t="str">
            <v>SERVICE BLDG - HARRISON STREET, ATH</v>
          </cell>
          <cell r="AE3259">
            <v>1</v>
          </cell>
          <cell r="AF3259" t="str">
            <v>1</v>
          </cell>
          <cell r="AG3259">
            <v>40626</v>
          </cell>
          <cell r="AH3259">
            <v>10950</v>
          </cell>
          <cell r="AI3259">
            <v>1</v>
          </cell>
          <cell r="AJ3259">
            <v>1</v>
          </cell>
          <cell r="AK3259">
            <v>1</v>
          </cell>
          <cell r="AL3259">
            <v>0</v>
          </cell>
          <cell r="AM3259">
            <v>1</v>
          </cell>
          <cell r="AN3259">
            <v>1</v>
          </cell>
        </row>
        <row r="3260">
          <cell r="A3260" t="str">
            <v>C039383</v>
          </cell>
          <cell r="B3260">
            <v>5310</v>
          </cell>
          <cell r="D3260" t="str">
            <v>FAC11_N.Andover replace elevator dr</v>
          </cell>
          <cell r="E3260" t="str">
            <v>P_Electric GenPlant Fac IT Share MA</v>
          </cell>
          <cell r="G3260" t="str">
            <v>NONE</v>
          </cell>
          <cell r="H3260" t="str">
            <v>NONE</v>
          </cell>
          <cell r="O3260" t="str">
            <v>Closed</v>
          </cell>
          <cell r="Q3260" t="str">
            <v>C39383</v>
          </cell>
          <cell r="R3260">
            <v>40627</v>
          </cell>
          <cell r="S3260" t="str">
            <v>mateikia</v>
          </cell>
          <cell r="U3260" t="str">
            <v>Replace the drive on the Elevator in North Andover</v>
          </cell>
          <cell r="V3260" t="str">
            <v xml:space="preserve">  </v>
          </cell>
          <cell r="W3260" t="str">
            <v>Drive failed.</v>
          </cell>
          <cell r="X3260" t="str">
            <v>Div Ops-NE Electric</v>
          </cell>
          <cell r="Y3260" t="str">
            <v>75005310E</v>
          </cell>
          <cell r="Z3260" t="str">
            <v>MAE1000 - MA Electric Distribution PC</v>
          </cell>
          <cell r="AA3260" t="str">
            <v>NONE</v>
          </cell>
          <cell r="AB3260" t="str">
            <v>DISTRICT OFFICE</v>
          </cell>
          <cell r="AE3260">
            <v>1</v>
          </cell>
          <cell r="AF3260" t="str">
            <v>1</v>
          </cell>
          <cell r="AG3260">
            <v>40627</v>
          </cell>
          <cell r="AH3260">
            <v>8400</v>
          </cell>
          <cell r="AI3260">
            <v>1</v>
          </cell>
          <cell r="AJ3260">
            <v>1</v>
          </cell>
          <cell r="AK3260">
            <v>1</v>
          </cell>
          <cell r="AL3260">
            <v>0</v>
          </cell>
          <cell r="AM3260">
            <v>1</v>
          </cell>
          <cell r="AN3260">
            <v>1</v>
          </cell>
        </row>
        <row r="3261">
          <cell r="A3261" t="str">
            <v>C039423</v>
          </cell>
          <cell r="B3261">
            <v>5320</v>
          </cell>
          <cell r="D3261" t="str">
            <v>NANT CAPITAL ELEC SALE PRJ</v>
          </cell>
          <cell r="E3261" t="str">
            <v>P_Electric Distribution Line MA</v>
          </cell>
          <cell r="G3261" t="str">
            <v>NONE</v>
          </cell>
          <cell r="H3261" t="str">
            <v>NONE</v>
          </cell>
          <cell r="M3261" t="str">
            <v>Specific</v>
          </cell>
          <cell r="O3261" t="str">
            <v>cancelled</v>
          </cell>
          <cell r="Q3261" t="str">
            <v>C39423</v>
          </cell>
          <cell r="R3261">
            <v>40631</v>
          </cell>
          <cell r="S3261" t="str">
            <v>yarosza</v>
          </cell>
          <cell r="U3261" t="str">
            <v xml:space="preserve">  </v>
          </cell>
          <cell r="V3261" t="str">
            <v xml:space="preserve">THIS PROJECT WAS CREATED FOR LEGACY NGRID SALES FULFILLMENT SRVCO EMPLOYEES TO CHARGES THEIR TIME AND HAVE IT END UP ON THE CORRECT OPERATING COMPANY. THESE WERE CREATED FOR MAUREEN OLOUGHLIN.  </v>
          </cell>
          <cell r="W3261" t="str">
            <v xml:space="preserve">  </v>
          </cell>
          <cell r="X3261" t="str">
            <v>Conversion Only</v>
          </cell>
          <cell r="Y3261" t="str">
            <v>99995320E</v>
          </cell>
          <cell r="Z3261" t="str">
            <v>MAE1000 - MA Electric Distribution PC</v>
          </cell>
          <cell r="AA3261" t="str">
            <v>NONE</v>
          </cell>
          <cell r="AB3261" t="str">
            <v>COMPANY 5320 LEVEL ELECT DIST</v>
          </cell>
          <cell r="AE3261">
            <v>1</v>
          </cell>
          <cell r="AF3261" t="str">
            <v>1</v>
          </cell>
          <cell r="AG3261">
            <v>40631</v>
          </cell>
          <cell r="AH3261">
            <v>0</v>
          </cell>
          <cell r="AK3261">
            <v>41506</v>
          </cell>
        </row>
        <row r="3262">
          <cell r="A3262" t="str">
            <v>C039424</v>
          </cell>
          <cell r="B3262">
            <v>5310</v>
          </cell>
          <cell r="D3262" t="str">
            <v>MA CAPITAL ELEC SALE PROJ</v>
          </cell>
          <cell r="E3262" t="str">
            <v>P_Electric GenPlant Fac IT Share MA</v>
          </cell>
          <cell r="G3262" t="str">
            <v>NONE</v>
          </cell>
          <cell r="H3262" t="str">
            <v>NONE</v>
          </cell>
          <cell r="M3262" t="str">
            <v>Specific</v>
          </cell>
          <cell r="O3262" t="str">
            <v>open</v>
          </cell>
          <cell r="Q3262" t="str">
            <v>C39424</v>
          </cell>
          <cell r="R3262">
            <v>40631</v>
          </cell>
          <cell r="S3262" t="str">
            <v>yarosza</v>
          </cell>
          <cell r="U3262" t="str">
            <v xml:space="preserve">  </v>
          </cell>
          <cell r="V3262" t="str">
            <v xml:space="preserve">THIS PROJECT WAS CREATED FOR LEGACY NGRID SALES FULFILLMENT SRVCO EMPLOYEES TO CHARGES THEIR TIME AND HAVE IT END UP ON THE CORRECT OPERATING COMPANY. THESE WERE CREATED FOR MAUREEN OLOUGHLIN.  </v>
          </cell>
          <cell r="W3262" t="str">
            <v xml:space="preserve">  </v>
          </cell>
          <cell r="X3262" t="str">
            <v>Conversion Only</v>
          </cell>
          <cell r="Y3262" t="str">
            <v>99995310E</v>
          </cell>
          <cell r="Z3262" t="str">
            <v>MAE1000 - MA Electric Distribution PC</v>
          </cell>
          <cell r="AA3262" t="str">
            <v>NONE</v>
          </cell>
          <cell r="AB3262" t="str">
            <v xml:space="preserve">COMPANY 5310 LEVEL ELECT DIST </v>
          </cell>
          <cell r="AC3262" t="str">
            <v>A1 C0 X0</v>
          </cell>
          <cell r="AE3262">
            <v>1</v>
          </cell>
          <cell r="AF3262" t="str">
            <v>1</v>
          </cell>
          <cell r="AG3262">
            <v>40631</v>
          </cell>
          <cell r="AH3262">
            <v>0</v>
          </cell>
        </row>
        <row r="3263">
          <cell r="A3263" t="str">
            <v>C039506</v>
          </cell>
          <cell r="B3263">
            <v>5310</v>
          </cell>
          <cell r="D3263" t="str">
            <v>C3 CCR</v>
          </cell>
          <cell r="E3263" t="str">
            <v>P_Electric Transmission Line MA</v>
          </cell>
          <cell r="G3263" t="str">
            <v>NONE</v>
          </cell>
          <cell r="H3263" t="str">
            <v>26</v>
          </cell>
          <cell r="I3263" t="str">
            <v>SCARPONE, JAMES J.</v>
          </cell>
          <cell r="J3263" t="str">
            <v>Statutory/Regulatory</v>
          </cell>
          <cell r="K3263" t="str">
            <v>T_Clearance Strategy</v>
          </cell>
          <cell r="L3263" t="str">
            <v>Regulatory Requirement</v>
          </cell>
          <cell r="M3263" t="str">
            <v>Specific</v>
          </cell>
          <cell r="O3263" t="str">
            <v>Closed</v>
          </cell>
          <cell r="P3263">
            <v>13437</v>
          </cell>
          <cell r="Q3263" t="str">
            <v>C39506</v>
          </cell>
          <cell r="R3263">
            <v>40644</v>
          </cell>
          <cell r="S3263" t="str">
            <v>winnje</v>
          </cell>
          <cell r="U3263" t="str">
            <v>Conductor Clearance Refurbishment (CCR) of substandard spans on the C3 line [and taps], in accordance with Strategy Paper SG029 and our response to NERC</v>
          </cell>
          <cell r="V3263" t="str">
            <v xml:space="preserve">  </v>
          </cell>
          <cell r="W3263" t="str">
            <v>Based upon aerial laser and/or ground survey results, this line has substandard conductor clearances. This refurbishment project will bring the substandard spans up to code in accordance with the conductor clearance strategy (SG163) and a response by Nati</v>
          </cell>
          <cell r="X3263" t="str">
            <v>Conversion Only</v>
          </cell>
          <cell r="Y3263" t="str">
            <v>99995310T</v>
          </cell>
          <cell r="Z3263" t="str">
            <v>FRT5000 - FR Transmission Profit Center</v>
          </cell>
          <cell r="AA3263" t="str">
            <v>NONE</v>
          </cell>
          <cell r="AB3263" t="str">
            <v>AUBURN-NORWELL C3 115 KV LINE</v>
          </cell>
          <cell r="AE3263">
            <v>2</v>
          </cell>
          <cell r="AF3263" t="str">
            <v>2</v>
          </cell>
          <cell r="AG3263">
            <v>41213</v>
          </cell>
          <cell r="AH3263">
            <v>100000</v>
          </cell>
          <cell r="AI3263">
            <v>1</v>
          </cell>
          <cell r="AJ3263">
            <v>1</v>
          </cell>
          <cell r="AK3263">
            <v>1</v>
          </cell>
          <cell r="AL3263">
            <v>0</v>
          </cell>
          <cell r="AM3263">
            <v>1</v>
          </cell>
          <cell r="AN3263">
            <v>1</v>
          </cell>
        </row>
        <row r="3264">
          <cell r="A3264" t="str">
            <v>C039507</v>
          </cell>
          <cell r="B3264">
            <v>5310</v>
          </cell>
          <cell r="D3264" t="str">
            <v>E20 CCR</v>
          </cell>
          <cell r="E3264" t="str">
            <v>P_Electric Transmission Line MA</v>
          </cell>
          <cell r="G3264" t="str">
            <v>49</v>
          </cell>
          <cell r="H3264" t="str">
            <v>22</v>
          </cell>
          <cell r="I3264" t="str">
            <v>DE LOUREIRO, GEORGE</v>
          </cell>
          <cell r="J3264" t="str">
            <v>Statutory/Regulatory</v>
          </cell>
          <cell r="K3264" t="str">
            <v>T_Clearance Strategy</v>
          </cell>
          <cell r="L3264" t="str">
            <v>Regulatory Requirement</v>
          </cell>
          <cell r="M3264" t="str">
            <v>Specific</v>
          </cell>
          <cell r="O3264" t="str">
            <v>Closed</v>
          </cell>
          <cell r="P3264">
            <v>13439</v>
          </cell>
          <cell r="Q3264" t="str">
            <v>C39507</v>
          </cell>
          <cell r="R3264">
            <v>40644</v>
          </cell>
          <cell r="S3264" t="str">
            <v>winnje</v>
          </cell>
          <cell r="U3264" t="str">
            <v>Conductor Clearance Refurbishment (CCR) of substandard spans on the E20 line [and taps], in accordance with Strategy Paper SG029 and our response to NERC</v>
          </cell>
          <cell r="V3264" t="str">
            <v xml:space="preserve">  </v>
          </cell>
          <cell r="W3264" t="str">
            <v>Based upon aerial laser and/or ground survey results, this line has substandard conductor clearances. This refurbishment project will bring the substandard spans up to code in accordance with the conductor clearance strategy (SG029) and a response by Nati</v>
          </cell>
          <cell r="X3264" t="str">
            <v>Conversion Only</v>
          </cell>
          <cell r="Y3264" t="str">
            <v>99995310T</v>
          </cell>
          <cell r="Z3264" t="str">
            <v>FRT5000 - FR Transmission Profit Center</v>
          </cell>
          <cell r="AA3264" t="str">
            <v>NONE</v>
          </cell>
          <cell r="AB3264" t="str">
            <v>BRIDGWATER-AUBURN E20 115KV LINE</v>
          </cell>
          <cell r="AE3264">
            <v>3</v>
          </cell>
          <cell r="AF3264" t="str">
            <v>3</v>
          </cell>
          <cell r="AG3264">
            <v>41213</v>
          </cell>
          <cell r="AH3264">
            <v>100000</v>
          </cell>
          <cell r="AI3264">
            <v>1</v>
          </cell>
          <cell r="AJ3264">
            <v>1</v>
          </cell>
          <cell r="AK3264">
            <v>1</v>
          </cell>
          <cell r="AL3264">
            <v>0</v>
          </cell>
          <cell r="AM3264">
            <v>1</v>
          </cell>
          <cell r="AN3264">
            <v>1</v>
          </cell>
        </row>
        <row r="3265">
          <cell r="A3265" t="str">
            <v>C039508</v>
          </cell>
          <cell r="B3265">
            <v>5310</v>
          </cell>
          <cell r="D3265" t="str">
            <v>G18 CCR</v>
          </cell>
          <cell r="E3265" t="str">
            <v>P_Electric Transmission Line MA</v>
          </cell>
          <cell r="G3265" t="str">
            <v>NONE</v>
          </cell>
          <cell r="H3265" t="str">
            <v>22</v>
          </cell>
          <cell r="I3265" t="str">
            <v>DE LOUREIRO, GEORGE</v>
          </cell>
          <cell r="J3265" t="str">
            <v>Statutory/Regulatory</v>
          </cell>
          <cell r="K3265" t="str">
            <v>T_Clearance Strategy</v>
          </cell>
          <cell r="L3265" t="str">
            <v>Regulatory Requirement</v>
          </cell>
          <cell r="M3265" t="str">
            <v>Specific</v>
          </cell>
          <cell r="O3265" t="str">
            <v>open</v>
          </cell>
          <cell r="P3265">
            <v>13441</v>
          </cell>
          <cell r="Q3265" t="str">
            <v>C39508</v>
          </cell>
          <cell r="R3265">
            <v>40644</v>
          </cell>
          <cell r="S3265" t="str">
            <v>winnje</v>
          </cell>
          <cell r="U3265" t="str">
            <v>Conductor Clearance Refurbishment (CCR) of substandard spans on the G18 line [and taps], in accordance with Strategy Paper SG029 and our response to NERC</v>
          </cell>
          <cell r="V3265" t="str">
            <v xml:space="preserve">  </v>
          </cell>
          <cell r="W3265" t="str">
            <v>Based upon aerial laser and/or ground survey results, this line has substandard conductor clearances. This refurbishment project will bring the substandard spans up to code in accordance with the conductor clearance strategy (SG029) and a response by Nati</v>
          </cell>
          <cell r="X3265" t="str">
            <v>Conversion Only</v>
          </cell>
          <cell r="Y3265" t="str">
            <v>99995310T</v>
          </cell>
          <cell r="Z3265" t="str">
            <v>FRT5000 - FR Transmission Profit Center</v>
          </cell>
          <cell r="AA3265" t="str">
            <v>NONE</v>
          </cell>
          <cell r="AB3265" t="str">
            <v xml:space="preserve">G18/F19 BRIDGEWATER TO EAST ST TAP </v>
          </cell>
          <cell r="AC3265" t="str">
            <v>A0 C1 X1</v>
          </cell>
          <cell r="AE3265">
            <v>2</v>
          </cell>
          <cell r="AF3265" t="str">
            <v>2</v>
          </cell>
          <cell r="AG3265">
            <v>41213</v>
          </cell>
          <cell r="AH3265">
            <v>100000</v>
          </cell>
        </row>
        <row r="3266">
          <cell r="A3266" t="str">
            <v>C039509</v>
          </cell>
          <cell r="B3266">
            <v>5310</v>
          </cell>
          <cell r="D3266" t="str">
            <v>H1 CCR</v>
          </cell>
          <cell r="E3266" t="str">
            <v>P_Electric Transmission Line MA</v>
          </cell>
          <cell r="G3266" t="str">
            <v>49</v>
          </cell>
          <cell r="H3266" t="str">
            <v>22</v>
          </cell>
          <cell r="I3266" t="str">
            <v>WINN, JAMES</v>
          </cell>
          <cell r="J3266" t="str">
            <v>Statutory/Regulatory</v>
          </cell>
          <cell r="K3266" t="str">
            <v>T_Clearance Strategy</v>
          </cell>
          <cell r="L3266" t="str">
            <v>Regulatory Requirement</v>
          </cell>
          <cell r="M3266" t="str">
            <v>Specific</v>
          </cell>
          <cell r="O3266" t="str">
            <v>Closed</v>
          </cell>
          <cell r="P3266">
            <v>13443</v>
          </cell>
          <cell r="Q3266" t="str">
            <v>C39509</v>
          </cell>
          <cell r="R3266">
            <v>40644</v>
          </cell>
          <cell r="S3266" t="str">
            <v>winnje</v>
          </cell>
          <cell r="U3266" t="str">
            <v>Conductor Clearance Refurbishment (CCR) of substandard spans on the H1 line [and taps], in accordance with Strategy Paper SG029 and our response to NERC</v>
          </cell>
          <cell r="V3266" t="str">
            <v xml:space="preserve">  </v>
          </cell>
          <cell r="W3266" t="str">
            <v>Based upon aerial laser and/or ground survey results, this line has substandard conductor clearances. This refurbishment project will bring the substandard spans up to code in accordance with the conductor clearance strategy (SG163) and a response by Nati</v>
          </cell>
          <cell r="X3266" t="str">
            <v>Conversion Only</v>
          </cell>
          <cell r="Y3266" t="str">
            <v>99995310T</v>
          </cell>
          <cell r="Z3266" t="str">
            <v>FRT5000 - FR Transmission Profit Center</v>
          </cell>
          <cell r="AA3266" t="str">
            <v>NONE</v>
          </cell>
          <cell r="AB3266" t="str">
            <v>WATER ST TAP-WATER ST H1 115KV LINE</v>
          </cell>
          <cell r="AE3266">
            <v>3</v>
          </cell>
          <cell r="AF3266" t="str">
            <v>3</v>
          </cell>
          <cell r="AG3266">
            <v>41213</v>
          </cell>
          <cell r="AH3266">
            <v>100000</v>
          </cell>
          <cell r="AI3266">
            <v>1</v>
          </cell>
          <cell r="AJ3266">
            <v>1</v>
          </cell>
          <cell r="AK3266">
            <v>1</v>
          </cell>
          <cell r="AL3266">
            <v>0</v>
          </cell>
          <cell r="AM3266">
            <v>1</v>
          </cell>
          <cell r="AN3266">
            <v>1</v>
          </cell>
        </row>
        <row r="3267">
          <cell r="A3267" t="str">
            <v>C039524</v>
          </cell>
          <cell r="B3267">
            <v>5310</v>
          </cell>
          <cell r="D3267" t="str">
            <v>S9 CCR</v>
          </cell>
          <cell r="E3267" t="str">
            <v>P_Electric Transmission Line MA</v>
          </cell>
          <cell r="G3267" t="str">
            <v>49</v>
          </cell>
          <cell r="H3267" t="str">
            <v>22</v>
          </cell>
          <cell r="I3267" t="str">
            <v>WINN, JAMES</v>
          </cell>
          <cell r="J3267" t="str">
            <v>Statutory/Regulatory</v>
          </cell>
          <cell r="K3267" t="str">
            <v>T_Clearance Strategy</v>
          </cell>
          <cell r="L3267" t="str">
            <v>Regulatory Requirement</v>
          </cell>
          <cell r="M3267" t="str">
            <v>Specific</v>
          </cell>
          <cell r="O3267" t="str">
            <v>Closed</v>
          </cell>
          <cell r="P3267">
            <v>13445</v>
          </cell>
          <cell r="Q3267" t="str">
            <v>C39524</v>
          </cell>
          <cell r="R3267">
            <v>40644</v>
          </cell>
          <cell r="S3267" t="str">
            <v>winnje</v>
          </cell>
          <cell r="U3267" t="str">
            <v>Conductor Clearance Refurbishment (CCR) of substandard spans on the S9 line [and taps], in accordance with Strategy Paper SG029 and our response to NERC</v>
          </cell>
          <cell r="V3267" t="str">
            <v>Re-Sanction from $100K to final cost of $110K.</v>
          </cell>
          <cell r="W3267" t="str">
            <v>Based upon aerial laser and/or ground survey results, this line has substandard conductor clearances. This refurbishment project will bring the substandard spans up to code in accordance with the conductor clearance strategy (SG163) and a response by Nati</v>
          </cell>
          <cell r="X3267" t="str">
            <v>Conversion Only</v>
          </cell>
          <cell r="Y3267" t="str">
            <v>99995310T</v>
          </cell>
          <cell r="Z3267" t="str">
            <v>FRT5000 - FR Transmission Profit Center</v>
          </cell>
          <cell r="AA3267" t="str">
            <v>NONE</v>
          </cell>
          <cell r="AB3267" t="str">
            <v xml:space="preserve">COMPANY 5310 LEVEL ELECT DIST </v>
          </cell>
          <cell r="AE3267">
            <v>5</v>
          </cell>
          <cell r="AF3267" t="str">
            <v>5</v>
          </cell>
          <cell r="AG3267">
            <v>41379</v>
          </cell>
          <cell r="AH3267">
            <v>110000</v>
          </cell>
          <cell r="AI3267">
            <v>0</v>
          </cell>
          <cell r="AJ3267">
            <v>1</v>
          </cell>
          <cell r="AK3267">
            <v>1</v>
          </cell>
          <cell r="AL3267">
            <v>0</v>
          </cell>
          <cell r="AM3267">
            <v>1</v>
          </cell>
          <cell r="AN3267">
            <v>1</v>
          </cell>
        </row>
        <row r="3268">
          <cell r="A3268" t="str">
            <v>C039527</v>
          </cell>
          <cell r="B3268">
            <v>5310</v>
          </cell>
          <cell r="D3268" t="str">
            <v>U173 CCR</v>
          </cell>
          <cell r="E3268" t="str">
            <v>P_Electric Transmission Line MA</v>
          </cell>
          <cell r="F3268" t="str">
            <v>USSF-11-024A</v>
          </cell>
          <cell r="G3268" t="str">
            <v>49</v>
          </cell>
          <cell r="H3268" t="str">
            <v>22</v>
          </cell>
          <cell r="I3268" t="str">
            <v>DE LOUREIRO, GEORGE</v>
          </cell>
          <cell r="J3268" t="str">
            <v>Statutory/Regulatory</v>
          </cell>
          <cell r="K3268" t="str">
            <v>T_Clearance Strategy</v>
          </cell>
          <cell r="L3268" t="str">
            <v>Regulatory Requirement</v>
          </cell>
          <cell r="M3268" t="str">
            <v>Specific</v>
          </cell>
          <cell r="O3268" t="str">
            <v>open</v>
          </cell>
          <cell r="P3268">
            <v>13448</v>
          </cell>
          <cell r="Q3268" t="str">
            <v>C39527</v>
          </cell>
          <cell r="R3268">
            <v>40644</v>
          </cell>
          <cell r="S3268" t="str">
            <v>winnje</v>
          </cell>
          <cell r="U3268" t="str">
            <v>Conductor Clearance Refurbishment (CCR) of substandard spans on the U173 line [and taps], in accordance with Strategy Paper SG029 and our response to NERC</v>
          </cell>
          <cell r="V3268" t="str">
            <v xml:space="preserve">  </v>
          </cell>
          <cell r="W3268" t="str">
            <v>Based upon aerial laser and/or ground survey results, this line has substandard conductor clearances. This refurbishment project will bring the substandard spans up to code in accordance with the conductor clearance strategy (SG163) and a response by Nati</v>
          </cell>
          <cell r="X3268" t="str">
            <v>Conversion Only</v>
          </cell>
          <cell r="Y3268" t="str">
            <v>99995310T</v>
          </cell>
          <cell r="Z3268" t="str">
            <v>FRT5000 - FR Transmission Profit Center</v>
          </cell>
          <cell r="AA3268" t="str">
            <v>NONE</v>
          </cell>
          <cell r="AB3268" t="str">
            <v>U173 LINE CARPENTER HILL TO SNOW ST</v>
          </cell>
          <cell r="AC3268" t="str">
            <v>A0 C1 X0</v>
          </cell>
          <cell r="AE3268">
            <v>3</v>
          </cell>
          <cell r="AF3268" t="str">
            <v>3</v>
          </cell>
          <cell r="AG3268">
            <v>41213</v>
          </cell>
          <cell r="AH3268">
            <v>135000</v>
          </cell>
          <cell r="AI3268" t="str">
            <v>1.25</v>
          </cell>
        </row>
        <row r="3269">
          <cell r="A3269" t="str">
            <v>C039529</v>
          </cell>
          <cell r="B3269">
            <v>5310</v>
          </cell>
          <cell r="D3269" t="str">
            <v>V5/U6 CCR (Co 05)</v>
          </cell>
          <cell r="E3269" t="str">
            <v>P_Electric Transmission Line MA</v>
          </cell>
          <cell r="F3269" t="str">
            <v>USSF-11-022</v>
          </cell>
          <cell r="G3269" t="str">
            <v>49</v>
          </cell>
          <cell r="H3269" t="str">
            <v>22</v>
          </cell>
          <cell r="I3269" t="str">
            <v>DE LOUREIRO, GEORGE</v>
          </cell>
          <cell r="J3269" t="str">
            <v>Statutory/Regulatory</v>
          </cell>
          <cell r="K3269" t="str">
            <v>T_Clearance Strategy</v>
          </cell>
          <cell r="L3269" t="str">
            <v>Regulatory Requirement</v>
          </cell>
          <cell r="M3269" t="str">
            <v>Specific</v>
          </cell>
          <cell r="O3269" t="str">
            <v>open</v>
          </cell>
          <cell r="P3269">
            <v>13449</v>
          </cell>
          <cell r="Q3269" t="str">
            <v>C39529</v>
          </cell>
          <cell r="R3269">
            <v>40644</v>
          </cell>
          <cell r="S3269" t="str">
            <v>winnje</v>
          </cell>
          <cell r="U3269" t="str">
            <v>Conductor Clearance Refurbishment (CCR) of substandard spans on the V5/U6 lines [and taps] in Company 05, in accordance with Strategy Paper SG029 and our response to NERC</v>
          </cell>
          <cell r="V3269" t="str">
            <v>Revison #4 to update DoA to agree with the sign paper attached USSF-11-022.  The paper has 2 FP listed but only C039629 is to have the full DoA. FP C039528 was sanctioned under USSF-11-023.</v>
          </cell>
          <cell r="W3269" t="str">
            <v>Based upon aerial laser and/or ground survey results, this line has substandard conductor clearances. This refurbishment project will bring the substandard spans up to code in accordance with the conductor clearance strategy (SG163) and a response by Nati</v>
          </cell>
          <cell r="X3269" t="str">
            <v>Conversion Only</v>
          </cell>
          <cell r="Y3269" t="str">
            <v>99995310T</v>
          </cell>
          <cell r="Z3269" t="str">
            <v>FRT5000 - FR Transmission Profit Center</v>
          </cell>
          <cell r="AA3269" t="str">
            <v>NONE</v>
          </cell>
          <cell r="AB3269" t="str">
            <v>V5/U6 FROM TOWER 117 TO BRIDGEWATER</v>
          </cell>
          <cell r="AC3269" t="str">
            <v>A0 C1 X2</v>
          </cell>
          <cell r="AE3269">
            <v>4</v>
          </cell>
          <cell r="AF3269" t="str">
            <v>4</v>
          </cell>
          <cell r="AG3269">
            <v>41647</v>
          </cell>
          <cell r="AH3269">
            <v>400000</v>
          </cell>
          <cell r="AI3269" t="str">
            <v>1.225</v>
          </cell>
        </row>
        <row r="3270">
          <cell r="A3270" t="str">
            <v>C039549</v>
          </cell>
          <cell r="B3270">
            <v>5310</v>
          </cell>
          <cell r="D3270" t="str">
            <v>Hand Held Inventory Readers</v>
          </cell>
          <cell r="E3270" t="str">
            <v>P_Electric GenPlant Fac IT Share MA</v>
          </cell>
          <cell r="G3270" t="str">
            <v>NONE</v>
          </cell>
          <cell r="H3270" t="str">
            <v>NONE</v>
          </cell>
          <cell r="M3270" t="str">
            <v>Specific</v>
          </cell>
          <cell r="O3270" t="str">
            <v>open</v>
          </cell>
          <cell r="Q3270" t="str">
            <v>C39549</v>
          </cell>
          <cell r="R3270">
            <v>40646</v>
          </cell>
          <cell r="S3270" t="str">
            <v>brannk</v>
          </cell>
          <cell r="U3270" t="str">
            <v xml:space="preserve">These are Hand Held Inventory Readers for the Upstate W-House used in tracking material held specifically fro company 05 </v>
          </cell>
          <cell r="V3270" t="str">
            <v xml:space="preserve">  </v>
          </cell>
          <cell r="W3270" t="str">
            <v xml:space="preserve">  </v>
          </cell>
          <cell r="X3270" t="str">
            <v>Conversion Only</v>
          </cell>
          <cell r="Y3270" t="str">
            <v>99995310E</v>
          </cell>
          <cell r="Z3270" t="str">
            <v>MAE1000 - MA Electric Distribution PC</v>
          </cell>
          <cell r="AA3270" t="str">
            <v>NONE</v>
          </cell>
          <cell r="AB3270" t="str">
            <v>MASS PLANT - MA 5310 - MAE1000</v>
          </cell>
          <cell r="AC3270" t="str">
            <v>A1 C0 X0</v>
          </cell>
          <cell r="AE3270">
            <v>1</v>
          </cell>
          <cell r="AF3270" t="str">
            <v>1</v>
          </cell>
          <cell r="AG3270">
            <v>40647</v>
          </cell>
          <cell r="AH3270">
            <v>73103</v>
          </cell>
        </row>
        <row r="3271">
          <cell r="A3271" t="str">
            <v>C039723</v>
          </cell>
          <cell r="B3271">
            <v>5310</v>
          </cell>
          <cell r="D3271" t="str">
            <v>FAC12_Leominster Elec Panel Rplcmt</v>
          </cell>
          <cell r="E3271" t="str">
            <v>P_Electric GenPlant Fac IT Share MA</v>
          </cell>
          <cell r="G3271" t="str">
            <v>NONE</v>
          </cell>
          <cell r="H3271" t="str">
            <v>NONE</v>
          </cell>
          <cell r="O3271" t="str">
            <v>Closed</v>
          </cell>
          <cell r="Q3271" t="str">
            <v>C39723</v>
          </cell>
          <cell r="R3271">
            <v>40666</v>
          </cell>
          <cell r="S3271" t="str">
            <v>congd</v>
          </cell>
          <cell r="U3271" t="str">
            <v>Replace existing electrical service panels</v>
          </cell>
          <cell r="V3271" t="str">
            <v xml:space="preserve">  </v>
          </cell>
          <cell r="W3271" t="str">
            <v xml:space="preserve">  </v>
          </cell>
          <cell r="X3271" t="str">
            <v>Conversion Only</v>
          </cell>
          <cell r="Y3271" t="str">
            <v>99995310E</v>
          </cell>
          <cell r="Z3271" t="str">
            <v>MAE1000 - MA Electric Distribution PC</v>
          </cell>
          <cell r="AA3271" t="str">
            <v>NONE</v>
          </cell>
          <cell r="AB3271" t="str">
            <v>SERVICE BLDG - 164 VISCOLOID AVENUE</v>
          </cell>
          <cell r="AE3271">
            <v>1</v>
          </cell>
          <cell r="AF3271" t="str">
            <v>1</v>
          </cell>
          <cell r="AG3271">
            <v>40666</v>
          </cell>
          <cell r="AH3271">
            <v>28000</v>
          </cell>
          <cell r="AI3271">
            <v>1</v>
          </cell>
          <cell r="AJ3271">
            <v>1</v>
          </cell>
          <cell r="AK3271">
            <v>1</v>
          </cell>
          <cell r="AL3271">
            <v>0</v>
          </cell>
          <cell r="AM3271">
            <v>1</v>
          </cell>
          <cell r="AN3271">
            <v>1</v>
          </cell>
        </row>
        <row r="3272">
          <cell r="A3272" t="str">
            <v>C039763</v>
          </cell>
          <cell r="B3272">
            <v>5310</v>
          </cell>
          <cell r="D3272" t="str">
            <v>FAC12_Beverly Mansory Project</v>
          </cell>
          <cell r="E3272" t="str">
            <v>P_Electric GenPlant Fac IT Share MA</v>
          </cell>
          <cell r="G3272" t="str">
            <v>NONE</v>
          </cell>
          <cell r="H3272" t="str">
            <v>NONE</v>
          </cell>
          <cell r="O3272" t="str">
            <v>Closed</v>
          </cell>
          <cell r="Q3272" t="str">
            <v>C39763</v>
          </cell>
          <cell r="R3272">
            <v>40669</v>
          </cell>
          <cell r="S3272" t="str">
            <v>delcam</v>
          </cell>
          <cell r="U3272" t="str">
            <v>Mansory repairs on the Beverly electric service building to cut and repoint deteriorated motor joints.</v>
          </cell>
          <cell r="V3272" t="str">
            <v xml:space="preserve">  </v>
          </cell>
          <cell r="W3272" t="str">
            <v xml:space="preserve">  </v>
          </cell>
          <cell r="X3272" t="str">
            <v>Div Ops-NE Electric</v>
          </cell>
          <cell r="Y3272" t="str">
            <v>75005310E</v>
          </cell>
          <cell r="Z3272" t="str">
            <v>MAE1000 - MA Electric Distribution PC</v>
          </cell>
          <cell r="AA3272" t="str">
            <v>NONE</v>
          </cell>
          <cell r="AB3272" t="str">
            <v>DISTRIBUTION BLDG - RIVER STREET, B</v>
          </cell>
          <cell r="AE3272">
            <v>1</v>
          </cell>
          <cell r="AF3272" t="str">
            <v>1</v>
          </cell>
          <cell r="AG3272">
            <v>40669</v>
          </cell>
          <cell r="AH3272">
            <v>360000</v>
          </cell>
          <cell r="AI3272">
            <v>0</v>
          </cell>
          <cell r="AJ3272">
            <v>0</v>
          </cell>
          <cell r="AK3272">
            <v>0</v>
          </cell>
          <cell r="AL3272">
            <v>0</v>
          </cell>
          <cell r="AM3272">
            <v>1</v>
          </cell>
          <cell r="AN3272">
            <v>1</v>
          </cell>
        </row>
        <row r="3273">
          <cell r="A3273" t="str">
            <v>C039822</v>
          </cell>
          <cell r="B3273">
            <v>5310</v>
          </cell>
          <cell r="D3273" t="str">
            <v>FAC12_Millbury Fire Alarm Panel Upg</v>
          </cell>
          <cell r="E3273" t="str">
            <v>P_Electric GenPlant Fac IT Share MA</v>
          </cell>
          <cell r="G3273" t="str">
            <v>NONE</v>
          </cell>
          <cell r="H3273" t="str">
            <v>NONE</v>
          </cell>
          <cell r="O3273" t="str">
            <v>Closed</v>
          </cell>
          <cell r="Q3273" t="str">
            <v>C39822</v>
          </cell>
          <cell r="R3273">
            <v>40676</v>
          </cell>
          <cell r="S3273" t="str">
            <v>congd</v>
          </cell>
          <cell r="U3273" t="str">
            <v>Fire alarm panel upgrade to be code compliant</v>
          </cell>
          <cell r="V3273" t="str">
            <v xml:space="preserve">  </v>
          </cell>
          <cell r="W3273" t="str">
            <v xml:space="preserve">  </v>
          </cell>
          <cell r="X3273" t="str">
            <v>Conversion Only</v>
          </cell>
          <cell r="Y3273" t="str">
            <v>99995310E</v>
          </cell>
          <cell r="Z3273" t="str">
            <v>MAE1000 - MA Electric Distribution PC</v>
          </cell>
          <cell r="AA3273" t="str">
            <v>NONE</v>
          </cell>
          <cell r="AB3273" t="str">
            <v>MILLBURY TRAINING CENTER, MILLBURY</v>
          </cell>
          <cell r="AE3273">
            <v>3</v>
          </cell>
          <cell r="AF3273" t="str">
            <v>3</v>
          </cell>
          <cell r="AG3273">
            <v>41078</v>
          </cell>
          <cell r="AH3273">
            <v>40000</v>
          </cell>
          <cell r="AI3273">
            <v>1</v>
          </cell>
          <cell r="AJ3273">
            <v>1</v>
          </cell>
          <cell r="AK3273">
            <v>1</v>
          </cell>
          <cell r="AL3273">
            <v>0</v>
          </cell>
          <cell r="AM3273">
            <v>1</v>
          </cell>
          <cell r="AN3273">
            <v>1</v>
          </cell>
        </row>
        <row r="3274">
          <cell r="A3274" t="str">
            <v>C039824</v>
          </cell>
          <cell r="B3274">
            <v>5310</v>
          </cell>
          <cell r="D3274" t="str">
            <v>C3 Line - Structure 94 Replacement</v>
          </cell>
          <cell r="E3274" t="str">
            <v>P_Electric Transmission Line MA</v>
          </cell>
          <cell r="F3274" t="str">
            <v>AMIC 11050 v2C</v>
          </cell>
          <cell r="G3274" t="str">
            <v>NONE</v>
          </cell>
          <cell r="H3274" t="str">
            <v>NONE</v>
          </cell>
          <cell r="I3274" t="str">
            <v>WINN, JAMES</v>
          </cell>
          <cell r="J3274" t="str">
            <v>Damage/Failure</v>
          </cell>
          <cell r="K3274" t="str">
            <v>T_Damage/Failure</v>
          </cell>
          <cell r="L3274" t="str">
            <v>Damage/Failure</v>
          </cell>
          <cell r="M3274" t="str">
            <v>Specific</v>
          </cell>
          <cell r="O3274" t="str">
            <v>Closed</v>
          </cell>
          <cell r="Q3274" t="str">
            <v>C39824</v>
          </cell>
          <cell r="R3274">
            <v>40679</v>
          </cell>
          <cell r="S3274" t="str">
            <v>winnje</v>
          </cell>
          <cell r="U3274" t="str">
            <v>Replace structure 94 along the C3 line due to damage caused during a T-storm lightning strike.</v>
          </cell>
          <cell r="V3274" t="str">
            <v>WO 90001008800 opened under C03103 (D/F) by TLE.  Estimate was over $100k and therefore, this funding order created.</v>
          </cell>
          <cell r="W3274" t="str">
            <v>Replace structure 94 along the C3 line due to damage caused during a T-storm lightning strike.</v>
          </cell>
          <cell r="X3274" t="str">
            <v>Conversion Only</v>
          </cell>
          <cell r="Y3274" t="str">
            <v>99995310T</v>
          </cell>
          <cell r="Z3274" t="str">
            <v>FRT5000 - FR Transmission Profit Center</v>
          </cell>
          <cell r="AA3274" t="str">
            <v>NONE</v>
          </cell>
          <cell r="AB3274" t="str">
            <v>AUBURN-NORWELL C3 115 KV LINE</v>
          </cell>
          <cell r="AE3274">
            <v>1</v>
          </cell>
          <cell r="AF3274" t="str">
            <v>1</v>
          </cell>
          <cell r="AG3274">
            <v>40684</v>
          </cell>
          <cell r="AH3274">
            <v>130000</v>
          </cell>
          <cell r="AI3274">
            <v>0</v>
          </cell>
          <cell r="AJ3274">
            <v>1</v>
          </cell>
          <cell r="AK3274">
            <v>1</v>
          </cell>
          <cell r="AL3274">
            <v>0</v>
          </cell>
          <cell r="AM3274">
            <v>1</v>
          </cell>
          <cell r="AN3274">
            <v>1</v>
          </cell>
        </row>
        <row r="3275">
          <cell r="A3275" t="str">
            <v>C039984</v>
          </cell>
          <cell r="B3275">
            <v>5310</v>
          </cell>
          <cell r="D3275" t="str">
            <v xml:space="preserve">Mass Meters </v>
          </cell>
          <cell r="E3275" t="str">
            <v>P_Dist by Transmission Sub MA</v>
          </cell>
          <cell r="F3275" t="str">
            <v>USSC-12-284</v>
          </cell>
          <cell r="G3275" t="str">
            <v>49</v>
          </cell>
          <cell r="H3275" t="str">
            <v>12</v>
          </cell>
          <cell r="I3275" t="str">
            <v>PHILLIPS, MARK</v>
          </cell>
          <cell r="K3275" t="str">
            <v>T_Replacement</v>
          </cell>
          <cell r="L3275" t="str">
            <v>Asset Replacement</v>
          </cell>
          <cell r="M3275" t="str">
            <v>Program</v>
          </cell>
          <cell r="O3275" t="str">
            <v>open</v>
          </cell>
          <cell r="Q3275" t="str">
            <v>C39984</v>
          </cell>
          <cell r="R3275">
            <v>40696</v>
          </cell>
          <cell r="S3275" t="str">
            <v>mccusj</v>
          </cell>
          <cell r="U3275" t="str">
            <v>This project will replace the existing revenue meters at 10 substations in preparation for the new EMS system, which has a planned in-service date of March 2013</v>
          </cell>
          <cell r="V3275" t="str">
            <v>USSC-12-284 approved LC Sanction. Total DoA $1M project C039984.</v>
          </cell>
          <cell r="W3275" t="str">
            <v xml:space="preserve">  </v>
          </cell>
          <cell r="X3275" t="str">
            <v>Conversion Only</v>
          </cell>
          <cell r="Y3275" t="str">
            <v>99995310E</v>
          </cell>
          <cell r="Z3275" t="str">
            <v>MAE1000 - MA Electric Distribution PC</v>
          </cell>
          <cell r="AA3275" t="str">
            <v>NONE</v>
          </cell>
          <cell r="AB3275" t="str">
            <v xml:space="preserve">COMPANY 5310 LEVEL ELECT DIST </v>
          </cell>
          <cell r="AC3275" t="str">
            <v>A4 C9 X1</v>
          </cell>
          <cell r="AE3275">
            <v>4</v>
          </cell>
          <cell r="AF3275" t="str">
            <v>4</v>
          </cell>
          <cell r="AG3275">
            <v>41690</v>
          </cell>
          <cell r="AH3275">
            <v>1000000</v>
          </cell>
        </row>
        <row r="3276">
          <cell r="A3276" t="str">
            <v>C040245</v>
          </cell>
          <cell r="B3276">
            <v>5310</v>
          </cell>
          <cell r="D3276" t="str">
            <v>Sale of research dr prop westboro</v>
          </cell>
          <cell r="E3276" t="str">
            <v>P_Non-Utility Electric Property MA</v>
          </cell>
          <cell r="G3276" t="str">
            <v>NONE</v>
          </cell>
          <cell r="H3276" t="str">
            <v>NONE</v>
          </cell>
          <cell r="O3276" t="str">
            <v>open</v>
          </cell>
          <cell r="Q3276" t="str">
            <v>C40245</v>
          </cell>
          <cell r="R3276">
            <v>40723</v>
          </cell>
          <cell r="S3276" t="str">
            <v>kosakv</v>
          </cell>
          <cell r="U3276" t="str">
            <v>Sale of research dr property westboro</v>
          </cell>
          <cell r="V3276" t="str">
            <v xml:space="preserve">ACCOUNTING USE ONLY </v>
          </cell>
          <cell r="W3276" t="str">
            <v xml:space="preserve">  </v>
          </cell>
          <cell r="X3276" t="str">
            <v>Conversion Only</v>
          </cell>
          <cell r="Y3276" t="str">
            <v>99995310E</v>
          </cell>
          <cell r="Z3276" t="str">
            <v>MAE1000 - MA Electric Distribution PC</v>
          </cell>
          <cell r="AA3276" t="str">
            <v>NONE</v>
          </cell>
          <cell r="AB3276" t="str">
            <v>NONUTILITY PROPERTY - MA</v>
          </cell>
          <cell r="AC3276" t="str">
            <v>A0 C0 X1</v>
          </cell>
          <cell r="AE3276">
            <v>1</v>
          </cell>
          <cell r="AF3276" t="str">
            <v>1</v>
          </cell>
          <cell r="AG3276">
            <v>40723</v>
          </cell>
          <cell r="AH3276">
            <v>0</v>
          </cell>
        </row>
        <row r="3277">
          <cell r="A3277" t="str">
            <v>C040263</v>
          </cell>
          <cell r="B3277">
            <v>5310</v>
          </cell>
          <cell r="D3277" t="str">
            <v>Meadowbrook Substation #16 Chelmsfo</v>
          </cell>
          <cell r="E3277" t="str">
            <v>P_Electric Distribution Sub MA</v>
          </cell>
          <cell r="G3277" t="str">
            <v>49</v>
          </cell>
          <cell r="H3277" t="str">
            <v>NONE</v>
          </cell>
          <cell r="I3277" t="str">
            <v>LASA, ANTHONY</v>
          </cell>
          <cell r="J3277" t="str">
            <v>Damage/Failure</v>
          </cell>
          <cell r="K3277" t="str">
            <v>D_Non-REP SUB OTHER</v>
          </cell>
          <cell r="L3277" t="str">
            <v>Damage/Failure</v>
          </cell>
          <cell r="M3277" t="str">
            <v>Specific</v>
          </cell>
          <cell r="O3277" t="str">
            <v>Closed</v>
          </cell>
          <cell r="P3277">
            <v>17186</v>
          </cell>
          <cell r="Q3277" t="str">
            <v>C40263</v>
          </cell>
          <cell r="R3277">
            <v>40724</v>
          </cell>
          <cell r="S3277" t="str">
            <v>standk</v>
          </cell>
          <cell r="U3277" t="str">
            <v>The proposed work is to replace the failed communication equipment between the RTU and the voltage regulator</v>
          </cell>
          <cell r="V3277" t="str">
            <v>Damae failure</v>
          </cell>
          <cell r="W3277" t="str">
            <v xml:space="preserve">  </v>
          </cell>
          <cell r="X3277" t="str">
            <v>Div Ops-NE Electric</v>
          </cell>
          <cell r="Y3277" t="str">
            <v>75005310E</v>
          </cell>
          <cell r="Z3277" t="str">
            <v>MAE1000 - MA Electric Distribution PC</v>
          </cell>
          <cell r="AA3277" t="str">
            <v>NONE</v>
          </cell>
          <cell r="AB3277" t="str">
            <v>SUB #16 MEADOWBROOK - OFF CHELMSFOR</v>
          </cell>
          <cell r="AE3277">
            <v>2</v>
          </cell>
          <cell r="AF3277" t="str">
            <v>2</v>
          </cell>
          <cell r="AG3277">
            <v>41213</v>
          </cell>
          <cell r="AH3277">
            <v>7500</v>
          </cell>
          <cell r="AI3277">
            <v>1</v>
          </cell>
          <cell r="AJ3277">
            <v>1</v>
          </cell>
          <cell r="AK3277">
            <v>1</v>
          </cell>
          <cell r="AL3277">
            <v>0</v>
          </cell>
          <cell r="AM3277">
            <v>1</v>
          </cell>
          <cell r="AN3277">
            <v>1</v>
          </cell>
        </row>
        <row r="3278">
          <cell r="A3278" t="str">
            <v>C040327</v>
          </cell>
          <cell r="B3278">
            <v>5310</v>
          </cell>
          <cell r="D3278" t="str">
            <v>FAC12_Hopedale Paving</v>
          </cell>
          <cell r="E3278" t="str">
            <v>P_Electric GenPlant Fac IT Share MA</v>
          </cell>
          <cell r="G3278" t="str">
            <v>NONE</v>
          </cell>
          <cell r="H3278" t="str">
            <v>NONE</v>
          </cell>
          <cell r="O3278" t="str">
            <v>Closed</v>
          </cell>
          <cell r="Q3278" t="str">
            <v>C40327</v>
          </cell>
          <cell r="R3278">
            <v>40731</v>
          </cell>
          <cell r="S3278" t="str">
            <v>mateikia</v>
          </cell>
          <cell r="U3278" t="str">
            <v>Repair to asphalt caused by winter frost heave.</v>
          </cell>
          <cell r="V3278" t="str">
            <v xml:space="preserve">  </v>
          </cell>
          <cell r="W3278" t="str">
            <v>Safety concern for employees.</v>
          </cell>
          <cell r="X3278" t="str">
            <v>Conversion Only</v>
          </cell>
          <cell r="Y3278" t="str">
            <v>99995310E</v>
          </cell>
          <cell r="Z3278" t="str">
            <v>MAE1000 - MA Electric Distribution PC</v>
          </cell>
          <cell r="AA3278" t="str">
            <v>NONE</v>
          </cell>
          <cell r="AB3278" t="str">
            <v>SERVICE BLDG-245 SO MAIN STREET, HO</v>
          </cell>
          <cell r="AE3278">
            <v>1</v>
          </cell>
          <cell r="AF3278" t="str">
            <v>1</v>
          </cell>
          <cell r="AG3278">
            <v>40731</v>
          </cell>
          <cell r="AH3278">
            <v>26200</v>
          </cell>
          <cell r="AI3278">
            <v>1</v>
          </cell>
          <cell r="AJ3278">
            <v>1</v>
          </cell>
          <cell r="AK3278">
            <v>1</v>
          </cell>
          <cell r="AL3278">
            <v>0</v>
          </cell>
          <cell r="AM3278">
            <v>1</v>
          </cell>
          <cell r="AN3278">
            <v>1</v>
          </cell>
        </row>
        <row r="3279">
          <cell r="A3279" t="str">
            <v>C040328</v>
          </cell>
          <cell r="B3279">
            <v>5310</v>
          </cell>
          <cell r="D3279" t="str">
            <v>C3-99 CCR</v>
          </cell>
          <cell r="E3279" t="str">
            <v>P_Electric Transmission Line MA</v>
          </cell>
          <cell r="G3279" t="str">
            <v>49</v>
          </cell>
          <cell r="H3279" t="str">
            <v>26</v>
          </cell>
          <cell r="I3279" t="str">
            <v>DE LOUREIRO, GEORGE</v>
          </cell>
          <cell r="J3279" t="str">
            <v>Statutory/Regulatory</v>
          </cell>
          <cell r="K3279" t="str">
            <v>T_Clearance Strategy</v>
          </cell>
          <cell r="L3279" t="str">
            <v>Regulatory Requirement</v>
          </cell>
          <cell r="M3279" t="str">
            <v>Specific</v>
          </cell>
          <cell r="O3279" t="str">
            <v>open</v>
          </cell>
          <cell r="P3279">
            <v>17547</v>
          </cell>
          <cell r="Q3279" t="str">
            <v>C40328</v>
          </cell>
          <cell r="R3279">
            <v>40731</v>
          </cell>
          <cell r="S3279" t="str">
            <v>winnje</v>
          </cell>
          <cell r="U3279" t="str">
            <v>C3-99 CCR</v>
          </cell>
          <cell r="V3279" t="str">
            <v xml:space="preserve">  </v>
          </cell>
          <cell r="W3279" t="str">
            <v>Based upon aerial laser and/or ground survey results, this line has substandard conductor clearances. This refurbishment project will bring the substandard spans up to code in accordance with the conductor clearance strategy (SG163) and a response by Nati</v>
          </cell>
          <cell r="X3279" t="str">
            <v>Conversion Only</v>
          </cell>
          <cell r="Y3279" t="str">
            <v>99995310T</v>
          </cell>
          <cell r="Z3279" t="str">
            <v>FRT5000 - FR Transmission Profit Center</v>
          </cell>
          <cell r="AA3279" t="str">
            <v>NONE</v>
          </cell>
          <cell r="AB3279" t="str">
            <v>AUBURN-NORWELL C3 115 KV LINE</v>
          </cell>
          <cell r="AC3279" t="str">
            <v>A0 C0 X0</v>
          </cell>
          <cell r="AE3279">
            <v>3</v>
          </cell>
          <cell r="AF3279" t="str">
            <v>3</v>
          </cell>
          <cell r="AG3279">
            <v>41213</v>
          </cell>
          <cell r="AH3279">
            <v>100000</v>
          </cell>
        </row>
        <row r="3280">
          <cell r="A3280" t="str">
            <v>C040331</v>
          </cell>
          <cell r="B3280">
            <v>5310</v>
          </cell>
          <cell r="D3280" t="str">
            <v>FAC12_GT Barr 20KWpropane generator</v>
          </cell>
          <cell r="E3280" t="str">
            <v>P_Electric GenPlant Fac IT Share MA</v>
          </cell>
          <cell r="G3280" t="str">
            <v>NONE</v>
          </cell>
          <cell r="H3280" t="str">
            <v>NONE</v>
          </cell>
          <cell r="O3280" t="str">
            <v>Closed</v>
          </cell>
          <cell r="Q3280" t="str">
            <v>C40331</v>
          </cell>
          <cell r="R3280">
            <v>40732</v>
          </cell>
          <cell r="S3280" t="str">
            <v>delcam</v>
          </cell>
          <cell r="U3280" t="str">
            <v>Purchase and install a replacement 20KW propane generator and retire existing.</v>
          </cell>
          <cell r="V3280" t="str">
            <v xml:space="preserve">  </v>
          </cell>
          <cell r="W3280" t="str">
            <v>Great Barrington Replacement Generator-Purchase and install a replacement 20KW propane generator and retire existing. The existing generator is obsolete and beyond reasonable repair costs. Maintenance and operating this generator has been unreliable. Cont</v>
          </cell>
          <cell r="X3280" t="str">
            <v>Div Ops-NE Electric</v>
          </cell>
          <cell r="Y3280" t="str">
            <v>75005310E</v>
          </cell>
          <cell r="Z3280" t="str">
            <v>MAE1000 - MA Electric Distribution PC</v>
          </cell>
          <cell r="AA3280" t="str">
            <v>NONE</v>
          </cell>
          <cell r="AB3280" t="str">
            <v xml:space="preserve">SERVICE BLDG - 927 SO MAIN STREET, </v>
          </cell>
          <cell r="AE3280">
            <v>1</v>
          </cell>
          <cell r="AF3280" t="str">
            <v>1</v>
          </cell>
          <cell r="AG3280">
            <v>40732</v>
          </cell>
          <cell r="AH3280">
            <v>23860.3</v>
          </cell>
          <cell r="AI3280">
            <v>1</v>
          </cell>
          <cell r="AJ3280">
            <v>1</v>
          </cell>
          <cell r="AK3280">
            <v>1</v>
          </cell>
          <cell r="AL3280">
            <v>0</v>
          </cell>
          <cell r="AM3280">
            <v>1</v>
          </cell>
          <cell r="AN3280">
            <v>1</v>
          </cell>
        </row>
        <row r="3281">
          <cell r="A3281" t="str">
            <v>C040343</v>
          </cell>
          <cell r="B3281">
            <v>5310</v>
          </cell>
          <cell r="D3281" t="str">
            <v>FAC12_Millbury 1 Fence</v>
          </cell>
          <cell r="E3281" t="str">
            <v>P_Electric GenPlant Fac IT Share MA</v>
          </cell>
          <cell r="G3281" t="str">
            <v>NONE</v>
          </cell>
          <cell r="H3281" t="str">
            <v>NONE</v>
          </cell>
          <cell r="O3281" t="str">
            <v>Closed</v>
          </cell>
          <cell r="Q3281" t="str">
            <v>C40343</v>
          </cell>
          <cell r="R3281">
            <v>40735</v>
          </cell>
          <cell r="S3281" t="str">
            <v>delcam</v>
          </cell>
          <cell r="U3281" t="str">
            <v>New Fence for the Millbury 1 Property</v>
          </cell>
          <cell r="V3281" t="str">
            <v xml:space="preserve">  </v>
          </cell>
          <cell r="W3281" t="str">
            <v>The new fence is to secure the area where L&amp;D will use for backhoe training.</v>
          </cell>
          <cell r="X3281" t="str">
            <v>Div Ops-NE Electric</v>
          </cell>
          <cell r="Y3281" t="str">
            <v>75005310E</v>
          </cell>
          <cell r="Z3281" t="str">
            <v>MAE1000 - MA Electric Distribution PC</v>
          </cell>
          <cell r="AA3281" t="str">
            <v>NONE</v>
          </cell>
          <cell r="AB3281" t="str">
            <v>SUB #301 MILLBURY #1, MILLBURY</v>
          </cell>
          <cell r="AE3281">
            <v>1</v>
          </cell>
          <cell r="AF3281" t="str">
            <v>1</v>
          </cell>
          <cell r="AG3281">
            <v>40737</v>
          </cell>
          <cell r="AH3281">
            <v>18000</v>
          </cell>
          <cell r="AI3281">
            <v>1</v>
          </cell>
          <cell r="AJ3281">
            <v>1</v>
          </cell>
          <cell r="AK3281">
            <v>1</v>
          </cell>
          <cell r="AL3281">
            <v>0</v>
          </cell>
          <cell r="AM3281">
            <v>1</v>
          </cell>
          <cell r="AN3281">
            <v>1</v>
          </cell>
        </row>
        <row r="3282">
          <cell r="A3282" t="str">
            <v>C040363</v>
          </cell>
          <cell r="B3282">
            <v>5310</v>
          </cell>
          <cell r="D3282" t="str">
            <v>Trans Line Fault Indicators (Co 05)</v>
          </cell>
          <cell r="E3282" t="str">
            <v>P_Electric Transmission Line MA</v>
          </cell>
          <cell r="G3282" t="str">
            <v>NONE</v>
          </cell>
          <cell r="H3282" t="str">
            <v>NONE</v>
          </cell>
          <cell r="J3282" t="str">
            <v>System Capacity &amp; Performance</v>
          </cell>
          <cell r="K3282" t="str">
            <v>T_Other Syst Capacity &amp; Performance</v>
          </cell>
          <cell r="L3282" t="str">
            <v>Reliability - Trans</v>
          </cell>
          <cell r="M3282" t="str">
            <v>Specific</v>
          </cell>
          <cell r="O3282" t="str">
            <v>open</v>
          </cell>
          <cell r="Q3282" t="str">
            <v>C40363</v>
          </cell>
          <cell r="R3282">
            <v>40737</v>
          </cell>
          <cell r="S3282" t="str">
            <v>winnje</v>
          </cell>
          <cell r="U3282" t="str">
            <v>Replace and improve fault detectors on Company 05 lines to improve fault location identification and overall response time.</v>
          </cell>
          <cell r="V3282" t="str">
            <v xml:space="preserve">  </v>
          </cell>
          <cell r="W3282" t="str">
            <v>To replace and improve fault detectors on Company 05 lines to improve fault location identification and overall response time.</v>
          </cell>
          <cell r="X3282" t="str">
            <v>Conversion Only</v>
          </cell>
          <cell r="Y3282" t="str">
            <v>99995310T</v>
          </cell>
          <cell r="Z3282" t="str">
            <v>FRT5000 - FR Transmission Profit Center</v>
          </cell>
          <cell r="AA3282" t="str">
            <v>NONE</v>
          </cell>
          <cell r="AB3282" t="str">
            <v xml:space="preserve">COMPANY 5310 LEVEL ELECT DIST </v>
          </cell>
          <cell r="AC3282" t="str">
            <v>A0 C0 X0</v>
          </cell>
          <cell r="AE3282">
            <v>2</v>
          </cell>
          <cell r="AF3282" t="str">
            <v>2</v>
          </cell>
          <cell r="AG3282">
            <v>41213</v>
          </cell>
          <cell r="AH3282">
            <v>25000</v>
          </cell>
        </row>
        <row r="3283">
          <cell r="A3283" t="str">
            <v>C040403</v>
          </cell>
          <cell r="B3283">
            <v>5310</v>
          </cell>
          <cell r="D3283" t="str">
            <v>FAC12_N.Andover - repave front lot</v>
          </cell>
          <cell r="E3283" t="str">
            <v>P_Electric GenPlant Fac IT Share MA</v>
          </cell>
          <cell r="G3283" t="str">
            <v>NONE</v>
          </cell>
          <cell r="H3283" t="str">
            <v>NONE</v>
          </cell>
          <cell r="O3283" t="str">
            <v>Closed</v>
          </cell>
          <cell r="Q3283" t="str">
            <v>C40403</v>
          </cell>
          <cell r="R3283">
            <v>40739</v>
          </cell>
          <cell r="S3283" t="str">
            <v>mateikia</v>
          </cell>
          <cell r="U3283" t="str">
            <v>Repave front lot. Adjust catch basin. Remove and replace asphalt curbing.</v>
          </cell>
          <cell r="V3283" t="str">
            <v xml:space="preserve">  </v>
          </cell>
          <cell r="W3283" t="str">
            <v>Catch basins are caving in, pavement is breaking up, curbing is damaged or nonexistant.</v>
          </cell>
          <cell r="X3283" t="str">
            <v>Conversion Only</v>
          </cell>
          <cell r="Y3283" t="str">
            <v>99995310E</v>
          </cell>
          <cell r="Z3283" t="str">
            <v>MAE1000 - MA Electric Distribution PC</v>
          </cell>
          <cell r="AA3283" t="str">
            <v>NONE</v>
          </cell>
          <cell r="AB3283" t="str">
            <v>DISTRICT OFFICE</v>
          </cell>
          <cell r="AE3283">
            <v>1</v>
          </cell>
          <cell r="AF3283" t="str">
            <v>1</v>
          </cell>
          <cell r="AG3283">
            <v>40742</v>
          </cell>
          <cell r="AH3283">
            <v>14400</v>
          </cell>
          <cell r="AI3283">
            <v>1</v>
          </cell>
          <cell r="AJ3283">
            <v>1</v>
          </cell>
          <cell r="AK3283">
            <v>1</v>
          </cell>
          <cell r="AL3283">
            <v>0</v>
          </cell>
          <cell r="AM3283">
            <v>1</v>
          </cell>
          <cell r="AN3283">
            <v>1</v>
          </cell>
        </row>
        <row r="3284">
          <cell r="A3284" t="str">
            <v>C040643</v>
          </cell>
          <cell r="B3284">
            <v>5310</v>
          </cell>
          <cell r="D3284" t="str">
            <v>Telecom Small Capital Work - MA</v>
          </cell>
          <cell r="E3284" t="str">
            <v>P_General Plant Equipment MA</v>
          </cell>
          <cell r="G3284" t="str">
            <v>49</v>
          </cell>
          <cell r="H3284" t="str">
            <v>15</v>
          </cell>
          <cell r="I3284" t="str">
            <v>TILLER, ROBERT</v>
          </cell>
          <cell r="J3284" t="str">
            <v>Non-Infrastructure</v>
          </cell>
          <cell r="K3284" t="str">
            <v>D_Non-REP General/ Other</v>
          </cell>
          <cell r="L3284" t="str">
            <v>Telecommunications Capital - Dist</v>
          </cell>
          <cell r="M3284" t="str">
            <v>Program</v>
          </cell>
          <cell r="O3284" t="str">
            <v>open</v>
          </cell>
          <cell r="P3284">
            <v>17213</v>
          </cell>
          <cell r="Q3284" t="str">
            <v>C40643</v>
          </cell>
          <cell r="R3284">
            <v>40759</v>
          </cell>
          <cell r="S3284" t="str">
            <v>holdeh</v>
          </cell>
          <cell r="U3284" t="str">
            <v>Telecom small capital work.</v>
          </cell>
          <cell r="V3284" t="str">
            <v xml:space="preserve">  </v>
          </cell>
          <cell r="W3284" t="str">
            <v>This program is set up to accomodate telecom small capital work.</v>
          </cell>
          <cell r="X3284" t="str">
            <v>Conversion Only</v>
          </cell>
          <cell r="Y3284" t="str">
            <v>99995310E</v>
          </cell>
          <cell r="Z3284" t="str">
            <v>MAE1000 - MA Electric Distribution PC</v>
          </cell>
          <cell r="AA3284" t="str">
            <v>NONE</v>
          </cell>
          <cell r="AB3284" t="str">
            <v>MASS PLANT - MA 5310 - MAE1000</v>
          </cell>
          <cell r="AC3284" t="str">
            <v>A27 C0 X1</v>
          </cell>
          <cell r="AE3284">
            <v>2</v>
          </cell>
          <cell r="AF3284" t="str">
            <v>2</v>
          </cell>
          <cell r="AG3284">
            <v>41213</v>
          </cell>
          <cell r="AH3284">
            <v>200000</v>
          </cell>
        </row>
        <row r="3285">
          <cell r="A3285" t="str">
            <v>C040645</v>
          </cell>
          <cell r="B3285">
            <v>5310</v>
          </cell>
          <cell r="D3285" t="str">
            <v>FAC12_Millbury Training Site Work</v>
          </cell>
          <cell r="E3285" t="str">
            <v>P_Electric GenPlant Fac IT Share MA</v>
          </cell>
          <cell r="G3285" t="str">
            <v>NONE</v>
          </cell>
          <cell r="H3285" t="str">
            <v>NONE</v>
          </cell>
          <cell r="O3285" t="str">
            <v>Closed</v>
          </cell>
          <cell r="Q3285" t="str">
            <v>C40645</v>
          </cell>
          <cell r="R3285">
            <v>40759</v>
          </cell>
          <cell r="S3285" t="str">
            <v>mateikia</v>
          </cell>
          <cell r="U3285" t="str">
            <v>Added pavement and catch basin.</v>
          </cell>
          <cell r="V3285" t="str">
            <v xml:space="preserve">  </v>
          </cell>
          <cell r="W3285" t="str">
            <v>Repave the parking lot where the asphalt has deteriorated and replace a broken catch basin.</v>
          </cell>
          <cell r="X3285" t="str">
            <v>Conversion Only</v>
          </cell>
          <cell r="Y3285" t="str">
            <v>99995310E</v>
          </cell>
          <cell r="Z3285" t="str">
            <v>MAE1000 - MA Electric Distribution PC</v>
          </cell>
          <cell r="AA3285" t="str">
            <v>NONE</v>
          </cell>
          <cell r="AB3285" t="str">
            <v>MILLBURY TRAINING CENTER, MILLBURY</v>
          </cell>
          <cell r="AE3285">
            <v>1</v>
          </cell>
          <cell r="AF3285" t="str">
            <v>1</v>
          </cell>
          <cell r="AG3285">
            <v>40759</v>
          </cell>
          <cell r="AH3285">
            <v>22000</v>
          </cell>
          <cell r="AI3285">
            <v>1</v>
          </cell>
          <cell r="AJ3285">
            <v>1</v>
          </cell>
          <cell r="AK3285">
            <v>1</v>
          </cell>
          <cell r="AL3285">
            <v>0</v>
          </cell>
          <cell r="AM3285">
            <v>1</v>
          </cell>
          <cell r="AN3285">
            <v>1</v>
          </cell>
        </row>
        <row r="3286">
          <cell r="A3286" t="str">
            <v>C040664</v>
          </cell>
          <cell r="B3286">
            <v>5310</v>
          </cell>
          <cell r="D3286" t="str">
            <v>FAC12_Millbury Roof Replacement</v>
          </cell>
          <cell r="E3286" t="str">
            <v>P_Electric GenPlant Fac IT Share MA</v>
          </cell>
          <cell r="G3286" t="str">
            <v>NONE</v>
          </cell>
          <cell r="H3286" t="str">
            <v>NONE</v>
          </cell>
          <cell r="O3286" t="str">
            <v>Closed</v>
          </cell>
          <cell r="Q3286" t="str">
            <v>C40664</v>
          </cell>
          <cell r="R3286">
            <v>40760</v>
          </cell>
          <cell r="S3286" t="str">
            <v>mateikia</v>
          </cell>
          <cell r="U3286" t="str">
            <v>Replace the roof at the Millbury Training Center with a  fully adhered roof system.</v>
          </cell>
          <cell r="V3286" t="str">
            <v xml:space="preserve">  </v>
          </cell>
          <cell r="W3286" t="str">
            <v xml:space="preserve">The current roof in Millbury is leaking and is at the end of its life cycle. </v>
          </cell>
          <cell r="X3286" t="str">
            <v>Conversion Only</v>
          </cell>
          <cell r="Y3286" t="str">
            <v>99995310E</v>
          </cell>
          <cell r="Z3286" t="str">
            <v>MAE1000 - MA Electric Distribution PC</v>
          </cell>
          <cell r="AA3286" t="str">
            <v>NONE</v>
          </cell>
          <cell r="AB3286" t="str">
            <v>MILLBURY TRAINING CENTER, MILLBURY</v>
          </cell>
          <cell r="AE3286">
            <v>1</v>
          </cell>
          <cell r="AF3286" t="str">
            <v>1</v>
          </cell>
          <cell r="AG3286">
            <v>40764</v>
          </cell>
          <cell r="AH3286">
            <v>200000</v>
          </cell>
          <cell r="AI3286">
            <v>0</v>
          </cell>
          <cell r="AJ3286">
            <v>1</v>
          </cell>
          <cell r="AK3286">
            <v>1</v>
          </cell>
          <cell r="AL3286">
            <v>0</v>
          </cell>
          <cell r="AM3286">
            <v>1</v>
          </cell>
          <cell r="AN3286">
            <v>1</v>
          </cell>
        </row>
        <row r="3287">
          <cell r="A3287" t="str">
            <v>C040884</v>
          </cell>
          <cell r="B3287">
            <v>5310</v>
          </cell>
          <cell r="D3287" t="str">
            <v>Hurricane Irene - TLine (Co 05)</v>
          </cell>
          <cell r="E3287" t="str">
            <v>P_Electric Transmission Line MA</v>
          </cell>
          <cell r="G3287" t="str">
            <v>NONE</v>
          </cell>
          <cell r="H3287" t="str">
            <v>NONE</v>
          </cell>
          <cell r="O3287" t="str">
            <v>cancelled</v>
          </cell>
          <cell r="Q3287" t="str">
            <v>C40884</v>
          </cell>
          <cell r="R3287">
            <v>40781</v>
          </cell>
          <cell r="S3287" t="str">
            <v>winnje</v>
          </cell>
          <cell r="U3287" t="str">
            <v>Transmission line capital projects related to the August 2011 Hurricane (Irene) for Company 05.</v>
          </cell>
          <cell r="V3287" t="str">
            <v xml:space="preserve">  </v>
          </cell>
          <cell r="W3287" t="str">
            <v xml:space="preserve">  </v>
          </cell>
          <cell r="X3287" t="str">
            <v>Conversion Only</v>
          </cell>
          <cell r="Y3287" t="str">
            <v>99995310T</v>
          </cell>
          <cell r="Z3287" t="str">
            <v>FRT5000 - FR Transmission Profit Center</v>
          </cell>
          <cell r="AA3287" t="str">
            <v>NONE</v>
          </cell>
          <cell r="AB3287" t="str">
            <v xml:space="preserve">COMPANY 5310 LEVEL ELECT DIST </v>
          </cell>
          <cell r="AE3287">
            <v>0</v>
          </cell>
          <cell r="AK3287">
            <v>40793</v>
          </cell>
        </row>
        <row r="3288">
          <cell r="A3288" t="str">
            <v>C040887</v>
          </cell>
          <cell r="B3288">
            <v>5310</v>
          </cell>
          <cell r="D3288" t="str">
            <v>Hurricane Irene - TSub (Co 05)</v>
          </cell>
          <cell r="E3288" t="str">
            <v>P_Electric Transmission Sub MA</v>
          </cell>
          <cell r="G3288" t="str">
            <v>NONE</v>
          </cell>
          <cell r="H3288" t="str">
            <v>NONE</v>
          </cell>
          <cell r="O3288" t="str">
            <v>cancelled</v>
          </cell>
          <cell r="Q3288" t="str">
            <v>C40887</v>
          </cell>
          <cell r="R3288">
            <v>40781</v>
          </cell>
          <cell r="S3288" t="str">
            <v>winnje</v>
          </cell>
          <cell r="U3288" t="str">
            <v>Transmission substation capital projects related to the August 2011 Hurricane (Irene) for Company 05.</v>
          </cell>
          <cell r="V3288" t="str">
            <v xml:space="preserve">  </v>
          </cell>
          <cell r="W3288" t="str">
            <v xml:space="preserve">  </v>
          </cell>
          <cell r="X3288" t="str">
            <v>Conversion Only</v>
          </cell>
          <cell r="Y3288" t="str">
            <v>99995310T</v>
          </cell>
          <cell r="Z3288" t="str">
            <v>FRT5000 - FR Transmission Profit Center</v>
          </cell>
          <cell r="AA3288" t="str">
            <v>NONE</v>
          </cell>
          <cell r="AB3288" t="str">
            <v xml:space="preserve">COMPANY 5310 LEVEL ELECT DIST </v>
          </cell>
          <cell r="AE3288">
            <v>0</v>
          </cell>
          <cell r="AK3288">
            <v>40793</v>
          </cell>
        </row>
        <row r="3289">
          <cell r="A3289" t="str">
            <v>C040963</v>
          </cell>
          <cell r="B3289">
            <v>5310</v>
          </cell>
          <cell r="D3289" t="str">
            <v>FAC12_Spoils Canopy Project</v>
          </cell>
          <cell r="E3289" t="str">
            <v>P_Electric GenPlant Fac IT Share MA</v>
          </cell>
          <cell r="G3289" t="str">
            <v>NONE</v>
          </cell>
          <cell r="H3289" t="str">
            <v>NONE</v>
          </cell>
          <cell r="O3289" t="str">
            <v>Closed</v>
          </cell>
          <cell r="Q3289" t="str">
            <v>C40963</v>
          </cell>
          <cell r="R3289">
            <v>40794</v>
          </cell>
          <cell r="S3289" t="str">
            <v>mateikia</v>
          </cell>
          <cell r="U3289" t="str">
            <v>New spoils canopies for the Leominster gas spoils.</v>
          </cell>
          <cell r="V3289" t="str">
            <v xml:space="preserve">  </v>
          </cell>
          <cell r="W3289" t="str">
            <v>The canopies protect the gas loam, gravel, and clean street spoils from the weather. This was done as part of the consolidation project.</v>
          </cell>
          <cell r="X3289" t="str">
            <v>Conversion Only</v>
          </cell>
          <cell r="Y3289" t="str">
            <v>99995310E</v>
          </cell>
          <cell r="Z3289" t="str">
            <v>MAE1000 - MA Electric Distribution PC</v>
          </cell>
          <cell r="AA3289" t="str">
            <v>NONE</v>
          </cell>
          <cell r="AB3289" t="str">
            <v>SERVICE BLDG - 164 VISCOLOID AVENUE</v>
          </cell>
          <cell r="AE3289">
            <v>1</v>
          </cell>
          <cell r="AF3289" t="str">
            <v>1</v>
          </cell>
          <cell r="AG3289">
            <v>40794</v>
          </cell>
          <cell r="AH3289">
            <v>23000</v>
          </cell>
          <cell r="AI3289">
            <v>1</v>
          </cell>
          <cell r="AJ3289">
            <v>1</v>
          </cell>
          <cell r="AK3289">
            <v>1</v>
          </cell>
          <cell r="AL3289">
            <v>0</v>
          </cell>
          <cell r="AM3289">
            <v>1</v>
          </cell>
          <cell r="AN3289">
            <v>1</v>
          </cell>
        </row>
        <row r="3290">
          <cell r="A3290" t="str">
            <v>C041007</v>
          </cell>
          <cell r="B3290">
            <v>5310</v>
          </cell>
          <cell r="D3290" t="str">
            <v>Remaining Knox Replacement (Co 5)</v>
          </cell>
          <cell r="E3290" t="str">
            <v>P_Electric Transmission Line MA</v>
          </cell>
          <cell r="G3290" t="str">
            <v>47</v>
          </cell>
          <cell r="H3290" t="str">
            <v>20</v>
          </cell>
          <cell r="I3290" t="str">
            <v>WINN, JAMES</v>
          </cell>
          <cell r="J3290" t="str">
            <v>Asset Condition</v>
          </cell>
          <cell r="K3290" t="str">
            <v>T_Other Asset Condition</v>
          </cell>
          <cell r="L3290" t="str">
            <v>Reliability - Trans</v>
          </cell>
          <cell r="M3290" t="str">
            <v>Specific</v>
          </cell>
          <cell r="O3290" t="str">
            <v>open</v>
          </cell>
          <cell r="P3290">
            <v>17536</v>
          </cell>
          <cell r="Q3290" t="str">
            <v>C41007</v>
          </cell>
          <cell r="R3290">
            <v>40798</v>
          </cell>
          <cell r="S3290" t="str">
            <v>winnje</v>
          </cell>
          <cell r="U3290" t="str">
            <v>Knox Insulator Strategy (Co 05) - CNEAS54</v>
          </cell>
          <cell r="V3290" t="str">
            <v xml:space="preserve">To replace previous "QUEUE" placeholder in the FY13 business plan. </v>
          </cell>
          <cell r="W3290" t="str">
            <v>Replace remaining PP Knox insulators not included on critical replacement list or included in an upcoming project.  This will replace all dead-end and pull-off applications as well as suspension insulators where deemed economically beneficial.</v>
          </cell>
          <cell r="X3290" t="str">
            <v>Conversion Only</v>
          </cell>
          <cell r="Y3290" t="str">
            <v>99995310T</v>
          </cell>
          <cell r="Z3290" t="str">
            <v>FRT5000 - FR Transmission Profit Center</v>
          </cell>
          <cell r="AA3290" t="str">
            <v>NONE</v>
          </cell>
          <cell r="AB3290" t="str">
            <v xml:space="preserve">COMPANY 5310 LEVEL ELECT DIST </v>
          </cell>
          <cell r="AC3290" t="str">
            <v>A0 C0 X0</v>
          </cell>
          <cell r="AE3290">
            <v>3</v>
          </cell>
          <cell r="AF3290" t="str">
            <v>3</v>
          </cell>
          <cell r="AG3290">
            <v>41213</v>
          </cell>
          <cell r="AH3290">
            <v>1528000</v>
          </cell>
        </row>
        <row r="3291">
          <cell r="A3291" t="str">
            <v>C041009</v>
          </cell>
          <cell r="B3291">
            <v>5310</v>
          </cell>
          <cell r="D3291" t="str">
            <v>INVP 2852 - MA Purch Receivables</v>
          </cell>
          <cell r="E3291" t="str">
            <v>P_Electric GenPlant Fac IT Share MA</v>
          </cell>
          <cell r="G3291" t="str">
            <v>NONE</v>
          </cell>
          <cell r="H3291" t="str">
            <v>NONE</v>
          </cell>
          <cell r="L3291" t="str">
            <v>Information Technology</v>
          </cell>
          <cell r="M3291" t="str">
            <v>Specific</v>
          </cell>
          <cell r="O3291" t="str">
            <v>open</v>
          </cell>
          <cell r="Q3291" t="str">
            <v>C41009</v>
          </cell>
          <cell r="R3291">
            <v>40799</v>
          </cell>
          <cell r="S3291" t="str">
            <v>horowitz</v>
          </cell>
          <cell r="U3291" t="str">
            <v>INVP 2852 - MA Electric Purchase of Receivables</v>
          </cell>
          <cell r="V3291" t="str">
            <v xml:space="preserve">  </v>
          </cell>
          <cell r="W3291" t="str">
            <v xml:space="preserve">  </v>
          </cell>
          <cell r="X3291" t="str">
            <v>Conversion Only</v>
          </cell>
          <cell r="Y3291" t="str">
            <v>99995310E</v>
          </cell>
          <cell r="Z3291" t="str">
            <v>MAE1000 - MA Electric Distribution PC</v>
          </cell>
          <cell r="AA3291" t="str">
            <v>NONE</v>
          </cell>
          <cell r="AB3291" t="str">
            <v xml:space="preserve">COMPANY 5310 LEVEL ELECT DIST </v>
          </cell>
          <cell r="AC3291" t="str">
            <v>A1 C0 X0</v>
          </cell>
          <cell r="AE3291">
            <v>1</v>
          </cell>
          <cell r="AF3291" t="str">
            <v>1</v>
          </cell>
          <cell r="AG3291">
            <v>40802</v>
          </cell>
          <cell r="AH3291">
            <v>255000</v>
          </cell>
        </row>
        <row r="3292">
          <cell r="A3292" t="str">
            <v>C041223</v>
          </cell>
          <cell r="B3292">
            <v>5310</v>
          </cell>
          <cell r="D3292" t="str">
            <v>FAC12_Worc Dock Replacement</v>
          </cell>
          <cell r="E3292" t="str">
            <v>P_Electric GenPlant Fac IT Share MA</v>
          </cell>
          <cell r="G3292" t="str">
            <v>NONE</v>
          </cell>
          <cell r="H3292" t="str">
            <v>NONE</v>
          </cell>
          <cell r="O3292" t="str">
            <v>Closed</v>
          </cell>
          <cell r="Q3292" t="str">
            <v>C41223</v>
          </cell>
          <cell r="R3292">
            <v>40819</v>
          </cell>
          <cell r="S3292" t="str">
            <v>delcam</v>
          </cell>
          <cell r="U3292" t="str">
            <v>Approximately 80 feet of the concrete platform has major spauling issues and is in need of repair</v>
          </cell>
          <cell r="V3292" t="str">
            <v xml:space="preserve">  </v>
          </cell>
          <cell r="W3292" t="str">
            <v>This is a Safety concern that was mentioned at one of the Safety Leadership Days.</v>
          </cell>
          <cell r="X3292" t="str">
            <v>Div Ops-NE Electric</v>
          </cell>
          <cell r="Y3292" t="str">
            <v>75005310E</v>
          </cell>
          <cell r="Z3292" t="str">
            <v>MAE1000 - MA Electric Distribution PC</v>
          </cell>
          <cell r="AA3292" t="str">
            <v>NONE</v>
          </cell>
          <cell r="AB3292" t="str">
            <v>SERVICE BLDG-939 SOUTHBRIDGE STREET</v>
          </cell>
          <cell r="AE3292">
            <v>1</v>
          </cell>
          <cell r="AF3292" t="str">
            <v>1</v>
          </cell>
          <cell r="AG3292">
            <v>40821</v>
          </cell>
          <cell r="AH3292">
            <v>44980</v>
          </cell>
          <cell r="AI3292">
            <v>1</v>
          </cell>
          <cell r="AJ3292">
            <v>1</v>
          </cell>
          <cell r="AK3292">
            <v>1</v>
          </cell>
          <cell r="AL3292">
            <v>0</v>
          </cell>
          <cell r="AM3292">
            <v>1</v>
          </cell>
          <cell r="AN3292">
            <v>1</v>
          </cell>
        </row>
        <row r="3293">
          <cell r="A3293" t="str">
            <v>C041248</v>
          </cell>
          <cell r="B3293">
            <v>5310</v>
          </cell>
          <cell r="D3293" t="str">
            <v>FAC12_Methuen Paving</v>
          </cell>
          <cell r="E3293" t="str">
            <v>P_Electric GenPlant Fac IT Share MA</v>
          </cell>
          <cell r="G3293" t="str">
            <v>NONE</v>
          </cell>
          <cell r="H3293" t="str">
            <v>NONE</v>
          </cell>
          <cell r="L3293" t="str">
            <v>Facilities</v>
          </cell>
          <cell r="O3293" t="str">
            <v>Closed</v>
          </cell>
          <cell r="Q3293" t="str">
            <v>C41248</v>
          </cell>
          <cell r="R3293">
            <v>40821</v>
          </cell>
          <cell r="S3293" t="str">
            <v>mateikia</v>
          </cell>
          <cell r="U3293" t="str">
            <v>Repave &amp; Re-Stripe yard.</v>
          </cell>
          <cell r="V3293" t="str">
            <v xml:space="preserve">  </v>
          </cell>
          <cell r="W3293" t="str">
            <v>Pavement is in very poor condition.</v>
          </cell>
          <cell r="X3293" t="str">
            <v>Facilities Mgmt</v>
          </cell>
          <cell r="Y3293" t="str">
            <v>37005310E</v>
          </cell>
          <cell r="Z3293" t="str">
            <v>MAE1000 - MA Electric Distribution PC</v>
          </cell>
          <cell r="AA3293" t="str">
            <v>NONE</v>
          </cell>
          <cell r="AB3293" t="str">
            <v>SERVICE BLDG - PELHAM AVENUE, METHU</v>
          </cell>
          <cell r="AE3293">
            <v>1</v>
          </cell>
          <cell r="AF3293" t="str">
            <v>1</v>
          </cell>
          <cell r="AG3293">
            <v>40821</v>
          </cell>
          <cell r="AH3293">
            <v>12885.05</v>
          </cell>
          <cell r="AI3293">
            <v>1</v>
          </cell>
          <cell r="AJ3293">
            <v>1</v>
          </cell>
          <cell r="AK3293">
            <v>1</v>
          </cell>
          <cell r="AL3293">
            <v>0</v>
          </cell>
          <cell r="AM3293">
            <v>1</v>
          </cell>
          <cell r="AN3293">
            <v>1</v>
          </cell>
        </row>
        <row r="3294">
          <cell r="A3294" t="str">
            <v>C041306</v>
          </cell>
          <cell r="B3294">
            <v>5310</v>
          </cell>
          <cell r="D3294" t="str">
            <v>NE Shieldwire Program (Co 05)</v>
          </cell>
          <cell r="E3294" t="str">
            <v>P_Electric Transmission Line MA</v>
          </cell>
          <cell r="G3294" t="str">
            <v>NONE</v>
          </cell>
          <cell r="H3294" t="str">
            <v>NONE</v>
          </cell>
          <cell r="O3294" t="str">
            <v>initiated</v>
          </cell>
          <cell r="Q3294" t="str">
            <v>C41306</v>
          </cell>
          <cell r="R3294">
            <v>40827</v>
          </cell>
          <cell r="S3294" t="str">
            <v>winnje</v>
          </cell>
          <cell r="U3294" t="str">
            <v xml:space="preserve">  </v>
          </cell>
          <cell r="V3294" t="str">
            <v xml:space="preserve">  </v>
          </cell>
          <cell r="W3294" t="str">
            <v xml:space="preserve">  </v>
          </cell>
          <cell r="X3294" t="str">
            <v>Conversion Only</v>
          </cell>
          <cell r="Y3294" t="str">
            <v>99995310T</v>
          </cell>
          <cell r="Z3294" t="str">
            <v>FRT5000 - FR Transmission Profit Center</v>
          </cell>
          <cell r="AA3294" t="str">
            <v>NONE</v>
          </cell>
          <cell r="AB3294" t="str">
            <v xml:space="preserve">COMPANY 5310 LEVEL ELECT DIST </v>
          </cell>
          <cell r="AC3294" t="str">
            <v>A0 C0 X0</v>
          </cell>
          <cell r="AE3294">
            <v>0</v>
          </cell>
        </row>
        <row r="3295">
          <cell r="A3295" t="str">
            <v>C041406</v>
          </cell>
          <cell r="B3295">
            <v>5310</v>
          </cell>
          <cell r="D3295" t="str">
            <v xml:space="preserve">Test script                        </v>
          </cell>
          <cell r="E3295" t="str">
            <v>P_Electric Distribution Line MA</v>
          </cell>
          <cell r="G3295" t="str">
            <v>NONE</v>
          </cell>
          <cell r="H3295" t="str">
            <v>NONE</v>
          </cell>
          <cell r="O3295" t="str">
            <v>cancelled</v>
          </cell>
          <cell r="Q3295" t="str">
            <v>C41406</v>
          </cell>
          <cell r="R3295">
            <v>40836</v>
          </cell>
          <cell r="S3295" t="str">
            <v>alvara</v>
          </cell>
          <cell r="U3295" t="str">
            <v xml:space="preserve">  </v>
          </cell>
          <cell r="V3295" t="str">
            <v xml:space="preserve">  </v>
          </cell>
          <cell r="W3295" t="str">
            <v xml:space="preserve">  </v>
          </cell>
          <cell r="X3295" t="str">
            <v>Div Ops-NE Electric</v>
          </cell>
          <cell r="Y3295" t="str">
            <v>75005310E</v>
          </cell>
          <cell r="Z3295" t="str">
            <v>MAE1000 - MA Electric Distribution PC</v>
          </cell>
          <cell r="AA3295" t="str">
            <v>NONE</v>
          </cell>
          <cell r="AB3295" t="str">
            <v>AMERICAL OPTICAL CO - CIS, SOUTHBRI</v>
          </cell>
          <cell r="AE3295">
            <v>0</v>
          </cell>
          <cell r="AK3295">
            <v>40836</v>
          </cell>
        </row>
        <row r="3296">
          <cell r="A3296" t="str">
            <v>C041408</v>
          </cell>
          <cell r="B3296">
            <v>5310</v>
          </cell>
          <cell r="D3296" t="str">
            <v>NE Shieldwire Strategy (Co. 05)</v>
          </cell>
          <cell r="E3296" t="str">
            <v>P_Electric Transmission Line MA</v>
          </cell>
          <cell r="F3296" t="str">
            <v>USSC-12-013_Strategy</v>
          </cell>
          <cell r="G3296" t="str">
            <v>NONE</v>
          </cell>
          <cell r="H3296" t="str">
            <v>22</v>
          </cell>
          <cell r="I3296" t="str">
            <v>WINN, JAMES</v>
          </cell>
          <cell r="J3296" t="str">
            <v>Asset Condition</v>
          </cell>
          <cell r="K3296" t="str">
            <v>T_Shield Wire Strategy</v>
          </cell>
          <cell r="L3296" t="str">
            <v>Reliability - Trans</v>
          </cell>
          <cell r="M3296" t="str">
            <v>Specific</v>
          </cell>
          <cell r="O3296" t="str">
            <v>open</v>
          </cell>
          <cell r="P3296">
            <v>19178</v>
          </cell>
          <cell r="Q3296" t="str">
            <v>C41408</v>
          </cell>
          <cell r="R3296">
            <v>40836</v>
          </cell>
          <cell r="S3296" t="str">
            <v>winnje</v>
          </cell>
          <cell r="U3296" t="str">
            <v>Replacement of deteriorating shieldwire in New England, specifically 3-strand shieldwire, based on a recent trend of shieldwire failures and analysis results.</v>
          </cell>
          <cell r="V3296" t="str">
            <v xml:space="preserve">Replaces the NE Strategy placeholder projects </v>
          </cell>
          <cell r="W3296" t="str">
            <v>Strategy for the replacement of shieldwire in New England that have been showing signs of deterioration and failure trends.</v>
          </cell>
          <cell r="X3296" t="str">
            <v>Conversion Only</v>
          </cell>
          <cell r="Y3296" t="str">
            <v>99995310T</v>
          </cell>
          <cell r="Z3296" t="str">
            <v>FRT5000 - FR Transmission Profit Center</v>
          </cell>
          <cell r="AA3296" t="str">
            <v>NONE</v>
          </cell>
          <cell r="AB3296" t="str">
            <v xml:space="preserve">COMPANY 5310 LEVEL ELECT DIST </v>
          </cell>
          <cell r="AC3296" t="str">
            <v>A0 C0 X0</v>
          </cell>
          <cell r="AE3296">
            <v>2</v>
          </cell>
          <cell r="AF3296" t="str">
            <v>2</v>
          </cell>
          <cell r="AG3296">
            <v>41213</v>
          </cell>
          <cell r="AH3296">
            <v>23600000</v>
          </cell>
          <cell r="AI3296" t="str">
            <v>1.00</v>
          </cell>
        </row>
        <row r="3297">
          <cell r="A3297" t="str">
            <v>C041743</v>
          </cell>
          <cell r="B3297">
            <v>5310</v>
          </cell>
          <cell r="D3297" t="str">
            <v>FAC12_Cell Service Repeater System</v>
          </cell>
          <cell r="E3297" t="str">
            <v>P_Electric GenPlant Fac IT Share MA</v>
          </cell>
          <cell r="G3297" t="str">
            <v>NONE</v>
          </cell>
          <cell r="H3297" t="str">
            <v>NONE</v>
          </cell>
          <cell r="O3297" t="str">
            <v>Closed</v>
          </cell>
          <cell r="Q3297" t="str">
            <v>C41743</v>
          </cell>
          <cell r="R3297">
            <v>40868</v>
          </cell>
          <cell r="S3297" t="str">
            <v>delcam</v>
          </cell>
          <cell r="U3297" t="str">
            <v>Install cell service repeater system to add Verizon and AT&amp;T coverage to existing Sprint system.</v>
          </cell>
          <cell r="V3297" t="str">
            <v xml:space="preserve">  </v>
          </cell>
          <cell r="W3297" t="str">
            <v>Required for system EOC coverage during interruption events</v>
          </cell>
          <cell r="X3297" t="str">
            <v>Div Ops-NE Electric</v>
          </cell>
          <cell r="Y3297" t="str">
            <v>75005310E</v>
          </cell>
          <cell r="Z3297" t="str">
            <v>MAE1000 - MA Electric Distribution PC</v>
          </cell>
          <cell r="AA3297" t="str">
            <v>NONE</v>
          </cell>
          <cell r="AB3297" t="str">
            <v>CUSTOMER SERVICE CENTER-NORTHBORO</v>
          </cell>
          <cell r="AE3297">
            <v>1</v>
          </cell>
          <cell r="AF3297" t="str">
            <v>1</v>
          </cell>
          <cell r="AG3297">
            <v>40875</v>
          </cell>
          <cell r="AH3297">
            <v>132310.29999999999</v>
          </cell>
          <cell r="AI3297">
            <v>0</v>
          </cell>
          <cell r="AJ3297">
            <v>1</v>
          </cell>
          <cell r="AK3297">
            <v>1</v>
          </cell>
          <cell r="AL3297">
            <v>0</v>
          </cell>
          <cell r="AM3297">
            <v>1</v>
          </cell>
          <cell r="AN3297">
            <v>1</v>
          </cell>
        </row>
        <row r="3298">
          <cell r="A3298" t="str">
            <v>C041823</v>
          </cell>
          <cell r="B3298">
            <v>5310</v>
          </cell>
          <cell r="D3298" t="str">
            <v>Post  Storm Distribution Feeder Ins</v>
          </cell>
          <cell r="E3298" t="str">
            <v>P_Electric Distribution Line MA</v>
          </cell>
          <cell r="F3298" t="str">
            <v>USSC-11-041</v>
          </cell>
          <cell r="G3298" t="str">
            <v>49</v>
          </cell>
          <cell r="H3298" t="str">
            <v>15</v>
          </cell>
          <cell r="I3298" t="str">
            <v>MOKEY, MICHAEL</v>
          </cell>
          <cell r="J3298" t="str">
            <v>System Capacity &amp; Performance</v>
          </cell>
          <cell r="K3298" t="str">
            <v>D_Non-REP LINE OTHER</v>
          </cell>
          <cell r="L3298" t="str">
            <v>Reliability - Dist</v>
          </cell>
          <cell r="M3298" t="str">
            <v>Specific</v>
          </cell>
          <cell r="O3298" t="str">
            <v>open</v>
          </cell>
          <cell r="P3298">
            <v>17746</v>
          </cell>
          <cell r="Q3298" t="str">
            <v>C41823</v>
          </cell>
          <cell r="R3298">
            <v>40882</v>
          </cell>
          <cell r="S3298" t="str">
            <v>holdeh</v>
          </cell>
          <cell r="U3298" t="str">
            <v>Perform Post storm line inspections and make repairs to the distribution and distriubtion supply lines impacted by the October 30 snow storm.  This includes forestry work.</v>
          </cell>
          <cell r="V3298" t="str">
            <v xml:space="preserve">  </v>
          </cell>
          <cell r="W3298" t="str">
            <v xml:space="preserve">  </v>
          </cell>
          <cell r="X3298" t="str">
            <v>Conversion Only</v>
          </cell>
          <cell r="Y3298" t="str">
            <v>99995310E</v>
          </cell>
          <cell r="Z3298" t="str">
            <v>MAE1000 - MA Electric Distribution PC</v>
          </cell>
          <cell r="AA3298" t="str">
            <v>NONE</v>
          </cell>
          <cell r="AB3298" t="str">
            <v>MASS PLANT - MA 5310 - MAE1000</v>
          </cell>
          <cell r="AC3298" t="str">
            <v>A14 C140 X36</v>
          </cell>
          <cell r="AE3298">
            <v>2</v>
          </cell>
          <cell r="AF3298" t="str">
            <v>2</v>
          </cell>
          <cell r="AG3298">
            <v>41213</v>
          </cell>
          <cell r="AH3298">
            <v>3305961</v>
          </cell>
        </row>
        <row r="3299">
          <cell r="A3299" t="str">
            <v>C041826</v>
          </cell>
          <cell r="B3299">
            <v>5310</v>
          </cell>
          <cell r="D3299" t="str">
            <v>Land Sale in Lowell MA to City</v>
          </cell>
          <cell r="E3299" t="str">
            <v>P_Electric Distribution Line MA</v>
          </cell>
          <cell r="G3299" t="str">
            <v>NONE</v>
          </cell>
          <cell r="H3299" t="str">
            <v>&lt;Select a value&gt;</v>
          </cell>
          <cell r="J3299" t="str">
            <v>Statutory/Regulatory</v>
          </cell>
          <cell r="L3299" t="str">
            <v>Land and Land Rights - Dist</v>
          </cell>
          <cell r="M3299" t="str">
            <v>Specific</v>
          </cell>
          <cell r="O3299" t="str">
            <v>open</v>
          </cell>
          <cell r="Q3299" t="str">
            <v>C41826</v>
          </cell>
          <cell r="R3299">
            <v>40882</v>
          </cell>
          <cell r="S3299" t="str">
            <v>tupperj</v>
          </cell>
          <cell r="U3299" t="str">
            <v>MEC is selling parcel GEN3537 to the City of Lowell.  Parcel consists of 6,548 sq.ft.  Reserving an easement of 864 sq.ft. for a sale price of $69,000.  Total retirement of 5,684 sq.ft.</v>
          </cell>
          <cell r="V3299" t="str">
            <v xml:space="preserve">  </v>
          </cell>
          <cell r="W3299" t="str">
            <v xml:space="preserve">  </v>
          </cell>
          <cell r="X3299" t="str">
            <v>Div Ops-NE Electric</v>
          </cell>
          <cell r="Y3299" t="str">
            <v>75005310E</v>
          </cell>
          <cell r="Z3299" t="str">
            <v>MAE1000 - MA Electric Distribution PC</v>
          </cell>
          <cell r="AA3299" t="str">
            <v>NONE</v>
          </cell>
          <cell r="AB3299" t="str">
            <v>SUB #23 BRIDGE STREET, LOWELL</v>
          </cell>
          <cell r="AC3299" t="str">
            <v>A1 C0 X0</v>
          </cell>
          <cell r="AE3299">
            <v>1</v>
          </cell>
          <cell r="AF3299" t="str">
            <v>1</v>
          </cell>
          <cell r="AG3299">
            <v>40886</v>
          </cell>
          <cell r="AH3299">
            <v>0</v>
          </cell>
        </row>
        <row r="3300">
          <cell r="A3300" t="str">
            <v>C041924</v>
          </cell>
          <cell r="B3300">
            <v>5310</v>
          </cell>
          <cell r="D3300" t="str">
            <v>FAC12_Northboro Starline power modu</v>
          </cell>
          <cell r="E3300" t="str">
            <v>P_Electric GenPlant Fac IT Share MA</v>
          </cell>
          <cell r="G3300" t="str">
            <v>NONE</v>
          </cell>
          <cell r="H3300" t="str">
            <v>NONE</v>
          </cell>
          <cell r="O3300" t="str">
            <v>Closed</v>
          </cell>
          <cell r="Q3300" t="str">
            <v>C41924</v>
          </cell>
          <cell r="R3300">
            <v>40891</v>
          </cell>
          <cell r="S3300" t="str">
            <v>delcam</v>
          </cell>
          <cell r="U3300" t="str">
            <v>Purchase and installation of 32 Starline power modules for Northboro CNI computer rooms.</v>
          </cell>
          <cell r="V3300" t="str">
            <v xml:space="preserve">  </v>
          </cell>
          <cell r="W3300" t="str">
            <v>The two CNI EMS computer rooms located in Northboro require 32 additional power modules to supply power to all planned racks of equipment. ABB EMS upgrades as well as equipment migration from Westboro will be accomodated with this installation.</v>
          </cell>
          <cell r="X3300" t="str">
            <v>Div Ops-NE Electric</v>
          </cell>
          <cell r="Y3300" t="str">
            <v>75005310E</v>
          </cell>
          <cell r="Z3300" t="str">
            <v>MAE1000 - MA Electric Distribution PC</v>
          </cell>
          <cell r="AA3300" t="str">
            <v>NONE</v>
          </cell>
          <cell r="AB3300" t="str">
            <v>CUSTOMER SERVICE CENTER-NORTHBORO</v>
          </cell>
          <cell r="AE3300">
            <v>1</v>
          </cell>
          <cell r="AF3300" t="str">
            <v>1</v>
          </cell>
          <cell r="AG3300">
            <v>40892</v>
          </cell>
          <cell r="AH3300">
            <v>15310.3</v>
          </cell>
          <cell r="AI3300">
            <v>1</v>
          </cell>
          <cell r="AJ3300">
            <v>1</v>
          </cell>
          <cell r="AK3300">
            <v>1</v>
          </cell>
          <cell r="AL3300">
            <v>0</v>
          </cell>
          <cell r="AM3300">
            <v>1</v>
          </cell>
          <cell r="AN3300">
            <v>1</v>
          </cell>
        </row>
        <row r="3301">
          <cell r="A3301" t="str">
            <v>C041943</v>
          </cell>
          <cell r="B3301">
            <v>5310</v>
          </cell>
          <cell r="D3301" t="str">
            <v>Phillips Lane Inline Breaker D-line</v>
          </cell>
          <cell r="E3301" t="str">
            <v>P_Electric Distribution Line MA</v>
          </cell>
          <cell r="G3301" t="str">
            <v>NONE</v>
          </cell>
          <cell r="H3301" t="str">
            <v>NONE</v>
          </cell>
          <cell r="O3301" t="str">
            <v>cancelled</v>
          </cell>
          <cell r="Q3301" t="str">
            <v>C41943</v>
          </cell>
          <cell r="R3301">
            <v>40892</v>
          </cell>
          <cell r="S3301" t="str">
            <v>morrisk</v>
          </cell>
          <cell r="U3301" t="str">
            <v>Phillips Lane Inline Breakers Distribution Feeder Relocation</v>
          </cell>
          <cell r="V3301" t="str">
            <v>cancelled as per Morris, Kara A. email on 12/15/11. couldn't be used for distribution work</v>
          </cell>
          <cell r="W3301" t="str">
            <v xml:space="preserve">  </v>
          </cell>
          <cell r="X3301" t="str">
            <v>Conversion Only</v>
          </cell>
          <cell r="Y3301" t="str">
            <v>99995310E</v>
          </cell>
          <cell r="Z3301" t="str">
            <v>MAE1000 - MA Electric Distribution PC</v>
          </cell>
          <cell r="AA3301" t="str">
            <v>NONE</v>
          </cell>
          <cell r="AB3301" t="str">
            <v>SUB #95 PHILLIPS LANE, HANOVER</v>
          </cell>
          <cell r="AE3301">
            <v>0</v>
          </cell>
          <cell r="AK3301">
            <v>40893</v>
          </cell>
        </row>
        <row r="3302">
          <cell r="A3302" t="str">
            <v>C042025</v>
          </cell>
          <cell r="B3302">
            <v>5310</v>
          </cell>
          <cell r="D3302" t="str">
            <v>FAC12_Worcester Rpl Sewage Pump</v>
          </cell>
          <cell r="E3302" t="str">
            <v>P_Electric GenPlant Fac IT Share MA</v>
          </cell>
          <cell r="G3302" t="str">
            <v>NONE</v>
          </cell>
          <cell r="H3302" t="str">
            <v>NONE</v>
          </cell>
          <cell r="O3302" t="str">
            <v>Closed</v>
          </cell>
          <cell r="Q3302" t="str">
            <v>C42025</v>
          </cell>
          <cell r="R3302">
            <v>40900</v>
          </cell>
          <cell r="S3302" t="str">
            <v>delcam</v>
          </cell>
          <cell r="U3302" t="str">
            <v>Replace sewage pump with new Well pump and time mark controller.</v>
          </cell>
          <cell r="V3302" t="str">
            <v xml:space="preserve">  </v>
          </cell>
          <cell r="W3302" t="str">
            <v>Back up pump is broken and need new one in case 1st pump fails.</v>
          </cell>
          <cell r="X3302" t="str">
            <v>Div Ops-NE Electric</v>
          </cell>
          <cell r="Y3302" t="str">
            <v>75005310E</v>
          </cell>
          <cell r="Z3302" t="str">
            <v>MAE1000 - MA Electric Distribution PC</v>
          </cell>
          <cell r="AA3302" t="str">
            <v>NONE</v>
          </cell>
          <cell r="AB3302" t="str">
            <v>SERVICE BLDG-939 SOUTHBRIDGE STREET</v>
          </cell>
          <cell r="AE3302">
            <v>1</v>
          </cell>
          <cell r="AF3302" t="str">
            <v>1</v>
          </cell>
          <cell r="AG3302">
            <v>40905</v>
          </cell>
          <cell r="AH3302">
            <v>9194</v>
          </cell>
          <cell r="AI3302">
            <v>1</v>
          </cell>
          <cell r="AJ3302">
            <v>1</v>
          </cell>
          <cell r="AK3302">
            <v>1</v>
          </cell>
          <cell r="AL3302">
            <v>0</v>
          </cell>
          <cell r="AM3302">
            <v>1</v>
          </cell>
          <cell r="AN3302">
            <v>1</v>
          </cell>
        </row>
        <row r="3303">
          <cell r="A3303" t="str">
            <v>C042108</v>
          </cell>
          <cell r="B3303">
            <v>5310</v>
          </cell>
          <cell r="D3303" t="str">
            <v>FAC12_ Athol Roof Replacement</v>
          </cell>
          <cell r="E3303" t="str">
            <v>P_Electric GenPlant Fac IT Share MA</v>
          </cell>
          <cell r="G3303" t="str">
            <v>NONE</v>
          </cell>
          <cell r="H3303" t="str">
            <v>NONE</v>
          </cell>
          <cell r="O3303" t="str">
            <v>Closed</v>
          </cell>
          <cell r="Q3303" t="str">
            <v>C42108</v>
          </cell>
          <cell r="R3303">
            <v>40913</v>
          </cell>
          <cell r="S3303" t="str">
            <v>hutton</v>
          </cell>
          <cell r="U3303" t="str">
            <v>Replace shingled roof at the Athol SC</v>
          </cell>
          <cell r="V3303" t="str">
            <v xml:space="preserve">  </v>
          </cell>
          <cell r="W3303" t="str">
            <v>Roof is in bad shape and past its useful like</v>
          </cell>
          <cell r="X3303" t="str">
            <v>Conversion Only</v>
          </cell>
          <cell r="Y3303" t="str">
            <v>99995310E</v>
          </cell>
          <cell r="Z3303" t="str">
            <v>MAE1000 - MA Electric Distribution PC</v>
          </cell>
          <cell r="AA3303" t="str">
            <v>NONE</v>
          </cell>
          <cell r="AB3303" t="str">
            <v>SERVICE BLDG - HARRISON STREET, ATH</v>
          </cell>
          <cell r="AE3303">
            <v>1</v>
          </cell>
          <cell r="AF3303" t="str">
            <v>1</v>
          </cell>
          <cell r="AG3303">
            <v>40917</v>
          </cell>
          <cell r="AH3303">
            <v>63000</v>
          </cell>
          <cell r="AI3303">
            <v>1</v>
          </cell>
          <cell r="AJ3303">
            <v>1</v>
          </cell>
          <cell r="AK3303">
            <v>1</v>
          </cell>
          <cell r="AL3303">
            <v>0</v>
          </cell>
          <cell r="AM3303">
            <v>1</v>
          </cell>
          <cell r="AN3303">
            <v>1</v>
          </cell>
        </row>
        <row r="3304">
          <cell r="A3304" t="str">
            <v>C042113</v>
          </cell>
          <cell r="B3304">
            <v>5310</v>
          </cell>
          <cell r="D3304" t="str">
            <v>S8 CCR (5)</v>
          </cell>
          <cell r="E3304" t="str">
            <v>P_Electric Transmission Line MA</v>
          </cell>
          <cell r="G3304" t="str">
            <v>NONE</v>
          </cell>
          <cell r="H3304" t="str">
            <v>NONE</v>
          </cell>
          <cell r="I3304" t="str">
            <v>DE LOUREIRO, GEORGE</v>
          </cell>
          <cell r="J3304" t="str">
            <v>Statutory/Regulatory</v>
          </cell>
          <cell r="K3304" t="str">
            <v>T_Clearance Strategy</v>
          </cell>
          <cell r="L3304" t="str">
            <v>Regulatory Requirement</v>
          </cell>
          <cell r="M3304" t="str">
            <v>Specific</v>
          </cell>
          <cell r="O3304" t="str">
            <v>open</v>
          </cell>
          <cell r="Q3304" t="str">
            <v>C42113</v>
          </cell>
          <cell r="R3304">
            <v>40914</v>
          </cell>
          <cell r="S3304" t="str">
            <v>blanca</v>
          </cell>
          <cell r="U3304" t="str">
            <v>Conductor Clearance Refurbishment (CCR) of substandard spans on the S8 line [and taps] in Company 5, in accordance with Strategy Paper SG163 and our response to NERC</v>
          </cell>
          <cell r="V3304" t="str">
            <v xml:space="preserve">  </v>
          </cell>
          <cell r="W3304" t="str">
            <v xml:space="preserve">Based upon aerial laser and/or ground survey results, this line has substandard conductor clearances. This refurbishment project will bring the substandard spans up to code in accordance with the conductor clearance </v>
          </cell>
          <cell r="X3304" t="str">
            <v>Conversion Only</v>
          </cell>
          <cell r="Y3304" t="str">
            <v>99995310T</v>
          </cell>
          <cell r="Z3304" t="str">
            <v>FRT5000 - FR Transmission Profit Center</v>
          </cell>
          <cell r="AA3304" t="str">
            <v>NONE</v>
          </cell>
          <cell r="AB3304" t="str">
            <v>S8 STRUCTURE 128 TAUNTON TO BRIDGEW</v>
          </cell>
          <cell r="AC3304" t="str">
            <v>A0 C1 X0</v>
          </cell>
          <cell r="AE3304">
            <v>2</v>
          </cell>
          <cell r="AF3304" t="str">
            <v>2</v>
          </cell>
          <cell r="AG3304">
            <v>41213</v>
          </cell>
          <cell r="AH3304">
            <v>100000</v>
          </cell>
        </row>
        <row r="3305">
          <cell r="A3305" t="str">
            <v>C042287</v>
          </cell>
          <cell r="B3305">
            <v>5310</v>
          </cell>
          <cell r="D3305" t="str">
            <v>Line Study Budgetary Reserve - MEC</v>
          </cell>
          <cell r="E3305" t="str">
            <v>P_Electric Transmission Line MA</v>
          </cell>
          <cell r="G3305" t="str">
            <v>49</v>
          </cell>
          <cell r="H3305" t="str">
            <v>15</v>
          </cell>
          <cell r="I3305" t="str">
            <v>WINN, JAMES</v>
          </cell>
          <cell r="J3305" t="str">
            <v>Asset Condition</v>
          </cell>
          <cell r="K3305" t="str">
            <v>T_Other Asset Condition</v>
          </cell>
          <cell r="L3305" t="str">
            <v>Asset Replacement</v>
          </cell>
          <cell r="M3305" t="str">
            <v>Blanket</v>
          </cell>
          <cell r="O3305" t="str">
            <v>open</v>
          </cell>
          <cell r="P3305">
            <v>18904</v>
          </cell>
          <cell r="Q3305" t="str">
            <v>C42287</v>
          </cell>
          <cell r="R3305">
            <v>40927</v>
          </cell>
          <cell r="S3305" t="str">
            <v>winnje</v>
          </cell>
          <cell r="U3305" t="str">
            <v>Line Study Budgetary Reserve - MEC (5)</v>
          </cell>
          <cell r="V3305" t="str">
            <v xml:space="preserve">  </v>
          </cell>
          <cell r="W3305" t="str">
            <v>This is to be used only for engineering (including inspection) related to Asset Management Transmission Line PIW &amp; Study projects in Company 05 (MEC).</v>
          </cell>
          <cell r="X3305" t="str">
            <v>Conversion Only</v>
          </cell>
          <cell r="Y3305" t="str">
            <v>99995310T</v>
          </cell>
          <cell r="Z3305" t="str">
            <v>FRT5000 - FR Transmission Profit Center</v>
          </cell>
          <cell r="AA3305" t="str">
            <v>NONE</v>
          </cell>
          <cell r="AB3305" t="str">
            <v xml:space="preserve">COMPANY 5310 LEVEL ELECT DIST </v>
          </cell>
          <cell r="AC3305" t="str">
            <v>A1 C4 X0</v>
          </cell>
          <cell r="AE3305">
            <v>4</v>
          </cell>
          <cell r="AF3305" t="str">
            <v>4</v>
          </cell>
          <cell r="AG3305">
            <v>41365</v>
          </cell>
          <cell r="AH3305">
            <v>50000</v>
          </cell>
          <cell r="AI3305" t="str">
            <v>1.10</v>
          </cell>
        </row>
        <row r="3306">
          <cell r="A3306" t="str">
            <v>C042326</v>
          </cell>
          <cell r="B3306">
            <v>5310</v>
          </cell>
          <cell r="D3306" t="str">
            <v>FAC12_NEDC New Fleet Repair Garage</v>
          </cell>
          <cell r="E3306" t="str">
            <v>P_Electric GenPlant Fac IT Share MA</v>
          </cell>
          <cell r="F3306" t="str">
            <v>USSC-12-322 v2</v>
          </cell>
          <cell r="G3306" t="str">
            <v>NONE</v>
          </cell>
          <cell r="H3306" t="str">
            <v>&lt;Select a value&gt;</v>
          </cell>
          <cell r="I3306" t="str">
            <v>BURNS, PATRICK</v>
          </cell>
          <cell r="L3306" t="str">
            <v>Facilities</v>
          </cell>
          <cell r="M3306" t="str">
            <v>Specific</v>
          </cell>
          <cell r="O3306" t="str">
            <v>open</v>
          </cell>
          <cell r="Q3306" t="str">
            <v>C42326</v>
          </cell>
          <cell r="R3306">
            <v>40932</v>
          </cell>
          <cell r="S3306" t="str">
            <v>mateikia</v>
          </cell>
          <cell r="U3306" t="str">
            <v>Design and construction of new Fleet repair garage at the NEDC Site to replace Westboro Fleet Garage.</v>
          </cell>
          <cell r="V3306" t="str">
            <v xml:space="preserve"> 1152A Main Street Whitinsville, MA 01588 (New Fleet and Depot building)</v>
          </cell>
          <cell r="W3306" t="str">
            <v>Westboro site must be vacated.</v>
          </cell>
          <cell r="X3306" t="str">
            <v>Facilities Mgmt</v>
          </cell>
          <cell r="Y3306" t="str">
            <v>37005310E</v>
          </cell>
          <cell r="Z3306" t="str">
            <v>MAE1000 - MA Electric Distribution PC</v>
          </cell>
          <cell r="AA3306" t="str">
            <v>NONE</v>
          </cell>
          <cell r="AB3306" t="str">
            <v>CONSOLIDATED WAREHSE FCLTY NORTHBRD</v>
          </cell>
          <cell r="AC3306" t="str">
            <v>A2 C0 X0</v>
          </cell>
          <cell r="AE3306">
            <v>2</v>
          </cell>
          <cell r="AF3306" t="str">
            <v>2</v>
          </cell>
          <cell r="AG3306">
            <v>41498</v>
          </cell>
          <cell r="AH3306">
            <v>8800000</v>
          </cell>
        </row>
        <row r="3307">
          <cell r="A3307" t="str">
            <v>C042485</v>
          </cell>
          <cell r="B3307">
            <v>5310</v>
          </cell>
          <cell r="D3307" t="str">
            <v>A94 CCR</v>
          </cell>
          <cell r="E3307" t="str">
            <v>P_Electric Transmission Line MA</v>
          </cell>
          <cell r="G3307" t="str">
            <v>NONE</v>
          </cell>
          <cell r="H3307" t="str">
            <v>26</v>
          </cell>
          <cell r="I3307" t="str">
            <v>DE LOUREIRO, GEORGE</v>
          </cell>
          <cell r="J3307" t="str">
            <v>Statutory/Regulatory</v>
          </cell>
          <cell r="K3307" t="str">
            <v>T_Clearance Strategy</v>
          </cell>
          <cell r="L3307" t="str">
            <v>Regulatory Requirement</v>
          </cell>
          <cell r="M3307" t="str">
            <v>Specific</v>
          </cell>
          <cell r="O3307" t="str">
            <v>open</v>
          </cell>
          <cell r="P3307">
            <v>18892</v>
          </cell>
          <cell r="Q3307" t="str">
            <v>C42485</v>
          </cell>
          <cell r="R3307">
            <v>40940</v>
          </cell>
          <cell r="S3307" t="str">
            <v>blanca</v>
          </cell>
          <cell r="U3307" t="str">
            <v>A94 CCR</v>
          </cell>
          <cell r="V3307" t="str">
            <v xml:space="preserve">  </v>
          </cell>
          <cell r="W3307" t="str">
            <v xml:space="preserve">Based upon aerial laser and/or ground survey results, this line has substandard conductor clearances. This refurbishment project will bring the substandard spans up to code in accordance with the conductor clearance </v>
          </cell>
          <cell r="X3307" t="str">
            <v>Conversion Only</v>
          </cell>
          <cell r="Y3307" t="str">
            <v>99995310T</v>
          </cell>
          <cell r="Z3307" t="str">
            <v>FRT5000 - FR Transmission Profit Center</v>
          </cell>
          <cell r="AA3307" t="str">
            <v>NONE</v>
          </cell>
          <cell r="AB3307" t="str">
            <v>A94 AUBURN TO PARKVIEW 115KV</v>
          </cell>
          <cell r="AC3307" t="str">
            <v>A0 C1 X0</v>
          </cell>
          <cell r="AE3307">
            <v>2</v>
          </cell>
          <cell r="AF3307" t="str">
            <v>2</v>
          </cell>
          <cell r="AG3307">
            <v>41213</v>
          </cell>
          <cell r="AH3307">
            <v>100000</v>
          </cell>
        </row>
        <row r="3308">
          <cell r="A3308" t="str">
            <v>C042503</v>
          </cell>
          <cell r="B3308">
            <v>5310</v>
          </cell>
          <cell r="D3308" t="str">
            <v>C2 CCR</v>
          </cell>
          <cell r="E3308" t="str">
            <v>P_Electric Transmission Line MA</v>
          </cell>
          <cell r="G3308" t="str">
            <v>NONE</v>
          </cell>
          <cell r="H3308" t="str">
            <v>26</v>
          </cell>
          <cell r="I3308" t="str">
            <v>DE LOUREIRO, GEORGE</v>
          </cell>
          <cell r="J3308" t="str">
            <v>Statutory/Regulatory</v>
          </cell>
          <cell r="K3308" t="str">
            <v>T_Clearance Strategy</v>
          </cell>
          <cell r="L3308" t="str">
            <v>Regulatory Requirement</v>
          </cell>
          <cell r="M3308" t="str">
            <v>Specific</v>
          </cell>
          <cell r="O3308" t="str">
            <v>open</v>
          </cell>
          <cell r="P3308">
            <v>18893</v>
          </cell>
          <cell r="Q3308" t="str">
            <v>C42503</v>
          </cell>
          <cell r="R3308">
            <v>40941</v>
          </cell>
          <cell r="S3308" t="str">
            <v>blanca</v>
          </cell>
          <cell r="U3308" t="str">
            <v>C2 CCR</v>
          </cell>
          <cell r="V3308" t="str">
            <v xml:space="preserve">  </v>
          </cell>
          <cell r="W3308" t="str">
            <v xml:space="preserve">Based upon aerial laser and/or ground survey results, this line has substandard conductor clearances. This refurbishment project will bring the substandard spans up to code in accordance with the conductor clearance </v>
          </cell>
          <cell r="X3308" t="str">
            <v>Conversion Only</v>
          </cell>
          <cell r="Y3308" t="str">
            <v>99995310T</v>
          </cell>
          <cell r="Z3308" t="str">
            <v>FRT5000 - FR Transmission Profit Center</v>
          </cell>
          <cell r="AA3308" t="str">
            <v>NONE</v>
          </cell>
          <cell r="AB3308" t="str">
            <v>C2 EAST ST TAP TO AUBURN 115KV</v>
          </cell>
          <cell r="AC3308" t="str">
            <v>A0 C1 X1</v>
          </cell>
          <cell r="AE3308">
            <v>2</v>
          </cell>
          <cell r="AF3308" t="str">
            <v>2</v>
          </cell>
          <cell r="AG3308">
            <v>41213</v>
          </cell>
          <cell r="AH3308">
            <v>100000</v>
          </cell>
        </row>
        <row r="3309">
          <cell r="A3309" t="str">
            <v>C042504</v>
          </cell>
          <cell r="B3309">
            <v>5310</v>
          </cell>
          <cell r="D3309" t="str">
            <v>F19 CCR</v>
          </cell>
          <cell r="E3309" t="str">
            <v>P_Electric Transmission Line MA</v>
          </cell>
          <cell r="G3309" t="str">
            <v>NONE</v>
          </cell>
          <cell r="H3309" t="str">
            <v>26</v>
          </cell>
          <cell r="I3309" t="str">
            <v>DE LOUREIRO, GEORGE</v>
          </cell>
          <cell r="J3309" t="str">
            <v>Statutory/Regulatory</v>
          </cell>
          <cell r="K3309" t="str">
            <v>T_Clearance Strategy</v>
          </cell>
          <cell r="L3309" t="str">
            <v>Regulatory Requirement</v>
          </cell>
          <cell r="M3309" t="str">
            <v>Specific</v>
          </cell>
          <cell r="O3309" t="str">
            <v>open</v>
          </cell>
          <cell r="P3309">
            <v>18902</v>
          </cell>
          <cell r="Q3309" t="str">
            <v>C42504</v>
          </cell>
          <cell r="R3309">
            <v>40941</v>
          </cell>
          <cell r="S3309" t="str">
            <v>blanca</v>
          </cell>
          <cell r="U3309" t="str">
            <v>F19 CCR</v>
          </cell>
          <cell r="V3309" t="str">
            <v xml:space="preserve">  </v>
          </cell>
          <cell r="W3309" t="str">
            <v xml:space="preserve">Based upon aerial laser and/or ground survey results, this line has substandard conductor clearances. This refurbishment project will bring the substandard spans up to code in accordance with the conductor clearance </v>
          </cell>
          <cell r="X3309" t="str">
            <v>Conversion Only</v>
          </cell>
          <cell r="Y3309" t="str">
            <v>99995310T</v>
          </cell>
          <cell r="Z3309" t="str">
            <v>FRT5000 - FR Transmission Profit Center</v>
          </cell>
          <cell r="AA3309" t="str">
            <v>NONE</v>
          </cell>
          <cell r="AB3309" t="str">
            <v>F19 EAST ST TAP TO AUBURN 115KV</v>
          </cell>
          <cell r="AC3309" t="str">
            <v>A0 C2 X0</v>
          </cell>
          <cell r="AE3309">
            <v>2</v>
          </cell>
          <cell r="AF3309" t="str">
            <v>2</v>
          </cell>
          <cell r="AG3309">
            <v>41213</v>
          </cell>
          <cell r="AH3309">
            <v>100000</v>
          </cell>
        </row>
        <row r="3310">
          <cell r="A3310" t="str">
            <v>C042505</v>
          </cell>
          <cell r="B3310">
            <v>5310</v>
          </cell>
          <cell r="D3310" t="str">
            <v>L1 CCR</v>
          </cell>
          <cell r="E3310" t="str">
            <v>P_Electric Transmission Line MA</v>
          </cell>
          <cell r="G3310" t="str">
            <v>NONE</v>
          </cell>
          <cell r="H3310" t="str">
            <v>26</v>
          </cell>
          <cell r="I3310" t="str">
            <v>DE LOUREIRO, GEORGE</v>
          </cell>
          <cell r="J3310" t="str">
            <v>Statutory/Regulatory</v>
          </cell>
          <cell r="K3310" t="str">
            <v>T_Clearance Strategy</v>
          </cell>
          <cell r="L3310" t="str">
            <v>Regulatory Requirement</v>
          </cell>
          <cell r="M3310" t="str">
            <v>Specific</v>
          </cell>
          <cell r="O3310" t="str">
            <v>open</v>
          </cell>
          <cell r="P3310">
            <v>18903</v>
          </cell>
          <cell r="Q3310" t="str">
            <v>C42505</v>
          </cell>
          <cell r="R3310">
            <v>40941</v>
          </cell>
          <cell r="S3310" t="str">
            <v>blanca</v>
          </cell>
          <cell r="U3310" t="str">
            <v>L1 CCR</v>
          </cell>
          <cell r="V3310" t="str">
            <v xml:space="preserve">  </v>
          </cell>
          <cell r="W3310" t="str">
            <v xml:space="preserve">Based upon aerial laser and/or ground survey results, this line has substandard conductor clearances. This refurbishment project will bring the substandard spans up to code in accordance with the conductor clearance </v>
          </cell>
          <cell r="X3310" t="str">
            <v>Conversion Only</v>
          </cell>
          <cell r="Y3310" t="str">
            <v>99995310T</v>
          </cell>
          <cell r="Z3310" t="str">
            <v>FRT5000 - FR Transmission Profit Center</v>
          </cell>
          <cell r="AA3310" t="str">
            <v>NONE</v>
          </cell>
          <cell r="AB3310" t="str">
            <v>L1 E BRIDGEWATER TAP TO E BRIDGEWAT</v>
          </cell>
          <cell r="AC3310" t="str">
            <v>A0 C1 X0</v>
          </cell>
          <cell r="AE3310">
            <v>2</v>
          </cell>
          <cell r="AF3310" t="str">
            <v>2</v>
          </cell>
          <cell r="AG3310">
            <v>41213</v>
          </cell>
          <cell r="AH3310">
            <v>100000</v>
          </cell>
        </row>
        <row r="3311">
          <cell r="A3311" t="str">
            <v>C042506</v>
          </cell>
          <cell r="B3311">
            <v>5310</v>
          </cell>
          <cell r="D3311" t="str">
            <v>S1 CCR</v>
          </cell>
          <cell r="E3311" t="str">
            <v>P_Electric Transmission Line MA</v>
          </cell>
          <cell r="G3311" t="str">
            <v>NONE</v>
          </cell>
          <cell r="H3311" t="str">
            <v>26</v>
          </cell>
          <cell r="I3311" t="str">
            <v>DE LOUREIRO, GEORGE</v>
          </cell>
          <cell r="J3311" t="str">
            <v>Statutory/Regulatory</v>
          </cell>
          <cell r="K3311" t="str">
            <v>T_Clearance Strategy</v>
          </cell>
          <cell r="L3311" t="str">
            <v>Regulatory Requirement</v>
          </cell>
          <cell r="M3311" t="str">
            <v>Specific</v>
          </cell>
          <cell r="O3311" t="str">
            <v>open</v>
          </cell>
          <cell r="P3311">
            <v>18906</v>
          </cell>
          <cell r="Q3311" t="str">
            <v>C42506</v>
          </cell>
          <cell r="R3311">
            <v>40941</v>
          </cell>
          <cell r="S3311" t="str">
            <v>blanca</v>
          </cell>
          <cell r="U3311" t="str">
            <v>S1 CCR</v>
          </cell>
          <cell r="V3311" t="str">
            <v xml:space="preserve">  </v>
          </cell>
          <cell r="W3311" t="str">
            <v xml:space="preserve">Based upon aerial laser and/or ground survey results, this line has substandard conductor clearances. This refurbishment project will bring the substandard spans up to code in accordance with the conductor clearance </v>
          </cell>
          <cell r="X3311" t="str">
            <v>Conversion Only</v>
          </cell>
          <cell r="Y3311" t="str">
            <v>99995310T</v>
          </cell>
          <cell r="Z3311" t="str">
            <v>FRT5000 - FR Transmission Profit Center</v>
          </cell>
          <cell r="AA3311" t="str">
            <v>NONE</v>
          </cell>
          <cell r="AB3311" t="str">
            <v>S1 BELMONT TAP TO BELMONT 115KV</v>
          </cell>
          <cell r="AC3311" t="str">
            <v>A0 C1 X0</v>
          </cell>
          <cell r="AE3311">
            <v>2</v>
          </cell>
          <cell r="AF3311" t="str">
            <v>2</v>
          </cell>
          <cell r="AG3311">
            <v>41213</v>
          </cell>
          <cell r="AH3311">
            <v>100000</v>
          </cell>
        </row>
        <row r="3312">
          <cell r="A3312" t="str">
            <v>C042785</v>
          </cell>
          <cell r="B3312">
            <v>5310</v>
          </cell>
          <cell r="D3312" t="str">
            <v>Turner D Switch Replacements (5)</v>
          </cell>
          <cell r="E3312" t="str">
            <v>P_Electric Transmission Line MA</v>
          </cell>
          <cell r="G3312" t="str">
            <v>NONE</v>
          </cell>
          <cell r="H3312" t="str">
            <v>21</v>
          </cell>
          <cell r="I3312" t="str">
            <v>BLANCO, ANTHONY</v>
          </cell>
          <cell r="J3312" t="str">
            <v>Asset Condition</v>
          </cell>
          <cell r="K3312" t="str">
            <v>T_Other Asset Condition</v>
          </cell>
          <cell r="L3312" t="str">
            <v>Reliability - Trans</v>
          </cell>
          <cell r="M3312" t="str">
            <v>Specific</v>
          </cell>
          <cell r="O3312" t="str">
            <v>open</v>
          </cell>
          <cell r="P3312">
            <v>19179</v>
          </cell>
          <cell r="Q3312" t="str">
            <v>C42785</v>
          </cell>
          <cell r="R3312">
            <v>40966</v>
          </cell>
          <cell r="S3312" t="str">
            <v>blanca</v>
          </cell>
          <cell r="U3312" t="str">
            <v>Adjust and replace all Turner Type D switches in the New England Transmission System for Co 10 lines. Unfamiliar operating procedure and a physical layout of the switch which prevents visual confirmation of full clusure combine to cre</v>
          </cell>
          <cell r="V3312" t="str">
            <v xml:space="preserve">  </v>
          </cell>
          <cell r="W3312" t="str">
            <v>A project to adjust and replace all Turner Type D switches in the New England Transmission System for Company 5 lines.</v>
          </cell>
          <cell r="X3312" t="str">
            <v>Conversion Only</v>
          </cell>
          <cell r="Y3312" t="str">
            <v>99995310T</v>
          </cell>
          <cell r="Z3312" t="str">
            <v>FRT5000 - FR Transmission Profit Center</v>
          </cell>
          <cell r="AA3312" t="str">
            <v>NONE</v>
          </cell>
          <cell r="AB3312" t="str">
            <v xml:space="preserve">COMPANY 5310 LEVEL ELECT DIST </v>
          </cell>
          <cell r="AC3312" t="str">
            <v>A1 C0 X0</v>
          </cell>
          <cell r="AE3312">
            <v>2</v>
          </cell>
          <cell r="AF3312" t="str">
            <v>2</v>
          </cell>
          <cell r="AG3312">
            <v>41213</v>
          </cell>
          <cell r="AH3312">
            <v>100000</v>
          </cell>
        </row>
        <row r="3313">
          <cell r="A3313" t="str">
            <v>C042823</v>
          </cell>
          <cell r="B3313">
            <v>5310</v>
          </cell>
          <cell r="D3313" t="str">
            <v>52FAC12_Northboro Buffalo Chopper</v>
          </cell>
          <cell r="E3313" t="str">
            <v>P_Electric GenPlant Fac IT Share MA</v>
          </cell>
          <cell r="G3313" t="str">
            <v>NONE</v>
          </cell>
          <cell r="H3313" t="str">
            <v>NONE</v>
          </cell>
          <cell r="O3313" t="str">
            <v>Closed</v>
          </cell>
          <cell r="Q3313" t="str">
            <v>C42823</v>
          </cell>
          <cell r="R3313">
            <v>40969</v>
          </cell>
          <cell r="S3313" t="str">
            <v>delcam</v>
          </cell>
          <cell r="U3313" t="str">
            <v>Buffalo Chopper for Cafeteria in Northboro Facility</v>
          </cell>
          <cell r="V3313" t="str">
            <v xml:space="preserve">  </v>
          </cell>
          <cell r="W3313" t="str">
            <v>Replace, motor burned out on current one.</v>
          </cell>
          <cell r="X3313" t="str">
            <v>Div Ops-NE Electric</v>
          </cell>
          <cell r="Y3313" t="str">
            <v>75005310E</v>
          </cell>
          <cell r="Z3313" t="str">
            <v>MAE1000 - MA Electric Distribution PC</v>
          </cell>
          <cell r="AA3313" t="str">
            <v>NONE</v>
          </cell>
          <cell r="AB3313" t="str">
            <v>CUSTOMER SERVICE CENTER-NORTHBORO</v>
          </cell>
          <cell r="AE3313">
            <v>1</v>
          </cell>
          <cell r="AF3313" t="str">
            <v>1</v>
          </cell>
          <cell r="AG3313">
            <v>40970</v>
          </cell>
          <cell r="AH3313">
            <v>3000</v>
          </cell>
          <cell r="AI3313">
            <v>1</v>
          </cell>
          <cell r="AJ3313">
            <v>1</v>
          </cell>
          <cell r="AK3313">
            <v>1</v>
          </cell>
          <cell r="AL3313">
            <v>0</v>
          </cell>
          <cell r="AM3313">
            <v>1</v>
          </cell>
          <cell r="AN3313">
            <v>1</v>
          </cell>
        </row>
        <row r="3314">
          <cell r="A3314" t="str">
            <v>C042827</v>
          </cell>
          <cell r="B3314">
            <v>5320</v>
          </cell>
          <cell r="D3314" t="str">
            <v>IN 3295B Intrusion Detection</v>
          </cell>
          <cell r="E3314" t="str">
            <v>P_Electric GenPlant Fac IT Share MA</v>
          </cell>
          <cell r="G3314" t="str">
            <v>NONE</v>
          </cell>
          <cell r="H3314" t="str">
            <v>NONE</v>
          </cell>
          <cell r="L3314" t="str">
            <v>Information Technology</v>
          </cell>
          <cell r="M3314" t="str">
            <v>Specific</v>
          </cell>
          <cell r="O3314" t="str">
            <v>open</v>
          </cell>
          <cell r="Q3314" t="str">
            <v>C42827</v>
          </cell>
          <cell r="R3314">
            <v>40970</v>
          </cell>
          <cell r="S3314" t="str">
            <v>chenlan</v>
          </cell>
          <cell r="U3314" t="str">
            <v>IN 3295 B Installation of Intrusion Detectin Systems in 46 non-bulk substations in NY, MA, RI</v>
          </cell>
          <cell r="V3314" t="str">
            <v xml:space="preserve">  </v>
          </cell>
          <cell r="W3314" t="str">
            <v xml:space="preserve">  </v>
          </cell>
          <cell r="X3314" t="str">
            <v>Conversion Only</v>
          </cell>
          <cell r="Y3314" t="str">
            <v>99995320E</v>
          </cell>
          <cell r="Z3314" t="str">
            <v>MAE1000 - MA Electric Distribution PC</v>
          </cell>
          <cell r="AA3314" t="str">
            <v>NONE</v>
          </cell>
          <cell r="AB3314" t="str">
            <v>COMPANY 5320 LEVEL ELECT DIST</v>
          </cell>
          <cell r="AC3314" t="str">
            <v>A1 C0 X0</v>
          </cell>
          <cell r="AE3314">
            <v>1</v>
          </cell>
          <cell r="AF3314" t="str">
            <v>1</v>
          </cell>
          <cell r="AG3314">
            <v>40976</v>
          </cell>
          <cell r="AH3314">
            <v>0</v>
          </cell>
        </row>
        <row r="3315">
          <cell r="A3315" t="str">
            <v>C042828</v>
          </cell>
          <cell r="B3315">
            <v>5310</v>
          </cell>
          <cell r="D3315" t="str">
            <v>IN 3295C Intrusion Detection System</v>
          </cell>
          <cell r="E3315" t="str">
            <v>P_Electric GenPlant Fac IT Share MA</v>
          </cell>
          <cell r="G3315" t="str">
            <v>NONE</v>
          </cell>
          <cell r="H3315" t="str">
            <v>NONE</v>
          </cell>
          <cell r="L3315" t="str">
            <v>Information Technology</v>
          </cell>
          <cell r="M3315" t="str">
            <v>Specific</v>
          </cell>
          <cell r="O3315" t="str">
            <v>open</v>
          </cell>
          <cell r="Q3315" t="str">
            <v>C42828</v>
          </cell>
          <cell r="R3315">
            <v>40970</v>
          </cell>
          <cell r="S3315" t="str">
            <v>chenlan</v>
          </cell>
          <cell r="U3315" t="str">
            <v>IN 3295C installation of Intrusion Detection Systems (IDS) in MA</v>
          </cell>
          <cell r="V3315" t="str">
            <v xml:space="preserve">  </v>
          </cell>
          <cell r="W3315" t="str">
            <v xml:space="preserve">  </v>
          </cell>
          <cell r="X3315" t="str">
            <v>Conversion Only</v>
          </cell>
          <cell r="Y3315" t="str">
            <v>99995310E</v>
          </cell>
          <cell r="Z3315" t="str">
            <v>MAE1000 - MA Electric Distribution PC</v>
          </cell>
          <cell r="AA3315" t="str">
            <v>NONE</v>
          </cell>
          <cell r="AB3315" t="str">
            <v xml:space="preserve">COMPANY 5310 LEVEL ELECT DIST </v>
          </cell>
          <cell r="AC3315" t="str">
            <v>A1 C0 X0</v>
          </cell>
          <cell r="AE3315">
            <v>1</v>
          </cell>
          <cell r="AF3315" t="str">
            <v>1</v>
          </cell>
          <cell r="AG3315">
            <v>40976</v>
          </cell>
          <cell r="AH3315">
            <v>0</v>
          </cell>
        </row>
        <row r="3316">
          <cell r="A3316" t="str">
            <v>C042844</v>
          </cell>
          <cell r="B3316">
            <v>5320</v>
          </cell>
          <cell r="D3316" t="str">
            <v>INVP 3202L - Nan Elect Phys Securit</v>
          </cell>
          <cell r="E3316" t="str">
            <v>P_Electric GenPlant Fac IT Share MA</v>
          </cell>
          <cell r="G3316" t="str">
            <v>NONE</v>
          </cell>
          <cell r="H3316" t="str">
            <v>NONE</v>
          </cell>
          <cell r="L3316" t="str">
            <v>Information Technology</v>
          </cell>
          <cell r="M3316" t="str">
            <v>Specific</v>
          </cell>
          <cell r="O3316" t="str">
            <v>open</v>
          </cell>
          <cell r="Q3316" t="str">
            <v>C42844</v>
          </cell>
          <cell r="R3316">
            <v>40970</v>
          </cell>
          <cell r="S3316" t="str">
            <v>horowitz</v>
          </cell>
          <cell r="U3316" t="str">
            <v>INVP 3232L - Nanatucket Elect Physical Security Minor Works</v>
          </cell>
          <cell r="V3316" t="str">
            <v xml:space="preserve">  </v>
          </cell>
          <cell r="W3316" t="str">
            <v xml:space="preserve">  </v>
          </cell>
          <cell r="X3316" t="str">
            <v>Conversion Only</v>
          </cell>
          <cell r="Y3316" t="str">
            <v>99995320E</v>
          </cell>
          <cell r="Z3316" t="str">
            <v>MAE1000 - MA Electric Distribution PC</v>
          </cell>
          <cell r="AA3316" t="str">
            <v>NONE</v>
          </cell>
          <cell r="AB3316" t="str">
            <v>COMPANY 5320 LEVEL ELECT DIST</v>
          </cell>
          <cell r="AC3316" t="str">
            <v>A0 C0 X1</v>
          </cell>
          <cell r="AE3316">
            <v>1</v>
          </cell>
          <cell r="AF3316" t="str">
            <v>1</v>
          </cell>
          <cell r="AG3316">
            <v>40976</v>
          </cell>
          <cell r="AH3316">
            <v>0</v>
          </cell>
        </row>
        <row r="3317">
          <cell r="A3317" t="str">
            <v>C042845</v>
          </cell>
          <cell r="B3317">
            <v>5310</v>
          </cell>
          <cell r="D3317" t="str">
            <v>INVP 3202M - MA Elect Phys Securit</v>
          </cell>
          <cell r="E3317" t="str">
            <v>P_Electric GenPlant Fac IT Share MA</v>
          </cell>
          <cell r="G3317" t="str">
            <v>NONE</v>
          </cell>
          <cell r="H3317" t="str">
            <v>NONE</v>
          </cell>
          <cell r="L3317" t="str">
            <v>Information Technology</v>
          </cell>
          <cell r="M3317" t="str">
            <v>Specific</v>
          </cell>
          <cell r="O3317" t="str">
            <v>open</v>
          </cell>
          <cell r="Q3317" t="str">
            <v>C42845</v>
          </cell>
          <cell r="R3317">
            <v>40970</v>
          </cell>
          <cell r="S3317" t="str">
            <v>horowitz</v>
          </cell>
          <cell r="U3317" t="str">
            <v>INVP 3202M - MA Elect Physical Security Minor Works</v>
          </cell>
          <cell r="V3317" t="str">
            <v xml:space="preserve">  </v>
          </cell>
          <cell r="W3317" t="str">
            <v xml:space="preserve">  </v>
          </cell>
          <cell r="X3317" t="str">
            <v>Conversion Only</v>
          </cell>
          <cell r="Y3317" t="str">
            <v>99995310E</v>
          </cell>
          <cell r="Z3317" t="str">
            <v>MAE1000 - MA Electric Distribution PC</v>
          </cell>
          <cell r="AA3317" t="str">
            <v>NONE</v>
          </cell>
          <cell r="AB3317" t="str">
            <v xml:space="preserve">COMPANY 5310 LEVEL ELECT DIST </v>
          </cell>
          <cell r="AC3317" t="str">
            <v>A0 C0 X1</v>
          </cell>
          <cell r="AE3317">
            <v>1</v>
          </cell>
          <cell r="AF3317" t="str">
            <v>1</v>
          </cell>
          <cell r="AG3317">
            <v>40976</v>
          </cell>
          <cell r="AH3317">
            <v>0</v>
          </cell>
        </row>
        <row r="3318">
          <cell r="A3318" t="str">
            <v>C042866</v>
          </cell>
          <cell r="B3318">
            <v>5310</v>
          </cell>
          <cell r="D3318" t="str">
            <v>FAC12_Worc Customer Service DR site</v>
          </cell>
          <cell r="E3318" t="str">
            <v>P_Electric GenPlant Fac IT Share MA</v>
          </cell>
          <cell r="G3318" t="str">
            <v>NONE</v>
          </cell>
          <cell r="H3318" t="str">
            <v>NONE</v>
          </cell>
          <cell r="O3318" t="str">
            <v>Closed</v>
          </cell>
          <cell r="Q3318" t="str">
            <v>C42866</v>
          </cell>
          <cell r="R3318">
            <v>40975</v>
          </cell>
          <cell r="S3318" t="str">
            <v>delcam</v>
          </cell>
          <cell r="U3318" t="str">
            <v xml:space="preserve">Build out for Customer Service Disaster Recovery site in Worcester to enable the exit of Westboro where it currently exists. Remove walls &amp; remove asbestos flooring. Patch walls, ceiling, and floor. Paint, install rug and install new ceiling as required. </v>
          </cell>
          <cell r="V3318" t="str">
            <v xml:space="preserve">  </v>
          </cell>
          <cell r="W3318" t="str">
            <v>To enable the exit from Westboro Building.</v>
          </cell>
          <cell r="X3318" t="str">
            <v>Facilities Mgmt</v>
          </cell>
          <cell r="Y3318" t="str">
            <v>37005310E</v>
          </cell>
          <cell r="Z3318" t="str">
            <v>MAE1000 - MA Electric Distribution PC</v>
          </cell>
          <cell r="AA3318" t="str">
            <v>NONE</v>
          </cell>
          <cell r="AB3318" t="str">
            <v>SERVICE BLDG-939 SOUTHBRIDGE STREET</v>
          </cell>
          <cell r="AE3318">
            <v>1</v>
          </cell>
          <cell r="AF3318" t="str">
            <v>1</v>
          </cell>
          <cell r="AG3318">
            <v>40975</v>
          </cell>
          <cell r="AH3318">
            <v>221770.1</v>
          </cell>
          <cell r="AI3318">
            <v>0</v>
          </cell>
          <cell r="AJ3318">
            <v>0</v>
          </cell>
          <cell r="AK3318">
            <v>1</v>
          </cell>
          <cell r="AL3318">
            <v>0</v>
          </cell>
          <cell r="AM3318">
            <v>1</v>
          </cell>
          <cell r="AN3318">
            <v>1</v>
          </cell>
        </row>
        <row r="3319">
          <cell r="A3319" t="str">
            <v>C043103</v>
          </cell>
          <cell r="B3319">
            <v>5310</v>
          </cell>
          <cell r="D3319" t="str">
            <v>Replace Ward Hill T1 Transformer</v>
          </cell>
          <cell r="E3319" t="str">
            <v>P_Electric Transmission Sub MA</v>
          </cell>
          <cell r="G3319" t="str">
            <v>NONE</v>
          </cell>
          <cell r="H3319" t="str">
            <v>NONE</v>
          </cell>
          <cell r="O3319" t="str">
            <v>cancelled</v>
          </cell>
          <cell r="Q3319" t="str">
            <v>C43103</v>
          </cell>
          <cell r="R3319">
            <v>40995</v>
          </cell>
          <cell r="S3319" t="str">
            <v>swides</v>
          </cell>
          <cell r="U3319" t="str">
            <v xml:space="preserve">  </v>
          </cell>
          <cell r="V3319" t="str">
            <v xml:space="preserve">  </v>
          </cell>
          <cell r="W3319" t="str">
            <v xml:space="preserve">  </v>
          </cell>
          <cell r="X3319" t="str">
            <v>Div Ops-NE Electric</v>
          </cell>
          <cell r="Y3319" t="str">
            <v>75005310T</v>
          </cell>
          <cell r="Z3319" t="str">
            <v>FRT5000 - FR Transmission Profit Center</v>
          </cell>
          <cell r="AA3319" t="str">
            <v>NONE</v>
          </cell>
          <cell r="AB3319" t="str">
            <v>SUB #43 WARD HILL - OFF CROSS ROAD,</v>
          </cell>
          <cell r="AE3319">
            <v>0</v>
          </cell>
          <cell r="AK3319">
            <v>40995</v>
          </cell>
        </row>
        <row r="3320">
          <cell r="A3320" t="str">
            <v>C043230</v>
          </cell>
          <cell r="B3320">
            <v>5310</v>
          </cell>
          <cell r="D3320" t="str">
            <v>FY13 MILLBURY AC UNIT INSTALLATION</v>
          </cell>
          <cell r="E3320" t="str">
            <v>P_Electric GenPlant Fac IT Share MA</v>
          </cell>
          <cell r="G3320" t="str">
            <v>NONE</v>
          </cell>
          <cell r="H3320" t="str">
            <v>NONE</v>
          </cell>
          <cell r="M3320" t="str">
            <v>Specific</v>
          </cell>
          <cell r="O3320" t="str">
            <v>open</v>
          </cell>
          <cell r="Q3320" t="str">
            <v>C43230</v>
          </cell>
          <cell r="R3320">
            <v>41016</v>
          </cell>
          <cell r="S3320" t="str">
            <v>hutton</v>
          </cell>
          <cell r="U3320" t="str">
            <v>REPLACE AC UNIT IN THE MILLBURY TRAINING CENTER</v>
          </cell>
          <cell r="V3320" t="str">
            <v xml:space="preserve">  </v>
          </cell>
          <cell r="W3320" t="str">
            <v>THE PRICE TO REPAIR EXISTING AC UNIT IS ALMOST THE PRICE OF A NEW ON</v>
          </cell>
          <cell r="X3320" t="str">
            <v>Div Ops-NE Electric</v>
          </cell>
          <cell r="Y3320" t="str">
            <v>75005310E</v>
          </cell>
          <cell r="Z3320" t="str">
            <v>MAE1000 - MA Electric Distribution PC</v>
          </cell>
          <cell r="AA3320" t="str">
            <v>NONE</v>
          </cell>
          <cell r="AB3320" t="str">
            <v>MILLBURY TRAINING CENTER, MILLBURY</v>
          </cell>
          <cell r="AC3320" t="str">
            <v>A1 C0 X0</v>
          </cell>
          <cell r="AE3320">
            <v>1</v>
          </cell>
          <cell r="AF3320" t="str">
            <v>1</v>
          </cell>
          <cell r="AG3320">
            <v>41016</v>
          </cell>
          <cell r="AH3320">
            <v>13114</v>
          </cell>
        </row>
        <row r="3321">
          <cell r="A3321" t="str">
            <v>C043511</v>
          </cell>
          <cell r="B3321">
            <v>5310</v>
          </cell>
          <cell r="D3321" t="str">
            <v>FAC13 WORCESTER CARPET</v>
          </cell>
          <cell r="E3321" t="str">
            <v>P_Electric GenPlant Fac IT Share MA</v>
          </cell>
          <cell r="G3321" t="str">
            <v>NONE</v>
          </cell>
          <cell r="H3321" t="str">
            <v>NONE</v>
          </cell>
          <cell r="O3321" t="str">
            <v>Closed</v>
          </cell>
          <cell r="Q3321" t="str">
            <v>C43511</v>
          </cell>
          <cell r="R3321">
            <v>41040</v>
          </cell>
          <cell r="S3321" t="str">
            <v>hutton</v>
          </cell>
          <cell r="U3321" t="str">
            <v>REMOVAL OF OLD RUGS AND REPLACE WITH NEW CARPET TILE IN AUDITORIUM, CAFETERIA, OPS CONFERENCE ROOMS</v>
          </cell>
          <cell r="V3321" t="str">
            <v xml:space="preserve">  </v>
          </cell>
          <cell r="W3321" t="str">
            <v>RUGS ARE OLD AND STAINED</v>
          </cell>
          <cell r="X3321" t="str">
            <v>Facilities Mgmt</v>
          </cell>
          <cell r="Y3321" t="str">
            <v>37005310E</v>
          </cell>
          <cell r="Z3321" t="str">
            <v>MAE1000 - MA Electric Distribution PC</v>
          </cell>
          <cell r="AA3321" t="str">
            <v>NONE</v>
          </cell>
          <cell r="AB3321" t="str">
            <v>SERVICE BLDG-939 SOUTHBRIDGE STREET</v>
          </cell>
          <cell r="AE3321">
            <v>2</v>
          </cell>
          <cell r="AF3321" t="str">
            <v>2</v>
          </cell>
          <cell r="AG3321">
            <v>41444</v>
          </cell>
          <cell r="AH3321">
            <v>19000</v>
          </cell>
          <cell r="AI3321">
            <v>1</v>
          </cell>
          <cell r="AJ3321">
            <v>1</v>
          </cell>
          <cell r="AK3321">
            <v>1</v>
          </cell>
          <cell r="AL3321">
            <v>0</v>
          </cell>
          <cell r="AM3321">
            <v>1</v>
          </cell>
          <cell r="AN3321">
            <v>1</v>
          </cell>
        </row>
        <row r="3322">
          <cell r="A3322" t="str">
            <v>C043714</v>
          </cell>
          <cell r="B3322">
            <v>5310</v>
          </cell>
          <cell r="D3322" t="str">
            <v>FAC13 NBRO CAFETERIA EMERGENCY POWE</v>
          </cell>
          <cell r="E3322" t="str">
            <v>P_Electric GenPlant Fac IT Share MA</v>
          </cell>
          <cell r="G3322" t="str">
            <v>NONE</v>
          </cell>
          <cell r="H3322" t="str">
            <v>NONE</v>
          </cell>
          <cell r="L3322" t="str">
            <v>Facilities</v>
          </cell>
          <cell r="O3322" t="str">
            <v>Closed</v>
          </cell>
          <cell r="Q3322" t="str">
            <v>C43714</v>
          </cell>
          <cell r="R3322">
            <v>41064</v>
          </cell>
          <cell r="S3322" t="str">
            <v>hutton</v>
          </cell>
          <cell r="U3322" t="str">
            <v>SWITCH AC-4, CAFETERIA HOT WATER HEATER, PARKING LOTS LIGHTS, CAFETERIA LIGHTING, COOLING TOWER AND CAFETERIA PANEL KP FROM STANDARD POWER TO EMERGENCY POWER</v>
          </cell>
          <cell r="V3322" t="str">
            <v xml:space="preserve">  </v>
          </cell>
          <cell r="W3322" t="str">
            <v>REQUESTED BY ELLEN SMITH COO FOR STORM PURPOSES</v>
          </cell>
          <cell r="X3322" t="str">
            <v>Facilities Mgmt</v>
          </cell>
          <cell r="Y3322" t="str">
            <v>37005310E</v>
          </cell>
          <cell r="Z3322" t="str">
            <v>MAE1000 - MA Electric Distribution PC</v>
          </cell>
          <cell r="AA3322" t="str">
            <v>NONE</v>
          </cell>
          <cell r="AB3322" t="str">
            <v>CUSTOMER SERVICE CENTER-NORTHBORO</v>
          </cell>
          <cell r="AE3322">
            <v>1</v>
          </cell>
          <cell r="AF3322" t="str">
            <v>1</v>
          </cell>
          <cell r="AG3322">
            <v>41064</v>
          </cell>
          <cell r="AH3322">
            <v>64562.8</v>
          </cell>
          <cell r="AI3322">
            <v>1</v>
          </cell>
          <cell r="AJ3322">
            <v>1</v>
          </cell>
          <cell r="AK3322">
            <v>1</v>
          </cell>
          <cell r="AL3322">
            <v>0</v>
          </cell>
          <cell r="AM3322">
            <v>1</v>
          </cell>
          <cell r="AN3322">
            <v>1</v>
          </cell>
        </row>
        <row r="3323">
          <cell r="A3323" t="str">
            <v>C043812</v>
          </cell>
          <cell r="B3323">
            <v>5310</v>
          </cell>
          <cell r="D3323" t="str">
            <v>2370 Pole 35 Replacement D/F</v>
          </cell>
          <cell r="E3323" t="str">
            <v>P_Electric Sub-Transmission Line MA</v>
          </cell>
          <cell r="G3323" t="str">
            <v>NONE</v>
          </cell>
          <cell r="H3323" t="str">
            <v>NONE</v>
          </cell>
          <cell r="J3323" t="str">
            <v>Damage/Failure</v>
          </cell>
          <cell r="L3323" t="str">
            <v>Damage/Failure</v>
          </cell>
          <cell r="O3323" t="str">
            <v>cancelled</v>
          </cell>
          <cell r="Q3323" t="str">
            <v>C43812</v>
          </cell>
          <cell r="R3323">
            <v>41078</v>
          </cell>
          <cell r="S3323" t="str">
            <v>blanca</v>
          </cell>
          <cell r="U3323" t="str">
            <v>Replace structure 35 due to damage from lightning and rotting</v>
          </cell>
          <cell r="V3323" t="str">
            <v xml:space="preserve">  </v>
          </cell>
          <cell r="W3323" t="str">
            <v xml:space="preserve">  </v>
          </cell>
          <cell r="X3323" t="str">
            <v>Conversion Only</v>
          </cell>
          <cell r="Y3323" t="str">
            <v>99995310T</v>
          </cell>
          <cell r="Z3323" t="str">
            <v>FRT5000 - FR Transmission Profit Center</v>
          </cell>
          <cell r="AA3323" t="str">
            <v>NONE</v>
          </cell>
          <cell r="AB3323" t="str">
            <v xml:space="preserve">COMPANY 5310 LEVEL ELECT DIST </v>
          </cell>
          <cell r="AE3323">
            <v>0</v>
          </cell>
          <cell r="AK3323">
            <v>41078</v>
          </cell>
        </row>
        <row r="3324">
          <cell r="A3324" t="str">
            <v>C043975</v>
          </cell>
          <cell r="B3324">
            <v>5310</v>
          </cell>
          <cell r="D3324" t="str">
            <v>FAC13_Gr.Barr Concrete Entrance Pad</v>
          </cell>
          <cell r="E3324" t="str">
            <v>P_Electric GenPlant Fac IT Share MA</v>
          </cell>
          <cell r="G3324" t="str">
            <v>NONE</v>
          </cell>
          <cell r="H3324" t="str">
            <v>NONE</v>
          </cell>
          <cell r="M3324" t="str">
            <v>Specific</v>
          </cell>
          <cell r="O3324" t="str">
            <v>open</v>
          </cell>
          <cell r="Q3324" t="str">
            <v>C43975</v>
          </cell>
          <cell r="R3324">
            <v>41087</v>
          </cell>
          <cell r="S3324" t="str">
            <v>delcam</v>
          </cell>
          <cell r="U3324" t="str">
            <v>Replacing Asphalt with concree pad at the entrance to the secured yard in front of electric gate.</v>
          </cell>
          <cell r="V3324" t="str">
            <v xml:space="preserve">  </v>
          </cell>
          <cell r="W3324" t="str">
            <v>Asphalt breaking a part after many times of repair. Reason being unsettled ground materials.</v>
          </cell>
          <cell r="X3324" t="str">
            <v>Facilities Mgmt</v>
          </cell>
          <cell r="Y3324" t="str">
            <v>37005310E</v>
          </cell>
          <cell r="Z3324" t="str">
            <v>MAE1000 - MA Electric Distribution PC</v>
          </cell>
          <cell r="AA3324" t="str">
            <v>NONE</v>
          </cell>
          <cell r="AB3324" t="str">
            <v xml:space="preserve">SERVICE BLDG - 927 SO MAIN STREET, </v>
          </cell>
          <cell r="AC3324" t="str">
            <v>A1 C0 X0</v>
          </cell>
          <cell r="AE3324">
            <v>1</v>
          </cell>
          <cell r="AF3324" t="str">
            <v>1</v>
          </cell>
          <cell r="AG3324">
            <v>41087</v>
          </cell>
          <cell r="AH3324">
            <v>27299</v>
          </cell>
        </row>
        <row r="3325">
          <cell r="A3325" t="str">
            <v>C044014</v>
          </cell>
          <cell r="B3325">
            <v>5310</v>
          </cell>
          <cell r="D3325" t="str">
            <v>INVP 1549 Non-Int CollectionSy HW</v>
          </cell>
          <cell r="E3325" t="str">
            <v>P_Electric GenPlant Fac IT Share MA</v>
          </cell>
          <cell r="G3325" t="str">
            <v>NONE</v>
          </cell>
          <cell r="H3325" t="str">
            <v>NONE</v>
          </cell>
          <cell r="I3325" t="str">
            <v>hayesb</v>
          </cell>
          <cell r="L3325" t="str">
            <v>Information Technology</v>
          </cell>
          <cell r="M3325" t="str">
            <v>Specific</v>
          </cell>
          <cell r="O3325" t="str">
            <v>open</v>
          </cell>
          <cell r="Q3325" t="str">
            <v>C44014</v>
          </cell>
          <cell r="R3325">
            <v>41092</v>
          </cell>
          <cell r="S3325" t="str">
            <v>chenlan</v>
          </cell>
          <cell r="U3325" t="str">
            <v>INVP 1549 Non-Interval Collection System HW for company 05, Mass Electric</v>
          </cell>
          <cell r="V3325" t="str">
            <v xml:space="preserve">  </v>
          </cell>
          <cell r="W3325" t="str">
            <v xml:space="preserve">  </v>
          </cell>
          <cell r="X3325" t="str">
            <v>Conversion Only</v>
          </cell>
          <cell r="Y3325" t="str">
            <v>99995310E</v>
          </cell>
          <cell r="Z3325" t="str">
            <v>MAE1000 - MA Electric Distribution PC</v>
          </cell>
          <cell r="AA3325" t="str">
            <v>NONE</v>
          </cell>
          <cell r="AB3325" t="str">
            <v xml:space="preserve">COMPANY 5310 LEVEL ELECT DIST </v>
          </cell>
          <cell r="AC3325" t="str">
            <v>A1 C0 X0</v>
          </cell>
          <cell r="AE3325">
            <v>1</v>
          </cell>
          <cell r="AF3325" t="str">
            <v>1</v>
          </cell>
          <cell r="AG3325">
            <v>41093</v>
          </cell>
          <cell r="AH3325">
            <v>0</v>
          </cell>
        </row>
        <row r="3326">
          <cell r="A3326" t="str">
            <v>C044072</v>
          </cell>
          <cell r="B3326">
            <v>5310</v>
          </cell>
          <cell r="D3326" t="str">
            <v>G18/F19 ACR (Shieldwire)</v>
          </cell>
          <cell r="E3326" t="str">
            <v>P_Electric Transmission Line MA</v>
          </cell>
          <cell r="G3326" t="str">
            <v>NONE</v>
          </cell>
          <cell r="H3326" t="str">
            <v>&lt;Select a value&gt;</v>
          </cell>
          <cell r="J3326" t="str">
            <v>Asset Condition</v>
          </cell>
          <cell r="K3326" t="str">
            <v>T_Shield Wire Strategy</v>
          </cell>
          <cell r="L3326" t="str">
            <v>Reliability - Trans</v>
          </cell>
          <cell r="O3326" t="str">
            <v>initiated</v>
          </cell>
          <cell r="Q3326" t="str">
            <v>C44072</v>
          </cell>
          <cell r="R3326">
            <v>41100</v>
          </cell>
          <cell r="S3326" t="str">
            <v>winnje</v>
          </cell>
          <cell r="U3326" t="str">
            <v>Evaluate the need for asset condition improvements along the G18/F19 115kV line in accordance with the approved New England Shieldwire Replacement Strategy (USSC-12-013).  Note: This line includes 1923 3-strand #6 copperweld shieldwire and the need for co</v>
          </cell>
          <cell r="V3326" t="str">
            <v xml:space="preserve">  </v>
          </cell>
          <cell r="W3326" t="str">
            <v>Evaluate the need for asset condition improvements along the G18/F19 115kV line in accordance with the approved New England Shieldwire Replacement Strategy (USSC-12-013).  Note: This line includes 1923 3-strand #6 copperweld shieldwire and the need for co</v>
          </cell>
          <cell r="X3326" t="str">
            <v>Conversion Only</v>
          </cell>
          <cell r="Y3326" t="str">
            <v>99995310T</v>
          </cell>
          <cell r="Z3326" t="str">
            <v>FRT5000 - FR Transmission Profit Center</v>
          </cell>
          <cell r="AA3326" t="str">
            <v>NONE</v>
          </cell>
          <cell r="AB3326" t="str">
            <v xml:space="preserve">G18/F19 BRIDGEWATER TO EAST ST TAP </v>
          </cell>
          <cell r="AC3326" t="str">
            <v>A0 C0 X0</v>
          </cell>
          <cell r="AE3326">
            <v>0</v>
          </cell>
        </row>
        <row r="3327">
          <cell r="A3327" t="str">
            <v>C044098</v>
          </cell>
          <cell r="B3327">
            <v>5310</v>
          </cell>
          <cell r="D3327" t="str">
            <v>FAC13_Radar signs Northboro</v>
          </cell>
          <cell r="E3327" t="str">
            <v>P_Electric GenPlant Fac IT Share MA</v>
          </cell>
          <cell r="G3327" t="str">
            <v>NONE</v>
          </cell>
          <cell r="H3327" t="str">
            <v>NONE</v>
          </cell>
          <cell r="L3327" t="str">
            <v>Facilities</v>
          </cell>
          <cell r="M3327" t="str">
            <v>Specific</v>
          </cell>
          <cell r="O3327" t="str">
            <v>Closed</v>
          </cell>
          <cell r="Q3327" t="str">
            <v>C44098</v>
          </cell>
          <cell r="R3327">
            <v>41101</v>
          </cell>
          <cell r="S3327" t="str">
            <v>delcam</v>
          </cell>
          <cell r="U3327" t="str">
            <v>(1) Radar Sign for Northborough and other various NE locations. Signs will be portable.</v>
          </cell>
          <cell r="V3327" t="str">
            <v xml:space="preserve">  </v>
          </cell>
          <cell r="W3327" t="str">
            <v>Roadway Safety to keep speeds down.</v>
          </cell>
          <cell r="X3327" t="str">
            <v>Conversion Only</v>
          </cell>
          <cell r="Y3327" t="str">
            <v>99995310E</v>
          </cell>
          <cell r="Z3327" t="str">
            <v>MAE1000 - MA Electric Distribution PC</v>
          </cell>
          <cell r="AA3327" t="str">
            <v>NONE</v>
          </cell>
          <cell r="AB3327" t="str">
            <v>CUSTOMER SERVICE CENTER-NORTHBORO</v>
          </cell>
          <cell r="AE3327">
            <v>1</v>
          </cell>
          <cell r="AF3327" t="str">
            <v>1</v>
          </cell>
          <cell r="AG3327">
            <v>41101</v>
          </cell>
          <cell r="AH3327">
            <v>5281</v>
          </cell>
          <cell r="AI3327">
            <v>1</v>
          </cell>
          <cell r="AJ3327">
            <v>1</v>
          </cell>
          <cell r="AK3327">
            <v>1</v>
          </cell>
          <cell r="AL3327">
            <v>0</v>
          </cell>
          <cell r="AM3327">
            <v>1</v>
          </cell>
          <cell r="AN3327">
            <v>1</v>
          </cell>
        </row>
        <row r="3328">
          <cell r="A3328" t="str">
            <v>C044156</v>
          </cell>
          <cell r="B3328">
            <v>5310</v>
          </cell>
          <cell r="D3328" t="str">
            <v>1819 CCR</v>
          </cell>
          <cell r="E3328" t="str">
            <v>P_Electric Transmission Line MA</v>
          </cell>
          <cell r="G3328" t="str">
            <v>NONE</v>
          </cell>
          <cell r="H3328" t="str">
            <v>NONE</v>
          </cell>
          <cell r="I3328" t="str">
            <v>DE LOUREIRO, GEORGE</v>
          </cell>
          <cell r="J3328" t="str">
            <v>Statutory/Regulatory</v>
          </cell>
          <cell r="K3328" t="str">
            <v>T_Clearance Strategy</v>
          </cell>
          <cell r="L3328" t="str">
            <v>Regulatory Requirement</v>
          </cell>
          <cell r="M3328" t="str">
            <v>Specific</v>
          </cell>
          <cell r="O3328" t="str">
            <v>open</v>
          </cell>
          <cell r="Q3328" t="str">
            <v>C44156</v>
          </cell>
          <cell r="R3328">
            <v>41107</v>
          </cell>
          <cell r="S3328" t="str">
            <v>winnje</v>
          </cell>
          <cell r="U3328" t="str">
            <v>Conductor clearance project for the upcoming Brightline Strategy.</v>
          </cell>
          <cell r="V3328" t="str">
            <v xml:space="preserve">  </v>
          </cell>
          <cell r="W3328" t="str">
            <v xml:space="preserve">Based upon aerial laser and/or ground survey results, this line may have substandard conductor clearances. This refurbishment project will bring the substandard spans up to code in accordance with the conductor clearance </v>
          </cell>
          <cell r="X3328" t="str">
            <v>Conversion Only</v>
          </cell>
          <cell r="Y3328" t="str">
            <v>99995310T</v>
          </cell>
          <cell r="Z3328" t="str">
            <v>FRT5000 - FR Transmission Profit Center</v>
          </cell>
          <cell r="AA3328" t="str">
            <v>NONE</v>
          </cell>
          <cell r="AB3328" t="str">
            <v>#1819 FDR 115KV MIDWAY SUB - FLOREN</v>
          </cell>
          <cell r="AC3328" t="str">
            <v>A0 C1 X0</v>
          </cell>
          <cell r="AE3328">
            <v>2</v>
          </cell>
          <cell r="AF3328" t="str">
            <v>2</v>
          </cell>
          <cell r="AG3328">
            <v>41213</v>
          </cell>
          <cell r="AH3328">
            <v>100000</v>
          </cell>
        </row>
        <row r="3329">
          <cell r="A3329" t="str">
            <v>C044172</v>
          </cell>
          <cell r="B3329">
            <v>5310</v>
          </cell>
          <cell r="D3329" t="str">
            <v>FAC13_Rpl roof on Hopedale Off Bldg</v>
          </cell>
          <cell r="E3329" t="str">
            <v>P_Electric GenPlant Fac IT Share MA</v>
          </cell>
          <cell r="G3329" t="str">
            <v>NONE</v>
          </cell>
          <cell r="H3329" t="str">
            <v>NONE</v>
          </cell>
          <cell r="M3329" t="str">
            <v>Specific</v>
          </cell>
          <cell r="O3329" t="str">
            <v>open</v>
          </cell>
          <cell r="Q3329" t="str">
            <v>C44172</v>
          </cell>
          <cell r="R3329">
            <v>41109</v>
          </cell>
          <cell r="S3329" t="str">
            <v>delcam</v>
          </cell>
          <cell r="U3329" t="str">
            <v>Replace roof on main Hopedale Office Bilding (approx. 43,527SF)</v>
          </cell>
          <cell r="V3329" t="str">
            <v xml:space="preserve">  </v>
          </cell>
          <cell r="W3329" t="str">
            <v>Roof is beyond warranty and has many leaks.</v>
          </cell>
          <cell r="X3329" t="str">
            <v>Facilities Mgmt</v>
          </cell>
          <cell r="Y3329" t="str">
            <v>37005310E</v>
          </cell>
          <cell r="Z3329" t="str">
            <v>MAE1000 - MA Electric Distribution PC</v>
          </cell>
          <cell r="AA3329" t="str">
            <v>NONE</v>
          </cell>
          <cell r="AB3329" t="str">
            <v>SERVICE BLDG-245 SO MAIN STREET, HO</v>
          </cell>
          <cell r="AC3329" t="str">
            <v>A1 C0 X0</v>
          </cell>
          <cell r="AE3329">
            <v>2</v>
          </cell>
          <cell r="AF3329" t="str">
            <v>2</v>
          </cell>
          <cell r="AG3329">
            <v>41646</v>
          </cell>
          <cell r="AH3329">
            <v>630000</v>
          </cell>
        </row>
        <row r="3330">
          <cell r="A3330" t="str">
            <v>C044192</v>
          </cell>
          <cell r="B3330">
            <v>5310</v>
          </cell>
          <cell r="D3330" t="str">
            <v>FAC13 INSTALL NEW HYDRAULIC LEVELER</v>
          </cell>
          <cell r="E3330" t="str">
            <v>P_Electric GenPlant Fac IT Share MA</v>
          </cell>
          <cell r="G3330" t="str">
            <v>NONE</v>
          </cell>
          <cell r="H3330" t="str">
            <v>NONE</v>
          </cell>
          <cell r="O3330" t="str">
            <v>Closed</v>
          </cell>
          <cell r="Q3330" t="str">
            <v>C44192</v>
          </cell>
          <cell r="R3330">
            <v>41114</v>
          </cell>
          <cell r="S3330" t="str">
            <v>hutton</v>
          </cell>
          <cell r="U3330" t="str">
            <v>INSTALL NEW 6' BY 8' 35,000LB HYDRAULIC LOADING LEVELER (D030) AND ASSOCIATED WORK</v>
          </cell>
          <cell r="V3330" t="str">
            <v xml:space="preserve">  </v>
          </cell>
          <cell r="W3330" t="str">
            <v xml:space="preserve">  </v>
          </cell>
          <cell r="X3330" t="str">
            <v>Facilities Mgmt</v>
          </cell>
          <cell r="Y3330" t="str">
            <v>37005310E</v>
          </cell>
          <cell r="Z3330" t="str">
            <v>MAE1000 - MA Electric Distribution PC</v>
          </cell>
          <cell r="AA3330" t="str">
            <v>NONE</v>
          </cell>
          <cell r="AB3330" t="str">
            <v>SERVICE BLDG-939 SOUTHBRIDGE STREET</v>
          </cell>
          <cell r="AE3330">
            <v>1</v>
          </cell>
          <cell r="AF3330" t="str">
            <v>1</v>
          </cell>
          <cell r="AG3330">
            <v>41114</v>
          </cell>
          <cell r="AH3330">
            <v>10300</v>
          </cell>
          <cell r="AI3330">
            <v>1</v>
          </cell>
          <cell r="AJ3330">
            <v>1</v>
          </cell>
          <cell r="AK3330">
            <v>1</v>
          </cell>
          <cell r="AL3330">
            <v>0</v>
          </cell>
          <cell r="AM3330">
            <v>1</v>
          </cell>
          <cell r="AN3330">
            <v>1</v>
          </cell>
        </row>
        <row r="3331">
          <cell r="A3331" t="str">
            <v>C044193</v>
          </cell>
          <cell r="B3331">
            <v>5310</v>
          </cell>
          <cell r="D3331" t="str">
            <v>FAC13 REPLACE AC UNIT</v>
          </cell>
          <cell r="E3331" t="str">
            <v>P_Electric GenPlant Fac IT Share MA</v>
          </cell>
          <cell r="G3331" t="str">
            <v>NONE</v>
          </cell>
          <cell r="H3331" t="str">
            <v>NONE</v>
          </cell>
          <cell r="M3331" t="str">
            <v>Specific</v>
          </cell>
          <cell r="O3331" t="str">
            <v>open</v>
          </cell>
          <cell r="Q3331" t="str">
            <v>C44193</v>
          </cell>
          <cell r="R3331">
            <v>41114</v>
          </cell>
          <cell r="S3331" t="str">
            <v>hutton</v>
          </cell>
          <cell r="U3331" t="str">
            <v>REPLACE AN OLD AC UNIT THAT HAS A DEAD COMPRESSOR WITH A NEW R410A UNIT</v>
          </cell>
          <cell r="V3331" t="str">
            <v xml:space="preserve">  </v>
          </cell>
          <cell r="W3331" t="str">
            <v>AC UNIT HAS A DEAD COMPRESSOR</v>
          </cell>
          <cell r="X3331" t="str">
            <v>Facilities Mgmt</v>
          </cell>
          <cell r="Y3331" t="str">
            <v>37005310E</v>
          </cell>
          <cell r="Z3331" t="str">
            <v>MAE1000 - MA Electric Distribution PC</v>
          </cell>
          <cell r="AA3331" t="str">
            <v>NONE</v>
          </cell>
          <cell r="AB3331" t="str">
            <v>GR BARRINGTON STORAGE BLDG - MAIN S</v>
          </cell>
          <cell r="AC3331" t="str">
            <v>A1 C0 X0</v>
          </cell>
          <cell r="AE3331">
            <v>1</v>
          </cell>
          <cell r="AF3331" t="str">
            <v>1</v>
          </cell>
          <cell r="AG3331">
            <v>41114</v>
          </cell>
          <cell r="AH3331">
            <v>14913</v>
          </cell>
        </row>
        <row r="3332">
          <cell r="A3332" t="str">
            <v>C044194</v>
          </cell>
          <cell r="B3332">
            <v>5310</v>
          </cell>
          <cell r="D3332" t="str">
            <v>FAC13 MILLBURY AC UNIT INSTALLATION</v>
          </cell>
          <cell r="E3332" t="str">
            <v>P_Electric GenPlant Fac IT Share MA</v>
          </cell>
          <cell r="G3332" t="str">
            <v>NONE</v>
          </cell>
          <cell r="H3332" t="str">
            <v>NONE</v>
          </cell>
          <cell r="M3332" t="str">
            <v>Specific</v>
          </cell>
          <cell r="O3332" t="str">
            <v>open</v>
          </cell>
          <cell r="Q3332" t="str">
            <v>C44194</v>
          </cell>
          <cell r="R3332">
            <v>41114</v>
          </cell>
          <cell r="S3332" t="str">
            <v>hutton</v>
          </cell>
          <cell r="U3332" t="str">
            <v xml:space="preserve">  </v>
          </cell>
          <cell r="V3332" t="str">
            <v xml:space="preserve">  </v>
          </cell>
          <cell r="W3332" t="str">
            <v>THE PRICE TO REPAIR EXISTING AC UNIT IS ALMOST THE PRICE OF A NEW ONE</v>
          </cell>
          <cell r="X3332" t="str">
            <v>Facilities Mgmt</v>
          </cell>
          <cell r="Y3332" t="str">
            <v>37005310E</v>
          </cell>
          <cell r="Z3332" t="str">
            <v>MAE1000 - MA Electric Distribution PC</v>
          </cell>
          <cell r="AA3332" t="str">
            <v>NONE</v>
          </cell>
          <cell r="AB3332" t="str">
            <v>MILLBURY TRAINING CENTER, MILLBURY</v>
          </cell>
          <cell r="AC3332" t="str">
            <v>A1 C0 X0</v>
          </cell>
          <cell r="AE3332">
            <v>1</v>
          </cell>
          <cell r="AF3332" t="str">
            <v>1</v>
          </cell>
          <cell r="AG3332">
            <v>41114</v>
          </cell>
          <cell r="AH3332">
            <v>13114</v>
          </cell>
        </row>
        <row r="3333">
          <cell r="A3333" t="str">
            <v>C044215</v>
          </cell>
          <cell r="B3333">
            <v>5310</v>
          </cell>
          <cell r="D3333" t="str">
            <v>E20 ACR (Shieldwire)</v>
          </cell>
          <cell r="E3333" t="str">
            <v>P_Electric Transmission Line MA</v>
          </cell>
          <cell r="G3333" t="str">
            <v>NONE</v>
          </cell>
          <cell r="H3333" t="str">
            <v>NONE</v>
          </cell>
          <cell r="J3333" t="str">
            <v>Asset Condition</v>
          </cell>
          <cell r="K3333" t="str">
            <v>T_Shield Wire Strategy</v>
          </cell>
          <cell r="L3333" t="str">
            <v>Reliability - Trans</v>
          </cell>
          <cell r="O3333" t="str">
            <v>cancelled</v>
          </cell>
          <cell r="Q3333" t="str">
            <v>C44215</v>
          </cell>
          <cell r="R3333">
            <v>41116</v>
          </cell>
          <cell r="S3333" t="str">
            <v>winnje</v>
          </cell>
          <cell r="U3333" t="str">
            <v>Evaluate the need for asset condition improvements along the E20 115kV line in accordance with the approved New England Shieldwire Replacement Strategy (USSC-12-013).  Note: This line includes 1956 3-strand #6 copperweld shieldwire and the need for commun</v>
          </cell>
          <cell r="V3333" t="str">
            <v xml:space="preserve">  </v>
          </cell>
          <cell r="W3333" t="str">
            <v>Evaluate the need for asset condition improvements along the E20 115kV line in accordance with the approved New England Shieldwire Replacement Strategy (USSC-12-013).  Note: This line includes 1956 3-strand #5 copperweld shieldwire and the need for commun</v>
          </cell>
          <cell r="X3333" t="str">
            <v>Conversion Only</v>
          </cell>
          <cell r="Y3333" t="str">
            <v>99995310T</v>
          </cell>
          <cell r="Z3333" t="str">
            <v>FRT5000 - FR Transmission Profit Center</v>
          </cell>
          <cell r="AA3333" t="str">
            <v>NONE</v>
          </cell>
          <cell r="AB3333" t="str">
            <v>BRIDGWATER-AUBURN E20 115KV LINE</v>
          </cell>
          <cell r="AE3333">
            <v>0</v>
          </cell>
          <cell r="AK3333">
            <v>41319</v>
          </cell>
        </row>
        <row r="3334">
          <cell r="A3334" t="str">
            <v>C044216</v>
          </cell>
          <cell r="B3334">
            <v>5310</v>
          </cell>
          <cell r="D3334" t="str">
            <v>S1 ACR (Shieldwire)</v>
          </cell>
          <cell r="E3334" t="str">
            <v>P_Electric Transmission Line MA</v>
          </cell>
          <cell r="G3334" t="str">
            <v>NONE</v>
          </cell>
          <cell r="H3334" t="str">
            <v>NONE</v>
          </cell>
          <cell r="J3334" t="str">
            <v>Asset Condition</v>
          </cell>
          <cell r="K3334" t="str">
            <v>T_Shield Wire Strategy</v>
          </cell>
          <cell r="L3334" t="str">
            <v>Reliability - Trans</v>
          </cell>
          <cell r="O3334" t="str">
            <v>cancelled</v>
          </cell>
          <cell r="Q3334" t="str">
            <v>C44216</v>
          </cell>
          <cell r="R3334">
            <v>41116</v>
          </cell>
          <cell r="S3334" t="str">
            <v>winnje</v>
          </cell>
          <cell r="U3334" t="str">
            <v>Evaluate the need for asset condition improvements along the S1 115kV line in accordance with the approved New England Shieldwire Replacement Strategy (USSC-12-013).  Note: This line includes 1966 3-strand #5 copperweld shieldwire and the need for communi</v>
          </cell>
          <cell r="V3334" t="str">
            <v xml:space="preserve">  </v>
          </cell>
          <cell r="W3334" t="str">
            <v>Evaluate the need for asset condition improvements along the S1 115kV line in accordance with the approved New England Shieldwire Replacement Strategy (USSC-12-013).  Note: This line includes 1966 3-strand #6 copperweld shieldwire and the need for communi</v>
          </cell>
          <cell r="X3334" t="str">
            <v>Conversion Only</v>
          </cell>
          <cell r="Y3334" t="str">
            <v>99995310T</v>
          </cell>
          <cell r="Z3334" t="str">
            <v>FRT5000 - FR Transmission Profit Center</v>
          </cell>
          <cell r="AA3334" t="str">
            <v>NONE</v>
          </cell>
          <cell r="AB3334" t="str">
            <v>S1 BELMONT TAP TO BELMONT 115KV</v>
          </cell>
          <cell r="AE3334">
            <v>0</v>
          </cell>
          <cell r="AK3334">
            <v>41319</v>
          </cell>
        </row>
        <row r="3335">
          <cell r="A3335" t="str">
            <v>C044340</v>
          </cell>
          <cell r="B3335">
            <v>5310</v>
          </cell>
          <cell r="D3335" t="str">
            <v>MAL13 ACCESS ROAD WIDENING</v>
          </cell>
          <cell r="E3335" t="str">
            <v>P_Electric GenPlant Fac IT Share MA</v>
          </cell>
          <cell r="G3335" t="str">
            <v>NONE</v>
          </cell>
          <cell r="H3335" t="str">
            <v>NONE</v>
          </cell>
          <cell r="I3335" t="str">
            <v>HUTTON, REBEKAH</v>
          </cell>
          <cell r="M3335" t="str">
            <v>Specific</v>
          </cell>
          <cell r="O3335" t="str">
            <v>open</v>
          </cell>
          <cell r="Q3335" t="str">
            <v>C44340</v>
          </cell>
          <cell r="R3335">
            <v>41129</v>
          </cell>
          <cell r="S3335" t="str">
            <v>hutton</v>
          </cell>
          <cell r="U3335" t="str">
            <v>WIDEN ACCESS ROADWAY INTO THE SITE INCLUDING NEW GATE AND LANDSCAPING</v>
          </cell>
          <cell r="V3335" t="str">
            <v xml:space="preserve">  </v>
          </cell>
          <cell r="W3335" t="str">
            <v>WIDENING NECESSARY TO IMPROVE TRAFFICE FLOW IN AND OUT OF THE SITE</v>
          </cell>
          <cell r="X3335" t="str">
            <v>Facilities Mgmt</v>
          </cell>
          <cell r="Y3335" t="str">
            <v>37005310E</v>
          </cell>
          <cell r="Z3335" t="str">
            <v>MAE1000 - MA Electric Distribution PC</v>
          </cell>
          <cell r="AA3335" t="str">
            <v>NONE</v>
          </cell>
          <cell r="AB3335" t="str">
            <v>SERVICE BLDG-170 MEDFORD STREET, MA</v>
          </cell>
          <cell r="AC3335" t="str">
            <v>A1 C0 X0</v>
          </cell>
          <cell r="AE3335">
            <v>2</v>
          </cell>
          <cell r="AF3335" t="str">
            <v>2</v>
          </cell>
          <cell r="AG3335">
            <v>41642</v>
          </cell>
          <cell r="AH3335">
            <v>218000</v>
          </cell>
        </row>
        <row r="3336">
          <cell r="A3336" t="str">
            <v>C044347</v>
          </cell>
          <cell r="B3336">
            <v>5310</v>
          </cell>
          <cell r="D3336" t="str">
            <v>HOP13_RENOVATION OF STORMROOM</v>
          </cell>
          <cell r="E3336" t="str">
            <v>P_Electric GenPlant Fac IT Share MA</v>
          </cell>
          <cell r="G3336" t="str">
            <v>NONE</v>
          </cell>
          <cell r="H3336" t="str">
            <v>NONE</v>
          </cell>
          <cell r="L3336" t="str">
            <v>Facilities</v>
          </cell>
          <cell r="M3336" t="str">
            <v>Specific</v>
          </cell>
          <cell r="O3336" t="str">
            <v>open</v>
          </cell>
          <cell r="Q3336" t="str">
            <v>C44347</v>
          </cell>
          <cell r="R3336">
            <v>41130</v>
          </cell>
          <cell r="S3336" t="str">
            <v>hutton</v>
          </cell>
          <cell r="U3336" t="str">
            <v>Renovate Storm Room area including replacing carpetL install new projector and screen.  Relocate data and voice.  Install 10 boards on wall, install new door, replace dry wall &amp; some ceiling tiles.  Replacement of furniture.</v>
          </cell>
          <cell r="V3336" t="str">
            <v xml:space="preserve">  </v>
          </cell>
          <cell r="W3336" t="str">
            <v>Rugs are old and stained Old storm room switching with wires down room for more space</v>
          </cell>
          <cell r="X3336" t="str">
            <v>Div Ops-NE Electric</v>
          </cell>
          <cell r="Y3336" t="str">
            <v>75005310E</v>
          </cell>
          <cell r="Z3336" t="str">
            <v>MAE1000 - MA Electric Distribution PC</v>
          </cell>
          <cell r="AA3336" t="str">
            <v>NONE</v>
          </cell>
          <cell r="AB3336" t="str">
            <v>SERVICE BLDG-245 SO MAIN STREET, HO</v>
          </cell>
          <cell r="AC3336" t="str">
            <v>A1 C0 X0</v>
          </cell>
          <cell r="AE3336">
            <v>2</v>
          </cell>
          <cell r="AF3336" t="str">
            <v>2</v>
          </cell>
          <cell r="AG3336">
            <v>41444</v>
          </cell>
          <cell r="AH3336">
            <v>100000</v>
          </cell>
        </row>
        <row r="3337">
          <cell r="A3337" t="str">
            <v>C044372</v>
          </cell>
          <cell r="B3337">
            <v>5310</v>
          </cell>
          <cell r="D3337" t="str">
            <v>A94 ACR (Shieldwire)</v>
          </cell>
          <cell r="E3337" t="str">
            <v>P_Electric Transmission Line MA</v>
          </cell>
          <cell r="G3337" t="str">
            <v>NONE</v>
          </cell>
          <cell r="H3337" t="str">
            <v>NONE</v>
          </cell>
          <cell r="J3337" t="str">
            <v>Asset Condition</v>
          </cell>
          <cell r="O3337" t="str">
            <v>initiated</v>
          </cell>
          <cell r="Q3337" t="str">
            <v>C44372</v>
          </cell>
          <cell r="R3337">
            <v>41138</v>
          </cell>
          <cell r="S3337" t="str">
            <v>winnje</v>
          </cell>
          <cell r="U3337" t="str">
            <v>Evaluate the need for asset condition improvements along A94 115kV line in accordance with the approved New England Shieldwire Replacement Strategy (USSC-12-013).  Note: This line includes 1955/1972 3-strand #6 copperweld shieldwire.</v>
          </cell>
          <cell r="V3337" t="str">
            <v xml:space="preserve">  </v>
          </cell>
          <cell r="W3337" t="str">
            <v xml:space="preserve">  </v>
          </cell>
          <cell r="X3337" t="str">
            <v>Conversion Only</v>
          </cell>
          <cell r="Y3337" t="str">
            <v>99995310T</v>
          </cell>
          <cell r="Z3337" t="str">
            <v>FRT5000 - FR Transmission Profit Center</v>
          </cell>
          <cell r="AA3337" t="str">
            <v>NONE</v>
          </cell>
          <cell r="AB3337" t="str">
            <v>A94 AUBURN TO PARKVIEW 115KV</v>
          </cell>
          <cell r="AC3337" t="str">
            <v>A0 C0 X0</v>
          </cell>
          <cell r="AE3337">
            <v>0</v>
          </cell>
        </row>
        <row r="3338">
          <cell r="A3338" t="str">
            <v>C044377</v>
          </cell>
          <cell r="B3338">
            <v>5310</v>
          </cell>
          <cell r="D3338" t="str">
            <v>C2 ACR (Shieldwire)</v>
          </cell>
          <cell r="E3338" t="str">
            <v>P_Electric Transmission Line MA</v>
          </cell>
          <cell r="G3338" t="str">
            <v>NONE</v>
          </cell>
          <cell r="H3338" t="str">
            <v>NONE</v>
          </cell>
          <cell r="J3338" t="str">
            <v>Asset Condition</v>
          </cell>
          <cell r="O3338" t="str">
            <v>initiated</v>
          </cell>
          <cell r="Q3338" t="str">
            <v>C44377</v>
          </cell>
          <cell r="R3338">
            <v>41138</v>
          </cell>
          <cell r="S3338" t="str">
            <v>winnje</v>
          </cell>
          <cell r="U3338" t="str">
            <v>Evaluate the need for asset condition improvements along C2 115kV line in accordance with the approved New England Shieldwire Replacement Strategy (USSC-12-013).  Note: This line includes 1923 3-strand #6 copperweld shieldwire.</v>
          </cell>
          <cell r="V3338" t="str">
            <v xml:space="preserve">  </v>
          </cell>
          <cell r="W3338" t="str">
            <v xml:space="preserve">  </v>
          </cell>
          <cell r="X3338" t="str">
            <v>Conversion Only</v>
          </cell>
          <cell r="Y3338" t="str">
            <v>99995310T</v>
          </cell>
          <cell r="Z3338" t="str">
            <v>FRT5000 - FR Transmission Profit Center</v>
          </cell>
          <cell r="AA3338" t="str">
            <v>NONE</v>
          </cell>
          <cell r="AB3338" t="str">
            <v>C2 EAST ST TAP TO AUBURN 115KV</v>
          </cell>
          <cell r="AC3338" t="str">
            <v>A0 C0 X0</v>
          </cell>
          <cell r="AE3338">
            <v>0</v>
          </cell>
        </row>
        <row r="3339">
          <cell r="A3339" t="str">
            <v>C044378</v>
          </cell>
          <cell r="B3339">
            <v>5310</v>
          </cell>
          <cell r="D3339" t="str">
            <v>M1 Polymer Replacement</v>
          </cell>
          <cell r="E3339" t="str">
            <v>P_Electric Transmission Line MA</v>
          </cell>
          <cell r="G3339" t="str">
            <v>NONE</v>
          </cell>
          <cell r="H3339" t="str">
            <v>NONE</v>
          </cell>
          <cell r="J3339" t="str">
            <v>Asset Condition</v>
          </cell>
          <cell r="O3339" t="str">
            <v>initiated</v>
          </cell>
          <cell r="Q3339" t="str">
            <v>C44378</v>
          </cell>
          <cell r="R3339">
            <v>41138</v>
          </cell>
          <cell r="S3339" t="str">
            <v>winnje</v>
          </cell>
          <cell r="U3339" t="str">
            <v>Evaluate the need for asset condition improvements along M1 115kV line to replace existing polymer insulators and address any additional condition issues found.</v>
          </cell>
          <cell r="V3339" t="str">
            <v xml:space="preserve">  </v>
          </cell>
          <cell r="W3339" t="str">
            <v xml:space="preserve">  </v>
          </cell>
          <cell r="X3339" t="str">
            <v>Conversion Only</v>
          </cell>
          <cell r="Y3339" t="str">
            <v>99995310T</v>
          </cell>
          <cell r="Z3339" t="str">
            <v>FRT5000 - FR Transmission Profit Center</v>
          </cell>
          <cell r="AA3339" t="str">
            <v>NONE</v>
          </cell>
          <cell r="AB3339" t="str">
            <v>M1 E BRIDGEWATER TO TAUNTON RIVER M</v>
          </cell>
          <cell r="AC3339" t="str">
            <v>A0 C0 X0</v>
          </cell>
          <cell r="AE3339">
            <v>0</v>
          </cell>
        </row>
        <row r="3340">
          <cell r="A3340" t="str">
            <v>C044384</v>
          </cell>
          <cell r="B3340">
            <v>5310</v>
          </cell>
          <cell r="D3340" t="str">
            <v>C3 ACR (Shieldwire)</v>
          </cell>
          <cell r="E3340" t="str">
            <v>P_Electric Transmission Line MA</v>
          </cell>
          <cell r="G3340" t="str">
            <v>NONE</v>
          </cell>
          <cell r="H3340" t="str">
            <v>NONE</v>
          </cell>
          <cell r="J3340" t="str">
            <v>Asset Condition</v>
          </cell>
          <cell r="O3340" t="str">
            <v>initiated</v>
          </cell>
          <cell r="Q3340" t="str">
            <v>C44384</v>
          </cell>
          <cell r="R3340">
            <v>41138</v>
          </cell>
          <cell r="S3340" t="str">
            <v>winnje</v>
          </cell>
          <cell r="U3340" t="str">
            <v>Evaluate the need for asset condition improvements along C3 115kV line in accordance with the approved New England Shieldwire Replacement Strategy (USSC-12-013).  Note: This line includes 1950/1977 3-strand #6 copperweld shieldwire.</v>
          </cell>
          <cell r="V3340" t="str">
            <v xml:space="preserve">  </v>
          </cell>
          <cell r="W3340" t="str">
            <v xml:space="preserve">  </v>
          </cell>
          <cell r="X3340" t="str">
            <v>Conversion Only</v>
          </cell>
          <cell r="Y3340" t="str">
            <v>99995310T</v>
          </cell>
          <cell r="Z3340" t="str">
            <v>FRT5000 - FR Transmission Profit Center</v>
          </cell>
          <cell r="AA3340" t="str">
            <v>NONE</v>
          </cell>
          <cell r="AB3340" t="str">
            <v xml:space="preserve">COMPANY 5310 LEVEL ELECT DIST </v>
          </cell>
          <cell r="AC3340" t="str">
            <v>A0 C0 X0</v>
          </cell>
          <cell r="AE3340">
            <v>0</v>
          </cell>
        </row>
        <row r="3341">
          <cell r="A3341" t="str">
            <v>C044389</v>
          </cell>
          <cell r="B3341">
            <v>5310</v>
          </cell>
          <cell r="D3341" t="str">
            <v>S8 Co 05 ACR (Shieldwire)</v>
          </cell>
          <cell r="E3341" t="str">
            <v>P_Electric Transmission Line MA</v>
          </cell>
          <cell r="G3341" t="str">
            <v>NONE</v>
          </cell>
          <cell r="H3341" t="str">
            <v>NONE</v>
          </cell>
          <cell r="J3341" t="str">
            <v>Asset Condition</v>
          </cell>
          <cell r="O3341" t="str">
            <v>initiated</v>
          </cell>
          <cell r="Q3341" t="str">
            <v>C44389</v>
          </cell>
          <cell r="R3341">
            <v>41138</v>
          </cell>
          <cell r="S3341" t="str">
            <v>winnje</v>
          </cell>
          <cell r="U3341" t="str">
            <v>Evaluate the need for asset condition improvements along S8 115kV line in accordance with the approved New England Shieldwire Replacement Strategy (USSC-12-013).  Note: This line includes 1957 3-strand #5 copperweld shieldwire.</v>
          </cell>
          <cell r="V3341" t="str">
            <v xml:space="preserve">  </v>
          </cell>
          <cell r="W3341" t="str">
            <v xml:space="preserve">  </v>
          </cell>
          <cell r="X3341" t="str">
            <v>Conversion Only</v>
          </cell>
          <cell r="Y3341" t="str">
            <v>99995310T</v>
          </cell>
          <cell r="Z3341" t="str">
            <v>FRT5000 - FR Transmission Profit Center</v>
          </cell>
          <cell r="AA3341" t="str">
            <v>NONE</v>
          </cell>
          <cell r="AB3341" t="str">
            <v>S8 STRUCTURE 128 TAUNTON TO BRIDGEW</v>
          </cell>
          <cell r="AC3341" t="str">
            <v>A0 C0 X0</v>
          </cell>
          <cell r="AE3341">
            <v>0</v>
          </cell>
        </row>
        <row r="3342">
          <cell r="A3342" t="str">
            <v>C044390</v>
          </cell>
          <cell r="B3342">
            <v>5310</v>
          </cell>
          <cell r="D3342" t="str">
            <v>S9 ACR (Shieldwire</v>
          </cell>
          <cell r="E3342" t="str">
            <v>P_Electric Transmission Line MA</v>
          </cell>
          <cell r="G3342" t="str">
            <v>NONE</v>
          </cell>
          <cell r="H3342" t="str">
            <v>NONE</v>
          </cell>
          <cell r="J3342" t="str">
            <v>Asset Condition</v>
          </cell>
          <cell r="O3342" t="str">
            <v>initiated</v>
          </cell>
          <cell r="Q3342" t="str">
            <v>C44390</v>
          </cell>
          <cell r="R3342">
            <v>41138</v>
          </cell>
          <cell r="S3342" t="str">
            <v>winnje</v>
          </cell>
          <cell r="U3342" t="str">
            <v>Evaluate the need for asset condition improvements along S9 115kV line in accordance with the approved New England Shieldwire Replacement Strategy (USSC-12-013).  Note: This line includes 1955/1975 3-strand #5 copperweld shieldwire.</v>
          </cell>
          <cell r="V3342" t="str">
            <v xml:space="preserve">  </v>
          </cell>
          <cell r="W3342" t="str">
            <v xml:space="preserve">  </v>
          </cell>
          <cell r="X3342" t="str">
            <v>Conversion Only</v>
          </cell>
          <cell r="Y3342" t="str">
            <v>99995310T</v>
          </cell>
          <cell r="Z3342" t="str">
            <v>FRT5000 - FR Transmission Profit Center</v>
          </cell>
          <cell r="AA3342" t="str">
            <v>NONE</v>
          </cell>
          <cell r="AB3342" t="str">
            <v>S9 LINE - AUBURN TO SCITUATE - 115K</v>
          </cell>
          <cell r="AC3342" t="str">
            <v>A0 C0 X0</v>
          </cell>
          <cell r="AE3342">
            <v>0</v>
          </cell>
        </row>
        <row r="3343">
          <cell r="A3343" t="str">
            <v>C044472</v>
          </cell>
          <cell r="B3343">
            <v>5310</v>
          </cell>
          <cell r="D3343" t="str">
            <v>MBTA Track Expansion Relocations</v>
          </cell>
          <cell r="E3343" t="str">
            <v>P_Electric Sub-Transmission Line MA</v>
          </cell>
          <cell r="G3343" t="str">
            <v>NONE</v>
          </cell>
          <cell r="H3343" t="str">
            <v>NONE</v>
          </cell>
          <cell r="J3343" t="str">
            <v>Non-Infrastructure</v>
          </cell>
          <cell r="K3343" t="str">
            <v>T_Other</v>
          </cell>
          <cell r="L3343" t="str">
            <v>Public Requirements</v>
          </cell>
          <cell r="O3343" t="str">
            <v>cancelled</v>
          </cell>
          <cell r="Q3343" t="str">
            <v>C44472</v>
          </cell>
          <cell r="R3343">
            <v>41145</v>
          </cell>
          <cell r="S3343" t="str">
            <v>blanca</v>
          </cell>
          <cell r="U3343" t="str">
            <v>Relocation of poles and wire on the 2369 and 2374 lines at the request of the MBTA for track reconfigurations.</v>
          </cell>
          <cell r="V3343" t="str">
            <v xml:space="preserve">  </v>
          </cell>
          <cell r="W3343" t="str">
            <v xml:space="preserve">The MBTA has requested that modifications be made to several 23kV sub-transmission structures on the 2369 and 2374 lines Lawrence, MA and Andover, MA to accommodate track relocations and signal installations on shared right of way (ROW)._x000D_
</v>
          </cell>
          <cell r="X3343" t="str">
            <v>Conversion Only</v>
          </cell>
          <cell r="Y3343" t="str">
            <v>99995310T</v>
          </cell>
          <cell r="Z3343" t="str">
            <v>FRT5000 - FR Transmission Profit Center</v>
          </cell>
          <cell r="AA3343" t="str">
            <v>NONE</v>
          </cell>
          <cell r="AB3343" t="str">
            <v xml:space="preserve">COMPANY 5310 LEVEL ELECT DIST </v>
          </cell>
          <cell r="AE3343">
            <v>0</v>
          </cell>
          <cell r="AK3343">
            <v>41148</v>
          </cell>
        </row>
        <row r="3344">
          <cell r="A3344" t="str">
            <v>C044693</v>
          </cell>
          <cell r="B3344">
            <v>5310</v>
          </cell>
          <cell r="D3344" t="str">
            <v xml:space="preserve">IN3380 NERC AlarmMigr REX Reconfig </v>
          </cell>
          <cell r="E3344" t="str">
            <v>P_Electric GenPlant Fac IT Share MA</v>
          </cell>
          <cell r="G3344" t="str">
            <v>NONE</v>
          </cell>
          <cell r="H3344" t="str">
            <v>NONE</v>
          </cell>
          <cell r="M3344" t="str">
            <v>Specific</v>
          </cell>
          <cell r="O3344" t="str">
            <v>open</v>
          </cell>
          <cell r="Q3344" t="str">
            <v>C44693</v>
          </cell>
          <cell r="R3344">
            <v>41166</v>
          </cell>
          <cell r="S3344" t="str">
            <v>chenlan</v>
          </cell>
          <cell r="U3344" t="str">
            <v>INVP 3380 NERC Alarm Migration Rex Reconfiguration - to capture HW cost set in Co 05, Mass Electric</v>
          </cell>
          <cell r="V3344" t="str">
            <v xml:space="preserve">Cost has alreay occurred but are captured in RTB Opex. Will need to move to correct capital and opex project codes </v>
          </cell>
          <cell r="W3344" t="str">
            <v xml:space="preserve">  </v>
          </cell>
          <cell r="X3344" t="str">
            <v>Facilities Oper-NE</v>
          </cell>
          <cell r="Y3344" t="str">
            <v>37105310E</v>
          </cell>
          <cell r="Z3344" t="str">
            <v>MAE1000 - MA Electric Distribution PC</v>
          </cell>
          <cell r="AA3344" t="str">
            <v>NONE</v>
          </cell>
          <cell r="AB3344" t="str">
            <v xml:space="preserve">COMPANY 5310 LEVEL ELECT DIST </v>
          </cell>
          <cell r="AC3344" t="str">
            <v>A1 C0 X0</v>
          </cell>
          <cell r="AE3344">
            <v>1</v>
          </cell>
          <cell r="AF3344" t="str">
            <v>1</v>
          </cell>
          <cell r="AG3344">
            <v>41177</v>
          </cell>
          <cell r="AH3344">
            <v>0</v>
          </cell>
        </row>
        <row r="3345">
          <cell r="A3345" t="str">
            <v>C044714</v>
          </cell>
          <cell r="B3345">
            <v>5310</v>
          </cell>
          <cell r="D3345" t="str">
            <v>V5/U6 ACR Co 05 (Shieldwire)</v>
          </cell>
          <cell r="E3345" t="str">
            <v>P_Electric Transmission Line MA</v>
          </cell>
          <cell r="G3345" t="str">
            <v>NONE</v>
          </cell>
          <cell r="H3345" t="str">
            <v>NONE</v>
          </cell>
          <cell r="J3345" t="str">
            <v>Asset Condition</v>
          </cell>
          <cell r="O3345" t="str">
            <v>initiated</v>
          </cell>
          <cell r="Q3345" t="str">
            <v>C44714</v>
          </cell>
          <cell r="R3345">
            <v>41170</v>
          </cell>
          <cell r="S3345" t="str">
            <v>winnje</v>
          </cell>
          <cell r="U3345" t="str">
            <v>Evaluate the need for asset condition improvements along V5/U6 (Co 05) 115kV line in accordance with the approved New England Shieldwire Replacement Strategy (USSC-12-013).  Note: This line includes 1923 3-strand #6 copperweld shieldwire.</v>
          </cell>
          <cell r="V3345" t="str">
            <v xml:space="preserve">  </v>
          </cell>
          <cell r="W3345" t="str">
            <v xml:space="preserve">  </v>
          </cell>
          <cell r="X3345" t="str">
            <v>Conversion Only</v>
          </cell>
          <cell r="Y3345" t="str">
            <v>99995310T</v>
          </cell>
          <cell r="Z3345" t="str">
            <v>FRT5000 - FR Transmission Profit Center</v>
          </cell>
          <cell r="AA3345" t="str">
            <v>NONE</v>
          </cell>
          <cell r="AB3345" t="str">
            <v>V5/U6 FROM TOWER 117 TO BRIDGEWATER</v>
          </cell>
          <cell r="AC3345" t="str">
            <v>A0 C0 X0</v>
          </cell>
          <cell r="AE3345">
            <v>0</v>
          </cell>
        </row>
        <row r="3346">
          <cell r="A3346" t="str">
            <v>C044912</v>
          </cell>
          <cell r="B3346">
            <v>5310</v>
          </cell>
          <cell r="D3346" t="str">
            <v>NAnd13_Rpl broken guardrail in NAnd</v>
          </cell>
          <cell r="E3346" t="str">
            <v>P_Electric GenPlant Fac IT Share MA</v>
          </cell>
          <cell r="G3346" t="str">
            <v>NONE</v>
          </cell>
          <cell r="H3346" t="str">
            <v>NONE</v>
          </cell>
          <cell r="M3346" t="str">
            <v>Specific</v>
          </cell>
          <cell r="O3346" t="str">
            <v>open</v>
          </cell>
          <cell r="Q3346" t="str">
            <v>C44912</v>
          </cell>
          <cell r="R3346">
            <v>41184</v>
          </cell>
          <cell r="S3346" t="str">
            <v>delcam</v>
          </cell>
          <cell r="U3346" t="str">
            <v>Replace the rotted sections of guardrail behind fleet in North Andover</v>
          </cell>
          <cell r="V3346" t="str">
            <v xml:space="preserve">  </v>
          </cell>
          <cell r="W3346" t="str">
            <v>Guardrail has fallen over in multiple locations.</v>
          </cell>
          <cell r="X3346" t="str">
            <v>Facilities Mgmt</v>
          </cell>
          <cell r="Y3346" t="str">
            <v>37005310E</v>
          </cell>
          <cell r="Z3346" t="str">
            <v>MAE1000 - MA Electric Distribution PC</v>
          </cell>
          <cell r="AA3346" t="str">
            <v>NONE</v>
          </cell>
          <cell r="AB3346" t="str">
            <v>DISTRICT OFFICE</v>
          </cell>
          <cell r="AC3346" t="str">
            <v>A1 C0 X0</v>
          </cell>
          <cell r="AE3346">
            <v>1</v>
          </cell>
          <cell r="AF3346" t="str">
            <v>1</v>
          </cell>
          <cell r="AG3346">
            <v>41184</v>
          </cell>
          <cell r="AH3346">
            <v>7500</v>
          </cell>
        </row>
        <row r="3347">
          <cell r="A3347" t="str">
            <v>C044915</v>
          </cell>
          <cell r="B3347">
            <v>5310</v>
          </cell>
          <cell r="D3347" t="str">
            <v>METH13_Gate Operator</v>
          </cell>
          <cell r="E3347" t="str">
            <v>P_Electric GenPlant Fac IT Share MA</v>
          </cell>
          <cell r="G3347" t="str">
            <v>NONE</v>
          </cell>
          <cell r="H3347" t="str">
            <v>NONE</v>
          </cell>
          <cell r="M3347" t="str">
            <v>Specific</v>
          </cell>
          <cell r="O3347" t="str">
            <v>open</v>
          </cell>
          <cell r="Q3347" t="str">
            <v>C44915</v>
          </cell>
          <cell r="R3347">
            <v>41184</v>
          </cell>
          <cell r="S3347" t="str">
            <v>delcam</v>
          </cell>
          <cell r="U3347" t="str">
            <v>Install gate operator at the Methuen Facility</v>
          </cell>
          <cell r="V3347" t="str">
            <v xml:space="preserve">  </v>
          </cell>
          <cell r="W3347" t="str">
            <v>There is currently a swing gate on site only</v>
          </cell>
          <cell r="X3347" t="str">
            <v>Facilities Mgmt</v>
          </cell>
          <cell r="Y3347" t="str">
            <v>37005310E</v>
          </cell>
          <cell r="Z3347" t="str">
            <v>MAE1000 - MA Electric Distribution PC</v>
          </cell>
          <cell r="AA3347" t="str">
            <v>NONE</v>
          </cell>
          <cell r="AB3347" t="str">
            <v>SERVICE BLDG - PELHAM AVENUE, METHU</v>
          </cell>
          <cell r="AC3347" t="str">
            <v>A1 C0 X0</v>
          </cell>
          <cell r="AE3347">
            <v>1</v>
          </cell>
          <cell r="AF3347" t="str">
            <v>1</v>
          </cell>
          <cell r="AG3347">
            <v>41184</v>
          </cell>
          <cell r="AH3347">
            <v>45000</v>
          </cell>
        </row>
        <row r="3348">
          <cell r="A3348" t="str">
            <v>C044916</v>
          </cell>
          <cell r="B3348">
            <v>5310</v>
          </cell>
          <cell r="D3348" t="str">
            <v>HAV13_Fence</v>
          </cell>
          <cell r="E3348" t="str">
            <v>P_Electric GenPlant Fac IT Share MA</v>
          </cell>
          <cell r="G3348" t="str">
            <v>NONE</v>
          </cell>
          <cell r="H3348" t="str">
            <v>NONE</v>
          </cell>
          <cell r="M3348" t="str">
            <v>Specific</v>
          </cell>
          <cell r="O3348" t="str">
            <v>open</v>
          </cell>
          <cell r="Q3348" t="str">
            <v>C44916</v>
          </cell>
          <cell r="R3348">
            <v>41184</v>
          </cell>
          <cell r="S3348" t="str">
            <v>delcam</v>
          </cell>
          <cell r="U3348" t="str">
            <v>Install fence along one site of property</v>
          </cell>
          <cell r="V3348" t="str">
            <v xml:space="preserve">  </v>
          </cell>
          <cell r="W3348" t="str">
            <v>Fence is not sufficient and poses a security risk.</v>
          </cell>
          <cell r="X3348" t="str">
            <v>Facilities Mgmt</v>
          </cell>
          <cell r="Y3348" t="str">
            <v>37005310E</v>
          </cell>
          <cell r="Z3348" t="str">
            <v>MAE1000 - MA Electric Distribution PC</v>
          </cell>
          <cell r="AA3348" t="str">
            <v>NONE</v>
          </cell>
          <cell r="AB3348" t="str">
            <v>SERVICE BLDG - 185 WATER STREET, HA</v>
          </cell>
          <cell r="AC3348" t="str">
            <v>A1 C0 X0</v>
          </cell>
          <cell r="AE3348">
            <v>1</v>
          </cell>
          <cell r="AF3348" t="str">
            <v>1</v>
          </cell>
          <cell r="AG3348">
            <v>41184</v>
          </cell>
          <cell r="AH3348">
            <v>7500</v>
          </cell>
        </row>
        <row r="3349">
          <cell r="A3349" t="str">
            <v>C044917</v>
          </cell>
          <cell r="B3349">
            <v>5310</v>
          </cell>
          <cell r="D3349" t="str">
            <v>NBRO13_PAVING</v>
          </cell>
          <cell r="E3349" t="str">
            <v>P_Electric GenPlant Fac IT Share MA</v>
          </cell>
          <cell r="G3349" t="str">
            <v>NONE</v>
          </cell>
          <cell r="H3349" t="str">
            <v>NONE</v>
          </cell>
          <cell r="L3349" t="str">
            <v>Facilities</v>
          </cell>
          <cell r="M3349" t="str">
            <v>Specific</v>
          </cell>
          <cell r="O3349" t="str">
            <v>open</v>
          </cell>
          <cell r="Q3349" t="str">
            <v>C44917</v>
          </cell>
          <cell r="R3349">
            <v>41184</v>
          </cell>
          <cell r="S3349" t="str">
            <v>hutton</v>
          </cell>
          <cell r="U3349" t="str">
            <v>GRIND SURFACE/RESURFACE/RESTIPE NORTHBOROUGH LOTS</v>
          </cell>
          <cell r="V3349" t="str">
            <v xml:space="preserve">  </v>
          </cell>
          <cell r="W3349" t="str">
            <v>PROPERTY MAINTENANCE AND SAFETY CONCERNS</v>
          </cell>
          <cell r="X3349" t="str">
            <v>Facilities Mgmt</v>
          </cell>
          <cell r="Y3349" t="str">
            <v>37005310E</v>
          </cell>
          <cell r="Z3349" t="str">
            <v>MAE1000 - MA Electric Distribution PC</v>
          </cell>
          <cell r="AA3349" t="str">
            <v>NONE</v>
          </cell>
          <cell r="AB3349" t="str">
            <v>CUSTOMER SERVICE CENTER-NORTHBORO</v>
          </cell>
          <cell r="AC3349" t="str">
            <v>A1 C0 X0</v>
          </cell>
          <cell r="AE3349">
            <v>1</v>
          </cell>
          <cell r="AF3349" t="str">
            <v>1</v>
          </cell>
          <cell r="AG3349">
            <v>41184</v>
          </cell>
          <cell r="AH3349">
            <v>849620.6</v>
          </cell>
        </row>
        <row r="3350">
          <cell r="A3350" t="str">
            <v>C044920</v>
          </cell>
          <cell r="B3350">
            <v>5310</v>
          </cell>
          <cell r="D3350" t="str">
            <v>MARL13_PAVING</v>
          </cell>
          <cell r="E3350" t="str">
            <v>P_Electric GenPlant Fac IT Share MA</v>
          </cell>
          <cell r="G3350" t="str">
            <v>NONE</v>
          </cell>
          <cell r="H3350" t="str">
            <v>NONE</v>
          </cell>
          <cell r="M3350" t="str">
            <v>Specific</v>
          </cell>
          <cell r="O3350" t="str">
            <v>open</v>
          </cell>
          <cell r="Q3350" t="str">
            <v>C44920</v>
          </cell>
          <cell r="R3350">
            <v>41185</v>
          </cell>
          <cell r="S3350" t="str">
            <v>hutton</v>
          </cell>
          <cell r="U3350" t="str">
            <v>GRING/RESURFACE/RESTRIPE MARLBOROUGH LOTS</v>
          </cell>
          <cell r="V3350" t="str">
            <v xml:space="preserve">  </v>
          </cell>
          <cell r="W3350" t="str">
            <v>PROPERTY MAINTENANCE AND SAFETY CONCERNS</v>
          </cell>
          <cell r="X3350" t="str">
            <v>Facilities Mgmt</v>
          </cell>
          <cell r="Y3350" t="str">
            <v>37005310E</v>
          </cell>
          <cell r="Z3350" t="str">
            <v>MAE1000 - MA Electric Distribution PC</v>
          </cell>
          <cell r="AA3350" t="str">
            <v>NONE</v>
          </cell>
          <cell r="AB3350" t="str">
            <v>SERVICE BLDG-FLORENCE STREET, MARLB</v>
          </cell>
          <cell r="AC3350" t="str">
            <v>A1 C0 X0</v>
          </cell>
          <cell r="AE3350">
            <v>1</v>
          </cell>
          <cell r="AF3350" t="str">
            <v>1</v>
          </cell>
          <cell r="AG3350">
            <v>41185</v>
          </cell>
          <cell r="AH3350">
            <v>157310.29999999999</v>
          </cell>
        </row>
        <row r="3351">
          <cell r="A3351" t="str">
            <v>C044921</v>
          </cell>
          <cell r="B3351">
            <v>5310</v>
          </cell>
          <cell r="D3351" t="str">
            <v>WORC13 PAVING</v>
          </cell>
          <cell r="E3351" t="str">
            <v>P_Electric GenPlant Fac IT Share MA</v>
          </cell>
          <cell r="G3351" t="str">
            <v>NONE</v>
          </cell>
          <cell r="H3351" t="str">
            <v>NONE</v>
          </cell>
          <cell r="M3351" t="str">
            <v>Specific</v>
          </cell>
          <cell r="O3351" t="str">
            <v>open</v>
          </cell>
          <cell r="Q3351" t="str">
            <v>C44921</v>
          </cell>
          <cell r="R3351">
            <v>41185</v>
          </cell>
          <cell r="S3351" t="str">
            <v>hutton</v>
          </cell>
          <cell r="U3351" t="str">
            <v>PROPERTY MAINTENANCE /RESTRIPE WORCESTER LOTS</v>
          </cell>
          <cell r="V3351" t="str">
            <v xml:space="preserve">  </v>
          </cell>
          <cell r="W3351" t="str">
            <v>PROPERTY MAINTENANCE AND SAFETY CONCERNS</v>
          </cell>
          <cell r="X3351" t="str">
            <v>Facilities Mgmt</v>
          </cell>
          <cell r="Y3351" t="str">
            <v>37005310E</v>
          </cell>
          <cell r="Z3351" t="str">
            <v>MAE1000 - MA Electric Distribution PC</v>
          </cell>
          <cell r="AA3351" t="str">
            <v>NONE</v>
          </cell>
          <cell r="AB3351" t="str">
            <v>SERVICE BLDG-939 SOUTHBRIDGE STREET</v>
          </cell>
          <cell r="AC3351" t="str">
            <v>A1 C0 X0</v>
          </cell>
          <cell r="AE3351">
            <v>4</v>
          </cell>
          <cell r="AF3351" t="str">
            <v>4</v>
          </cell>
          <cell r="AG3351">
            <v>41185</v>
          </cell>
          <cell r="AH3351">
            <v>359310.3</v>
          </cell>
        </row>
        <row r="3352">
          <cell r="A3352" t="str">
            <v>C044922</v>
          </cell>
          <cell r="B3352">
            <v>5310</v>
          </cell>
          <cell r="D3352" t="str">
            <v>NAND13 PAVING</v>
          </cell>
          <cell r="E3352" t="str">
            <v>P_Electric GenPlant Fac IT Share MA</v>
          </cell>
          <cell r="G3352" t="str">
            <v>NONE</v>
          </cell>
          <cell r="H3352" t="str">
            <v>NONE</v>
          </cell>
          <cell r="I3352" t="str">
            <v>HUTTON, REBEKAH</v>
          </cell>
          <cell r="M3352" t="str">
            <v>Specific</v>
          </cell>
          <cell r="O3352" t="str">
            <v>open</v>
          </cell>
          <cell r="Q3352" t="str">
            <v>C44922</v>
          </cell>
          <cell r="R3352">
            <v>41185</v>
          </cell>
          <cell r="S3352" t="str">
            <v>hutton</v>
          </cell>
          <cell r="U3352" t="str">
            <v>GRIND/RESURFACE/RESTRIPE NORTH ANDOVER LOTS</v>
          </cell>
          <cell r="V3352" t="str">
            <v xml:space="preserve">  </v>
          </cell>
          <cell r="W3352" t="str">
            <v>PROPERTY MAINTENANCE AND SAFETY CONCERNS</v>
          </cell>
          <cell r="X3352" t="str">
            <v>Facilities Oper-NE</v>
          </cell>
          <cell r="Y3352" t="str">
            <v>37105310E</v>
          </cell>
          <cell r="Z3352" t="str">
            <v>MAE1000 - MA Electric Distribution PC</v>
          </cell>
          <cell r="AA3352" t="str">
            <v>NONE</v>
          </cell>
          <cell r="AB3352" t="str">
            <v>DISTRICT OFFICE</v>
          </cell>
          <cell r="AC3352" t="str">
            <v>A1 C0 X0</v>
          </cell>
          <cell r="AE3352">
            <v>2</v>
          </cell>
          <cell r="AF3352" t="str">
            <v>2</v>
          </cell>
          <cell r="AG3352">
            <v>41620</v>
          </cell>
          <cell r="AH3352">
            <v>110000</v>
          </cell>
        </row>
        <row r="3353">
          <cell r="A3353" t="str">
            <v>C044923</v>
          </cell>
          <cell r="B3353">
            <v>5310</v>
          </cell>
          <cell r="D3353" t="str">
            <v>ATTL13_PAVING</v>
          </cell>
          <cell r="E3353" t="str">
            <v>P_Electric GenPlant Fac IT Share MA</v>
          </cell>
          <cell r="G3353" t="str">
            <v>NONE</v>
          </cell>
          <cell r="H3353" t="str">
            <v>NONE</v>
          </cell>
          <cell r="I3353" t="str">
            <v>HUTTON, REBEKAH</v>
          </cell>
          <cell r="M3353" t="str">
            <v>Specific</v>
          </cell>
          <cell r="O3353" t="str">
            <v>open</v>
          </cell>
          <cell r="Q3353" t="str">
            <v>C44923</v>
          </cell>
          <cell r="R3353">
            <v>41185</v>
          </cell>
          <cell r="S3353" t="str">
            <v>hutton</v>
          </cell>
          <cell r="U3353" t="str">
            <v>GRIND/RESURFACE/RESTRIPE ATTLEBORO LOTS</v>
          </cell>
          <cell r="V3353" t="str">
            <v xml:space="preserve">  </v>
          </cell>
          <cell r="W3353" t="str">
            <v>PROPERTY MAINTENANCE AND SAFETY CONCERNS</v>
          </cell>
          <cell r="X3353" t="str">
            <v>Facilities Mgmt</v>
          </cell>
          <cell r="Y3353" t="str">
            <v>37005310E</v>
          </cell>
          <cell r="Z3353" t="str">
            <v>MAE1000 - MA Electric Distribution PC</v>
          </cell>
          <cell r="AA3353" t="str">
            <v>NONE</v>
          </cell>
          <cell r="AB3353" t="str">
            <v>SERVICE BLDG - 87 WEST STREET, ATTL</v>
          </cell>
          <cell r="AC3353" t="str">
            <v>A1 C0 X0</v>
          </cell>
          <cell r="AE3353">
            <v>1</v>
          </cell>
          <cell r="AF3353" t="str">
            <v>1</v>
          </cell>
          <cell r="AG3353">
            <v>41185</v>
          </cell>
          <cell r="AH3353">
            <v>270770.09999999998</v>
          </cell>
        </row>
        <row r="3354">
          <cell r="A3354" t="str">
            <v>C044926</v>
          </cell>
          <cell r="B3354">
            <v>5310</v>
          </cell>
          <cell r="D3354" t="str">
            <v>TEW13 RENOVATIONS</v>
          </cell>
          <cell r="E3354" t="str">
            <v>P_Electric GenPlant Fac IT Share MA</v>
          </cell>
          <cell r="G3354" t="str">
            <v>NONE</v>
          </cell>
          <cell r="H3354" t="str">
            <v>&lt;Select a value&gt;</v>
          </cell>
          <cell r="I3354" t="str">
            <v>BURNS, PATRICK</v>
          </cell>
          <cell r="M3354" t="str">
            <v>Specific</v>
          </cell>
          <cell r="O3354" t="str">
            <v>open</v>
          </cell>
          <cell r="Q3354" t="str">
            <v>C44926</v>
          </cell>
          <cell r="R3354">
            <v>41186</v>
          </cell>
          <cell r="S3354" t="str">
            <v>hutton</v>
          </cell>
          <cell r="U3354" t="str">
            <v>DESIGN AND RENOVATE INTERIOR OF THE BUILDING TO ACCOMODATE OPS GROUP.  REPLACE DETERIOTED EXTERIOR</v>
          </cell>
          <cell r="V3354" t="str">
            <v xml:space="preserve">  </v>
          </cell>
          <cell r="W3354" t="str">
            <v xml:space="preserve">  </v>
          </cell>
          <cell r="X3354" t="str">
            <v>Facilities Mgmt</v>
          </cell>
          <cell r="Y3354" t="str">
            <v>37005310E</v>
          </cell>
          <cell r="Z3354" t="str">
            <v>MAE1000 - MA Electric Distribution PC</v>
          </cell>
          <cell r="AA3354" t="str">
            <v>NONE</v>
          </cell>
          <cell r="AB3354" t="str">
            <v>DISTRICT OFFICE</v>
          </cell>
          <cell r="AC3354" t="str">
            <v>A1 C0 X0</v>
          </cell>
          <cell r="AE3354">
            <v>2</v>
          </cell>
          <cell r="AF3354" t="str">
            <v>2</v>
          </cell>
          <cell r="AG3354">
            <v>41654</v>
          </cell>
          <cell r="AH3354">
            <v>857240</v>
          </cell>
        </row>
        <row r="3355">
          <cell r="A3355" t="str">
            <v>C044934</v>
          </cell>
          <cell r="B3355">
            <v>5310</v>
          </cell>
          <cell r="D3355" t="str">
            <v>FAYMT 13 GENERATOR</v>
          </cell>
          <cell r="E3355" t="str">
            <v>P_Electric GenPlant Fac IT Share MA</v>
          </cell>
          <cell r="G3355" t="str">
            <v>NONE</v>
          </cell>
          <cell r="H3355" t="str">
            <v>NONE</v>
          </cell>
          <cell r="M3355" t="str">
            <v>Specific</v>
          </cell>
          <cell r="O3355" t="str">
            <v>open</v>
          </cell>
          <cell r="Q3355" t="str">
            <v>C44934</v>
          </cell>
          <cell r="R3355">
            <v>41187</v>
          </cell>
          <cell r="S3355" t="str">
            <v>hutton</v>
          </cell>
          <cell r="U3355" t="str">
            <v xml:space="preserve">NEW GENERATOR AND RADIOS AT FAY MOUNTAIN </v>
          </cell>
          <cell r="V3355" t="str">
            <v xml:space="preserve">  </v>
          </cell>
          <cell r="W3355" t="str">
            <v>NEW GENERATOR AND RADIOS AT FAY MOUNTAIN</v>
          </cell>
          <cell r="X3355" t="str">
            <v>Facilities Mgmt</v>
          </cell>
          <cell r="Y3355" t="str">
            <v>37005310E</v>
          </cell>
          <cell r="Z3355" t="str">
            <v>MAE1000 - MA Electric Distribution PC</v>
          </cell>
          <cell r="AA3355" t="str">
            <v>NONE</v>
          </cell>
          <cell r="AB3355" t="str">
            <v>FAY MOUNTAIN COMMUNICATION SITE</v>
          </cell>
          <cell r="AC3355" t="str">
            <v>A0 C1 X0</v>
          </cell>
          <cell r="AE3355">
            <v>2</v>
          </cell>
          <cell r="AF3355" t="str">
            <v>2</v>
          </cell>
          <cell r="AG3355">
            <v>41187</v>
          </cell>
          <cell r="AH3355">
            <v>50001</v>
          </cell>
        </row>
        <row r="3356">
          <cell r="A3356" t="str">
            <v>C044935</v>
          </cell>
          <cell r="B3356">
            <v>5310</v>
          </cell>
          <cell r="D3356" t="str">
            <v>DG Service to Nexamp, Rutland</v>
          </cell>
          <cell r="E3356" t="str">
            <v>P_Electric GenPlant Fac IT Share MA</v>
          </cell>
          <cell r="G3356" t="str">
            <v>NONE</v>
          </cell>
          <cell r="H3356" t="str">
            <v>NONE</v>
          </cell>
          <cell r="J3356" t="str">
            <v>Statutory/Regulatory</v>
          </cell>
          <cell r="K3356" t="str">
            <v>D_Non-REP SUB OTHER</v>
          </cell>
          <cell r="L3356" t="str">
            <v>Distributed Generation</v>
          </cell>
          <cell r="O3356" t="str">
            <v>cancelled</v>
          </cell>
          <cell r="Q3356" t="str">
            <v>C44935</v>
          </cell>
          <cell r="R3356">
            <v>41187</v>
          </cell>
          <cell r="S3356" t="str">
            <v>teixei</v>
          </cell>
          <cell r="U3356" t="str">
            <v>Install new 15kV feeder at the Treasure Valley substation, Rutland to provide service to 5MW of PV generation to be installed by Nexamp on Pleasantdale Rd., Rutland.</v>
          </cell>
          <cell r="V3356" t="str">
            <v xml:space="preserve">  </v>
          </cell>
          <cell r="W3356" t="str">
            <v>Nexamp LLC has requested service to 5MW of PV generation on Pleasantdale Rd. in Rutland, MA. This will require a new dedicated 15kV feeder from the Treasure Valley substation in Paxton and 3V0 protection at the substation. The new feeder will consist of 4</v>
          </cell>
          <cell r="X3356" t="str">
            <v>Facilities Mgmt</v>
          </cell>
          <cell r="Y3356" t="str">
            <v>37005310E</v>
          </cell>
          <cell r="Z3356" t="str">
            <v>MAE1000 - MA Electric Distribution PC</v>
          </cell>
          <cell r="AA3356" t="str">
            <v>NONE</v>
          </cell>
          <cell r="AB3356" t="str">
            <v>SUB #55 TREASURE VALLEY,PAXTON</v>
          </cell>
          <cell r="AE3356">
            <v>1</v>
          </cell>
          <cell r="AK3356">
            <v>41192</v>
          </cell>
        </row>
        <row r="3357">
          <cell r="A3357" t="str">
            <v>C045093</v>
          </cell>
          <cell r="B3357">
            <v>5310</v>
          </cell>
          <cell r="D3357" t="str">
            <v xml:space="preserve">BEV13 GAS BLDG DEMOLITION AND SITE </v>
          </cell>
          <cell r="E3357" t="str">
            <v>P_Electric GenPlant Fac IT Share MA</v>
          </cell>
          <cell r="G3357" t="str">
            <v>NONE</v>
          </cell>
          <cell r="H3357" t="str">
            <v>NONE</v>
          </cell>
          <cell r="O3357" t="str">
            <v>cancelled</v>
          </cell>
          <cell r="Q3357" t="str">
            <v>C45093</v>
          </cell>
          <cell r="R3357">
            <v>41199</v>
          </cell>
          <cell r="S3357" t="str">
            <v>hutton</v>
          </cell>
          <cell r="U3357" t="str">
            <v>DEMOLISH GAS BUILDINGS THAT HAVE BEEN VACATED AND PERFORM IMPROVEMENTS TO THE YARD FOR BETTER &amp; SAFER USE.  tHIS PROJECT WILL BE DIVIDED INTO 2 PHASES THAT WILL BE COORDINATED WITH THE SIR GROUPS REMEDIATIONS OF THE SITE.  PHASE 2 WILL OCCUR AFTER THE REM</v>
          </cell>
          <cell r="V3357" t="str">
            <v>Replaced with C050339.</v>
          </cell>
          <cell r="W3357" t="str">
            <v>THE BUILDINGS ARE NO LONGER REQUIRED TO SUPPORT GAS OPERATIONS AT THIS LOCATION AS A RESULT OF THE RECENT CONSOLIDATION OF THE PERSONNEL TO THE ADJACENT ELECTRIC OPERATIONS SITE AND WILL BE DEMOLISHED TO MAKE BETTER USE OF THE SITE.  tHE INCREASE IN SPACE</v>
          </cell>
          <cell r="X3357" t="str">
            <v>Facilities Mgmt</v>
          </cell>
          <cell r="Y3357" t="str">
            <v>37005310E</v>
          </cell>
          <cell r="Z3357" t="str">
            <v>MAE1000 - MA Electric Distribution PC</v>
          </cell>
          <cell r="AA3357" t="str">
            <v>NONE</v>
          </cell>
          <cell r="AB3357" t="str">
            <v>DISTRIBUTION BLDG - RIVER STREET, B</v>
          </cell>
          <cell r="AE3357">
            <v>0</v>
          </cell>
          <cell r="AK3357">
            <v>41451</v>
          </cell>
        </row>
        <row r="3358">
          <cell r="A3358" t="str">
            <v>C045200</v>
          </cell>
          <cell r="B3358">
            <v>5310</v>
          </cell>
          <cell r="D3358" t="str">
            <v>2422 ACR</v>
          </cell>
          <cell r="E3358" t="str">
            <v>P_Electric Sub-Transmission Line MA</v>
          </cell>
          <cell r="G3358" t="str">
            <v>NONE</v>
          </cell>
          <cell r="H3358" t="str">
            <v>NONE</v>
          </cell>
          <cell r="J3358" t="str">
            <v>Asset Condition</v>
          </cell>
          <cell r="K3358" t="str">
            <v>T_Other Asset Condition</v>
          </cell>
          <cell r="L3358" t="str">
            <v>Reliability - Trans</v>
          </cell>
          <cell r="O3358" t="str">
            <v>initiated</v>
          </cell>
          <cell r="Q3358" t="str">
            <v>C45200</v>
          </cell>
          <cell r="R3358">
            <v>41208</v>
          </cell>
          <cell r="S3358" t="str">
            <v>blanca</v>
          </cell>
          <cell r="U3358" t="str">
            <v>2422 Asset Condition Refurbishment project to address condition issues and reliability concerns</v>
          </cell>
          <cell r="V3358" t="str">
            <v xml:space="preserve">  </v>
          </cell>
          <cell r="W3358" t="str">
            <v>Address reliability and condition issues on the entire line based on the scope of work outlined by the Preliminary Survey &amp; Investigation (PS&amp;I)</v>
          </cell>
          <cell r="X3358" t="str">
            <v>Conversion Only</v>
          </cell>
          <cell r="Y3358" t="str">
            <v>99995310T</v>
          </cell>
          <cell r="Z3358" t="str">
            <v>FRT5000 - FR Transmission Profit Center</v>
          </cell>
          <cell r="AA3358" t="str">
            <v>NONE</v>
          </cell>
          <cell r="AB3358" t="str">
            <v>2422-2423 FDR NORTH WEYMOUTH - E WE</v>
          </cell>
          <cell r="AC3358" t="str">
            <v>A0 C0 X0</v>
          </cell>
          <cell r="AE3358">
            <v>0</v>
          </cell>
        </row>
        <row r="3359">
          <cell r="A3359" t="str">
            <v>C045205</v>
          </cell>
          <cell r="B3359">
            <v>5310</v>
          </cell>
          <cell r="D3359" t="str">
            <v>2377N ACR</v>
          </cell>
          <cell r="E3359" t="str">
            <v>P_Electric Sub-Transmission Line MA</v>
          </cell>
          <cell r="G3359" t="str">
            <v>NONE</v>
          </cell>
          <cell r="H3359" t="str">
            <v>&lt;Select a value&gt;</v>
          </cell>
          <cell r="J3359" t="str">
            <v>Asset Condition</v>
          </cell>
          <cell r="K3359" t="str">
            <v>T_Other Asset Condition</v>
          </cell>
          <cell r="L3359" t="str">
            <v>Reliability - Trans</v>
          </cell>
          <cell r="O3359" t="str">
            <v>initiated</v>
          </cell>
          <cell r="Q3359" t="str">
            <v>C45205</v>
          </cell>
          <cell r="R3359">
            <v>41208</v>
          </cell>
          <cell r="S3359" t="str">
            <v>blanca</v>
          </cell>
          <cell r="U3359" t="str">
            <v>2377N line Asset Condition Refurbishment project to address reliability concerns and condition issues</v>
          </cell>
          <cell r="V3359" t="str">
            <v xml:space="preserve">  </v>
          </cell>
          <cell r="W3359" t="str">
            <v>Address reliability and condition issues on the entire line based on the scope of work outlined by the Preliminary Survey &amp; Investigation (PS&amp;I)</v>
          </cell>
          <cell r="X3359" t="str">
            <v>Conversion Only</v>
          </cell>
          <cell r="Y3359" t="str">
            <v>99995310T</v>
          </cell>
          <cell r="Z3359" t="str">
            <v>FRT5000 - FR Transmission Profit Center</v>
          </cell>
          <cell r="AA3359" t="str">
            <v>NONE</v>
          </cell>
          <cell r="AB3359" t="str">
            <v xml:space="preserve">COMPANY 5310 LEVEL ELECT DIST </v>
          </cell>
          <cell r="AC3359" t="str">
            <v>A0 C0 X0</v>
          </cell>
          <cell r="AE3359">
            <v>0</v>
          </cell>
        </row>
        <row r="3360">
          <cell r="A3360" t="str">
            <v>C045213</v>
          </cell>
          <cell r="B3360">
            <v>5310</v>
          </cell>
          <cell r="D3360" t="str">
            <v>BRK13 STORM ROOM EXPANSION</v>
          </cell>
          <cell r="E3360" t="str">
            <v>P_Electric GenPlant Fac IT Share MA</v>
          </cell>
          <cell r="G3360" t="str">
            <v>NONE</v>
          </cell>
          <cell r="H3360" t="str">
            <v>NONE</v>
          </cell>
          <cell r="I3360" t="str">
            <v>HUTTON, REBEKAH</v>
          </cell>
          <cell r="M3360" t="str">
            <v>Specific</v>
          </cell>
          <cell r="O3360" t="str">
            <v>open</v>
          </cell>
          <cell r="Q3360" t="str">
            <v>C45213</v>
          </cell>
          <cell r="R3360">
            <v>41211</v>
          </cell>
          <cell r="S3360" t="str">
            <v>hutton</v>
          </cell>
          <cell r="U3360" t="str">
            <v>WORK INCLUDES DEMO, METAL FRAMING. INSTALL TWO DRYWALLS, RELOCATE FIRE STROBE LIGHT , INSTALL NEW ELECTRIC OUTLETS AND VOICE/DATA, NEW CARPET AND HARDWARE TO HANG THE TV MONITORS</v>
          </cell>
          <cell r="V3360" t="str">
            <v xml:space="preserve">  </v>
          </cell>
          <cell r="W3360" t="str">
            <v xml:space="preserve">  </v>
          </cell>
          <cell r="X3360" t="str">
            <v>Facilities Mgmt</v>
          </cell>
          <cell r="Y3360" t="str">
            <v>37005310E</v>
          </cell>
          <cell r="Z3360" t="str">
            <v>MAE1000 - MA Electric Distribution PC</v>
          </cell>
          <cell r="AA3360" t="str">
            <v>NONE</v>
          </cell>
          <cell r="AB3360" t="str">
            <v>MULBERRY STREET OPERATIONS BUILDING</v>
          </cell>
          <cell r="AC3360" t="str">
            <v>A1 C0 X0</v>
          </cell>
          <cell r="AE3360">
            <v>2</v>
          </cell>
          <cell r="AF3360" t="str">
            <v>2</v>
          </cell>
          <cell r="AG3360">
            <v>41620</v>
          </cell>
          <cell r="AH3360">
            <v>160000</v>
          </cell>
        </row>
        <row r="3361">
          <cell r="A3361" t="str">
            <v>C045273</v>
          </cell>
          <cell r="B3361">
            <v>5310</v>
          </cell>
          <cell r="D3361" t="str">
            <v>WPI - Dorm</v>
          </cell>
          <cell r="E3361" t="str">
            <v>P_Electric Distribution Line MA</v>
          </cell>
          <cell r="G3361" t="str">
            <v>NONE</v>
          </cell>
          <cell r="H3361" t="str">
            <v>&lt;Select a value&gt;</v>
          </cell>
          <cell r="I3361" t="str">
            <v>PATTERSON, JAMES</v>
          </cell>
          <cell r="J3361" t="str">
            <v>Statutory/Regulatory</v>
          </cell>
          <cell r="K3361" t="str">
            <v>D_Non-REP LINE OTHER</v>
          </cell>
          <cell r="L3361" t="str">
            <v>New Business - Commercial</v>
          </cell>
          <cell r="M3361" t="str">
            <v>Specific</v>
          </cell>
          <cell r="O3361" t="str">
            <v>open</v>
          </cell>
          <cell r="R3361">
            <v>41239</v>
          </cell>
          <cell r="S3361" t="str">
            <v>moarka</v>
          </cell>
          <cell r="U3361" t="str">
            <v>Requesting $15k in preliminary design &amp; engineering costs for new dorm at WPI.  Scope and costs to be updated by Design Supv upon design complete.  Please see WR 12923593.</v>
          </cell>
          <cell r="V3361" t="str">
            <v>Resanction 15k to 240k - Jim Patterson Document attached details on justification and scope tab</v>
          </cell>
          <cell r="W3361" t="str">
            <v xml:space="preserve">  </v>
          </cell>
          <cell r="X3361" t="str">
            <v>Asset Owner-Dist</v>
          </cell>
          <cell r="Y3361" t="str">
            <v>44655310E</v>
          </cell>
          <cell r="Z3361" t="str">
            <v>MAE1000 - MA Electric Distribution PC</v>
          </cell>
          <cell r="AA3361" t="str">
            <v>NONE</v>
          </cell>
          <cell r="AB3361" t="str">
            <v>MASS PLANT - MA 5310 - MAE1000</v>
          </cell>
          <cell r="AC3361" t="str">
            <v>A1 C0 X0</v>
          </cell>
          <cell r="AE3361">
            <v>2</v>
          </cell>
          <cell r="AF3361" t="str">
            <v>2</v>
          </cell>
          <cell r="AG3361">
            <v>41487</v>
          </cell>
          <cell r="AH3361">
            <v>240000</v>
          </cell>
        </row>
        <row r="3362">
          <cell r="A3362" t="str">
            <v>C045376</v>
          </cell>
          <cell r="B3362">
            <v>5310</v>
          </cell>
          <cell r="D3362" t="str">
            <v>Lawrence #1 23 kV Line Work 2326</v>
          </cell>
          <cell r="E3362" t="str">
            <v>P_Electric Distribution Line MA</v>
          </cell>
          <cell r="G3362" t="str">
            <v>NONE</v>
          </cell>
          <cell r="H3362" t="str">
            <v>&lt;Select a value&gt;</v>
          </cell>
          <cell r="I3362" t="str">
            <v>EMBRIANO, JOHN</v>
          </cell>
          <cell r="J3362" t="str">
            <v>System Capacity &amp; Performance</v>
          </cell>
          <cell r="K3362" t="str">
            <v>D_Non-REP LINE OTHER</v>
          </cell>
          <cell r="L3362" t="str">
            <v>Subtransmission Line</v>
          </cell>
          <cell r="M3362" t="str">
            <v>Specific</v>
          </cell>
          <cell r="O3362" t="str">
            <v>open</v>
          </cell>
          <cell r="R3362">
            <v>41242</v>
          </cell>
          <cell r="S3362" t="str">
            <v>prifte</v>
          </cell>
          <cell r="U3362" t="str">
            <v xml:space="preserve">Replace the 2326 X &amp; Y cables at the Lawrence #1 substation. This work is in support of a substation project feeding a new breaker and T-3 transformer. None of the substation or distribution prints accurately reflect the existing condition. From a survey </v>
          </cell>
          <cell r="V3362" t="str">
            <v>Re-Sanction from $50K to $120K from John Embriano. document attached and details on the justification and scope tab.</v>
          </cell>
          <cell r="W3362" t="str">
            <v xml:space="preserve">  </v>
          </cell>
          <cell r="X3362" t="str">
            <v>Asset Owner-Dist</v>
          </cell>
          <cell r="Y3362" t="str">
            <v>44655310E</v>
          </cell>
          <cell r="Z3362" t="str">
            <v>MAE1000 - MA Electric Distribution PC</v>
          </cell>
          <cell r="AA3362" t="str">
            <v>NONE</v>
          </cell>
          <cell r="AB3362" t="str">
            <v>MASS PLANT - MA 5310 - MAE1000</v>
          </cell>
          <cell r="AC3362" t="str">
            <v>A2 C0 X0</v>
          </cell>
          <cell r="AE3362">
            <v>2</v>
          </cell>
          <cell r="AF3362" t="str">
            <v>2</v>
          </cell>
          <cell r="AG3362">
            <v>41498</v>
          </cell>
          <cell r="AH3362">
            <v>120000</v>
          </cell>
        </row>
        <row r="3363">
          <cell r="A3363" t="str">
            <v>C045419</v>
          </cell>
          <cell r="B3363">
            <v>5310</v>
          </cell>
          <cell r="D3363" t="str">
            <v>Webster T101 NeutralReac-Worc Study</v>
          </cell>
          <cell r="E3363" t="str">
            <v>P_Electric Distribution Sub MA</v>
          </cell>
          <cell r="G3363" t="str">
            <v>NONE</v>
          </cell>
          <cell r="H3363" t="str">
            <v>&lt;Select a value&gt;</v>
          </cell>
          <cell r="J3363" t="str">
            <v>Asset Condition</v>
          </cell>
          <cell r="L3363" t="str">
            <v>Asset Replacement</v>
          </cell>
          <cell r="M3363" t="str">
            <v>Specific</v>
          </cell>
          <cell r="O3363" t="str">
            <v>open</v>
          </cell>
          <cell r="R3363">
            <v>41246</v>
          </cell>
          <cell r="S3363" t="str">
            <v>saenzj</v>
          </cell>
          <cell r="U3363" t="str">
            <v>After the rebuild of Vernon Hill Substation is complete, replace the Transformer #101 neutral reactor with a 2.8 ohm neutral reactor.  Remove the 13.8kV grounding bank with reference number 021604. Purchase spare 2.8ohm neutral reactor for Webster, Vernon</v>
          </cell>
          <cell r="V3363" t="str">
            <v xml:space="preserve">  </v>
          </cell>
          <cell r="W3363" t="str">
            <v xml:space="preserve">  </v>
          </cell>
          <cell r="X3363" t="str">
            <v>Ntwrk Strat-NE Elec</v>
          </cell>
          <cell r="Y3363" t="str">
            <v>40305310E</v>
          </cell>
          <cell r="Z3363" t="str">
            <v>MAE1000 - MA Electric Distribution PC</v>
          </cell>
          <cell r="AA3363" t="str">
            <v>NONE</v>
          </cell>
          <cell r="AB3363" t="str">
            <v>SUB #6 WEBSTER ST, WORCESTER</v>
          </cell>
          <cell r="AC3363" t="str">
            <v>A1 C0 X0</v>
          </cell>
          <cell r="AE3363">
            <v>1</v>
          </cell>
          <cell r="AF3363" t="str">
            <v>1</v>
          </cell>
          <cell r="AG3363">
            <v>41285</v>
          </cell>
          <cell r="AH3363">
            <v>300000</v>
          </cell>
        </row>
        <row r="3364">
          <cell r="A3364" t="str">
            <v>C045479</v>
          </cell>
          <cell r="B3364">
            <v>5310</v>
          </cell>
          <cell r="D3364" t="str">
            <v>DG Hubbardston Solar (MA-2467)-Line</v>
          </cell>
          <cell r="E3364" t="str">
            <v>P_Electric Distribution Line MA</v>
          </cell>
          <cell r="G3364" t="str">
            <v>NONE</v>
          </cell>
          <cell r="H3364" t="str">
            <v>NONE</v>
          </cell>
          <cell r="O3364" t="str">
            <v>initiated</v>
          </cell>
          <cell r="R3364">
            <v>41249</v>
          </cell>
          <cell r="S3364" t="str">
            <v>teixei</v>
          </cell>
          <cell r="U3364" t="str">
            <v>OH line construction to provide DG service to Hubbardston Sola (MA-2467), 95 Williamsville Rd, Hubbardston, MA.</v>
          </cell>
          <cell r="V3364" t="str">
            <v>There is an associated Substation project at the Barre Sub for 3Vo protection.</v>
          </cell>
          <cell r="W3364" t="str">
            <v xml:space="preserve">  </v>
          </cell>
          <cell r="X3364" t="str">
            <v>Retail Connections</v>
          </cell>
          <cell r="Y3364" t="str">
            <v>42055310E</v>
          </cell>
          <cell r="Z3364" t="str">
            <v>MAE1000 - MA Electric Distribution PC</v>
          </cell>
          <cell r="AA3364" t="str">
            <v>NONE</v>
          </cell>
          <cell r="AB3364" t="str">
            <v>MASS PLANT - MA 5310 - MAE1000</v>
          </cell>
          <cell r="AC3364" t="str">
            <v>A0 C0 X0</v>
          </cell>
          <cell r="AE3364">
            <v>0</v>
          </cell>
        </row>
        <row r="3365">
          <cell r="A3365" t="str">
            <v>C045524</v>
          </cell>
          <cell r="B3365">
            <v>5310</v>
          </cell>
          <cell r="D3365" t="str">
            <v>Service to St Anne's Hospital</v>
          </cell>
          <cell r="E3365" t="str">
            <v>P_Electric Distribution Line MA</v>
          </cell>
          <cell r="G3365" t="str">
            <v>NONE</v>
          </cell>
          <cell r="H3365" t="str">
            <v>11</v>
          </cell>
          <cell r="J3365" t="str">
            <v>Statutory/Regulatory</v>
          </cell>
          <cell r="L3365" t="str">
            <v>New Business - Commercial</v>
          </cell>
          <cell r="M3365" t="str">
            <v>Specific</v>
          </cell>
          <cell r="O3365" t="str">
            <v>open</v>
          </cell>
          <cell r="R3365">
            <v>41250</v>
          </cell>
          <cell r="S3365" t="str">
            <v>montal</v>
          </cell>
          <cell r="U3365" t="str">
            <v>Install 1000kVA padmount, replace 2500kVA, Install 600 C.F. of 1000kcmil UG Primary</v>
          </cell>
          <cell r="V3365" t="str">
            <v xml:space="preserve">  </v>
          </cell>
          <cell r="W3365" t="str">
            <v xml:space="preserve">  </v>
          </cell>
          <cell r="X3365" t="str">
            <v>Dist Design-NE South</v>
          </cell>
          <cell r="Y3365" t="str">
            <v>41255310E</v>
          </cell>
          <cell r="Z3365" t="str">
            <v>MAE1000 - MA Electric Distribution PC</v>
          </cell>
          <cell r="AA3365" t="str">
            <v>NONE</v>
          </cell>
          <cell r="AB3365" t="str">
            <v>MASS PLANT - MA 5310 - MAE1000</v>
          </cell>
          <cell r="AC3365" t="str">
            <v>A1 C0 X0</v>
          </cell>
          <cell r="AE3365">
            <v>1</v>
          </cell>
          <cell r="AF3365" t="str">
            <v>1</v>
          </cell>
          <cell r="AG3365">
            <v>41253</v>
          </cell>
          <cell r="AH3365">
            <v>123119.34</v>
          </cell>
        </row>
        <row r="3366">
          <cell r="A3366" t="str">
            <v>C045526</v>
          </cell>
          <cell r="B3366">
            <v>5310</v>
          </cell>
          <cell r="D3366" t="str">
            <v>UG Commerical Dev - Wrentham Ma</v>
          </cell>
          <cell r="E3366" t="str">
            <v>P_Electric Distribution Line MA</v>
          </cell>
          <cell r="G3366" t="str">
            <v>NONE</v>
          </cell>
          <cell r="H3366" t="str">
            <v>NONE</v>
          </cell>
          <cell r="M3366" t="str">
            <v>Specific</v>
          </cell>
          <cell r="O3366" t="str">
            <v>open</v>
          </cell>
          <cell r="R3366">
            <v>41250</v>
          </cell>
          <cell r="S3366" t="str">
            <v>montal</v>
          </cell>
          <cell r="U3366" t="str">
            <v>National Grid to install (1) 75 KVA , (3) 150 KVA, (1) 300 KVA Pad mount transformers, 3,205 Circuit feet of 3/C #2 AL UG Primary Cable, Frame (2) 3-Phase Riser Poles, Transfer (1) 600 AMP L/B Tie Switch and provide all miscellaneous OH and UG Termination</v>
          </cell>
          <cell r="V3366" t="str">
            <v xml:space="preserve">  </v>
          </cell>
          <cell r="W3366" t="str">
            <v xml:space="preserve">  </v>
          </cell>
          <cell r="X3366" t="str">
            <v>Asset Owner-Dist</v>
          </cell>
          <cell r="Y3366" t="str">
            <v>44655310E</v>
          </cell>
          <cell r="Z3366" t="str">
            <v>MAE1000 - MA Electric Distribution PC</v>
          </cell>
          <cell r="AA3366" t="str">
            <v>NONE</v>
          </cell>
          <cell r="AB3366" t="str">
            <v>MASS PLANT - MA 5310 - MAE1000</v>
          </cell>
          <cell r="AC3366" t="str">
            <v>A0 C1 X0</v>
          </cell>
          <cell r="AE3366">
            <v>1</v>
          </cell>
          <cell r="AF3366" t="str">
            <v>1</v>
          </cell>
          <cell r="AG3366">
            <v>41253</v>
          </cell>
          <cell r="AH3366">
            <v>125399</v>
          </cell>
        </row>
        <row r="3367">
          <cell r="A3367" t="str">
            <v>C045530</v>
          </cell>
          <cell r="B3367">
            <v>5310</v>
          </cell>
          <cell r="C3367" t="str">
            <v>Massachusetts - East</v>
          </cell>
          <cell r="D3367" t="str">
            <v>Wrentham-Poles 2284 Line Plainvl</v>
          </cell>
          <cell r="E3367" t="str">
            <v>P_Electric Distribution Line MA</v>
          </cell>
          <cell r="G3367" t="str">
            <v>39</v>
          </cell>
          <cell r="H3367" t="str">
            <v>11</v>
          </cell>
          <cell r="I3367" t="str">
            <v>CONSTABLE, RYAN</v>
          </cell>
          <cell r="J3367" t="str">
            <v>Asset Condition</v>
          </cell>
          <cell r="K3367" t="str">
            <v>D_Non-REP LINE OTHER</v>
          </cell>
          <cell r="L3367" t="str">
            <v>Asset Replacement</v>
          </cell>
          <cell r="M3367" t="str">
            <v>Specific</v>
          </cell>
          <cell r="N3367" t="str">
            <v>New Eng - Sub-T Asset Replacement</v>
          </cell>
          <cell r="O3367" t="str">
            <v>open</v>
          </cell>
          <cell r="R3367">
            <v>41253</v>
          </cell>
          <cell r="S3367" t="str">
            <v>thomp</v>
          </cell>
          <cell r="U3367" t="str">
            <v>Review Pole height &amp; class &amp; condition on Union Loop 23 kV Supply System</v>
          </cell>
          <cell r="V3367" t="str">
            <v>2284 Line from S Wrentham Sub to Plainville Sub, 5.56 mi</v>
          </cell>
          <cell r="W3367" t="str">
            <v xml:space="preserve">  </v>
          </cell>
          <cell r="X3367" t="str">
            <v>Dist Design-NE South</v>
          </cell>
          <cell r="Y3367" t="str">
            <v>41255310E</v>
          </cell>
          <cell r="Z3367" t="str">
            <v>MAE1000 - MA Electric Distribution PC</v>
          </cell>
          <cell r="AA3367" t="str">
            <v>NONE</v>
          </cell>
          <cell r="AB3367" t="str">
            <v>MASS PLANT - MA 5310 - MAE1000</v>
          </cell>
          <cell r="AC3367" t="str">
            <v>A1 C0 X0</v>
          </cell>
          <cell r="AE3367">
            <v>1</v>
          </cell>
          <cell r="AF3367" t="str">
            <v>1</v>
          </cell>
          <cell r="AG3367">
            <v>41263</v>
          </cell>
          <cell r="AH3367">
            <v>15600</v>
          </cell>
        </row>
        <row r="3368">
          <cell r="A3368" t="str">
            <v>C045532</v>
          </cell>
          <cell r="B3368">
            <v>5310</v>
          </cell>
          <cell r="C3368" t="str">
            <v>Distribution - NE South</v>
          </cell>
          <cell r="D3368" t="str">
            <v>Wrentham-Poles 2289 Line Pln-Man</v>
          </cell>
          <cell r="E3368" t="str">
            <v>P_Electric Distribution Line MA</v>
          </cell>
          <cell r="G3368" t="str">
            <v>39</v>
          </cell>
          <cell r="H3368" t="str">
            <v>11</v>
          </cell>
          <cell r="I3368" t="str">
            <v>CONSTABLE, RYAN</v>
          </cell>
          <cell r="J3368" t="str">
            <v>Asset Condition</v>
          </cell>
          <cell r="K3368" t="str">
            <v>D_Non-REP LINE OTHER</v>
          </cell>
          <cell r="L3368" t="str">
            <v>Asset Replacement</v>
          </cell>
          <cell r="M3368" t="str">
            <v>Specific</v>
          </cell>
          <cell r="N3368" t="str">
            <v>New Eng - Sub-T Asset Replacement</v>
          </cell>
          <cell r="O3368" t="str">
            <v>open</v>
          </cell>
          <cell r="R3368">
            <v>41253</v>
          </cell>
          <cell r="S3368" t="str">
            <v>thomp</v>
          </cell>
          <cell r="U3368" t="str">
            <v>Review Pole height &amp; Class &amp; condition on Union Loop 23 kV Supply System</v>
          </cell>
          <cell r="V3368" t="str">
            <v>2289 line from Plainville to Mansfield, 7.05 mi</v>
          </cell>
          <cell r="W3368" t="str">
            <v xml:space="preserve">  </v>
          </cell>
          <cell r="X3368" t="str">
            <v>Dist Design-NE South</v>
          </cell>
          <cell r="Y3368" t="str">
            <v>41255310E</v>
          </cell>
          <cell r="Z3368" t="str">
            <v>MAE1000 - MA Electric Distribution PC</v>
          </cell>
          <cell r="AA3368" t="str">
            <v>NONE</v>
          </cell>
          <cell r="AB3368" t="str">
            <v>MASS PLANT - MA 5310 - MAE1000</v>
          </cell>
          <cell r="AC3368" t="str">
            <v>A1 C0 X0</v>
          </cell>
          <cell r="AE3368">
            <v>1</v>
          </cell>
          <cell r="AF3368" t="str">
            <v>1</v>
          </cell>
          <cell r="AG3368">
            <v>41263</v>
          </cell>
          <cell r="AH3368">
            <v>19700</v>
          </cell>
        </row>
        <row r="3369">
          <cell r="A3369" t="str">
            <v>C045534</v>
          </cell>
          <cell r="B3369">
            <v>5310</v>
          </cell>
          <cell r="D3369" t="str">
            <v>Wrenthm-Poles 2287 Line Wrenthm</v>
          </cell>
          <cell r="E3369" t="str">
            <v>P_Electric Distribution Line MA</v>
          </cell>
          <cell r="G3369" t="str">
            <v>NONE</v>
          </cell>
          <cell r="H3369" t="str">
            <v>NONE</v>
          </cell>
          <cell r="O3369" t="str">
            <v>cancelled</v>
          </cell>
          <cell r="R3369">
            <v>41253</v>
          </cell>
          <cell r="S3369" t="str">
            <v>thomp</v>
          </cell>
          <cell r="U3369" t="str">
            <v>Review pole height &amp; class &amp; condition on Union Loop 23 kV Supply System</v>
          </cell>
          <cell r="V3369" t="str">
            <v>2287 Line from Wrentham to Foxboro #1, 5.39 mi</v>
          </cell>
          <cell r="W3369" t="str">
            <v xml:space="preserve">  </v>
          </cell>
          <cell r="X3369" t="str">
            <v>Dist Design-NE South</v>
          </cell>
          <cell r="Y3369" t="str">
            <v>41255310E</v>
          </cell>
          <cell r="Z3369" t="str">
            <v>MAE1000 - MA Electric Distribution PC</v>
          </cell>
          <cell r="AA3369" t="str">
            <v>NONE</v>
          </cell>
          <cell r="AB3369" t="str">
            <v>MASS PLANT - MA 5310 - MAE1000</v>
          </cell>
          <cell r="AE3369">
            <v>0</v>
          </cell>
          <cell r="AK3369">
            <v>41491</v>
          </cell>
        </row>
        <row r="3370">
          <cell r="A3370" t="str">
            <v>C045537</v>
          </cell>
          <cell r="B3370">
            <v>5310</v>
          </cell>
          <cell r="C3370" t="str">
            <v>Distribution - NE South</v>
          </cell>
          <cell r="D3370" t="str">
            <v>Wrentham-Poles 2287 Line Wren-Foxb</v>
          </cell>
          <cell r="E3370" t="str">
            <v>P_Electric Distribution Line MA</v>
          </cell>
          <cell r="G3370" t="str">
            <v>41</v>
          </cell>
          <cell r="H3370" t="str">
            <v>11</v>
          </cell>
          <cell r="I3370" t="str">
            <v>CONSTABLE, RYAN</v>
          </cell>
          <cell r="J3370" t="str">
            <v>Asset Condition</v>
          </cell>
          <cell r="K3370" t="str">
            <v>D_Non-REP LINE OTHER</v>
          </cell>
          <cell r="L3370" t="str">
            <v>Asset Replacement</v>
          </cell>
          <cell r="M3370" t="str">
            <v>Specific</v>
          </cell>
          <cell r="N3370" t="str">
            <v>New Eng - Sub-T Asset Replacement</v>
          </cell>
          <cell r="O3370" t="str">
            <v>open</v>
          </cell>
          <cell r="R3370">
            <v>41253</v>
          </cell>
          <cell r="S3370" t="str">
            <v>thomp</v>
          </cell>
          <cell r="U3370" t="str">
            <v>Review pole heights &amp; class &amp; condition on Union Loop 23 kV Supply System</v>
          </cell>
          <cell r="V3370" t="str">
            <v>2287 Line from Old Wrentham Sub to Foxboro #1, 5.39 mi</v>
          </cell>
          <cell r="W3370" t="str">
            <v xml:space="preserve">  </v>
          </cell>
          <cell r="X3370" t="str">
            <v>Dist Design-NE South</v>
          </cell>
          <cell r="Y3370" t="str">
            <v>41255310E</v>
          </cell>
          <cell r="Z3370" t="str">
            <v>MAE1000 - MA Electric Distribution PC</v>
          </cell>
          <cell r="AA3370" t="str">
            <v>NONE</v>
          </cell>
          <cell r="AB3370" t="str">
            <v>MASS PLANT - MA 5310 - MAE1000</v>
          </cell>
          <cell r="AC3370" t="str">
            <v>A1 C0 X0</v>
          </cell>
          <cell r="AE3370">
            <v>1</v>
          </cell>
          <cell r="AF3370" t="str">
            <v>1</v>
          </cell>
          <cell r="AG3370">
            <v>41263</v>
          </cell>
          <cell r="AH3370">
            <v>15100</v>
          </cell>
        </row>
        <row r="3371">
          <cell r="A3371" t="str">
            <v>C045538</v>
          </cell>
          <cell r="B3371">
            <v>5310</v>
          </cell>
          <cell r="C3371" t="str">
            <v>Distribution - NE South</v>
          </cell>
          <cell r="D3371" t="str">
            <v>Wrentham-Poles 2284 P443-Frnkln</v>
          </cell>
          <cell r="E3371" t="str">
            <v>P_Electric Distribution Line MA</v>
          </cell>
          <cell r="G3371" t="str">
            <v>39</v>
          </cell>
          <cell r="H3371" t="str">
            <v>11</v>
          </cell>
          <cell r="I3371" t="str">
            <v>CONSTABLE, RYAN</v>
          </cell>
          <cell r="J3371" t="str">
            <v>Asset Condition</v>
          </cell>
          <cell r="K3371" t="str">
            <v>D_Non-REP LINE OTHER</v>
          </cell>
          <cell r="L3371" t="str">
            <v>Load Relief</v>
          </cell>
          <cell r="M3371" t="str">
            <v>Specific</v>
          </cell>
          <cell r="N3371" t="str">
            <v>New Eng - Sub-T Asset Replacement</v>
          </cell>
          <cell r="O3371" t="str">
            <v>open</v>
          </cell>
          <cell r="R3371">
            <v>41253</v>
          </cell>
          <cell r="S3371" t="str">
            <v>thomp</v>
          </cell>
          <cell r="U3371" t="str">
            <v>Review pole height &amp; calss &amp; condition on Union Loop 23 kV Supply System</v>
          </cell>
          <cell r="V3371" t="str">
            <v>2284 line on R/W from P443 to Franklin Substatn; 3.72 mi</v>
          </cell>
          <cell r="W3371" t="str">
            <v xml:space="preserve">  </v>
          </cell>
          <cell r="X3371" t="str">
            <v>Dist Design-NE South</v>
          </cell>
          <cell r="Y3371" t="str">
            <v>41255310E</v>
          </cell>
          <cell r="Z3371" t="str">
            <v>MAE1000 - MA Electric Distribution PC</v>
          </cell>
          <cell r="AA3371" t="str">
            <v>NONE</v>
          </cell>
          <cell r="AB3371" t="str">
            <v>MASS PLANT - MA 5310 - MAE1000</v>
          </cell>
          <cell r="AC3371" t="str">
            <v>A1 C0 X0</v>
          </cell>
          <cell r="AE3371">
            <v>1</v>
          </cell>
          <cell r="AF3371" t="str">
            <v>1</v>
          </cell>
          <cell r="AG3371">
            <v>41263</v>
          </cell>
          <cell r="AH3371">
            <v>10500</v>
          </cell>
        </row>
        <row r="3372">
          <cell r="A3372" t="str">
            <v>C045539</v>
          </cell>
          <cell r="B3372">
            <v>5310</v>
          </cell>
          <cell r="C3372" t="str">
            <v>Distribution - NE South</v>
          </cell>
          <cell r="D3372" t="str">
            <v>Attleboro-Poles 2274 Line Plnvl-Wes</v>
          </cell>
          <cell r="E3372" t="str">
            <v>P_Electric Distribution Line MA</v>
          </cell>
          <cell r="G3372" t="str">
            <v>39</v>
          </cell>
          <cell r="H3372" t="str">
            <v>11</v>
          </cell>
          <cell r="I3372" t="str">
            <v>CONSTABLE, RYAN</v>
          </cell>
          <cell r="J3372" t="str">
            <v>Asset Condition</v>
          </cell>
          <cell r="K3372" t="str">
            <v>D_Non-REP LINE OTHER</v>
          </cell>
          <cell r="L3372" t="str">
            <v>Asset Replacement</v>
          </cell>
          <cell r="M3372" t="str">
            <v>Specific</v>
          </cell>
          <cell r="O3372" t="str">
            <v>open</v>
          </cell>
          <cell r="R3372">
            <v>41253</v>
          </cell>
          <cell r="S3372" t="str">
            <v>thomp</v>
          </cell>
          <cell r="U3372" t="str">
            <v>Review pole height &amp; class &amp; condition on Union Loop 23 kV supply System</v>
          </cell>
          <cell r="V3372" t="str">
            <v>2274 Line from Plainville Sub to West St Sub; 4.96 mi</v>
          </cell>
          <cell r="W3372" t="str">
            <v xml:space="preserve">  </v>
          </cell>
          <cell r="X3372" t="str">
            <v>Dist Design-NE South</v>
          </cell>
          <cell r="Y3372" t="str">
            <v>41255310E</v>
          </cell>
          <cell r="Z3372" t="str">
            <v>MAE1000 - MA Electric Distribution PC</v>
          </cell>
          <cell r="AA3372" t="str">
            <v>04-Jan-13</v>
          </cell>
          <cell r="AB3372" t="str">
            <v>MASS PLANT - MA 5310 - MAE1000</v>
          </cell>
          <cell r="AC3372" t="str">
            <v>A1 C0 X0</v>
          </cell>
          <cell r="AE3372">
            <v>1</v>
          </cell>
          <cell r="AF3372" t="str">
            <v>1</v>
          </cell>
          <cell r="AG3372">
            <v>41263</v>
          </cell>
          <cell r="AH3372">
            <v>13900</v>
          </cell>
        </row>
        <row r="3373">
          <cell r="A3373" t="str">
            <v>C045540</v>
          </cell>
          <cell r="B3373">
            <v>5310</v>
          </cell>
          <cell r="C3373" t="str">
            <v>Distribution - NE South</v>
          </cell>
          <cell r="D3373" t="str">
            <v>Attleboro-2276 Line Chartly-Nortn</v>
          </cell>
          <cell r="E3373" t="str">
            <v>P_Electric Distribution Line MA</v>
          </cell>
          <cell r="G3373" t="str">
            <v>39</v>
          </cell>
          <cell r="H3373" t="str">
            <v>11</v>
          </cell>
          <cell r="I3373" t="str">
            <v>CONSTABLE, RYAN</v>
          </cell>
          <cell r="J3373" t="str">
            <v>Asset Condition</v>
          </cell>
          <cell r="K3373" t="str">
            <v>D_Non-REP LINE OTHER</v>
          </cell>
          <cell r="L3373" t="str">
            <v>Asset Replacement</v>
          </cell>
          <cell r="M3373" t="str">
            <v>Specific</v>
          </cell>
          <cell r="O3373" t="str">
            <v>open</v>
          </cell>
          <cell r="R3373">
            <v>41253</v>
          </cell>
          <cell r="S3373" t="str">
            <v>thomp</v>
          </cell>
          <cell r="U3373" t="str">
            <v>Review pole height &amp; class &amp; condition on Union Loop 23 kV Supply System</v>
          </cell>
          <cell r="V3373" t="str">
            <v>2276 Line from Charley Pond Sub - Norton Sub; 4.12 mi</v>
          </cell>
          <cell r="W3373" t="str">
            <v xml:space="preserve">  </v>
          </cell>
          <cell r="X3373" t="str">
            <v>Dist Design-NE South</v>
          </cell>
          <cell r="Y3373" t="str">
            <v>41255310E</v>
          </cell>
          <cell r="Z3373" t="str">
            <v>MAE1000 - MA Electric Distribution PC</v>
          </cell>
          <cell r="AA3373" t="str">
            <v>NONE</v>
          </cell>
          <cell r="AB3373" t="str">
            <v>MASS PLANT - MA 5310 - MAE1000</v>
          </cell>
          <cell r="AC3373" t="str">
            <v>A1 C0 X0</v>
          </cell>
          <cell r="AE3373">
            <v>1</v>
          </cell>
          <cell r="AF3373" t="str">
            <v>1</v>
          </cell>
          <cell r="AG3373">
            <v>41263</v>
          </cell>
          <cell r="AH3373">
            <v>11500</v>
          </cell>
        </row>
        <row r="3374">
          <cell r="A3374" t="str">
            <v>C045541</v>
          </cell>
          <cell r="B3374">
            <v>5310</v>
          </cell>
          <cell r="C3374" t="str">
            <v>Distribution - NE South</v>
          </cell>
          <cell r="D3374" t="str">
            <v>Attleboro-2246 Line Attl-S Attl</v>
          </cell>
          <cell r="E3374" t="str">
            <v>P_Electric Distribution Line MA</v>
          </cell>
          <cell r="G3374" t="str">
            <v>44</v>
          </cell>
          <cell r="H3374" t="str">
            <v>11</v>
          </cell>
          <cell r="I3374" t="str">
            <v>CONSTABLE, RYAN</v>
          </cell>
          <cell r="J3374" t="str">
            <v>Asset Condition</v>
          </cell>
          <cell r="K3374" t="str">
            <v>D_Non-REP LINE OTHER</v>
          </cell>
          <cell r="L3374" t="str">
            <v>Asset Replacement</v>
          </cell>
          <cell r="M3374" t="str">
            <v>Specific</v>
          </cell>
          <cell r="O3374" t="str">
            <v>open</v>
          </cell>
          <cell r="R3374">
            <v>41253</v>
          </cell>
          <cell r="S3374" t="str">
            <v>thomp</v>
          </cell>
          <cell r="U3374" t="str">
            <v>Review poles height &amp; class &amp; condition for Union Loop 23 kV Supply System</v>
          </cell>
          <cell r="V3374" t="str">
            <v>2246 Line from Attleboro Sub to S Attleboro Sub    ; 1 mi</v>
          </cell>
          <cell r="W3374" t="str">
            <v xml:space="preserve">  </v>
          </cell>
          <cell r="X3374" t="str">
            <v>Dist Design-NE South</v>
          </cell>
          <cell r="Y3374" t="str">
            <v>41255310E</v>
          </cell>
          <cell r="Z3374" t="str">
            <v>MAE1000 - MA Electric Distribution PC</v>
          </cell>
          <cell r="AA3374" t="str">
            <v>NONE</v>
          </cell>
          <cell r="AB3374" t="str">
            <v>MASS PLANT - MA 5310 - MAE1000</v>
          </cell>
          <cell r="AC3374" t="str">
            <v>A1 C0 X0</v>
          </cell>
          <cell r="AE3374">
            <v>1</v>
          </cell>
          <cell r="AF3374" t="str">
            <v>1</v>
          </cell>
          <cell r="AG3374">
            <v>41263</v>
          </cell>
          <cell r="AH3374">
            <v>2800</v>
          </cell>
        </row>
        <row r="3375">
          <cell r="A3375" t="str">
            <v>C045547</v>
          </cell>
          <cell r="B3375">
            <v>5310</v>
          </cell>
          <cell r="C3375" t="str">
            <v>Distribution - NE South</v>
          </cell>
          <cell r="D3375" t="str">
            <v>Attleboro-2248 Line West St to Reho</v>
          </cell>
          <cell r="E3375" t="str">
            <v>P_Electric Distribution Line MA</v>
          </cell>
          <cell r="G3375" t="str">
            <v>39</v>
          </cell>
          <cell r="H3375" t="str">
            <v>11</v>
          </cell>
          <cell r="I3375" t="str">
            <v>CONSTABLE, RYAN</v>
          </cell>
          <cell r="J3375" t="str">
            <v>Asset Condition</v>
          </cell>
          <cell r="K3375" t="str">
            <v>D_Non-REP LINE OTHER</v>
          </cell>
          <cell r="L3375" t="str">
            <v>Asset Replacement</v>
          </cell>
          <cell r="M3375" t="str">
            <v>Specific</v>
          </cell>
          <cell r="N3375" t="str">
            <v>New Eng - Sub-T Asset Replacement</v>
          </cell>
          <cell r="O3375" t="str">
            <v>open</v>
          </cell>
          <cell r="R3375">
            <v>41253</v>
          </cell>
          <cell r="S3375" t="str">
            <v>thomp</v>
          </cell>
          <cell r="U3375" t="str">
            <v>Review pole height &amp; class &amp; condition on Union Loop 23 kV Supply System</v>
          </cell>
          <cell r="V3375" t="str">
            <v>2248 Linie from West St to Rehoboth Sub; 10.69 mi</v>
          </cell>
          <cell r="W3375" t="str">
            <v xml:space="preserve">  </v>
          </cell>
          <cell r="X3375" t="str">
            <v>Dist Design-NE South</v>
          </cell>
          <cell r="Y3375" t="str">
            <v>41255310E</v>
          </cell>
          <cell r="Z3375" t="str">
            <v>MAE1000 - MA Electric Distribution PC</v>
          </cell>
          <cell r="AA3375" t="str">
            <v>NONE</v>
          </cell>
          <cell r="AB3375" t="str">
            <v>MASS PLANT - MA 5310 - MAE1000</v>
          </cell>
          <cell r="AC3375" t="str">
            <v>A1 C0 X0</v>
          </cell>
          <cell r="AE3375">
            <v>1</v>
          </cell>
          <cell r="AF3375" t="str">
            <v>1</v>
          </cell>
          <cell r="AG3375">
            <v>41263</v>
          </cell>
          <cell r="AH3375">
            <v>30000</v>
          </cell>
        </row>
        <row r="3376">
          <cell r="A3376" t="str">
            <v>C045549</v>
          </cell>
          <cell r="B3376">
            <v>5320</v>
          </cell>
          <cell r="C3376" t="str">
            <v>Distribution - NE South</v>
          </cell>
          <cell r="D3376" t="str">
            <v>DOTR#606433 Washington/Orange NANT</v>
          </cell>
          <cell r="E3376" t="str">
            <v>P_Electric Distribution Line MA</v>
          </cell>
          <cell r="G3376" t="str">
            <v>NONE</v>
          </cell>
          <cell r="H3376" t="str">
            <v>NONE</v>
          </cell>
          <cell r="I3376" t="str">
            <v>CAPOBIANCO, THOMAS A.</v>
          </cell>
          <cell r="M3376" t="str">
            <v>Specific</v>
          </cell>
          <cell r="O3376" t="str">
            <v>open</v>
          </cell>
          <cell r="R3376">
            <v>41253</v>
          </cell>
          <cell r="S3376" t="str">
            <v>capobi</v>
          </cell>
          <cell r="U3376" t="str">
            <v>For PE Only</v>
          </cell>
          <cell r="V3376" t="str">
            <v>For PE Only</v>
          </cell>
          <cell r="W3376" t="str">
            <v xml:space="preserve">  </v>
          </cell>
          <cell r="X3376" t="str">
            <v>Div Ops-NE Electric</v>
          </cell>
          <cell r="Y3376" t="str">
            <v>75005320E</v>
          </cell>
          <cell r="Z3376" t="str">
            <v>MAE1000 - MA Electric Distribution PC</v>
          </cell>
          <cell r="AA3376" t="str">
            <v>NONE</v>
          </cell>
          <cell r="AB3376" t="str">
            <v>MASS PLANT - MA 5320 - MAE1000</v>
          </cell>
          <cell r="AC3376" t="str">
            <v>A1 C0 X0</v>
          </cell>
          <cell r="AE3376">
            <v>2</v>
          </cell>
          <cell r="AF3376" t="str">
            <v>2</v>
          </cell>
          <cell r="AG3376">
            <v>41263</v>
          </cell>
          <cell r="AH3376">
            <v>50000</v>
          </cell>
        </row>
        <row r="3377">
          <cell r="A3377" t="str">
            <v>C045550</v>
          </cell>
          <cell r="B3377">
            <v>5310</v>
          </cell>
          <cell r="C3377" t="str">
            <v>Massachusetts - East</v>
          </cell>
          <cell r="D3377" t="str">
            <v>Franklin-2286 Line Wrenth-Frankl</v>
          </cell>
          <cell r="E3377" t="str">
            <v>P_Electric Distribution Line MA</v>
          </cell>
          <cell r="G3377" t="str">
            <v>39</v>
          </cell>
          <cell r="H3377" t="str">
            <v>11</v>
          </cell>
          <cell r="K3377" t="str">
            <v>D_Non-REP LINE OTHER</v>
          </cell>
          <cell r="L3377" t="str">
            <v>Asset Replacement</v>
          </cell>
          <cell r="M3377" t="str">
            <v>Specific</v>
          </cell>
          <cell r="O3377" t="str">
            <v>open</v>
          </cell>
          <cell r="R3377">
            <v>41253</v>
          </cell>
          <cell r="S3377" t="str">
            <v>thomp</v>
          </cell>
          <cell r="U3377" t="str">
            <v>Review poles height &amp; class &amp; condition on Union Loop 23 kV Supply System</v>
          </cell>
          <cell r="V3377" t="str">
            <v>2286 Line from Old Wrentham to Franklin Sub;  4.22 mi</v>
          </cell>
          <cell r="W3377" t="str">
            <v xml:space="preserve">  </v>
          </cell>
          <cell r="X3377" t="str">
            <v>Dist Design-NE South</v>
          </cell>
          <cell r="Y3377" t="str">
            <v>41255310E</v>
          </cell>
          <cell r="Z3377" t="str">
            <v>MAE1000 - MA Electric Distribution PC</v>
          </cell>
          <cell r="AA3377" t="str">
            <v>NONE</v>
          </cell>
          <cell r="AB3377" t="str">
            <v>MASS PLANT - MA 5310 - MAE1000</v>
          </cell>
          <cell r="AC3377" t="str">
            <v>A0 C0 X0</v>
          </cell>
          <cell r="AE3377">
            <v>1</v>
          </cell>
          <cell r="AF3377" t="str">
            <v>1</v>
          </cell>
          <cell r="AG3377">
            <v>41263</v>
          </cell>
          <cell r="AH3377">
            <v>11800</v>
          </cell>
        </row>
        <row r="3378">
          <cell r="A3378" t="str">
            <v>C045551</v>
          </cell>
          <cell r="B3378">
            <v>5310</v>
          </cell>
          <cell r="C3378" t="str">
            <v>Distribution - NE South</v>
          </cell>
          <cell r="D3378" t="str">
            <v>Attleboro-24 Line West St-Attleboro</v>
          </cell>
          <cell r="E3378" t="str">
            <v>P_Electric Distribution Line MA</v>
          </cell>
          <cell r="G3378" t="str">
            <v>41</v>
          </cell>
          <cell r="H3378" t="str">
            <v>11</v>
          </cell>
          <cell r="I3378" t="str">
            <v>CONSTABLE, RYAN</v>
          </cell>
          <cell r="J3378" t="str">
            <v>Asset Condition</v>
          </cell>
          <cell r="K3378" t="str">
            <v>D_Non-REP LINE OTHER</v>
          </cell>
          <cell r="L3378" t="str">
            <v>Asset Replacement</v>
          </cell>
          <cell r="M3378" t="str">
            <v>Specific</v>
          </cell>
          <cell r="N3378" t="str">
            <v>New Eng - Sub-T Asset Replacement</v>
          </cell>
          <cell r="O3378" t="str">
            <v>open</v>
          </cell>
          <cell r="R3378">
            <v>41253</v>
          </cell>
          <cell r="S3378" t="str">
            <v>thomp</v>
          </cell>
          <cell r="U3378" t="str">
            <v>Review poles height &amp; class &amp;condition on Union Loop 23 kV Supply System</v>
          </cell>
          <cell r="V3378" t="str">
            <v>24 Line West St Sub to Attleboro Sub; 7.64 mi</v>
          </cell>
          <cell r="W3378" t="str">
            <v xml:space="preserve">  </v>
          </cell>
          <cell r="X3378" t="str">
            <v>Dist Design-NE South</v>
          </cell>
          <cell r="Y3378" t="str">
            <v>41255310E</v>
          </cell>
          <cell r="Z3378" t="str">
            <v>MAE1000 - MA Electric Distribution PC</v>
          </cell>
          <cell r="AA3378" t="str">
            <v>NONE</v>
          </cell>
          <cell r="AB3378" t="str">
            <v>MASS PLANT - MA 5310 - MAE1000</v>
          </cell>
          <cell r="AC3378" t="str">
            <v>A1 C0 X0</v>
          </cell>
          <cell r="AE3378">
            <v>1</v>
          </cell>
          <cell r="AF3378" t="str">
            <v>1</v>
          </cell>
          <cell r="AG3378">
            <v>41263</v>
          </cell>
          <cell r="AH3378">
            <v>21400</v>
          </cell>
        </row>
        <row r="3379">
          <cell r="A3379" t="str">
            <v>C045553</v>
          </cell>
          <cell r="B3379">
            <v>5310</v>
          </cell>
          <cell r="C3379" t="str">
            <v>Distribution - NE North</v>
          </cell>
          <cell r="D3379" t="str">
            <v>DG Svc Hubbardston Solar (MA2467)</v>
          </cell>
          <cell r="E3379" t="str">
            <v>P_Electric Distribution Line MA</v>
          </cell>
          <cell r="G3379" t="str">
            <v>49</v>
          </cell>
          <cell r="H3379" t="str">
            <v>19</v>
          </cell>
          <cell r="I3379" t="str">
            <v>PATTERSON, JAMES</v>
          </cell>
          <cell r="L3379" t="str">
            <v>Distributed Generation</v>
          </cell>
          <cell r="M3379" t="str">
            <v>Specific</v>
          </cell>
          <cell r="O3379" t="str">
            <v>open</v>
          </cell>
          <cell r="R3379">
            <v>41253</v>
          </cell>
          <cell r="S3379" t="str">
            <v>teixei</v>
          </cell>
          <cell r="U3379" t="str">
            <v>Provide DG service to 2MW PV at Hubbardston Solar, 95 Williamsville Rd., Hubbardston, MA (MA-2467). There is an associated Substation project (CO45545) to install 3Vo protection at Barre Sub.</v>
          </cell>
          <cell r="V3379" t="str">
            <v xml:space="preserve">  </v>
          </cell>
          <cell r="W3379" t="str">
            <v xml:space="preserve">  </v>
          </cell>
          <cell r="X3379" t="str">
            <v>Asset Owner-Dist</v>
          </cell>
          <cell r="Y3379" t="str">
            <v>44655310E</v>
          </cell>
          <cell r="Z3379" t="str">
            <v>MAE1000 - MA Electric Distribution PC</v>
          </cell>
          <cell r="AA3379" t="str">
            <v>NONE</v>
          </cell>
          <cell r="AB3379" t="str">
            <v>MASS PLANT - MA 5310 - MAE1000</v>
          </cell>
          <cell r="AC3379" t="str">
            <v>A2 C0 X0</v>
          </cell>
          <cell r="AE3379">
            <v>1</v>
          </cell>
          <cell r="AF3379" t="str">
            <v>1</v>
          </cell>
          <cell r="AG3379">
            <v>41256</v>
          </cell>
          <cell r="AH3379">
            <v>165000</v>
          </cell>
        </row>
        <row r="3380">
          <cell r="A3380" t="str">
            <v>C045557</v>
          </cell>
          <cell r="B3380">
            <v>5310</v>
          </cell>
          <cell r="D3380" t="str">
            <v>DG Svc Solventerra, Palmer MA-2097</v>
          </cell>
          <cell r="E3380" t="str">
            <v>P_Electric Distribution Line MA</v>
          </cell>
          <cell r="G3380" t="str">
            <v>49</v>
          </cell>
          <cell r="H3380" t="str">
            <v>15</v>
          </cell>
          <cell r="J3380" t="str">
            <v>Statutory/Regulatory</v>
          </cell>
          <cell r="L3380" t="str">
            <v>Distributed Generation</v>
          </cell>
          <cell r="M3380" t="str">
            <v>Specific</v>
          </cell>
          <cell r="O3380" t="str">
            <v>open</v>
          </cell>
          <cell r="R3380">
            <v>41254</v>
          </cell>
          <cell r="S3380" t="str">
            <v>teixei</v>
          </cell>
          <cell r="U3380" t="str">
            <v>Provide DG service to Solventerra, 203 State St., Palmer, MA (MA-2097)</v>
          </cell>
          <cell r="V3380" t="str">
            <v>This project is fully reimbursable.</v>
          </cell>
          <cell r="W3380" t="str">
            <v xml:space="preserve">  </v>
          </cell>
          <cell r="X3380" t="str">
            <v>Asset Owner-Dist</v>
          </cell>
          <cell r="Y3380" t="str">
            <v>44655310E</v>
          </cell>
          <cell r="Z3380" t="str">
            <v>MAE1000 - MA Electric Distribution PC</v>
          </cell>
          <cell r="AA3380" t="str">
            <v>NONE</v>
          </cell>
          <cell r="AB3380" t="str">
            <v>MASS PLANT - MA 5310 - MAE1000</v>
          </cell>
          <cell r="AC3380" t="str">
            <v>A1 C0 X0</v>
          </cell>
          <cell r="AE3380">
            <v>1</v>
          </cell>
          <cell r="AF3380" t="str">
            <v>1</v>
          </cell>
          <cell r="AG3380">
            <v>41256</v>
          </cell>
          <cell r="AH3380">
            <v>213100</v>
          </cell>
        </row>
        <row r="3381">
          <cell r="A3381" t="str">
            <v>C045559</v>
          </cell>
          <cell r="B3381">
            <v>5310</v>
          </cell>
          <cell r="D3381" t="str">
            <v>DG: Mass PV4 Site 1 (MA-1855)</v>
          </cell>
          <cell r="E3381" t="str">
            <v>P_Electric Distribution Line MA</v>
          </cell>
          <cell r="G3381" t="str">
            <v>49</v>
          </cell>
          <cell r="H3381" t="str">
            <v>15</v>
          </cell>
          <cell r="J3381" t="str">
            <v>Statutory/Regulatory</v>
          </cell>
          <cell r="L3381" t="str">
            <v>Distributed Generation</v>
          </cell>
          <cell r="M3381" t="str">
            <v>Specific</v>
          </cell>
          <cell r="O3381" t="str">
            <v>open</v>
          </cell>
          <cell r="R3381">
            <v>41254</v>
          </cell>
          <cell r="S3381" t="str">
            <v>teixei</v>
          </cell>
          <cell r="U3381" t="str">
            <v>Provide DG service to Mass PV4 (Site 1), 29 McGrath Rd., Millbury, MA (MA-1855)</v>
          </cell>
          <cell r="V3381" t="str">
            <v xml:space="preserve">  </v>
          </cell>
          <cell r="W3381" t="str">
            <v xml:space="preserve">  </v>
          </cell>
          <cell r="X3381" t="str">
            <v>Asset Owner-Dist</v>
          </cell>
          <cell r="Y3381" t="str">
            <v>44655310E</v>
          </cell>
          <cell r="Z3381" t="str">
            <v>MAE1000 - MA Electric Distribution PC</v>
          </cell>
          <cell r="AA3381" t="str">
            <v>NONE</v>
          </cell>
          <cell r="AB3381" t="str">
            <v>MASS PLANT - MA 5310 - MAE1000</v>
          </cell>
          <cell r="AC3381" t="str">
            <v>A1 C0 X0</v>
          </cell>
          <cell r="AE3381">
            <v>1</v>
          </cell>
          <cell r="AF3381" t="str">
            <v>1</v>
          </cell>
          <cell r="AG3381">
            <v>41256</v>
          </cell>
          <cell r="AH3381">
            <v>231200</v>
          </cell>
        </row>
        <row r="3382">
          <cell r="A3382" t="str">
            <v>C045577</v>
          </cell>
          <cell r="B3382">
            <v>5310</v>
          </cell>
          <cell r="D3382" t="str">
            <v>RE Land Acq/Disp - Baystate South</v>
          </cell>
          <cell r="E3382" t="str">
            <v>P_Electric Distribution Line MA</v>
          </cell>
          <cell r="G3382" t="str">
            <v>NONE</v>
          </cell>
          <cell r="H3382" t="str">
            <v>NONE</v>
          </cell>
          <cell r="J3382" t="str">
            <v>Statutory/Regulatory</v>
          </cell>
          <cell r="L3382" t="str">
            <v>Land and Land Rights - Dist</v>
          </cell>
          <cell r="M3382" t="str">
            <v>Specific</v>
          </cell>
          <cell r="O3382" t="str">
            <v>open</v>
          </cell>
          <cell r="R3382">
            <v>41254</v>
          </cell>
          <cell r="S3382" t="str">
            <v>tupperj</v>
          </cell>
          <cell r="U3382" t="str">
            <v>Real Estate Dept. - Land acquisition/disposition</v>
          </cell>
          <cell r="V3382" t="str">
            <v xml:space="preserve">  </v>
          </cell>
          <cell r="W3382" t="str">
            <v xml:space="preserve">  </v>
          </cell>
          <cell r="X3382" t="str">
            <v>RE-NE South</v>
          </cell>
          <cell r="Y3382" t="str">
            <v>35515310E</v>
          </cell>
          <cell r="Z3382" t="str">
            <v>MAE1000 - MA Electric Distribution PC</v>
          </cell>
          <cell r="AA3382" t="str">
            <v>NONE</v>
          </cell>
          <cell r="AB3382" t="str">
            <v>LAND AND LAND RIGHTS - MA</v>
          </cell>
          <cell r="AC3382" t="str">
            <v>A2 C0 X0</v>
          </cell>
          <cell r="AE3382">
            <v>1</v>
          </cell>
          <cell r="AF3382" t="str">
            <v>1</v>
          </cell>
          <cell r="AG3382">
            <v>41254</v>
          </cell>
          <cell r="AH3382">
            <v>0</v>
          </cell>
        </row>
        <row r="3383">
          <cell r="A3383" t="str">
            <v>C045578</v>
          </cell>
          <cell r="B3383">
            <v>5310</v>
          </cell>
          <cell r="D3383" t="str">
            <v>2288 Targeted Refurbishment</v>
          </cell>
          <cell r="E3383" t="str">
            <v>P_Electric Sub-Transmission Line MA</v>
          </cell>
          <cell r="G3383" t="str">
            <v>45</v>
          </cell>
          <cell r="H3383" t="str">
            <v>14</v>
          </cell>
          <cell r="J3383" t="str">
            <v>Asset Condition</v>
          </cell>
          <cell r="K3383" t="str">
            <v>T_Other Asset Condition</v>
          </cell>
          <cell r="L3383" t="str">
            <v>Asset Replacement - I&amp;M (NE)</v>
          </cell>
          <cell r="M3383" t="str">
            <v>Specific</v>
          </cell>
          <cell r="O3383" t="str">
            <v>open</v>
          </cell>
          <cell r="R3383">
            <v>41255</v>
          </cell>
          <cell r="S3383" t="str">
            <v>blanca</v>
          </cell>
          <cell r="U3383" t="str">
            <v>Perform condition assessment and treatments on the 2288 line as part of the Union Loop targeted refurbishments. The total cost for improving reliability on this 4 mile circuit is approximately $12k.</v>
          </cell>
          <cell r="V3383" t="str">
            <v xml:space="preserve">  </v>
          </cell>
          <cell r="W3383" t="str">
            <v xml:space="preserve">  </v>
          </cell>
          <cell r="X3383" t="str">
            <v>Asset Owner-Trans</v>
          </cell>
          <cell r="Y3383" t="str">
            <v>44605310T</v>
          </cell>
          <cell r="Z3383" t="str">
            <v>FRT5000 - FR Transmission Profit Center</v>
          </cell>
          <cell r="AA3383" t="str">
            <v>NONE</v>
          </cell>
          <cell r="AB3383" t="str">
            <v>COMPANY 5310 LEVEL TRANS FRT5000</v>
          </cell>
          <cell r="AC3383" t="str">
            <v>A1 C0 X0</v>
          </cell>
          <cell r="AE3383">
            <v>2</v>
          </cell>
          <cell r="AF3383" t="str">
            <v>2</v>
          </cell>
          <cell r="AG3383">
            <v>41299</v>
          </cell>
          <cell r="AH3383">
            <v>12000</v>
          </cell>
        </row>
        <row r="3384">
          <cell r="A3384" t="str">
            <v>C045581</v>
          </cell>
          <cell r="B3384">
            <v>5310</v>
          </cell>
          <cell r="D3384" t="str">
            <v>Massachusetts Electric SubT I&amp;M</v>
          </cell>
          <cell r="E3384" t="str">
            <v>P_Electric Sub-Transmission Line MA</v>
          </cell>
          <cell r="G3384" t="str">
            <v>NONE</v>
          </cell>
          <cell r="H3384" t="str">
            <v>NONE</v>
          </cell>
          <cell r="J3384" t="str">
            <v>Asset Condition</v>
          </cell>
          <cell r="L3384" t="str">
            <v>Asset Replacement - I&amp;M (NE)</v>
          </cell>
          <cell r="M3384" t="str">
            <v>Program</v>
          </cell>
          <cell r="O3384" t="str">
            <v>initiated</v>
          </cell>
          <cell r="R3384">
            <v>41255</v>
          </cell>
          <cell r="S3384" t="str">
            <v>blanca</v>
          </cell>
          <cell r="U3384" t="str">
            <v>Company 5310 Massachusetts Electric Sub T Inspection and Maintenance Program for FERC T lines.</v>
          </cell>
          <cell r="V3384" t="str">
            <v xml:space="preserve">  </v>
          </cell>
          <cell r="W3384" t="str">
            <v xml:space="preserve">  </v>
          </cell>
          <cell r="X3384" t="str">
            <v>Asset Owner-Trans</v>
          </cell>
          <cell r="Y3384" t="str">
            <v>44605310T</v>
          </cell>
          <cell r="Z3384" t="str">
            <v>FRT5000 - FR Transmission Profit Center</v>
          </cell>
          <cell r="AA3384" t="str">
            <v>NONE</v>
          </cell>
          <cell r="AB3384" t="str">
            <v>COMPANY 5310 LEVEL TRANS FRT5000</v>
          </cell>
          <cell r="AC3384" t="str">
            <v>A0 C0 X0</v>
          </cell>
          <cell r="AE3384">
            <v>0</v>
          </cell>
        </row>
        <row r="3385">
          <cell r="A3385" t="str">
            <v>C045586</v>
          </cell>
          <cell r="B3385">
            <v>5310</v>
          </cell>
          <cell r="D3385" t="str">
            <v>Massachusetts Electric SubT I&amp;M</v>
          </cell>
          <cell r="E3385" t="str">
            <v>P_Electric Distribution Line MA</v>
          </cell>
          <cell r="G3385" t="str">
            <v>NONE</v>
          </cell>
          <cell r="H3385" t="str">
            <v>NONE</v>
          </cell>
          <cell r="I3385" t="str">
            <v>BLANCO, ANTHONY</v>
          </cell>
          <cell r="O3385" t="str">
            <v>initiated</v>
          </cell>
          <cell r="R3385">
            <v>41255</v>
          </cell>
          <cell r="S3385" t="str">
            <v>blanca</v>
          </cell>
          <cell r="U3385" t="str">
            <v>Massachusetts Electric Sub T Inspection and Maintenance Program for FERC D lines managed by Asset Management, Transmission</v>
          </cell>
          <cell r="V3385" t="str">
            <v xml:space="preserve">  </v>
          </cell>
          <cell r="W3385" t="str">
            <v xml:space="preserve">  </v>
          </cell>
          <cell r="X3385" t="str">
            <v>Asset Owner-Trans</v>
          </cell>
          <cell r="Y3385" t="str">
            <v>44605310E</v>
          </cell>
          <cell r="Z3385" t="str">
            <v>MAE1000 - MA Electric Distribution PC</v>
          </cell>
          <cell r="AA3385" t="str">
            <v>NONE</v>
          </cell>
          <cell r="AB3385" t="str">
            <v xml:space="preserve">COMPANY 5310 LEVEL ELECT DIST </v>
          </cell>
          <cell r="AC3385" t="str">
            <v>A0 C0 X0</v>
          </cell>
          <cell r="AE3385">
            <v>0</v>
          </cell>
        </row>
        <row r="3386">
          <cell r="A3386" t="str">
            <v>C045606</v>
          </cell>
          <cell r="B3386">
            <v>5310</v>
          </cell>
          <cell r="D3386" t="str">
            <v>DIST Line Test</v>
          </cell>
          <cell r="E3386" t="str">
            <v>P_Electric Distribution Line MA</v>
          </cell>
          <cell r="G3386" t="str">
            <v>NONE</v>
          </cell>
          <cell r="H3386" t="str">
            <v>NONE</v>
          </cell>
          <cell r="M3386" t="str">
            <v>Specific</v>
          </cell>
          <cell r="O3386" t="str">
            <v>open</v>
          </cell>
          <cell r="R3386">
            <v>41256</v>
          </cell>
          <cell r="S3386" t="str">
            <v>linyil</v>
          </cell>
          <cell r="U3386" t="str">
            <v>enter detail here</v>
          </cell>
          <cell r="V3386" t="str">
            <v xml:space="preserve">  </v>
          </cell>
          <cell r="W3386" t="str">
            <v xml:space="preserve">  </v>
          </cell>
          <cell r="X3386" t="str">
            <v>Asset Owner-Dist</v>
          </cell>
          <cell r="Y3386" t="str">
            <v>44655310E</v>
          </cell>
          <cell r="Z3386" t="str">
            <v>MAE1000 - MA Electric Distribution PC</v>
          </cell>
          <cell r="AA3386" t="str">
            <v>NONE</v>
          </cell>
          <cell r="AB3386" t="str">
            <v>MASS PLANT - MA 5310 - MAE1000</v>
          </cell>
          <cell r="AC3386" t="str">
            <v>A0 C0 X0</v>
          </cell>
          <cell r="AE3386">
            <v>0</v>
          </cell>
        </row>
        <row r="3387">
          <cell r="A3387" t="str">
            <v>C045639</v>
          </cell>
          <cell r="B3387">
            <v>5310</v>
          </cell>
          <cell r="D3387" t="str">
            <v>Town of Easton, Main St OH to UG</v>
          </cell>
          <cell r="E3387" t="str">
            <v>P_Electric Distribution Line MA</v>
          </cell>
          <cell r="G3387" t="str">
            <v>NONE</v>
          </cell>
          <cell r="H3387" t="str">
            <v>NONE</v>
          </cell>
          <cell r="J3387" t="str">
            <v>Statutory/Regulatory</v>
          </cell>
          <cell r="L3387" t="str">
            <v>Public Requirements</v>
          </cell>
          <cell r="M3387" t="str">
            <v>Specific</v>
          </cell>
          <cell r="O3387" t="str">
            <v>open</v>
          </cell>
          <cell r="R3387">
            <v>41260</v>
          </cell>
          <cell r="S3387" t="str">
            <v>moarka</v>
          </cell>
          <cell r="U3387" t="str">
            <v>Request for $15k in preliminary design &amp; engineering costs.  Costs and scope to be updated by Design Supv upon design complete.  Total est costs $175,000.  Town Of Easton has requested for Conversion Of OH Utilities to UG crossing Main St in Easton. Insta</v>
          </cell>
          <cell r="V3387" t="str">
            <v xml:space="preserve">  </v>
          </cell>
          <cell r="W3387" t="str">
            <v xml:space="preserve">  </v>
          </cell>
          <cell r="X3387" t="str">
            <v>Asset Owner-Dist</v>
          </cell>
          <cell r="Y3387" t="str">
            <v>44655310E</v>
          </cell>
          <cell r="Z3387" t="str">
            <v>MAE1000 - MA Electric Distribution PC</v>
          </cell>
          <cell r="AA3387" t="str">
            <v>NONE</v>
          </cell>
          <cell r="AB3387" t="str">
            <v>MASS PLANT - MA 5310 - MAE1000</v>
          </cell>
          <cell r="AC3387" t="str">
            <v>A1 C0 X0</v>
          </cell>
          <cell r="AE3387">
            <v>1</v>
          </cell>
          <cell r="AF3387" t="str">
            <v>1</v>
          </cell>
          <cell r="AG3387">
            <v>41263</v>
          </cell>
          <cell r="AH3387">
            <v>15000</v>
          </cell>
        </row>
        <row r="3388">
          <cell r="A3388" t="str">
            <v>C045660</v>
          </cell>
          <cell r="B3388">
            <v>5310</v>
          </cell>
          <cell r="D3388" t="str">
            <v>DG Svc to Kearsarge 13.8kV(MA-2483)</v>
          </cell>
          <cell r="E3388" t="str">
            <v>P_Electric Distribution Line MA</v>
          </cell>
          <cell r="F3388" t="str">
            <v>USSC-12-489</v>
          </cell>
          <cell r="G3388" t="str">
            <v>49</v>
          </cell>
          <cell r="H3388" t="str">
            <v>16</v>
          </cell>
          <cell r="I3388" t="str">
            <v>TEIXEIRA, JOHN</v>
          </cell>
          <cell r="K3388" t="str">
            <v>D_Non-REP LINE OTHER</v>
          </cell>
          <cell r="L3388" t="str">
            <v>Distributed Generation</v>
          </cell>
          <cell r="M3388" t="str">
            <v>Specific</v>
          </cell>
          <cell r="O3388" t="str">
            <v>open</v>
          </cell>
          <cell r="R3388">
            <v>41262</v>
          </cell>
          <cell r="S3388" t="str">
            <v>georgc</v>
          </cell>
          <cell r="U3388" t="str">
            <v>13.8kV dist service to Kearsarge MA-2483, Upper Union St. in Franklin, MA</v>
          </cell>
          <cell r="V3388" t="str">
            <v>Site split into two sites, 3000kW @ 13.8kV (this project) and 4000kW @ 23kV (CO45664)._x000D_
USSC-12-489 LC Sanctin Paper total DoA $1.020. C045660 $277.6K, C045564 $745K. Caleb George is the PM. Re-Submit DoA to remove customer credit</v>
          </cell>
          <cell r="W3388" t="str">
            <v xml:space="preserve">  </v>
          </cell>
          <cell r="X3388" t="str">
            <v>Asset Owner-Dist</v>
          </cell>
          <cell r="Y3388" t="str">
            <v>44655310E</v>
          </cell>
          <cell r="Z3388" t="str">
            <v>MAE1000 - MA Electric Distribution PC</v>
          </cell>
          <cell r="AA3388" t="str">
            <v>19-Dec-12</v>
          </cell>
          <cell r="AB3388" t="str">
            <v>MASS PLANT - MA 5310 - MAE1000</v>
          </cell>
          <cell r="AC3388" t="str">
            <v>A2 C0 X1</v>
          </cell>
          <cell r="AE3388">
            <v>2</v>
          </cell>
          <cell r="AF3388" t="str">
            <v>2</v>
          </cell>
          <cell r="AG3388">
            <v>41354</v>
          </cell>
          <cell r="AH3388">
            <v>275000</v>
          </cell>
        </row>
        <row r="3389">
          <cell r="A3389" t="str">
            <v>C045663</v>
          </cell>
          <cell r="B3389">
            <v>5310</v>
          </cell>
          <cell r="D3389" t="str">
            <v>DG Svc to Kearsarge 23kV(MA-2483)</v>
          </cell>
          <cell r="E3389" t="str">
            <v>P_Electric Sub-Transmission Line MA</v>
          </cell>
          <cell r="G3389" t="str">
            <v>NONE</v>
          </cell>
          <cell r="H3389" t="str">
            <v>NONE</v>
          </cell>
          <cell r="O3389" t="str">
            <v>cancelled</v>
          </cell>
          <cell r="R3389">
            <v>41262</v>
          </cell>
          <cell r="S3389" t="str">
            <v>georgc</v>
          </cell>
          <cell r="U3389" t="str">
            <v>23kV service to Kearsarge MA-2483, Upper Union St. in Franklin, MA</v>
          </cell>
          <cell r="V3389" t="str">
            <v>Site split into two sites, 3000kW @ 13.8kV (project C045660) and 4000kW @ 23kV (this project)</v>
          </cell>
          <cell r="W3389" t="str">
            <v xml:space="preserve">  </v>
          </cell>
          <cell r="X3389" t="str">
            <v>Asset Owner-Dist</v>
          </cell>
          <cell r="Y3389" t="str">
            <v>44655310T</v>
          </cell>
          <cell r="Z3389" t="str">
            <v>FRT5000 - FR Transmission Profit Center</v>
          </cell>
          <cell r="AA3389" t="str">
            <v>NONE</v>
          </cell>
          <cell r="AB3389" t="str">
            <v>M1 E BRIDGEWATER TO TAUNTON RIVER M</v>
          </cell>
          <cell r="AE3389">
            <v>0</v>
          </cell>
          <cell r="AK3389">
            <v>41262</v>
          </cell>
        </row>
        <row r="3390">
          <cell r="A3390" t="str">
            <v>C045664</v>
          </cell>
          <cell r="B3390">
            <v>5310</v>
          </cell>
          <cell r="D3390" t="str">
            <v>DG Svc to Kearsarge 23kV(MA-2483)</v>
          </cell>
          <cell r="E3390" t="str">
            <v>P_Electric Distribution Line MA</v>
          </cell>
          <cell r="F3390" t="str">
            <v>USSC-12-489</v>
          </cell>
          <cell r="G3390" t="str">
            <v>49</v>
          </cell>
          <cell r="H3390" t="str">
            <v>16</v>
          </cell>
          <cell r="I3390" t="str">
            <v>TEIXEIRA, JOHN</v>
          </cell>
          <cell r="K3390" t="str">
            <v>D_Non-REP LINE OTHER</v>
          </cell>
          <cell r="L3390" t="str">
            <v>Distributed Generation</v>
          </cell>
          <cell r="M3390" t="str">
            <v>Specific</v>
          </cell>
          <cell r="O3390" t="str">
            <v>open</v>
          </cell>
          <cell r="R3390">
            <v>41262</v>
          </cell>
          <cell r="S3390" t="str">
            <v>georgc</v>
          </cell>
          <cell r="U3390" t="str">
            <v>23kV service to Kearsarge MA-2483, Upper Union St. in Franklin, MA</v>
          </cell>
          <cell r="V3390" t="str">
            <v>Site split into two sites, 3000kW @ 13.8kV (C045660) and 4000kW @ 23kV (this project)_x000D_
USSC-12-489 LC Sanctin Paper total DoA $1.020. C045660 $275K, C045564 $745K. Caleb George is the PM. Have to re-submit the DoA to remove the credit.</v>
          </cell>
          <cell r="W3390" t="str">
            <v xml:space="preserve">  </v>
          </cell>
          <cell r="X3390" t="str">
            <v>Asset Owner-Dist</v>
          </cell>
          <cell r="Y3390" t="str">
            <v>44655310E</v>
          </cell>
          <cell r="Z3390" t="str">
            <v>MAE1000 - MA Electric Distribution PC</v>
          </cell>
          <cell r="AA3390" t="str">
            <v>19-Dec-12</v>
          </cell>
          <cell r="AB3390" t="str">
            <v>MASS PLANT - MA 5310 - MAE1000</v>
          </cell>
          <cell r="AC3390" t="str">
            <v>A3 C0 X1</v>
          </cell>
          <cell r="AE3390">
            <v>2</v>
          </cell>
          <cell r="AF3390" t="str">
            <v>2</v>
          </cell>
          <cell r="AG3390">
            <v>41354</v>
          </cell>
          <cell r="AH3390">
            <v>745000</v>
          </cell>
        </row>
        <row r="3391">
          <cell r="A3391" t="str">
            <v>C045676</v>
          </cell>
          <cell r="B3391">
            <v>5310</v>
          </cell>
          <cell r="C3391" t="str">
            <v>Distribution - NE North</v>
          </cell>
          <cell r="D3391" t="str">
            <v xml:space="preserve">Pleasant St Apt Building - Malden </v>
          </cell>
          <cell r="E3391" t="str">
            <v>P_Electric Distribution Line MA</v>
          </cell>
          <cell r="G3391" t="str">
            <v>NONE</v>
          </cell>
          <cell r="H3391" t="str">
            <v>NONE</v>
          </cell>
          <cell r="I3391" t="str">
            <v>PATTERSON, JAMES</v>
          </cell>
          <cell r="J3391" t="str">
            <v>Statutory/Regulatory</v>
          </cell>
          <cell r="L3391" t="str">
            <v>New Business - Residential</v>
          </cell>
          <cell r="M3391" t="str">
            <v>Specific</v>
          </cell>
          <cell r="O3391" t="str">
            <v>open</v>
          </cell>
          <cell r="R3391">
            <v>41263</v>
          </cell>
          <cell r="S3391" t="str">
            <v>moarka</v>
          </cell>
          <cell r="U3391" t="str">
            <v>NEW APT BUILDING 1 HSE MTR -60 APTS - 61 MTRS TOTAL, 3PH, UG, 120/208, 1200 AMPS.  See WR 13352946 for additional detail.  Est cost is $125,000.  This request is for $15,000 in preliminary design &amp; engineering costs only.  Full costs and scope to be updat</v>
          </cell>
          <cell r="V3391" t="str">
            <v xml:space="preserve">  </v>
          </cell>
          <cell r="W3391" t="str">
            <v xml:space="preserve">  </v>
          </cell>
          <cell r="X3391" t="str">
            <v>Asset Owner-Dist</v>
          </cell>
          <cell r="Y3391" t="str">
            <v>44655310E</v>
          </cell>
          <cell r="Z3391" t="str">
            <v>MAE1000 - MA Electric Distribution PC</v>
          </cell>
          <cell r="AA3391" t="str">
            <v>NONE</v>
          </cell>
          <cell r="AB3391" t="str">
            <v>MASS PLANT - MA 5310 - MAE1000</v>
          </cell>
          <cell r="AC3391" t="str">
            <v>A1 C0 X0</v>
          </cell>
          <cell r="AE3391">
            <v>1</v>
          </cell>
          <cell r="AF3391" t="str">
            <v>1</v>
          </cell>
          <cell r="AG3391">
            <v>41263</v>
          </cell>
          <cell r="AH3391">
            <v>15000</v>
          </cell>
        </row>
        <row r="3392">
          <cell r="A3392" t="str">
            <v>C045677</v>
          </cell>
          <cell r="B3392">
            <v>5310</v>
          </cell>
          <cell r="C3392" t="str">
            <v>Distribution - NE South</v>
          </cell>
          <cell r="D3392" t="str">
            <v>Somerset High School - MA</v>
          </cell>
          <cell r="E3392" t="str">
            <v>P_Electric Distribution Line MA</v>
          </cell>
          <cell r="G3392" t="str">
            <v>NONE</v>
          </cell>
          <cell r="H3392" t="str">
            <v>NONE</v>
          </cell>
          <cell r="I3392" t="str">
            <v>MOKEY, MICHAEL</v>
          </cell>
          <cell r="J3392" t="str">
            <v>Statutory/Regulatory</v>
          </cell>
          <cell r="K3392" t="str">
            <v>D_Non-REP LINE OTHER</v>
          </cell>
          <cell r="L3392" t="str">
            <v>New Business - Commercial</v>
          </cell>
          <cell r="M3392" t="str">
            <v>Specific</v>
          </cell>
          <cell r="O3392" t="str">
            <v>open</v>
          </cell>
          <cell r="R3392">
            <v>41263</v>
          </cell>
          <cell r="S3392" t="str">
            <v>moarka</v>
          </cell>
          <cell r="U3392" t="str">
            <v xml:space="preserve">New service 4,000AMPS, 277/480V, 3PH, UG for new High School, approx 225,000 sq.ft.    </v>
          </cell>
          <cell r="V3392" t="str">
            <v>Sanction from $15K to $155,000 from Julie Spaziano. Document attached details on the justification and scope tab.</v>
          </cell>
          <cell r="W3392" t="str">
            <v xml:space="preserve">  </v>
          </cell>
          <cell r="X3392" t="str">
            <v>Asset Owner-Dist</v>
          </cell>
          <cell r="Y3392" t="str">
            <v>44655310E</v>
          </cell>
          <cell r="Z3392" t="str">
            <v>MAE1000 - MA Electric Distribution PC</v>
          </cell>
          <cell r="AA3392" t="str">
            <v>NONE</v>
          </cell>
          <cell r="AB3392" t="str">
            <v>MASS PLANT - MA 5310 - MAE1000</v>
          </cell>
          <cell r="AC3392" t="str">
            <v>A1 C0 X0</v>
          </cell>
          <cell r="AE3392">
            <v>2</v>
          </cell>
          <cell r="AF3392" t="str">
            <v>2</v>
          </cell>
          <cell r="AG3392">
            <v>41548</v>
          </cell>
          <cell r="AH3392">
            <v>155000</v>
          </cell>
        </row>
        <row r="3393">
          <cell r="A3393" t="str">
            <v>C045685</v>
          </cell>
          <cell r="B3393">
            <v>5310</v>
          </cell>
          <cell r="D3393" t="str">
            <v>Enterprise Apts - Beverly MA</v>
          </cell>
          <cell r="E3393" t="str">
            <v>P_Electric Distribution Line MA</v>
          </cell>
          <cell r="G3393" t="str">
            <v>NONE</v>
          </cell>
          <cell r="H3393" t="str">
            <v>NONE</v>
          </cell>
          <cell r="I3393" t="str">
            <v>PATTERSON, JAMES</v>
          </cell>
          <cell r="J3393" t="str">
            <v>Statutory/Regulatory</v>
          </cell>
          <cell r="K3393" t="str">
            <v>D_Non-REP LINE OTHER</v>
          </cell>
          <cell r="L3393" t="str">
            <v>New Business - Commercial</v>
          </cell>
          <cell r="M3393" t="str">
            <v>Specific</v>
          </cell>
          <cell r="O3393" t="str">
            <v>open</v>
          </cell>
          <cell r="R3393">
            <v>41263</v>
          </cell>
          <cell r="S3393" t="str">
            <v>moarka</v>
          </cell>
          <cell r="U3393" t="str">
            <v>INSTALLING 300KVA VAULT TRANSFORMER, INSTALLING MANHOLE AND CONDUIT 6/5¿ , MODIFYING AN EXISTING MANHOLE AND CONDUIT, 4/5¿ CONDUITS 750¿ AND EXTEND 4/4¿ CONDUITS 172¿.  Est cost is $250,000.   This request is for $15k in preliminary design costs.  Full co</v>
          </cell>
          <cell r="V3393" t="str">
            <v xml:space="preserve">Sanction from $15k to $320K sent by Julie Spaziano. The document is attached. Details are on the justification and scope tab. </v>
          </cell>
          <cell r="W3393" t="str">
            <v xml:space="preserve">  </v>
          </cell>
          <cell r="X3393" t="str">
            <v>Asset Owner-Dist</v>
          </cell>
          <cell r="Y3393" t="str">
            <v>44655310E</v>
          </cell>
          <cell r="Z3393" t="str">
            <v>MAE1000 - MA Electric Distribution PC</v>
          </cell>
          <cell r="AA3393" t="str">
            <v>NONE</v>
          </cell>
          <cell r="AB3393" t="str">
            <v>MASS PLANT - MA 5310 - MAE1000</v>
          </cell>
          <cell r="AC3393" t="str">
            <v>A1 C0 X0</v>
          </cell>
          <cell r="AE3393">
            <v>2</v>
          </cell>
          <cell r="AF3393" t="str">
            <v>2</v>
          </cell>
          <cell r="AG3393">
            <v>41649</v>
          </cell>
          <cell r="AH3393">
            <v>320000</v>
          </cell>
        </row>
        <row r="3394">
          <cell r="A3394" t="str">
            <v>C045701</v>
          </cell>
          <cell r="B3394">
            <v>5310</v>
          </cell>
          <cell r="D3394" t="str">
            <v>DG Svc to GLC 13.8kV (MA-12705659)</v>
          </cell>
          <cell r="E3394" t="str">
            <v>P_Electric Distribution Line MA</v>
          </cell>
          <cell r="G3394" t="str">
            <v>49</v>
          </cell>
          <cell r="H3394" t="str">
            <v>15</v>
          </cell>
          <cell r="J3394" t="str">
            <v>Statutory/Regulatory</v>
          </cell>
          <cell r="L3394" t="str">
            <v>Distributed Generation</v>
          </cell>
          <cell r="M3394" t="str">
            <v>Specific</v>
          </cell>
          <cell r="O3394" t="str">
            <v>open</v>
          </cell>
          <cell r="R3394">
            <v>41264</v>
          </cell>
          <cell r="S3394" t="str">
            <v>georgc</v>
          </cell>
          <cell r="U3394" t="str">
            <v xml:space="preserve">13.8kV dist service to GLC LLC MA-12705659,  114 Prospect St, Easton,, _x000D_
MA 02375 </v>
          </cell>
          <cell r="V3394" t="str">
            <v xml:space="preserve">  </v>
          </cell>
          <cell r="W3394" t="str">
            <v xml:space="preserve">  </v>
          </cell>
          <cell r="X3394" t="str">
            <v>Asset Owner-Dist</v>
          </cell>
          <cell r="Y3394" t="str">
            <v>44655310E</v>
          </cell>
          <cell r="Z3394" t="str">
            <v>MAE1000 - MA Electric Distribution PC</v>
          </cell>
          <cell r="AA3394" t="str">
            <v>NONE</v>
          </cell>
          <cell r="AB3394" t="str">
            <v>MASS PLANT - MA 5310 - MAE1000</v>
          </cell>
          <cell r="AC3394" t="str">
            <v>A1 C0 X0</v>
          </cell>
          <cell r="AE3394">
            <v>2</v>
          </cell>
          <cell r="AF3394" t="str">
            <v>2</v>
          </cell>
          <cell r="AG3394">
            <v>41264</v>
          </cell>
          <cell r="AH3394">
            <v>227000</v>
          </cell>
        </row>
        <row r="3395">
          <cell r="A3395" t="str">
            <v>C046349</v>
          </cell>
          <cell r="B3395">
            <v>5310</v>
          </cell>
          <cell r="D3395" t="str">
            <v>DG Svc Nextsun Enrgy 13.8kV(MA2518)</v>
          </cell>
          <cell r="E3395" t="str">
            <v>P_Electric Distribution Line MA</v>
          </cell>
          <cell r="G3395" t="str">
            <v>49</v>
          </cell>
          <cell r="H3395" t="str">
            <v>15</v>
          </cell>
          <cell r="J3395" t="str">
            <v>Statutory/Regulatory</v>
          </cell>
          <cell r="L3395" t="str">
            <v>Distributed Generation</v>
          </cell>
          <cell r="M3395" t="str">
            <v>Specific</v>
          </cell>
          <cell r="O3395" t="str">
            <v>open</v>
          </cell>
          <cell r="R3395">
            <v>41264</v>
          </cell>
          <cell r="S3395" t="str">
            <v>georgc</v>
          </cell>
          <cell r="U3395" t="str">
            <v>13.8kV dist service to Nextsun Energy MA-2518, 880 Beech St _x000D_
Rockland, MA 02130</v>
          </cell>
          <cell r="V3395" t="str">
            <v xml:space="preserve">2,000 kW Three-Phase, Inverter Based Photovoltaic Generation </v>
          </cell>
          <cell r="W3395" t="str">
            <v xml:space="preserve">  </v>
          </cell>
          <cell r="X3395" t="str">
            <v>Asset Owner-Dist</v>
          </cell>
          <cell r="Y3395" t="str">
            <v>44655310E</v>
          </cell>
          <cell r="Z3395" t="str">
            <v>MAE1000 - MA Electric Distribution PC</v>
          </cell>
          <cell r="AA3395" t="str">
            <v>NONE</v>
          </cell>
          <cell r="AB3395" t="str">
            <v>MASS PLANT - MA 5310 - MAE1000</v>
          </cell>
          <cell r="AC3395" t="str">
            <v>A1 C0 X0</v>
          </cell>
          <cell r="AE3395">
            <v>2</v>
          </cell>
          <cell r="AF3395" t="str">
            <v>2</v>
          </cell>
          <cell r="AG3395">
            <v>41264</v>
          </cell>
          <cell r="AH3395">
            <v>419500</v>
          </cell>
        </row>
        <row r="3396">
          <cell r="A3396" t="str">
            <v>C046350</v>
          </cell>
          <cell r="B3396">
            <v>5310</v>
          </cell>
          <cell r="D3396" t="str">
            <v>DG Svc Syncharpha 13.8kV (MA2682ac)</v>
          </cell>
          <cell r="E3396" t="str">
            <v>P_Electric Distribution Line MA</v>
          </cell>
          <cell r="G3396" t="str">
            <v>49</v>
          </cell>
          <cell r="H3396" t="str">
            <v>15</v>
          </cell>
          <cell r="M3396" t="str">
            <v>Specific</v>
          </cell>
          <cell r="O3396" t="str">
            <v>open</v>
          </cell>
          <cell r="R3396">
            <v>41264</v>
          </cell>
          <cell r="S3396" t="str">
            <v>georgc</v>
          </cell>
          <cell r="U3396" t="str">
            <v xml:space="preserve">13.8kV dist service to Syncharpha MA-2682ac, Corner of West Main St &amp; Still River Rd Bolton, MA 01740 </v>
          </cell>
          <cell r="V3396" t="str">
            <v>Site split into two PV sites/services, 2,500kW (13kV, MA-2682ac, this project) and 2,450kW (13kV, MA-2682bd, project # C046351)</v>
          </cell>
          <cell r="W3396" t="str">
            <v xml:space="preserve">  </v>
          </cell>
          <cell r="X3396" t="str">
            <v>Asset Owner-Dist</v>
          </cell>
          <cell r="Y3396" t="str">
            <v>44655310E</v>
          </cell>
          <cell r="Z3396" t="str">
            <v>MAE1000 - MA Electric Distribution PC</v>
          </cell>
          <cell r="AA3396" t="str">
            <v>NONE</v>
          </cell>
          <cell r="AB3396" t="str">
            <v>MASS PLANT - MA 5310 - MAE1000</v>
          </cell>
          <cell r="AC3396" t="str">
            <v>A0 C0 X1</v>
          </cell>
          <cell r="AE3396">
            <v>1</v>
          </cell>
          <cell r="AF3396" t="str">
            <v>1</v>
          </cell>
          <cell r="AG3396">
            <v>41264</v>
          </cell>
          <cell r="AH3396">
            <v>135800</v>
          </cell>
        </row>
        <row r="3397">
          <cell r="A3397" t="str">
            <v>C046351</v>
          </cell>
          <cell r="B3397">
            <v>5310</v>
          </cell>
          <cell r="D3397" t="str">
            <v>DG Svc Syncharpha 13.8kV (MA2682)</v>
          </cell>
          <cell r="E3397" t="str">
            <v>P_Electric Distribution Line MA</v>
          </cell>
          <cell r="G3397" t="str">
            <v>49</v>
          </cell>
          <cell r="H3397" t="str">
            <v>15</v>
          </cell>
          <cell r="J3397" t="str">
            <v>Statutory/Regulatory</v>
          </cell>
          <cell r="L3397" t="str">
            <v>Distributed Generation</v>
          </cell>
          <cell r="M3397" t="str">
            <v>Specific</v>
          </cell>
          <cell r="O3397" t="str">
            <v>open</v>
          </cell>
          <cell r="R3397">
            <v>41264</v>
          </cell>
          <cell r="S3397" t="str">
            <v>georgc</v>
          </cell>
          <cell r="U3397" t="str">
            <v>13.8kV dist service to Syncharpha MA-2682, Corner of West Main St &amp; Still River Rd Bolton, MA 01740</v>
          </cell>
          <cell r="V3397" t="str">
            <v>UPDATE: The site is no longer split into two separate points of interconnection. There is now only one, with the same amount of DG on one feeder, 4,950kW. The attached SIS has been updated, as has the cost.</v>
          </cell>
          <cell r="W3397" t="str">
            <v xml:space="preserve">  </v>
          </cell>
          <cell r="X3397" t="str">
            <v>Asset Owner-Dist</v>
          </cell>
          <cell r="Y3397" t="str">
            <v>44655310E</v>
          </cell>
          <cell r="Z3397" t="str">
            <v>MAE1000 - MA Electric Distribution PC</v>
          </cell>
          <cell r="AA3397" t="str">
            <v>NONE</v>
          </cell>
          <cell r="AB3397" t="str">
            <v>MASS PLANT - MA 5310 - MAE1000</v>
          </cell>
          <cell r="AC3397" t="str">
            <v>A2 C0 X0</v>
          </cell>
          <cell r="AE3397">
            <v>2</v>
          </cell>
          <cell r="AF3397" t="str">
            <v>2</v>
          </cell>
          <cell r="AG3397">
            <v>41411</v>
          </cell>
          <cell r="AH3397">
            <v>381620</v>
          </cell>
        </row>
        <row r="3398">
          <cell r="A3398" t="str">
            <v>C046355</v>
          </cell>
          <cell r="B3398">
            <v>5310</v>
          </cell>
          <cell r="C3398" t="str">
            <v>Massachusetts - East</v>
          </cell>
          <cell r="D3398" t="str">
            <v>Marlboro 311W4 Elm St recond</v>
          </cell>
          <cell r="E3398" t="str">
            <v>P_Electric Distribution Line MA</v>
          </cell>
          <cell r="G3398" t="str">
            <v>31</v>
          </cell>
          <cell r="H3398" t="str">
            <v>11</v>
          </cell>
          <cell r="I3398" t="str">
            <v>DUFFY JR., JOHN</v>
          </cell>
          <cell r="J3398" t="str">
            <v>System Capacity &amp; Performance</v>
          </cell>
          <cell r="K3398" t="str">
            <v>D_Non-REP LINE OTHER</v>
          </cell>
          <cell r="L3398" t="str">
            <v>Reliability - Dist</v>
          </cell>
          <cell r="M3398" t="str">
            <v>Specific</v>
          </cell>
          <cell r="O3398" t="str">
            <v>open</v>
          </cell>
          <cell r="P3398">
            <v>19775</v>
          </cell>
          <cell r="R3398">
            <v>41264.504513888889</v>
          </cell>
          <cell r="S3398" t="str">
            <v>HOLDEH</v>
          </cell>
          <cell r="U3398" t="str">
            <v>Replace appr 2000 ft of open wire with spacer cable on the Marlboro 311W4 feeder from P59 Elm St recloser to P75 Elm st at Millham.</v>
          </cell>
          <cell r="V3398" t="str">
            <v>Project needed to improve reliability to Bigelow Heights URD</v>
          </cell>
          <cell r="W3398" t="str">
            <v xml:space="preserve">  </v>
          </cell>
          <cell r="X3398" t="str">
            <v>Asset Owner-Dist</v>
          </cell>
          <cell r="Y3398" t="str">
            <v>44655310E</v>
          </cell>
          <cell r="Z3398" t="str">
            <v>MAE1000 - MA Electric Distribution PC</v>
          </cell>
          <cell r="AA3398" t="str">
            <v>NONE</v>
          </cell>
          <cell r="AB3398" t="str">
            <v>MASS PLANT - MA 5310 - MAE1000</v>
          </cell>
          <cell r="AC3398" t="str">
            <v>A2 C0 X0</v>
          </cell>
          <cell r="AE3398">
            <v>1</v>
          </cell>
          <cell r="AF3398" t="str">
            <v>1</v>
          </cell>
          <cell r="AG3398">
            <v>41296</v>
          </cell>
          <cell r="AH3398">
            <v>288000</v>
          </cell>
        </row>
        <row r="3399">
          <cell r="A3399" t="str">
            <v>C046356</v>
          </cell>
          <cell r="B3399">
            <v>5310</v>
          </cell>
          <cell r="C3399" t="str">
            <v>Massachusetts - East</v>
          </cell>
          <cell r="D3399" t="str">
            <v>Mboro 311W4 Millham St Recond</v>
          </cell>
          <cell r="E3399" t="str">
            <v>P_Electric Distribution Line MA</v>
          </cell>
          <cell r="G3399" t="str">
            <v>31</v>
          </cell>
          <cell r="H3399" t="str">
            <v>11</v>
          </cell>
          <cell r="I3399" t="str">
            <v>MOKEY, MICHAEL</v>
          </cell>
          <cell r="J3399" t="str">
            <v>System Capacity &amp; Performance</v>
          </cell>
          <cell r="K3399" t="str">
            <v>D_Non-REP LINE OTHER</v>
          </cell>
          <cell r="L3399" t="str">
            <v>Reliability - Dist</v>
          </cell>
          <cell r="M3399" t="str">
            <v>Specific</v>
          </cell>
          <cell r="O3399" t="str">
            <v>open</v>
          </cell>
          <cell r="P3399">
            <v>19776</v>
          </cell>
          <cell r="R3399">
            <v>41264.504513888889</v>
          </cell>
          <cell r="S3399" t="str">
            <v>HOLDEH</v>
          </cell>
          <cell r="U3399" t="str">
            <v>Reconductor 2500 ft of open wire single phase with 1/0al TW  tree wire on Millham St on 311W4 feeder. Reconductor A phase tap from P1 Millham to P18-5 Millham.  Add a second phase and connect to C phase from P1 Millham St to P15 Millham at Rogers. Transfe</v>
          </cell>
          <cell r="V3399" t="str">
            <v xml:space="preserve">Reliability and Load Balance </v>
          </cell>
          <cell r="W3399" t="str">
            <v xml:space="preserve">  </v>
          </cell>
          <cell r="X3399" t="str">
            <v>Asset Owner-Dist</v>
          </cell>
          <cell r="Y3399" t="str">
            <v>44655310E</v>
          </cell>
          <cell r="Z3399" t="str">
            <v>MAE1000 - MA Electric Distribution PC</v>
          </cell>
          <cell r="AA3399" t="str">
            <v>NONE</v>
          </cell>
          <cell r="AB3399" t="str">
            <v>MASS PLANT - MA 5310 - MAE1000</v>
          </cell>
          <cell r="AC3399" t="str">
            <v>A2 C0 X0</v>
          </cell>
          <cell r="AE3399">
            <v>1</v>
          </cell>
          <cell r="AF3399" t="str">
            <v>1</v>
          </cell>
          <cell r="AG3399">
            <v>41296</v>
          </cell>
          <cell r="AH3399">
            <v>122000</v>
          </cell>
        </row>
        <row r="3400">
          <cell r="A3400" t="str">
            <v>C046357</v>
          </cell>
          <cell r="B3400">
            <v>5310</v>
          </cell>
          <cell r="C3400" t="str">
            <v>Distribution - NE North</v>
          </cell>
          <cell r="D3400" t="str">
            <v>IRURD Ridgefield Condos</v>
          </cell>
          <cell r="E3400" t="str">
            <v>P_Electric Distribution Line MA</v>
          </cell>
          <cell r="G3400" t="str">
            <v>36</v>
          </cell>
          <cell r="H3400" t="str">
            <v>17</v>
          </cell>
          <cell r="I3400" t="str">
            <v>RICHARD, JOHN</v>
          </cell>
          <cell r="J3400" t="str">
            <v>Asset Condition</v>
          </cell>
          <cell r="K3400" t="str">
            <v>D_REP-URD Cable Replacements</v>
          </cell>
          <cell r="L3400" t="str">
            <v>Asset Replacement</v>
          </cell>
          <cell r="M3400" t="str">
            <v>Specific</v>
          </cell>
          <cell r="O3400" t="str">
            <v>open</v>
          </cell>
          <cell r="P3400">
            <v>19737</v>
          </cell>
          <cell r="R3400">
            <v>41264.504513888889</v>
          </cell>
          <cell r="S3400" t="str">
            <v>HOLDEH</v>
          </cell>
          <cell r="U3400" t="str">
            <v>Replace or inject 11,000' , three-phase and single- phase , direct-buried URD supplying single-phase loads at Ridgefield Condos in Clinton, MA.</v>
          </cell>
          <cell r="V3400" t="str">
            <v xml:space="preserve">  </v>
          </cell>
          <cell r="W3400" t="str">
            <v xml:space="preserve">  </v>
          </cell>
          <cell r="X3400" t="str">
            <v>Asset Owner-Dist</v>
          </cell>
          <cell r="Y3400" t="str">
            <v>44655310E</v>
          </cell>
          <cell r="Z3400" t="str">
            <v>MAE1000 - MA Electric Distribution PC</v>
          </cell>
          <cell r="AA3400" t="str">
            <v>NONE</v>
          </cell>
          <cell r="AB3400" t="str">
            <v>MASS PLANT - MA 5310 - MAE1000</v>
          </cell>
          <cell r="AC3400" t="str">
            <v>A2 C0 X0</v>
          </cell>
          <cell r="AE3400">
            <v>1</v>
          </cell>
          <cell r="AF3400" t="str">
            <v>1</v>
          </cell>
          <cell r="AG3400">
            <v>41289</v>
          </cell>
          <cell r="AH3400">
            <v>930000</v>
          </cell>
        </row>
        <row r="3401">
          <cell r="A3401" t="str">
            <v>C046358</v>
          </cell>
          <cell r="B3401">
            <v>5310</v>
          </cell>
          <cell r="C3401" t="str">
            <v>Massachusetts - West</v>
          </cell>
          <cell r="D3401" t="str">
            <v>IRURD Scotty Hollow Drive</v>
          </cell>
          <cell r="E3401" t="str">
            <v>P_Electric Distribution Line MA</v>
          </cell>
          <cell r="G3401" t="str">
            <v>36</v>
          </cell>
          <cell r="H3401" t="str">
            <v>17</v>
          </cell>
          <cell r="I3401" t="str">
            <v>PATTERSON, JAMES</v>
          </cell>
          <cell r="J3401" t="str">
            <v>Asset Condition</v>
          </cell>
          <cell r="K3401" t="str">
            <v>D_REP-URD Cable Replacements</v>
          </cell>
          <cell r="L3401" t="str">
            <v>Asset Replacement</v>
          </cell>
          <cell r="M3401" t="str">
            <v>Specific</v>
          </cell>
          <cell r="O3401" t="str">
            <v>open</v>
          </cell>
          <cell r="P3401">
            <v>19743</v>
          </cell>
          <cell r="R3401">
            <v>41264.504513888889</v>
          </cell>
          <cell r="S3401" t="str">
            <v>HOLDEH</v>
          </cell>
          <cell r="U3401" t="str">
            <v>Replace 1,500' of three-phase, direct-buried URD cable from poles 1,2 and 3 Scotty Hollow Drive in Chelmsford to Pad 15 and inject 10,000' of single-phase direct-buried cable.</v>
          </cell>
          <cell r="V3401" t="str">
            <v xml:space="preserve">  </v>
          </cell>
          <cell r="W3401" t="str">
            <v xml:space="preserve">  </v>
          </cell>
          <cell r="X3401" t="str">
            <v>Asset Owner-Dist</v>
          </cell>
          <cell r="Y3401" t="str">
            <v>44655310E</v>
          </cell>
          <cell r="Z3401" t="str">
            <v>MAE1000 - MA Electric Distribution PC</v>
          </cell>
          <cell r="AA3401" t="str">
            <v>NONE</v>
          </cell>
          <cell r="AB3401" t="str">
            <v>MASS PLANT - MA 5310 - MAE1000</v>
          </cell>
          <cell r="AC3401" t="str">
            <v>A1 C0 X0</v>
          </cell>
          <cell r="AE3401">
            <v>2</v>
          </cell>
          <cell r="AF3401" t="str">
            <v>2</v>
          </cell>
          <cell r="AG3401">
            <v>41291</v>
          </cell>
          <cell r="AH3401">
            <v>550000</v>
          </cell>
        </row>
        <row r="3402">
          <cell r="A3402" t="str">
            <v>C046359</v>
          </cell>
          <cell r="B3402">
            <v>5310</v>
          </cell>
          <cell r="C3402" t="str">
            <v>Massachusetts - West</v>
          </cell>
          <cell r="D3402" t="str">
            <v>URD Farrwood Drive</v>
          </cell>
          <cell r="E3402" t="str">
            <v>P_Electric Distribution Line MA</v>
          </cell>
          <cell r="G3402" t="str">
            <v>36</v>
          </cell>
          <cell r="H3402" t="str">
            <v>20</v>
          </cell>
          <cell r="I3402" t="str">
            <v>CERULLI, JOHN</v>
          </cell>
          <cell r="J3402" t="str">
            <v>Asset Condition</v>
          </cell>
          <cell r="K3402" t="str">
            <v>D_REP-URD Cable Replacements</v>
          </cell>
          <cell r="L3402" t="str">
            <v>Asset Replacement</v>
          </cell>
          <cell r="M3402" t="str">
            <v>Specific</v>
          </cell>
          <cell r="O3402" t="str">
            <v>cancelled</v>
          </cell>
          <cell r="P3402">
            <v>19749</v>
          </cell>
          <cell r="R3402">
            <v>41264.504513888889</v>
          </cell>
          <cell r="S3402" t="str">
            <v>HOLDEH</v>
          </cell>
          <cell r="U3402" t="str">
            <v>Replace 13,100' three-phase, direct-buried URD on Farrwood Drive in Haverhill, MA.</v>
          </cell>
          <cell r="V3402" t="str">
            <v>Duplicate to C047562. Cancelled.</v>
          </cell>
          <cell r="W3402" t="str">
            <v xml:space="preserve">  </v>
          </cell>
          <cell r="X3402" t="str">
            <v>Asset Owner-Dist</v>
          </cell>
          <cell r="Y3402" t="str">
            <v>44655310E</v>
          </cell>
          <cell r="Z3402" t="str">
            <v>MAE1000 - MA Electric Distribution PC</v>
          </cell>
          <cell r="AA3402" t="str">
            <v>NONE</v>
          </cell>
          <cell r="AB3402" t="str">
            <v>MASS PLANT - MA 5310 - MAE1000</v>
          </cell>
          <cell r="AE3402">
            <v>0</v>
          </cell>
          <cell r="AK3402">
            <v>41488</v>
          </cell>
        </row>
        <row r="3403">
          <cell r="A3403" t="str">
            <v>C046372</v>
          </cell>
          <cell r="B3403">
            <v>5310</v>
          </cell>
          <cell r="C3403" t="str">
            <v>Massachusetts - East</v>
          </cell>
          <cell r="D3403" t="str">
            <v>Attleboro-Inspect 24 Line West St S</v>
          </cell>
          <cell r="E3403" t="str">
            <v>P_Electric Distribution Line MA</v>
          </cell>
          <cell r="G3403" t="str">
            <v>30</v>
          </cell>
          <cell r="H3403" t="str">
            <v>11</v>
          </cell>
          <cell r="I3403" t="str">
            <v>THOMPSON, JOHN</v>
          </cell>
          <cell r="J3403" t="str">
            <v>Asset Condition</v>
          </cell>
          <cell r="K3403" t="str">
            <v>D_Non-REP LINE OTHER</v>
          </cell>
          <cell r="L3403" t="str">
            <v>Inspections &amp; Patrols - Dist</v>
          </cell>
          <cell r="M3403" t="str">
            <v>Specific</v>
          </cell>
          <cell r="O3403" t="str">
            <v>cancelled</v>
          </cell>
          <cell r="P3403">
            <v>19644</v>
          </cell>
          <cell r="R3403">
            <v>41264.504513888889</v>
          </cell>
          <cell r="S3403" t="str">
            <v>HOLDEH</v>
          </cell>
          <cell r="U3403" t="str">
            <v>Inspect 24 Pole Line from West St Sub to Read St anf Clara St Subs</v>
          </cell>
          <cell r="V3403" t="str">
            <v xml:space="preserve">  </v>
          </cell>
          <cell r="W3403" t="str">
            <v xml:space="preserve">  </v>
          </cell>
          <cell r="X3403" t="str">
            <v>Asset Owner-Dist</v>
          </cell>
          <cell r="Y3403" t="str">
            <v>44655310E</v>
          </cell>
          <cell r="Z3403" t="str">
            <v>MAE1000 - MA Electric Distribution PC</v>
          </cell>
          <cell r="AA3403" t="str">
            <v>NONE</v>
          </cell>
          <cell r="AB3403" t="str">
            <v>MASS PLANT - MA 5310 - MAE1000</v>
          </cell>
          <cell r="AE3403">
            <v>0</v>
          </cell>
          <cell r="AK3403">
            <v>41515</v>
          </cell>
        </row>
        <row r="3404">
          <cell r="A3404" t="str">
            <v>C046373</v>
          </cell>
          <cell r="B3404">
            <v>5310</v>
          </cell>
          <cell r="C3404" t="str">
            <v>Massachusetts - East</v>
          </cell>
          <cell r="D3404" t="str">
            <v>Attleboro-Inspect 2248 Line West St</v>
          </cell>
          <cell r="E3404" t="str">
            <v>P_Electric Distribution Line MA</v>
          </cell>
          <cell r="G3404" t="str">
            <v>30</v>
          </cell>
          <cell r="H3404" t="str">
            <v>11</v>
          </cell>
          <cell r="I3404" t="str">
            <v>THOMPSON, JOHN</v>
          </cell>
          <cell r="J3404" t="str">
            <v>Asset Condition</v>
          </cell>
          <cell r="K3404" t="str">
            <v>D_Non-REP LINE OTHER</v>
          </cell>
          <cell r="L3404" t="str">
            <v>Inspections &amp; Patrols - Dist</v>
          </cell>
          <cell r="M3404" t="str">
            <v>Specific</v>
          </cell>
          <cell r="N3404" t="str">
            <v>OH Inspect &amp; Equip Replace</v>
          </cell>
          <cell r="O3404" t="str">
            <v>cancelled</v>
          </cell>
          <cell r="P3404">
            <v>19645</v>
          </cell>
          <cell r="R3404">
            <v>41264.504513888889</v>
          </cell>
          <cell r="S3404" t="str">
            <v>HOLDEH</v>
          </cell>
          <cell r="U3404" t="str">
            <v>Inspect 2248 Pole line from West St Sub to Rehoboth Sub</v>
          </cell>
          <cell r="V3404" t="str">
            <v xml:space="preserve">  </v>
          </cell>
          <cell r="W3404" t="str">
            <v xml:space="preserve">  </v>
          </cell>
          <cell r="X3404" t="str">
            <v>Asset Owner-Dist</v>
          </cell>
          <cell r="Y3404" t="str">
            <v>44655310E</v>
          </cell>
          <cell r="Z3404" t="str">
            <v>MAE1000 - MA Electric Distribution PC</v>
          </cell>
          <cell r="AA3404" t="str">
            <v>NONE</v>
          </cell>
          <cell r="AB3404" t="str">
            <v>MASS PLANT - MA 5310 - MAE1000</v>
          </cell>
          <cell r="AE3404">
            <v>0</v>
          </cell>
          <cell r="AK3404">
            <v>41515</v>
          </cell>
        </row>
        <row r="3405">
          <cell r="A3405" t="str">
            <v>C046378</v>
          </cell>
          <cell r="B3405">
            <v>5310</v>
          </cell>
          <cell r="C3405" t="str">
            <v>Massachusetts - East</v>
          </cell>
          <cell r="D3405" t="str">
            <v>Attleboro-Inspect 2274 Line Plainvi</v>
          </cell>
          <cell r="E3405" t="str">
            <v>P_Electric Distribution Line MA</v>
          </cell>
          <cell r="G3405" t="str">
            <v>30</v>
          </cell>
          <cell r="H3405" t="str">
            <v>11</v>
          </cell>
          <cell r="I3405" t="str">
            <v>THOMPSON, JOHN</v>
          </cell>
          <cell r="J3405" t="str">
            <v>Asset Condition</v>
          </cell>
          <cell r="K3405" t="str">
            <v>D_Non-REP LINE OTHER</v>
          </cell>
          <cell r="L3405" t="str">
            <v>Inspections &amp; Patrols - Dist</v>
          </cell>
          <cell r="M3405" t="str">
            <v>Specific</v>
          </cell>
          <cell r="N3405" t="str">
            <v>OH Inspect &amp; Equip Replace</v>
          </cell>
          <cell r="O3405" t="str">
            <v>cancelled</v>
          </cell>
          <cell r="P3405">
            <v>19640</v>
          </cell>
          <cell r="R3405">
            <v>41264.504513888889</v>
          </cell>
          <cell r="S3405" t="str">
            <v>HOLDEH</v>
          </cell>
          <cell r="U3405" t="str">
            <v>Inspect 2274 Pole line from Plainville to Wesrt St Substation</v>
          </cell>
          <cell r="V3405" t="str">
            <v xml:space="preserve">  </v>
          </cell>
          <cell r="W3405" t="str">
            <v xml:space="preserve">  </v>
          </cell>
          <cell r="X3405" t="str">
            <v>Asset Owner-Dist</v>
          </cell>
          <cell r="Y3405" t="str">
            <v>44655310E</v>
          </cell>
          <cell r="Z3405" t="str">
            <v>MAE1000 - MA Electric Distribution PC</v>
          </cell>
          <cell r="AA3405" t="str">
            <v>NONE</v>
          </cell>
          <cell r="AB3405" t="str">
            <v>MASS PLANT - MA 5310 - MAE1000</v>
          </cell>
          <cell r="AE3405">
            <v>0</v>
          </cell>
          <cell r="AK3405">
            <v>41515</v>
          </cell>
        </row>
        <row r="3406">
          <cell r="A3406" t="str">
            <v>C046379</v>
          </cell>
          <cell r="B3406">
            <v>5310</v>
          </cell>
          <cell r="C3406" t="str">
            <v>Massachusetts - East</v>
          </cell>
          <cell r="D3406" t="str">
            <v>Attleboro-Inspect 2276 Line Chartle</v>
          </cell>
          <cell r="E3406" t="str">
            <v>P_Electric Distribution Line MA</v>
          </cell>
          <cell r="G3406" t="str">
            <v>36</v>
          </cell>
          <cell r="H3406" t="str">
            <v>11</v>
          </cell>
          <cell r="I3406" t="str">
            <v>THOMPSON, JOHN</v>
          </cell>
          <cell r="J3406" t="str">
            <v>Asset Condition</v>
          </cell>
          <cell r="K3406" t="str">
            <v>D_Non-REP LINE OTHER</v>
          </cell>
          <cell r="L3406" t="str">
            <v>Inspections &amp; Patrols - Dist</v>
          </cell>
          <cell r="M3406" t="str">
            <v>Specific</v>
          </cell>
          <cell r="N3406" t="str">
            <v>OH Inspect &amp; Equip Replace</v>
          </cell>
          <cell r="O3406" t="str">
            <v>cancelled</v>
          </cell>
          <cell r="P3406">
            <v>19641</v>
          </cell>
          <cell r="R3406">
            <v>41264.504513888889</v>
          </cell>
          <cell r="S3406" t="str">
            <v>HOLDEH</v>
          </cell>
          <cell r="U3406" t="str">
            <v>Inspect 2276 Pole Line from Chartley Pond to Norton Sub</v>
          </cell>
          <cell r="V3406" t="str">
            <v xml:space="preserve">  </v>
          </cell>
          <cell r="W3406" t="str">
            <v xml:space="preserve">  </v>
          </cell>
          <cell r="X3406" t="str">
            <v>Asset Owner-Dist</v>
          </cell>
          <cell r="Y3406" t="str">
            <v>44655310E</v>
          </cell>
          <cell r="Z3406" t="str">
            <v>MAE1000 - MA Electric Distribution PC</v>
          </cell>
          <cell r="AA3406" t="str">
            <v>NONE</v>
          </cell>
          <cell r="AB3406" t="str">
            <v>MASS PLANT - MA 5310 - MAE1000</v>
          </cell>
          <cell r="AE3406">
            <v>0</v>
          </cell>
          <cell r="AK3406">
            <v>41515</v>
          </cell>
        </row>
        <row r="3407">
          <cell r="A3407" t="str">
            <v>C046381</v>
          </cell>
          <cell r="B3407">
            <v>5310</v>
          </cell>
          <cell r="C3407" t="str">
            <v>Massachusetts - East</v>
          </cell>
          <cell r="D3407" t="str">
            <v>Storm Hardening for MA East</v>
          </cell>
          <cell r="E3407" t="str">
            <v>P_Electric Distribution Line MA</v>
          </cell>
          <cell r="G3407" t="str">
            <v>31</v>
          </cell>
          <cell r="H3407" t="str">
            <v>17</v>
          </cell>
          <cell r="I3407" t="str">
            <v>BAUER, JAMES</v>
          </cell>
          <cell r="J3407" t="str">
            <v>System Capacity &amp; Performance</v>
          </cell>
          <cell r="K3407" t="str">
            <v>D_Non-REP LINE OTHER</v>
          </cell>
          <cell r="L3407" t="str">
            <v>Reliability - Dist</v>
          </cell>
          <cell r="M3407" t="str">
            <v>Specific</v>
          </cell>
          <cell r="O3407" t="str">
            <v>initiated</v>
          </cell>
          <cell r="P3407">
            <v>19625</v>
          </cell>
          <cell r="R3407">
            <v>41264.504513888889</v>
          </cell>
          <cell r="S3407" t="str">
            <v>HOLDEH</v>
          </cell>
          <cell r="U3407" t="str">
            <v>Improve the reliability of MA feeders during storm events by reconductoringwith tree wire/spacer cable, installing lightning arresters, installing larger class poles, etc.</v>
          </cell>
          <cell r="V3407" t="str">
            <v xml:space="preserve">  </v>
          </cell>
          <cell r="W3407" t="str">
            <v xml:space="preserve">  </v>
          </cell>
          <cell r="X3407" t="str">
            <v>Asset Owner-Dist</v>
          </cell>
          <cell r="Y3407" t="str">
            <v>44655310E</v>
          </cell>
          <cell r="Z3407" t="str">
            <v>MAE1000 - MA Electric Distribution PC</v>
          </cell>
          <cell r="AA3407" t="str">
            <v>NONE</v>
          </cell>
          <cell r="AB3407" t="str">
            <v>MASS PLANT - MA 5310 - MAE1000</v>
          </cell>
          <cell r="AC3407" t="str">
            <v>A0 C0 X0</v>
          </cell>
          <cell r="AE3407">
            <v>0</v>
          </cell>
        </row>
        <row r="3408">
          <cell r="A3408" t="str">
            <v>C046382</v>
          </cell>
          <cell r="B3408">
            <v>5310</v>
          </cell>
          <cell r="C3408" t="str">
            <v>Massachusetts - West</v>
          </cell>
          <cell r="D3408" t="str">
            <v>Storm Hardening for MA West</v>
          </cell>
          <cell r="E3408" t="str">
            <v>P_Electric Distribution Line MA</v>
          </cell>
          <cell r="G3408" t="str">
            <v>31</v>
          </cell>
          <cell r="H3408" t="str">
            <v>17</v>
          </cell>
          <cell r="I3408" t="str">
            <v>BAUER, JAMES</v>
          </cell>
          <cell r="J3408" t="str">
            <v>System Capacity &amp; Performance</v>
          </cell>
          <cell r="K3408" t="str">
            <v>D_Non-REP LINE OTHER</v>
          </cell>
          <cell r="L3408" t="str">
            <v>Reliability - Dist</v>
          </cell>
          <cell r="M3408" t="str">
            <v>Specific</v>
          </cell>
          <cell r="O3408" t="str">
            <v>initiated</v>
          </cell>
          <cell r="P3408">
            <v>19626</v>
          </cell>
          <cell r="R3408">
            <v>41264.504513888889</v>
          </cell>
          <cell r="S3408" t="str">
            <v>HOLDEH</v>
          </cell>
          <cell r="U3408" t="str">
            <v>Improve the reliability of MA feeders during storm events by reconductoring with tree wire/spacer cable, installing lightning arresters, installing larger class poles, etc.</v>
          </cell>
          <cell r="V3408" t="str">
            <v xml:space="preserve">  </v>
          </cell>
          <cell r="W3408" t="str">
            <v xml:space="preserve">  </v>
          </cell>
          <cell r="X3408" t="str">
            <v>Asset Owner-Dist</v>
          </cell>
          <cell r="Y3408" t="str">
            <v>44655310E</v>
          </cell>
          <cell r="Z3408" t="str">
            <v>MAE1000 - MA Electric Distribution PC</v>
          </cell>
          <cell r="AA3408" t="str">
            <v>NONE</v>
          </cell>
          <cell r="AB3408" t="str">
            <v>MASS PLANT - MA 5310 - MAE1000</v>
          </cell>
          <cell r="AC3408" t="str">
            <v>A0 C0 X0</v>
          </cell>
          <cell r="AE3408">
            <v>0</v>
          </cell>
        </row>
        <row r="3409">
          <cell r="A3409" t="str">
            <v>C046385</v>
          </cell>
          <cell r="B3409">
            <v>5320</v>
          </cell>
          <cell r="C3409" t="str">
            <v>Massachusetts - East</v>
          </cell>
          <cell r="D3409" t="str">
            <v>Lothrop Ave. Reactor Replacement</v>
          </cell>
          <cell r="E3409" t="str">
            <v>P_Electric Distribution Sub MA</v>
          </cell>
          <cell r="G3409" t="str">
            <v>27</v>
          </cell>
          <cell r="H3409" t="str">
            <v>22</v>
          </cell>
          <cell r="I3409" t="str">
            <v>RAMBERAN, HEERAN</v>
          </cell>
          <cell r="J3409" t="str">
            <v>Asset Condition</v>
          </cell>
          <cell r="K3409" t="str">
            <v>D_REP-Substation Asset Replacement</v>
          </cell>
          <cell r="L3409" t="str">
            <v>Asset Replacement</v>
          </cell>
          <cell r="M3409" t="str">
            <v>Specific</v>
          </cell>
          <cell r="N3409" t="str">
            <v>Subtransmission Pole &amp; Equipment Replacement</v>
          </cell>
          <cell r="O3409" t="str">
            <v>open</v>
          </cell>
          <cell r="P3409">
            <v>19638</v>
          </cell>
          <cell r="R3409">
            <v>41264.502581018518</v>
          </cell>
          <cell r="S3409" t="str">
            <v>HOLDEH</v>
          </cell>
          <cell r="U3409" t="str">
            <v>Replace 4-MVAR Reactor at station.</v>
          </cell>
          <cell r="V3409" t="str">
            <v xml:space="preserve">  </v>
          </cell>
          <cell r="W3409" t="str">
            <v xml:space="preserve">  </v>
          </cell>
          <cell r="X3409" t="str">
            <v>Asset Owner-Dist</v>
          </cell>
          <cell r="Y3409" t="str">
            <v>44655320E</v>
          </cell>
          <cell r="Z3409" t="str">
            <v>MAE1000 - MA Electric Distribution PC</v>
          </cell>
          <cell r="AA3409" t="str">
            <v>06-Feb-13</v>
          </cell>
          <cell r="AB3409" t="str">
            <v>SUB #103 LOTHRUP AVE-HARWICH</v>
          </cell>
          <cell r="AC3409" t="str">
            <v>A1 C0 X0</v>
          </cell>
          <cell r="AE3409">
            <v>3</v>
          </cell>
          <cell r="AF3409" t="str">
            <v>3</v>
          </cell>
          <cell r="AG3409">
            <v>41315</v>
          </cell>
          <cell r="AH3409">
            <v>60000</v>
          </cell>
        </row>
        <row r="3410">
          <cell r="A3410" t="str">
            <v>C046387</v>
          </cell>
          <cell r="B3410">
            <v>5310</v>
          </cell>
          <cell r="C3410" t="str">
            <v>Massachusetts - West</v>
          </cell>
          <cell r="D3410" t="str">
            <v>Storm Hardening - Risingdale 1109W1</v>
          </cell>
          <cell r="E3410" t="str">
            <v>P_Electric Distribution Line MA</v>
          </cell>
          <cell r="F3410" t="str">
            <v>USSC-13-160</v>
          </cell>
          <cell r="G3410" t="str">
            <v>30</v>
          </cell>
          <cell r="H3410" t="str">
            <v>18</v>
          </cell>
          <cell r="I3410" t="str">
            <v>Evans, Dave</v>
          </cell>
          <cell r="J3410" t="str">
            <v>System Capacity &amp; Performance</v>
          </cell>
          <cell r="K3410" t="str">
            <v>D_Non-REP LINE OTHER</v>
          </cell>
          <cell r="L3410" t="str">
            <v>Reliability - Dist</v>
          </cell>
          <cell r="M3410" t="str">
            <v>Specific</v>
          </cell>
          <cell r="O3410" t="str">
            <v>open</v>
          </cell>
          <cell r="P3410">
            <v>19621</v>
          </cell>
          <cell r="R3410">
            <v>41264.504513888889</v>
          </cell>
          <cell r="S3410" t="str">
            <v>HOLDEH</v>
          </cell>
          <cell r="U3410" t="str">
            <v>_x000D_
It is recommended that 2.6 miles of 3-4/0 AL 15kV conductor be replaced with 3-477 AL SPCA 15kV on County Rd, 0.632 miles of #3 B AAAC 15kV conductor be replaced with 1/0 7str 15kV tree wire on Tyringham Rd, and 0.76 miles of 1/0 PE AL 15kV conductor be</v>
          </cell>
          <cell r="V3410" t="str">
            <v xml:space="preserve">  </v>
          </cell>
          <cell r="W3410" t="str">
            <v xml:space="preserve">  </v>
          </cell>
          <cell r="X3410" t="str">
            <v>Asset Owner-Dist</v>
          </cell>
          <cell r="Y3410" t="str">
            <v>44655310E</v>
          </cell>
          <cell r="Z3410" t="str">
            <v>MAE1000 - MA Electric Distribution PC</v>
          </cell>
          <cell r="AA3410" t="str">
            <v>14-Aug-13</v>
          </cell>
          <cell r="AB3410" t="str">
            <v>MASS PLANT - MA 5310 - MAE1000</v>
          </cell>
          <cell r="AC3410" t="str">
            <v>A3 C0 X0</v>
          </cell>
          <cell r="AE3410">
            <v>1</v>
          </cell>
          <cell r="AF3410" t="str">
            <v>1</v>
          </cell>
          <cell r="AG3410">
            <v>41400</v>
          </cell>
          <cell r="AH3410">
            <v>1450000</v>
          </cell>
          <cell r="AI3410" t="str">
            <v>1.10</v>
          </cell>
          <cell r="AJ3410" t="str">
            <v>1.10</v>
          </cell>
        </row>
        <row r="3411">
          <cell r="A3411" t="str">
            <v>C046388</v>
          </cell>
          <cell r="B3411">
            <v>5310</v>
          </cell>
          <cell r="C3411" t="str">
            <v>Massachusetts - West</v>
          </cell>
          <cell r="D3411" t="str">
            <v>Storm Hardening - Risingdale 1109W3</v>
          </cell>
          <cell r="E3411" t="str">
            <v>P_Electric Distribution Line MA</v>
          </cell>
          <cell r="F3411" t="str">
            <v>USSC-13-160</v>
          </cell>
          <cell r="G3411" t="str">
            <v>30</v>
          </cell>
          <cell r="H3411" t="str">
            <v>18</v>
          </cell>
          <cell r="I3411" t="str">
            <v>HALL, TIMOTHY</v>
          </cell>
          <cell r="J3411" t="str">
            <v>System Capacity &amp; Performance</v>
          </cell>
          <cell r="K3411" t="str">
            <v>D_Non-REP LINE OTHER</v>
          </cell>
          <cell r="L3411" t="str">
            <v>Reliability - Dist</v>
          </cell>
          <cell r="M3411" t="str">
            <v>Specific</v>
          </cell>
          <cell r="O3411" t="str">
            <v>open</v>
          </cell>
          <cell r="P3411">
            <v>19622</v>
          </cell>
          <cell r="R3411">
            <v>41264.504513888889</v>
          </cell>
          <cell r="S3411" t="str">
            <v>HOLDEH</v>
          </cell>
          <cell r="U3411" t="str">
            <v>_x000D_
It is recommended that 0.6 miles of 3-4/0 AL 15kV conductor be replaced with 3-477 AL SPCA 15kV on Alford Rd, 0.65 miles of #3 B AAAC 15kV conductor be replaced with 1/0 7str 15kV tree wire on McGee Rd, 1.5 miles of #3 B Cu 15kV conductor be replaced wi</v>
          </cell>
          <cell r="V3411" t="str">
            <v xml:space="preserve">  </v>
          </cell>
          <cell r="W3411" t="str">
            <v xml:space="preserve">  </v>
          </cell>
          <cell r="X3411" t="str">
            <v>Asset Owner-Dist</v>
          </cell>
          <cell r="Y3411" t="str">
            <v>44655310E</v>
          </cell>
          <cell r="Z3411" t="str">
            <v>MAE1000 - MA Electric Distribution PC</v>
          </cell>
          <cell r="AA3411" t="str">
            <v>NONE</v>
          </cell>
          <cell r="AB3411" t="str">
            <v>MASS PLANT - MA 5310 - MAE1000</v>
          </cell>
          <cell r="AC3411" t="str">
            <v>A5 C0 X1</v>
          </cell>
          <cell r="AE3411">
            <v>1</v>
          </cell>
          <cell r="AF3411" t="str">
            <v>1</v>
          </cell>
          <cell r="AG3411">
            <v>41400</v>
          </cell>
          <cell r="AH3411">
            <v>890000</v>
          </cell>
          <cell r="AI3411" t="str">
            <v>1.10</v>
          </cell>
          <cell r="AJ3411" t="str">
            <v>1.10</v>
          </cell>
        </row>
        <row r="3412">
          <cell r="A3412" t="str">
            <v>C046401</v>
          </cell>
          <cell r="B3412">
            <v>5310</v>
          </cell>
          <cell r="C3412" t="str">
            <v>Massachusetts - West</v>
          </cell>
          <cell r="D3412" t="str">
            <v>MA Mobile Sub #7704 - Refurbish and</v>
          </cell>
          <cell r="E3412" t="str">
            <v>P_Electric Distribution Sub MA</v>
          </cell>
          <cell r="G3412" t="str">
            <v>41</v>
          </cell>
          <cell r="H3412" t="str">
            <v>12</v>
          </cell>
          <cell r="I3412" t="str">
            <v>DUARTE,EILEEN</v>
          </cell>
          <cell r="J3412" t="str">
            <v>System Capacity &amp; Performance</v>
          </cell>
          <cell r="K3412" t="str">
            <v>D_Non-REP SUB OTHER</v>
          </cell>
          <cell r="L3412" t="str">
            <v>Reliability - Dist</v>
          </cell>
          <cell r="M3412" t="str">
            <v>Specific</v>
          </cell>
          <cell r="N3412" t="str">
            <v>Substation Asset Replacement</v>
          </cell>
          <cell r="O3412" t="str">
            <v>open</v>
          </cell>
          <cell r="P3412">
            <v>19605</v>
          </cell>
          <cell r="R3412">
            <v>41264.504513888889</v>
          </cell>
          <cell r="S3412" t="str">
            <v>HOLDEH</v>
          </cell>
          <cell r="T3412" t="str">
            <v>05/30/2014</v>
          </cell>
          <cell r="U3412" t="str">
            <v>This project is to refurbish and upgrade with a control protection package mobile substation ID #7704.</v>
          </cell>
          <cell r="V3412" t="str">
            <v>This project is to refurbish and upgrade with a control protection package mobile substation ID #7704.</v>
          </cell>
          <cell r="W3412" t="str">
            <v xml:space="preserve">  </v>
          </cell>
          <cell r="X3412" t="str">
            <v>Asset Owner-Dist</v>
          </cell>
          <cell r="Y3412" t="str">
            <v>44655310E</v>
          </cell>
          <cell r="Z3412" t="str">
            <v>MAE1000 - MA Electric Distribution PC</v>
          </cell>
          <cell r="AA3412" t="str">
            <v>12-Dec-13</v>
          </cell>
          <cell r="AB3412" t="str">
            <v>MECO - MOBILE SUB #7704</v>
          </cell>
          <cell r="AC3412" t="str">
            <v>A1 C0 X0</v>
          </cell>
          <cell r="AE3412">
            <v>2</v>
          </cell>
          <cell r="AF3412" t="str">
            <v>2</v>
          </cell>
          <cell r="AG3412">
            <v>41610</v>
          </cell>
          <cell r="AH3412">
            <v>500000</v>
          </cell>
        </row>
        <row r="3413">
          <cell r="A3413" t="str">
            <v>C046430</v>
          </cell>
          <cell r="B3413">
            <v>5310</v>
          </cell>
          <cell r="C3413" t="str">
            <v>Massachusetts - East</v>
          </cell>
          <cell r="D3413" t="str">
            <v>Mansfield-Add PTR Open 2278 Line fr</v>
          </cell>
          <cell r="E3413" t="str">
            <v>P_Electric Distribution Line MA</v>
          </cell>
          <cell r="F3413" t="str">
            <v>USSC-13-196</v>
          </cell>
          <cell r="G3413" t="str">
            <v>46</v>
          </cell>
          <cell r="H3413" t="str">
            <v>27</v>
          </cell>
          <cell r="I3413" t="str">
            <v>BRISTOL, MARC</v>
          </cell>
          <cell r="J3413" t="str">
            <v>System Capacity &amp; Performance</v>
          </cell>
          <cell r="K3413" t="str">
            <v>D_Non-REP LINE OTHER</v>
          </cell>
          <cell r="L3413" t="str">
            <v>Load Relief</v>
          </cell>
          <cell r="M3413" t="str">
            <v>Specific</v>
          </cell>
          <cell r="O3413" t="str">
            <v>open</v>
          </cell>
          <cell r="P3413">
            <v>19405</v>
          </cell>
          <cell r="R3413">
            <v>41264.504513888889</v>
          </cell>
          <cell r="S3413" t="str">
            <v>HOLDEH</v>
          </cell>
          <cell r="U3413" t="str">
            <v>Add PTR for new open point on 2278 Line south of Mansfiled Sub         _x000D_
"recloser requested to be loop-scheme type with radio, antennae, PTs, and schweitzer control."</v>
          </cell>
          <cell r="V3413" t="str">
            <v xml:space="preserve">  </v>
          </cell>
          <cell r="W3413" t="str">
            <v xml:space="preserve">  </v>
          </cell>
          <cell r="X3413" t="str">
            <v>Asset Owner-Dist</v>
          </cell>
          <cell r="Y3413" t="str">
            <v>44655310E</v>
          </cell>
          <cell r="Z3413" t="str">
            <v>MAE1000 - MA Electric Distribution PC</v>
          </cell>
          <cell r="AA3413" t="str">
            <v>NONE</v>
          </cell>
          <cell r="AB3413" t="str">
            <v>MASS PLANT - MA 5310 - MAE1000</v>
          </cell>
          <cell r="AC3413" t="str">
            <v>A0 C0 X0</v>
          </cell>
          <cell r="AE3413">
            <v>1</v>
          </cell>
          <cell r="AF3413" t="str">
            <v>1</v>
          </cell>
          <cell r="AG3413">
            <v>41443</v>
          </cell>
          <cell r="AH3413">
            <v>50000</v>
          </cell>
          <cell r="AI3413" t="str">
            <v>1.10</v>
          </cell>
          <cell r="AJ3413" t="str">
            <v>.90</v>
          </cell>
        </row>
        <row r="3414">
          <cell r="A3414" t="str">
            <v>C046434</v>
          </cell>
          <cell r="B3414">
            <v>5310</v>
          </cell>
          <cell r="C3414" t="str">
            <v>Massachusetts - East</v>
          </cell>
          <cell r="D3414" t="str">
            <v>Northboro Genzyme SFS Study</v>
          </cell>
          <cell r="E3414" t="str">
            <v>P_Electric Distribution Line MA</v>
          </cell>
          <cell r="G3414" t="str">
            <v>49</v>
          </cell>
          <cell r="H3414" t="str">
            <v>20</v>
          </cell>
          <cell r="I3414" t="str">
            <v>DUFFY JR., JOHN</v>
          </cell>
          <cell r="J3414" t="str">
            <v>Statutory/Regulatory</v>
          </cell>
          <cell r="K3414" t="str">
            <v>D_Non-REP LINE OTHER</v>
          </cell>
          <cell r="L3414" t="str">
            <v>New Business - Commercial</v>
          </cell>
          <cell r="M3414" t="str">
            <v>Specific</v>
          </cell>
          <cell r="O3414" t="str">
            <v>open</v>
          </cell>
          <cell r="P3414">
            <v>19368</v>
          </cell>
          <cell r="R3414">
            <v>41264.504513888889</v>
          </cell>
          <cell r="S3414" t="str">
            <v>HOLDEH</v>
          </cell>
          <cell r="U3414" t="str">
            <v>Engineering study to review SFS options for customer, Genzyme, located on Forbes Rd in Northboro, MA</v>
          </cell>
          <cell r="V3414" t="str">
            <v xml:space="preserve">Customer has agreed and signed contract  to pay $15K for Engr study on 3-12-13 for SFS to Genzyme. </v>
          </cell>
          <cell r="W3414" t="str">
            <v xml:space="preserve">  </v>
          </cell>
          <cell r="X3414" t="str">
            <v>Asset Owner-Dist</v>
          </cell>
          <cell r="Y3414" t="str">
            <v>44655310E</v>
          </cell>
          <cell r="Z3414" t="str">
            <v>MAE1000 - MA Electric Distribution PC</v>
          </cell>
          <cell r="AA3414" t="str">
            <v>NONE</v>
          </cell>
          <cell r="AB3414" t="str">
            <v>MASS PLANT - MA 5310 - MAE1000</v>
          </cell>
          <cell r="AC3414" t="str">
            <v>A1 C0 X0</v>
          </cell>
          <cell r="AE3414">
            <v>1</v>
          </cell>
          <cell r="AF3414" t="str">
            <v>1</v>
          </cell>
          <cell r="AG3414">
            <v>41379</v>
          </cell>
          <cell r="AH3414">
            <v>15000</v>
          </cell>
        </row>
        <row r="3415">
          <cell r="A3415" t="str">
            <v>C046471</v>
          </cell>
          <cell r="B3415">
            <v>5310</v>
          </cell>
          <cell r="C3415" t="str">
            <v>Massachusetts - East</v>
          </cell>
          <cell r="D3415" t="str">
            <v>Hull 1 and Hull 2 Line Refurbishmen</v>
          </cell>
          <cell r="E3415" t="str">
            <v>P_Electric Sub-Transmission Line MA</v>
          </cell>
          <cell r="G3415" t="str">
            <v>31</v>
          </cell>
          <cell r="H3415" t="str">
            <v>17</v>
          </cell>
          <cell r="I3415" t="str">
            <v>BURKS, EMILY</v>
          </cell>
          <cell r="J3415" t="str">
            <v>Asset Condition</v>
          </cell>
          <cell r="K3415" t="str">
            <v>D_Non-REP LINE OTHER</v>
          </cell>
          <cell r="L3415" t="str">
            <v>Asset Replacement</v>
          </cell>
          <cell r="M3415" t="str">
            <v>Specific</v>
          </cell>
          <cell r="O3415" t="str">
            <v>cancelled</v>
          </cell>
          <cell r="P3415">
            <v>19282</v>
          </cell>
          <cell r="R3415">
            <v>41264.504513888889</v>
          </cell>
          <cell r="S3415" t="str">
            <v>HOLDEH</v>
          </cell>
          <cell r="U3415" t="str">
            <v>Replace 35 broken, damaged, and condemned structures on the Hull 1 &amp; 2 lines, as identified following an assessment of the lines (PPM 11853).</v>
          </cell>
          <cell r="V3415" t="str">
            <v>This project is being cancelled (FP Type was incorrect when project was initiated), and replaced by C049306.</v>
          </cell>
          <cell r="W3415" t="str">
            <v xml:space="preserve">  </v>
          </cell>
          <cell r="X3415" t="str">
            <v>Asset Owner-Trans</v>
          </cell>
          <cell r="Y3415" t="str">
            <v>44605310T</v>
          </cell>
          <cell r="Z3415" t="str">
            <v>FRT5000 - FR Transmission Profit Center</v>
          </cell>
          <cell r="AA3415" t="str">
            <v>NONE</v>
          </cell>
          <cell r="AB3415" t="str">
            <v>COMPANY 5310 LEVEL TRANS FRT5000</v>
          </cell>
          <cell r="AE3415">
            <v>2</v>
          </cell>
          <cell r="AF3415" t="str">
            <v>2</v>
          </cell>
          <cell r="AG3415">
            <v>41296</v>
          </cell>
          <cell r="AH3415">
            <v>730764</v>
          </cell>
          <cell r="AK3415">
            <v>41396</v>
          </cell>
        </row>
        <row r="3416">
          <cell r="A3416" t="str">
            <v>C046498</v>
          </cell>
          <cell r="B3416">
            <v>5310</v>
          </cell>
          <cell r="C3416" t="str">
            <v>Massachusetts - West</v>
          </cell>
          <cell r="D3416" t="str">
            <v>Orange 705W3 Wheeler Rd. Step Down</v>
          </cell>
          <cell r="E3416" t="str">
            <v>P_Electric Distribution Line MA</v>
          </cell>
          <cell r="G3416" t="str">
            <v>37</v>
          </cell>
          <cell r="H3416" t="str">
            <v>12</v>
          </cell>
          <cell r="I3416" t="str">
            <v>HALL, TIMOTHY</v>
          </cell>
          <cell r="J3416" t="str">
            <v>System Capacity &amp; Performance</v>
          </cell>
          <cell r="K3416" t="str">
            <v>D_Non-REP LINE OTHER</v>
          </cell>
          <cell r="L3416" t="str">
            <v>Load Relief</v>
          </cell>
          <cell r="M3416" t="str">
            <v>Specific</v>
          </cell>
          <cell r="O3416" t="str">
            <v>open</v>
          </cell>
          <cell r="P3416">
            <v>19207</v>
          </cell>
          <cell r="R3416">
            <v>41264.504513888889</v>
          </cell>
          <cell r="S3416" t="str">
            <v>HOLDEH</v>
          </cell>
          <cell r="U3416" t="str">
            <v>Partial Conversion and step down upgrade to mitigate low voltage problem/step down overload.</v>
          </cell>
          <cell r="V3416" t="str">
            <v xml:space="preserve">  </v>
          </cell>
          <cell r="W3416" t="str">
            <v xml:space="preserve">  </v>
          </cell>
          <cell r="X3416" t="str">
            <v>Asset Owner-Dist</v>
          </cell>
          <cell r="Y3416" t="str">
            <v>44655310E</v>
          </cell>
          <cell r="Z3416" t="str">
            <v>MAE1000 - MA Electric Distribution PC</v>
          </cell>
          <cell r="AA3416" t="str">
            <v>NONE</v>
          </cell>
          <cell r="AB3416" t="str">
            <v>MASS PLANT - MA 5310 - MAE1000</v>
          </cell>
          <cell r="AC3416" t="str">
            <v>A2 C0 X0</v>
          </cell>
          <cell r="AE3416">
            <v>1</v>
          </cell>
          <cell r="AF3416" t="str">
            <v>1</v>
          </cell>
          <cell r="AG3416">
            <v>41345</v>
          </cell>
          <cell r="AH3416">
            <v>440000</v>
          </cell>
        </row>
        <row r="3417">
          <cell r="A3417" t="str">
            <v>C046501</v>
          </cell>
          <cell r="B3417">
            <v>5320</v>
          </cell>
          <cell r="C3417" t="str">
            <v>Massachusetts - East</v>
          </cell>
          <cell r="D3417" t="str">
            <v>RAPR Replacement Nantucket</v>
          </cell>
          <cell r="E3417" t="str">
            <v>P_Electric Distribution Sub MA</v>
          </cell>
          <cell r="G3417" t="str">
            <v>39</v>
          </cell>
          <cell r="H3417" t="str">
            <v>14</v>
          </cell>
          <cell r="I3417" t="str">
            <v>DUARTE,EILEEN</v>
          </cell>
          <cell r="J3417" t="str">
            <v>Asset Condition</v>
          </cell>
          <cell r="K3417" t="str">
            <v>D_Non-REP SUB OTHER</v>
          </cell>
          <cell r="L3417" t="str">
            <v>Asset Replacement</v>
          </cell>
          <cell r="M3417" t="str">
            <v>Specific</v>
          </cell>
          <cell r="O3417" t="str">
            <v>initiated</v>
          </cell>
          <cell r="P3417">
            <v>19202</v>
          </cell>
          <cell r="R3417">
            <v>41264.502581018518</v>
          </cell>
          <cell r="S3417" t="str">
            <v>HOLDEH</v>
          </cell>
          <cell r="U3417" t="str">
            <v>This project will replace the remote access pulse recorders (RAPRs) and associated metering in substation locations throughout Mass. with modern modem-equipped meters.  The Line Sharing Switches (LSS) will be replaced in those station</v>
          </cell>
          <cell r="V3417" t="str">
            <v xml:space="preserve">  </v>
          </cell>
          <cell r="W3417" t="str">
            <v xml:space="preserve">  </v>
          </cell>
          <cell r="X3417" t="str">
            <v>Asset Owner-Dist</v>
          </cell>
          <cell r="Y3417" t="str">
            <v>44655320E</v>
          </cell>
          <cell r="Z3417" t="str">
            <v>MAE1000 - MA Electric Distribution PC</v>
          </cell>
          <cell r="AA3417" t="str">
            <v>NONE</v>
          </cell>
          <cell r="AB3417" t="str">
            <v>SUB #101 CANDLE STREET</v>
          </cell>
          <cell r="AC3417" t="str">
            <v>A0 C0 X0</v>
          </cell>
          <cell r="AE3417">
            <v>0</v>
          </cell>
        </row>
        <row r="3418">
          <cell r="A3418" t="str">
            <v>C046503</v>
          </cell>
          <cell r="B3418">
            <v>5310</v>
          </cell>
          <cell r="C3418" t="str">
            <v>Massachusetts - West</v>
          </cell>
          <cell r="D3418" t="str">
            <v>RAPR Replacement Massachusetts</v>
          </cell>
          <cell r="E3418" t="str">
            <v>P_Electric Distribution Sub MA</v>
          </cell>
          <cell r="G3418" t="str">
            <v>39</v>
          </cell>
          <cell r="H3418" t="str">
            <v>14</v>
          </cell>
          <cell r="I3418" t="str">
            <v>DUARTE,EILEEN</v>
          </cell>
          <cell r="J3418" t="str">
            <v>Asset Condition</v>
          </cell>
          <cell r="K3418" t="str">
            <v>D_Non-REP SUB OTHER</v>
          </cell>
          <cell r="L3418" t="str">
            <v>Asset Replacement</v>
          </cell>
          <cell r="M3418" t="str">
            <v>Specific</v>
          </cell>
          <cell r="O3418" t="str">
            <v>initiated</v>
          </cell>
          <cell r="P3418">
            <v>19200</v>
          </cell>
          <cell r="R3418">
            <v>41264.504513888889</v>
          </cell>
          <cell r="S3418" t="str">
            <v>HOLDEH</v>
          </cell>
          <cell r="U3418" t="str">
            <v>This project will replace the Remote Access Pulse Recorders (RAPRs) and associated metering in substation locations throughout Mass. with modern modem-equipped meters.  The Line Sharing Switches (LSS) will be replaced in those station</v>
          </cell>
          <cell r="V3418" t="str">
            <v xml:space="preserve">  </v>
          </cell>
          <cell r="W3418" t="str">
            <v xml:space="preserve">  </v>
          </cell>
          <cell r="X3418" t="str">
            <v>Asset Owner-Dist</v>
          </cell>
          <cell r="Y3418" t="str">
            <v>44655310E</v>
          </cell>
          <cell r="Z3418" t="str">
            <v>MAE1000 - MA Electric Distribution PC</v>
          </cell>
          <cell r="AA3418" t="str">
            <v>NONE</v>
          </cell>
          <cell r="AB3418" t="str">
            <v>SUB #21 LYNN - LYNNWAY, LYNN</v>
          </cell>
          <cell r="AC3418" t="str">
            <v>A0 C0 X0</v>
          </cell>
          <cell r="AE3418">
            <v>0</v>
          </cell>
        </row>
        <row r="3419">
          <cell r="A3419" t="str">
            <v>C046507</v>
          </cell>
          <cell r="B3419">
            <v>5310</v>
          </cell>
          <cell r="C3419" t="str">
            <v>Massachusetts - West</v>
          </cell>
          <cell r="D3419" t="str">
            <v>Bancroft Street Station Rebuild</v>
          </cell>
          <cell r="E3419" t="str">
            <v>P_Electric Distribution Sub MA</v>
          </cell>
          <cell r="G3419" t="str">
            <v>46</v>
          </cell>
          <cell r="H3419" t="str">
            <v>21</v>
          </cell>
          <cell r="I3419" t="str">
            <v>DUARTE,EILEEN</v>
          </cell>
          <cell r="J3419" t="str">
            <v>Asset Condition</v>
          </cell>
          <cell r="K3419" t="str">
            <v>D_Non-REP SUB OTHER</v>
          </cell>
          <cell r="L3419" t="str">
            <v>Asset Replacement</v>
          </cell>
          <cell r="M3419" t="str">
            <v>Specific</v>
          </cell>
          <cell r="O3419" t="str">
            <v>initiated</v>
          </cell>
          <cell r="P3419">
            <v>19187</v>
          </cell>
          <cell r="R3419">
            <v>41264.504513888889</v>
          </cell>
          <cell r="S3419" t="str">
            <v>HOLDEH</v>
          </cell>
          <cell r="U3419" t="str">
            <v>This project will be a complete rebuild of the station possibily adjacent to the existing station (we own the land).  This will include an eight feeder switch and 1/2 scheme,  Two transformers uprated to 9.375 MVA and a new metalclad,</v>
          </cell>
          <cell r="V3419" t="str">
            <v xml:space="preserve">  </v>
          </cell>
          <cell r="W3419" t="str">
            <v xml:space="preserve">  </v>
          </cell>
          <cell r="X3419" t="str">
            <v>Asset Owner-Dist</v>
          </cell>
          <cell r="Y3419" t="str">
            <v>44655310E</v>
          </cell>
          <cell r="Z3419" t="str">
            <v>MAE1000 - MA Electric Distribution PC</v>
          </cell>
          <cell r="AA3419" t="str">
            <v>NONE</v>
          </cell>
          <cell r="AB3419" t="str">
            <v>SUB #3 BANCROFT ST, WORCESTER</v>
          </cell>
          <cell r="AC3419" t="str">
            <v>A0 C0 X0</v>
          </cell>
          <cell r="AE3419">
            <v>0</v>
          </cell>
        </row>
        <row r="3420">
          <cell r="A3420" t="str">
            <v>C046533</v>
          </cell>
          <cell r="B3420">
            <v>5310</v>
          </cell>
          <cell r="C3420" t="str">
            <v>Massachusetts - West</v>
          </cell>
          <cell r="D3420" t="str">
            <v>Worcester South Study</v>
          </cell>
          <cell r="E3420" t="str">
            <v>P_Electric Distribution Line MA</v>
          </cell>
          <cell r="G3420" t="str">
            <v>36</v>
          </cell>
          <cell r="H3420" t="str">
            <v>30</v>
          </cell>
          <cell r="I3420" t="str">
            <v>SAENZ, JENNY</v>
          </cell>
          <cell r="J3420" t="str">
            <v>System Capacity &amp; Performance</v>
          </cell>
          <cell r="K3420" t="str">
            <v>D_Non-REP LINE OTHER</v>
          </cell>
          <cell r="L3420" t="str">
            <v>Load Relief</v>
          </cell>
          <cell r="M3420" t="str">
            <v>Specific</v>
          </cell>
          <cell r="O3420" t="str">
            <v>initiated</v>
          </cell>
          <cell r="P3420">
            <v>19049</v>
          </cell>
          <cell r="R3420">
            <v>41264.504513888889</v>
          </cell>
          <cell r="S3420" t="str">
            <v>HOLDEH</v>
          </cell>
          <cell r="U3420" t="str">
            <v>The 2011 Anuual Capacity Plan revealed that the Worcester South area merits a study to address multiple capacity concerns. Any reliability concerns will also be studied.</v>
          </cell>
          <cell r="V3420" t="str">
            <v xml:space="preserve">  </v>
          </cell>
          <cell r="W3420" t="str">
            <v xml:space="preserve">  </v>
          </cell>
          <cell r="X3420" t="str">
            <v>Asset Owner-Dist</v>
          </cell>
          <cell r="Y3420" t="str">
            <v>44655310E</v>
          </cell>
          <cell r="Z3420" t="str">
            <v>MAE1000 - MA Electric Distribution PC</v>
          </cell>
          <cell r="AA3420" t="str">
            <v>NONE</v>
          </cell>
          <cell r="AB3420" t="str">
            <v>SUB #8 VERNON HILL, WORCESTER</v>
          </cell>
          <cell r="AC3420" t="str">
            <v>A0 C0 X0</v>
          </cell>
          <cell r="AE3420">
            <v>0</v>
          </cell>
        </row>
        <row r="3421">
          <cell r="A3421" t="str">
            <v>C046539</v>
          </cell>
          <cell r="B3421">
            <v>5310</v>
          </cell>
          <cell r="C3421" t="str">
            <v>Massachusetts - West</v>
          </cell>
          <cell r="D3421" t="str">
            <v>N Lawrence 6J4 Relief</v>
          </cell>
          <cell r="E3421" t="str">
            <v>P_Electric Distribution Line MA</v>
          </cell>
          <cell r="G3421" t="str">
            <v>27</v>
          </cell>
          <cell r="H3421" t="str">
            <v>12</v>
          </cell>
          <cell r="I3421" t="str">
            <v>HALL, TIMOTHY</v>
          </cell>
          <cell r="J3421" t="str">
            <v>System Capacity &amp; Performance</v>
          </cell>
          <cell r="K3421" t="str">
            <v>D_Non-REP LINE OTHER</v>
          </cell>
          <cell r="L3421" t="str">
            <v>Load Relief</v>
          </cell>
          <cell r="M3421" t="str">
            <v>Specific</v>
          </cell>
          <cell r="O3421" t="str">
            <v>open</v>
          </cell>
          <cell r="P3421">
            <v>19022</v>
          </cell>
          <cell r="R3421">
            <v>41264.504513888889</v>
          </cell>
          <cell r="S3421" t="str">
            <v>HOLDEH</v>
          </cell>
          <cell r="U3421" t="str">
            <v>Transfer load to relieve 6J4N.Lawrence 6J4 feeder is projected to reach 100% of its summer normal rating in 2016.  _x000D_
To reduce loading below capability, it is recommended to transfer portion of 6J4 load to 6J6 and use W. Andover 8L2 t</v>
          </cell>
          <cell r="V3421" t="str">
            <v>This job was originally for 2014, but was advanced due to loading  changes.See S pericola if attached sketches cannot be retirved.</v>
          </cell>
          <cell r="W3421" t="str">
            <v xml:space="preserve">  </v>
          </cell>
          <cell r="X3421" t="str">
            <v>Asset Owner-Dist</v>
          </cell>
          <cell r="Y3421" t="str">
            <v>44655310E</v>
          </cell>
          <cell r="Z3421" t="str">
            <v>MAE1000 - MA Electric Distribution PC</v>
          </cell>
          <cell r="AA3421" t="str">
            <v>NONE</v>
          </cell>
          <cell r="AB3421" t="str">
            <v>MASS PLANT - MA 5310 - MAE1000</v>
          </cell>
          <cell r="AC3421" t="str">
            <v>A0 C0 X0</v>
          </cell>
          <cell r="AE3421">
            <v>1</v>
          </cell>
          <cell r="AF3421" t="str">
            <v>1</v>
          </cell>
          <cell r="AG3421">
            <v>41301</v>
          </cell>
          <cell r="AH3421">
            <v>140000</v>
          </cell>
        </row>
        <row r="3422">
          <cell r="A3422" t="str">
            <v>C046542</v>
          </cell>
          <cell r="B3422">
            <v>5310</v>
          </cell>
          <cell r="C3422" t="str">
            <v>Massachusetts - West</v>
          </cell>
          <cell r="D3422" t="str">
            <v>North &amp; West Brookfield Area Study-</v>
          </cell>
          <cell r="E3422" t="str">
            <v>P_Electric Distribution Sub MA</v>
          </cell>
          <cell r="G3422" t="str">
            <v>36</v>
          </cell>
          <cell r="H3422" t="str">
            <v>27</v>
          </cell>
          <cell r="I3422" t="str">
            <v>DUNNELLS, MATTHEW</v>
          </cell>
          <cell r="J3422" t="str">
            <v>Asset Condition</v>
          </cell>
          <cell r="K3422" t="str">
            <v>D_Non-REP SUB OTHER</v>
          </cell>
          <cell r="L3422" t="str">
            <v>Asset Replacement</v>
          </cell>
          <cell r="M3422" t="str">
            <v>Specific</v>
          </cell>
          <cell r="O3422" t="str">
            <v>cancelled</v>
          </cell>
          <cell r="P3422">
            <v>19021</v>
          </cell>
          <cell r="R3422">
            <v>41264.504513888889</v>
          </cell>
          <cell r="S3422" t="str">
            <v>HOLDEH</v>
          </cell>
          <cell r="U3422" t="str">
            <v>Rebuild of the Lashway #525 with a breaker and a half scheme metal clad substation. - Cancelled 07/22: No longer needed, was driven by DG limit of 3MW per feeder which no longer exists.</v>
          </cell>
          <cell r="V3422" t="str">
            <v xml:space="preserve">  </v>
          </cell>
          <cell r="W3422" t="str">
            <v xml:space="preserve">  </v>
          </cell>
          <cell r="X3422" t="str">
            <v>Asset Owner-Dist</v>
          </cell>
          <cell r="Y3422" t="str">
            <v>44655310E</v>
          </cell>
          <cell r="Z3422" t="str">
            <v>MAE1000 - MA Electric Distribution PC</v>
          </cell>
          <cell r="AA3422" t="str">
            <v>NONE</v>
          </cell>
          <cell r="AB3422" t="str">
            <v>SUB #525 LASHAWAY, NORTH BROOKFIELD</v>
          </cell>
          <cell r="AE3422">
            <v>0</v>
          </cell>
          <cell r="AK3422">
            <v>41477</v>
          </cell>
        </row>
        <row r="3423">
          <cell r="A3423" t="str">
            <v>C046543</v>
          </cell>
          <cell r="B3423">
            <v>5310</v>
          </cell>
          <cell r="C3423" t="str">
            <v>Massachusetts - West</v>
          </cell>
          <cell r="D3423" t="str">
            <v>North &amp; West Brookfield Area Study-</v>
          </cell>
          <cell r="E3423" t="str">
            <v>P_Electric Distribution Line MA</v>
          </cell>
          <cell r="G3423" t="str">
            <v>36</v>
          </cell>
          <cell r="H3423" t="str">
            <v>27</v>
          </cell>
          <cell r="I3423" t="str">
            <v>DUNNELLS, MATTHEW</v>
          </cell>
          <cell r="J3423" t="str">
            <v>Asset Condition</v>
          </cell>
          <cell r="K3423" t="str">
            <v>D_Non-REP LINE OTHER</v>
          </cell>
          <cell r="L3423" t="str">
            <v>Asset Replacement</v>
          </cell>
          <cell r="M3423" t="str">
            <v>Specific</v>
          </cell>
          <cell r="O3423" t="str">
            <v>cancelled</v>
          </cell>
          <cell r="P3423">
            <v>19020</v>
          </cell>
          <cell r="R3423">
            <v>41264.504513888889</v>
          </cell>
          <cell r="S3423" t="str">
            <v>HOLDEH</v>
          </cell>
          <cell r="U3423" t="str">
            <v>Rebuild of the Lashway #525 with a breaker and a half scheme metal clad substation. - Cancelled 07/22: No longer needed, was driven by DG limit of 3MW per feeder which no longer exists.</v>
          </cell>
          <cell r="V3423" t="str">
            <v xml:space="preserve">  </v>
          </cell>
          <cell r="W3423" t="str">
            <v xml:space="preserve">  </v>
          </cell>
          <cell r="X3423" t="str">
            <v>Asset Owner-Dist</v>
          </cell>
          <cell r="Y3423" t="str">
            <v>44655310E</v>
          </cell>
          <cell r="Z3423" t="str">
            <v>MAE1000 - MA Electric Distribution PC</v>
          </cell>
          <cell r="AA3423" t="str">
            <v>NONE</v>
          </cell>
          <cell r="AB3423" t="str">
            <v>SUB #525 LASHAWAY, NORTH BROOKFIELD</v>
          </cell>
          <cell r="AE3423">
            <v>0</v>
          </cell>
          <cell r="AK3423">
            <v>41477</v>
          </cell>
        </row>
        <row r="3424">
          <cell r="A3424" t="str">
            <v>C046544</v>
          </cell>
          <cell r="B3424">
            <v>5310</v>
          </cell>
          <cell r="C3424" t="str">
            <v>Massachusetts - West</v>
          </cell>
          <cell r="D3424" t="str">
            <v>W Mass Power Factor Correction-Ligh</v>
          </cell>
          <cell r="E3424" t="str">
            <v>P_Electric Distribution Line MA</v>
          </cell>
          <cell r="G3424" t="str">
            <v>24</v>
          </cell>
          <cell r="H3424" t="str">
            <v>14</v>
          </cell>
          <cell r="I3424" t="str">
            <v>BARYS, FRANCIS R</v>
          </cell>
          <cell r="J3424" t="str">
            <v>Asset Condition</v>
          </cell>
          <cell r="K3424" t="str">
            <v>D_Non-REP LINE OTHER</v>
          </cell>
          <cell r="L3424" t="str">
            <v>Asset Replacement</v>
          </cell>
          <cell r="M3424" t="str">
            <v>Specific</v>
          </cell>
          <cell r="O3424" t="str">
            <v>cancelled</v>
          </cell>
          <cell r="P3424">
            <v>18882</v>
          </cell>
          <cell r="R3424">
            <v>41264.504513888889</v>
          </cell>
          <cell r="S3424" t="str">
            <v>HOLDEH</v>
          </cell>
          <cell r="U3424" t="str">
            <v>Replace 26 600 kVAr Fixed Capacitor banks, replace 4 900 kVAr Fixed Capacitor banks, replace 5 1200 kVAr Fixed Capacitor banks with same sized switched banks.                       Upgrade controls for 27 600 kVAr Switched Capacitor b</v>
          </cell>
          <cell r="V3424" t="str">
            <v xml:space="preserve">  </v>
          </cell>
          <cell r="W3424" t="str">
            <v xml:space="preserve">  </v>
          </cell>
          <cell r="X3424" t="str">
            <v>Asset Owner-Dist</v>
          </cell>
          <cell r="Y3424" t="str">
            <v>44655310E</v>
          </cell>
          <cell r="Z3424" t="str">
            <v>MAE1000 - MA Electric Distribution PC</v>
          </cell>
          <cell r="AA3424" t="str">
            <v>NONE</v>
          </cell>
          <cell r="AB3424" t="str">
            <v>MASS PLANT - MA 5310 - MAE1000</v>
          </cell>
          <cell r="AE3424">
            <v>0</v>
          </cell>
          <cell r="AK3424">
            <v>41522</v>
          </cell>
        </row>
        <row r="3425">
          <cell r="A3425" t="str">
            <v>C046545</v>
          </cell>
          <cell r="B3425">
            <v>5310</v>
          </cell>
          <cell r="C3425" t="str">
            <v>Massachusetts - West</v>
          </cell>
          <cell r="D3425" t="str">
            <v>Perry St #3 Indoor Substation Remov</v>
          </cell>
          <cell r="E3425" t="str">
            <v>P_Electric Distribution Sub MA</v>
          </cell>
          <cell r="F3425" t="str">
            <v>USSC-13-229</v>
          </cell>
          <cell r="G3425" t="str">
            <v>41</v>
          </cell>
          <cell r="H3425" t="str">
            <v>19</v>
          </cell>
          <cell r="I3425" t="str">
            <v>ANAND, SONNY</v>
          </cell>
          <cell r="J3425" t="str">
            <v>Asset Condition</v>
          </cell>
          <cell r="K3425" t="str">
            <v>D_Non-REP SUB OTHER</v>
          </cell>
          <cell r="L3425" t="str">
            <v>Asset Replacement</v>
          </cell>
          <cell r="M3425" t="str">
            <v>Specific</v>
          </cell>
          <cell r="O3425" t="str">
            <v>open</v>
          </cell>
          <cell r="P3425">
            <v>18874</v>
          </cell>
          <cell r="R3425">
            <v>41264.504513888889</v>
          </cell>
          <cell r="S3425" t="str">
            <v>HOLDEH</v>
          </cell>
          <cell r="U3425" t="str">
            <v>The Perry St #3 indoor station was recently reconfigured as an open-air and metalclad substation. This project is to completely remove the indoor building.</v>
          </cell>
          <cell r="V3425" t="str">
            <v xml:space="preserve">  </v>
          </cell>
          <cell r="W3425" t="str">
            <v xml:space="preserve">  </v>
          </cell>
          <cell r="X3425" t="str">
            <v>Asset Owner-Dist</v>
          </cell>
          <cell r="Y3425" t="str">
            <v>44655310E</v>
          </cell>
          <cell r="Z3425" t="str">
            <v>MAE1000 - MA Electric Distribution PC</v>
          </cell>
          <cell r="AA3425" t="str">
            <v>NONE</v>
          </cell>
          <cell r="AB3425" t="str">
            <v>SUB #3 PERRY STREET, LOWELL</v>
          </cell>
          <cell r="AC3425" t="str">
            <v>A0 C0 X0</v>
          </cell>
          <cell r="AE3425">
            <v>1</v>
          </cell>
          <cell r="AF3425" t="str">
            <v>1</v>
          </cell>
          <cell r="AG3425">
            <v>41432</v>
          </cell>
          <cell r="AH3425">
            <v>350000</v>
          </cell>
          <cell r="AI3425" t="str">
            <v>1.10</v>
          </cell>
          <cell r="AJ3425" t="str">
            <v>.90</v>
          </cell>
        </row>
        <row r="3426">
          <cell r="A3426" t="str">
            <v>C046548</v>
          </cell>
          <cell r="B3426">
            <v>5310</v>
          </cell>
          <cell r="C3426" t="str">
            <v>Massachusetts - East</v>
          </cell>
          <cell r="D3426" t="str">
            <v>N Shore Power Factor Correction-Lig</v>
          </cell>
          <cell r="E3426" t="str">
            <v>P_Electric Distribution Line MA</v>
          </cell>
          <cell r="G3426" t="str">
            <v>24</v>
          </cell>
          <cell r="H3426" t="str">
            <v>13</v>
          </cell>
          <cell r="I3426" t="str">
            <v>BARYS, FRANCIS R</v>
          </cell>
          <cell r="J3426" t="str">
            <v>Asset Condition</v>
          </cell>
          <cell r="K3426" t="str">
            <v>D_Non-REP LINE OTHER</v>
          </cell>
          <cell r="L3426" t="str">
            <v>Asset Replacement</v>
          </cell>
          <cell r="M3426" t="str">
            <v>Specific</v>
          </cell>
          <cell r="O3426" t="str">
            <v>cancelled</v>
          </cell>
          <cell r="P3426">
            <v>18881</v>
          </cell>
          <cell r="R3426">
            <v>41264.504513888889</v>
          </cell>
          <cell r="S3426" t="str">
            <v>HOLDEH</v>
          </cell>
          <cell r="U3426" t="str">
            <v>Replace 20 600 kVAr Fixed Capacitor banks, replace 4 900 kVAr Fixed Capacitor banks, replace 9 1200 kVAr Fixed Capacitor banks with same sized switched banks.                       Upgrade controls for 5 600 kVAr Switched Capacitor ba</v>
          </cell>
          <cell r="V3426" t="str">
            <v xml:space="preserve">  </v>
          </cell>
          <cell r="W3426" t="str">
            <v xml:space="preserve">  </v>
          </cell>
          <cell r="X3426" t="str">
            <v>Asset Owner-Dist</v>
          </cell>
          <cell r="Y3426" t="str">
            <v>44655310E</v>
          </cell>
          <cell r="Z3426" t="str">
            <v>MAE1000 - MA Electric Distribution PC</v>
          </cell>
          <cell r="AA3426" t="str">
            <v>NONE</v>
          </cell>
          <cell r="AB3426" t="str">
            <v>MASS PLANT - MA 5310 - MAE1000</v>
          </cell>
          <cell r="AE3426">
            <v>0</v>
          </cell>
          <cell r="AK3426">
            <v>41522</v>
          </cell>
        </row>
        <row r="3427">
          <cell r="A3427" t="str">
            <v>C046549</v>
          </cell>
          <cell r="B3427">
            <v>5310</v>
          </cell>
          <cell r="C3427" t="str">
            <v>Massachusetts - West</v>
          </cell>
          <cell r="D3427" t="str">
            <v>Salem #15 Substation Removal</v>
          </cell>
          <cell r="E3427" t="str">
            <v>P_Electric Distribution Sub MA</v>
          </cell>
          <cell r="G3427" t="str">
            <v>30</v>
          </cell>
          <cell r="H3427" t="str">
            <v>17</v>
          </cell>
          <cell r="I3427" t="str">
            <v>DE LOUREIRO, GEORGE</v>
          </cell>
          <cell r="J3427" t="str">
            <v>Asset Condition</v>
          </cell>
          <cell r="K3427" t="str">
            <v>D_Non-REP SUB OTHER</v>
          </cell>
          <cell r="L3427" t="str">
            <v>Asset Replacement</v>
          </cell>
          <cell r="M3427" t="str">
            <v>Specific</v>
          </cell>
          <cell r="N3427" t="str">
            <v>Substation Asset Replacement</v>
          </cell>
          <cell r="O3427" t="str">
            <v>open</v>
          </cell>
          <cell r="P3427">
            <v>18870</v>
          </cell>
          <cell r="R3427">
            <v>41264.504513888889</v>
          </cell>
          <cell r="S3427" t="str">
            <v>HOLDEH</v>
          </cell>
          <cell r="U3427" t="str">
            <v>Remove all the equipment at Salem #15. The 4.16kV load out of this substation was converted to the new Railyard 49W6 feeder.</v>
          </cell>
          <cell r="V3427" t="str">
            <v xml:space="preserve">  </v>
          </cell>
          <cell r="W3427" t="str">
            <v xml:space="preserve">  </v>
          </cell>
          <cell r="X3427" t="str">
            <v>Asset Owner-Dist</v>
          </cell>
          <cell r="Y3427" t="str">
            <v>44655310E</v>
          </cell>
          <cell r="Z3427" t="str">
            <v>MAE1000 - MA Electric Distribution PC</v>
          </cell>
          <cell r="AA3427" t="str">
            <v>26-Aug-13</v>
          </cell>
          <cell r="AB3427" t="str">
            <v>SUB #15 SALEM - FORT AVENUE, SALEM</v>
          </cell>
          <cell r="AC3427" t="str">
            <v>A1 C0 X0</v>
          </cell>
          <cell r="AE3427">
            <v>1</v>
          </cell>
          <cell r="AF3427" t="str">
            <v>1</v>
          </cell>
          <cell r="AG3427">
            <v>41428</v>
          </cell>
          <cell r="AH3427">
            <v>545000</v>
          </cell>
        </row>
        <row r="3428">
          <cell r="A3428" t="str">
            <v>C046550</v>
          </cell>
          <cell r="B3428">
            <v>5310</v>
          </cell>
          <cell r="C3428" t="str">
            <v>Massachusetts - East</v>
          </cell>
          <cell r="D3428" t="str">
            <v>4J2 Load Relief</v>
          </cell>
          <cell r="E3428" t="str">
            <v>P_Electric Distribution Line MA</v>
          </cell>
          <cell r="G3428" t="str">
            <v>30</v>
          </cell>
          <cell r="H3428" t="str">
            <v>16</v>
          </cell>
          <cell r="I3428" t="str">
            <v>MOKEY, MICHAEL</v>
          </cell>
          <cell r="J3428" t="str">
            <v>System Capacity &amp; Performance</v>
          </cell>
          <cell r="K3428" t="str">
            <v>D_Non-REP LINE OTHER</v>
          </cell>
          <cell r="L3428" t="str">
            <v>Load Relief</v>
          </cell>
          <cell r="M3428" t="str">
            <v>Specific</v>
          </cell>
          <cell r="O3428" t="str">
            <v>initiated</v>
          </cell>
          <cell r="P3428">
            <v>18871</v>
          </cell>
          <cell r="R3428">
            <v>41264.504513888889</v>
          </cell>
          <cell r="S3428" t="str">
            <v>HOLDEH</v>
          </cell>
          <cell r="U3428" t="str">
            <v>Provide relief to the 4J2 by converting 100A (4kv) from 4J2 to 8L2 (31A at 13KV). Convert between P2132 and P2198 Taunton Ave.  Install 5800 feet of 477 spacer cable from P1040 Barrows to P2155 Taunton Ave.</v>
          </cell>
          <cell r="V3428" t="str">
            <v xml:space="preserve">  </v>
          </cell>
          <cell r="W3428" t="str">
            <v xml:space="preserve">  </v>
          </cell>
          <cell r="X3428" t="str">
            <v>Asset Owner-Dist</v>
          </cell>
          <cell r="Y3428" t="str">
            <v>44655310E</v>
          </cell>
          <cell r="Z3428" t="str">
            <v>MAE1000 - MA Electric Distribution PC</v>
          </cell>
          <cell r="AA3428" t="str">
            <v>NONE</v>
          </cell>
          <cell r="AB3428" t="str">
            <v>MASS PLANT - MA 5310 - MAE1000</v>
          </cell>
          <cell r="AC3428" t="str">
            <v>A0 C0 X0</v>
          </cell>
          <cell r="AE3428">
            <v>0</v>
          </cell>
        </row>
        <row r="3429">
          <cell r="A3429" t="str">
            <v>C046551</v>
          </cell>
          <cell r="B3429">
            <v>5310</v>
          </cell>
          <cell r="C3429" t="str">
            <v>Massachusetts - East</v>
          </cell>
          <cell r="D3429" t="str">
            <v>Add Second Transformer at Dighton S</v>
          </cell>
          <cell r="E3429" t="str">
            <v>P_Electric Distribution Sub MA</v>
          </cell>
          <cell r="G3429" t="str">
            <v>48</v>
          </cell>
          <cell r="H3429" t="str">
            <v>28</v>
          </cell>
          <cell r="I3429" t="str">
            <v>BAUER, JAMES</v>
          </cell>
          <cell r="J3429" t="str">
            <v>System Capacity &amp; Performance</v>
          </cell>
          <cell r="K3429" t="str">
            <v>D_Non-REP SUB OTHER</v>
          </cell>
          <cell r="L3429" t="str">
            <v>Load Relief</v>
          </cell>
          <cell r="M3429" t="str">
            <v>Specific</v>
          </cell>
          <cell r="O3429" t="str">
            <v>cancelled</v>
          </cell>
          <cell r="P3429">
            <v>18872</v>
          </cell>
          <cell r="R3429">
            <v>41264.504513888889</v>
          </cell>
          <cell r="S3429" t="str">
            <v>HOLDEH</v>
          </cell>
          <cell r="U3429" t="str">
            <v>Add a second transfomer and SG at Dighton Sub to address a MWhr violation.</v>
          </cell>
          <cell r="V3429" t="str">
            <v xml:space="preserve">  </v>
          </cell>
          <cell r="W3429" t="str">
            <v xml:space="preserve">  </v>
          </cell>
          <cell r="X3429" t="str">
            <v>Asset Owner-Dist</v>
          </cell>
          <cell r="Y3429" t="str">
            <v>44655310E</v>
          </cell>
          <cell r="Z3429" t="str">
            <v>MAE1000 - MA Electric Distribution PC</v>
          </cell>
          <cell r="AA3429" t="str">
            <v>NONE</v>
          </cell>
          <cell r="AB3429" t="str">
            <v>DIGHTON SUB  14KV   115KV</v>
          </cell>
          <cell r="AE3429">
            <v>0</v>
          </cell>
          <cell r="AK3429">
            <v>41485</v>
          </cell>
        </row>
        <row r="3430">
          <cell r="A3430" t="str">
            <v>C046554</v>
          </cell>
          <cell r="B3430">
            <v>5310</v>
          </cell>
          <cell r="C3430" t="str">
            <v>Massachusetts - East</v>
          </cell>
          <cell r="D3430" t="str">
            <v>9L2 Load Relief</v>
          </cell>
          <cell r="E3430" t="str">
            <v>P_Electric Distribution Line MA</v>
          </cell>
          <cell r="G3430" t="str">
            <v>30</v>
          </cell>
          <cell r="H3430" t="str">
            <v>11</v>
          </cell>
          <cell r="I3430" t="str">
            <v>BAUER, JAMES</v>
          </cell>
          <cell r="J3430" t="str">
            <v>System Capacity &amp; Performance</v>
          </cell>
          <cell r="K3430" t="str">
            <v>D_Non-REP LINE OTHER</v>
          </cell>
          <cell r="L3430" t="str">
            <v>Load Relief</v>
          </cell>
          <cell r="M3430" t="str">
            <v>Blanket</v>
          </cell>
          <cell r="O3430" t="str">
            <v>cancelled</v>
          </cell>
          <cell r="P3430">
            <v>18868</v>
          </cell>
          <cell r="R3430">
            <v>41264.504513888889</v>
          </cell>
          <cell r="S3430" t="str">
            <v>HOLDEH</v>
          </cell>
          <cell r="U3430" t="str">
            <v>9L2 load releif.  Close P4648 Tiffany St, Open P4673 Tiffany St.  73 amps from 9L2 to the 9L4.</v>
          </cell>
          <cell r="V3430" t="str">
            <v xml:space="preserve">  </v>
          </cell>
          <cell r="W3430" t="str">
            <v xml:space="preserve">  </v>
          </cell>
          <cell r="X3430" t="str">
            <v>Asset Owner-Dist</v>
          </cell>
          <cell r="Y3430" t="str">
            <v>44655310E</v>
          </cell>
          <cell r="Z3430" t="str">
            <v>MAE1000 - MA Electric Distribution PC</v>
          </cell>
          <cell r="AA3430" t="str">
            <v>NONE</v>
          </cell>
          <cell r="AB3430" t="str">
            <v>MASS PLANT - MA 5310 - MAE1000</v>
          </cell>
          <cell r="AE3430">
            <v>0</v>
          </cell>
          <cell r="AK3430">
            <v>41485</v>
          </cell>
        </row>
        <row r="3431">
          <cell r="A3431" t="str">
            <v>C046555</v>
          </cell>
          <cell r="B3431">
            <v>5310</v>
          </cell>
          <cell r="C3431" t="str">
            <v>Massachusetts - East</v>
          </cell>
          <cell r="D3431" t="str">
            <v>5J2 Load Relief</v>
          </cell>
          <cell r="E3431" t="str">
            <v>P_Electric Distribution Line MA</v>
          </cell>
          <cell r="G3431" t="str">
            <v>30</v>
          </cell>
          <cell r="H3431" t="str">
            <v>16</v>
          </cell>
          <cell r="I3431" t="str">
            <v>BAUER, JAMES</v>
          </cell>
          <cell r="J3431" t="str">
            <v>System Capacity &amp; Performance</v>
          </cell>
          <cell r="K3431" t="str">
            <v>D_Non-REP LINE OTHER</v>
          </cell>
          <cell r="L3431" t="str">
            <v>Load Relief</v>
          </cell>
          <cell r="M3431" t="str">
            <v>Specific</v>
          </cell>
          <cell r="O3431" t="str">
            <v>cancelled</v>
          </cell>
          <cell r="P3431">
            <v>18869</v>
          </cell>
          <cell r="R3431">
            <v>41264.504513888889</v>
          </cell>
          <cell r="S3431" t="str">
            <v>HOLDEH</v>
          </cell>
          <cell r="U3431" t="str">
            <v>Provide 5J2 load relief by switching 109A (4kv) from 5J2 to 9L6 (34A at 13KV). Convert between P30 and P55 Washington St.  Install 3-167 stepdown transformers on P55 Washington St</v>
          </cell>
          <cell r="V3431" t="str">
            <v xml:space="preserve">  </v>
          </cell>
          <cell r="W3431" t="str">
            <v xml:space="preserve">  </v>
          </cell>
          <cell r="X3431" t="str">
            <v>Asset Owner-Dist</v>
          </cell>
          <cell r="Y3431" t="str">
            <v>44655310E</v>
          </cell>
          <cell r="Z3431" t="str">
            <v>MAE1000 - MA Electric Distribution PC</v>
          </cell>
          <cell r="AA3431" t="str">
            <v>NONE</v>
          </cell>
          <cell r="AB3431" t="str">
            <v>MASS PLANT - MA 5310 - MAE1000</v>
          </cell>
          <cell r="AE3431">
            <v>0</v>
          </cell>
          <cell r="AK3431">
            <v>41485</v>
          </cell>
        </row>
        <row r="3432">
          <cell r="A3432" t="str">
            <v>C046556</v>
          </cell>
          <cell r="B3432">
            <v>5310</v>
          </cell>
          <cell r="C3432" t="str">
            <v>Massachusetts - East</v>
          </cell>
          <cell r="D3432" t="str">
            <v>BS Mid Wey 12W6 Dline</v>
          </cell>
          <cell r="E3432" t="str">
            <v>P_Electric Distribution Line MA</v>
          </cell>
          <cell r="G3432" t="str">
            <v>27</v>
          </cell>
          <cell r="H3432" t="str">
            <v>21</v>
          </cell>
          <cell r="I3432" t="str">
            <v>BURKS, EMILY</v>
          </cell>
          <cell r="J3432" t="str">
            <v>System Capacity &amp; Performance</v>
          </cell>
          <cell r="K3432" t="str">
            <v>D_Non-REP LINE OTHER</v>
          </cell>
          <cell r="L3432" t="str">
            <v>Load Relief</v>
          </cell>
          <cell r="M3432" t="str">
            <v>Specific</v>
          </cell>
          <cell r="O3432" t="str">
            <v>initiated</v>
          </cell>
          <cell r="P3432">
            <v>18845</v>
          </cell>
          <cell r="R3432">
            <v>41264.504513888889</v>
          </cell>
          <cell r="S3432" t="str">
            <v>HOLDEH</v>
          </cell>
          <cell r="U3432" t="str">
            <v>The new 12W6 feeder will address feeder MWHR violations caused by new load at the Southfield Development.</v>
          </cell>
          <cell r="V3432" t="str">
            <v xml:space="preserve">  </v>
          </cell>
          <cell r="W3432" t="str">
            <v xml:space="preserve">  </v>
          </cell>
          <cell r="X3432" t="str">
            <v>Asset Owner-Dist</v>
          </cell>
          <cell r="Y3432" t="str">
            <v>44655310E</v>
          </cell>
          <cell r="Z3432" t="str">
            <v>MAE1000 - MA Electric Distribution PC</v>
          </cell>
          <cell r="AA3432" t="str">
            <v>NONE</v>
          </cell>
          <cell r="AB3432" t="str">
            <v>MASS PLANT - MA 5310 - MAE1000</v>
          </cell>
          <cell r="AC3432" t="str">
            <v>A0 C0 X0</v>
          </cell>
          <cell r="AE3432">
            <v>0</v>
          </cell>
        </row>
        <row r="3433">
          <cell r="A3433" t="str">
            <v>C046559</v>
          </cell>
          <cell r="B3433">
            <v>5310</v>
          </cell>
          <cell r="C3433" t="str">
            <v>Distribution - NE North</v>
          </cell>
          <cell r="D3433" t="str">
            <v>Distrigas 23kV Supply Improvements</v>
          </cell>
          <cell r="E3433" t="str">
            <v>P_Electric Distribution Line MA</v>
          </cell>
          <cell r="F3433" t="str">
            <v>USSC-13-081 v2</v>
          </cell>
          <cell r="G3433" t="str">
            <v>36</v>
          </cell>
          <cell r="H3433" t="str">
            <v>20</v>
          </cell>
          <cell r="I3433" t="str">
            <v>VACHER, SHAUN</v>
          </cell>
          <cell r="J3433" t="str">
            <v>System Capacity &amp; Performance</v>
          </cell>
          <cell r="K3433" t="str">
            <v>D_Non-REP LINE OTHER</v>
          </cell>
          <cell r="L3433" t="str">
            <v>Reliability - Dist</v>
          </cell>
          <cell r="M3433" t="str">
            <v>Specific</v>
          </cell>
          <cell r="O3433" t="str">
            <v>open</v>
          </cell>
          <cell r="P3433">
            <v>18842</v>
          </cell>
          <cell r="R3433">
            <v>41264.504513888889</v>
          </cell>
          <cell r="S3433" t="str">
            <v>HOLDEH</v>
          </cell>
          <cell r="U3433" t="str">
            <v>Reconfigure 23kV lines in supply to Distrigas, such that the 2341 line is brought to a switchgear at Distrigas that has a an auto flip flop with the 2401 line .Also install a loadbreak switch between and NSTAR supply and the 2341 line</v>
          </cell>
          <cell r="V3433" t="str">
            <v xml:space="preserve">  </v>
          </cell>
          <cell r="W3433" t="str">
            <v xml:space="preserve">  </v>
          </cell>
          <cell r="X3433" t="str">
            <v>Asset Owner-Dist</v>
          </cell>
          <cell r="Y3433" t="str">
            <v>44655310E</v>
          </cell>
          <cell r="Z3433" t="str">
            <v>MAE1000 - MA Electric Distribution PC</v>
          </cell>
          <cell r="AA3433" t="str">
            <v>NONE</v>
          </cell>
          <cell r="AB3433" t="str">
            <v>MASS PLANT - MA 5310 - MAE1000</v>
          </cell>
          <cell r="AC3433" t="str">
            <v>A2 C0 X0</v>
          </cell>
          <cell r="AE3433">
            <v>3</v>
          </cell>
          <cell r="AF3433" t="str">
            <v>3</v>
          </cell>
          <cell r="AG3433">
            <v>41647</v>
          </cell>
          <cell r="AH3433">
            <v>150000</v>
          </cell>
          <cell r="AI3433" t="str">
            <v>1.10</v>
          </cell>
          <cell r="AJ3433" t="str">
            <v>,90</v>
          </cell>
        </row>
        <row r="3434">
          <cell r="A3434" t="str">
            <v>C046560</v>
          </cell>
          <cell r="B3434">
            <v>5310</v>
          </cell>
          <cell r="C3434" t="str">
            <v>Massachusetts - East</v>
          </cell>
          <cell r="D3434" t="str">
            <v>BS Mid Wey 12W6 UG getaway</v>
          </cell>
          <cell r="E3434" t="str">
            <v>P_Electric Distribution Line MA</v>
          </cell>
          <cell r="G3434" t="str">
            <v>27</v>
          </cell>
          <cell r="H3434" t="str">
            <v>21</v>
          </cell>
          <cell r="I3434" t="str">
            <v>BURKS, EMILY</v>
          </cell>
          <cell r="J3434" t="str">
            <v>System Capacity &amp; Performance</v>
          </cell>
          <cell r="K3434" t="str">
            <v>D_Non-REP LINE OTHER</v>
          </cell>
          <cell r="L3434" t="str">
            <v>Load Relief</v>
          </cell>
          <cell r="M3434" t="str">
            <v>Specific</v>
          </cell>
          <cell r="O3434" t="str">
            <v>initiated</v>
          </cell>
          <cell r="P3434">
            <v>18844</v>
          </cell>
          <cell r="R3434">
            <v>41264.504513888889</v>
          </cell>
          <cell r="S3434" t="str">
            <v>HOLDEH</v>
          </cell>
          <cell r="U3434" t="str">
            <v>Install 1000 kcmil copper getaway cable for planned new 12W6 feeder from Mid Weymouth Sub to Winter St._x000D_
_x000D_
The new 12W6 feeder will address feeder MWHR violations caused by new load at the Southfield Development.</v>
          </cell>
          <cell r="V3434" t="str">
            <v xml:space="preserve">  </v>
          </cell>
          <cell r="W3434" t="str">
            <v xml:space="preserve">  </v>
          </cell>
          <cell r="X3434" t="str">
            <v>Asset Owner-Dist</v>
          </cell>
          <cell r="Y3434" t="str">
            <v>44655310E</v>
          </cell>
          <cell r="Z3434" t="str">
            <v>MAE1000 - MA Electric Distribution PC</v>
          </cell>
          <cell r="AA3434" t="str">
            <v>NONE</v>
          </cell>
          <cell r="AB3434" t="str">
            <v>MASS PLANT - MA 5310 - MAE1000</v>
          </cell>
          <cell r="AC3434" t="str">
            <v>A0 C0 X0</v>
          </cell>
          <cell r="AE3434">
            <v>0</v>
          </cell>
        </row>
        <row r="3435">
          <cell r="A3435" t="str">
            <v>C046561</v>
          </cell>
          <cell r="B3435">
            <v>5310</v>
          </cell>
          <cell r="C3435" t="str">
            <v>Massachusetts - East</v>
          </cell>
          <cell r="D3435" t="str">
            <v>3J3 Load Relief</v>
          </cell>
          <cell r="E3435" t="str">
            <v>P_Electric Distribution Line MA</v>
          </cell>
          <cell r="G3435" t="str">
            <v>31</v>
          </cell>
          <cell r="H3435" t="str">
            <v>18</v>
          </cell>
          <cell r="I3435" t="str">
            <v>MOKEY, MICHAEL</v>
          </cell>
          <cell r="J3435" t="str">
            <v>System Capacity &amp; Performance</v>
          </cell>
          <cell r="K3435" t="str">
            <v>D_Non-REP LINE OTHER</v>
          </cell>
          <cell r="L3435" t="str">
            <v>Load Relief</v>
          </cell>
          <cell r="M3435" t="str">
            <v>Specific</v>
          </cell>
          <cell r="O3435" t="str">
            <v>open</v>
          </cell>
          <cell r="P3435">
            <v>18834</v>
          </cell>
          <cell r="R3435">
            <v>41264.504513888889</v>
          </cell>
          <cell r="S3435" t="str">
            <v>HOLDEH</v>
          </cell>
          <cell r="U3435" t="str">
            <v>Convert 75 A (23 A at 13.2 kv) between 1010 to 1070 Tauton Ave from 3J3 to 7L1</v>
          </cell>
          <cell r="V3435" t="str">
            <v>Convert 75 A (23 A at 13.2 kv) between 1010 to 1070 Tauton Ave from 3J3 to 7L1.  Provides load relief to the 3J3 which is projected to be loaded to 100% of its summer normal rating in 2013.</v>
          </cell>
          <cell r="W3435" t="str">
            <v xml:space="preserve">  </v>
          </cell>
          <cell r="X3435" t="str">
            <v>Asset Owner-Dist</v>
          </cell>
          <cell r="Y3435" t="str">
            <v>44655310E</v>
          </cell>
          <cell r="Z3435" t="str">
            <v>MAE1000 - MA Electric Distribution PC</v>
          </cell>
          <cell r="AA3435" t="str">
            <v>NONE</v>
          </cell>
          <cell r="AB3435" t="str">
            <v>MASS PLANT - MA 5310 - MAE1000</v>
          </cell>
          <cell r="AC3435" t="str">
            <v>A0 C0 X0</v>
          </cell>
          <cell r="AE3435">
            <v>1</v>
          </cell>
          <cell r="AF3435" t="str">
            <v>1</v>
          </cell>
          <cell r="AG3435">
            <v>41305</v>
          </cell>
          <cell r="AH3435">
            <v>700000</v>
          </cell>
        </row>
        <row r="3436">
          <cell r="A3436" t="str">
            <v>C046564</v>
          </cell>
          <cell r="B3436">
            <v>5310</v>
          </cell>
          <cell r="C3436" t="str">
            <v>Massachusetts - East</v>
          </cell>
          <cell r="D3436" t="str">
            <v>8L3 Load Relief West Main St</v>
          </cell>
          <cell r="E3436" t="str">
            <v>P_Electric Distribution Line MA</v>
          </cell>
          <cell r="G3436" t="str">
            <v>30</v>
          </cell>
          <cell r="H3436" t="str">
            <v>16</v>
          </cell>
          <cell r="I3436" t="str">
            <v>BAUER, JAMES</v>
          </cell>
          <cell r="J3436" t="str">
            <v>System Capacity &amp; Performance</v>
          </cell>
          <cell r="K3436" t="str">
            <v>D_Non-REP LINE OTHER</v>
          </cell>
          <cell r="L3436" t="str">
            <v>Load Relief</v>
          </cell>
          <cell r="M3436" t="str">
            <v>Specific</v>
          </cell>
          <cell r="O3436" t="str">
            <v>initiated</v>
          </cell>
          <cell r="P3436">
            <v>18831</v>
          </cell>
          <cell r="R3436">
            <v>41264.504513888889</v>
          </cell>
          <cell r="S3436" t="str">
            <v>HOLDEH</v>
          </cell>
          <cell r="U3436" t="str">
            <v>Create a feeder tie with the 4L2 along West Main St in Norton.  Switch 42 amps from the 8L3 to the 4L2</v>
          </cell>
          <cell r="V3436" t="str">
            <v xml:space="preserve">  </v>
          </cell>
          <cell r="W3436" t="str">
            <v xml:space="preserve">  </v>
          </cell>
          <cell r="X3436" t="str">
            <v>Asset Owner-Dist</v>
          </cell>
          <cell r="Y3436" t="str">
            <v>44655310E</v>
          </cell>
          <cell r="Z3436" t="str">
            <v>MAE1000 - MA Electric Distribution PC</v>
          </cell>
          <cell r="AA3436" t="str">
            <v>NONE</v>
          </cell>
          <cell r="AB3436" t="str">
            <v>MASS PLANT - MA 5310 - MAE1000</v>
          </cell>
          <cell r="AC3436" t="str">
            <v>A0 C0 X0</v>
          </cell>
          <cell r="AE3436">
            <v>0</v>
          </cell>
        </row>
        <row r="3437">
          <cell r="A3437" t="str">
            <v>C046565</v>
          </cell>
          <cell r="B3437">
            <v>5310</v>
          </cell>
          <cell r="C3437" t="str">
            <v>Massachusetts - East</v>
          </cell>
          <cell r="D3437" t="str">
            <v>8L2/8L4 Feeder Tie</v>
          </cell>
          <cell r="E3437" t="str">
            <v>P_Electric Distribution Line MA</v>
          </cell>
          <cell r="G3437" t="str">
            <v>31</v>
          </cell>
          <cell r="H3437" t="str">
            <v>16</v>
          </cell>
          <cell r="I3437" t="str">
            <v>BAUER, JAMES</v>
          </cell>
          <cell r="J3437" t="str">
            <v>System Capacity &amp; Performance</v>
          </cell>
          <cell r="K3437" t="str">
            <v>D_Non-REP LINE OTHER</v>
          </cell>
          <cell r="L3437" t="str">
            <v>Load Relief</v>
          </cell>
          <cell r="M3437" t="str">
            <v>Specific</v>
          </cell>
          <cell r="O3437" t="str">
            <v>initiated</v>
          </cell>
          <cell r="P3437">
            <v>18832</v>
          </cell>
          <cell r="R3437">
            <v>41264.504513888889</v>
          </cell>
          <cell r="S3437" t="str">
            <v>HOLDEH</v>
          </cell>
          <cell r="U3437" t="str">
            <v>Install a feeder tie with the 8L4 and the 8L2.</v>
          </cell>
          <cell r="V3437" t="str">
            <v xml:space="preserve">  </v>
          </cell>
          <cell r="W3437" t="str">
            <v xml:space="preserve">  </v>
          </cell>
          <cell r="X3437" t="str">
            <v>Asset Owner-Dist</v>
          </cell>
          <cell r="Y3437" t="str">
            <v>44655310E</v>
          </cell>
          <cell r="Z3437" t="str">
            <v>MAE1000 - MA Electric Distribution PC</v>
          </cell>
          <cell r="AA3437" t="str">
            <v>NONE</v>
          </cell>
          <cell r="AB3437" t="str">
            <v>MASS PLANT - MA 5310 - MAE1000</v>
          </cell>
          <cell r="AC3437" t="str">
            <v>A0 C0 X0</v>
          </cell>
          <cell r="AE3437">
            <v>0</v>
          </cell>
        </row>
        <row r="3438">
          <cell r="A3438" t="str">
            <v>C046567</v>
          </cell>
          <cell r="B3438">
            <v>5310</v>
          </cell>
          <cell r="C3438" t="str">
            <v>Massachusetts - East</v>
          </cell>
          <cell r="D3438" t="str">
            <v>Sykes Rd Sub - New 28W42 circuit</v>
          </cell>
          <cell r="E3438" t="str">
            <v>P_Electric Distribution Sub MA</v>
          </cell>
          <cell r="G3438" t="str">
            <v>31</v>
          </cell>
          <cell r="H3438" t="str">
            <v>20</v>
          </cell>
          <cell r="I3438" t="str">
            <v>BAUER, JAMES</v>
          </cell>
          <cell r="J3438" t="str">
            <v>System Capacity &amp; Performance</v>
          </cell>
          <cell r="K3438" t="str">
            <v>D_Non-REP LINE OTHER</v>
          </cell>
          <cell r="L3438" t="str">
            <v>Load Relief</v>
          </cell>
          <cell r="M3438" t="str">
            <v>Specific</v>
          </cell>
          <cell r="O3438" t="str">
            <v>cancelled</v>
          </cell>
          <cell r="P3438">
            <v>18813</v>
          </cell>
          <cell r="R3438">
            <v>41264.504513888889</v>
          </cell>
          <cell r="S3438" t="str">
            <v>HOLDEH</v>
          </cell>
          <cell r="U3438" t="str">
            <v>Utilize the 28W42 feeder position to provide load relief to area feeders.</v>
          </cell>
          <cell r="V3438" t="str">
            <v xml:space="preserve">  </v>
          </cell>
          <cell r="W3438" t="str">
            <v xml:space="preserve">  </v>
          </cell>
          <cell r="X3438" t="str">
            <v>Asset Owner-Dist</v>
          </cell>
          <cell r="Y3438" t="str">
            <v>44655310E</v>
          </cell>
          <cell r="Z3438" t="str">
            <v>MAE1000 - MA Electric Distribution PC</v>
          </cell>
          <cell r="AA3438" t="str">
            <v>NONE</v>
          </cell>
          <cell r="AB3438" t="str">
            <v>MASS PLANT - MA 5310 - MAE1000</v>
          </cell>
          <cell r="AE3438">
            <v>0</v>
          </cell>
          <cell r="AK3438">
            <v>41625</v>
          </cell>
        </row>
        <row r="3439">
          <cell r="A3439" t="str">
            <v>C046568</v>
          </cell>
          <cell r="B3439">
            <v>5310</v>
          </cell>
          <cell r="C3439" t="str">
            <v>Massachusetts - East</v>
          </cell>
          <cell r="D3439" t="str">
            <v>Sykes Rd 28W42 new feeder - line wo</v>
          </cell>
          <cell r="E3439" t="str">
            <v>P_Electric Distribution Line MA</v>
          </cell>
          <cell r="G3439" t="str">
            <v>30</v>
          </cell>
          <cell r="H3439" t="str">
            <v>20</v>
          </cell>
          <cell r="I3439" t="str">
            <v>BAUER, JAMES</v>
          </cell>
          <cell r="J3439" t="str">
            <v>System Capacity &amp; Performance</v>
          </cell>
          <cell r="K3439" t="str">
            <v>D_Non-REP LINE OTHER</v>
          </cell>
          <cell r="L3439" t="str">
            <v>Load Relief</v>
          </cell>
          <cell r="M3439" t="str">
            <v>Specific</v>
          </cell>
          <cell r="O3439" t="str">
            <v>cancelled</v>
          </cell>
          <cell r="P3439">
            <v>18814</v>
          </cell>
          <cell r="R3439">
            <v>41264.504513888889</v>
          </cell>
          <cell r="S3439" t="str">
            <v>HOLDEH</v>
          </cell>
          <cell r="U3439" t="str">
            <v>This new feeder position (28W42)  will provide load relief to the 28W40 and the 28W50.  These feeders are projected to be loaded to 100 and 98 % of their summer normal capabliity in 2015.</v>
          </cell>
          <cell r="V3439" t="str">
            <v xml:space="preserve">  </v>
          </cell>
          <cell r="W3439" t="str">
            <v xml:space="preserve">  </v>
          </cell>
          <cell r="X3439" t="str">
            <v>Asset Owner-Dist</v>
          </cell>
          <cell r="Y3439" t="str">
            <v>44655310E</v>
          </cell>
          <cell r="Z3439" t="str">
            <v>MAE1000 - MA Electric Distribution PC</v>
          </cell>
          <cell r="AA3439" t="str">
            <v>NONE</v>
          </cell>
          <cell r="AB3439" t="str">
            <v>MASS PLANT - MA 5310 - MAE1000</v>
          </cell>
          <cell r="AE3439">
            <v>0</v>
          </cell>
          <cell r="AK3439">
            <v>41625</v>
          </cell>
        </row>
        <row r="3440">
          <cell r="A3440" t="str">
            <v>C046571</v>
          </cell>
          <cell r="B3440">
            <v>5310</v>
          </cell>
          <cell r="C3440" t="str">
            <v>Massachusetts - East</v>
          </cell>
          <cell r="D3440" t="str">
            <v>Convert Field St 4kV - 1W9 &amp; 1W10 P</v>
          </cell>
          <cell r="E3440" t="str">
            <v>P_Electric Distribution Line MA</v>
          </cell>
          <cell r="F3440" t="str">
            <v>USSC-13-005 v2</v>
          </cell>
          <cell r="G3440" t="str">
            <v>36</v>
          </cell>
          <cell r="H3440" t="str">
            <v>24</v>
          </cell>
          <cell r="I3440" t="str">
            <v>VACHER, SHAUN</v>
          </cell>
          <cell r="J3440" t="str">
            <v>Asset Condition</v>
          </cell>
          <cell r="K3440" t="str">
            <v>D_Non-REP LINE OTHER</v>
          </cell>
          <cell r="L3440" t="str">
            <v>Asset Replacement</v>
          </cell>
          <cell r="M3440" t="str">
            <v>Specific</v>
          </cell>
          <cell r="O3440" t="str">
            <v>open</v>
          </cell>
          <cell r="P3440">
            <v>18808</v>
          </cell>
          <cell r="R3440">
            <v>41264.504513888889</v>
          </cell>
          <cell r="S3440" t="str">
            <v>HOLDEH</v>
          </cell>
          <cell r="U3440" t="str">
            <v>Convert Field Street 4kV feeders 1J2, 1J6, 1J8, 1J11 to 13kV.  This will allow the retirement of the Field Street 4kV indoor substation.  Convert approximately 3.1 MVA in the Quincy Center Redevelopment area, and the remaining Field S</v>
          </cell>
          <cell r="V3440" t="str">
            <v>DoA for this project re-set to 0.00 per Shaun Vacher = PM</v>
          </cell>
          <cell r="W3440" t="str">
            <v xml:space="preserve">  </v>
          </cell>
          <cell r="X3440" t="str">
            <v>Asset Owner-Dist</v>
          </cell>
          <cell r="Y3440" t="str">
            <v>44655310E</v>
          </cell>
          <cell r="Z3440" t="str">
            <v>MAE1000 - MA Electric Distribution PC</v>
          </cell>
          <cell r="AA3440" t="str">
            <v>NONE</v>
          </cell>
          <cell r="AB3440" t="str">
            <v>MASS PLANT - MA 5310 - MAE1000</v>
          </cell>
          <cell r="AC3440" t="str">
            <v>A0 C0 X0</v>
          </cell>
          <cell r="AE3440">
            <v>4</v>
          </cell>
          <cell r="AF3440" t="str">
            <v>4</v>
          </cell>
          <cell r="AG3440">
            <v>41682</v>
          </cell>
          <cell r="AH3440">
            <v>0</v>
          </cell>
          <cell r="AI3440" t="str">
            <v>1.10</v>
          </cell>
          <cell r="AJ3440" t="str">
            <v>,90</v>
          </cell>
        </row>
        <row r="3441">
          <cell r="A3441" t="str">
            <v>C046572</v>
          </cell>
          <cell r="B3441">
            <v>5310</v>
          </cell>
          <cell r="C3441" t="str">
            <v>Massachusetts - East</v>
          </cell>
          <cell r="D3441" t="str">
            <v>115W52 Load Relief</v>
          </cell>
          <cell r="E3441" t="str">
            <v>P_Electric Distribution Line MA</v>
          </cell>
          <cell r="G3441" t="str">
            <v>36</v>
          </cell>
          <cell r="H3441" t="str">
            <v>16</v>
          </cell>
          <cell r="I3441" t="str">
            <v>BAUER, JAMES</v>
          </cell>
          <cell r="J3441" t="str">
            <v>System Capacity &amp; Performance</v>
          </cell>
          <cell r="K3441" t="str">
            <v>D_Non-REP LINE OTHER</v>
          </cell>
          <cell r="L3441" t="str">
            <v>Load Relief</v>
          </cell>
          <cell r="M3441" t="str">
            <v>Specific</v>
          </cell>
          <cell r="O3441" t="str">
            <v>open</v>
          </cell>
          <cell r="P3441">
            <v>18810</v>
          </cell>
          <cell r="R3441">
            <v>41264.504513888889</v>
          </cell>
          <cell r="S3441" t="str">
            <v>HOLDEH</v>
          </cell>
          <cell r="U3441" t="str">
            <v>The 115W52 feeder is projected to be loaded to 105% of its summer normal rating in 2013.  This overhead line work will allow the 115W45 to provide load relief.  Install 3200 feet of 477 spacer cable from P43 Brayton Ave to P2 Eastern Ave (double circuit w</v>
          </cell>
          <cell r="V3441" t="str">
            <v xml:space="preserve">  </v>
          </cell>
          <cell r="W3441" t="str">
            <v xml:space="preserve">  </v>
          </cell>
          <cell r="X3441" t="str">
            <v>Asset Owner-Dist</v>
          </cell>
          <cell r="Y3441" t="str">
            <v>44655310E</v>
          </cell>
          <cell r="Z3441" t="str">
            <v>MAE1000 - MA Electric Distribution PC</v>
          </cell>
          <cell r="AA3441" t="str">
            <v>NONE</v>
          </cell>
          <cell r="AB3441" t="str">
            <v>MASS PLANT - MA 5310 - MAE1000</v>
          </cell>
          <cell r="AC3441" t="str">
            <v>A2 C0 X0</v>
          </cell>
          <cell r="AE3441">
            <v>1</v>
          </cell>
          <cell r="AF3441" t="str">
            <v>1</v>
          </cell>
          <cell r="AG3441">
            <v>41305</v>
          </cell>
          <cell r="AH3441">
            <v>360000</v>
          </cell>
        </row>
        <row r="3442">
          <cell r="A3442" t="str">
            <v>C046573</v>
          </cell>
          <cell r="B3442">
            <v>5310</v>
          </cell>
          <cell r="C3442" t="str">
            <v>Massachusetts - West</v>
          </cell>
          <cell r="D3442" t="str">
            <v>Thorndike #10 D Line Rebuild</v>
          </cell>
          <cell r="E3442" t="str">
            <v>P_Electric Distribution Line MA</v>
          </cell>
          <cell r="G3442" t="str">
            <v>19</v>
          </cell>
          <cell r="H3442" t="str">
            <v>21</v>
          </cell>
          <cell r="I3442" t="str">
            <v>PERICOLA, STEVEN</v>
          </cell>
          <cell r="J3442" t="str">
            <v>Asset Condition</v>
          </cell>
          <cell r="K3442" t="str">
            <v>D_Non-REP SUB OTHER</v>
          </cell>
          <cell r="L3442" t="str">
            <v>Asset Replacement</v>
          </cell>
          <cell r="M3442" t="str">
            <v>Specific</v>
          </cell>
          <cell r="O3442" t="str">
            <v>initiated</v>
          </cell>
          <cell r="P3442">
            <v>18804</v>
          </cell>
          <cell r="R3442">
            <v>41264.504513888889</v>
          </cell>
          <cell r="S3442" t="str">
            <v>HOLDEH</v>
          </cell>
          <cell r="U3442" t="str">
            <v>Rework 4kV circuits for new metal clad installation._x000D_
Convert some 4kV load to 13kV and transfer some 4kV load to Norman St to eliminate transformer contingency if necessary. Also , remove cable from feeders to be eliminated.</v>
          </cell>
          <cell r="V3442" t="str">
            <v xml:space="preserve">  </v>
          </cell>
          <cell r="W3442" t="str">
            <v xml:space="preserve">  </v>
          </cell>
          <cell r="X3442" t="str">
            <v>Asset Owner-Dist</v>
          </cell>
          <cell r="Y3442" t="str">
            <v>44655310E</v>
          </cell>
          <cell r="Z3442" t="str">
            <v>MAE1000 - MA Electric Distribution PC</v>
          </cell>
          <cell r="AA3442" t="str">
            <v>NONE</v>
          </cell>
          <cell r="AB3442" t="str">
            <v>MASS PLANT - MA 5310 - MAE1000</v>
          </cell>
          <cell r="AC3442" t="str">
            <v>A0 C0 X0</v>
          </cell>
          <cell r="AE3442">
            <v>0</v>
          </cell>
        </row>
        <row r="3443">
          <cell r="A3443" t="str">
            <v>C046574</v>
          </cell>
          <cell r="B3443">
            <v>5310</v>
          </cell>
          <cell r="C3443" t="str">
            <v>Massachusetts - West</v>
          </cell>
          <cell r="D3443" t="str">
            <v>Malden#5 D Line Rebuild</v>
          </cell>
          <cell r="E3443" t="str">
            <v>P_Electric Distribution Line MA</v>
          </cell>
          <cell r="G3443" t="str">
            <v>28</v>
          </cell>
          <cell r="H3443" t="str">
            <v>23</v>
          </cell>
          <cell r="I3443" t="str">
            <v>PERICOLA, STEVEN</v>
          </cell>
          <cell r="J3443" t="str">
            <v>Asset Condition</v>
          </cell>
          <cell r="K3443" t="str">
            <v>D_Non-REP SUB OTHER</v>
          </cell>
          <cell r="L3443" t="str">
            <v>Asset Replacement</v>
          </cell>
          <cell r="M3443" t="str">
            <v>Specific</v>
          </cell>
          <cell r="O3443" t="str">
            <v>initiated</v>
          </cell>
          <cell r="P3443">
            <v>18803</v>
          </cell>
          <cell r="R3443">
            <v>41264.504513888889</v>
          </cell>
          <cell r="S3443" t="str">
            <v>HOLDEH</v>
          </cell>
          <cell r="U3443" t="str">
            <v>Rework 4kV circuits in area and convert load to 13kV.</v>
          </cell>
          <cell r="V3443" t="str">
            <v xml:space="preserve">  </v>
          </cell>
          <cell r="W3443" t="str">
            <v xml:space="preserve">  </v>
          </cell>
          <cell r="X3443" t="str">
            <v>Asset Owner-Dist</v>
          </cell>
          <cell r="Y3443" t="str">
            <v>44655310E</v>
          </cell>
          <cell r="Z3443" t="str">
            <v>MAE1000 - MA Electric Distribution PC</v>
          </cell>
          <cell r="AA3443" t="str">
            <v>NONE</v>
          </cell>
          <cell r="AB3443" t="str">
            <v>MASS PLANT - MA 5310 - MAE1000</v>
          </cell>
          <cell r="AC3443" t="str">
            <v>A0 C0 X0</v>
          </cell>
          <cell r="AE3443">
            <v>0</v>
          </cell>
        </row>
        <row r="3444">
          <cell r="A3444" t="str">
            <v>C046575</v>
          </cell>
          <cell r="B3444">
            <v>5310</v>
          </cell>
          <cell r="C3444" t="str">
            <v>Massachusetts - West</v>
          </cell>
          <cell r="D3444" t="str">
            <v>Maplewood#16Rework 23/4kV Yard</v>
          </cell>
          <cell r="E3444" t="str">
            <v>P_Electric Distribution Sub MA</v>
          </cell>
          <cell r="G3444" t="str">
            <v>34</v>
          </cell>
          <cell r="H3444" t="str">
            <v>23</v>
          </cell>
          <cell r="I3444" t="str">
            <v>PERICOLA, STEVEN</v>
          </cell>
          <cell r="J3444" t="str">
            <v>Asset Condition</v>
          </cell>
          <cell r="K3444" t="str">
            <v>D_Non-REP SUB OTHER</v>
          </cell>
          <cell r="L3444" t="str">
            <v>Safety</v>
          </cell>
          <cell r="M3444" t="str">
            <v>Specific</v>
          </cell>
          <cell r="N3444" t="str">
            <v>Substation Asset Replacement</v>
          </cell>
          <cell r="O3444" t="str">
            <v>initiated</v>
          </cell>
          <cell r="P3444">
            <v>18805</v>
          </cell>
          <cell r="R3444">
            <v>41264.504513888889</v>
          </cell>
          <cell r="S3444" t="str">
            <v>HOLDEH</v>
          </cell>
          <cell r="U3444" t="str">
            <v>Rework 23/4kV yard in conjunction with Malden 5 Rework._x000D_
Eliminate 23/4kV yard at Maplewood entirely and allow it for possible use in future for 23/13kV feeder(s). Or if some 4kV is still needed there, keep one transformer and some fe</v>
          </cell>
          <cell r="V3444" t="str">
            <v xml:space="preserve">  </v>
          </cell>
          <cell r="W3444" t="str">
            <v xml:space="preserve">  </v>
          </cell>
          <cell r="X3444" t="str">
            <v>Asset Owner-Dist</v>
          </cell>
          <cell r="Y3444" t="str">
            <v>44655310E</v>
          </cell>
          <cell r="Z3444" t="str">
            <v>MAE1000 - MA Electric Distribution PC</v>
          </cell>
          <cell r="AA3444" t="str">
            <v>NONE</v>
          </cell>
          <cell r="AB3444" t="str">
            <v>SUB #16 MAPLEWOOD - BROADWAY, MALDE</v>
          </cell>
          <cell r="AC3444" t="str">
            <v>A0 C0 X0</v>
          </cell>
          <cell r="AE3444">
            <v>0</v>
          </cell>
        </row>
        <row r="3445">
          <cell r="A3445" t="str">
            <v>C046587</v>
          </cell>
          <cell r="B3445">
            <v>5310</v>
          </cell>
          <cell r="C3445" t="str">
            <v>Massachusetts - East</v>
          </cell>
          <cell r="D3445" t="str">
            <v>Marlboro Raytheon Temp Feeder Pos 2</v>
          </cell>
          <cell r="E3445" t="str">
            <v>P_Electric Distribution Sub MA</v>
          </cell>
          <cell r="G3445" t="str">
            <v>50</v>
          </cell>
          <cell r="H3445" t="str">
            <v>21</v>
          </cell>
          <cell r="I3445" t="str">
            <v>THOMPSON, JOHN</v>
          </cell>
          <cell r="J3445" t="str">
            <v>Statutory/Regulatory</v>
          </cell>
          <cell r="K3445" t="str">
            <v>D_Non-REP SUB OTHER</v>
          </cell>
          <cell r="L3445" t="str">
            <v>New Business - Commercial</v>
          </cell>
          <cell r="M3445" t="str">
            <v>Specific</v>
          </cell>
          <cell r="O3445" t="str">
            <v>cancelled</v>
          </cell>
          <cell r="P3445">
            <v>18771</v>
          </cell>
          <cell r="R3445">
            <v>41264.504513888889</v>
          </cell>
          <cell r="S3445" t="str">
            <v>HOLDEH</v>
          </cell>
          <cell r="U3445" t="str">
            <v>This project will cover costs associated with the installation of temporary feeder position for new 318W2 which will be used to serve Raytheon Marlboro until proj testing completed.  Then feeder to be used for area relief.</v>
          </cell>
          <cell r="V3445" t="str">
            <v xml:space="preserve">  </v>
          </cell>
          <cell r="W3445" t="str">
            <v xml:space="preserve">  </v>
          </cell>
          <cell r="X3445" t="str">
            <v>Asset Owner-Dist</v>
          </cell>
          <cell r="Y3445" t="str">
            <v>44655310E</v>
          </cell>
          <cell r="Z3445" t="str">
            <v>MAE1000 - MA Electric Distribution PC</v>
          </cell>
          <cell r="AA3445" t="str">
            <v>NONE</v>
          </cell>
          <cell r="AB3445" t="str">
            <v>SUB #318 NORTH MARLBOROUGH, MARLBOR</v>
          </cell>
          <cell r="AE3445">
            <v>0</v>
          </cell>
          <cell r="AK3445">
            <v>41438</v>
          </cell>
        </row>
        <row r="3446">
          <cell r="A3446" t="str">
            <v>C046596</v>
          </cell>
          <cell r="B3446">
            <v>5310</v>
          </cell>
          <cell r="C3446" t="str">
            <v>Massachusetts - East</v>
          </cell>
          <cell r="D3446" t="str">
            <v>Franklin- Add new Forge Pk Sub</v>
          </cell>
          <cell r="E3446" t="str">
            <v>P_Electric Distribution Sub MA</v>
          </cell>
          <cell r="G3446" t="str">
            <v>30</v>
          </cell>
          <cell r="H3446" t="str">
            <v>13</v>
          </cell>
          <cell r="I3446" t="str">
            <v>THOMPSON, JOHN</v>
          </cell>
          <cell r="J3446" t="str">
            <v>System Capacity &amp; Performance</v>
          </cell>
          <cell r="K3446" t="str">
            <v>D_Non-REP SUB OTHER</v>
          </cell>
          <cell r="L3446" t="str">
            <v>Load Relief</v>
          </cell>
          <cell r="M3446" t="str">
            <v>Specific</v>
          </cell>
          <cell r="O3446" t="str">
            <v>cancelled</v>
          </cell>
          <cell r="P3446">
            <v>18715</v>
          </cell>
          <cell r="R3446">
            <v>41264.504513888889</v>
          </cell>
          <cell r="S3446" t="str">
            <v>HOLDEH</v>
          </cell>
          <cell r="U3446" t="str">
            <v>Add new 4 fdr sub, metalclad, 40 MVA, caps</v>
          </cell>
          <cell r="V3446" t="str">
            <v xml:space="preserve">  </v>
          </cell>
          <cell r="W3446" t="str">
            <v xml:space="preserve">  </v>
          </cell>
          <cell r="X3446" t="str">
            <v>Asset Owner-Dist</v>
          </cell>
          <cell r="Y3446" t="str">
            <v>44655310E</v>
          </cell>
          <cell r="Z3446" t="str">
            <v>MAE1000 - MA Electric Distribution PC</v>
          </cell>
          <cell r="AA3446" t="str">
            <v>NONE</v>
          </cell>
          <cell r="AB3446" t="str">
            <v>MASS PLANT - MA 5310 - MAE1000</v>
          </cell>
          <cell r="AE3446">
            <v>0</v>
          </cell>
          <cell r="AK3446">
            <v>41438</v>
          </cell>
        </row>
        <row r="3447">
          <cell r="A3447" t="str">
            <v>C046597</v>
          </cell>
          <cell r="B3447">
            <v>5310</v>
          </cell>
          <cell r="C3447" t="str">
            <v>Massachusetts - East</v>
          </cell>
          <cell r="D3447" t="str">
            <v>Franklin-2 new forge park sub feede</v>
          </cell>
          <cell r="E3447" t="str">
            <v>P_Electric Distribution Line MA</v>
          </cell>
          <cell r="G3447" t="str">
            <v>36</v>
          </cell>
          <cell r="H3447" t="str">
            <v>14</v>
          </cell>
          <cell r="I3447" t="str">
            <v>THOMPSON, JOHN</v>
          </cell>
          <cell r="J3447" t="str">
            <v>System Capacity &amp; Performance</v>
          </cell>
          <cell r="K3447" t="str">
            <v>D_Non-REP LINE OTHER</v>
          </cell>
          <cell r="L3447" t="str">
            <v>Load Relief</v>
          </cell>
          <cell r="M3447" t="str">
            <v>Specific</v>
          </cell>
          <cell r="O3447" t="str">
            <v>cancelled</v>
          </cell>
          <cell r="P3447">
            <v>18716</v>
          </cell>
          <cell r="R3447">
            <v>41264.504513888889</v>
          </cell>
          <cell r="S3447" t="str">
            <v>HOLDEH</v>
          </cell>
          <cell r="U3447" t="str">
            <v>add 2 feeders for 2018 for fdr OL &amp; Beaver Pond MWHr violations</v>
          </cell>
          <cell r="V3447" t="str">
            <v xml:space="preserve">  </v>
          </cell>
          <cell r="W3447" t="str">
            <v xml:space="preserve">  </v>
          </cell>
          <cell r="X3447" t="str">
            <v>Asset Owner-Dist</v>
          </cell>
          <cell r="Y3447" t="str">
            <v>44655310E</v>
          </cell>
          <cell r="Z3447" t="str">
            <v>MAE1000 - MA Electric Distribution PC</v>
          </cell>
          <cell r="AA3447" t="str">
            <v>NONE</v>
          </cell>
          <cell r="AB3447" t="str">
            <v>MASS PLANT - MA 5310 - MAE1000</v>
          </cell>
          <cell r="AE3447">
            <v>0</v>
          </cell>
          <cell r="AK3447">
            <v>41438</v>
          </cell>
        </row>
        <row r="3448">
          <cell r="A3448" t="str">
            <v>C046600</v>
          </cell>
          <cell r="B3448">
            <v>5310</v>
          </cell>
          <cell r="C3448" t="str">
            <v>Massachusetts - West</v>
          </cell>
          <cell r="D3448" t="str">
            <v>Ayer 201W4 Regulator Upgrade</v>
          </cell>
          <cell r="E3448" t="str">
            <v>P_Electric Distribution Sub MA</v>
          </cell>
          <cell r="G3448" t="str">
            <v>23</v>
          </cell>
          <cell r="H3448" t="str">
            <v>13</v>
          </cell>
          <cell r="I3448" t="str">
            <v>RIORDAN, JAMES</v>
          </cell>
          <cell r="J3448" t="str">
            <v>System Capacity &amp; Performance</v>
          </cell>
          <cell r="K3448" t="str">
            <v>D_Non-REP SUB OTHER</v>
          </cell>
          <cell r="L3448" t="str">
            <v>Load Relief</v>
          </cell>
          <cell r="M3448" t="str">
            <v>Specific</v>
          </cell>
          <cell r="O3448" t="str">
            <v>open</v>
          </cell>
          <cell r="P3448">
            <v>18688</v>
          </cell>
          <cell r="R3448">
            <v>41264.504513888889</v>
          </cell>
          <cell r="S3448" t="str">
            <v>HOLDEH</v>
          </cell>
          <cell r="U3448" t="str">
            <v>Replace existing 3-250 kVA regulators with 3-333 kVA.</v>
          </cell>
          <cell r="V3448" t="str">
            <v xml:space="preserve">  </v>
          </cell>
          <cell r="W3448" t="str">
            <v xml:space="preserve">  </v>
          </cell>
          <cell r="X3448" t="str">
            <v>Asset Owner-Dist</v>
          </cell>
          <cell r="Y3448" t="str">
            <v>44655310E</v>
          </cell>
          <cell r="Z3448" t="str">
            <v>MAE1000 - MA Electric Distribution PC</v>
          </cell>
          <cell r="AA3448" t="str">
            <v>NONE</v>
          </cell>
          <cell r="AB3448" t="str">
            <v>SUB #201 AYER - PARK ST, AYER</v>
          </cell>
          <cell r="AC3448" t="str">
            <v>A1 C0 X0</v>
          </cell>
          <cell r="AE3448">
            <v>2</v>
          </cell>
          <cell r="AF3448" t="str">
            <v>2</v>
          </cell>
          <cell r="AG3448">
            <v>41285</v>
          </cell>
          <cell r="AH3448">
            <v>358279</v>
          </cell>
        </row>
        <row r="3449">
          <cell r="A3449" t="str">
            <v>C046601</v>
          </cell>
          <cell r="B3449">
            <v>5310</v>
          </cell>
          <cell r="C3449" t="str">
            <v>Massachusetts - East</v>
          </cell>
          <cell r="D3449" t="str">
            <v>Millville-complete ties from Woonsk</v>
          </cell>
          <cell r="E3449" t="str">
            <v>P_Electric Distribution Line MA</v>
          </cell>
          <cell r="G3449" t="str">
            <v>30</v>
          </cell>
          <cell r="H3449" t="str">
            <v>13</v>
          </cell>
          <cell r="I3449" t="str">
            <v>THOMPSON, JOHN</v>
          </cell>
          <cell r="J3449" t="str">
            <v>System Capacity &amp; Performance</v>
          </cell>
          <cell r="K3449" t="str">
            <v>D_Non-REP LINE OTHER</v>
          </cell>
          <cell r="L3449" t="str">
            <v>Load Relief</v>
          </cell>
          <cell r="M3449" t="str">
            <v>Specific</v>
          </cell>
          <cell r="O3449" t="str">
            <v>cancelled</v>
          </cell>
          <cell r="P3449">
            <v>18579</v>
          </cell>
          <cell r="R3449">
            <v>41264.504513888889</v>
          </cell>
          <cell r="S3449" t="str">
            <v>HOLDEH</v>
          </cell>
          <cell r="U3449" t="str">
            <v>Complete ties from C045670 on Gaskill St, Woonsocket using Farm Rd, Blackstone, MA  AND complete tie from St. Paul St, Woonsocket at Butler St, Blackstone, MA</v>
          </cell>
          <cell r="V3449" t="str">
            <v>Note that RI Projects C045670 and C045670 will take the place of PPM18577 &amp; 18578 in the budget plan.  The MA work was not included in the budget since it is minor but this project replaces PPM 18579.</v>
          </cell>
          <cell r="W3449" t="str">
            <v xml:space="preserve">  </v>
          </cell>
          <cell r="X3449" t="str">
            <v>Asset Owner-Dist</v>
          </cell>
          <cell r="Y3449" t="str">
            <v>44655310E</v>
          </cell>
          <cell r="Z3449" t="str">
            <v>MAE1000 - MA Electric Distribution PC</v>
          </cell>
          <cell r="AA3449" t="str">
            <v>NONE</v>
          </cell>
          <cell r="AB3449" t="str">
            <v>MASS PLANT - MA 5310 - MAE1000</v>
          </cell>
          <cell r="AE3449">
            <v>0</v>
          </cell>
          <cell r="AK3449">
            <v>41418</v>
          </cell>
        </row>
        <row r="3450">
          <cell r="A3450" t="str">
            <v>C046612</v>
          </cell>
          <cell r="B3450">
            <v>5310</v>
          </cell>
          <cell r="D3450" t="str">
            <v>Sturbridge 413L2 Mashapaug SPCA</v>
          </cell>
          <cell r="E3450" t="str">
            <v>P_Electric Distribution Line MA</v>
          </cell>
          <cell r="G3450" t="str">
            <v>37</v>
          </cell>
          <cell r="H3450" t="str">
            <v>&lt;Select a value&gt;</v>
          </cell>
          <cell r="I3450" t="str">
            <v>WALSH, NATHAN</v>
          </cell>
          <cell r="J3450" t="str">
            <v>System Capacity &amp; Performance</v>
          </cell>
          <cell r="K3450" t="str">
            <v>D_Non-REP LINE OTHER</v>
          </cell>
          <cell r="L3450" t="str">
            <v>Reliability - Dist</v>
          </cell>
          <cell r="M3450" t="str">
            <v>Specific</v>
          </cell>
          <cell r="O3450" t="str">
            <v>open</v>
          </cell>
          <cell r="P3450">
            <v>18558</v>
          </cell>
          <cell r="R3450">
            <v>41264.504513888889</v>
          </cell>
          <cell r="S3450" t="str">
            <v>HOLDEH</v>
          </cell>
          <cell r="U3450" t="str">
            <v>Reconductors Mashapaug Rd., Sturbridge with SPCA due to tree issues.</v>
          </cell>
          <cell r="V3450" t="str">
            <v xml:space="preserve">  </v>
          </cell>
          <cell r="W3450" t="str">
            <v xml:space="preserve">  </v>
          </cell>
          <cell r="X3450" t="str">
            <v>Asset Owner-Dist</v>
          </cell>
          <cell r="Y3450" t="str">
            <v>44655310E</v>
          </cell>
          <cell r="Z3450" t="str">
            <v>MAE1000 - MA Electric Distribution PC</v>
          </cell>
          <cell r="AA3450" t="str">
            <v>NONE</v>
          </cell>
          <cell r="AB3450" t="str">
            <v>MASS PLANT - MA 5310 - MAE1000</v>
          </cell>
          <cell r="AC3450" t="str">
            <v>A0 C0 X0</v>
          </cell>
          <cell r="AE3450">
            <v>1</v>
          </cell>
          <cell r="AF3450" t="str">
            <v>1</v>
          </cell>
          <cell r="AG3450">
            <v>41492</v>
          </cell>
          <cell r="AH3450">
            <v>809000</v>
          </cell>
        </row>
        <row r="3451">
          <cell r="A3451" t="str">
            <v>C046621</v>
          </cell>
          <cell r="B3451">
            <v>5310</v>
          </cell>
          <cell r="C3451" t="str">
            <v>Massachusetts - East</v>
          </cell>
          <cell r="D3451" t="str">
            <v>Northbridge-Extend 320W6 to Upton</v>
          </cell>
          <cell r="E3451" t="str">
            <v>P_Electric Distribution Line MA</v>
          </cell>
          <cell r="G3451" t="str">
            <v>31</v>
          </cell>
          <cell r="H3451" t="str">
            <v>13</v>
          </cell>
          <cell r="I3451" t="str">
            <v>BARYS, FRANCIS R</v>
          </cell>
          <cell r="J3451" t="str">
            <v>System Capacity &amp; Performance</v>
          </cell>
          <cell r="K3451" t="str">
            <v>D_Non-REP LINE OTHER</v>
          </cell>
          <cell r="L3451" t="str">
            <v>Load Relief</v>
          </cell>
          <cell r="M3451" t="str">
            <v>Specific</v>
          </cell>
          <cell r="O3451" t="str">
            <v>cancelled</v>
          </cell>
          <cell r="P3451">
            <v>18441</v>
          </cell>
          <cell r="R3451">
            <v>41264.504513888889</v>
          </cell>
          <cell r="S3451" t="str">
            <v>HOLDEH</v>
          </cell>
          <cell r="U3451" t="str">
            <v>Extend 320W6 5.0 mi OH with 477 AL spacer cable alng Chestnut St, Hill St, Fowler Rd, Sutton St extension, Northbridge to Hartford Ave, Upton.  Relieve 335W3 and 304W2._x000D_
_x000D_
Project cancelled as of 10/29/13. Load relief of Depot St. 335W3 not needed for the</v>
          </cell>
          <cell r="V3451" t="str">
            <v xml:space="preserve">  </v>
          </cell>
          <cell r="W3451" t="str">
            <v xml:space="preserve">  </v>
          </cell>
          <cell r="X3451" t="str">
            <v>Asset Owner-Dist</v>
          </cell>
          <cell r="Y3451" t="str">
            <v>44655310E</v>
          </cell>
          <cell r="Z3451" t="str">
            <v>MAE1000 - MA Electric Distribution PC</v>
          </cell>
          <cell r="AA3451" t="str">
            <v>NONE</v>
          </cell>
          <cell r="AB3451" t="str">
            <v>MASS PLANT - MA 5310 - MAE1000</v>
          </cell>
          <cell r="AE3451">
            <v>0</v>
          </cell>
          <cell r="AK3451">
            <v>41576</v>
          </cell>
        </row>
        <row r="3452">
          <cell r="A3452" t="str">
            <v>C046628</v>
          </cell>
          <cell r="B3452">
            <v>5310</v>
          </cell>
          <cell r="C3452" t="str">
            <v>Massachusetts - East</v>
          </cell>
          <cell r="D3452" t="str">
            <v>Lincoln Village UCD Rehabilitation</v>
          </cell>
          <cell r="E3452" t="str">
            <v>P_Electric Distribution Line MA</v>
          </cell>
          <cell r="G3452" t="str">
            <v>41</v>
          </cell>
          <cell r="H3452" t="str">
            <v>11</v>
          </cell>
          <cell r="I3452" t="str">
            <v>CERULLI, JOHN</v>
          </cell>
          <cell r="J3452" t="str">
            <v>Asset Condition</v>
          </cell>
          <cell r="K3452" t="str">
            <v>D_REP-URD Cable Replacements</v>
          </cell>
          <cell r="L3452" t="str">
            <v>Asset Replacement</v>
          </cell>
          <cell r="M3452" t="str">
            <v>Specific</v>
          </cell>
          <cell r="O3452" t="str">
            <v>cancelled</v>
          </cell>
          <cell r="P3452">
            <v>18433</v>
          </cell>
          <cell r="R3452">
            <v>41264.504513888889</v>
          </cell>
          <cell r="S3452" t="str">
            <v>HOLDEH</v>
          </cell>
          <cell r="U3452" t="str">
            <v>Replace 6,331' (7 sections) of 3-phase URD cable already in pipe and inject 13,561' (38 sections) of 3-phase direct buried URD cable.</v>
          </cell>
          <cell r="V3452" t="str">
            <v xml:space="preserve">  </v>
          </cell>
          <cell r="W3452" t="str">
            <v xml:space="preserve">  </v>
          </cell>
          <cell r="X3452" t="str">
            <v>Asset Owner-Dist</v>
          </cell>
          <cell r="Y3452" t="str">
            <v>44655310E</v>
          </cell>
          <cell r="Z3452" t="str">
            <v>MAE1000 - MA Electric Distribution PC</v>
          </cell>
          <cell r="AA3452" t="str">
            <v>NONE</v>
          </cell>
          <cell r="AB3452" t="str">
            <v>MASS PLANT - MA 5310 - MAE1000</v>
          </cell>
          <cell r="AE3452">
            <v>0</v>
          </cell>
          <cell r="AK3452">
            <v>41386</v>
          </cell>
        </row>
        <row r="3453">
          <cell r="A3453" t="str">
            <v>C046644</v>
          </cell>
          <cell r="B3453">
            <v>5310</v>
          </cell>
          <cell r="C3453" t="str">
            <v>Massachusetts - East</v>
          </cell>
          <cell r="D3453" t="str">
            <v>Northboro-New 318W8 Relieve 313W3</v>
          </cell>
          <cell r="E3453" t="str">
            <v>P_Electric Distribution Line MA</v>
          </cell>
          <cell r="G3453" t="str">
            <v>30</v>
          </cell>
          <cell r="H3453" t="str">
            <v>17</v>
          </cell>
          <cell r="I3453" t="str">
            <v>THOMPSON, JOHN</v>
          </cell>
          <cell r="J3453" t="str">
            <v>System Capacity &amp; Performance</v>
          </cell>
          <cell r="K3453" t="str">
            <v>D_Non-REP LINE OTHER</v>
          </cell>
          <cell r="L3453" t="str">
            <v>Load Relief</v>
          </cell>
          <cell r="M3453" t="str">
            <v>Specific</v>
          </cell>
          <cell r="O3453" t="str">
            <v>cancelled</v>
          </cell>
          <cell r="P3453">
            <v>18342</v>
          </cell>
          <cell r="R3453">
            <v>41264.504513888889</v>
          </cell>
          <cell r="S3453" t="str">
            <v>HOLDEH</v>
          </cell>
          <cell r="U3453" t="str">
            <v>Add 1465' 1000 CU EPR underground cable, reconductor 6550' OH to 477 AL spacer cable</v>
          </cell>
          <cell r="V3453" t="str">
            <v xml:space="preserve">  </v>
          </cell>
          <cell r="W3453" t="str">
            <v xml:space="preserve">  </v>
          </cell>
          <cell r="X3453" t="str">
            <v>Asset Owner-Dist</v>
          </cell>
          <cell r="Y3453" t="str">
            <v>44655310E</v>
          </cell>
          <cell r="Z3453" t="str">
            <v>MAE1000 - MA Electric Distribution PC</v>
          </cell>
          <cell r="AA3453" t="str">
            <v>NONE</v>
          </cell>
          <cell r="AB3453" t="str">
            <v>MASS PLANT - MA 5310 - MAE1000</v>
          </cell>
          <cell r="AE3453">
            <v>0</v>
          </cell>
          <cell r="AK3453">
            <v>41418</v>
          </cell>
        </row>
        <row r="3454">
          <cell r="A3454" t="str">
            <v>C046645</v>
          </cell>
          <cell r="B3454">
            <v>5310</v>
          </cell>
          <cell r="C3454" t="str">
            <v>Massachusetts - East</v>
          </cell>
          <cell r="D3454" t="str">
            <v>Plainville- Extd 3424W1 0.3 mi sout</v>
          </cell>
          <cell r="E3454" t="str">
            <v>P_Electric Distribution Line MA</v>
          </cell>
          <cell r="G3454" t="str">
            <v>31</v>
          </cell>
          <cell r="H3454" t="str">
            <v>13</v>
          </cell>
          <cell r="I3454" t="str">
            <v>BARYS, FRANCIS R</v>
          </cell>
          <cell r="J3454" t="str">
            <v>System Capacity &amp; Performance</v>
          </cell>
          <cell r="K3454" t="str">
            <v>D_Non-REP LINE OTHER</v>
          </cell>
          <cell r="L3454" t="str">
            <v>Load Relief</v>
          </cell>
          <cell r="M3454" t="str">
            <v>Specific</v>
          </cell>
          <cell r="O3454" t="str">
            <v>initiated</v>
          </cell>
          <cell r="P3454">
            <v>18201</v>
          </cell>
          <cell r="R3454">
            <v>41264.504513888889</v>
          </cell>
          <cell r="S3454" t="str">
            <v>HOLDEH</v>
          </cell>
          <cell r="U3454" t="str">
            <v>Extend 3424w1 south 1350' along Rt 1 to transfer load from 3422w3 &amp; 3451w1</v>
          </cell>
          <cell r="V3454" t="str">
            <v xml:space="preserve">  </v>
          </cell>
          <cell r="W3454" t="str">
            <v xml:space="preserve">  </v>
          </cell>
          <cell r="X3454" t="str">
            <v>Asset Owner-Dist</v>
          </cell>
          <cell r="Y3454" t="str">
            <v>44655310E</v>
          </cell>
          <cell r="Z3454" t="str">
            <v>MAE1000 - MA Electric Distribution PC</v>
          </cell>
          <cell r="AA3454" t="str">
            <v>NONE</v>
          </cell>
          <cell r="AB3454" t="str">
            <v>MASS PLANT - MA 5310 - MAE1000</v>
          </cell>
          <cell r="AC3454" t="str">
            <v>A0 C0 X0</v>
          </cell>
          <cell r="AE3454">
            <v>0</v>
          </cell>
        </row>
        <row r="3455">
          <cell r="A3455" t="str">
            <v>C046647</v>
          </cell>
          <cell r="B3455">
            <v>5310</v>
          </cell>
          <cell r="D3455" t="str">
            <v>75L2 recloser upgrade</v>
          </cell>
          <cell r="E3455" t="str">
            <v>P_Electric Distribution Line MA</v>
          </cell>
          <cell r="G3455" t="str">
            <v>27</v>
          </cell>
          <cell r="H3455" t="str">
            <v>15</v>
          </cell>
          <cell r="I3455" t="str">
            <v>PATTERSON, JAMES</v>
          </cell>
          <cell r="J3455" t="str">
            <v>System Capacity &amp; Performance</v>
          </cell>
          <cell r="K3455" t="str">
            <v>D_REP-Recloser Installations</v>
          </cell>
          <cell r="L3455" t="str">
            <v>Reliability - Dist</v>
          </cell>
          <cell r="M3455" t="str">
            <v>Program</v>
          </cell>
          <cell r="N3455" t="str">
            <v>Recloser Installations</v>
          </cell>
          <cell r="O3455" t="str">
            <v>cancelled</v>
          </cell>
          <cell r="P3455">
            <v>18232</v>
          </cell>
          <cell r="R3455">
            <v>41264.504513888889</v>
          </cell>
          <cell r="S3455" t="str">
            <v>HOLDEH</v>
          </cell>
          <cell r="U3455" t="str">
            <v>Replace form 3A recloser at P. 111 Merrimack Ave, Dracut with G&amp;W 651 w/ telemetrics</v>
          </cell>
          <cell r="V3455" t="str">
            <v xml:space="preserve">  </v>
          </cell>
          <cell r="W3455" t="str">
            <v xml:space="preserve">  </v>
          </cell>
          <cell r="X3455" t="str">
            <v>Asset Owner-Dist</v>
          </cell>
          <cell r="Y3455" t="str">
            <v>44655310E</v>
          </cell>
          <cell r="Z3455" t="str">
            <v>MAE1000 - MA Electric Distribution PC</v>
          </cell>
          <cell r="AA3455" t="str">
            <v>NONE</v>
          </cell>
          <cell r="AB3455" t="str">
            <v>MASS PLANT - MA 5310 - MAE1000</v>
          </cell>
          <cell r="AE3455">
            <v>0</v>
          </cell>
          <cell r="AK3455">
            <v>41505</v>
          </cell>
        </row>
        <row r="3456">
          <cell r="A3456" t="str">
            <v>C046649</v>
          </cell>
          <cell r="B3456">
            <v>5310</v>
          </cell>
          <cell r="C3456" t="str">
            <v>Massachusetts - East</v>
          </cell>
          <cell r="D3456" t="str">
            <v>Hopedale-East- Add 12 13kV LS Pole</v>
          </cell>
          <cell r="E3456" t="str">
            <v>P_Electric Distribution Line MA</v>
          </cell>
          <cell r="G3456" t="str">
            <v>31</v>
          </cell>
          <cell r="H3456" t="str">
            <v>13</v>
          </cell>
          <cell r="I3456" t="str">
            <v>BARYS, FRANCIS R</v>
          </cell>
          <cell r="J3456" t="str">
            <v>System Capacity &amp; Performance</v>
          </cell>
          <cell r="K3456" t="str">
            <v>D_REP-Distribution Automation</v>
          </cell>
          <cell r="L3456" t="str">
            <v>Reliability - Dist</v>
          </cell>
          <cell r="M3456" t="str">
            <v>Specific</v>
          </cell>
          <cell r="O3456" t="str">
            <v>initiated</v>
          </cell>
          <cell r="P3456">
            <v>18256</v>
          </cell>
          <cell r="R3456">
            <v>41264.504513888889</v>
          </cell>
          <cell r="S3456" t="str">
            <v>HOLDEH</v>
          </cell>
          <cell r="U3456" t="str">
            <v>Add 12 new Loop Scheme Pole Top Reclosers to create auto transfer schemes for area distribution feeders</v>
          </cell>
          <cell r="V3456" t="str">
            <v xml:space="preserve">  </v>
          </cell>
          <cell r="W3456" t="str">
            <v xml:space="preserve">  </v>
          </cell>
          <cell r="X3456" t="str">
            <v>Asset Owner-Dist</v>
          </cell>
          <cell r="Y3456" t="str">
            <v>44655310E</v>
          </cell>
          <cell r="Z3456" t="str">
            <v>MAE1000 - MA Electric Distribution PC</v>
          </cell>
          <cell r="AA3456" t="str">
            <v>NONE</v>
          </cell>
          <cell r="AB3456" t="str">
            <v>MASS PLANT - MA 5310 - MAE1000</v>
          </cell>
          <cell r="AC3456" t="str">
            <v>A0 C0 X0</v>
          </cell>
          <cell r="AE3456">
            <v>0</v>
          </cell>
        </row>
        <row r="3457">
          <cell r="A3457" t="str">
            <v>C046650</v>
          </cell>
          <cell r="B3457">
            <v>5310</v>
          </cell>
          <cell r="C3457" t="str">
            <v>Massachusetts - East</v>
          </cell>
          <cell r="D3457" t="str">
            <v>Wrentham- Add new MITS feeder</v>
          </cell>
          <cell r="E3457" t="str">
            <v>P_Electric Distribution Line MA</v>
          </cell>
          <cell r="G3457" t="str">
            <v>36</v>
          </cell>
          <cell r="H3457" t="str">
            <v>13</v>
          </cell>
          <cell r="I3457" t="str">
            <v>THOMPSON, JOHN</v>
          </cell>
          <cell r="J3457" t="str">
            <v>System Capacity &amp; Performance</v>
          </cell>
          <cell r="K3457" t="str">
            <v>D_Non-REP LINE OTHER</v>
          </cell>
          <cell r="L3457" t="str">
            <v>Load Relief</v>
          </cell>
          <cell r="M3457" t="str">
            <v>Specific</v>
          </cell>
          <cell r="O3457" t="str">
            <v>cancelled</v>
          </cell>
          <cell r="P3457">
            <v>18195</v>
          </cell>
          <cell r="R3457">
            <v>41264.504513888889</v>
          </cell>
          <cell r="S3457" t="str">
            <v>HOLDEH</v>
          </cell>
          <cell r="U3457" t="str">
            <v>Add new 1W1 line from MITS at Wrentham #1 sub.  Exit sub to street and pick up load via switching on 3422w2 and 3422w4</v>
          </cell>
          <cell r="V3457" t="str">
            <v xml:space="preserve">  </v>
          </cell>
          <cell r="W3457" t="str">
            <v xml:space="preserve">  </v>
          </cell>
          <cell r="X3457" t="str">
            <v>Asset Owner-Dist</v>
          </cell>
          <cell r="Y3457" t="str">
            <v>44655310E</v>
          </cell>
          <cell r="Z3457" t="str">
            <v>MAE1000 - MA Electric Distribution PC</v>
          </cell>
          <cell r="AA3457" t="str">
            <v>NONE</v>
          </cell>
          <cell r="AB3457" t="str">
            <v>MASS PLANT - MA 5310 - MAE1000</v>
          </cell>
          <cell r="AE3457">
            <v>0</v>
          </cell>
          <cell r="AK3457">
            <v>41418</v>
          </cell>
        </row>
        <row r="3458">
          <cell r="A3458" t="str">
            <v>C046651</v>
          </cell>
          <cell r="B3458">
            <v>5310</v>
          </cell>
          <cell r="C3458" t="str">
            <v>Massachusetts - East</v>
          </cell>
          <cell r="D3458" t="str">
            <v>Foxboro- Extend 2287 line from Rt.</v>
          </cell>
          <cell r="E3458" t="str">
            <v>P_Electric Distribution Line MA</v>
          </cell>
          <cell r="F3458" t="str">
            <v>USSC-13-196</v>
          </cell>
          <cell r="G3458" t="str">
            <v>46</v>
          </cell>
          <cell r="H3458" t="str">
            <v>27</v>
          </cell>
          <cell r="I3458" t="str">
            <v>BRISTOL, MARC</v>
          </cell>
          <cell r="J3458" t="str">
            <v>Statutory/Regulatory</v>
          </cell>
          <cell r="K3458" t="str">
            <v>D_Non-REP LINE OTHER</v>
          </cell>
          <cell r="L3458" t="str">
            <v>Load Relief</v>
          </cell>
          <cell r="M3458" t="str">
            <v>Specific</v>
          </cell>
          <cell r="O3458" t="str">
            <v>open</v>
          </cell>
          <cell r="P3458">
            <v>18196</v>
          </cell>
          <cell r="R3458">
            <v>41264.504513888889</v>
          </cell>
          <cell r="S3458" t="str">
            <v>HOLDEH</v>
          </cell>
          <cell r="U3458" t="str">
            <v>Extend the 2287 line ____' from Rt 1 to area of stadium</v>
          </cell>
          <cell r="V3458" t="str">
            <v xml:space="preserve">  </v>
          </cell>
          <cell r="W3458" t="str">
            <v xml:space="preserve">  </v>
          </cell>
          <cell r="X3458" t="str">
            <v>Asset Owner-Dist</v>
          </cell>
          <cell r="Y3458" t="str">
            <v>44655310E</v>
          </cell>
          <cell r="Z3458" t="str">
            <v>MAE1000 - MA Electric Distribution PC</v>
          </cell>
          <cell r="AA3458" t="str">
            <v>NONE</v>
          </cell>
          <cell r="AB3458" t="str">
            <v>MASS PLANT - MA 5310 - MAE1000</v>
          </cell>
          <cell r="AC3458" t="str">
            <v>A1 C0 X0</v>
          </cell>
          <cell r="AE3458">
            <v>1</v>
          </cell>
          <cell r="AF3458" t="str">
            <v>1</v>
          </cell>
          <cell r="AG3458">
            <v>41443</v>
          </cell>
          <cell r="AH3458">
            <v>400000</v>
          </cell>
          <cell r="AI3458" t="str">
            <v>1.10</v>
          </cell>
          <cell r="AJ3458" t="str">
            <v>.90</v>
          </cell>
        </row>
        <row r="3459">
          <cell r="A3459" t="str">
            <v>C046652</v>
          </cell>
          <cell r="B3459">
            <v>5310</v>
          </cell>
          <cell r="C3459" t="str">
            <v>Massachusetts - East</v>
          </cell>
          <cell r="D3459" t="str">
            <v>N Foxboro 23 kV Sub-Add temp MITS</v>
          </cell>
          <cell r="E3459" t="str">
            <v>P_Electric Distribution Sub MA</v>
          </cell>
          <cell r="F3459" t="str">
            <v>USSC-13-196</v>
          </cell>
          <cell r="G3459" t="str">
            <v>46</v>
          </cell>
          <cell r="H3459" t="str">
            <v>27</v>
          </cell>
          <cell r="I3459" t="str">
            <v>BRISTOL, MARC</v>
          </cell>
          <cell r="J3459" t="str">
            <v>System Capacity &amp; Performance</v>
          </cell>
          <cell r="K3459" t="str">
            <v>D_Non-REP SUB OTHER</v>
          </cell>
          <cell r="L3459" t="str">
            <v>Load Relief</v>
          </cell>
          <cell r="M3459" t="str">
            <v>Specific</v>
          </cell>
          <cell r="O3459" t="str">
            <v>open</v>
          </cell>
          <cell r="P3459">
            <v>18197</v>
          </cell>
          <cell r="R3459">
            <v>41264.504513888889</v>
          </cell>
          <cell r="S3459" t="str">
            <v>HOLDEH</v>
          </cell>
          <cell r="U3459" t="str">
            <v>add new 23/13.8 kv, 9.735 mva MITS with regulators   ADD LAND</v>
          </cell>
          <cell r="V3459" t="str">
            <v xml:space="preserve">  </v>
          </cell>
          <cell r="W3459" t="str">
            <v xml:space="preserve">  </v>
          </cell>
          <cell r="X3459" t="str">
            <v>Asset Owner-Dist</v>
          </cell>
          <cell r="Y3459" t="str">
            <v>44655310E</v>
          </cell>
          <cell r="Z3459" t="str">
            <v>MAE1000 - MA Electric Distribution PC</v>
          </cell>
          <cell r="AA3459" t="str">
            <v>NONE</v>
          </cell>
          <cell r="AB3459" t="str">
            <v xml:space="preserve">COMPANY 5310 LEVEL ELECT DIST </v>
          </cell>
          <cell r="AC3459" t="str">
            <v>A1 C0 X0</v>
          </cell>
          <cell r="AE3459">
            <v>1</v>
          </cell>
          <cell r="AF3459" t="str">
            <v>1</v>
          </cell>
          <cell r="AG3459">
            <v>41443</v>
          </cell>
          <cell r="AH3459">
            <v>1200000</v>
          </cell>
          <cell r="AI3459" t="str">
            <v>1.10</v>
          </cell>
          <cell r="AJ3459" t="str">
            <v>.90</v>
          </cell>
        </row>
        <row r="3460">
          <cell r="A3460" t="str">
            <v>C046653</v>
          </cell>
          <cell r="B3460">
            <v>5310</v>
          </cell>
          <cell r="C3460" t="str">
            <v>Massachusetts - East</v>
          </cell>
          <cell r="D3460" t="str">
            <v>Foxboro-Add new N Foxboro Sub W4 fe</v>
          </cell>
          <cell r="E3460" t="str">
            <v>P_Electric Distribution Line MA</v>
          </cell>
          <cell r="G3460" t="str">
            <v>31</v>
          </cell>
          <cell r="H3460" t="str">
            <v>13</v>
          </cell>
          <cell r="I3460" t="str">
            <v>THOMPSON, JOHN</v>
          </cell>
          <cell r="J3460" t="str">
            <v>System Capacity &amp; Performance</v>
          </cell>
          <cell r="K3460" t="str">
            <v>D_Non-REP LINE OTHER</v>
          </cell>
          <cell r="L3460" t="str">
            <v>Load Relief</v>
          </cell>
          <cell r="M3460" t="str">
            <v>Specific</v>
          </cell>
          <cell r="O3460" t="str">
            <v>cancelled</v>
          </cell>
          <cell r="P3460">
            <v>18198</v>
          </cell>
          <cell r="R3460">
            <v>41264.504513888889</v>
          </cell>
          <cell r="S3460" t="str">
            <v>HOLDEH</v>
          </cell>
          <cell r="U3460" t="str">
            <v>Add new feeder from new stadium sub to relieve N Foxbo feedrs w1,w2,w3</v>
          </cell>
          <cell r="V3460" t="str">
            <v xml:space="preserve">  </v>
          </cell>
          <cell r="W3460" t="str">
            <v xml:space="preserve">  </v>
          </cell>
          <cell r="X3460" t="str">
            <v>Asset Owner-Dist</v>
          </cell>
          <cell r="Y3460" t="str">
            <v>44655310E</v>
          </cell>
          <cell r="Z3460" t="str">
            <v>MAE1000 - MA Electric Distribution PC</v>
          </cell>
          <cell r="AA3460" t="str">
            <v>NONE</v>
          </cell>
          <cell r="AB3460" t="str">
            <v>MASS PLANT - MA 5310 - MAE1000</v>
          </cell>
          <cell r="AE3460">
            <v>0</v>
          </cell>
          <cell r="AK3460">
            <v>41418</v>
          </cell>
        </row>
        <row r="3461">
          <cell r="A3461" t="str">
            <v>C046654</v>
          </cell>
          <cell r="B3461">
            <v>5310</v>
          </cell>
          <cell r="C3461" t="str">
            <v>Massachusetts - East</v>
          </cell>
          <cell r="D3461" t="str">
            <v>Foxboro #1- Install 2nd MITS</v>
          </cell>
          <cell r="E3461" t="str">
            <v>P_Electric Distribution Sub MA</v>
          </cell>
          <cell r="F3461" t="str">
            <v>USSC-13-196</v>
          </cell>
          <cell r="G3461" t="str">
            <v>46</v>
          </cell>
          <cell r="H3461" t="str">
            <v>27</v>
          </cell>
          <cell r="I3461" t="str">
            <v>BRISTOL, MARC</v>
          </cell>
          <cell r="J3461" t="str">
            <v>System Capacity &amp; Performance</v>
          </cell>
          <cell r="K3461" t="str">
            <v>D_Non-REP SUB OTHER</v>
          </cell>
          <cell r="L3461" t="str">
            <v>Load Relief</v>
          </cell>
          <cell r="M3461" t="str">
            <v>Specific</v>
          </cell>
          <cell r="O3461" t="str">
            <v>open</v>
          </cell>
          <cell r="P3461">
            <v>18199</v>
          </cell>
          <cell r="R3461">
            <v>41264.504513888889</v>
          </cell>
          <cell r="S3461" t="str">
            <v>HOLDEH</v>
          </cell>
          <cell r="U3461" t="str">
            <v>Install second MITS for short term load relief</v>
          </cell>
          <cell r="V3461" t="str">
            <v xml:space="preserve">  </v>
          </cell>
          <cell r="W3461" t="str">
            <v xml:space="preserve">  </v>
          </cell>
          <cell r="X3461" t="str">
            <v>Asset Owner-Dist</v>
          </cell>
          <cell r="Y3461" t="str">
            <v>44655310E</v>
          </cell>
          <cell r="Z3461" t="str">
            <v>MAE1000 - MA Electric Distribution PC</v>
          </cell>
          <cell r="AA3461" t="str">
            <v>15-Jul-13</v>
          </cell>
          <cell r="AB3461" t="str">
            <v xml:space="preserve">SUB #3431 FOXBOROUGH #1 - NEPONSET </v>
          </cell>
          <cell r="AC3461" t="str">
            <v>A1 C0 X0</v>
          </cell>
          <cell r="AE3461">
            <v>3</v>
          </cell>
          <cell r="AF3461" t="str">
            <v>3</v>
          </cell>
          <cell r="AG3461">
            <v>41443</v>
          </cell>
          <cell r="AH3461">
            <v>400000</v>
          </cell>
          <cell r="AI3461" t="str">
            <v>1.10</v>
          </cell>
          <cell r="AJ3461" t="str">
            <v>.90</v>
          </cell>
        </row>
        <row r="3462">
          <cell r="A3462" t="str">
            <v>C046655</v>
          </cell>
          <cell r="B3462">
            <v>5310</v>
          </cell>
          <cell r="C3462" t="str">
            <v>Massachusetts - East</v>
          </cell>
          <cell r="D3462" t="str">
            <v>Foxboro-Recond 2.2mi 2287 to 795.</v>
          </cell>
          <cell r="E3462" t="str">
            <v>P_Electric Distribution Line MA</v>
          </cell>
          <cell r="F3462" t="str">
            <v>USSC-13-196</v>
          </cell>
          <cell r="G3462" t="str">
            <v>46</v>
          </cell>
          <cell r="H3462" t="str">
            <v>27</v>
          </cell>
          <cell r="I3462" t="str">
            <v>BRISTOL, MARC</v>
          </cell>
          <cell r="J3462" t="str">
            <v>System Capacity &amp; Performance</v>
          </cell>
          <cell r="K3462" t="str">
            <v>D_Non-REP LINE OTHER</v>
          </cell>
          <cell r="L3462" t="str">
            <v>Load Relief</v>
          </cell>
          <cell r="M3462" t="str">
            <v>Specific</v>
          </cell>
          <cell r="O3462" t="str">
            <v>open</v>
          </cell>
          <cell r="P3462">
            <v>18190</v>
          </cell>
          <cell r="R3462">
            <v>41264.504513888889</v>
          </cell>
          <cell r="S3462" t="str">
            <v>HOLDEH</v>
          </cell>
          <cell r="U3462" t="str">
            <v>Recond 11655' of 2287 Line from Rt. 1 to Foxboro #1 Sub</v>
          </cell>
          <cell r="V3462" t="str">
            <v xml:space="preserve">  </v>
          </cell>
          <cell r="W3462" t="str">
            <v xml:space="preserve">  </v>
          </cell>
          <cell r="X3462" t="str">
            <v>Asset Owner-Dist</v>
          </cell>
          <cell r="Y3462" t="str">
            <v>44655310E</v>
          </cell>
          <cell r="Z3462" t="str">
            <v>MAE1000 - MA Electric Distribution PC</v>
          </cell>
          <cell r="AA3462" t="str">
            <v>NONE</v>
          </cell>
          <cell r="AB3462" t="str">
            <v>MASS PLANT - MA 5310 - MAE1000</v>
          </cell>
          <cell r="AC3462" t="str">
            <v>A3 C0 X0</v>
          </cell>
          <cell r="AE3462">
            <v>4</v>
          </cell>
          <cell r="AF3462" t="str">
            <v>4</v>
          </cell>
          <cell r="AG3462">
            <v>41443</v>
          </cell>
          <cell r="AH3462">
            <v>400000</v>
          </cell>
          <cell r="AI3462" t="str">
            <v>1.10</v>
          </cell>
          <cell r="AJ3462" t="str">
            <v>.90</v>
          </cell>
        </row>
        <row r="3463">
          <cell r="A3463" t="str">
            <v>C046656</v>
          </cell>
          <cell r="B3463">
            <v>5310</v>
          </cell>
          <cell r="C3463" t="str">
            <v>Massachusetts - East</v>
          </cell>
          <cell r="D3463" t="str">
            <v>Wrentham-Recond 4.2 mi 2286 to 795</v>
          </cell>
          <cell r="E3463" t="str">
            <v>P_Electric Distribution Line MA</v>
          </cell>
          <cell r="F3463" t="str">
            <v>USSC-13-196</v>
          </cell>
          <cell r="G3463" t="str">
            <v>46</v>
          </cell>
          <cell r="H3463" t="str">
            <v>27</v>
          </cell>
          <cell r="I3463" t="str">
            <v>BRISTOL, MARC</v>
          </cell>
          <cell r="J3463" t="str">
            <v>System Capacity &amp; Performance</v>
          </cell>
          <cell r="K3463" t="str">
            <v>D_Non-REP LINE OTHER</v>
          </cell>
          <cell r="L3463" t="str">
            <v>Load Relief</v>
          </cell>
          <cell r="M3463" t="str">
            <v>Specific</v>
          </cell>
          <cell r="O3463" t="str">
            <v>open</v>
          </cell>
          <cell r="P3463">
            <v>18191</v>
          </cell>
          <cell r="R3463">
            <v>41264.504513888889</v>
          </cell>
          <cell r="S3463" t="str">
            <v>HOLDEH</v>
          </cell>
          <cell r="U3463" t="str">
            <v>Recond 22,100' of 2286 Line from Wrentham Sub to Franklin Sub</v>
          </cell>
          <cell r="V3463" t="str">
            <v xml:space="preserve">  </v>
          </cell>
          <cell r="W3463" t="str">
            <v xml:space="preserve">  </v>
          </cell>
          <cell r="X3463" t="str">
            <v>Asset Owner-Dist</v>
          </cell>
          <cell r="Y3463" t="str">
            <v>44655310E</v>
          </cell>
          <cell r="Z3463" t="str">
            <v>MAE1000 - MA Electric Distribution PC</v>
          </cell>
          <cell r="AA3463" t="str">
            <v>NONE</v>
          </cell>
          <cell r="AB3463" t="str">
            <v>MASS PLANT - MA 5310 - MAE1000</v>
          </cell>
          <cell r="AC3463" t="str">
            <v>A3 C0 X0</v>
          </cell>
          <cell r="AE3463">
            <v>4</v>
          </cell>
          <cell r="AF3463" t="str">
            <v>4</v>
          </cell>
          <cell r="AG3463">
            <v>41443</v>
          </cell>
          <cell r="AH3463">
            <v>400000</v>
          </cell>
          <cell r="AI3463" t="str">
            <v>1.10</v>
          </cell>
          <cell r="AJ3463" t="str">
            <v>.90</v>
          </cell>
        </row>
        <row r="3464">
          <cell r="A3464" t="str">
            <v>C046657</v>
          </cell>
          <cell r="B3464">
            <v>5310</v>
          </cell>
          <cell r="C3464" t="str">
            <v>Massachusetts - East</v>
          </cell>
          <cell r="D3464" t="str">
            <v>Foxboro-Add 9 Pole top Reclosers to</v>
          </cell>
          <cell r="E3464" t="str">
            <v>P_Electric Distribution Line MA</v>
          </cell>
          <cell r="F3464" t="str">
            <v>USSC-13-196</v>
          </cell>
          <cell r="G3464" t="str">
            <v>46</v>
          </cell>
          <cell r="H3464" t="str">
            <v>27</v>
          </cell>
          <cell r="I3464" t="str">
            <v>BRISTOL, MARC</v>
          </cell>
          <cell r="J3464" t="str">
            <v>System Capacity &amp; Performance</v>
          </cell>
          <cell r="K3464" t="str">
            <v>D_Non-REP LINE OTHER</v>
          </cell>
          <cell r="L3464" t="str">
            <v>Load Relief</v>
          </cell>
          <cell r="M3464" t="str">
            <v>Specific</v>
          </cell>
          <cell r="O3464" t="str">
            <v>open</v>
          </cell>
          <cell r="P3464">
            <v>18192</v>
          </cell>
          <cell r="R3464">
            <v>41264.504513888889</v>
          </cell>
          <cell r="S3464" t="str">
            <v>HOLDEH</v>
          </cell>
          <cell r="U3464" t="str">
            <v>Add 9 new 23 kV pole top reclosers at locations shown in sketches                        _x000D_
"reclosers requested to be loop-scheme type with radio, antennae, PTs, and schweitzer control."</v>
          </cell>
          <cell r="V3464" t="str">
            <v xml:space="preserve">  </v>
          </cell>
          <cell r="W3464" t="str">
            <v xml:space="preserve">  </v>
          </cell>
          <cell r="X3464" t="str">
            <v>Asset Owner-Dist</v>
          </cell>
          <cell r="Y3464" t="str">
            <v>44655310E</v>
          </cell>
          <cell r="Z3464" t="str">
            <v>MAE1000 - MA Electric Distribution PC</v>
          </cell>
          <cell r="AA3464" t="str">
            <v>NONE</v>
          </cell>
          <cell r="AB3464" t="str">
            <v>MASS PLANT - MA 5310 - MAE1000</v>
          </cell>
          <cell r="AC3464" t="str">
            <v>A9 C0 X2</v>
          </cell>
          <cell r="AE3464">
            <v>3</v>
          </cell>
          <cell r="AF3464" t="str">
            <v>3</v>
          </cell>
          <cell r="AG3464">
            <v>41443</v>
          </cell>
          <cell r="AH3464">
            <v>100000</v>
          </cell>
          <cell r="AI3464" t="str">
            <v>1.10</v>
          </cell>
          <cell r="AJ3464" t="str">
            <v>.90</v>
          </cell>
        </row>
        <row r="3465">
          <cell r="A3465" t="str">
            <v>C046658</v>
          </cell>
          <cell r="B3465">
            <v>5310</v>
          </cell>
          <cell r="C3465" t="str">
            <v>Massachusetts - East</v>
          </cell>
          <cell r="D3465" t="str">
            <v>Wrentham-Recond 1.9 mi 2284 to 1113</v>
          </cell>
          <cell r="E3465" t="str">
            <v>P_Electric Distribution Line MA</v>
          </cell>
          <cell r="F3465" t="str">
            <v>USSC-13-196</v>
          </cell>
          <cell r="G3465" t="str">
            <v>46</v>
          </cell>
          <cell r="H3465" t="str">
            <v>27</v>
          </cell>
          <cell r="I3465" t="str">
            <v>BRISTOL, MARC</v>
          </cell>
          <cell r="J3465" t="str">
            <v>System Capacity &amp; Performance</v>
          </cell>
          <cell r="K3465" t="str">
            <v>D_Non-REP LINE OTHER</v>
          </cell>
          <cell r="L3465" t="str">
            <v>Load Relief</v>
          </cell>
          <cell r="M3465" t="str">
            <v>Specific</v>
          </cell>
          <cell r="O3465" t="str">
            <v>open</v>
          </cell>
          <cell r="P3465">
            <v>18187</v>
          </cell>
          <cell r="R3465">
            <v>41264.504513888889</v>
          </cell>
          <cell r="S3465" t="str">
            <v>HOLDEH</v>
          </cell>
          <cell r="U3465" t="str">
            <v>Recond 9641' of 2284 Line from S Wrentham Sub to R/W between Franklin &amp; Plainville</v>
          </cell>
          <cell r="V3465" t="str">
            <v xml:space="preserve">  </v>
          </cell>
          <cell r="W3465" t="str">
            <v xml:space="preserve">  </v>
          </cell>
          <cell r="X3465" t="str">
            <v>Asset Owner-Dist</v>
          </cell>
          <cell r="Y3465" t="str">
            <v>44655310E</v>
          </cell>
          <cell r="Z3465" t="str">
            <v>MAE1000 - MA Electric Distribution PC</v>
          </cell>
          <cell r="AA3465" t="str">
            <v>NONE</v>
          </cell>
          <cell r="AB3465" t="str">
            <v>MASS PLANT - MA 5310 - MAE1000</v>
          </cell>
          <cell r="AC3465" t="str">
            <v>A2 C1 X0</v>
          </cell>
          <cell r="AE3465">
            <v>4</v>
          </cell>
          <cell r="AF3465" t="str">
            <v>4</v>
          </cell>
          <cell r="AG3465">
            <v>41444</v>
          </cell>
          <cell r="AH3465">
            <v>640000</v>
          </cell>
          <cell r="AI3465" t="str">
            <v>1.10</v>
          </cell>
          <cell r="AJ3465" t="str">
            <v>.90</v>
          </cell>
        </row>
        <row r="3466">
          <cell r="A3466" t="str">
            <v>C046659</v>
          </cell>
          <cell r="B3466">
            <v>5310</v>
          </cell>
          <cell r="C3466" t="str">
            <v>Massachusetts - East</v>
          </cell>
          <cell r="D3466" t="str">
            <v>Plainville-Recond 5.8 mi 2289 to</v>
          </cell>
          <cell r="E3466" t="str">
            <v>P_Electric Distribution Line MA</v>
          </cell>
          <cell r="F3466" t="str">
            <v>USSC-13-196</v>
          </cell>
          <cell r="G3466" t="str">
            <v>46</v>
          </cell>
          <cell r="H3466" t="str">
            <v>27</v>
          </cell>
          <cell r="I3466" t="str">
            <v>BRISTOL, MARC</v>
          </cell>
          <cell r="J3466" t="str">
            <v>System Capacity &amp; Performance</v>
          </cell>
          <cell r="K3466" t="str">
            <v>D_Non-REP LINE OTHER</v>
          </cell>
          <cell r="L3466" t="str">
            <v>Load Relief</v>
          </cell>
          <cell r="M3466" t="str">
            <v>Specific</v>
          </cell>
          <cell r="O3466" t="str">
            <v>open</v>
          </cell>
          <cell r="P3466">
            <v>18188</v>
          </cell>
          <cell r="R3466">
            <v>41264.504513888889</v>
          </cell>
          <cell r="S3466" t="str">
            <v>HOLDEH</v>
          </cell>
          <cell r="U3466" t="str">
            <v>Recond 30,790' of 2289 Line from Plainville to Mansfield subs</v>
          </cell>
          <cell r="V3466" t="str">
            <v xml:space="preserve">  </v>
          </cell>
          <cell r="W3466" t="str">
            <v xml:space="preserve">  </v>
          </cell>
          <cell r="X3466" t="str">
            <v>Asset Owner-Dist</v>
          </cell>
          <cell r="Y3466" t="str">
            <v>44655310E</v>
          </cell>
          <cell r="Z3466" t="str">
            <v>MAE1000 - MA Electric Distribution PC</v>
          </cell>
          <cell r="AA3466" t="str">
            <v>NONE</v>
          </cell>
          <cell r="AB3466" t="str">
            <v>MASS PLANT - MA 5310 - MAE1000</v>
          </cell>
          <cell r="AC3466" t="str">
            <v>A2 C0 X0</v>
          </cell>
          <cell r="AE3466">
            <v>4</v>
          </cell>
          <cell r="AF3466" t="str">
            <v>4</v>
          </cell>
          <cell r="AG3466">
            <v>41444</v>
          </cell>
          <cell r="AH3466">
            <v>450000</v>
          </cell>
          <cell r="AI3466" t="str">
            <v>1.10</v>
          </cell>
          <cell r="AJ3466" t="str">
            <v>.90</v>
          </cell>
        </row>
        <row r="3467">
          <cell r="A3467" t="str">
            <v>C046660</v>
          </cell>
          <cell r="B3467">
            <v>5310</v>
          </cell>
          <cell r="C3467" t="str">
            <v>Massachusetts - East</v>
          </cell>
          <cell r="D3467" t="str">
            <v>Foxboro-Recond 3.9 mi 2288 to 795</v>
          </cell>
          <cell r="E3467" t="str">
            <v>P_Electric Distribution Line MA</v>
          </cell>
          <cell r="F3467" t="str">
            <v>USSC-13-196</v>
          </cell>
          <cell r="G3467" t="str">
            <v>46</v>
          </cell>
          <cell r="H3467" t="str">
            <v>27</v>
          </cell>
          <cell r="I3467" t="str">
            <v>BRISTOL, MARC</v>
          </cell>
          <cell r="J3467" t="str">
            <v>System Capacity &amp; Performance</v>
          </cell>
          <cell r="K3467" t="str">
            <v>D_Non-REP LINE OTHER</v>
          </cell>
          <cell r="L3467" t="str">
            <v>Load Relief</v>
          </cell>
          <cell r="M3467" t="str">
            <v>Specific</v>
          </cell>
          <cell r="O3467" t="str">
            <v>open</v>
          </cell>
          <cell r="P3467">
            <v>18189</v>
          </cell>
          <cell r="R3467">
            <v>41264.504513888889</v>
          </cell>
          <cell r="S3467" t="str">
            <v>HOLDEH</v>
          </cell>
          <cell r="U3467" t="str">
            <v>Recond 3.9mi of 2288 Line from Mansfield Sub to Foxboro 2 Sub</v>
          </cell>
          <cell r="V3467" t="str">
            <v xml:space="preserve">  </v>
          </cell>
          <cell r="W3467" t="str">
            <v xml:space="preserve">  </v>
          </cell>
          <cell r="X3467" t="str">
            <v>Asset Owner-Dist</v>
          </cell>
          <cell r="Y3467" t="str">
            <v>44655310E</v>
          </cell>
          <cell r="Z3467" t="str">
            <v>MAE1000 - MA Electric Distribution PC</v>
          </cell>
          <cell r="AA3467" t="str">
            <v>NONE</v>
          </cell>
          <cell r="AB3467" t="str">
            <v>MASS PLANT - MA 5310 - MAE1000</v>
          </cell>
          <cell r="AC3467" t="str">
            <v>A3 C1 X0</v>
          </cell>
          <cell r="AE3467">
            <v>4</v>
          </cell>
          <cell r="AF3467" t="str">
            <v>4</v>
          </cell>
          <cell r="AG3467">
            <v>41444</v>
          </cell>
          <cell r="AH3467">
            <v>430000</v>
          </cell>
          <cell r="AI3467" t="str">
            <v>1.10</v>
          </cell>
          <cell r="AJ3467" t="str">
            <v>.90</v>
          </cell>
        </row>
        <row r="3468">
          <cell r="A3468" t="str">
            <v>C046661</v>
          </cell>
          <cell r="B3468">
            <v>5310</v>
          </cell>
          <cell r="D3468" t="str">
            <v>Substation Integration Mitigation a</v>
          </cell>
          <cell r="E3468" t="str">
            <v>P_Electric Distribution Sub MA</v>
          </cell>
          <cell r="G3468" t="str">
            <v>37</v>
          </cell>
          <cell r="H3468" t="str">
            <v>15</v>
          </cell>
          <cell r="I3468" t="str">
            <v>DUARTE,EILEEN</v>
          </cell>
          <cell r="J3468" t="str">
            <v>Asset Condition</v>
          </cell>
          <cell r="K3468" t="str">
            <v>D_Non-REP SUB OTHER</v>
          </cell>
          <cell r="L3468" t="str">
            <v>Safety</v>
          </cell>
          <cell r="M3468" t="str">
            <v>Program</v>
          </cell>
          <cell r="O3468" t="str">
            <v>initiated</v>
          </cell>
          <cell r="P3468">
            <v>18060</v>
          </cell>
          <cell r="R3468">
            <v>41264.504513888889</v>
          </cell>
          <cell r="S3468" t="str">
            <v>HOLDEH</v>
          </cell>
          <cell r="U3468" t="str">
            <v>This project will replace and upgrade our existing Human Machine Interface equipment, our communication processors (Modbus Plus), our DOS PLC programs, and our overloaded communication networks at several of NE distribution Substation</v>
          </cell>
          <cell r="V3468" t="str">
            <v xml:space="preserve">  </v>
          </cell>
          <cell r="W3468" t="str">
            <v xml:space="preserve">  </v>
          </cell>
          <cell r="X3468" t="str">
            <v>Asset Owner-Dist</v>
          </cell>
          <cell r="Y3468" t="str">
            <v>44655310E</v>
          </cell>
          <cell r="Z3468" t="str">
            <v>MAE1000 - MA Electric Distribution PC</v>
          </cell>
          <cell r="AA3468" t="str">
            <v>NONE</v>
          </cell>
          <cell r="AB3468" t="str">
            <v>INACTIVE</v>
          </cell>
          <cell r="AC3468" t="str">
            <v>A0 C0 X0</v>
          </cell>
          <cell r="AE3468">
            <v>0</v>
          </cell>
        </row>
        <row r="3469">
          <cell r="A3469" t="str">
            <v>C046664</v>
          </cell>
          <cell r="B3469">
            <v>5310</v>
          </cell>
          <cell r="D3469" t="str">
            <v>East Holbrook - 115kV OCB Replaceme</v>
          </cell>
          <cell r="E3469" t="str">
            <v>P_Electric Distribution Sub MA</v>
          </cell>
          <cell r="G3469" t="str">
            <v>49</v>
          </cell>
          <cell r="H3469" t="str">
            <v>15</v>
          </cell>
          <cell r="I3469" t="str">
            <v>WOLF, MICHAEL D</v>
          </cell>
          <cell r="J3469" t="str">
            <v>Asset Condition</v>
          </cell>
          <cell r="K3469" t="str">
            <v>D_Non-REP SUB OTHER</v>
          </cell>
          <cell r="L3469" t="str">
            <v>Asset Replacement</v>
          </cell>
          <cell r="M3469" t="str">
            <v>Program</v>
          </cell>
          <cell r="N3469" t="str">
            <v>Substation Asset Replacement</v>
          </cell>
          <cell r="O3469" t="str">
            <v>cancelled</v>
          </cell>
          <cell r="P3469">
            <v>17872</v>
          </cell>
          <cell r="R3469">
            <v>41264.504513888889</v>
          </cell>
          <cell r="S3469" t="str">
            <v>HOLDEH</v>
          </cell>
          <cell r="U3469" t="str">
            <v>Due to fault duty requirements, the 101 and 202 OCBs at East Holbrook are to be upgraded to 40kA GCBs. Immediately associated equipment is to be replaced with each breaker replacement. The ground grid will be evaluated and possibly up</v>
          </cell>
          <cell r="V3469" t="str">
            <v xml:space="preserve">  </v>
          </cell>
          <cell r="W3469" t="str">
            <v xml:space="preserve">  </v>
          </cell>
          <cell r="X3469" t="str">
            <v>Asset Owner-Dist</v>
          </cell>
          <cell r="Y3469" t="str">
            <v>44655310E</v>
          </cell>
          <cell r="Z3469" t="str">
            <v>MAE1000 - MA Electric Distribution PC</v>
          </cell>
          <cell r="AA3469" t="str">
            <v>10-Jul-13</v>
          </cell>
          <cell r="AB3469" t="str">
            <v>SUB #2 EAST HOLBROOK, HOLBROOK</v>
          </cell>
          <cell r="AE3469">
            <v>0</v>
          </cell>
          <cell r="AK3469">
            <v>41550</v>
          </cell>
        </row>
        <row r="3470">
          <cell r="A3470" t="str">
            <v>C046665</v>
          </cell>
          <cell r="B3470">
            <v>5310</v>
          </cell>
          <cell r="C3470" t="str">
            <v>Massachusetts - East</v>
          </cell>
          <cell r="D3470" t="str">
            <v>Field St #1 Retire 4kV Assets</v>
          </cell>
          <cell r="E3470" t="str">
            <v>P_Electric Distribution Sub MA</v>
          </cell>
          <cell r="F3470" t="str">
            <v>USSC-13-005 v2</v>
          </cell>
          <cell r="G3470" t="str">
            <v>36</v>
          </cell>
          <cell r="H3470" t="str">
            <v>23</v>
          </cell>
          <cell r="I3470" t="str">
            <v>VACHER, SHAUN</v>
          </cell>
          <cell r="J3470" t="str">
            <v>Asset Condition</v>
          </cell>
          <cell r="K3470" t="str">
            <v>D_Non-REP SUB OTHER</v>
          </cell>
          <cell r="L3470" t="str">
            <v>Asset Replacement</v>
          </cell>
          <cell r="M3470" t="str">
            <v>Specific</v>
          </cell>
          <cell r="O3470" t="str">
            <v>open</v>
          </cell>
          <cell r="P3470">
            <v>18002</v>
          </cell>
          <cell r="R3470">
            <v>41264.504513888889</v>
          </cell>
          <cell r="S3470" t="str">
            <v>HOLDEH</v>
          </cell>
          <cell r="U3470" t="str">
            <v>This project will retire all the 4kV assets at Field Street substation after the 4kV conversion is completed.  Assets to be retired include 10-4kV feeders and associated equipment as well as the bus tie, station service and transforme</v>
          </cell>
          <cell r="V3470" t="str">
            <v>DoA for this project re-set to 0.00 per Shaun Vacher = PM</v>
          </cell>
          <cell r="W3470" t="str">
            <v xml:space="preserve">  </v>
          </cell>
          <cell r="X3470" t="str">
            <v>Asset Owner-Dist</v>
          </cell>
          <cell r="Y3470" t="str">
            <v>44655310E</v>
          </cell>
          <cell r="Z3470" t="str">
            <v>MAE1000 - MA Electric Distribution PC</v>
          </cell>
          <cell r="AA3470" t="str">
            <v>NONE</v>
          </cell>
          <cell r="AB3470" t="str">
            <v>SUB #1 FIELD STREET, QUINCY</v>
          </cell>
          <cell r="AC3470" t="str">
            <v>A0 C0 X0</v>
          </cell>
          <cell r="AE3470">
            <v>2</v>
          </cell>
          <cell r="AF3470" t="str">
            <v>2</v>
          </cell>
          <cell r="AG3470">
            <v>41682</v>
          </cell>
          <cell r="AH3470">
            <v>0</v>
          </cell>
          <cell r="AI3470" t="str">
            <v>1.10</v>
          </cell>
          <cell r="AJ3470" t="str">
            <v>,90</v>
          </cell>
        </row>
        <row r="3471">
          <cell r="A3471" t="str">
            <v>C046674</v>
          </cell>
          <cell r="B3471">
            <v>5310</v>
          </cell>
          <cell r="C3471" t="str">
            <v>Massachusetts - East</v>
          </cell>
          <cell r="D3471" t="str">
            <v>S Wrentham Sub-Change High Side fix</v>
          </cell>
          <cell r="E3471" t="str">
            <v>P_Electric Sub-Transmission Sub MA</v>
          </cell>
          <cell r="G3471" t="str">
            <v>50</v>
          </cell>
          <cell r="H3471" t="str">
            <v>12</v>
          </cell>
          <cell r="I3471" t="str">
            <v>THOMPSON, JOHN</v>
          </cell>
          <cell r="J3471" t="str">
            <v>System Capacity &amp; Performance</v>
          </cell>
          <cell r="K3471" t="str">
            <v>D_Non-REP SUB OTHER</v>
          </cell>
          <cell r="L3471" t="str">
            <v>Load Relief</v>
          </cell>
          <cell r="M3471" t="str">
            <v>Specific</v>
          </cell>
          <cell r="N3471" t="str">
            <v>Substation Supply Reliability Risk</v>
          </cell>
          <cell r="O3471" t="str">
            <v>initiated</v>
          </cell>
          <cell r="P3471">
            <v>17767</v>
          </cell>
          <cell r="R3471">
            <v>41264.504513888889</v>
          </cell>
          <cell r="S3471" t="str">
            <v>HOLDEH</v>
          </cell>
          <cell r="U3471" t="str">
            <v>At S Wrentham Sub, on T1 change high voltage fixed tap setting from 115000V to 112125 V; onT2 change high voltage fixed tap setting from 115000V to 112125 V; on T7change high voltage fixed tap setting from 115000V to 112500 V.</v>
          </cell>
          <cell r="V3471" t="str">
            <v xml:space="preserve">  </v>
          </cell>
          <cell r="W3471" t="str">
            <v xml:space="preserve">  </v>
          </cell>
          <cell r="X3471" t="str">
            <v>Asset Owner-Trans</v>
          </cell>
          <cell r="Y3471" t="str">
            <v>44605310T</v>
          </cell>
          <cell r="Z3471" t="str">
            <v>FRT5000 - FR Transmission Profit Center</v>
          </cell>
          <cell r="AA3471" t="str">
            <v>NONE</v>
          </cell>
          <cell r="AB3471" t="str">
            <v>COMPANY 5310 LEVEL TRANS FRT5000</v>
          </cell>
          <cell r="AC3471" t="str">
            <v>A0 C0 X0</v>
          </cell>
          <cell r="AE3471">
            <v>0</v>
          </cell>
        </row>
        <row r="3472">
          <cell r="A3472" t="str">
            <v>C046677</v>
          </cell>
          <cell r="B3472">
            <v>5310</v>
          </cell>
          <cell r="D3472" t="str">
            <v>October 2011 Snow Storm Recovery</v>
          </cell>
          <cell r="E3472" t="str">
            <v>P_Electric Distribution Line MA</v>
          </cell>
          <cell r="G3472" t="str">
            <v>44</v>
          </cell>
          <cell r="H3472" t="str">
            <v>NONE</v>
          </cell>
          <cell r="I3472" t="str">
            <v>BAUER, JAMES</v>
          </cell>
          <cell r="J3472" t="str">
            <v>Asset Condition</v>
          </cell>
          <cell r="K3472" t="str">
            <v>D_REP-Line Other</v>
          </cell>
          <cell r="L3472" t="str">
            <v>Asset Replacement</v>
          </cell>
          <cell r="M3472" t="str">
            <v>Specific</v>
          </cell>
          <cell r="O3472" t="str">
            <v>cancelled</v>
          </cell>
          <cell r="P3472">
            <v>17697</v>
          </cell>
          <cell r="R3472">
            <v>41264.504513888889</v>
          </cell>
          <cell r="S3472" t="str">
            <v>HOLDEH</v>
          </cell>
          <cell r="U3472" t="str">
            <v>Inspections and repair of overhead distribution lines post the October 2011 snow storm</v>
          </cell>
          <cell r="V3472" t="str">
            <v xml:space="preserve">  </v>
          </cell>
          <cell r="W3472" t="str">
            <v xml:space="preserve">  </v>
          </cell>
          <cell r="X3472" t="str">
            <v>Asset Owner-Dist</v>
          </cell>
          <cell r="Y3472" t="str">
            <v>44655310E</v>
          </cell>
          <cell r="Z3472" t="str">
            <v>MAE1000 - MA Electric Distribution PC</v>
          </cell>
          <cell r="AA3472" t="str">
            <v>NONE</v>
          </cell>
          <cell r="AB3472" t="str">
            <v>MASS PLANT - MA 5310 - MAE1000</v>
          </cell>
          <cell r="AE3472">
            <v>0</v>
          </cell>
          <cell r="AK3472">
            <v>41485</v>
          </cell>
        </row>
        <row r="3473">
          <cell r="A3473" t="str">
            <v>C046679</v>
          </cell>
          <cell r="B3473">
            <v>5310</v>
          </cell>
          <cell r="D3473" t="str">
            <v>Pond St Avon Utility Relocation</v>
          </cell>
          <cell r="E3473" t="str">
            <v>P_Electric Distribution Line MA</v>
          </cell>
          <cell r="G3473" t="str">
            <v>50</v>
          </cell>
          <cell r="H3473" t="str">
            <v>NONE</v>
          </cell>
          <cell r="I3473" t="str">
            <v>RAYMOND, CHRISTOPHER</v>
          </cell>
          <cell r="J3473" t="str">
            <v>Statutory/Regulatory</v>
          </cell>
          <cell r="K3473" t="str">
            <v>D_Non-REP LINE OTHER</v>
          </cell>
          <cell r="L3473" t="str">
            <v>Public Requirements</v>
          </cell>
          <cell r="M3473" t="str">
            <v>Specific</v>
          </cell>
          <cell r="O3473" t="str">
            <v>initiated</v>
          </cell>
          <cell r="P3473">
            <v>17761</v>
          </cell>
          <cell r="R3473">
            <v>41264.504513888889</v>
          </cell>
          <cell r="S3473" t="str">
            <v>HOLDEH</v>
          </cell>
          <cell r="U3473" t="str">
            <v>Utility relocation for the Town of Avon to accomodate their road reconstruction.</v>
          </cell>
          <cell r="V3473" t="str">
            <v xml:space="preserve">  </v>
          </cell>
          <cell r="W3473" t="str">
            <v xml:space="preserve">  </v>
          </cell>
          <cell r="X3473" t="str">
            <v>Asset Owner-Dist</v>
          </cell>
          <cell r="Y3473" t="str">
            <v>44655310E</v>
          </cell>
          <cell r="Z3473" t="str">
            <v>MAE1000 - MA Electric Distribution PC</v>
          </cell>
          <cell r="AA3473" t="str">
            <v>NONE</v>
          </cell>
          <cell r="AB3473" t="str">
            <v>MASS PLANT - MA 5310 - MAE1000</v>
          </cell>
          <cell r="AC3473" t="str">
            <v>A0 C0 X0</v>
          </cell>
          <cell r="AE3473">
            <v>0</v>
          </cell>
        </row>
        <row r="3474">
          <cell r="A3474" t="str">
            <v>C046680</v>
          </cell>
          <cell r="B3474">
            <v>5310</v>
          </cell>
          <cell r="C3474" t="str">
            <v>Massachusetts - West</v>
          </cell>
          <cell r="D3474" t="str">
            <v>SG Pilot - EFT (Early Field Trial)W</v>
          </cell>
          <cell r="E3474" t="str">
            <v>P_Electric Distribution Line MA</v>
          </cell>
          <cell r="G3474" t="str">
            <v>34</v>
          </cell>
          <cell r="H3474" t="str">
            <v>17</v>
          </cell>
          <cell r="I3474" t="str">
            <v>PANOS, RAFAEL</v>
          </cell>
          <cell r="J3474" t="str">
            <v>System Capacity &amp; Performance</v>
          </cell>
          <cell r="K3474" t="str">
            <v>D_Non-REP LINE OTHER</v>
          </cell>
          <cell r="L3474" t="str">
            <v>Reliability - Dist</v>
          </cell>
          <cell r="M3474" t="str">
            <v>Specific</v>
          </cell>
          <cell r="O3474" t="str">
            <v>initiated</v>
          </cell>
          <cell r="P3474">
            <v>17762</v>
          </cell>
          <cell r="R3474">
            <v>41264.504513888889</v>
          </cell>
          <cell r="S3474" t="str">
            <v>HOLDEH</v>
          </cell>
          <cell r="U3474" t="str">
            <v>The EFT will consist of several phases over the duration of 10 months.  It will include 3 Feeders (23W1, 23W2, 24W1).  Itron will install communications and NGrid will install; Smart Cap Control, Smart Feeder Monitor, Smart Transforme</v>
          </cell>
          <cell r="V3474" t="str">
            <v xml:space="preserve">  </v>
          </cell>
          <cell r="W3474" t="str">
            <v xml:space="preserve">  </v>
          </cell>
          <cell r="X3474" t="str">
            <v>Asset Owner-Dist</v>
          </cell>
          <cell r="Y3474" t="str">
            <v>44655310E</v>
          </cell>
          <cell r="Z3474" t="str">
            <v>MAE1000 - MA Electric Distribution PC</v>
          </cell>
          <cell r="AA3474" t="str">
            <v>NONE</v>
          </cell>
          <cell r="AB3474" t="str">
            <v>MASS PLANT - MA 5310 - MAE1000</v>
          </cell>
          <cell r="AC3474" t="str">
            <v>A0 C0 X0</v>
          </cell>
          <cell r="AE3474">
            <v>0</v>
          </cell>
        </row>
        <row r="3475">
          <cell r="A3475" t="str">
            <v>C046687</v>
          </cell>
          <cell r="B3475">
            <v>5310</v>
          </cell>
          <cell r="D3475" t="str">
            <v>WNA Comet, Chelmsford Mat &amp; Fence R</v>
          </cell>
          <cell r="E3475" t="str">
            <v>P_Electric Distribution Line MA</v>
          </cell>
          <cell r="G3475" t="str">
            <v>NONE</v>
          </cell>
          <cell r="H3475" t="str">
            <v>NONE</v>
          </cell>
          <cell r="I3475" t="str">
            <v>KIRKPATRICK, CASEY</v>
          </cell>
          <cell r="J3475" t="str">
            <v>Statutory/Regulatory</v>
          </cell>
          <cell r="K3475" t="str">
            <v>D_Non-REP LINE OTHER</v>
          </cell>
          <cell r="L3475" t="str">
            <v>Public Requirements</v>
          </cell>
          <cell r="M3475" t="str">
            <v>Specific</v>
          </cell>
          <cell r="O3475" t="str">
            <v>cancelled</v>
          </cell>
          <cell r="P3475">
            <v>17375</v>
          </cell>
          <cell r="R3475">
            <v>41264.504513888889</v>
          </cell>
          <cell r="S3475" t="str">
            <v>HOLDEH</v>
          </cell>
          <cell r="U3475" t="str">
            <v>Replace 3-833 kVA transformers in a mat and fence at WNA Comet, 6 Stuart Rd, Chelmsford with 3-500 kVA transformers.  This is a 23kv to 480v bank of transformers, with service off the 2384 circuit._x000D_
Foundation replacement and environm</v>
          </cell>
          <cell r="V3475" t="str">
            <v xml:space="preserve">  </v>
          </cell>
          <cell r="W3475" t="str">
            <v xml:space="preserve">  </v>
          </cell>
          <cell r="X3475" t="str">
            <v>Asset Owner-Dist</v>
          </cell>
          <cell r="Y3475" t="str">
            <v>44655310E</v>
          </cell>
          <cell r="Z3475" t="str">
            <v>MAE1000 - MA Electric Distribution PC</v>
          </cell>
          <cell r="AA3475" t="str">
            <v>NONE</v>
          </cell>
          <cell r="AB3475" t="str">
            <v>MASS PLANT - MA 5310 - MAE1000</v>
          </cell>
          <cell r="AE3475">
            <v>0</v>
          </cell>
          <cell r="AK3475">
            <v>41491</v>
          </cell>
        </row>
        <row r="3476">
          <cell r="A3476" t="str">
            <v>C046688</v>
          </cell>
          <cell r="B3476">
            <v>5310</v>
          </cell>
          <cell r="D3476" t="str">
            <v>Stonehill College Projects</v>
          </cell>
          <cell r="E3476" t="str">
            <v>P_Electric Distribution Line MA</v>
          </cell>
          <cell r="G3476" t="str">
            <v>50</v>
          </cell>
          <cell r="H3476" t="str">
            <v>NONE</v>
          </cell>
          <cell r="I3476" t="str">
            <v>KIRKPATRICK, CASEY</v>
          </cell>
          <cell r="J3476" t="str">
            <v>Statutory/Regulatory</v>
          </cell>
          <cell r="K3476" t="str">
            <v>D_Non-REP LINE OTHER</v>
          </cell>
          <cell r="L3476" t="str">
            <v>New Business - Commercial</v>
          </cell>
          <cell r="M3476" t="str">
            <v>Specific</v>
          </cell>
          <cell r="O3476" t="str">
            <v>initiated</v>
          </cell>
          <cell r="P3476">
            <v>17378</v>
          </cell>
          <cell r="R3476">
            <v>41264.504513888889</v>
          </cell>
          <cell r="S3476" t="str">
            <v>HOLDEH</v>
          </cell>
          <cell r="U3476" t="str">
            <v>This project is opened to capture and track all work orders associated with Stonehill College.</v>
          </cell>
          <cell r="V3476" t="str">
            <v xml:space="preserve">  </v>
          </cell>
          <cell r="W3476" t="str">
            <v xml:space="preserve">  </v>
          </cell>
          <cell r="X3476" t="str">
            <v>Asset Owner-Dist</v>
          </cell>
          <cell r="Y3476" t="str">
            <v>44655310E</v>
          </cell>
          <cell r="Z3476" t="str">
            <v>MAE1000 - MA Electric Distribution PC</v>
          </cell>
          <cell r="AA3476" t="str">
            <v>NONE</v>
          </cell>
          <cell r="AB3476" t="str">
            <v>MASS PLANT - MA 5310 - MAE1000</v>
          </cell>
          <cell r="AC3476" t="str">
            <v>A0 C0 X0</v>
          </cell>
          <cell r="AE3476">
            <v>0</v>
          </cell>
        </row>
        <row r="3477">
          <cell r="A3477" t="str">
            <v>C046694</v>
          </cell>
          <cell r="B3477">
            <v>5310</v>
          </cell>
          <cell r="D3477" t="str">
            <v>IRURD 23W1 Coppage Dr., Worcester</v>
          </cell>
          <cell r="E3477" t="str">
            <v>P_Electric Distribution Line MA</v>
          </cell>
          <cell r="G3477" t="str">
            <v>24</v>
          </cell>
          <cell r="H3477" t="str">
            <v>&lt;Select a value&gt;</v>
          </cell>
          <cell r="I3477" t="str">
            <v>RICHARD, JOHN</v>
          </cell>
          <cell r="J3477" t="str">
            <v>Asset Condition</v>
          </cell>
          <cell r="K3477" t="str">
            <v>D_REP-UG Cable Replacements</v>
          </cell>
          <cell r="L3477" t="str">
            <v>Asset Replacement</v>
          </cell>
          <cell r="M3477" t="str">
            <v>Specific</v>
          </cell>
          <cell r="N3477" t="str">
            <v>UG Cable Replacements</v>
          </cell>
          <cell r="O3477" t="str">
            <v>open</v>
          </cell>
          <cell r="P3477">
            <v>17236</v>
          </cell>
          <cell r="R3477">
            <v>41264.504513888889</v>
          </cell>
          <cell r="S3477" t="str">
            <v>HOLDEH</v>
          </cell>
          <cell r="U3477" t="str">
            <v>Replace 3900' of direct buried #2 Al in UCD on Coppage Dr., Worcester.</v>
          </cell>
          <cell r="V3477" t="str">
            <v xml:space="preserve">  </v>
          </cell>
          <cell r="W3477" t="str">
            <v xml:space="preserve">  </v>
          </cell>
          <cell r="X3477" t="str">
            <v>Asset Owner-Dist</v>
          </cell>
          <cell r="Y3477" t="str">
            <v>44655310E</v>
          </cell>
          <cell r="Z3477" t="str">
            <v>MAE1000 - MA Electric Distribution PC</v>
          </cell>
          <cell r="AA3477" t="str">
            <v>07-Mar-13</v>
          </cell>
          <cell r="AB3477" t="str">
            <v>MASS PLANT - MA 5310 - MAE1000</v>
          </cell>
          <cell r="AC3477" t="str">
            <v>A1 C0 X1</v>
          </cell>
          <cell r="AE3477">
            <v>1</v>
          </cell>
          <cell r="AF3477" t="str">
            <v>1</v>
          </cell>
          <cell r="AG3477">
            <v>41338</v>
          </cell>
          <cell r="AH3477">
            <v>450000</v>
          </cell>
        </row>
        <row r="3478">
          <cell r="A3478" t="str">
            <v>C046695</v>
          </cell>
          <cell r="B3478">
            <v>5310</v>
          </cell>
          <cell r="D3478" t="str">
            <v>1015W1 Central Shaft Rd., Florida</v>
          </cell>
          <cell r="E3478" t="str">
            <v>P_Electric Distribution Line MA</v>
          </cell>
          <cell r="G3478" t="str">
            <v>50</v>
          </cell>
          <cell r="H3478" t="str">
            <v>NONE</v>
          </cell>
          <cell r="I3478" t="str">
            <v>WALSH, NATHAN</v>
          </cell>
          <cell r="J3478" t="str">
            <v>Statutory/Regulatory</v>
          </cell>
          <cell r="K3478" t="str">
            <v>D_Non-REP LINE OTHER</v>
          </cell>
          <cell r="L3478" t="str">
            <v>New Business - Commercial</v>
          </cell>
          <cell r="M3478" t="str">
            <v>Specific</v>
          </cell>
          <cell r="O3478" t="str">
            <v>cancelled</v>
          </cell>
          <cell r="P3478">
            <v>17238</v>
          </cell>
          <cell r="R3478">
            <v>41264.504513888889</v>
          </cell>
          <cell r="S3478" t="str">
            <v>HOLDEH</v>
          </cell>
          <cell r="U3478" t="str">
            <v>The railroad is installing 2x 100HP fans on the Central Shaft Tunnel.  The area is currently fed from a step down.  Adding the fans to the existing facilities would result in unacceptable voltage flicker.</v>
          </cell>
          <cell r="V3478" t="str">
            <v xml:space="preserve">  </v>
          </cell>
          <cell r="W3478" t="str">
            <v xml:space="preserve">  </v>
          </cell>
          <cell r="X3478" t="str">
            <v>Asset Owner-Dist</v>
          </cell>
          <cell r="Y3478" t="str">
            <v>44655310E</v>
          </cell>
          <cell r="Z3478" t="str">
            <v>MAE1000 - MA Electric Distribution PC</v>
          </cell>
          <cell r="AA3478" t="str">
            <v>NONE</v>
          </cell>
          <cell r="AB3478" t="str">
            <v>MASS PLANT - MA 5310 - MAE1000</v>
          </cell>
          <cell r="AE3478">
            <v>0</v>
          </cell>
          <cell r="AK3478">
            <v>41492</v>
          </cell>
        </row>
        <row r="3479">
          <cell r="A3479" t="str">
            <v>C046699</v>
          </cell>
          <cell r="B3479">
            <v>5310</v>
          </cell>
          <cell r="C3479" t="str">
            <v>Massachusetts - East</v>
          </cell>
          <cell r="D3479" t="str">
            <v>W Bridgewater- Convert 40J1</v>
          </cell>
          <cell r="E3479" t="str">
            <v>P_Electric Distribution Line MA</v>
          </cell>
          <cell r="F3479" t="str">
            <v>USSC-14-019</v>
          </cell>
          <cell r="G3479" t="str">
            <v>36</v>
          </cell>
          <cell r="H3479" t="str">
            <v>20</v>
          </cell>
          <cell r="I3479" t="str">
            <v>SKRZYPCZAK, JOHN</v>
          </cell>
          <cell r="J3479" t="str">
            <v>System Capacity &amp; Performance</v>
          </cell>
          <cell r="K3479" t="str">
            <v>D_Non-REP LINE OTHER</v>
          </cell>
          <cell r="L3479" t="str">
            <v>Load Relief</v>
          </cell>
          <cell r="M3479" t="str">
            <v>Specific</v>
          </cell>
          <cell r="O3479" t="str">
            <v>open</v>
          </cell>
          <cell r="P3479">
            <v>17118</v>
          </cell>
          <cell r="R3479">
            <v>41264.504513888889</v>
          </cell>
          <cell r="S3479" t="str">
            <v>HOLDEH</v>
          </cell>
          <cell r="U3479" t="str">
            <v>The West Bridgewater 40J1 peaked at 477A in 2012 (96% of summer normal rating), and is projected to peak at 509A (103% of summer normal rating) in 2013.  West Bridgewater has no ties to other 4kV feeders, and so there are no switching options to relieve t</v>
          </cell>
          <cell r="V3479" t="str">
            <v xml:space="preserve">  </v>
          </cell>
          <cell r="W3479" t="str">
            <v xml:space="preserve">  </v>
          </cell>
          <cell r="X3479" t="str">
            <v>Asset Owner-Dist</v>
          </cell>
          <cell r="Y3479" t="str">
            <v>44655310E</v>
          </cell>
          <cell r="Z3479" t="str">
            <v>MAE1000 - MA Electric Distribution PC</v>
          </cell>
          <cell r="AA3479" t="str">
            <v>NONE</v>
          </cell>
          <cell r="AB3479" t="str">
            <v>MASS PLANT - MA 5310 - MAE1000</v>
          </cell>
          <cell r="AC3479" t="str">
            <v>A0 C0 X0</v>
          </cell>
          <cell r="AE3479">
            <v>3</v>
          </cell>
          <cell r="AF3479" t="str">
            <v>3</v>
          </cell>
          <cell r="AG3479">
            <v>41703</v>
          </cell>
          <cell r="AH3479">
            <v>640000</v>
          </cell>
          <cell r="AI3479" t="str">
            <v>1.10</v>
          </cell>
          <cell r="AJ3479" t="str">
            <v>.90</v>
          </cell>
        </row>
        <row r="3480">
          <cell r="A3480" t="str">
            <v>C046700</v>
          </cell>
          <cell r="B3480">
            <v>5310</v>
          </cell>
          <cell r="C3480" t="str">
            <v>Massachusetts - East</v>
          </cell>
          <cell r="D3480" t="str">
            <v>W Bridgewater - Convert 40J1/Remove</v>
          </cell>
          <cell r="E3480" t="str">
            <v>P_Electric Distribution Sub MA</v>
          </cell>
          <cell r="F3480" t="str">
            <v>USSC-14-019</v>
          </cell>
          <cell r="G3480" t="str">
            <v>36</v>
          </cell>
          <cell r="H3480" t="str">
            <v>20</v>
          </cell>
          <cell r="I3480" t="str">
            <v>SKRZYPCZAK, JOHN</v>
          </cell>
          <cell r="J3480" t="str">
            <v>System Capacity &amp; Performance</v>
          </cell>
          <cell r="K3480" t="str">
            <v>D_Non-REP SUB OTHER</v>
          </cell>
          <cell r="L3480" t="str">
            <v>Load Relief</v>
          </cell>
          <cell r="M3480" t="str">
            <v>Specific</v>
          </cell>
          <cell r="O3480" t="str">
            <v>open</v>
          </cell>
          <cell r="P3480">
            <v>17120</v>
          </cell>
          <cell r="R3480">
            <v>41264.504513888889</v>
          </cell>
          <cell r="S3480" t="str">
            <v>HOLDEH</v>
          </cell>
          <cell r="U3480" t="str">
            <v>Retire W Bridgewater Unit substation.</v>
          </cell>
          <cell r="V3480" t="str">
            <v xml:space="preserve">  </v>
          </cell>
          <cell r="W3480" t="str">
            <v xml:space="preserve">  </v>
          </cell>
          <cell r="X3480" t="str">
            <v>Asset Owner-Dist</v>
          </cell>
          <cell r="Y3480" t="str">
            <v>44655310E</v>
          </cell>
          <cell r="Z3480" t="str">
            <v>MAE1000 - MA Electric Distribution PC</v>
          </cell>
          <cell r="AA3480" t="str">
            <v>NONE</v>
          </cell>
          <cell r="AB3480" t="str">
            <v>WEST BRIDGEWATER UNIT 4KV  13.8KV</v>
          </cell>
          <cell r="AC3480" t="str">
            <v>A0 C0 X0</v>
          </cell>
          <cell r="AE3480">
            <v>3</v>
          </cell>
          <cell r="AF3480" t="str">
            <v>3</v>
          </cell>
          <cell r="AG3480">
            <v>41703</v>
          </cell>
          <cell r="AH3480">
            <v>10000</v>
          </cell>
          <cell r="AI3480" t="str">
            <v>1.10</v>
          </cell>
          <cell r="AJ3480" t="str">
            <v>.90</v>
          </cell>
        </row>
        <row r="3481">
          <cell r="A3481" t="str">
            <v>C046703</v>
          </cell>
          <cell r="B3481">
            <v>5310</v>
          </cell>
          <cell r="D3481" t="str">
            <v>Grafton St. - Webster St. Pilot Wir</v>
          </cell>
          <cell r="E3481" t="str">
            <v>P_Electric Distribution Sub MA</v>
          </cell>
          <cell r="G3481" t="str">
            <v>27</v>
          </cell>
          <cell r="H3481" t="str">
            <v>15</v>
          </cell>
          <cell r="I3481" t="str">
            <v>CERULLI, JOHN</v>
          </cell>
          <cell r="J3481" t="str">
            <v>Asset Condition</v>
          </cell>
          <cell r="K3481" t="str">
            <v>D_REP-Substation Relay Replacement</v>
          </cell>
          <cell r="L3481" t="str">
            <v>Asset Replacement</v>
          </cell>
          <cell r="M3481" t="str">
            <v>Specific</v>
          </cell>
          <cell r="N3481" t="str">
            <v>Substation Asset Replacement</v>
          </cell>
          <cell r="O3481" t="str">
            <v>initiated</v>
          </cell>
          <cell r="P3481">
            <v>17092</v>
          </cell>
          <cell r="R3481">
            <v>41264.504513888889</v>
          </cell>
          <cell r="S3481" t="str">
            <v>HOLDEH</v>
          </cell>
          <cell r="U3481" t="str">
            <v>Replace Grafton St. - Webster St. pilote wire.</v>
          </cell>
          <cell r="V3481" t="str">
            <v xml:space="preserve">  </v>
          </cell>
          <cell r="W3481" t="str">
            <v xml:space="preserve">  </v>
          </cell>
          <cell r="X3481" t="str">
            <v>Asset Owner-Dist</v>
          </cell>
          <cell r="Y3481" t="str">
            <v>44655310E</v>
          </cell>
          <cell r="Z3481" t="str">
            <v>MAE1000 - MA Electric Distribution PC</v>
          </cell>
          <cell r="AA3481" t="str">
            <v>NONE</v>
          </cell>
          <cell r="AB3481" t="str">
            <v xml:space="preserve">COMPANY 5310 LEVEL ELECT DIST </v>
          </cell>
          <cell r="AC3481" t="str">
            <v>A0 C0 X0</v>
          </cell>
          <cell r="AE3481">
            <v>0</v>
          </cell>
        </row>
        <row r="3482">
          <cell r="A3482" t="str">
            <v>C046704</v>
          </cell>
          <cell r="B3482">
            <v>5310</v>
          </cell>
          <cell r="D3482" t="str">
            <v>Faraday St. - Nashua St. Pilot Wire</v>
          </cell>
          <cell r="E3482" t="str">
            <v>P_Electric Distribution Sub MA</v>
          </cell>
          <cell r="G3482" t="str">
            <v>30</v>
          </cell>
          <cell r="H3482" t="str">
            <v>15</v>
          </cell>
          <cell r="I3482" t="str">
            <v>CERULLI, JOHN</v>
          </cell>
          <cell r="J3482" t="str">
            <v>Asset Condition</v>
          </cell>
          <cell r="K3482" t="str">
            <v>D_Non-REP SUB OTHER</v>
          </cell>
          <cell r="L3482" t="str">
            <v>Asset Replacement</v>
          </cell>
          <cell r="M3482" t="str">
            <v>Program</v>
          </cell>
          <cell r="N3482" t="str">
            <v>Relay Replacements</v>
          </cell>
          <cell r="O3482" t="str">
            <v>cancelled</v>
          </cell>
          <cell r="P3482">
            <v>17093</v>
          </cell>
          <cell r="R3482">
            <v>41264.504513888889</v>
          </cell>
          <cell r="S3482" t="str">
            <v>HOLDEH</v>
          </cell>
          <cell r="U3482" t="str">
            <v>Replace Faraday St. - Nashua St. pilot wire.</v>
          </cell>
          <cell r="V3482" t="str">
            <v>Cancelled by John Cerulli.  Per Jim McGrath, work to be part of future Nashua Street 115kV Upgrade project.</v>
          </cell>
          <cell r="W3482" t="str">
            <v xml:space="preserve">  </v>
          </cell>
          <cell r="X3482" t="str">
            <v>Asset Owner-Dist</v>
          </cell>
          <cell r="Y3482" t="str">
            <v>44655310E</v>
          </cell>
          <cell r="Z3482" t="str">
            <v>MAE1000 - MA Electric Distribution PC</v>
          </cell>
          <cell r="AA3482" t="str">
            <v>NONE</v>
          </cell>
          <cell r="AB3482" t="str">
            <v>SUB #11 FARADAY ST, WORCESTER</v>
          </cell>
          <cell r="AE3482">
            <v>0</v>
          </cell>
          <cell r="AK3482">
            <v>41577</v>
          </cell>
        </row>
        <row r="3483">
          <cell r="A3483" t="str">
            <v>C046705</v>
          </cell>
          <cell r="B3483">
            <v>5310</v>
          </cell>
          <cell r="D3483" t="str">
            <v>Vernon St. - Webster St. Pilot Wire</v>
          </cell>
          <cell r="E3483" t="str">
            <v>P_Electric Distribution Sub MA</v>
          </cell>
          <cell r="G3483" t="str">
            <v>30</v>
          </cell>
          <cell r="H3483" t="str">
            <v>15</v>
          </cell>
          <cell r="I3483" t="str">
            <v>CERULLI, JOHN</v>
          </cell>
          <cell r="J3483" t="str">
            <v>Asset Condition</v>
          </cell>
          <cell r="K3483" t="str">
            <v>D_Non-REP SUB OTHER</v>
          </cell>
          <cell r="L3483" t="str">
            <v>Asset Replacement</v>
          </cell>
          <cell r="M3483" t="str">
            <v>Specific</v>
          </cell>
          <cell r="N3483" t="str">
            <v>Relay Replacements</v>
          </cell>
          <cell r="O3483" t="str">
            <v>cancelled</v>
          </cell>
          <cell r="P3483">
            <v>17094</v>
          </cell>
          <cell r="R3483">
            <v>41264.504513888889</v>
          </cell>
          <cell r="S3483" t="str">
            <v>HOLDEH</v>
          </cell>
          <cell r="U3483" t="str">
            <v>Replace Vernon St. - Webster St. pilote wire.</v>
          </cell>
          <cell r="V3483" t="str">
            <v>Cancelled John Cerulli.  Per Jeff Pond no longer required.</v>
          </cell>
          <cell r="W3483" t="str">
            <v xml:space="preserve">  </v>
          </cell>
          <cell r="X3483" t="str">
            <v>Asset Owner-Dist</v>
          </cell>
          <cell r="Y3483" t="str">
            <v>44655310E</v>
          </cell>
          <cell r="Z3483" t="str">
            <v>MAE1000 - MA Electric Distribution PC</v>
          </cell>
          <cell r="AA3483" t="str">
            <v>NONE</v>
          </cell>
          <cell r="AB3483" t="str">
            <v>SUB #6 WEBSTER ST, WORCESTER</v>
          </cell>
          <cell r="AE3483">
            <v>0</v>
          </cell>
          <cell r="AK3483">
            <v>41577</v>
          </cell>
        </row>
        <row r="3484">
          <cell r="A3484" t="str">
            <v>C046706</v>
          </cell>
          <cell r="B3484">
            <v>5310</v>
          </cell>
          <cell r="D3484" t="str">
            <v>Webster St. - XFMR Pilote Wire Repl</v>
          </cell>
          <cell r="E3484" t="str">
            <v>P_Electric Distribution Sub MA</v>
          </cell>
          <cell r="G3484" t="str">
            <v>30</v>
          </cell>
          <cell r="H3484" t="str">
            <v>15</v>
          </cell>
          <cell r="I3484" t="str">
            <v>CERULLI, JOHN</v>
          </cell>
          <cell r="J3484" t="str">
            <v>Asset Condition</v>
          </cell>
          <cell r="K3484" t="str">
            <v>D_Non-REP SUB OTHER</v>
          </cell>
          <cell r="L3484" t="str">
            <v>Asset Replacement</v>
          </cell>
          <cell r="M3484" t="str">
            <v>Program</v>
          </cell>
          <cell r="N3484" t="str">
            <v>Relay Replacements</v>
          </cell>
          <cell r="O3484" t="str">
            <v>cancelled</v>
          </cell>
          <cell r="P3484">
            <v>17095</v>
          </cell>
          <cell r="R3484">
            <v>41264.504513888889</v>
          </cell>
          <cell r="S3484" t="str">
            <v>HOLDEH</v>
          </cell>
          <cell r="U3484" t="str">
            <v>Replace Webster St. - XFMR pilote wire.</v>
          </cell>
          <cell r="V3484" t="str">
            <v>Cancelled by John Cerulli.  Upgraded relays eliminated need for pilot wire.</v>
          </cell>
          <cell r="W3484" t="str">
            <v xml:space="preserve">  </v>
          </cell>
          <cell r="X3484" t="str">
            <v>Asset Owner-Dist</v>
          </cell>
          <cell r="Y3484" t="str">
            <v>44655310E</v>
          </cell>
          <cell r="Z3484" t="str">
            <v>MAE1000 - MA Electric Distribution PC</v>
          </cell>
          <cell r="AA3484" t="str">
            <v>NONE</v>
          </cell>
          <cell r="AB3484" t="str">
            <v>SUB #6 WEBSTER ST, WORCESTER</v>
          </cell>
          <cell r="AE3484">
            <v>0</v>
          </cell>
          <cell r="AK3484">
            <v>41577</v>
          </cell>
        </row>
        <row r="3485">
          <cell r="A3485" t="str">
            <v>C046709</v>
          </cell>
          <cell r="B3485">
            <v>5310</v>
          </cell>
          <cell r="C3485" t="str">
            <v>Massachusetts - East</v>
          </cell>
          <cell r="D3485" t="str">
            <v>Quincy area Relief - SubT-Line work</v>
          </cell>
          <cell r="E3485" t="str">
            <v>P_Electric Sub-Transmission Line MA</v>
          </cell>
          <cell r="G3485" t="str">
            <v>31</v>
          </cell>
          <cell r="H3485" t="str">
            <v>23</v>
          </cell>
          <cell r="I3485" t="str">
            <v>BURKS, EMILY</v>
          </cell>
          <cell r="J3485" t="str">
            <v>Asset Condition</v>
          </cell>
          <cell r="K3485" t="str">
            <v>TxD_REP-Line Other</v>
          </cell>
          <cell r="L3485" t="str">
            <v>Asset Replacement</v>
          </cell>
          <cell r="M3485" t="str">
            <v>Specific</v>
          </cell>
          <cell r="O3485" t="str">
            <v>initiated</v>
          </cell>
          <cell r="P3485">
            <v>15975</v>
          </cell>
          <cell r="R3485">
            <v>41264.504513888889</v>
          </cell>
          <cell r="S3485" t="str">
            <v>HOLDEH</v>
          </cell>
          <cell r="U3485" t="str">
            <v>SubT-Line work to relief Quincy area out of:_x000D_
- Future supply for Mitz _x000D_
- Reconductoring of existing 23kV lines to increase line capacity.</v>
          </cell>
          <cell r="V3485" t="str">
            <v xml:space="preserve">  </v>
          </cell>
          <cell r="W3485" t="str">
            <v xml:space="preserve">  </v>
          </cell>
          <cell r="X3485" t="str">
            <v>Asset Owner-Trans</v>
          </cell>
          <cell r="Y3485" t="str">
            <v>44605310T</v>
          </cell>
          <cell r="Z3485" t="str">
            <v>FRT5000 - FR Transmission Profit Center</v>
          </cell>
          <cell r="AA3485" t="str">
            <v>NONE</v>
          </cell>
          <cell r="AB3485" t="str">
            <v>SUB #1 FIELD ST.</v>
          </cell>
          <cell r="AC3485" t="str">
            <v>A0 C0 X0</v>
          </cell>
          <cell r="AE3485">
            <v>0</v>
          </cell>
        </row>
        <row r="3486">
          <cell r="A3486" t="str">
            <v>C046710</v>
          </cell>
          <cell r="B3486">
            <v>5310</v>
          </cell>
          <cell r="C3486" t="str">
            <v>Massachusetts - East</v>
          </cell>
          <cell r="D3486" t="str">
            <v>Quincy area Relief - DLine work</v>
          </cell>
          <cell r="E3486" t="str">
            <v>P_Electric Distribution Line MA</v>
          </cell>
          <cell r="G3486" t="str">
            <v>39</v>
          </cell>
          <cell r="H3486" t="str">
            <v>23</v>
          </cell>
          <cell r="I3486" t="str">
            <v>BURKS, EMILY</v>
          </cell>
          <cell r="J3486" t="str">
            <v>System Capacity &amp; Performance</v>
          </cell>
          <cell r="K3486" t="str">
            <v>D_Non-REP LINE OTHER</v>
          </cell>
          <cell r="L3486" t="str">
            <v>Load Relief</v>
          </cell>
          <cell r="M3486" t="str">
            <v>Specific</v>
          </cell>
          <cell r="O3486" t="str">
            <v>initiated</v>
          </cell>
          <cell r="P3486">
            <v>16189</v>
          </cell>
          <cell r="R3486">
            <v>41264.504513888889</v>
          </cell>
          <cell r="S3486" t="str">
            <v>HOLDEH</v>
          </cell>
          <cell r="U3486" t="str">
            <v>D-Line work to relief Quincy area out of:_x000D_
- Future Mitz _x000D_
- Future 115kV-13.8kV sub: New Wollaston</v>
          </cell>
          <cell r="V3486" t="str">
            <v xml:space="preserve">  </v>
          </cell>
          <cell r="W3486" t="str">
            <v xml:space="preserve">  </v>
          </cell>
          <cell r="X3486" t="str">
            <v>Asset Owner-Dist</v>
          </cell>
          <cell r="Y3486" t="str">
            <v>44655310E</v>
          </cell>
          <cell r="Z3486" t="str">
            <v>MAE1000 - MA Electric Distribution PC</v>
          </cell>
          <cell r="AA3486" t="str">
            <v>NONE</v>
          </cell>
          <cell r="AB3486" t="str">
            <v>SUB #1 FIELD STREET, QUINCY</v>
          </cell>
          <cell r="AC3486" t="str">
            <v>A0 C0 X0</v>
          </cell>
          <cell r="AE3486">
            <v>0</v>
          </cell>
        </row>
        <row r="3487">
          <cell r="A3487" t="str">
            <v>C046713</v>
          </cell>
          <cell r="B3487">
            <v>5310</v>
          </cell>
          <cell r="D3487" t="str">
            <v>Thorndike - Mystic Pilot Wire Repla</v>
          </cell>
          <cell r="E3487" t="str">
            <v>P_Electric Distribution Sub MA</v>
          </cell>
          <cell r="G3487" t="str">
            <v>27</v>
          </cell>
          <cell r="H3487" t="str">
            <v>15</v>
          </cell>
          <cell r="I3487" t="str">
            <v>CERULLI, JOHN</v>
          </cell>
          <cell r="J3487" t="str">
            <v>Asset Condition</v>
          </cell>
          <cell r="K3487" t="str">
            <v>D_REP-Substation Asset Replacement</v>
          </cell>
          <cell r="L3487" t="str">
            <v>Asset Replacement</v>
          </cell>
          <cell r="M3487" t="str">
            <v>Specific</v>
          </cell>
          <cell r="O3487" t="str">
            <v>cancelled</v>
          </cell>
          <cell r="P3487">
            <v>15711</v>
          </cell>
          <cell r="R3487">
            <v>41264.504513888889</v>
          </cell>
          <cell r="S3487" t="str">
            <v>HOLDEH</v>
          </cell>
          <cell r="U3487" t="str">
            <v>Replace/retire Thorndike - Mystic pilot wire.</v>
          </cell>
          <cell r="V3487" t="str">
            <v>Cancelled by John Cerulli.  Per Steve Pericola project no longer required.</v>
          </cell>
          <cell r="W3487" t="str">
            <v xml:space="preserve">  </v>
          </cell>
          <cell r="X3487" t="str">
            <v>Asset Owner-Dist</v>
          </cell>
          <cell r="Y3487" t="str">
            <v>44655310E</v>
          </cell>
          <cell r="Z3487" t="str">
            <v>MAE1000 - MA Electric Distribution PC</v>
          </cell>
          <cell r="AA3487" t="str">
            <v>NONE</v>
          </cell>
          <cell r="AB3487" t="str">
            <v>SUB #10 THORNDIKE, EVERETT</v>
          </cell>
          <cell r="AE3487">
            <v>0</v>
          </cell>
          <cell r="AK3487">
            <v>41577</v>
          </cell>
        </row>
        <row r="3488">
          <cell r="A3488" t="str">
            <v>C046714</v>
          </cell>
          <cell r="B3488">
            <v>5310</v>
          </cell>
          <cell r="C3488" t="str">
            <v>Massachusetts - East</v>
          </cell>
          <cell r="D3488" t="str">
            <v>Utilize the 320W4 Feeder Position a</v>
          </cell>
          <cell r="E3488" t="str">
            <v>P_Electric Distribution Sub MA</v>
          </cell>
          <cell r="G3488" t="str">
            <v>30</v>
          </cell>
          <cell r="H3488" t="str">
            <v>14</v>
          </cell>
          <cell r="I3488" t="str">
            <v>THOMPSON, JOHN</v>
          </cell>
          <cell r="J3488" t="str">
            <v>System Capacity &amp; Performance</v>
          </cell>
          <cell r="K3488" t="str">
            <v>D_Non-REP SUB OTHER</v>
          </cell>
          <cell r="L3488" t="str">
            <v>Load Relief</v>
          </cell>
          <cell r="M3488" t="str">
            <v>Specific</v>
          </cell>
          <cell r="O3488" t="str">
            <v>cancelled</v>
          </cell>
          <cell r="P3488">
            <v>15720</v>
          </cell>
          <cell r="R3488">
            <v>41264.504513888889</v>
          </cell>
          <cell r="S3488" t="str">
            <v>HOLDEH</v>
          </cell>
          <cell r="U3488" t="str">
            <v>Utilize the 320W4 Feeder at Whitins Pond, substation only, the associated distribution line work will be done under PPM # 11927</v>
          </cell>
          <cell r="V3488" t="str">
            <v xml:space="preserve">  </v>
          </cell>
          <cell r="W3488" t="str">
            <v xml:space="preserve">  </v>
          </cell>
          <cell r="X3488" t="str">
            <v>Asset Owner-Dist</v>
          </cell>
          <cell r="Y3488" t="str">
            <v>44655310E</v>
          </cell>
          <cell r="Z3488" t="str">
            <v>MAE1000 - MA Electric Distribution PC</v>
          </cell>
          <cell r="AA3488" t="str">
            <v>NONE</v>
          </cell>
          <cell r="AB3488" t="str">
            <v>MASS PLANT - MA 5310 - MAE1000</v>
          </cell>
          <cell r="AE3488">
            <v>0</v>
          </cell>
          <cell r="AK3488">
            <v>41438</v>
          </cell>
        </row>
        <row r="3489">
          <cell r="A3489" t="str">
            <v>C046715</v>
          </cell>
          <cell r="B3489">
            <v>5310</v>
          </cell>
          <cell r="D3489" t="str">
            <v>Phillips Ln-Install 2nd Transformer</v>
          </cell>
          <cell r="E3489" t="str">
            <v>P_Electric Distribution Line MA</v>
          </cell>
          <cell r="G3489" t="str">
            <v>39</v>
          </cell>
          <cell r="H3489" t="str">
            <v>NONE</v>
          </cell>
          <cell r="I3489" t="str">
            <v>BURKS, EMILY</v>
          </cell>
          <cell r="J3489" t="str">
            <v>System Capacity &amp; Performance</v>
          </cell>
          <cell r="K3489" t="str">
            <v>D_Non-REP LINE OTHER</v>
          </cell>
          <cell r="L3489" t="str">
            <v>Load Relief</v>
          </cell>
          <cell r="M3489" t="str">
            <v>Specific</v>
          </cell>
          <cell r="O3489" t="str">
            <v>initiated</v>
          </cell>
          <cell r="P3489">
            <v>15724</v>
          </cell>
          <cell r="R3489">
            <v>41264.504513888889</v>
          </cell>
          <cell r="S3489" t="str">
            <v>HOLDEH</v>
          </cell>
          <cell r="U3489" t="str">
            <v>Install second transformer and switch gear with 3 feeders at Phillips Ln substation - 115kV to 13.8kV - 28/37.3/46.7MVA</v>
          </cell>
          <cell r="V3489" t="str">
            <v xml:space="preserve">  </v>
          </cell>
          <cell r="W3489" t="str">
            <v xml:space="preserve">  </v>
          </cell>
          <cell r="X3489" t="str">
            <v>Asset Owner-Dist</v>
          </cell>
          <cell r="Y3489" t="str">
            <v>44655310E</v>
          </cell>
          <cell r="Z3489" t="str">
            <v>MAE1000 - MA Electric Distribution PC</v>
          </cell>
          <cell r="AA3489" t="str">
            <v>NONE</v>
          </cell>
          <cell r="AB3489" t="str">
            <v>MASS PLANT - MA 5310 - MAE1000</v>
          </cell>
          <cell r="AC3489" t="str">
            <v>A0 C0 X0</v>
          </cell>
          <cell r="AE3489">
            <v>0</v>
          </cell>
        </row>
        <row r="3490">
          <cell r="A3490" t="str">
            <v>C046716</v>
          </cell>
          <cell r="B3490">
            <v>5310</v>
          </cell>
          <cell r="D3490" t="str">
            <v>Perry St - Worthen St LN310 Pilot W</v>
          </cell>
          <cell r="E3490" t="str">
            <v>P_Electric Sub-Transmission Sub MA</v>
          </cell>
          <cell r="G3490" t="str">
            <v>27</v>
          </cell>
          <cell r="H3490" t="str">
            <v>15</v>
          </cell>
          <cell r="I3490" t="str">
            <v>CERULLI, JOHN</v>
          </cell>
          <cell r="J3490" t="str">
            <v>Asset Condition</v>
          </cell>
          <cell r="K3490" t="str">
            <v>TxD_Non-REP SUB OTHER</v>
          </cell>
          <cell r="L3490" t="str">
            <v>Asset Replacement</v>
          </cell>
          <cell r="M3490" t="str">
            <v>Program</v>
          </cell>
          <cell r="O3490" t="str">
            <v>initiated</v>
          </cell>
          <cell r="P3490">
            <v>14639</v>
          </cell>
          <cell r="R3490">
            <v>41264.504513888889</v>
          </cell>
          <cell r="S3490" t="str">
            <v>HOLDEH</v>
          </cell>
          <cell r="U3490" t="str">
            <v>Replace Perry St - Worthen St LN310 pilot wire</v>
          </cell>
          <cell r="V3490" t="str">
            <v xml:space="preserve">  </v>
          </cell>
          <cell r="W3490" t="str">
            <v xml:space="preserve">  </v>
          </cell>
          <cell r="X3490" t="str">
            <v>Asset Owner-Trans</v>
          </cell>
          <cell r="Y3490" t="str">
            <v>44605310T</v>
          </cell>
          <cell r="Z3490" t="str">
            <v>FRT5000 - FR Transmission Profit Center</v>
          </cell>
          <cell r="AA3490" t="str">
            <v>NONE</v>
          </cell>
          <cell r="AB3490" t="str">
            <v>SUB #3 PERRY STREET</v>
          </cell>
          <cell r="AC3490" t="str">
            <v>A0 C0 X0</v>
          </cell>
          <cell r="AE3490">
            <v>0</v>
          </cell>
        </row>
        <row r="3491">
          <cell r="A3491" t="str">
            <v>C046717</v>
          </cell>
          <cell r="B3491">
            <v>5310</v>
          </cell>
          <cell r="D3491" t="str">
            <v>PLACEHOLDER Swansea 11W82 Getaway R</v>
          </cell>
          <cell r="E3491" t="str">
            <v>P_Electric Distribution Line MA</v>
          </cell>
          <cell r="G3491" t="str">
            <v>18</v>
          </cell>
          <cell r="H3491" t="str">
            <v>NONE</v>
          </cell>
          <cell r="I3491" t="str">
            <v>BAUER, JAMES</v>
          </cell>
          <cell r="J3491" t="str">
            <v>System Capacity &amp; Performance</v>
          </cell>
          <cell r="K3491" t="str">
            <v>D_Non-REP LINE OTHER</v>
          </cell>
          <cell r="L3491" t="str">
            <v>Load Relief</v>
          </cell>
          <cell r="M3491" t="str">
            <v>Specific</v>
          </cell>
          <cell r="O3491" t="str">
            <v>cancelled</v>
          </cell>
          <cell r="P3491">
            <v>14640</v>
          </cell>
          <cell r="R3491">
            <v>41264.504513888889</v>
          </cell>
          <cell r="S3491" t="str">
            <v>HOLDEH</v>
          </cell>
          <cell r="U3491" t="str">
            <v>PLACEHOLDER - Replace 11W82 getaway with 15kV 3-1/C 1000CU in conduit.</v>
          </cell>
          <cell r="V3491" t="str">
            <v xml:space="preserve">  </v>
          </cell>
          <cell r="W3491" t="str">
            <v xml:space="preserve">  </v>
          </cell>
          <cell r="X3491" t="str">
            <v>Asset Owner-Dist</v>
          </cell>
          <cell r="Y3491" t="str">
            <v>44655310E</v>
          </cell>
          <cell r="Z3491" t="str">
            <v>MAE1000 - MA Electric Distribution PC</v>
          </cell>
          <cell r="AA3491" t="str">
            <v>NONE</v>
          </cell>
          <cell r="AB3491" t="str">
            <v>MASS PLANT - MA 5310 - MAE1000</v>
          </cell>
          <cell r="AE3491">
            <v>0</v>
          </cell>
          <cell r="AK3491">
            <v>41485</v>
          </cell>
        </row>
        <row r="3492">
          <cell r="A3492" t="str">
            <v>C046718</v>
          </cell>
          <cell r="B3492">
            <v>5310</v>
          </cell>
          <cell r="D3492" t="str">
            <v>Malden LN2342 Pilot Wire Replacemen</v>
          </cell>
          <cell r="E3492" t="str">
            <v>P_Electric Sub-Transmission Sub MA</v>
          </cell>
          <cell r="G3492" t="str">
            <v>27</v>
          </cell>
          <cell r="H3492" t="str">
            <v>15</v>
          </cell>
          <cell r="I3492" t="str">
            <v>CERULLI, JOHN</v>
          </cell>
          <cell r="J3492" t="str">
            <v>Asset Condition</v>
          </cell>
          <cell r="K3492" t="str">
            <v>TxD_Non-REP SUB OTHER</v>
          </cell>
          <cell r="L3492" t="str">
            <v>Asset Replacement</v>
          </cell>
          <cell r="M3492" t="str">
            <v>Program</v>
          </cell>
          <cell r="O3492" t="str">
            <v>initiated</v>
          </cell>
          <cell r="P3492">
            <v>14638</v>
          </cell>
          <cell r="R3492">
            <v>41264.504513888889</v>
          </cell>
          <cell r="S3492" t="str">
            <v>HOLDEH</v>
          </cell>
          <cell r="U3492" t="str">
            <v>Replace Malden LN2342 pilot wire.</v>
          </cell>
          <cell r="V3492" t="str">
            <v xml:space="preserve">  </v>
          </cell>
          <cell r="W3492" t="str">
            <v xml:space="preserve">  </v>
          </cell>
          <cell r="X3492" t="str">
            <v>Asset Owner-Trans</v>
          </cell>
          <cell r="Y3492" t="str">
            <v>44605310T</v>
          </cell>
          <cell r="Z3492" t="str">
            <v>FRT5000 - FR Transmission Profit Center</v>
          </cell>
          <cell r="AA3492" t="str">
            <v>NONE</v>
          </cell>
          <cell r="AB3492" t="str">
            <v>COMPANY 5310 LEVEL TRANS FRT5000</v>
          </cell>
          <cell r="AC3492" t="str">
            <v>A0 C0 X0</v>
          </cell>
          <cell r="AE3492">
            <v>0</v>
          </cell>
        </row>
        <row r="3493">
          <cell r="A3493" t="str">
            <v>C046719</v>
          </cell>
          <cell r="B3493">
            <v>5310</v>
          </cell>
          <cell r="D3493" t="str">
            <v>River Rd 62 Demo Placeholder</v>
          </cell>
          <cell r="E3493" t="str">
            <v>P_Electric Distribution Sub MA</v>
          </cell>
          <cell r="G3493" t="str">
            <v>27</v>
          </cell>
          <cell r="H3493" t="str">
            <v>NONE</v>
          </cell>
          <cell r="I3493" t="str">
            <v>PRIFTI, ELTON</v>
          </cell>
          <cell r="J3493" t="str">
            <v>Asset Condition</v>
          </cell>
          <cell r="K3493" t="str">
            <v>D_Non-REP SUB OTHER</v>
          </cell>
          <cell r="L3493" t="str">
            <v>Asset Replacement</v>
          </cell>
          <cell r="M3493" t="str">
            <v>Specific</v>
          </cell>
          <cell r="O3493" t="str">
            <v>initiated</v>
          </cell>
          <cell r="P3493">
            <v>15688</v>
          </cell>
          <cell r="R3493">
            <v>41264.504513888889</v>
          </cell>
          <cell r="S3493" t="str">
            <v>HOLDEH</v>
          </cell>
          <cell r="U3493" t="str">
            <v>Removal of all substation equipment at the River Road 62 substation. All load will be transferred to the new Wamesit subsation.</v>
          </cell>
          <cell r="V3493" t="str">
            <v xml:space="preserve">  </v>
          </cell>
          <cell r="W3493" t="str">
            <v xml:space="preserve">  </v>
          </cell>
          <cell r="X3493" t="str">
            <v>Asset Owner-Dist</v>
          </cell>
          <cell r="Y3493" t="str">
            <v>44655310E</v>
          </cell>
          <cell r="Z3493" t="str">
            <v>MAE1000 - MA Electric Distribution PC</v>
          </cell>
          <cell r="AA3493" t="str">
            <v>NONE</v>
          </cell>
          <cell r="AB3493" t="str">
            <v>SUB #62 RIVER ROAD, ANDOVER</v>
          </cell>
          <cell r="AC3493" t="str">
            <v>A0 C0 X0</v>
          </cell>
          <cell r="AE3493">
            <v>0</v>
          </cell>
        </row>
        <row r="3494">
          <cell r="A3494" t="str">
            <v>C046720</v>
          </cell>
          <cell r="B3494">
            <v>5310</v>
          </cell>
          <cell r="D3494" t="str">
            <v>Tewksbury 14 Demo Placeholder</v>
          </cell>
          <cell r="E3494" t="str">
            <v>P_Electric Distribution Sub MA</v>
          </cell>
          <cell r="G3494" t="str">
            <v>27</v>
          </cell>
          <cell r="H3494" t="str">
            <v>NONE</v>
          </cell>
          <cell r="I3494" t="str">
            <v>PRIFTI, ELTON</v>
          </cell>
          <cell r="J3494" t="str">
            <v>Asset Condition</v>
          </cell>
          <cell r="K3494" t="str">
            <v>D_Non-REP SUB OTHER</v>
          </cell>
          <cell r="L3494" t="str">
            <v>Asset Replacement</v>
          </cell>
          <cell r="M3494" t="str">
            <v>Specific</v>
          </cell>
          <cell r="O3494" t="str">
            <v>initiated</v>
          </cell>
          <cell r="P3494">
            <v>15689</v>
          </cell>
          <cell r="R3494">
            <v>41264.504513888889</v>
          </cell>
          <cell r="S3494" t="str">
            <v>HOLDEH</v>
          </cell>
          <cell r="U3494" t="str">
            <v>Removal of all substation equipment at the Tewksbury 14 substation. All load will be transferred to the new Wamesit subsation.</v>
          </cell>
          <cell r="V3494" t="str">
            <v xml:space="preserve">  </v>
          </cell>
          <cell r="W3494" t="str">
            <v xml:space="preserve">  </v>
          </cell>
          <cell r="X3494" t="str">
            <v>Asset Owner-Dist</v>
          </cell>
          <cell r="Y3494" t="str">
            <v>44655310E</v>
          </cell>
          <cell r="Z3494" t="str">
            <v>MAE1000 - MA Electric Distribution PC</v>
          </cell>
          <cell r="AA3494" t="str">
            <v>NONE</v>
          </cell>
          <cell r="AB3494" t="str">
            <v>SUB #14 TEWKSBURY - MAIN STREET, TE</v>
          </cell>
          <cell r="AC3494" t="str">
            <v>A0 C0 X0</v>
          </cell>
          <cell r="AE3494">
            <v>0</v>
          </cell>
        </row>
        <row r="3495">
          <cell r="A3495" t="str">
            <v>C046721</v>
          </cell>
          <cell r="B3495">
            <v>5310</v>
          </cell>
          <cell r="C3495" t="str">
            <v>Massachusetts - East</v>
          </cell>
          <cell r="D3495" t="str">
            <v>Franklin- Add new 348W8 feeder</v>
          </cell>
          <cell r="E3495" t="str">
            <v>P_Electric Distribution Line MA</v>
          </cell>
          <cell r="F3495" t="str">
            <v>USSC-13-234</v>
          </cell>
          <cell r="G3495" t="str">
            <v>45</v>
          </cell>
          <cell r="H3495" t="str">
            <v>21</v>
          </cell>
          <cell r="I3495" t="str">
            <v>BRISTOL, MARC</v>
          </cell>
          <cell r="J3495" t="str">
            <v>System Capacity &amp; Performance</v>
          </cell>
          <cell r="K3495" t="str">
            <v>D_Non-REP LINE OTHER</v>
          </cell>
          <cell r="L3495" t="str">
            <v>Load Relief</v>
          </cell>
          <cell r="M3495" t="str">
            <v>Specific</v>
          </cell>
          <cell r="O3495" t="str">
            <v>open</v>
          </cell>
          <cell r="P3495">
            <v>13864</v>
          </cell>
          <cell r="R3495">
            <v>41264.504513888889</v>
          </cell>
          <cell r="S3495" t="str">
            <v>HOLDEH</v>
          </cell>
          <cell r="U3495" t="str">
            <v>Add new UG getaway 2650' with 1000 kcmil CU EPR insulated cable in exisit ducts to King St., rise on appx Pole 60.  Dble circuit and reconductor 2.5 mi with 477 kcmil AL spacer cable to West St., Wrentham.  Xfer load from 3422W1, 108W</v>
          </cell>
          <cell r="V3495" t="str">
            <v xml:space="preserve">  </v>
          </cell>
          <cell r="W3495" t="str">
            <v xml:space="preserve">  </v>
          </cell>
          <cell r="X3495" t="str">
            <v>Asset Owner-Dist</v>
          </cell>
          <cell r="Y3495" t="str">
            <v>44655310E</v>
          </cell>
          <cell r="Z3495" t="str">
            <v>MAE1000 - MA Electric Distribution PC</v>
          </cell>
          <cell r="AA3495" t="str">
            <v>NONE</v>
          </cell>
          <cell r="AB3495" t="str">
            <v>MASS PLANT - MA 5310 - MAE1000</v>
          </cell>
          <cell r="AC3495" t="str">
            <v>A4 C0 X0</v>
          </cell>
          <cell r="AE3495">
            <v>4</v>
          </cell>
          <cell r="AF3495" t="str">
            <v>4</v>
          </cell>
          <cell r="AG3495">
            <v>41500</v>
          </cell>
          <cell r="AH3495">
            <v>200000</v>
          </cell>
          <cell r="AI3495" t="str">
            <v>1.10</v>
          </cell>
          <cell r="AJ3495" t="str">
            <v>.90</v>
          </cell>
        </row>
        <row r="3496">
          <cell r="A3496" t="str">
            <v>C046723</v>
          </cell>
          <cell r="B3496">
            <v>5310</v>
          </cell>
          <cell r="D3496" t="str">
            <v>Ward Hill - Lucent Tech. Pilot Wire</v>
          </cell>
          <cell r="E3496" t="str">
            <v>P_Electric Distribution Sub MA</v>
          </cell>
          <cell r="G3496" t="str">
            <v>27</v>
          </cell>
          <cell r="H3496" t="str">
            <v>15</v>
          </cell>
          <cell r="I3496" t="str">
            <v>CERULLI, JOHN</v>
          </cell>
          <cell r="J3496" t="str">
            <v>Asset Condition</v>
          </cell>
          <cell r="K3496" t="str">
            <v>D_Non-REP SUB OTHER</v>
          </cell>
          <cell r="L3496" t="str">
            <v>Asset Replacement</v>
          </cell>
          <cell r="M3496" t="str">
            <v>Specific</v>
          </cell>
          <cell r="N3496" t="str">
            <v>PPP Eng Reliability Review</v>
          </cell>
          <cell r="O3496" t="str">
            <v>initiated</v>
          </cell>
          <cell r="P3496">
            <v>14085</v>
          </cell>
          <cell r="R3496">
            <v>41264.504513888889</v>
          </cell>
          <cell r="S3496" t="str">
            <v>HOLDEH</v>
          </cell>
          <cell r="U3496" t="str">
            <v>Replace Ward Hill and Lucent Tech pilot wire.</v>
          </cell>
          <cell r="V3496" t="str">
            <v xml:space="preserve">  </v>
          </cell>
          <cell r="W3496" t="str">
            <v xml:space="preserve">  </v>
          </cell>
          <cell r="X3496" t="str">
            <v>Asset Owner-Dist</v>
          </cell>
          <cell r="Y3496" t="str">
            <v>44655310E</v>
          </cell>
          <cell r="Z3496" t="str">
            <v>MAE1000 - MA Electric Distribution PC</v>
          </cell>
          <cell r="AA3496" t="str">
            <v>01-Apr-13</v>
          </cell>
          <cell r="AB3496" t="str">
            <v>SUB #43 WARD HILL - OFF CROSS ROAD,</v>
          </cell>
          <cell r="AC3496" t="str">
            <v>A0 C0 X0</v>
          </cell>
          <cell r="AE3496">
            <v>0</v>
          </cell>
        </row>
        <row r="3497">
          <cell r="A3497" t="str">
            <v>C046724</v>
          </cell>
          <cell r="B3497">
            <v>5310</v>
          </cell>
          <cell r="D3497" t="str">
            <v>North Lawrence #6-South Broad #45-L</v>
          </cell>
          <cell r="E3497" t="str">
            <v>P_Electric Distribution Sub MA</v>
          </cell>
          <cell r="G3497" t="str">
            <v>30</v>
          </cell>
          <cell r="H3497" t="str">
            <v>15</v>
          </cell>
          <cell r="I3497" t="str">
            <v>CERULLI, JOHN</v>
          </cell>
          <cell r="J3497" t="str">
            <v>Asset Condition</v>
          </cell>
          <cell r="K3497" t="str">
            <v>D_Non-REP SUB OTHER</v>
          </cell>
          <cell r="L3497" t="str">
            <v>Asset Replacement</v>
          </cell>
          <cell r="M3497" t="str">
            <v>Specific</v>
          </cell>
          <cell r="O3497" t="str">
            <v>initiated</v>
          </cell>
          <cell r="P3497">
            <v>14148</v>
          </cell>
          <cell r="R3497">
            <v>41264.504513888889</v>
          </cell>
          <cell r="S3497" t="str">
            <v>HOLDEH</v>
          </cell>
          <cell r="U3497" t="str">
            <v>Replace North Lawrence #6-South Broad #45-Lawrence Hydro pilote wire.</v>
          </cell>
          <cell r="V3497" t="str">
            <v xml:space="preserve">  </v>
          </cell>
          <cell r="W3497" t="str">
            <v xml:space="preserve">  </v>
          </cell>
          <cell r="X3497" t="str">
            <v>Asset Owner-Dist</v>
          </cell>
          <cell r="Y3497" t="str">
            <v>44655310E</v>
          </cell>
          <cell r="Z3497" t="str">
            <v>MAE1000 - MA Electric Distribution PC</v>
          </cell>
          <cell r="AA3497" t="str">
            <v>NONE</v>
          </cell>
          <cell r="AB3497" t="str">
            <v>SUB #6 NORTH LAWRENCE - WEST STREET</v>
          </cell>
          <cell r="AC3497" t="str">
            <v>A0 C0 X0</v>
          </cell>
          <cell r="AE3497">
            <v>0</v>
          </cell>
        </row>
        <row r="3498">
          <cell r="A3498" t="str">
            <v>C046725</v>
          </cell>
          <cell r="B3498">
            <v>5310</v>
          </cell>
          <cell r="D3498" t="str">
            <v>Malden #5 - Revere #7 Pilot Wire Re</v>
          </cell>
          <cell r="E3498" t="str">
            <v>P_Electric Distribution Sub MA</v>
          </cell>
          <cell r="G3498" t="str">
            <v>27</v>
          </cell>
          <cell r="H3498" t="str">
            <v>15</v>
          </cell>
          <cell r="I3498" t="str">
            <v>CERULLI, JOHN</v>
          </cell>
          <cell r="J3498" t="str">
            <v>Asset Condition</v>
          </cell>
          <cell r="K3498" t="str">
            <v>D_Non-REP SUB OTHER</v>
          </cell>
          <cell r="L3498" t="str">
            <v>Asset Replacement</v>
          </cell>
          <cell r="M3498" t="str">
            <v>Specific</v>
          </cell>
          <cell r="O3498" t="str">
            <v>initiated</v>
          </cell>
          <cell r="P3498">
            <v>14637</v>
          </cell>
          <cell r="R3498">
            <v>41264.504513888889</v>
          </cell>
          <cell r="S3498" t="str">
            <v>HOLDEH</v>
          </cell>
          <cell r="U3498" t="str">
            <v>Replace Malden #5 - Revere #7 pilot wire.</v>
          </cell>
          <cell r="V3498" t="str">
            <v xml:space="preserve">  </v>
          </cell>
          <cell r="W3498" t="str">
            <v xml:space="preserve">  </v>
          </cell>
          <cell r="X3498" t="str">
            <v>Asset Owner-Dist</v>
          </cell>
          <cell r="Y3498" t="str">
            <v>44655310E</v>
          </cell>
          <cell r="Z3498" t="str">
            <v>MAE1000 - MA Electric Distribution PC</v>
          </cell>
          <cell r="AA3498" t="str">
            <v>NONE</v>
          </cell>
          <cell r="AB3498" t="str">
            <v>SUB #5 MALDEN - CENTRE COURT, MALDE</v>
          </cell>
          <cell r="AC3498" t="str">
            <v>A0 C0 X0</v>
          </cell>
          <cell r="AE3498">
            <v>0</v>
          </cell>
        </row>
        <row r="3499">
          <cell r="A3499" t="str">
            <v>C046729</v>
          </cell>
          <cell r="B3499">
            <v>5310</v>
          </cell>
          <cell r="C3499" t="str">
            <v>Massachusetts - East</v>
          </cell>
          <cell r="D3499" t="str">
            <v>Field St. Substation - New breaker</v>
          </cell>
          <cell r="E3499" t="str">
            <v>P_Electric Distribution Sub MA</v>
          </cell>
          <cell r="F3499" t="str">
            <v>USSC-13-005 v2</v>
          </cell>
          <cell r="G3499" t="str">
            <v>36</v>
          </cell>
          <cell r="H3499" t="str">
            <v>24</v>
          </cell>
          <cell r="I3499" t="str">
            <v>VACHER, SHAUN</v>
          </cell>
          <cell r="J3499" t="str">
            <v>System Capacity &amp; Performance</v>
          </cell>
          <cell r="K3499" t="str">
            <v>D_Non-REP SUB OTHER</v>
          </cell>
          <cell r="L3499" t="str">
            <v>Load Relief</v>
          </cell>
          <cell r="M3499" t="str">
            <v>Specific</v>
          </cell>
          <cell r="O3499" t="str">
            <v>open</v>
          </cell>
          <cell r="P3499">
            <v>13371</v>
          </cell>
          <cell r="R3499">
            <v>41264.504513888889</v>
          </cell>
          <cell r="S3499" t="str">
            <v>HOLDEH</v>
          </cell>
          <cell r="U3499" t="str">
            <v>Install two (2) 15kV breaker positions and regulators for future feeders 1W9 and 1W10 at Field St. substation.</v>
          </cell>
          <cell r="V3499" t="str">
            <v xml:space="preserve">  </v>
          </cell>
          <cell r="W3499" t="str">
            <v xml:space="preserve">  </v>
          </cell>
          <cell r="X3499" t="str">
            <v>Asset Owner-Dist</v>
          </cell>
          <cell r="Y3499" t="str">
            <v>44655310E</v>
          </cell>
          <cell r="Z3499" t="str">
            <v>MAE1000 - MA Electric Distribution PC</v>
          </cell>
          <cell r="AA3499" t="str">
            <v>NONE</v>
          </cell>
          <cell r="AB3499" t="str">
            <v>SUB #1 FIELD STREET, QUINCY</v>
          </cell>
          <cell r="AC3499" t="str">
            <v>A1 C0 X0</v>
          </cell>
          <cell r="AE3499">
            <v>4</v>
          </cell>
          <cell r="AF3499" t="str">
            <v>4</v>
          </cell>
          <cell r="AG3499">
            <v>41682</v>
          </cell>
          <cell r="AH3499">
            <v>523000</v>
          </cell>
          <cell r="AI3499" t="str">
            <v>1.10</v>
          </cell>
          <cell r="AJ3499" t="str">
            <v>,90</v>
          </cell>
        </row>
        <row r="3500">
          <cell r="A3500" t="str">
            <v>C046730</v>
          </cell>
          <cell r="B3500">
            <v>5310</v>
          </cell>
          <cell r="C3500" t="str">
            <v>Massachusetts - East</v>
          </cell>
          <cell r="D3500" t="str">
            <v>Foxboro- Add new N Foxboro W1, W2,</v>
          </cell>
          <cell r="E3500" t="str">
            <v>P_Electric Distribution Line MA</v>
          </cell>
          <cell r="G3500" t="str">
            <v>36</v>
          </cell>
          <cell r="H3500" t="str">
            <v>23</v>
          </cell>
          <cell r="I3500" t="str">
            <v>BARYS, FRANCIS R</v>
          </cell>
          <cell r="J3500" t="str">
            <v>System Capacity &amp; Performance</v>
          </cell>
          <cell r="K3500" t="str">
            <v>D_Non-REP LINE OTHER</v>
          </cell>
          <cell r="L3500" t="str">
            <v>Load Relief</v>
          </cell>
          <cell r="M3500" t="str">
            <v>Specific</v>
          </cell>
          <cell r="O3500" t="str">
            <v>initiated</v>
          </cell>
          <cell r="P3500">
            <v>13372</v>
          </cell>
          <cell r="R3500">
            <v>41264.504513888889</v>
          </cell>
          <cell r="S3500" t="str">
            <v>HOLDEH</v>
          </cell>
          <cell r="U3500" t="str">
            <v>Add UG getaways and OH line to connect to area feeders and xfer load</v>
          </cell>
          <cell r="V3500" t="str">
            <v xml:space="preserve">  </v>
          </cell>
          <cell r="W3500" t="str">
            <v xml:space="preserve">  </v>
          </cell>
          <cell r="X3500" t="str">
            <v>Asset Owner-Dist</v>
          </cell>
          <cell r="Y3500" t="str">
            <v>44655310E</v>
          </cell>
          <cell r="Z3500" t="str">
            <v>MAE1000 - MA Electric Distribution PC</v>
          </cell>
          <cell r="AA3500" t="str">
            <v>NONE</v>
          </cell>
          <cell r="AB3500" t="str">
            <v>MASS PLANT - MA 5310 - MAE1000</v>
          </cell>
          <cell r="AC3500" t="str">
            <v>A0 C0 X0</v>
          </cell>
          <cell r="AE3500">
            <v>0</v>
          </cell>
        </row>
        <row r="3501">
          <cell r="A3501" t="str">
            <v>C046731</v>
          </cell>
          <cell r="B3501">
            <v>5310</v>
          </cell>
          <cell r="C3501" t="str">
            <v>Massachusetts - East</v>
          </cell>
          <cell r="D3501" t="str">
            <v>Foxboro- Add New N Foxboro Sub</v>
          </cell>
          <cell r="E3501" t="str">
            <v>P_Electric Distribution Sub MA</v>
          </cell>
          <cell r="G3501" t="str">
            <v>36</v>
          </cell>
          <cell r="H3501" t="str">
            <v>29</v>
          </cell>
          <cell r="I3501" t="str">
            <v>BARYS, FRANCIS R</v>
          </cell>
          <cell r="J3501" t="str">
            <v>System Capacity &amp; Performance</v>
          </cell>
          <cell r="K3501" t="str">
            <v>D_Non-REP SUB OTHER</v>
          </cell>
          <cell r="L3501" t="str">
            <v>Load Relief</v>
          </cell>
          <cell r="M3501" t="str">
            <v>Specific</v>
          </cell>
          <cell r="O3501" t="str">
            <v>initiated</v>
          </cell>
          <cell r="P3501">
            <v>13370</v>
          </cell>
          <cell r="R3501">
            <v>41264.504513888889</v>
          </cell>
          <cell r="S3501" t="str">
            <v>HOLDEH</v>
          </cell>
          <cell r="U3501" t="str">
            <v>Add str bus, 5 fdr pos, caps,</v>
          </cell>
          <cell r="V3501" t="str">
            <v xml:space="preserve">  </v>
          </cell>
          <cell r="W3501" t="str">
            <v xml:space="preserve">  </v>
          </cell>
          <cell r="X3501" t="str">
            <v>Asset Owner-Dist</v>
          </cell>
          <cell r="Y3501" t="str">
            <v>44655310E</v>
          </cell>
          <cell r="Z3501" t="str">
            <v>MAE1000 - MA Electric Distribution PC</v>
          </cell>
          <cell r="AA3501" t="str">
            <v>NONE</v>
          </cell>
          <cell r="AB3501" t="str">
            <v>MASS PLANT - MA 5310 - MAE1000</v>
          </cell>
          <cell r="AC3501" t="str">
            <v>A0 C0 X0</v>
          </cell>
          <cell r="AE3501">
            <v>0</v>
          </cell>
        </row>
        <row r="3502">
          <cell r="A3502" t="str">
            <v>C046733</v>
          </cell>
          <cell r="B3502">
            <v>5310</v>
          </cell>
          <cell r="C3502" t="str">
            <v>Massachusetts - East</v>
          </cell>
          <cell r="D3502" t="str">
            <v>Belmont - Replace Metalclad Sub</v>
          </cell>
          <cell r="E3502" t="str">
            <v>P_Electric Distribution Sub MA</v>
          </cell>
          <cell r="G3502" t="str">
            <v>39</v>
          </cell>
          <cell r="H3502" t="str">
            <v>NONE</v>
          </cell>
          <cell r="I3502" t="str">
            <v>DUARTE,EILEEN</v>
          </cell>
          <cell r="J3502" t="str">
            <v>Asset Condition</v>
          </cell>
          <cell r="K3502" t="str">
            <v>D_Non-REP SUB OTHER</v>
          </cell>
          <cell r="L3502" t="str">
            <v>Asset Replacement</v>
          </cell>
          <cell r="M3502" t="str">
            <v>Specific</v>
          </cell>
          <cell r="O3502" t="str">
            <v>initiated</v>
          </cell>
          <cell r="P3502">
            <v>13353</v>
          </cell>
          <cell r="R3502">
            <v>41264.504513888889</v>
          </cell>
          <cell r="S3502" t="str">
            <v>HOLDEH</v>
          </cell>
          <cell r="U3502" t="str">
            <v>This project will cover costs associated with the metal clad replacement for Belmont substation as per the strategy.</v>
          </cell>
          <cell r="V3502" t="str">
            <v xml:space="preserve">  </v>
          </cell>
          <cell r="W3502" t="str">
            <v xml:space="preserve">  </v>
          </cell>
          <cell r="X3502" t="str">
            <v>Asset Owner-Dist</v>
          </cell>
          <cell r="Y3502" t="str">
            <v>44655310E</v>
          </cell>
          <cell r="Z3502" t="str">
            <v>MAE1000 - MA Electric Distribution PC</v>
          </cell>
          <cell r="AA3502" t="str">
            <v>NONE</v>
          </cell>
          <cell r="AB3502" t="str">
            <v xml:space="preserve">COMPANY 5310 LEVEL ELECT DIST </v>
          </cell>
          <cell r="AC3502" t="str">
            <v>A0 C0 X0</v>
          </cell>
          <cell r="AE3502">
            <v>0</v>
          </cell>
        </row>
        <row r="3503">
          <cell r="A3503" t="str">
            <v>C046734</v>
          </cell>
          <cell r="B3503">
            <v>5310</v>
          </cell>
          <cell r="C3503" t="str">
            <v>Massachusetts - East</v>
          </cell>
          <cell r="D3503" t="str">
            <v>Scituate 915 - Replace Metalclad Ge</v>
          </cell>
          <cell r="E3503" t="str">
            <v>P_Electric Distribution Sub MA</v>
          </cell>
          <cell r="G3503" t="str">
            <v>39</v>
          </cell>
          <cell r="H3503" t="str">
            <v>NONE</v>
          </cell>
          <cell r="I3503" t="str">
            <v>DUARTE,EILEEN</v>
          </cell>
          <cell r="J3503" t="str">
            <v>Asset Condition</v>
          </cell>
          <cell r="K3503" t="str">
            <v>D_Non-REP SUB OTHER</v>
          </cell>
          <cell r="L3503" t="str">
            <v>Asset Replacement</v>
          </cell>
          <cell r="M3503" t="str">
            <v>Specific</v>
          </cell>
          <cell r="O3503" t="str">
            <v>initiated</v>
          </cell>
          <cell r="P3503">
            <v>13354</v>
          </cell>
          <cell r="R3503">
            <v>41264.504513888889</v>
          </cell>
          <cell r="S3503" t="str">
            <v>HOLDEH</v>
          </cell>
          <cell r="U3503" t="str">
            <v>This project will cover costs associated with the metal clad replacement for Scituate substation as per the strategy.</v>
          </cell>
          <cell r="V3503" t="str">
            <v xml:space="preserve">  </v>
          </cell>
          <cell r="W3503" t="str">
            <v xml:space="preserve">  </v>
          </cell>
          <cell r="X3503" t="str">
            <v>Asset Owner-Dist</v>
          </cell>
          <cell r="Y3503" t="str">
            <v>44655310E</v>
          </cell>
          <cell r="Z3503" t="str">
            <v>MAE1000 - MA Electric Distribution PC</v>
          </cell>
          <cell r="AA3503" t="str">
            <v>NONE</v>
          </cell>
          <cell r="AB3503" t="str">
            <v xml:space="preserve">COMPANY 5310 LEVEL ELECT DIST </v>
          </cell>
          <cell r="AC3503" t="str">
            <v>A0 C0 X0</v>
          </cell>
          <cell r="AE3503">
            <v>0</v>
          </cell>
        </row>
        <row r="3504">
          <cell r="A3504" t="str">
            <v>C046737</v>
          </cell>
          <cell r="B3504">
            <v>5310</v>
          </cell>
          <cell r="D3504" t="str">
            <v>Hudson 7 - Replace Metalclad Gear</v>
          </cell>
          <cell r="E3504" t="str">
            <v>P_Electric Distribution Sub MA</v>
          </cell>
          <cell r="G3504" t="str">
            <v>39</v>
          </cell>
          <cell r="H3504" t="str">
            <v>&lt;Select a value&gt;</v>
          </cell>
          <cell r="I3504" t="str">
            <v>DUARTE,EILEEN</v>
          </cell>
          <cell r="J3504" t="str">
            <v>Asset Condition</v>
          </cell>
          <cell r="K3504" t="str">
            <v>D_Non-REP SUB OTHER</v>
          </cell>
          <cell r="L3504" t="str">
            <v>Asset Replacement</v>
          </cell>
          <cell r="M3504" t="str">
            <v>Specific</v>
          </cell>
          <cell r="O3504" t="str">
            <v>initiated</v>
          </cell>
          <cell r="P3504">
            <v>13349</v>
          </cell>
          <cell r="R3504">
            <v>41264.504513888889</v>
          </cell>
          <cell r="S3504" t="str">
            <v>HOLDEH</v>
          </cell>
          <cell r="U3504" t="str">
            <v>This project will cover costs associated with the metal clad replacement for Hudson substation as per the strategy.</v>
          </cell>
          <cell r="V3504" t="str">
            <v xml:space="preserve">  </v>
          </cell>
          <cell r="W3504" t="str">
            <v xml:space="preserve">  </v>
          </cell>
          <cell r="X3504" t="str">
            <v>Asset Owner-Dist</v>
          </cell>
          <cell r="Y3504" t="str">
            <v>44655310E</v>
          </cell>
          <cell r="Z3504" t="str">
            <v>MAE1000 - MA Electric Distribution PC</v>
          </cell>
          <cell r="AA3504" t="str">
            <v>17-Jan-14</v>
          </cell>
          <cell r="AB3504" t="str">
            <v>SUB #7 HUDSON TERRACE, LYNN</v>
          </cell>
          <cell r="AC3504" t="str">
            <v>A0 C0 X0</v>
          </cell>
          <cell r="AE3504">
            <v>0</v>
          </cell>
        </row>
        <row r="3505">
          <cell r="A3505" t="str">
            <v>C046738</v>
          </cell>
          <cell r="B3505">
            <v>5310</v>
          </cell>
          <cell r="D3505" t="str">
            <v>Boulevard 77 - Replace Metalclad Ge</v>
          </cell>
          <cell r="E3505" t="str">
            <v>P_Electric Distribution Sub MA</v>
          </cell>
          <cell r="G3505" t="str">
            <v>39</v>
          </cell>
          <cell r="H3505" t="str">
            <v>NONE</v>
          </cell>
          <cell r="I3505" t="str">
            <v>DUARTE,EILEEN</v>
          </cell>
          <cell r="J3505" t="str">
            <v>Asset Condition</v>
          </cell>
          <cell r="K3505" t="str">
            <v>D_Non-REP SUB OTHER</v>
          </cell>
          <cell r="L3505" t="str">
            <v>Asset Replacement</v>
          </cell>
          <cell r="M3505" t="str">
            <v>Specific</v>
          </cell>
          <cell r="O3505" t="str">
            <v>initiated</v>
          </cell>
          <cell r="P3505">
            <v>13350</v>
          </cell>
          <cell r="R3505">
            <v>41264.504513888889</v>
          </cell>
          <cell r="S3505" t="str">
            <v>HOLDEH</v>
          </cell>
          <cell r="U3505" t="str">
            <v>This project will cover costs associated with the metal clad replacement for Bouleverd substation as per the strategy.</v>
          </cell>
          <cell r="V3505" t="str">
            <v xml:space="preserve">  </v>
          </cell>
          <cell r="W3505" t="str">
            <v xml:space="preserve">  </v>
          </cell>
          <cell r="X3505" t="str">
            <v>Asset Owner-Dist</v>
          </cell>
          <cell r="Y3505" t="str">
            <v>44655310E</v>
          </cell>
          <cell r="Z3505" t="str">
            <v>MAE1000 - MA Electric Distribution PC</v>
          </cell>
          <cell r="AA3505" t="str">
            <v>NONE</v>
          </cell>
          <cell r="AB3505" t="str">
            <v>SUB #77 BOULEVARD STREET, LOWELL</v>
          </cell>
          <cell r="AC3505" t="str">
            <v>A0 C0 X0</v>
          </cell>
          <cell r="AE3505">
            <v>0</v>
          </cell>
        </row>
        <row r="3506">
          <cell r="A3506" t="str">
            <v>C046739</v>
          </cell>
          <cell r="B3506">
            <v>5310</v>
          </cell>
          <cell r="D3506" t="str">
            <v>Swampscott 22 - Replace Metalclad G</v>
          </cell>
          <cell r="E3506" t="str">
            <v>P_Electric Distribution Sub MA</v>
          </cell>
          <cell r="G3506" t="str">
            <v>39</v>
          </cell>
          <cell r="H3506" t="str">
            <v>NONE</v>
          </cell>
          <cell r="I3506" t="str">
            <v>DUARTE,EILEEN</v>
          </cell>
          <cell r="J3506" t="str">
            <v>Asset Condition</v>
          </cell>
          <cell r="K3506" t="str">
            <v>D_Non-REP SUB OTHER</v>
          </cell>
          <cell r="L3506" t="str">
            <v>Asset Replacement</v>
          </cell>
          <cell r="M3506" t="str">
            <v>Specific</v>
          </cell>
          <cell r="O3506" t="str">
            <v>initiated</v>
          </cell>
          <cell r="P3506">
            <v>13351</v>
          </cell>
          <cell r="R3506">
            <v>41264.504513888889</v>
          </cell>
          <cell r="S3506" t="str">
            <v>HOLDEH</v>
          </cell>
          <cell r="U3506" t="str">
            <v>This project will cover costs associated with the metal clad replacement for Swampscott substation as per the strategy.</v>
          </cell>
          <cell r="V3506" t="str">
            <v xml:space="preserve">  </v>
          </cell>
          <cell r="W3506" t="str">
            <v xml:space="preserve">  </v>
          </cell>
          <cell r="X3506" t="str">
            <v>Asset Owner-Dist</v>
          </cell>
          <cell r="Y3506" t="str">
            <v>44655310E</v>
          </cell>
          <cell r="Z3506" t="str">
            <v>MAE1000 - MA Electric Distribution PC</v>
          </cell>
          <cell r="AA3506" t="str">
            <v>NONE</v>
          </cell>
          <cell r="AB3506" t="str">
            <v>SUB #22 SWAMPSCOTT - PARADISE ROAD,</v>
          </cell>
          <cell r="AC3506" t="str">
            <v>A0 C0 X0</v>
          </cell>
          <cell r="AE3506">
            <v>0</v>
          </cell>
        </row>
        <row r="3507">
          <cell r="A3507" t="str">
            <v>C046740</v>
          </cell>
          <cell r="B3507">
            <v>5310</v>
          </cell>
          <cell r="D3507" t="str">
            <v>Fayette 3 - Replace Metalclad Gear</v>
          </cell>
          <cell r="E3507" t="str">
            <v>P_Electric Distribution Sub MA</v>
          </cell>
          <cell r="G3507" t="str">
            <v>39</v>
          </cell>
          <cell r="H3507" t="str">
            <v>NONE</v>
          </cell>
          <cell r="I3507" t="str">
            <v>DUARTE,EILEEN</v>
          </cell>
          <cell r="J3507" t="str">
            <v>Asset Condition</v>
          </cell>
          <cell r="K3507" t="str">
            <v>D_Non-REP SUB OTHER</v>
          </cell>
          <cell r="L3507" t="str">
            <v>Asset Replacement</v>
          </cell>
          <cell r="M3507" t="str">
            <v>Specific</v>
          </cell>
          <cell r="O3507" t="str">
            <v>initiated</v>
          </cell>
          <cell r="P3507">
            <v>13352</v>
          </cell>
          <cell r="R3507">
            <v>41264.504513888889</v>
          </cell>
          <cell r="S3507" t="str">
            <v>HOLDEH</v>
          </cell>
          <cell r="U3507" t="str">
            <v>This project will cover costs associated with the metal clad replacement for Chrisler substation as per the strategy.</v>
          </cell>
          <cell r="V3507" t="str">
            <v xml:space="preserve">  </v>
          </cell>
          <cell r="W3507" t="str">
            <v xml:space="preserve">  </v>
          </cell>
          <cell r="X3507" t="str">
            <v>Asset Owner-Dist</v>
          </cell>
          <cell r="Y3507" t="str">
            <v>44655310E</v>
          </cell>
          <cell r="Z3507" t="str">
            <v>MAE1000 - MA Electric Distribution PC</v>
          </cell>
          <cell r="AA3507" t="str">
            <v>NONE</v>
          </cell>
          <cell r="AB3507" t="str">
            <v>SUB #3 FAYETTE STREET, BOXFORD</v>
          </cell>
          <cell r="AC3507" t="str">
            <v>A0 C0 X0</v>
          </cell>
          <cell r="AE3507">
            <v>0</v>
          </cell>
        </row>
        <row r="3508">
          <cell r="A3508" t="str">
            <v>C046748</v>
          </cell>
          <cell r="B3508">
            <v>5310</v>
          </cell>
          <cell r="D3508" t="str">
            <v>Underfrequency Load Shed Implementa</v>
          </cell>
          <cell r="E3508" t="str">
            <v>P_Electric Distribution Sub MA</v>
          </cell>
          <cell r="G3508" t="str">
            <v>NONE</v>
          </cell>
          <cell r="H3508" t="str">
            <v>15</v>
          </cell>
          <cell r="I3508" t="str">
            <v>SHIELDS, RYAN</v>
          </cell>
          <cell r="K3508" t="str">
            <v>D_Non-REP SUB OTHER</v>
          </cell>
          <cell r="M3508" t="str">
            <v>Specific</v>
          </cell>
          <cell r="O3508" t="str">
            <v>cancelled</v>
          </cell>
          <cell r="P3508">
            <v>13319</v>
          </cell>
          <cell r="R3508">
            <v>41264.504513888889</v>
          </cell>
          <cell r="S3508" t="str">
            <v>HOLDEH</v>
          </cell>
          <cell r="U3508" t="str">
            <v>Requirements established by the NPCC initiated an effort to implement a new UFLS plan over the next 6 years. This will involve expanding the UFLS scheme from two load shedding blocks (at 59.3 Hz and 58.8 Hz) to five separate blocks.</v>
          </cell>
          <cell r="V3508" t="str">
            <v xml:space="preserve">  </v>
          </cell>
          <cell r="W3508" t="str">
            <v xml:space="preserve">  </v>
          </cell>
          <cell r="X3508" t="str">
            <v>Asset Owner-Dist</v>
          </cell>
          <cell r="Y3508" t="str">
            <v>44655310E</v>
          </cell>
          <cell r="Z3508" t="str">
            <v>MAE1000 - MA Electric Distribution PC</v>
          </cell>
          <cell r="AA3508" t="str">
            <v>NONE</v>
          </cell>
          <cell r="AB3508" t="str">
            <v xml:space="preserve">COMPANY 5310 LEVEL ELECT DIST </v>
          </cell>
          <cell r="AE3508">
            <v>0</v>
          </cell>
          <cell r="AK3508">
            <v>41491</v>
          </cell>
        </row>
        <row r="3509">
          <cell r="A3509" t="str">
            <v>C046749</v>
          </cell>
          <cell r="B3509">
            <v>5310</v>
          </cell>
          <cell r="C3509" t="str">
            <v>Massachusetts - East</v>
          </cell>
          <cell r="D3509" t="str">
            <v>Rehoboth- Xfer Load from 7L5 to 7L4</v>
          </cell>
          <cell r="E3509" t="str">
            <v>P_Electric Distribution Line MA</v>
          </cell>
          <cell r="G3509" t="str">
            <v>30</v>
          </cell>
          <cell r="H3509" t="str">
            <v>15</v>
          </cell>
          <cell r="I3509" t="str">
            <v>BAUER, JAMES</v>
          </cell>
          <cell r="J3509" t="str">
            <v>System Capacity &amp; Performance</v>
          </cell>
          <cell r="K3509" t="str">
            <v>D_Non-REP LINE OTHER</v>
          </cell>
          <cell r="L3509" t="str">
            <v>Load Relief</v>
          </cell>
          <cell r="M3509" t="str">
            <v>Blanket</v>
          </cell>
          <cell r="O3509" t="str">
            <v>cancelled</v>
          </cell>
          <cell r="P3509">
            <v>13320</v>
          </cell>
          <cell r="R3509">
            <v>41264.504513888889</v>
          </cell>
          <cell r="S3509" t="str">
            <v>HOLDEH</v>
          </cell>
          <cell r="U3509" t="str">
            <v>switching:  close LB273020, Moulton St Open Recl 273038 to xfer load</v>
          </cell>
          <cell r="V3509" t="str">
            <v xml:space="preserve">  </v>
          </cell>
          <cell r="W3509" t="str">
            <v xml:space="preserve">  </v>
          </cell>
          <cell r="X3509" t="str">
            <v>Asset Owner-Dist</v>
          </cell>
          <cell r="Y3509" t="str">
            <v>44655310E</v>
          </cell>
          <cell r="Z3509" t="str">
            <v>MAE1000 - MA Electric Distribution PC</v>
          </cell>
          <cell r="AA3509" t="str">
            <v>NONE</v>
          </cell>
          <cell r="AB3509" t="str">
            <v>MASS PLANT - MA 5310 - MAE1000</v>
          </cell>
          <cell r="AE3509">
            <v>0</v>
          </cell>
          <cell r="AK3509">
            <v>41485</v>
          </cell>
        </row>
        <row r="3510">
          <cell r="A3510" t="str">
            <v>C046753</v>
          </cell>
          <cell r="B3510">
            <v>5310</v>
          </cell>
          <cell r="D3510" t="str">
            <v>Norton-Add new 8L5 feeder from Char</v>
          </cell>
          <cell r="E3510" t="str">
            <v>P_Electric Distribution Line MA</v>
          </cell>
          <cell r="G3510" t="str">
            <v>36</v>
          </cell>
          <cell r="H3510" t="str">
            <v>NONE</v>
          </cell>
          <cell r="I3510" t="str">
            <v>BAUER, JAMES</v>
          </cell>
          <cell r="J3510" t="str">
            <v>System Capacity &amp; Performance</v>
          </cell>
          <cell r="K3510" t="str">
            <v>D_Non-REP LINE OTHER</v>
          </cell>
          <cell r="L3510" t="str">
            <v>Load Relief</v>
          </cell>
          <cell r="M3510" t="str">
            <v>Specific</v>
          </cell>
          <cell r="O3510" t="str">
            <v>cancelled</v>
          </cell>
          <cell r="P3510">
            <v>13307</v>
          </cell>
          <cell r="R3510">
            <v>41264.504513888889</v>
          </cell>
          <cell r="S3510" t="str">
            <v>HOLDEH</v>
          </cell>
          <cell r="U3510" t="str">
            <v>Distribution line work for the new 8L5 feeder.</v>
          </cell>
          <cell r="V3510" t="str">
            <v xml:space="preserve">  </v>
          </cell>
          <cell r="W3510" t="str">
            <v xml:space="preserve">  </v>
          </cell>
          <cell r="X3510" t="str">
            <v>Asset Owner-Dist</v>
          </cell>
          <cell r="Y3510" t="str">
            <v>44655310E</v>
          </cell>
          <cell r="Z3510" t="str">
            <v>MAE1000 - MA Electric Distribution PC</v>
          </cell>
          <cell r="AA3510" t="str">
            <v>NONE</v>
          </cell>
          <cell r="AB3510" t="str">
            <v>MASS PLANT - MA 5310 - MAE1000</v>
          </cell>
          <cell r="AE3510">
            <v>0</v>
          </cell>
          <cell r="AK3510">
            <v>41485</v>
          </cell>
        </row>
        <row r="3511">
          <cell r="A3511" t="str">
            <v>C046755</v>
          </cell>
          <cell r="B3511">
            <v>5310</v>
          </cell>
          <cell r="D3511" t="str">
            <v>Chartley Pd Sub#8- Add new 2 transf</v>
          </cell>
          <cell r="E3511" t="str">
            <v>P_Electric Distribution Line MA</v>
          </cell>
          <cell r="G3511" t="str">
            <v>46</v>
          </cell>
          <cell r="H3511" t="str">
            <v>NONE</v>
          </cell>
          <cell r="I3511" t="str">
            <v>BAUER, JAMES</v>
          </cell>
          <cell r="J3511" t="str">
            <v>System Capacity &amp; Performance</v>
          </cell>
          <cell r="K3511" t="str">
            <v>D_Non-REP LINE OTHER</v>
          </cell>
          <cell r="L3511" t="str">
            <v>Load Relief</v>
          </cell>
          <cell r="M3511" t="str">
            <v>Specific</v>
          </cell>
          <cell r="O3511" t="str">
            <v>cancelled</v>
          </cell>
          <cell r="P3511">
            <v>13295</v>
          </cell>
          <cell r="R3511">
            <v>41264.504513888889</v>
          </cell>
          <cell r="S3511" t="str">
            <v>HOLDEH</v>
          </cell>
          <cell r="U3511" t="str">
            <v>Add feeder feeder getaways for  addition of  2 115-13.2 kV, 40 MVA, LTC transformers, straight bus with 5 feeder positions each, capacitors, and bus tie.  Add transmission taps &amp; breaker</v>
          </cell>
          <cell r="V3511" t="str">
            <v xml:space="preserve">  </v>
          </cell>
          <cell r="W3511" t="str">
            <v xml:space="preserve">  </v>
          </cell>
          <cell r="X3511" t="str">
            <v>Asset Owner-Dist</v>
          </cell>
          <cell r="Y3511" t="str">
            <v>44655310E</v>
          </cell>
          <cell r="Z3511" t="str">
            <v>MAE1000 - MA Electric Distribution PC</v>
          </cell>
          <cell r="AA3511" t="str">
            <v>NONE</v>
          </cell>
          <cell r="AB3511" t="str">
            <v>SUB #8 CHARTLEY POND, ATTLEBORO</v>
          </cell>
          <cell r="AE3511">
            <v>0</v>
          </cell>
          <cell r="AK3511">
            <v>41485</v>
          </cell>
        </row>
        <row r="3512">
          <cell r="A3512" t="str">
            <v>C046756</v>
          </cell>
          <cell r="B3512">
            <v>5310</v>
          </cell>
          <cell r="D3512" t="str">
            <v>Attleboro-Add new 8L6 Feeder</v>
          </cell>
          <cell r="E3512" t="str">
            <v>P_Electric Distribution Line MA</v>
          </cell>
          <cell r="G3512" t="str">
            <v>30</v>
          </cell>
          <cell r="H3512" t="str">
            <v>NONE</v>
          </cell>
          <cell r="I3512" t="str">
            <v>BAUER, JAMES</v>
          </cell>
          <cell r="J3512" t="str">
            <v>System Capacity &amp; Performance</v>
          </cell>
          <cell r="K3512" t="str">
            <v>D_Non-REP LINE OTHER</v>
          </cell>
          <cell r="L3512" t="str">
            <v>Load Relief</v>
          </cell>
          <cell r="M3512" t="str">
            <v>Specific</v>
          </cell>
          <cell r="O3512" t="str">
            <v>cancelled</v>
          </cell>
          <cell r="P3512">
            <v>13298</v>
          </cell>
          <cell r="R3512">
            <v>41264.504513888889</v>
          </cell>
          <cell r="S3512" t="str">
            <v>HOLDEH</v>
          </cell>
          <cell r="U3512" t="str">
            <v>Distribution line work for the 8L6 feeder.</v>
          </cell>
          <cell r="V3512" t="str">
            <v xml:space="preserve">  </v>
          </cell>
          <cell r="W3512" t="str">
            <v xml:space="preserve">  </v>
          </cell>
          <cell r="X3512" t="str">
            <v>Asset Owner-Dist</v>
          </cell>
          <cell r="Y3512" t="str">
            <v>44655310E</v>
          </cell>
          <cell r="Z3512" t="str">
            <v>MAE1000 - MA Electric Distribution PC</v>
          </cell>
          <cell r="AA3512" t="str">
            <v>NONE</v>
          </cell>
          <cell r="AB3512" t="str">
            <v>MASS PLANT - MA 5310 - MAE1000</v>
          </cell>
          <cell r="AE3512">
            <v>0</v>
          </cell>
          <cell r="AK3512">
            <v>41485</v>
          </cell>
        </row>
        <row r="3513">
          <cell r="A3513" t="str">
            <v>C046757</v>
          </cell>
          <cell r="B3513">
            <v>5310</v>
          </cell>
          <cell r="D3513" t="str">
            <v>Chartley Pd- new 13.2 sub</v>
          </cell>
          <cell r="E3513" t="str">
            <v>P_Electric Distribution Sub MA</v>
          </cell>
          <cell r="G3513" t="str">
            <v>37</v>
          </cell>
          <cell r="H3513" t="str">
            <v>NONE</v>
          </cell>
          <cell r="I3513" t="str">
            <v>BAUER, JAMES</v>
          </cell>
          <cell r="J3513" t="str">
            <v>Asset Condition</v>
          </cell>
          <cell r="K3513" t="str">
            <v>D_Non-REP SUB OTHER</v>
          </cell>
          <cell r="L3513" t="str">
            <v>Asset Replacement</v>
          </cell>
          <cell r="M3513" t="str">
            <v>Specific</v>
          </cell>
          <cell r="O3513" t="str">
            <v>cancelled</v>
          </cell>
          <cell r="P3513">
            <v>13294</v>
          </cell>
          <cell r="R3513">
            <v>41264.504513888889</v>
          </cell>
          <cell r="S3513" t="str">
            <v>HOLDEH</v>
          </cell>
          <cell r="U3513" t="str">
            <v>Add  2 115-13.2 kV, 40 MVA, LTC transformers, straight bus with 5 feeder positions each, capacitors, and bus tie.  Add transmission taps &amp; breaker</v>
          </cell>
          <cell r="V3513" t="str">
            <v xml:space="preserve">  </v>
          </cell>
          <cell r="W3513" t="str">
            <v xml:space="preserve">  </v>
          </cell>
          <cell r="X3513" t="str">
            <v>Asset Owner-Dist</v>
          </cell>
          <cell r="Y3513" t="str">
            <v>44655310E</v>
          </cell>
          <cell r="Z3513" t="str">
            <v>MAE1000 - MA Electric Distribution PC</v>
          </cell>
          <cell r="AA3513" t="str">
            <v>NONE</v>
          </cell>
          <cell r="AB3513" t="str">
            <v>SUB #8 CHARTLEY POND, ATTLEBORO</v>
          </cell>
          <cell r="AE3513">
            <v>0</v>
          </cell>
          <cell r="AK3513">
            <v>41485</v>
          </cell>
        </row>
        <row r="3514">
          <cell r="A3514" t="str">
            <v>C046758</v>
          </cell>
          <cell r="B3514">
            <v>5310</v>
          </cell>
          <cell r="D3514" t="str">
            <v>Mink St #7- Upgrade 2 xfmrs &amp; add 1</v>
          </cell>
          <cell r="E3514" t="str">
            <v>P_Electric Distribution Sub MA</v>
          </cell>
          <cell r="G3514" t="str">
            <v>36</v>
          </cell>
          <cell r="H3514" t="str">
            <v>NONE</v>
          </cell>
          <cell r="I3514" t="str">
            <v>BAUER, JAMES</v>
          </cell>
          <cell r="J3514" t="str">
            <v>System Capacity &amp; Performance</v>
          </cell>
          <cell r="K3514" t="str">
            <v>D_Non-REP SUB OTHER</v>
          </cell>
          <cell r="L3514" t="str">
            <v>Load Relief</v>
          </cell>
          <cell r="M3514" t="str">
            <v>Specific</v>
          </cell>
          <cell r="O3514" t="str">
            <v>cancelled</v>
          </cell>
          <cell r="P3514">
            <v>13283</v>
          </cell>
          <cell r="R3514">
            <v>41264.504513888889</v>
          </cell>
          <cell r="S3514" t="str">
            <v>HOLDEH</v>
          </cell>
          <cell r="U3514" t="str">
            <v>Upgrade 2 transformers to 24/32/40 MVA, 115-13.2 kV, non-LTC transformers &amp; add 1 new 115-23 kV, 20 MVA, non-LTC transformer</v>
          </cell>
          <cell r="V3514" t="str">
            <v xml:space="preserve">  </v>
          </cell>
          <cell r="W3514" t="str">
            <v xml:space="preserve">  </v>
          </cell>
          <cell r="X3514" t="str">
            <v>Asset Owner-Dist</v>
          </cell>
          <cell r="Y3514" t="str">
            <v>44655310E</v>
          </cell>
          <cell r="Z3514" t="str">
            <v>MAE1000 - MA Electric Distribution PC</v>
          </cell>
          <cell r="AA3514" t="str">
            <v>NONE</v>
          </cell>
          <cell r="AB3514" t="str">
            <v>SUB #7 MINK STREET, SEEKONK</v>
          </cell>
          <cell r="AE3514">
            <v>0</v>
          </cell>
          <cell r="AK3514">
            <v>41485</v>
          </cell>
        </row>
        <row r="3515">
          <cell r="A3515" t="str">
            <v>C046763</v>
          </cell>
          <cell r="B3515">
            <v>5310</v>
          </cell>
          <cell r="C3515" t="str">
            <v>Massachusetts - East</v>
          </cell>
          <cell r="D3515" t="str">
            <v>Quincy area relief - Sub work</v>
          </cell>
          <cell r="E3515" t="str">
            <v>P_Electric Distribution Sub MA</v>
          </cell>
          <cell r="G3515" t="str">
            <v>36</v>
          </cell>
          <cell r="H3515" t="str">
            <v>23</v>
          </cell>
          <cell r="I3515" t="str">
            <v>BURKS, EMILY</v>
          </cell>
          <cell r="J3515" t="str">
            <v>System Capacity &amp; Performance</v>
          </cell>
          <cell r="K3515" t="str">
            <v>D_Non-REP SUB OTHER</v>
          </cell>
          <cell r="L3515" t="str">
            <v>Load Relief</v>
          </cell>
          <cell r="M3515" t="str">
            <v>Specific</v>
          </cell>
          <cell r="O3515" t="str">
            <v>initiated</v>
          </cell>
          <cell r="P3515">
            <v>13244</v>
          </cell>
          <cell r="R3515">
            <v>41264.504513888889</v>
          </cell>
          <cell r="S3515" t="str">
            <v>HOLDEH</v>
          </cell>
          <cell r="U3515" t="str">
            <v>A mitz (or new substation) is recommended to help support the projected new additional and converted loads in the area._x000D_
Other alternative would turning the retired Wollaston sub into a 115-13.8kV sub.</v>
          </cell>
          <cell r="V3515" t="str">
            <v xml:space="preserve">  </v>
          </cell>
          <cell r="W3515" t="str">
            <v xml:space="preserve">  </v>
          </cell>
          <cell r="X3515" t="str">
            <v>Asset Owner-Dist</v>
          </cell>
          <cell r="Y3515" t="str">
            <v>44655310E</v>
          </cell>
          <cell r="Z3515" t="str">
            <v>MAE1000 - MA Electric Distribution PC</v>
          </cell>
          <cell r="AA3515" t="str">
            <v>NONE</v>
          </cell>
          <cell r="AB3515" t="str">
            <v>SUB #1 FIELD STREET, QUINCY</v>
          </cell>
          <cell r="AC3515" t="str">
            <v>A0 C0 X0</v>
          </cell>
          <cell r="AE3515">
            <v>0</v>
          </cell>
        </row>
        <row r="3516">
          <cell r="A3516" t="str">
            <v>C046764</v>
          </cell>
          <cell r="B3516">
            <v>5310</v>
          </cell>
          <cell r="C3516" t="str">
            <v>Massachusetts - East</v>
          </cell>
          <cell r="D3516" t="str">
            <v>Fall River- getwy reloc Hathaway ne</v>
          </cell>
          <cell r="E3516" t="str">
            <v>P_Electric Distribution Line MA</v>
          </cell>
          <cell r="G3516" t="str">
            <v>30</v>
          </cell>
          <cell r="H3516" t="str">
            <v>25</v>
          </cell>
          <cell r="I3516" t="str">
            <v>BAUER, JAMES</v>
          </cell>
          <cell r="J3516" t="str">
            <v>System Capacity &amp; Performance</v>
          </cell>
          <cell r="K3516" t="str">
            <v>D_Non-REP LINE OTHER</v>
          </cell>
          <cell r="L3516" t="str">
            <v>Load Relief</v>
          </cell>
          <cell r="M3516" t="str">
            <v>Specific</v>
          </cell>
          <cell r="N3516" t="str">
            <v>Substation Asset Replacement</v>
          </cell>
          <cell r="O3516" t="str">
            <v>cancelled</v>
          </cell>
          <cell r="P3516">
            <v>13200</v>
          </cell>
          <cell r="R3516">
            <v>41264.504513888889</v>
          </cell>
          <cell r="S3516" t="str">
            <v>HOLDEH</v>
          </cell>
          <cell r="U3516" t="str">
            <v>New feeder getaways for replacement of  old gaggle (tran 63, 66, 67, 68) with new 40 MVA LTC transformer with straight bus, 4 feeder position, capacitors, and tie breaker to 64TR transformer.</v>
          </cell>
          <cell r="V3516" t="str">
            <v xml:space="preserve">  </v>
          </cell>
          <cell r="W3516" t="str">
            <v xml:space="preserve">  </v>
          </cell>
          <cell r="X3516" t="str">
            <v>Asset Owner-Dist</v>
          </cell>
          <cell r="Y3516" t="str">
            <v>44655310E</v>
          </cell>
          <cell r="Z3516" t="str">
            <v>MAE1000 - MA Electric Distribution PC</v>
          </cell>
          <cell r="AA3516" t="str">
            <v>NONE</v>
          </cell>
          <cell r="AB3516" t="str">
            <v>HATHAWAY ST #1 YARD 24KV  115KV</v>
          </cell>
          <cell r="AE3516">
            <v>0</v>
          </cell>
          <cell r="AK3516">
            <v>41485</v>
          </cell>
        </row>
        <row r="3517">
          <cell r="A3517" t="str">
            <v>C046765</v>
          </cell>
          <cell r="B3517">
            <v>5310</v>
          </cell>
          <cell r="D3517" t="str">
            <v>Fall River- New 40 MVA&amp;str bus 4 fd</v>
          </cell>
          <cell r="E3517" t="str">
            <v>P_Electric Distribution Sub MA</v>
          </cell>
          <cell r="G3517" t="str">
            <v>30</v>
          </cell>
          <cell r="H3517" t="str">
            <v>NONE</v>
          </cell>
          <cell r="I3517" t="str">
            <v>BAUER, JAMES</v>
          </cell>
          <cell r="J3517" t="str">
            <v>System Capacity &amp; Performance</v>
          </cell>
          <cell r="K3517" t="str">
            <v>D_Non-REP SUB OTHER</v>
          </cell>
          <cell r="L3517" t="str">
            <v>Load Relief</v>
          </cell>
          <cell r="M3517" t="str">
            <v>Specific</v>
          </cell>
          <cell r="O3517" t="str">
            <v>cancelled</v>
          </cell>
          <cell r="P3517">
            <v>13201</v>
          </cell>
          <cell r="R3517">
            <v>41264.504513888889</v>
          </cell>
          <cell r="S3517" t="str">
            <v>HOLDEH</v>
          </cell>
          <cell r="U3517" t="str">
            <v>New feeder getaways for replacement of  old gaggle (tran 63, 66, 67, 68) with new 40 MVA LTC transformer with straight bus, 4 feeder position, capacitors, and tie breaker to 64TR transformer.</v>
          </cell>
          <cell r="V3517" t="str">
            <v xml:space="preserve">  </v>
          </cell>
          <cell r="W3517" t="str">
            <v xml:space="preserve">  </v>
          </cell>
          <cell r="X3517" t="str">
            <v>Asset Owner-Dist</v>
          </cell>
          <cell r="Y3517" t="str">
            <v>44655310E</v>
          </cell>
          <cell r="Z3517" t="str">
            <v>MAE1000 - MA Electric Distribution PC</v>
          </cell>
          <cell r="AA3517" t="str">
            <v>NONE</v>
          </cell>
          <cell r="AB3517" t="str">
            <v>HATHAWAY ST #1 YARD 24KV  115KV</v>
          </cell>
          <cell r="AE3517">
            <v>0</v>
          </cell>
          <cell r="AK3517">
            <v>41485</v>
          </cell>
        </row>
        <row r="3518">
          <cell r="A3518" t="str">
            <v>C046767</v>
          </cell>
          <cell r="B3518">
            <v>5310</v>
          </cell>
          <cell r="C3518" t="str">
            <v>Massachusetts - East</v>
          </cell>
          <cell r="D3518" t="str">
            <v>Mill St Sub- new fdrs to reconfig &amp;</v>
          </cell>
          <cell r="E3518" t="str">
            <v>P_Electric Distribution Line MA</v>
          </cell>
          <cell r="G3518" t="str">
            <v>41</v>
          </cell>
          <cell r="H3518" t="str">
            <v>20</v>
          </cell>
          <cell r="I3518" t="str">
            <v>BURKS, EMILY</v>
          </cell>
          <cell r="J3518" t="str">
            <v>Asset Condition</v>
          </cell>
          <cell r="K3518" t="str">
            <v>D_Non-REP LINE OTHER</v>
          </cell>
          <cell r="L3518" t="str">
            <v>Asset Replacement</v>
          </cell>
          <cell r="M3518" t="str">
            <v>Specific</v>
          </cell>
          <cell r="O3518" t="str">
            <v>initiated</v>
          </cell>
          <cell r="P3518">
            <v>13204</v>
          </cell>
          <cell r="R3518">
            <v>41264.504513888889</v>
          </cell>
          <cell r="S3518" t="str">
            <v>HOLDEH</v>
          </cell>
          <cell r="U3518" t="str">
            <v>Add new feeders with new 40 MVA at MIll St, re-config fdrs &amp; relieve Bridgewater</v>
          </cell>
          <cell r="V3518" t="str">
            <v xml:space="preserve">  </v>
          </cell>
          <cell r="W3518" t="str">
            <v xml:space="preserve">  </v>
          </cell>
          <cell r="X3518" t="str">
            <v>Asset Owner-Dist</v>
          </cell>
          <cell r="Y3518" t="str">
            <v>44655310E</v>
          </cell>
          <cell r="Z3518" t="str">
            <v>MAE1000 - MA Electric Distribution PC</v>
          </cell>
          <cell r="AA3518" t="str">
            <v>NONE</v>
          </cell>
          <cell r="AB3518" t="str">
            <v>SUB #91 DUPONT, BROCKTON  91BK  14K</v>
          </cell>
          <cell r="AC3518" t="str">
            <v>A0 C0 X0</v>
          </cell>
          <cell r="AE3518">
            <v>0</v>
          </cell>
        </row>
        <row r="3519">
          <cell r="A3519" t="str">
            <v>C046768</v>
          </cell>
          <cell r="B3519">
            <v>5310</v>
          </cell>
          <cell r="C3519" t="str">
            <v>Massachusetts - West</v>
          </cell>
          <cell r="D3519" t="str">
            <v>Salem #1 Rebuild 23/4kV Sub</v>
          </cell>
          <cell r="E3519" t="str">
            <v>P_Electric Distribution Sub MA</v>
          </cell>
          <cell r="G3519" t="str">
            <v>28</v>
          </cell>
          <cell r="H3519" t="str">
            <v>&lt;Select a value&gt;</v>
          </cell>
          <cell r="I3519" t="str">
            <v>PERICOLA, STEVEN</v>
          </cell>
          <cell r="J3519" t="str">
            <v>System Capacity &amp; Performance</v>
          </cell>
          <cell r="K3519" t="str">
            <v>D_Non-REP SUB OTHER</v>
          </cell>
          <cell r="L3519" t="str">
            <v>Load Relief</v>
          </cell>
          <cell r="M3519" t="str">
            <v>Specific</v>
          </cell>
          <cell r="N3519" t="str">
            <v>Subtransmission Pole &amp; Equipment Replacement</v>
          </cell>
          <cell r="O3519" t="str">
            <v>initiated</v>
          </cell>
          <cell r="P3519">
            <v>13187</v>
          </cell>
          <cell r="R3519">
            <v>41264.504513888889</v>
          </cell>
          <cell r="S3519" t="str">
            <v>HOLDEH</v>
          </cell>
          <cell r="U3519" t="str">
            <v xml:space="preserve">Rebuild 23kV yard and eliminate indoor 4kV Sub.  </v>
          </cell>
          <cell r="V3519" t="str">
            <v>This project is a place holder for the Salem, MA area study. With this study the following normal overload and MWHr violations will be addressed.</v>
          </cell>
          <cell r="W3519" t="str">
            <v xml:space="preserve">  </v>
          </cell>
          <cell r="X3519" t="str">
            <v>Asset Owner-Dist</v>
          </cell>
          <cell r="Y3519" t="str">
            <v>44655310E</v>
          </cell>
          <cell r="Z3519" t="str">
            <v>MAE1000 - MA Electric Distribution PC</v>
          </cell>
          <cell r="AA3519" t="str">
            <v>NONE</v>
          </cell>
          <cell r="AB3519" t="str">
            <v>MASS PLANT - MA 5310 - MAE1000</v>
          </cell>
          <cell r="AC3519" t="str">
            <v>A0 C0 X0</v>
          </cell>
          <cell r="AE3519">
            <v>0</v>
          </cell>
        </row>
        <row r="3520">
          <cell r="A3520" t="str">
            <v>C046769</v>
          </cell>
          <cell r="B3520">
            <v>5310</v>
          </cell>
          <cell r="C3520" t="str">
            <v>Massachusetts - West</v>
          </cell>
          <cell r="D3520" t="str">
            <v>Beverly #12Sub Inst 13.2kV Feeders</v>
          </cell>
          <cell r="E3520" t="str">
            <v>P_Electric Distribution Sub MA</v>
          </cell>
          <cell r="G3520" t="str">
            <v>28</v>
          </cell>
          <cell r="H3520" t="str">
            <v>NONE</v>
          </cell>
          <cell r="I3520" t="str">
            <v>PERICOLA, STEVEN</v>
          </cell>
          <cell r="J3520" t="str">
            <v>System Capacity &amp; Performance</v>
          </cell>
          <cell r="K3520" t="str">
            <v>D_Non-REP SUB OTHER</v>
          </cell>
          <cell r="L3520" t="str">
            <v>Load Relief</v>
          </cell>
          <cell r="M3520" t="str">
            <v>Specific</v>
          </cell>
          <cell r="N3520" t="str">
            <v>Substation Supply Reliability Risk</v>
          </cell>
          <cell r="O3520" t="str">
            <v>initiated</v>
          </cell>
          <cell r="P3520">
            <v>13190</v>
          </cell>
          <cell r="R3520">
            <v>41264.504513888889</v>
          </cell>
          <cell r="S3520" t="str">
            <v>HOLDEH</v>
          </cell>
          <cell r="U3520" t="str">
            <v>Install new 13.2kV feedersrs at Beverly #12 and also tie in 2nd 115/13.2kV transformer.</v>
          </cell>
          <cell r="V3520" t="str">
            <v>This is a place holder for the Beverly Area Study that will resolve normal overload and MWHr violations. The following is a list of issues that will be resolved by this study. Beverly Area Study, Sub DxD</v>
          </cell>
          <cell r="W3520" t="str">
            <v xml:space="preserve">  </v>
          </cell>
          <cell r="X3520" t="str">
            <v>Asset Owner-Dist</v>
          </cell>
          <cell r="Y3520" t="str">
            <v>44655310E</v>
          </cell>
          <cell r="Z3520" t="str">
            <v>MAE1000 - MA Electric Distribution PC</v>
          </cell>
          <cell r="AA3520" t="str">
            <v>NONE</v>
          </cell>
          <cell r="AB3520" t="str">
            <v>MASS PLANT - MA 5310 - MAE1000</v>
          </cell>
          <cell r="AC3520" t="str">
            <v>A0 C0 X0</v>
          </cell>
          <cell r="AE3520">
            <v>0</v>
          </cell>
        </row>
        <row r="3521">
          <cell r="A3521" t="str">
            <v>C046770</v>
          </cell>
          <cell r="B3521">
            <v>5310</v>
          </cell>
          <cell r="C3521" t="str">
            <v>Massachusetts - West</v>
          </cell>
          <cell r="D3521" t="str">
            <v>Beverly Area Line DxD 13.3/4KV Work</v>
          </cell>
          <cell r="E3521" t="str">
            <v>P_Electric Distribution Line MA</v>
          </cell>
          <cell r="G3521" t="str">
            <v>28</v>
          </cell>
          <cell r="H3521" t="str">
            <v>NONE</v>
          </cell>
          <cell r="I3521" t="str">
            <v>PERICOLA, STEVEN</v>
          </cell>
          <cell r="J3521" t="str">
            <v>System Capacity &amp; Performance</v>
          </cell>
          <cell r="K3521" t="str">
            <v>D_Non-REP LINE OTHER</v>
          </cell>
          <cell r="L3521" t="str">
            <v>Load Relief</v>
          </cell>
          <cell r="M3521" t="str">
            <v>Specific</v>
          </cell>
          <cell r="N3521" t="str">
            <v>UG Structures and Equipment</v>
          </cell>
          <cell r="O3521" t="str">
            <v>initiated</v>
          </cell>
          <cell r="P3521">
            <v>13191</v>
          </cell>
          <cell r="R3521">
            <v>41264.504513888889</v>
          </cell>
          <cell r="S3521" t="str">
            <v>HOLDEH</v>
          </cell>
          <cell r="U3521" t="str">
            <v>Install new 13.2kV feeders and rework 4KV UG in Beverly .</v>
          </cell>
          <cell r="V3521" t="str">
            <v>This is a place holder for the Beverly Area Study that will resolve normal overload and MWHr violations. The following is a list of issues that will be resolved by this study.</v>
          </cell>
          <cell r="W3521" t="str">
            <v xml:space="preserve">  </v>
          </cell>
          <cell r="X3521" t="str">
            <v>Asset Owner-Dist</v>
          </cell>
          <cell r="Y3521" t="str">
            <v>44655310E</v>
          </cell>
          <cell r="Z3521" t="str">
            <v>MAE1000 - MA Electric Distribution PC</v>
          </cell>
          <cell r="AA3521" t="str">
            <v>NONE</v>
          </cell>
          <cell r="AB3521" t="str">
            <v>MASS PLANT - MA 5310 - MAE1000</v>
          </cell>
          <cell r="AC3521" t="str">
            <v>A0 C0 X0</v>
          </cell>
          <cell r="AE3521">
            <v>0</v>
          </cell>
        </row>
        <row r="3522">
          <cell r="A3522" t="str">
            <v>C046772</v>
          </cell>
          <cell r="B3522">
            <v>5310</v>
          </cell>
          <cell r="D3522" t="str">
            <v>Millbury-Grafton Study Sub Work</v>
          </cell>
          <cell r="E3522" t="str">
            <v>P_Electric Distribution Sub MA</v>
          </cell>
          <cell r="G3522" t="str">
            <v>30</v>
          </cell>
          <cell r="H3522" t="str">
            <v>31</v>
          </cell>
          <cell r="I3522" t="str">
            <v>SAENZ, JENNY</v>
          </cell>
          <cell r="J3522" t="str">
            <v>System Capacity &amp; Performance</v>
          </cell>
          <cell r="K3522" t="str">
            <v>D_Non-REP General/ Other</v>
          </cell>
          <cell r="L3522" t="str">
            <v>Load Relief</v>
          </cell>
          <cell r="M3522" t="str">
            <v>Specific</v>
          </cell>
          <cell r="O3522" t="str">
            <v>initiated</v>
          </cell>
          <cell r="P3522">
            <v>12913</v>
          </cell>
          <cell r="R3522">
            <v>41264.504513888889</v>
          </cell>
          <cell r="S3522" t="str">
            <v>HOLDEH</v>
          </cell>
          <cell r="U3522" t="str">
            <v>Placeholder project for a new Millbury-Grafton study to address area overloads, MWH violations, and Transformer contingencies</v>
          </cell>
          <cell r="V3522" t="str">
            <v xml:space="preserve">  </v>
          </cell>
          <cell r="W3522" t="str">
            <v xml:space="preserve">  </v>
          </cell>
          <cell r="X3522" t="str">
            <v>Asset Owner-Dist</v>
          </cell>
          <cell r="Y3522" t="str">
            <v>44655310E</v>
          </cell>
          <cell r="Z3522" t="str">
            <v>MAE1000 - MA Electric Distribution PC</v>
          </cell>
          <cell r="AA3522" t="str">
            <v>NONE</v>
          </cell>
          <cell r="AB3522" t="str">
            <v>MILLBURY #4, 50 GRAFTON ST, MILLBUR</v>
          </cell>
          <cell r="AC3522" t="str">
            <v>A0 C0 X0</v>
          </cell>
          <cell r="AE3522">
            <v>0</v>
          </cell>
        </row>
        <row r="3523">
          <cell r="A3523" t="str">
            <v>C046773</v>
          </cell>
          <cell r="B3523">
            <v>5310</v>
          </cell>
          <cell r="C3523" t="str">
            <v>Massachusetts - West</v>
          </cell>
          <cell r="D3523" t="str">
            <v>Webster-Southbridge-Charlton Study</v>
          </cell>
          <cell r="E3523" t="str">
            <v>P_Electric Distribution Sub MA</v>
          </cell>
          <cell r="G3523" t="str">
            <v>36</v>
          </cell>
          <cell r="H3523" t="str">
            <v>NONE</v>
          </cell>
          <cell r="I3523" t="str">
            <v>DUNNELLS, MATTHEW</v>
          </cell>
          <cell r="J3523" t="str">
            <v>System Capacity &amp; Performance</v>
          </cell>
          <cell r="K3523" t="str">
            <v>D_Non-REP General/ Other</v>
          </cell>
          <cell r="L3523" t="str">
            <v>Load Relief</v>
          </cell>
          <cell r="M3523" t="str">
            <v>Specific</v>
          </cell>
          <cell r="O3523" t="str">
            <v>cancelled</v>
          </cell>
          <cell r="P3523">
            <v>12917</v>
          </cell>
          <cell r="R3523">
            <v>41264.504513888889</v>
          </cell>
          <cell r="S3523" t="str">
            <v>HOLDEH</v>
          </cell>
          <cell r="U3523" t="str">
            <v>Placeholder project for a new Webster-Southbridge-Charlton study to address area overloads, MWH violations, and Transformer contingencies. Cancelled 07/29 - N Oxford are projects resolve issues in Webster, Southbridge, Charlton study area.</v>
          </cell>
          <cell r="V3523" t="str">
            <v xml:space="preserve">  </v>
          </cell>
          <cell r="W3523" t="str">
            <v xml:space="preserve">  </v>
          </cell>
          <cell r="X3523" t="str">
            <v>Asset Owner-Dist</v>
          </cell>
          <cell r="Y3523" t="str">
            <v>44655310E</v>
          </cell>
          <cell r="Z3523" t="str">
            <v>MAE1000 - MA Electric Distribution PC</v>
          </cell>
          <cell r="AA3523" t="str">
            <v>NONE</v>
          </cell>
          <cell r="AB3523" t="str">
            <v>SUB #413 SNOW STREET, SOUTHBRIDGE</v>
          </cell>
          <cell r="AE3523">
            <v>0</v>
          </cell>
          <cell r="AK3523">
            <v>41484</v>
          </cell>
        </row>
        <row r="3524">
          <cell r="A3524" t="str">
            <v>C046774</v>
          </cell>
          <cell r="B3524">
            <v>5310</v>
          </cell>
          <cell r="D3524" t="str">
            <v>Manchester by the Sea Reliability I</v>
          </cell>
          <cell r="E3524" t="str">
            <v>P_Electric Distribution Line MA</v>
          </cell>
          <cell r="G3524" t="str">
            <v>42</v>
          </cell>
          <cell r="H3524" t="str">
            <v>NONE</v>
          </cell>
          <cell r="I3524" t="str">
            <v>PRIFTI, ELTON</v>
          </cell>
          <cell r="J3524" t="str">
            <v>Asset Condition</v>
          </cell>
          <cell r="K3524" t="str">
            <v>D_REP-UG Cable Replacements</v>
          </cell>
          <cell r="L3524" t="str">
            <v>Asset Replacement</v>
          </cell>
          <cell r="M3524" t="str">
            <v>Specific</v>
          </cell>
          <cell r="O3524" t="str">
            <v>initiated</v>
          </cell>
          <cell r="P3524">
            <v>13181</v>
          </cell>
          <cell r="R3524">
            <v>41264.504513888889</v>
          </cell>
          <cell r="S3524" t="str">
            <v>HOLDEH</v>
          </cell>
          <cell r="U3524" t="str">
            <v>This is a place holder for Phase II of the reliability improvements in Manchester by the Sea. The scope of work will follow.</v>
          </cell>
          <cell r="V3524" t="str">
            <v xml:space="preserve">  </v>
          </cell>
          <cell r="W3524" t="str">
            <v xml:space="preserve">  </v>
          </cell>
          <cell r="X3524" t="str">
            <v>Asset Owner-Dist</v>
          </cell>
          <cell r="Y3524" t="str">
            <v>44655310E</v>
          </cell>
          <cell r="Z3524" t="str">
            <v>MAE1000 - MA Electric Distribution PC</v>
          </cell>
          <cell r="AA3524" t="str">
            <v>NONE</v>
          </cell>
          <cell r="AB3524" t="str">
            <v>MASS PLANT - MA 5310 - MAE1000</v>
          </cell>
          <cell r="AC3524" t="str">
            <v>A0 C0 X0</v>
          </cell>
          <cell r="AE3524">
            <v>0</v>
          </cell>
        </row>
        <row r="3525">
          <cell r="A3525" t="str">
            <v>C046775</v>
          </cell>
          <cell r="B3525">
            <v>5310</v>
          </cell>
          <cell r="C3525" t="str">
            <v>Massachusetts - West</v>
          </cell>
          <cell r="D3525" t="str">
            <v>Salem, MA  D-Line DxD 4kV UG OH Wor</v>
          </cell>
          <cell r="E3525" t="str">
            <v>P_Electric Distribution Line MA</v>
          </cell>
          <cell r="G3525" t="str">
            <v>28</v>
          </cell>
          <cell r="H3525" t="str">
            <v>NONE</v>
          </cell>
          <cell r="I3525" t="str">
            <v>PERICOLA, STEVEN</v>
          </cell>
          <cell r="J3525" t="str">
            <v>System Capacity &amp; Performance</v>
          </cell>
          <cell r="K3525" t="str">
            <v>D_Non-REP LINE OTHER</v>
          </cell>
          <cell r="L3525" t="str">
            <v>Load Relief</v>
          </cell>
          <cell r="M3525" t="str">
            <v>Specific</v>
          </cell>
          <cell r="N3525" t="str">
            <v>UG Cable Replacements</v>
          </cell>
          <cell r="O3525" t="str">
            <v>initiated</v>
          </cell>
          <cell r="P3525">
            <v>13186</v>
          </cell>
          <cell r="R3525">
            <v>41264.504513888889</v>
          </cell>
          <cell r="S3525" t="str">
            <v>HOLDEH</v>
          </cell>
          <cell r="U3525" t="str">
            <v>Rework 4kV UG in Salem and convert 4kV OH load to 13kV as part of Salem#1 and #3 substation work.</v>
          </cell>
          <cell r="V3525" t="str">
            <v>This is a place holder for the distribution line work of the Salem, MA study</v>
          </cell>
          <cell r="W3525" t="str">
            <v xml:space="preserve">  </v>
          </cell>
          <cell r="X3525" t="str">
            <v>Asset Owner-Dist</v>
          </cell>
          <cell r="Y3525" t="str">
            <v>44655310E</v>
          </cell>
          <cell r="Z3525" t="str">
            <v>MAE1000 - MA Electric Distribution PC</v>
          </cell>
          <cell r="AA3525" t="str">
            <v>NONE</v>
          </cell>
          <cell r="AB3525" t="str">
            <v>MASS PLANT - MA 5310 - MAE1000</v>
          </cell>
          <cell r="AC3525" t="str">
            <v>A0 C0 X0</v>
          </cell>
          <cell r="AE3525">
            <v>0</v>
          </cell>
        </row>
        <row r="3526">
          <cell r="A3526" t="str">
            <v>C046777</v>
          </cell>
          <cell r="B3526">
            <v>5310</v>
          </cell>
          <cell r="D3526" t="str">
            <v>P43 Barre Rd., Phillipston Tap Line</v>
          </cell>
          <cell r="E3526" t="str">
            <v>P_Electric Distribution Line MA</v>
          </cell>
          <cell r="G3526" t="str">
            <v>12</v>
          </cell>
          <cell r="H3526" t="str">
            <v>NONE</v>
          </cell>
          <cell r="I3526" t="str">
            <v>WALSH, NATHAN</v>
          </cell>
          <cell r="J3526" t="str">
            <v>System Capacity &amp; Performance</v>
          </cell>
          <cell r="K3526" t="str">
            <v>D_Non-REP LINE OTHER</v>
          </cell>
          <cell r="L3526" t="str">
            <v>Reliability - Dist</v>
          </cell>
          <cell r="M3526" t="str">
            <v>Specific</v>
          </cell>
          <cell r="O3526" t="str">
            <v>cancelled</v>
          </cell>
          <cell r="P3526">
            <v>12884</v>
          </cell>
          <cell r="R3526">
            <v>41264.504513888889</v>
          </cell>
          <cell r="S3526" t="str">
            <v>HOLDEH</v>
          </cell>
          <cell r="U3526" t="str">
            <v>Convert and Rebuild the tap line off P43 Barre Rd., Philipston, MA.</v>
          </cell>
          <cell r="V3526" t="str">
            <v xml:space="preserve">  </v>
          </cell>
          <cell r="W3526" t="str">
            <v xml:space="preserve">  </v>
          </cell>
          <cell r="X3526" t="str">
            <v>Asset Owner-Dist</v>
          </cell>
          <cell r="Y3526" t="str">
            <v>44655310E</v>
          </cell>
          <cell r="Z3526" t="str">
            <v>MAE1000 - MA Electric Distribution PC</v>
          </cell>
          <cell r="AA3526" t="str">
            <v>NONE</v>
          </cell>
          <cell r="AB3526" t="str">
            <v>MASS PLANT - MA 5310 - MAE1000</v>
          </cell>
          <cell r="AE3526">
            <v>0</v>
          </cell>
          <cell r="AK3526">
            <v>41492</v>
          </cell>
        </row>
        <row r="3527">
          <cell r="A3527" t="str">
            <v>C046785</v>
          </cell>
          <cell r="B3527">
            <v>5310</v>
          </cell>
          <cell r="D3527" t="str">
            <v>Greater Lowell Area Study</v>
          </cell>
          <cell r="E3527" t="str">
            <v>P_Electric Distribution Sub MA</v>
          </cell>
          <cell r="G3527" t="str">
            <v>43</v>
          </cell>
          <cell r="H3527" t="str">
            <v>NONE</v>
          </cell>
          <cell r="I3527" t="str">
            <v>SAENZ, JENNY</v>
          </cell>
          <cell r="J3527" t="str">
            <v>Asset Condition</v>
          </cell>
          <cell r="K3527" t="str">
            <v>D_Non-REP LINE OTHER</v>
          </cell>
          <cell r="L3527" t="str">
            <v>Asset Replacement</v>
          </cell>
          <cell r="M3527" t="str">
            <v>Specific</v>
          </cell>
          <cell r="O3527" t="str">
            <v>initiated</v>
          </cell>
          <cell r="P3527">
            <v>12793</v>
          </cell>
          <cell r="R3527">
            <v>41264.504513888889</v>
          </cell>
          <cell r="S3527" t="str">
            <v>HOLDEH</v>
          </cell>
          <cell r="U3527" t="str">
            <v>Placeholder for Lowell area study.</v>
          </cell>
          <cell r="V3527" t="str">
            <v xml:space="preserve">  </v>
          </cell>
          <cell r="W3527" t="str">
            <v xml:space="preserve">  </v>
          </cell>
          <cell r="X3527" t="str">
            <v>Asset Owner-Dist</v>
          </cell>
          <cell r="Y3527" t="str">
            <v>44655310E</v>
          </cell>
          <cell r="Z3527" t="str">
            <v>MAE1000 - MA Electric Distribution PC</v>
          </cell>
          <cell r="AA3527" t="str">
            <v>NONE</v>
          </cell>
          <cell r="AB3527" t="str">
            <v>MASS PLANT - MA 5310 - MAE1000</v>
          </cell>
          <cell r="AC3527" t="str">
            <v>A0 C0 X0</v>
          </cell>
          <cell r="AE3527">
            <v>0</v>
          </cell>
        </row>
        <row r="3528">
          <cell r="A3528" t="str">
            <v>C046786</v>
          </cell>
          <cell r="B3528">
            <v>5310</v>
          </cell>
          <cell r="D3528" t="str">
            <v>1J901 UG Cable Replacement</v>
          </cell>
          <cell r="E3528" t="str">
            <v>P_Electric Distribution Line MA</v>
          </cell>
          <cell r="G3528" t="str">
            <v>45</v>
          </cell>
          <cell r="H3528" t="str">
            <v>NONE</v>
          </cell>
          <cell r="I3528" t="str">
            <v>AMBROSE, RONALD M</v>
          </cell>
          <cell r="J3528" t="str">
            <v>Asset Condition</v>
          </cell>
          <cell r="K3528" t="str">
            <v>D_REP-UG Cable Replacements</v>
          </cell>
          <cell r="L3528" t="str">
            <v>Asset Replacement</v>
          </cell>
          <cell r="M3528" t="str">
            <v>Specific</v>
          </cell>
          <cell r="O3528" t="str">
            <v>cancelled</v>
          </cell>
          <cell r="P3528">
            <v>12816</v>
          </cell>
          <cell r="R3528">
            <v>41264.504513888889</v>
          </cell>
          <cell r="S3528" t="str">
            <v>HOLDEH</v>
          </cell>
          <cell r="U3528" t="str">
            <v>This project will fund the replacement of 8,500' of 1J901 main line underground cable in Swampscott and Lynn, MA.  The 1J901 has averaged one cable failure per year for the past three years and has been a Massachusetts poor performing</v>
          </cell>
          <cell r="V3528" t="str">
            <v xml:space="preserve">  </v>
          </cell>
          <cell r="W3528" t="str">
            <v xml:space="preserve">  </v>
          </cell>
          <cell r="X3528" t="str">
            <v>Asset Owner-Dist</v>
          </cell>
          <cell r="Y3528" t="str">
            <v>44655310E</v>
          </cell>
          <cell r="Z3528" t="str">
            <v>MAE1000 - MA Electric Distribution PC</v>
          </cell>
          <cell r="AA3528" t="str">
            <v>NONE</v>
          </cell>
          <cell r="AB3528" t="str">
            <v>SUB #1 HUMPHREY, SWAMPSCOTT</v>
          </cell>
          <cell r="AE3528">
            <v>0</v>
          </cell>
          <cell r="AK3528">
            <v>41521</v>
          </cell>
        </row>
        <row r="3529">
          <cell r="A3529" t="str">
            <v>C046787</v>
          </cell>
          <cell r="B3529">
            <v>5310</v>
          </cell>
          <cell r="D3529" t="str">
            <v>Shrewsbury Sub 306 - D.Line Work</v>
          </cell>
          <cell r="E3529" t="str">
            <v>P_Electric Distribution Line MA</v>
          </cell>
          <cell r="G3529" t="str">
            <v>35</v>
          </cell>
          <cell r="H3529" t="str">
            <v>NONE</v>
          </cell>
          <cell r="I3529" t="str">
            <v>DUNNELLS, MATTHEW</v>
          </cell>
          <cell r="J3529" t="str">
            <v>System Capacity &amp; Performance</v>
          </cell>
          <cell r="K3529" t="str">
            <v>D_Non-REP LINE OTHER</v>
          </cell>
          <cell r="L3529" t="str">
            <v>Load Relief</v>
          </cell>
          <cell r="M3529" t="str">
            <v>Specific</v>
          </cell>
          <cell r="O3529" t="str">
            <v>initiated</v>
          </cell>
          <cell r="P3529">
            <v>11963</v>
          </cell>
          <cell r="R3529">
            <v>41264.504513888889</v>
          </cell>
          <cell r="S3529" t="str">
            <v>HOLDEH</v>
          </cell>
          <cell r="U3529" t="str">
            <v>D.Line Work at Shrewsbury</v>
          </cell>
          <cell r="V3529" t="str">
            <v xml:space="preserve">  </v>
          </cell>
          <cell r="W3529" t="str">
            <v xml:space="preserve">  </v>
          </cell>
          <cell r="X3529" t="str">
            <v>Asset Owner-Dist</v>
          </cell>
          <cell r="Y3529" t="str">
            <v>44655310E</v>
          </cell>
          <cell r="Z3529" t="str">
            <v>MAE1000 - MA Electric Distribution PC</v>
          </cell>
          <cell r="AA3529" t="str">
            <v>NONE</v>
          </cell>
          <cell r="AB3529" t="str">
            <v>SUB #306 SHREWSBURY, SHREWSBURY</v>
          </cell>
          <cell r="AC3529" t="str">
            <v>A0 C0 X0</v>
          </cell>
          <cell r="AE3529">
            <v>0</v>
          </cell>
        </row>
        <row r="3530">
          <cell r="A3530" t="str">
            <v>C046788</v>
          </cell>
          <cell r="B3530">
            <v>5310</v>
          </cell>
          <cell r="C3530" t="str">
            <v>Distribution - NE South</v>
          </cell>
          <cell r="D3530" t="str">
            <v>Woodland Ave Sub Retirement</v>
          </cell>
          <cell r="E3530" t="str">
            <v>P_Electric Distribution Sub MA</v>
          </cell>
          <cell r="G3530" t="str">
            <v>24</v>
          </cell>
          <cell r="H3530" t="str">
            <v>19</v>
          </cell>
          <cell r="I3530" t="str">
            <v>NEARY, ALEXANDER</v>
          </cell>
          <cell r="J3530" t="str">
            <v>Asset Condition</v>
          </cell>
          <cell r="K3530" t="str">
            <v>D_REP-Substation Asset Replacement</v>
          </cell>
          <cell r="L3530" t="str">
            <v>Asset Replacement</v>
          </cell>
          <cell r="M3530" t="str">
            <v>Specific</v>
          </cell>
          <cell r="N3530" t="str">
            <v>Substation Asset Replacement</v>
          </cell>
          <cell r="O3530" t="str">
            <v>open</v>
          </cell>
          <cell r="P3530">
            <v>12759</v>
          </cell>
          <cell r="R3530">
            <v>41264.504513888889</v>
          </cell>
          <cell r="S3530" t="str">
            <v>HOLDEH</v>
          </cell>
          <cell r="U3530" t="str">
            <v>Remove all substation equipment and retire Woodland Ave substation following the conversion of the Woodland 29J1</v>
          </cell>
          <cell r="V3530" t="str">
            <v>This project depends on the prior completion of C036562 Woodland Sub Conversion.</v>
          </cell>
          <cell r="W3530" t="str">
            <v xml:space="preserve">  </v>
          </cell>
          <cell r="X3530" t="str">
            <v>Asset Owner-Dist</v>
          </cell>
          <cell r="Y3530" t="str">
            <v>44655310E</v>
          </cell>
          <cell r="Z3530" t="str">
            <v>MAE1000 - MA Electric Distribution PC</v>
          </cell>
          <cell r="AA3530" t="str">
            <v>NONE</v>
          </cell>
          <cell r="AB3530" t="str">
            <v>WOODLAND AVENUE UNIT 29, BROCKTON 1</v>
          </cell>
          <cell r="AC3530" t="str">
            <v>A0 C0 X0</v>
          </cell>
          <cell r="AE3530">
            <v>3</v>
          </cell>
          <cell r="AF3530" t="str">
            <v>3</v>
          </cell>
          <cell r="AG3530">
            <v>41624</v>
          </cell>
          <cell r="AH3530">
            <v>90000</v>
          </cell>
        </row>
        <row r="3531">
          <cell r="A3531" t="str">
            <v>C046789</v>
          </cell>
          <cell r="B3531">
            <v>5310</v>
          </cell>
          <cell r="D3531" t="str">
            <v>MBI Fiber Make Ready Construction P</v>
          </cell>
          <cell r="E3531" t="str">
            <v>P_Electric Distribution Line MA</v>
          </cell>
          <cell r="G3531" t="str">
            <v>50</v>
          </cell>
          <cell r="H3531" t="str">
            <v>15</v>
          </cell>
          <cell r="I3531" t="str">
            <v>LOMBARDI, EDWARD</v>
          </cell>
          <cell r="J3531" t="str">
            <v>Statutory/Regulatory</v>
          </cell>
          <cell r="K3531" t="str">
            <v>D_Non-REP LINE OTHER</v>
          </cell>
          <cell r="L3531" t="str">
            <v>3rd Party Attachments</v>
          </cell>
          <cell r="M3531" t="str">
            <v>Specific</v>
          </cell>
          <cell r="O3531" t="str">
            <v>cancelled</v>
          </cell>
          <cell r="P3531">
            <v>12775</v>
          </cell>
          <cell r="R3531">
            <v>41264.504513888889</v>
          </cell>
          <cell r="S3531" t="str">
            <v>HOLDEH</v>
          </cell>
          <cell r="U3531" t="str">
            <v>This project request is for the make ready construction and oversight of the Massachusetts Broadband Initiative Stimulus Fiber Optic Project located in Western and Central Massachusetts areas. Approximately 13K poles will be applied f</v>
          </cell>
          <cell r="V3531" t="str">
            <v xml:space="preserve">  </v>
          </cell>
          <cell r="W3531" t="str">
            <v xml:space="preserve">  </v>
          </cell>
          <cell r="X3531" t="str">
            <v>Asset Owner-Dist</v>
          </cell>
          <cell r="Y3531" t="str">
            <v>44655310E</v>
          </cell>
          <cell r="Z3531" t="str">
            <v>MAE1000 - MA Electric Distribution PC</v>
          </cell>
          <cell r="AA3531" t="str">
            <v>NONE</v>
          </cell>
          <cell r="AB3531" t="str">
            <v xml:space="preserve">COMPANY 5310 LEVEL ELECT DIST </v>
          </cell>
          <cell r="AE3531">
            <v>0</v>
          </cell>
          <cell r="AK3531">
            <v>41491</v>
          </cell>
        </row>
        <row r="3532">
          <cell r="A3532" t="str">
            <v>C046793</v>
          </cell>
          <cell r="B3532">
            <v>5310</v>
          </cell>
          <cell r="C3532" t="str">
            <v>Massachusetts - East</v>
          </cell>
          <cell r="D3532" t="str">
            <v>336W3 load relief via new 336W5 fee</v>
          </cell>
          <cell r="E3532" t="str">
            <v>P_Electric Distribution Line MA</v>
          </cell>
          <cell r="G3532" t="str">
            <v>30</v>
          </cell>
          <cell r="H3532" t="str">
            <v>13</v>
          </cell>
          <cell r="I3532" t="str">
            <v>THOMPSON, JOHN</v>
          </cell>
          <cell r="J3532" t="str">
            <v>System Capacity &amp; Performance</v>
          </cell>
          <cell r="K3532" t="str">
            <v>D_Non-REP HUF</v>
          </cell>
          <cell r="L3532" t="str">
            <v>Load Relief</v>
          </cell>
          <cell r="M3532" t="str">
            <v>Specific</v>
          </cell>
          <cell r="N3532" t="str">
            <v>HUF/Feeder Health Review</v>
          </cell>
          <cell r="O3532" t="str">
            <v>cancelled</v>
          </cell>
          <cell r="P3532">
            <v>11948</v>
          </cell>
          <cell r="R3532">
            <v>41264.504513888889</v>
          </cell>
          <cell r="S3532" t="str">
            <v>HOLDEH</v>
          </cell>
          <cell r="U3532" t="str">
            <v>Line work for the 336W3 load relief</v>
          </cell>
          <cell r="V3532" t="str">
            <v xml:space="preserve">  </v>
          </cell>
          <cell r="W3532" t="str">
            <v xml:space="preserve">  </v>
          </cell>
          <cell r="X3532" t="str">
            <v>Asset Owner-Dist</v>
          </cell>
          <cell r="Y3532" t="str">
            <v>44655310E</v>
          </cell>
          <cell r="Z3532" t="str">
            <v>MAE1000 - MA Electric Distribution PC</v>
          </cell>
          <cell r="AA3532" t="str">
            <v>NONE</v>
          </cell>
          <cell r="AB3532" t="str">
            <v>MASS PLANT - MA 5310 - MAE1000</v>
          </cell>
          <cell r="AE3532">
            <v>0</v>
          </cell>
          <cell r="AK3532">
            <v>41422</v>
          </cell>
        </row>
        <row r="3533">
          <cell r="A3533" t="str">
            <v>C046794</v>
          </cell>
          <cell r="B3533">
            <v>5310</v>
          </cell>
          <cell r="C3533" t="str">
            <v>Massachusetts - East</v>
          </cell>
          <cell r="D3533" t="str">
            <v>335W1 Load Relief</v>
          </cell>
          <cell r="E3533" t="str">
            <v>P_Electric Distribution Line MA</v>
          </cell>
          <cell r="G3533" t="str">
            <v>30</v>
          </cell>
          <cell r="H3533" t="str">
            <v>13</v>
          </cell>
          <cell r="I3533" t="str">
            <v>THOMPSON, JOHN</v>
          </cell>
          <cell r="J3533" t="str">
            <v>System Capacity &amp; Performance</v>
          </cell>
          <cell r="K3533" t="str">
            <v>D_Non-REP HUF</v>
          </cell>
          <cell r="L3533" t="str">
            <v>Load Relief</v>
          </cell>
          <cell r="M3533" t="str">
            <v>Specific</v>
          </cell>
          <cell r="N3533" t="str">
            <v>HUF/Feeder Health Review</v>
          </cell>
          <cell r="O3533" t="str">
            <v>cancelled</v>
          </cell>
          <cell r="P3533">
            <v>11953</v>
          </cell>
          <cell r="R3533">
            <v>41264.504513888889</v>
          </cell>
          <cell r="S3533" t="str">
            <v>HOLDEH</v>
          </cell>
          <cell r="U3533" t="str">
            <v>Provide load relief to the 335W1 feeder.</v>
          </cell>
          <cell r="V3533" t="str">
            <v xml:space="preserve">  </v>
          </cell>
          <cell r="W3533" t="str">
            <v xml:space="preserve">  </v>
          </cell>
          <cell r="X3533" t="str">
            <v>Asset Owner-Dist</v>
          </cell>
          <cell r="Y3533" t="str">
            <v>44655310E</v>
          </cell>
          <cell r="Z3533" t="str">
            <v>MAE1000 - MA Electric Distribution PC</v>
          </cell>
          <cell r="AA3533" t="str">
            <v>NONE</v>
          </cell>
          <cell r="AB3533" t="str">
            <v>MASS PLANT - MA 5310 - MAE1000</v>
          </cell>
          <cell r="AE3533">
            <v>0</v>
          </cell>
          <cell r="AK3533">
            <v>41422</v>
          </cell>
        </row>
        <row r="3534">
          <cell r="A3534" t="str">
            <v>C046795</v>
          </cell>
          <cell r="B3534">
            <v>5310</v>
          </cell>
          <cell r="C3534" t="str">
            <v>Massachusetts - East</v>
          </cell>
          <cell r="D3534" t="str">
            <v>320W2 Load Relief</v>
          </cell>
          <cell r="E3534" t="str">
            <v>P_Electric Distribution Line MA</v>
          </cell>
          <cell r="G3534" t="str">
            <v>30</v>
          </cell>
          <cell r="H3534" t="str">
            <v>13</v>
          </cell>
          <cell r="I3534" t="str">
            <v>THOMPSON, JOHN</v>
          </cell>
          <cell r="J3534" t="str">
            <v>System Capacity &amp; Performance</v>
          </cell>
          <cell r="K3534" t="str">
            <v>D_Non-REP HUF</v>
          </cell>
          <cell r="L3534" t="str">
            <v>Load Relief</v>
          </cell>
          <cell r="M3534" t="str">
            <v>Specific</v>
          </cell>
          <cell r="N3534" t="str">
            <v>HUF/Feeder Health Review</v>
          </cell>
          <cell r="O3534" t="str">
            <v>cancelled</v>
          </cell>
          <cell r="P3534">
            <v>11954</v>
          </cell>
          <cell r="R3534">
            <v>41264.504513888889</v>
          </cell>
          <cell r="S3534" t="str">
            <v>HOLDEH</v>
          </cell>
          <cell r="U3534" t="str">
            <v>This work will provide load relief to the Whitins Pond 320W2 feeder.</v>
          </cell>
          <cell r="V3534" t="str">
            <v xml:space="preserve">  </v>
          </cell>
          <cell r="W3534" t="str">
            <v xml:space="preserve">  </v>
          </cell>
          <cell r="X3534" t="str">
            <v>Asset Owner-Dist</v>
          </cell>
          <cell r="Y3534" t="str">
            <v>44655310E</v>
          </cell>
          <cell r="Z3534" t="str">
            <v>MAE1000 - MA Electric Distribution PC</v>
          </cell>
          <cell r="AA3534" t="str">
            <v>NONE</v>
          </cell>
          <cell r="AB3534" t="str">
            <v>MASS PLANT - MA 5310 - MAE1000</v>
          </cell>
          <cell r="AE3534">
            <v>0</v>
          </cell>
          <cell r="AK3534">
            <v>41422</v>
          </cell>
        </row>
        <row r="3535">
          <cell r="A3535" t="str">
            <v>C046797</v>
          </cell>
          <cell r="B3535">
            <v>5310</v>
          </cell>
          <cell r="C3535" t="str">
            <v>Massachusetts - East</v>
          </cell>
          <cell r="D3535" t="str">
            <v>320W3 load relief</v>
          </cell>
          <cell r="E3535" t="str">
            <v>P_Electric Distribution Line MA</v>
          </cell>
          <cell r="G3535" t="str">
            <v>30</v>
          </cell>
          <cell r="H3535" t="str">
            <v>13</v>
          </cell>
          <cell r="I3535" t="str">
            <v>THOMPSON, JOHN</v>
          </cell>
          <cell r="J3535" t="str">
            <v>System Capacity &amp; Performance</v>
          </cell>
          <cell r="K3535" t="str">
            <v>D_Non-REP HUF</v>
          </cell>
          <cell r="L3535" t="str">
            <v>Load Relief</v>
          </cell>
          <cell r="M3535" t="str">
            <v>Specific</v>
          </cell>
          <cell r="N3535" t="str">
            <v>HUF/Feeder Health Review</v>
          </cell>
          <cell r="O3535" t="str">
            <v>cancelled</v>
          </cell>
          <cell r="P3535">
            <v>11946</v>
          </cell>
          <cell r="R3535">
            <v>41264.504513888889</v>
          </cell>
          <cell r="S3535" t="str">
            <v>HOLDEH</v>
          </cell>
          <cell r="U3535" t="str">
            <v>Provide load relief to the 320W3 feeder which is projected to exceed its summer normal rating in 2019.</v>
          </cell>
          <cell r="V3535" t="str">
            <v xml:space="preserve">  </v>
          </cell>
          <cell r="W3535" t="str">
            <v xml:space="preserve">  </v>
          </cell>
          <cell r="X3535" t="str">
            <v>Asset Owner-Dist</v>
          </cell>
          <cell r="Y3535" t="str">
            <v>44655310E</v>
          </cell>
          <cell r="Z3535" t="str">
            <v>MAE1000 - MA Electric Distribution PC</v>
          </cell>
          <cell r="AA3535" t="str">
            <v>NONE</v>
          </cell>
          <cell r="AB3535" t="str">
            <v>MASS PLANT - MA 5310 - MAE1000</v>
          </cell>
          <cell r="AE3535">
            <v>0</v>
          </cell>
          <cell r="AK3535">
            <v>41438</v>
          </cell>
        </row>
        <row r="3536">
          <cell r="A3536" t="str">
            <v>C046799</v>
          </cell>
          <cell r="B3536">
            <v>5310</v>
          </cell>
          <cell r="C3536" t="str">
            <v>Massachusetts - East</v>
          </cell>
          <cell r="D3536" t="str">
            <v>Northbridge-Add new 320W4 to reliev</v>
          </cell>
          <cell r="E3536" t="str">
            <v>P_Electric Distribution Line MA</v>
          </cell>
          <cell r="G3536" t="str">
            <v>37</v>
          </cell>
          <cell r="H3536" t="str">
            <v>18</v>
          </cell>
          <cell r="I3536" t="str">
            <v>BARYS, FRANCIS R</v>
          </cell>
          <cell r="J3536" t="str">
            <v>System Capacity &amp; Performance</v>
          </cell>
          <cell r="K3536" t="str">
            <v>D_Non-REP HUF</v>
          </cell>
          <cell r="L3536" t="str">
            <v>Load Relief</v>
          </cell>
          <cell r="M3536" t="str">
            <v>Specific</v>
          </cell>
          <cell r="O3536" t="str">
            <v>initiated</v>
          </cell>
          <cell r="P3536">
            <v>11927</v>
          </cell>
          <cell r="R3536">
            <v>41264.504513888889</v>
          </cell>
          <cell r="S3536" t="str">
            <v>HOLDEH</v>
          </cell>
          <cell r="U3536" t="str">
            <v>Add new double circuit pole line with 320W4 and future 320W6 1475' with 477 AL spacer cable from Whitin Pond Sub across Mumford River to The Shop at Whitinsville, continue 800' in UG with 1000 CU EPR cable to riser near Water St, cont</v>
          </cell>
          <cell r="V3536" t="str">
            <v xml:space="preserve">  </v>
          </cell>
          <cell r="W3536" t="str">
            <v xml:space="preserve">  </v>
          </cell>
          <cell r="X3536" t="str">
            <v>Asset Owner-Dist</v>
          </cell>
          <cell r="Y3536" t="str">
            <v>44655310E</v>
          </cell>
          <cell r="Z3536" t="str">
            <v>MAE1000 - MA Electric Distribution PC</v>
          </cell>
          <cell r="AA3536" t="str">
            <v>NONE</v>
          </cell>
          <cell r="AB3536" t="str">
            <v>MASS PLANT - MA 5310 - MAE1000</v>
          </cell>
          <cell r="AC3536" t="str">
            <v>A0 C0 X0</v>
          </cell>
          <cell r="AE3536">
            <v>0</v>
          </cell>
        </row>
        <row r="3537">
          <cell r="A3537" t="str">
            <v>C046800</v>
          </cell>
          <cell r="B3537">
            <v>5310</v>
          </cell>
          <cell r="C3537" t="str">
            <v>Massachusetts - East</v>
          </cell>
          <cell r="D3537" t="str">
            <v>Reconductor North Main St, Uxbridge</v>
          </cell>
          <cell r="E3537" t="str">
            <v>P_Electric Distribution Line MA</v>
          </cell>
          <cell r="G3537" t="str">
            <v>30</v>
          </cell>
          <cell r="H3537" t="str">
            <v>13</v>
          </cell>
          <cell r="I3537" t="str">
            <v>BARYS, FRANCIS R</v>
          </cell>
          <cell r="J3537" t="str">
            <v>System Capacity &amp; Performance</v>
          </cell>
          <cell r="K3537" t="str">
            <v>D_Non-REP HUF</v>
          </cell>
          <cell r="L3537" t="str">
            <v>Load Relief</v>
          </cell>
          <cell r="M3537" t="str">
            <v>Specific</v>
          </cell>
          <cell r="N3537" t="str">
            <v>HUF/Feeder Health Review</v>
          </cell>
          <cell r="O3537" t="str">
            <v>initiated</v>
          </cell>
          <cell r="P3537">
            <v>11929</v>
          </cell>
          <cell r="R3537">
            <v>41264.504513888889</v>
          </cell>
          <cell r="S3537" t="str">
            <v>HOLDEH</v>
          </cell>
          <cell r="U3537" t="str">
            <v>Reconductor 6400 feet of 1/0 to 477 spacer cable from pole 1 to pole 63 North Main St in Uxbridge.</v>
          </cell>
          <cell r="V3537" t="str">
            <v xml:space="preserve">  </v>
          </cell>
          <cell r="W3537" t="str">
            <v xml:space="preserve">  </v>
          </cell>
          <cell r="X3537" t="str">
            <v>Asset Owner-Dist</v>
          </cell>
          <cell r="Y3537" t="str">
            <v>44655310E</v>
          </cell>
          <cell r="Z3537" t="str">
            <v>MAE1000 - MA Electric Distribution PC</v>
          </cell>
          <cell r="AA3537" t="str">
            <v>NONE</v>
          </cell>
          <cell r="AB3537" t="str">
            <v>MASS PLANT - MA 5310 - MAE1000</v>
          </cell>
          <cell r="AC3537" t="str">
            <v>A0 C0 X0</v>
          </cell>
          <cell r="AE3537">
            <v>0</v>
          </cell>
        </row>
        <row r="3538">
          <cell r="A3538" t="str">
            <v>C046801</v>
          </cell>
          <cell r="B3538">
            <v>5310</v>
          </cell>
          <cell r="C3538" t="str">
            <v>Massachusetts - East</v>
          </cell>
          <cell r="D3538" t="str">
            <v>Install feeder tie between the 321W</v>
          </cell>
          <cell r="E3538" t="str">
            <v>P_Electric Distribution Line MA</v>
          </cell>
          <cell r="G3538" t="str">
            <v>30</v>
          </cell>
          <cell r="H3538" t="str">
            <v>13</v>
          </cell>
          <cell r="I3538" t="str">
            <v>THOMPSON, JOHN</v>
          </cell>
          <cell r="J3538" t="str">
            <v>System Capacity &amp; Performance</v>
          </cell>
          <cell r="K3538" t="str">
            <v>D_Non-REP HUF</v>
          </cell>
          <cell r="L3538" t="str">
            <v>Load Relief</v>
          </cell>
          <cell r="M3538" t="str">
            <v>Specific</v>
          </cell>
          <cell r="N3538" t="str">
            <v>HUF/Feeder Health Review</v>
          </cell>
          <cell r="O3538" t="str">
            <v>cancelled</v>
          </cell>
          <cell r="P3538">
            <v>11931</v>
          </cell>
          <cell r="R3538">
            <v>41264.504513888889</v>
          </cell>
          <cell r="S3538" t="str">
            <v>HOLDEH</v>
          </cell>
          <cell r="U3538" t="str">
            <v>Install a feeder tie between the Uxbridge 321W9 and the Riverside 108W53 feeders.</v>
          </cell>
          <cell r="V3538" t="str">
            <v xml:space="preserve">  </v>
          </cell>
          <cell r="W3538" t="str">
            <v xml:space="preserve">  </v>
          </cell>
          <cell r="X3538" t="str">
            <v>Asset Owner-Dist</v>
          </cell>
          <cell r="Y3538" t="str">
            <v>44655310E</v>
          </cell>
          <cell r="Z3538" t="str">
            <v>MAE1000 - MA Electric Distribution PC</v>
          </cell>
          <cell r="AA3538" t="str">
            <v>NONE</v>
          </cell>
          <cell r="AB3538" t="str">
            <v>MASS PLANT - MA 5310 - MAE1000</v>
          </cell>
          <cell r="AE3538">
            <v>0</v>
          </cell>
          <cell r="AK3538">
            <v>41422</v>
          </cell>
        </row>
        <row r="3539">
          <cell r="A3539" t="str">
            <v>C046802</v>
          </cell>
          <cell r="B3539">
            <v>5310</v>
          </cell>
          <cell r="C3539" t="str">
            <v>Massachusetts - West</v>
          </cell>
          <cell r="D3539" t="str">
            <v>Lawrence #2 13 kV Sub Equipment-Sub</v>
          </cell>
          <cell r="E3539" t="str">
            <v>P_Electric Distribution Sub MA</v>
          </cell>
          <cell r="G3539" t="str">
            <v>34</v>
          </cell>
          <cell r="H3539" t="str">
            <v>27</v>
          </cell>
          <cell r="I3539" t="str">
            <v>SAENZ, JENNY</v>
          </cell>
          <cell r="J3539" t="str">
            <v>Asset Condition</v>
          </cell>
          <cell r="K3539" t="str">
            <v>D_REP-Indoor Substation Replacement</v>
          </cell>
          <cell r="L3539" t="str">
            <v>Asset Replacement</v>
          </cell>
          <cell r="M3539" t="str">
            <v>Specific</v>
          </cell>
          <cell r="N3539" t="str">
            <v>Substation Asset Replacement</v>
          </cell>
          <cell r="O3539" t="str">
            <v>initiated</v>
          </cell>
          <cell r="P3539">
            <v>11903</v>
          </cell>
          <cell r="R3539">
            <v>41264.504513888889</v>
          </cell>
          <cell r="S3539" t="str">
            <v>HOLDEH</v>
          </cell>
          <cell r="U3539" t="str">
            <v>Replace or modify indoor substation circuit breakers and other equipment as determined. Replace all electro-mechanical relays.</v>
          </cell>
          <cell r="V3539" t="str">
            <v xml:space="preserve">  </v>
          </cell>
          <cell r="W3539" t="str">
            <v xml:space="preserve">  </v>
          </cell>
          <cell r="X3539" t="str">
            <v>Asset Owner-Dist</v>
          </cell>
          <cell r="Y3539" t="str">
            <v>44655310E</v>
          </cell>
          <cell r="Z3539" t="str">
            <v>MAE1000 - MA Electric Distribution PC</v>
          </cell>
          <cell r="AA3539" t="str">
            <v>NONE</v>
          </cell>
          <cell r="AB3539" t="str">
            <v>SUB #2 LAWRENCE - COMMON STREET, LA</v>
          </cell>
          <cell r="AC3539" t="str">
            <v>A0 C0 X0</v>
          </cell>
          <cell r="AE3539">
            <v>0</v>
          </cell>
        </row>
        <row r="3540">
          <cell r="A3540" t="str">
            <v>C046803</v>
          </cell>
          <cell r="B3540">
            <v>5310</v>
          </cell>
          <cell r="C3540" t="str">
            <v>Massachusetts - West</v>
          </cell>
          <cell r="D3540" t="str">
            <v>Lawrence #2 13 kV Sub Equipment-D L</v>
          </cell>
          <cell r="E3540" t="str">
            <v>P_Electric Distribution Line MA</v>
          </cell>
          <cell r="G3540" t="str">
            <v>34</v>
          </cell>
          <cell r="H3540" t="str">
            <v>27</v>
          </cell>
          <cell r="I3540" t="str">
            <v>SAENZ, JENNY</v>
          </cell>
          <cell r="J3540" t="str">
            <v>Asset Condition</v>
          </cell>
          <cell r="K3540" t="str">
            <v>D_Non-REP SUB OTHER</v>
          </cell>
          <cell r="L3540" t="str">
            <v>Asset Replacement</v>
          </cell>
          <cell r="M3540" t="str">
            <v>Specific</v>
          </cell>
          <cell r="N3540" t="str">
            <v>Substation Asset Replacement</v>
          </cell>
          <cell r="O3540" t="str">
            <v>initiated</v>
          </cell>
          <cell r="P3540">
            <v>11904</v>
          </cell>
          <cell r="R3540">
            <v>41264.504513888889</v>
          </cell>
          <cell r="S3540" t="str">
            <v>HOLDEH</v>
          </cell>
          <cell r="U3540" t="str">
            <v>Line work associated with Lawrence#2 13kV substation work</v>
          </cell>
          <cell r="V3540" t="str">
            <v xml:space="preserve">  </v>
          </cell>
          <cell r="W3540" t="str">
            <v xml:space="preserve">  </v>
          </cell>
          <cell r="X3540" t="str">
            <v>Asset Owner-Dist</v>
          </cell>
          <cell r="Y3540" t="str">
            <v>44655310E</v>
          </cell>
          <cell r="Z3540" t="str">
            <v>MAE1000 - MA Electric Distribution PC</v>
          </cell>
          <cell r="AA3540" t="str">
            <v>NONE</v>
          </cell>
          <cell r="AB3540" t="str">
            <v>SUB #2 LAWRENCE - COMMON STREET, LA</v>
          </cell>
          <cell r="AC3540" t="str">
            <v>A0 C0 X0</v>
          </cell>
          <cell r="AE3540">
            <v>0</v>
          </cell>
        </row>
        <row r="3541">
          <cell r="A3541" t="str">
            <v>C046804</v>
          </cell>
          <cell r="B3541">
            <v>5310</v>
          </cell>
          <cell r="C3541" t="str">
            <v>Massachusetts - West</v>
          </cell>
          <cell r="D3541" t="str">
            <v>Lawrence #2 4 kV Sub Equipment-D Li</v>
          </cell>
          <cell r="E3541" t="str">
            <v>P_Electric Distribution Line MA</v>
          </cell>
          <cell r="G3541" t="str">
            <v>41</v>
          </cell>
          <cell r="H3541" t="str">
            <v>27</v>
          </cell>
          <cell r="I3541" t="str">
            <v>SAENZ, JENNY</v>
          </cell>
          <cell r="J3541" t="str">
            <v>Asset Condition</v>
          </cell>
          <cell r="K3541" t="str">
            <v>D_REP-Indoor Substation Replacement</v>
          </cell>
          <cell r="L3541" t="str">
            <v>Asset Replacement</v>
          </cell>
          <cell r="M3541" t="str">
            <v>Specific</v>
          </cell>
          <cell r="N3541" t="str">
            <v>Substation Asset Replacement</v>
          </cell>
          <cell r="O3541" t="str">
            <v>initiated</v>
          </cell>
          <cell r="P3541">
            <v>11905</v>
          </cell>
          <cell r="R3541">
            <v>41264.504513888889</v>
          </cell>
          <cell r="S3541" t="str">
            <v>HOLDEH</v>
          </cell>
          <cell r="U3541" t="str">
            <v>Line work associated with Lawrence#2 4kV substation work</v>
          </cell>
          <cell r="V3541" t="str">
            <v xml:space="preserve">  </v>
          </cell>
          <cell r="W3541" t="str">
            <v xml:space="preserve">  </v>
          </cell>
          <cell r="X3541" t="str">
            <v>Asset Owner-Dist</v>
          </cell>
          <cell r="Y3541" t="str">
            <v>44655310E</v>
          </cell>
          <cell r="Z3541" t="str">
            <v>MAE1000 - MA Electric Distribution PC</v>
          </cell>
          <cell r="AA3541" t="str">
            <v>NONE</v>
          </cell>
          <cell r="AB3541" t="str">
            <v>SUB #2 LAWRENCE - COMMON STREET, LA</v>
          </cell>
          <cell r="AC3541" t="str">
            <v>A0 C0 X0</v>
          </cell>
          <cell r="AE3541">
            <v>0</v>
          </cell>
        </row>
        <row r="3542">
          <cell r="A3542" t="str">
            <v>C046805</v>
          </cell>
          <cell r="B3542">
            <v>5310</v>
          </cell>
          <cell r="C3542" t="str">
            <v>Massachusetts - West</v>
          </cell>
          <cell r="D3542" t="str">
            <v>Pine Banks 67J1 Spacer Reconductori</v>
          </cell>
          <cell r="E3542" t="str">
            <v>P_Electric Distribution Line MA</v>
          </cell>
          <cell r="G3542" t="str">
            <v>31</v>
          </cell>
          <cell r="H3542" t="str">
            <v>11</v>
          </cell>
          <cell r="I3542" t="str">
            <v>PERICOLA, STEVEN</v>
          </cell>
          <cell r="J3542" t="str">
            <v>System Capacity &amp; Performance</v>
          </cell>
          <cell r="K3542" t="str">
            <v>D_Non-REP LINE OTHER</v>
          </cell>
          <cell r="L3542" t="str">
            <v>Load Relief</v>
          </cell>
          <cell r="M3542" t="str">
            <v>Specific</v>
          </cell>
          <cell r="O3542" t="str">
            <v>initiated</v>
          </cell>
          <cell r="P3542">
            <v>11921</v>
          </cell>
          <cell r="R3542">
            <v>41264.504513888889</v>
          </cell>
          <cell r="S3542" t="str">
            <v>HOLDEH</v>
          </cell>
          <cell r="U3542" t="str">
            <v>Reconductor all 336 space cable with 477 scpace cable on 67J1 to increase its rating. Replace from Pole 2429 Washington St Melrose to Pole4719 Glenwood St Malden</v>
          </cell>
          <cell r="V3542" t="str">
            <v xml:space="preserve">  </v>
          </cell>
          <cell r="W3542" t="str">
            <v xml:space="preserve">  </v>
          </cell>
          <cell r="X3542" t="str">
            <v>Asset Owner-Dist</v>
          </cell>
          <cell r="Y3542" t="str">
            <v>44655310E</v>
          </cell>
          <cell r="Z3542" t="str">
            <v>MAE1000 - MA Electric Distribution PC</v>
          </cell>
          <cell r="AA3542" t="str">
            <v>NONE</v>
          </cell>
          <cell r="AB3542" t="str">
            <v>MASS PLANT - MA 5310 - MAE1000</v>
          </cell>
          <cell r="AC3542" t="str">
            <v>A0 C0 X0</v>
          </cell>
          <cell r="AE3542">
            <v>0</v>
          </cell>
        </row>
        <row r="3543">
          <cell r="A3543" t="str">
            <v>C046807</v>
          </cell>
          <cell r="B3543">
            <v>5310</v>
          </cell>
          <cell r="C3543" t="str">
            <v>Massachusetts - West</v>
          </cell>
          <cell r="D3543" t="str">
            <v>Lawrence #1 13 kV Sub Equipment-D L</v>
          </cell>
          <cell r="E3543" t="str">
            <v>P_Electric Distribution Line MA</v>
          </cell>
          <cell r="G3543" t="str">
            <v>41</v>
          </cell>
          <cell r="H3543" t="str">
            <v>27</v>
          </cell>
          <cell r="I3543" t="str">
            <v>Saenz, Jenny</v>
          </cell>
          <cell r="J3543" t="str">
            <v>Asset Condition</v>
          </cell>
          <cell r="K3543" t="str">
            <v>D_REP-Indoor Substation Replacement</v>
          </cell>
          <cell r="L3543" t="str">
            <v>Asset Replacement</v>
          </cell>
          <cell r="M3543" t="str">
            <v>Specific</v>
          </cell>
          <cell r="N3543" t="str">
            <v>Substation Asset Replacement</v>
          </cell>
          <cell r="O3543" t="str">
            <v>initiated</v>
          </cell>
          <cell r="P3543">
            <v>11899</v>
          </cell>
          <cell r="R3543">
            <v>41264.504513888889</v>
          </cell>
          <cell r="S3543" t="str">
            <v>HOLDEH</v>
          </cell>
          <cell r="U3543" t="str">
            <v>Line work associated with Lawrence#1 13kV Sub work.</v>
          </cell>
          <cell r="V3543" t="str">
            <v xml:space="preserve">  </v>
          </cell>
          <cell r="W3543" t="str">
            <v xml:space="preserve">  </v>
          </cell>
          <cell r="X3543" t="str">
            <v>Asset Owner-Dist</v>
          </cell>
          <cell r="Y3543" t="str">
            <v>44655310E</v>
          </cell>
          <cell r="Z3543" t="str">
            <v>MAE1000 - MA Electric Distribution PC</v>
          </cell>
          <cell r="AA3543" t="str">
            <v>NONE</v>
          </cell>
          <cell r="AB3543" t="str">
            <v>SUB #1 LAWRENCE - SOUTH CANAL STREE</v>
          </cell>
          <cell r="AC3543" t="str">
            <v>A0 C0 X0</v>
          </cell>
          <cell r="AE3543">
            <v>0</v>
          </cell>
        </row>
        <row r="3544">
          <cell r="A3544" t="str">
            <v>C046808</v>
          </cell>
          <cell r="B3544">
            <v>5310</v>
          </cell>
          <cell r="C3544" t="str">
            <v>Massachusetts - West</v>
          </cell>
          <cell r="D3544" t="str">
            <v>Lawrence #1 4 kV Sub Equipment-Sub</v>
          </cell>
          <cell r="E3544" t="str">
            <v>P_Electric Distribution Sub MA</v>
          </cell>
          <cell r="G3544" t="str">
            <v>34</v>
          </cell>
          <cell r="H3544" t="str">
            <v>27</v>
          </cell>
          <cell r="I3544" t="str">
            <v>SAENZ, JENNY</v>
          </cell>
          <cell r="J3544" t="str">
            <v>Asset Condition</v>
          </cell>
          <cell r="K3544" t="str">
            <v>D_REP-Indoor Substation Replacement</v>
          </cell>
          <cell r="L3544" t="str">
            <v>Asset Replacement</v>
          </cell>
          <cell r="M3544" t="str">
            <v>Specific</v>
          </cell>
          <cell r="N3544" t="str">
            <v>Substation Asset Replacement</v>
          </cell>
          <cell r="O3544" t="str">
            <v>initiated</v>
          </cell>
          <cell r="P3544">
            <v>11900</v>
          </cell>
          <cell r="R3544">
            <v>41264.504513888889</v>
          </cell>
          <cell r="S3544" t="str">
            <v>HOLDEH</v>
          </cell>
          <cell r="U3544" t="str">
            <v>Replace or modify indoor substation circuit breakers and other equipment as determined. Replace all 4 kV electro-mechanical relays.</v>
          </cell>
          <cell r="V3544" t="str">
            <v xml:space="preserve">  </v>
          </cell>
          <cell r="W3544" t="str">
            <v xml:space="preserve">  </v>
          </cell>
          <cell r="X3544" t="str">
            <v>Asset Owner-Dist</v>
          </cell>
          <cell r="Y3544" t="str">
            <v>44655310E</v>
          </cell>
          <cell r="Z3544" t="str">
            <v>MAE1000 - MA Electric Distribution PC</v>
          </cell>
          <cell r="AA3544" t="str">
            <v>NONE</v>
          </cell>
          <cell r="AB3544" t="str">
            <v>SUB #1 LAWRENCE - SOUTH CANAL STREE</v>
          </cell>
          <cell r="AC3544" t="str">
            <v>A0 C0 X0</v>
          </cell>
          <cell r="AE3544">
            <v>0</v>
          </cell>
        </row>
        <row r="3545">
          <cell r="A3545" t="str">
            <v>C046809</v>
          </cell>
          <cell r="B3545">
            <v>5310</v>
          </cell>
          <cell r="C3545" t="str">
            <v>Massachusetts - West</v>
          </cell>
          <cell r="D3545" t="str">
            <v>Lawrence #1 4 kV Sub Equipment-D Li</v>
          </cell>
          <cell r="E3545" t="str">
            <v>P_Electric Distribution Line MA</v>
          </cell>
          <cell r="G3545" t="str">
            <v>34</v>
          </cell>
          <cell r="H3545" t="str">
            <v>27</v>
          </cell>
          <cell r="I3545" t="str">
            <v>SAENZ, JENNY</v>
          </cell>
          <cell r="J3545" t="str">
            <v>Asset Condition</v>
          </cell>
          <cell r="K3545" t="str">
            <v>D_REP-Indoor Substation Replacement</v>
          </cell>
          <cell r="L3545" t="str">
            <v>Asset Replacement</v>
          </cell>
          <cell r="M3545" t="str">
            <v>Specific</v>
          </cell>
          <cell r="N3545" t="str">
            <v>Substation Asset Replacement</v>
          </cell>
          <cell r="O3545" t="str">
            <v>initiated</v>
          </cell>
          <cell r="P3545">
            <v>11902</v>
          </cell>
          <cell r="R3545">
            <v>41264.504513888889</v>
          </cell>
          <cell r="S3545" t="str">
            <v>HOLDEH</v>
          </cell>
          <cell r="U3545" t="str">
            <v>Line work associated with Lawrence#1 4kV substation work</v>
          </cell>
          <cell r="V3545" t="str">
            <v xml:space="preserve">  </v>
          </cell>
          <cell r="W3545" t="str">
            <v xml:space="preserve">  </v>
          </cell>
          <cell r="X3545" t="str">
            <v>Asset Owner-Dist</v>
          </cell>
          <cell r="Y3545" t="str">
            <v>44655310E</v>
          </cell>
          <cell r="Z3545" t="str">
            <v>MAE1000 - MA Electric Distribution PC</v>
          </cell>
          <cell r="AA3545" t="str">
            <v>NONE</v>
          </cell>
          <cell r="AB3545" t="str">
            <v>SUB #1 LAWRENCE - SOUTH CANAL STREE</v>
          </cell>
          <cell r="AC3545" t="str">
            <v>A0 C0 X0</v>
          </cell>
          <cell r="AE3545">
            <v>0</v>
          </cell>
        </row>
        <row r="3546">
          <cell r="A3546" t="str">
            <v>C046810</v>
          </cell>
          <cell r="B3546">
            <v>5310</v>
          </cell>
          <cell r="C3546" t="str">
            <v>Distribution - NE North</v>
          </cell>
          <cell r="D3546" t="str">
            <v>E Lynn Ducts Union Broad Humphrey 4</v>
          </cell>
          <cell r="E3546" t="str">
            <v>P_Electric Distribution Line MA</v>
          </cell>
          <cell r="F3546" t="str">
            <v>USSC-12-483 (DCIG1108P102-USSC-12-041)</v>
          </cell>
          <cell r="G3546" t="str">
            <v>41</v>
          </cell>
          <cell r="H3546" t="str">
            <v>23</v>
          </cell>
          <cell r="I3546" t="str">
            <v>HURLEY, KATHLEEN</v>
          </cell>
          <cell r="J3546" t="str">
            <v>Asset Condition</v>
          </cell>
          <cell r="K3546" t="str">
            <v>D_Non-REP LINE OTHER</v>
          </cell>
          <cell r="L3546" t="str">
            <v>Asset Replacement</v>
          </cell>
          <cell r="M3546" t="str">
            <v>Specific</v>
          </cell>
          <cell r="O3546" t="str">
            <v>open</v>
          </cell>
          <cell r="P3546">
            <v>11818</v>
          </cell>
          <cell r="R3546">
            <v>41264.504513888889</v>
          </cell>
          <cell r="S3546" t="str">
            <v>HOLDEH</v>
          </cell>
          <cell r="U3546" t="str">
            <v>Reconductor 4kV VC cable circuits in existing ducts.</v>
          </cell>
          <cell r="V3546" t="str">
            <v>C014549 $5.670M, CD00769 $8.620M and C046810 $0.410M</v>
          </cell>
          <cell r="W3546" t="str">
            <v xml:space="preserve">  </v>
          </cell>
          <cell r="X3546" t="str">
            <v>Asset Owner-Dist</v>
          </cell>
          <cell r="Y3546" t="str">
            <v>44655310E</v>
          </cell>
          <cell r="Z3546" t="str">
            <v>MAE1000 - MA Electric Distribution PC</v>
          </cell>
          <cell r="AA3546" t="str">
            <v>NONE</v>
          </cell>
          <cell r="AB3546" t="str">
            <v>MASS PLANT - MA 5310 - MAE1000</v>
          </cell>
          <cell r="AC3546" t="str">
            <v>A0 C0 X0</v>
          </cell>
          <cell r="AE3546">
            <v>1</v>
          </cell>
          <cell r="AF3546" t="str">
            <v>1</v>
          </cell>
          <cell r="AG3546">
            <v>41325</v>
          </cell>
          <cell r="AH3546">
            <v>410000</v>
          </cell>
          <cell r="AI3546" t="str">
            <v>1.10</v>
          </cell>
          <cell r="AJ3546" t="str">
            <v>1.10</v>
          </cell>
        </row>
        <row r="3547">
          <cell r="A3547" t="str">
            <v>C046812</v>
          </cell>
          <cell r="B3547">
            <v>5310</v>
          </cell>
          <cell r="C3547" t="str">
            <v>Massachusetts - West</v>
          </cell>
          <cell r="D3547" t="str">
            <v>E Lynn Ducts Humphrey Broad Sts 13k</v>
          </cell>
          <cell r="E3547" t="str">
            <v>P_Electric Distribution Line MA</v>
          </cell>
          <cell r="G3547" t="str">
            <v>45</v>
          </cell>
          <cell r="H3547" t="str">
            <v>22</v>
          </cell>
          <cell r="I3547" t="str">
            <v>HURLEY, KATHLEEN</v>
          </cell>
          <cell r="J3547" t="str">
            <v>Asset Condition</v>
          </cell>
          <cell r="K3547" t="str">
            <v>D_Non-REP LINE OTHER</v>
          </cell>
          <cell r="L3547" t="str">
            <v>Asset Replacement</v>
          </cell>
          <cell r="M3547" t="str">
            <v>Specific</v>
          </cell>
          <cell r="O3547" t="str">
            <v>initiated</v>
          </cell>
          <cell r="P3547">
            <v>11817</v>
          </cell>
          <cell r="R3547">
            <v>41264.504513888889</v>
          </cell>
          <cell r="S3547" t="str">
            <v>HOLDEH</v>
          </cell>
          <cell r="U3547" t="str">
            <v>13kV cable relocation work into new ductbank.</v>
          </cell>
          <cell r="V3547" t="str">
            <v xml:space="preserve">  </v>
          </cell>
          <cell r="W3547" t="str">
            <v xml:space="preserve">  </v>
          </cell>
          <cell r="X3547" t="str">
            <v>Asset Owner-Dist</v>
          </cell>
          <cell r="Y3547" t="str">
            <v>44655310E</v>
          </cell>
          <cell r="Z3547" t="str">
            <v>MAE1000 - MA Electric Distribution PC</v>
          </cell>
          <cell r="AA3547" t="str">
            <v>NONE</v>
          </cell>
          <cell r="AB3547" t="str">
            <v>MASS PLANT - MA 5310 - MAE1000</v>
          </cell>
          <cell r="AC3547" t="str">
            <v>A0 C0 X0</v>
          </cell>
          <cell r="AE3547">
            <v>0</v>
          </cell>
        </row>
        <row r="3548">
          <cell r="A3548" t="str">
            <v>C046813</v>
          </cell>
          <cell r="B3548">
            <v>5310</v>
          </cell>
          <cell r="C3548" t="str">
            <v>Massachusetts - West</v>
          </cell>
          <cell r="D3548" t="str">
            <v>Melrose#4 Reconfigure Substation</v>
          </cell>
          <cell r="E3548" t="str">
            <v>P_Electric Distribution Sub MA</v>
          </cell>
          <cell r="G3548" t="str">
            <v>34</v>
          </cell>
          <cell r="H3548" t="str">
            <v>23</v>
          </cell>
          <cell r="I3548" t="str">
            <v>PERICOLA, STEVEN</v>
          </cell>
          <cell r="J3548" t="str">
            <v>Asset Condition</v>
          </cell>
          <cell r="K3548" t="str">
            <v>D_Non-REP SUB OTHER</v>
          </cell>
          <cell r="L3548" t="str">
            <v>Asset Replacement</v>
          </cell>
          <cell r="M3548" t="str">
            <v>Specific</v>
          </cell>
          <cell r="O3548" t="str">
            <v>initiated</v>
          </cell>
          <cell r="P3548">
            <v>11789</v>
          </cell>
          <cell r="R3548">
            <v>41264.504513888889</v>
          </cell>
          <cell r="S3548" t="str">
            <v>HOLDEH</v>
          </cell>
          <cell r="U3548" t="str">
            <v>At Melrose #4, Remove 23/4kV and 4kV equipment and reconfigure 23kV equipment.</v>
          </cell>
          <cell r="V3548" t="str">
            <v xml:space="preserve">  </v>
          </cell>
          <cell r="W3548" t="str">
            <v xml:space="preserve">  </v>
          </cell>
          <cell r="X3548" t="str">
            <v>Asset Owner-Dist</v>
          </cell>
          <cell r="Y3548" t="str">
            <v>44655310E</v>
          </cell>
          <cell r="Z3548" t="str">
            <v>MAE1000 - MA Electric Distribution PC</v>
          </cell>
          <cell r="AA3548" t="str">
            <v>NONE</v>
          </cell>
          <cell r="AB3548" t="str">
            <v>SUB #4 MELROSE - UPHAM STREET, MELR</v>
          </cell>
          <cell r="AC3548" t="str">
            <v>A0 C0 X0</v>
          </cell>
          <cell r="AE3548">
            <v>0</v>
          </cell>
        </row>
        <row r="3549">
          <cell r="A3549" t="str">
            <v>C046814</v>
          </cell>
          <cell r="B3549">
            <v>5310</v>
          </cell>
          <cell r="C3549" t="str">
            <v>Massachusetts - West</v>
          </cell>
          <cell r="D3549" t="str">
            <v>Pine Banks #67 New 23/4kV Metal cla</v>
          </cell>
          <cell r="E3549" t="str">
            <v>P_Electric Distribution Sub MA</v>
          </cell>
          <cell r="G3549" t="str">
            <v>34</v>
          </cell>
          <cell r="H3549" t="str">
            <v>NONE</v>
          </cell>
          <cell r="I3549" t="str">
            <v>PERICOLA, STEVEN</v>
          </cell>
          <cell r="J3549" t="str">
            <v>Asset Condition</v>
          </cell>
          <cell r="K3549" t="str">
            <v>D_Non-REP SUB OTHER</v>
          </cell>
          <cell r="L3549" t="str">
            <v>Asset Replacement</v>
          </cell>
          <cell r="M3549" t="str">
            <v>Specific</v>
          </cell>
          <cell r="O3549" t="str">
            <v>initiated</v>
          </cell>
          <cell r="P3549">
            <v>11790</v>
          </cell>
          <cell r="R3549">
            <v>41264.504513888889</v>
          </cell>
          <cell r="S3549" t="str">
            <v>HOLDEH</v>
          </cell>
          <cell r="U3549" t="str">
            <v>At Pine Banks#67 retire and replace 23/4kV two transformer metal clad on open land next to site.</v>
          </cell>
          <cell r="V3549" t="str">
            <v xml:space="preserve">  </v>
          </cell>
          <cell r="W3549" t="str">
            <v xml:space="preserve">  </v>
          </cell>
          <cell r="X3549" t="str">
            <v>Asset Owner-Dist</v>
          </cell>
          <cell r="Y3549" t="str">
            <v>44655310E</v>
          </cell>
          <cell r="Z3549" t="str">
            <v>MAE1000 - MA Electric Distribution PC</v>
          </cell>
          <cell r="AA3549" t="str">
            <v>NONE</v>
          </cell>
          <cell r="AB3549" t="str">
            <v>SUB #67 PINE BANKS (STONE PLACE), M</v>
          </cell>
          <cell r="AC3549" t="str">
            <v>A0 C0 X0</v>
          </cell>
          <cell r="AE3549">
            <v>0</v>
          </cell>
        </row>
        <row r="3550">
          <cell r="A3550" t="str">
            <v>C046815</v>
          </cell>
          <cell r="B3550">
            <v>5310</v>
          </cell>
          <cell r="C3550" t="str">
            <v>Massachusetts - West</v>
          </cell>
          <cell r="D3550" t="str">
            <v>Melrose #4 4kV Reconfiguration Conv</v>
          </cell>
          <cell r="E3550" t="str">
            <v>P_Electric Distribution Line MA</v>
          </cell>
          <cell r="G3550" t="str">
            <v>21</v>
          </cell>
          <cell r="H3550" t="str">
            <v>23</v>
          </cell>
          <cell r="I3550" t="str">
            <v>PERICOLA, STEVEN</v>
          </cell>
          <cell r="J3550" t="str">
            <v>Asset Condition</v>
          </cell>
          <cell r="K3550" t="str">
            <v>D_Non-REP LINE OTHER</v>
          </cell>
          <cell r="L3550" t="str">
            <v>Asset Replacement</v>
          </cell>
          <cell r="M3550" t="str">
            <v>Specific</v>
          </cell>
          <cell r="O3550" t="str">
            <v>initiated</v>
          </cell>
          <cell r="P3550">
            <v>11791</v>
          </cell>
          <cell r="R3550">
            <v>41264.504513888889</v>
          </cell>
          <cell r="S3550" t="str">
            <v>HOLDEH</v>
          </cell>
          <cell r="U3550" t="str">
            <v>Convert Melrose #4 4kV load and also transfer some load to Pine Banks#67</v>
          </cell>
          <cell r="V3550" t="str">
            <v xml:space="preserve">  </v>
          </cell>
          <cell r="W3550" t="str">
            <v xml:space="preserve">  </v>
          </cell>
          <cell r="X3550" t="str">
            <v>Asset Owner-Dist</v>
          </cell>
          <cell r="Y3550" t="str">
            <v>44655310E</v>
          </cell>
          <cell r="Z3550" t="str">
            <v>MAE1000 - MA Electric Distribution PC</v>
          </cell>
          <cell r="AA3550" t="str">
            <v>NONE</v>
          </cell>
          <cell r="AB3550" t="str">
            <v>MASS PLANT - MA 5310 - MAE1000</v>
          </cell>
          <cell r="AC3550" t="str">
            <v>A0 C0 X0</v>
          </cell>
          <cell r="AE3550">
            <v>0</v>
          </cell>
        </row>
        <row r="3551">
          <cell r="A3551" t="str">
            <v>C046816</v>
          </cell>
          <cell r="B3551">
            <v>5310</v>
          </cell>
          <cell r="C3551" t="str">
            <v>Massachusetts - West</v>
          </cell>
          <cell r="D3551" t="str">
            <v>Wellington#11 23/4kV Trans. Upgrade</v>
          </cell>
          <cell r="E3551" t="str">
            <v>P_Electric Distribution Sub MA</v>
          </cell>
          <cell r="G3551" t="str">
            <v>17</v>
          </cell>
          <cell r="H3551" t="str">
            <v>23</v>
          </cell>
          <cell r="I3551" t="str">
            <v>PERICOLA, STEVEN</v>
          </cell>
          <cell r="J3551" t="str">
            <v>System Capacity &amp; Performance</v>
          </cell>
          <cell r="K3551" t="str">
            <v>D_Non-REP SUB OTHER</v>
          </cell>
          <cell r="L3551" t="str">
            <v>Load Relief</v>
          </cell>
          <cell r="M3551" t="str">
            <v>Specific</v>
          </cell>
          <cell r="O3551" t="str">
            <v>initiated</v>
          </cell>
          <cell r="P3551">
            <v>11771</v>
          </cell>
          <cell r="R3551">
            <v>41264.504513888889</v>
          </cell>
          <cell r="S3551" t="str">
            <v>HOLDEH</v>
          </cell>
          <cell r="U3551" t="str">
            <v>At Wellington, replace transformers with LTC ones, and eliminate regulators. Keep 4kV bus, but replace OCB¿S with VCR if one transformer is in service and the other is in live backup. Or replace  OCB¿s with relayed breakers. Add EMS</v>
          </cell>
          <cell r="V3551" t="str">
            <v xml:space="preserve">  </v>
          </cell>
          <cell r="W3551" t="str">
            <v xml:space="preserve">  </v>
          </cell>
          <cell r="X3551" t="str">
            <v>Asset Owner-Dist</v>
          </cell>
          <cell r="Y3551" t="str">
            <v>44655310E</v>
          </cell>
          <cell r="Z3551" t="str">
            <v>MAE1000 - MA Electric Distribution PC</v>
          </cell>
          <cell r="AA3551" t="str">
            <v>NONE</v>
          </cell>
          <cell r="AB3551" t="str">
            <v>SUB #11 WELLINGTON - MIDDLESEX AVEN</v>
          </cell>
          <cell r="AC3551" t="str">
            <v>A0 C0 X0</v>
          </cell>
          <cell r="AE3551">
            <v>0</v>
          </cell>
        </row>
        <row r="3552">
          <cell r="A3552" t="str">
            <v>C046817</v>
          </cell>
          <cell r="B3552">
            <v>5310</v>
          </cell>
          <cell r="C3552" t="str">
            <v>Massachusetts - West</v>
          </cell>
          <cell r="D3552" t="str">
            <v>Lawrence #1 13 kV Sub Equipment-Sub</v>
          </cell>
          <cell r="E3552" t="str">
            <v>P_Electric Distribution Sub MA</v>
          </cell>
          <cell r="G3552" t="str">
            <v>41</v>
          </cell>
          <cell r="H3552" t="str">
            <v>27</v>
          </cell>
          <cell r="I3552" t="str">
            <v>SAENZ, JENNY</v>
          </cell>
          <cell r="J3552" t="str">
            <v>Asset Condition</v>
          </cell>
          <cell r="K3552" t="str">
            <v>D_REP-Indoor Substation Replacement</v>
          </cell>
          <cell r="L3552" t="str">
            <v>Asset Replacement</v>
          </cell>
          <cell r="M3552" t="str">
            <v>Specific</v>
          </cell>
          <cell r="N3552" t="str">
            <v>Substation Asset Replacement</v>
          </cell>
          <cell r="O3552" t="str">
            <v>initiated</v>
          </cell>
          <cell r="P3552">
            <v>11772</v>
          </cell>
          <cell r="R3552">
            <v>41264.504513888889</v>
          </cell>
          <cell r="S3552" t="str">
            <v>HOLDEH</v>
          </cell>
          <cell r="U3552" t="str">
            <v>Replace or modify indoor substation circuit breakers and other equipment as determined. Replace all electro-mechanical relays.</v>
          </cell>
          <cell r="V3552" t="str">
            <v xml:space="preserve">  </v>
          </cell>
          <cell r="W3552" t="str">
            <v xml:space="preserve">  </v>
          </cell>
          <cell r="X3552" t="str">
            <v>Asset Owner-Dist</v>
          </cell>
          <cell r="Y3552" t="str">
            <v>44655310E</v>
          </cell>
          <cell r="Z3552" t="str">
            <v>MAE1000 - MA Electric Distribution PC</v>
          </cell>
          <cell r="AA3552" t="str">
            <v>NONE</v>
          </cell>
          <cell r="AB3552" t="str">
            <v>SUB #1 LAWRENCE - SOUTH CANAL STREE</v>
          </cell>
          <cell r="AC3552" t="str">
            <v>A0 C0 X0</v>
          </cell>
          <cell r="AE3552">
            <v>0</v>
          </cell>
        </row>
        <row r="3553">
          <cell r="A3553" t="str">
            <v>C046818</v>
          </cell>
          <cell r="B3553">
            <v>5310</v>
          </cell>
          <cell r="C3553" t="str">
            <v>Massachusetts - West</v>
          </cell>
          <cell r="D3553" t="str">
            <v>Revere to Lynn 23kV Cable Reconfigu</v>
          </cell>
          <cell r="E3553" t="str">
            <v>P_Electric Distribution Line MA</v>
          </cell>
          <cell r="G3553" t="str">
            <v>35</v>
          </cell>
          <cell r="H3553" t="str">
            <v>29</v>
          </cell>
          <cell r="I3553" t="str">
            <v>PERICOLA, STEVEN</v>
          </cell>
          <cell r="J3553" t="str">
            <v>Asset Condition</v>
          </cell>
          <cell r="K3553" t="str">
            <v>D_Non-REP LINE OTHER</v>
          </cell>
          <cell r="L3553" t="str">
            <v>Asset Replacement</v>
          </cell>
          <cell r="M3553" t="str">
            <v>Specific</v>
          </cell>
          <cell r="O3553" t="str">
            <v>initiated</v>
          </cell>
          <cell r="P3553">
            <v>11767</v>
          </cell>
          <cell r="R3553">
            <v>41264.504513888889</v>
          </cell>
          <cell r="S3553" t="str">
            <v>HOLDEH</v>
          </cell>
          <cell r="U3553" t="str">
            <v>Eliminate submarine sections of 2305 and 2340 cables from Revere#7 to Lynn #21 and radialize lines from each substation.</v>
          </cell>
          <cell r="V3553" t="str">
            <v xml:space="preserve">  </v>
          </cell>
          <cell r="W3553" t="str">
            <v xml:space="preserve">  </v>
          </cell>
          <cell r="X3553" t="str">
            <v>Asset Owner-Dist</v>
          </cell>
          <cell r="Y3553" t="str">
            <v>44655310E</v>
          </cell>
          <cell r="Z3553" t="str">
            <v>MAE1000 - MA Electric Distribution PC</v>
          </cell>
          <cell r="AA3553" t="str">
            <v>NONE</v>
          </cell>
          <cell r="AB3553" t="str">
            <v>MASS PLANT - MA 5310 - MAE1000</v>
          </cell>
          <cell r="AC3553" t="str">
            <v>A0 C0 X0</v>
          </cell>
          <cell r="AE3553">
            <v>0</v>
          </cell>
        </row>
        <row r="3554">
          <cell r="A3554" t="str">
            <v>C046819</v>
          </cell>
          <cell r="B3554">
            <v>5310</v>
          </cell>
          <cell r="C3554" t="str">
            <v>Massachusetts - West</v>
          </cell>
          <cell r="D3554" t="str">
            <v>Malden#5 4kV &amp; 23kV Metalclad &amp; 23k</v>
          </cell>
          <cell r="E3554" t="str">
            <v>P_Electric Distribution Sub MA</v>
          </cell>
          <cell r="G3554" t="str">
            <v>29</v>
          </cell>
          <cell r="H3554" t="str">
            <v>23</v>
          </cell>
          <cell r="I3554" t="str">
            <v>PERICOLA, STEVEN</v>
          </cell>
          <cell r="J3554" t="str">
            <v>Asset Condition</v>
          </cell>
          <cell r="K3554" t="str">
            <v>D_Non-REP SUB OTHER</v>
          </cell>
          <cell r="L3554" t="str">
            <v>Asset Replacement</v>
          </cell>
          <cell r="M3554" t="str">
            <v>Specific</v>
          </cell>
          <cell r="O3554" t="str">
            <v>initiated</v>
          </cell>
          <cell r="P3554">
            <v>11769</v>
          </cell>
          <cell r="R3554">
            <v>41264.504513888889</v>
          </cell>
          <cell r="S3554" t="str">
            <v>HOLDEH</v>
          </cell>
          <cell r="U3554" t="str">
            <v>At Malden #5 replace indoor 4kV and 23kV with indoor 4kV  and 23kV metalclad and replace outdoor 23kV OCBS with GCBS. Install EMS</v>
          </cell>
          <cell r="V3554" t="str">
            <v xml:space="preserve">  </v>
          </cell>
          <cell r="W3554" t="str">
            <v xml:space="preserve">  </v>
          </cell>
          <cell r="X3554" t="str">
            <v>Asset Owner-Dist</v>
          </cell>
          <cell r="Y3554" t="str">
            <v>44655310E</v>
          </cell>
          <cell r="Z3554" t="str">
            <v>MAE1000 - MA Electric Distribution PC</v>
          </cell>
          <cell r="AA3554" t="str">
            <v>NONE</v>
          </cell>
          <cell r="AB3554" t="str">
            <v>SUB #5 MALDEN - CENTRE COURT, MALDE</v>
          </cell>
          <cell r="AC3554" t="str">
            <v>A0 C0 X0</v>
          </cell>
          <cell r="AE3554">
            <v>0</v>
          </cell>
        </row>
        <row r="3555">
          <cell r="A3555" t="str">
            <v>C046820</v>
          </cell>
          <cell r="B3555">
            <v>5310</v>
          </cell>
          <cell r="C3555" t="str">
            <v>Massachusetts - West</v>
          </cell>
          <cell r="D3555" t="str">
            <v>Tufts Replace 23/13kV Transformer</v>
          </cell>
          <cell r="E3555" t="str">
            <v>P_Electric Distribution Sub MA</v>
          </cell>
          <cell r="G3555" t="str">
            <v>36</v>
          </cell>
          <cell r="H3555" t="str">
            <v>11</v>
          </cell>
          <cell r="I3555" t="str">
            <v>PERICOLA, STEVEN</v>
          </cell>
          <cell r="J3555" t="str">
            <v>System Capacity &amp; Performance</v>
          </cell>
          <cell r="K3555" t="str">
            <v>D_Non-REP SUB OTHER</v>
          </cell>
          <cell r="L3555" t="str">
            <v>Load Relief</v>
          </cell>
          <cell r="M3555" t="str">
            <v>Specific</v>
          </cell>
          <cell r="O3555" t="str">
            <v>initiated</v>
          </cell>
          <cell r="P3555">
            <v>11764</v>
          </cell>
          <cell r="R3555">
            <v>41264.504513888889</v>
          </cell>
          <cell r="S3555" t="str">
            <v>HOLDEH</v>
          </cell>
          <cell r="U3555" t="str">
            <v>At Tufts upgrade size of existing 23/13kV transformer</v>
          </cell>
          <cell r="V3555" t="str">
            <v xml:space="preserve">  </v>
          </cell>
          <cell r="W3555" t="str">
            <v xml:space="preserve">  </v>
          </cell>
          <cell r="X3555" t="str">
            <v>Asset Owner-Dist</v>
          </cell>
          <cell r="Y3555" t="str">
            <v>44655310E</v>
          </cell>
          <cell r="Z3555" t="str">
            <v>MAE1000 - MA Electric Distribution PC</v>
          </cell>
          <cell r="AA3555" t="str">
            <v>NONE</v>
          </cell>
          <cell r="AB3555" t="str">
            <v>TUFT'S UNIVERSITY - CIS, MEDFORD</v>
          </cell>
          <cell r="AC3555" t="str">
            <v>A0 C0 X0</v>
          </cell>
          <cell r="AE3555">
            <v>0</v>
          </cell>
        </row>
        <row r="3556">
          <cell r="A3556" t="str">
            <v>C046821</v>
          </cell>
          <cell r="B3556">
            <v>5310</v>
          </cell>
          <cell r="C3556" t="str">
            <v>Massachusetts - West</v>
          </cell>
          <cell r="D3556" t="str">
            <v>Revere to Winthrop 23kV Underground</v>
          </cell>
          <cell r="E3556" t="str">
            <v>P_Electric Distribution Line MA</v>
          </cell>
          <cell r="G3556" t="str">
            <v>28</v>
          </cell>
          <cell r="H3556" t="str">
            <v>29</v>
          </cell>
          <cell r="I3556" t="str">
            <v>PERICOLA, STEVEN</v>
          </cell>
          <cell r="J3556" t="str">
            <v>Asset Condition</v>
          </cell>
          <cell r="K3556" t="str">
            <v>D_Non-REP LINE OTHER</v>
          </cell>
          <cell r="L3556" t="str">
            <v>Asset Replacement</v>
          </cell>
          <cell r="M3556" t="str">
            <v>Specific</v>
          </cell>
          <cell r="O3556" t="str">
            <v>initiated</v>
          </cell>
          <cell r="P3556">
            <v>11766</v>
          </cell>
          <cell r="R3556">
            <v>41264.504513888889</v>
          </cell>
          <cell r="S3556" t="str">
            <v>HOLDEH</v>
          </cell>
          <cell r="U3556" t="str">
            <v>Replace 23kV cables 2350,2351,2402 from Revere#7 to Winthrop#22 with new UG Cable and Duct and Aerial cable.</v>
          </cell>
          <cell r="V3556" t="str">
            <v xml:space="preserve">  </v>
          </cell>
          <cell r="W3556" t="str">
            <v xml:space="preserve">  </v>
          </cell>
          <cell r="X3556" t="str">
            <v>Asset Owner-Dist</v>
          </cell>
          <cell r="Y3556" t="str">
            <v>44655310E</v>
          </cell>
          <cell r="Z3556" t="str">
            <v>MAE1000 - MA Electric Distribution PC</v>
          </cell>
          <cell r="AA3556" t="str">
            <v>NONE</v>
          </cell>
          <cell r="AB3556" t="str">
            <v>MASS PLANT - MA 5310 - MAE1000</v>
          </cell>
          <cell r="AC3556" t="str">
            <v>A0 C0 X0</v>
          </cell>
          <cell r="AE3556">
            <v>0</v>
          </cell>
        </row>
        <row r="3557">
          <cell r="A3557" t="str">
            <v>C046823</v>
          </cell>
          <cell r="B3557">
            <v>5310</v>
          </cell>
          <cell r="D3557" t="str">
            <v>Chelmsford 9L1</v>
          </cell>
          <cell r="E3557" t="str">
            <v>P_Electric Distribution Line MA</v>
          </cell>
          <cell r="G3557" t="str">
            <v>36</v>
          </cell>
          <cell r="H3557" t="str">
            <v>21</v>
          </cell>
          <cell r="I3557" t="str">
            <v>PRIFTI, ELTON</v>
          </cell>
          <cell r="J3557" t="str">
            <v>Asset Condition</v>
          </cell>
          <cell r="K3557" t="str">
            <v>D_Non-REP LINE OTHER</v>
          </cell>
          <cell r="L3557" t="str">
            <v>Asset Replacement</v>
          </cell>
          <cell r="M3557" t="str">
            <v>Specific</v>
          </cell>
          <cell r="O3557" t="str">
            <v>cancelled</v>
          </cell>
          <cell r="P3557">
            <v>11752</v>
          </cell>
          <cell r="R3557">
            <v>41264.504513888889</v>
          </cell>
          <cell r="S3557" t="str">
            <v>HOLDEH</v>
          </cell>
          <cell r="U3557" t="str">
            <v>Dline work for new 9L1 circuit at new Chelmsford #9.</v>
          </cell>
          <cell r="V3557" t="str">
            <v xml:space="preserve">  </v>
          </cell>
          <cell r="W3557" t="str">
            <v xml:space="preserve">  </v>
          </cell>
          <cell r="X3557" t="str">
            <v>Asset Owner-Dist</v>
          </cell>
          <cell r="Y3557" t="str">
            <v>44655310E</v>
          </cell>
          <cell r="Z3557" t="str">
            <v>MAE1000 - MA Electric Distribution PC</v>
          </cell>
          <cell r="AA3557" t="str">
            <v>NONE</v>
          </cell>
          <cell r="AB3557" t="str">
            <v>MASS PLANT - MA 5310 - MAE1000</v>
          </cell>
          <cell r="AE3557">
            <v>0</v>
          </cell>
          <cell r="AK3557">
            <v>41438</v>
          </cell>
        </row>
        <row r="3558">
          <cell r="A3558" t="str">
            <v>C046824</v>
          </cell>
          <cell r="B3558">
            <v>5310</v>
          </cell>
          <cell r="D3558" t="str">
            <v>Chelmsford 9 Substation</v>
          </cell>
          <cell r="E3558" t="str">
            <v>P_Electric Distribution Sub MA</v>
          </cell>
          <cell r="G3558" t="str">
            <v>36</v>
          </cell>
          <cell r="H3558" t="str">
            <v>NONE</v>
          </cell>
          <cell r="I3558" t="str">
            <v>SAENZ, JENNY</v>
          </cell>
          <cell r="J3558" t="str">
            <v>Asset Condition</v>
          </cell>
          <cell r="K3558" t="str">
            <v>D_Non-REP SUB OTHER</v>
          </cell>
          <cell r="L3558" t="str">
            <v>Asset Replacement</v>
          </cell>
          <cell r="M3558" t="str">
            <v>Specific</v>
          </cell>
          <cell r="O3558" t="str">
            <v>initiated</v>
          </cell>
          <cell r="P3558">
            <v>11756</v>
          </cell>
          <cell r="R3558">
            <v>41264.504513888889</v>
          </cell>
          <cell r="S3558" t="str">
            <v>HOLDEH</v>
          </cell>
          <cell r="U3558" t="str">
            <v>Remove all 4kV substation equipment and install (1)23/13.2kV modular feeder.</v>
          </cell>
          <cell r="V3558" t="str">
            <v xml:space="preserve">  </v>
          </cell>
          <cell r="W3558" t="str">
            <v xml:space="preserve">  </v>
          </cell>
          <cell r="X3558" t="str">
            <v>Asset Owner-Dist</v>
          </cell>
          <cell r="Y3558" t="str">
            <v>44655310E</v>
          </cell>
          <cell r="Z3558" t="str">
            <v>MAE1000 - MA Electric Distribution PC</v>
          </cell>
          <cell r="AA3558" t="str">
            <v>NONE</v>
          </cell>
          <cell r="AB3558" t="str">
            <v>MASS PLANT - MA 5310 - MAE1000</v>
          </cell>
          <cell r="AC3558" t="str">
            <v>A0 C0 X0</v>
          </cell>
          <cell r="AE3558">
            <v>0</v>
          </cell>
        </row>
        <row r="3559">
          <cell r="A3559" t="str">
            <v>C046825</v>
          </cell>
          <cell r="B3559">
            <v>5310</v>
          </cell>
          <cell r="C3559" t="str">
            <v>Massachusetts - West</v>
          </cell>
          <cell r="D3559" t="str">
            <v>Five Corners 527L2 Feeder-Distribut</v>
          </cell>
          <cell r="E3559" t="str">
            <v>P_Electric Distribution Line MA</v>
          </cell>
          <cell r="F3559" t="str">
            <v>USSC-13-002 v2</v>
          </cell>
          <cell r="G3559" t="str">
            <v>36</v>
          </cell>
          <cell r="H3559" t="str">
            <v>19</v>
          </cell>
          <cell r="I3559" t="str">
            <v>VACHER, SHAUN</v>
          </cell>
          <cell r="J3559" t="str">
            <v>System Capacity &amp; Performance</v>
          </cell>
          <cell r="K3559" t="str">
            <v>D_Non-REP LINE OTHER</v>
          </cell>
          <cell r="L3559" t="str">
            <v>Reliability - Dist</v>
          </cell>
          <cell r="M3559" t="str">
            <v>Specific</v>
          </cell>
          <cell r="O3559" t="str">
            <v>open</v>
          </cell>
          <cell r="P3559">
            <v>11709</v>
          </cell>
          <cell r="R3559">
            <v>41264.504513888889</v>
          </cell>
          <cell r="S3559" t="str">
            <v>HOLDEH</v>
          </cell>
          <cell r="U3559" t="str">
            <v>Distribution line project for the Five Corners 527L2 feeder.</v>
          </cell>
          <cell r="V3559" t="str">
            <v xml:space="preserve">  </v>
          </cell>
          <cell r="W3559" t="str">
            <v xml:space="preserve">  </v>
          </cell>
          <cell r="X3559" t="str">
            <v>Asset Owner-Dist</v>
          </cell>
          <cell r="Y3559" t="str">
            <v>44655310E</v>
          </cell>
          <cell r="Z3559" t="str">
            <v>MAE1000 - MA Electric Distribution PC</v>
          </cell>
          <cell r="AA3559" t="str">
            <v>NONE</v>
          </cell>
          <cell r="AB3559" t="str">
            <v>SUB #527 FIVE CORNERS, GRANBY</v>
          </cell>
          <cell r="AC3559" t="str">
            <v>A12 C0 X0</v>
          </cell>
          <cell r="AE3559">
            <v>4</v>
          </cell>
          <cell r="AF3559" t="str">
            <v>4</v>
          </cell>
          <cell r="AG3559">
            <v>41647</v>
          </cell>
          <cell r="AH3559">
            <v>370000</v>
          </cell>
          <cell r="AI3559" t="str">
            <v>1.10</v>
          </cell>
          <cell r="AJ3559" t="str">
            <v>,90</v>
          </cell>
        </row>
        <row r="3560">
          <cell r="A3560" t="str">
            <v>C046826</v>
          </cell>
          <cell r="B3560">
            <v>5310</v>
          </cell>
          <cell r="C3560" t="str">
            <v>Massachusetts - West</v>
          </cell>
          <cell r="D3560" t="str">
            <v>Ware 501L2-Belchertown 509L1 Feeder</v>
          </cell>
          <cell r="E3560" t="str">
            <v>P_Electric Distribution Line MA</v>
          </cell>
          <cell r="G3560" t="str">
            <v>16</v>
          </cell>
          <cell r="H3560" t="str">
            <v>11</v>
          </cell>
          <cell r="I3560" t="str">
            <v>BARYS, FRANCIS R</v>
          </cell>
          <cell r="J3560" t="str">
            <v>System Capacity &amp; Performance</v>
          </cell>
          <cell r="K3560" t="str">
            <v>D_Non-REP LINE OTHER</v>
          </cell>
          <cell r="L3560" t="str">
            <v>Reliability - Dist</v>
          </cell>
          <cell r="M3560" t="str">
            <v>Specific</v>
          </cell>
          <cell r="O3560" t="str">
            <v>cancelled</v>
          </cell>
          <cell r="P3560">
            <v>11710</v>
          </cell>
          <cell r="R3560">
            <v>41264.504513888889</v>
          </cell>
          <cell r="S3560" t="str">
            <v>HOLDEH</v>
          </cell>
          <cell r="U3560" t="str">
            <v>Build a new feeder tie from Ware 501L2 to Belchertown 509L1.</v>
          </cell>
          <cell r="V3560" t="str">
            <v xml:space="preserve">  </v>
          </cell>
          <cell r="W3560" t="str">
            <v xml:space="preserve">  </v>
          </cell>
          <cell r="X3560" t="str">
            <v>Asset Owner-Dist</v>
          </cell>
          <cell r="Y3560" t="str">
            <v>44655310E</v>
          </cell>
          <cell r="Z3560" t="str">
            <v>MAE1000 - MA Electric Distribution PC</v>
          </cell>
          <cell r="AA3560" t="str">
            <v>NONE</v>
          </cell>
          <cell r="AB3560" t="str">
            <v>SUB #501 WARE #1, WARE</v>
          </cell>
          <cell r="AE3560">
            <v>0</v>
          </cell>
          <cell r="AK3560">
            <v>41485</v>
          </cell>
        </row>
        <row r="3561">
          <cell r="A3561" t="str">
            <v>C046828</v>
          </cell>
          <cell r="B3561">
            <v>5310</v>
          </cell>
          <cell r="C3561" t="str">
            <v>Massachusetts - West</v>
          </cell>
          <cell r="D3561" t="str">
            <v>West Hampden L4 Feeder-Substation</v>
          </cell>
          <cell r="E3561" t="str">
            <v>P_Electric Distribution Sub MA</v>
          </cell>
          <cell r="G3561" t="str">
            <v>8</v>
          </cell>
          <cell r="H3561" t="str">
            <v>11</v>
          </cell>
          <cell r="I3561" t="str">
            <v>BARYS, FRANCIS R</v>
          </cell>
          <cell r="J3561" t="str">
            <v>System Capacity &amp; Performance</v>
          </cell>
          <cell r="K3561" t="str">
            <v>D_Non-REP SUB OTHER</v>
          </cell>
          <cell r="L3561" t="str">
            <v>Load Relief</v>
          </cell>
          <cell r="M3561" t="str">
            <v>Specific</v>
          </cell>
          <cell r="O3561" t="str">
            <v>cancelled</v>
          </cell>
          <cell r="P3561">
            <v>11697</v>
          </cell>
          <cell r="R3561">
            <v>41264.504513888889</v>
          </cell>
          <cell r="S3561" t="str">
            <v>HOLDEH</v>
          </cell>
          <cell r="U3561" t="str">
            <v>Install the fourth feeder position at the new West Hampden substation.</v>
          </cell>
          <cell r="V3561" t="str">
            <v xml:space="preserve">  </v>
          </cell>
          <cell r="W3561" t="str">
            <v xml:space="preserve">  </v>
          </cell>
          <cell r="X3561" t="str">
            <v>Asset Owner-Dist</v>
          </cell>
          <cell r="Y3561" t="str">
            <v>44655310E</v>
          </cell>
          <cell r="Z3561" t="str">
            <v>MAE1000 - MA Electric Distribution PC</v>
          </cell>
          <cell r="AA3561" t="str">
            <v>NONE</v>
          </cell>
          <cell r="AB3561" t="str">
            <v>SUB #503 PALMER - BLANCHARDVILLE, P</v>
          </cell>
          <cell r="AE3561">
            <v>0</v>
          </cell>
          <cell r="AK3561">
            <v>41485</v>
          </cell>
        </row>
        <row r="3562">
          <cell r="A3562" t="str">
            <v>C046829</v>
          </cell>
          <cell r="B3562">
            <v>5310</v>
          </cell>
          <cell r="C3562" t="str">
            <v>Massachusetts - West</v>
          </cell>
          <cell r="D3562" t="str">
            <v>West Hampden L4 Feeder-Distribution</v>
          </cell>
          <cell r="E3562" t="str">
            <v>P_Electric Distribution Line MA</v>
          </cell>
          <cell r="G3562" t="str">
            <v>8</v>
          </cell>
          <cell r="H3562" t="str">
            <v>11</v>
          </cell>
          <cell r="I3562" t="str">
            <v>BARYS, FRANCIS R</v>
          </cell>
          <cell r="J3562" t="str">
            <v>System Capacity &amp; Performance</v>
          </cell>
          <cell r="K3562" t="str">
            <v>D_Non-REP LINE OTHER</v>
          </cell>
          <cell r="L3562" t="str">
            <v>Load Relief</v>
          </cell>
          <cell r="M3562" t="str">
            <v>Specific</v>
          </cell>
          <cell r="O3562" t="str">
            <v>cancelled</v>
          </cell>
          <cell r="P3562">
            <v>11698</v>
          </cell>
          <cell r="R3562">
            <v>41264.504513888889</v>
          </cell>
          <cell r="S3562" t="str">
            <v>HOLDEH</v>
          </cell>
          <cell r="U3562" t="str">
            <v>Install the distribution line portion of the West Hampden L4 feeder.</v>
          </cell>
          <cell r="V3562" t="str">
            <v xml:space="preserve">  </v>
          </cell>
          <cell r="W3562" t="str">
            <v xml:space="preserve">  </v>
          </cell>
          <cell r="X3562" t="str">
            <v>Asset Owner-Dist</v>
          </cell>
          <cell r="Y3562" t="str">
            <v>44655310E</v>
          </cell>
          <cell r="Z3562" t="str">
            <v>MAE1000 - MA Electric Distribution PC</v>
          </cell>
          <cell r="AA3562" t="str">
            <v>NONE</v>
          </cell>
          <cell r="AB3562" t="str">
            <v>SUB #503 PALMER - BLANCHARDVILLE, P</v>
          </cell>
          <cell r="AE3562">
            <v>0</v>
          </cell>
          <cell r="AK3562">
            <v>41485</v>
          </cell>
        </row>
        <row r="3563">
          <cell r="A3563" t="str">
            <v>C046830</v>
          </cell>
          <cell r="B3563">
            <v>5310</v>
          </cell>
          <cell r="C3563" t="str">
            <v>Massachusetts - West</v>
          </cell>
          <cell r="D3563" t="str">
            <v>Five Corners 527L2 Feeder-Substatio</v>
          </cell>
          <cell r="E3563" t="str">
            <v>P_Electric Distribution Sub MA</v>
          </cell>
          <cell r="F3563" t="str">
            <v>USSC-13-002 v2</v>
          </cell>
          <cell r="G3563" t="str">
            <v>36</v>
          </cell>
          <cell r="H3563" t="str">
            <v>19</v>
          </cell>
          <cell r="I3563" t="str">
            <v>VACHER, SHAUN</v>
          </cell>
          <cell r="J3563" t="str">
            <v>System Capacity &amp; Performance</v>
          </cell>
          <cell r="K3563" t="str">
            <v>D_Non-REP SUB OTHER</v>
          </cell>
          <cell r="L3563" t="str">
            <v>Reliability - Dist</v>
          </cell>
          <cell r="M3563" t="str">
            <v>Specific</v>
          </cell>
          <cell r="O3563" t="str">
            <v>open</v>
          </cell>
          <cell r="P3563">
            <v>11701</v>
          </cell>
          <cell r="R3563">
            <v>41264.504513888889</v>
          </cell>
          <cell r="S3563" t="str">
            <v>HOLDEH</v>
          </cell>
          <cell r="U3563" t="str">
            <v>Add a second 13.2 kV feeder position at Five Corners #527.</v>
          </cell>
          <cell r="V3563" t="str">
            <v xml:space="preserve">  </v>
          </cell>
          <cell r="W3563" t="str">
            <v xml:space="preserve">  </v>
          </cell>
          <cell r="X3563" t="str">
            <v>Asset Owner-Dist</v>
          </cell>
          <cell r="Y3563" t="str">
            <v>44655310E</v>
          </cell>
          <cell r="Z3563" t="str">
            <v>MAE1000 - MA Electric Distribution PC</v>
          </cell>
          <cell r="AA3563" t="str">
            <v>NONE</v>
          </cell>
          <cell r="AB3563" t="str">
            <v>SUB #527 FIVE CORNERS, GRANBY</v>
          </cell>
          <cell r="AC3563" t="str">
            <v>A1 C0 X0</v>
          </cell>
          <cell r="AE3563">
            <v>4</v>
          </cell>
          <cell r="AF3563" t="str">
            <v>4</v>
          </cell>
          <cell r="AG3563">
            <v>41647</v>
          </cell>
          <cell r="AH3563">
            <v>240000</v>
          </cell>
          <cell r="AI3563" t="str">
            <v>1.10</v>
          </cell>
          <cell r="AJ3563" t="str">
            <v>,90</v>
          </cell>
        </row>
        <row r="3564">
          <cell r="A3564" t="str">
            <v>C046837</v>
          </cell>
          <cell r="B3564">
            <v>5310</v>
          </cell>
          <cell r="C3564" t="str">
            <v>Massachusetts - East</v>
          </cell>
          <cell r="D3564" t="str">
            <v>East Main St. Station Offload Make</v>
          </cell>
          <cell r="E3564" t="str">
            <v>P_Electric Distribution Line MA</v>
          </cell>
          <cell r="G3564" t="str">
            <v>41</v>
          </cell>
          <cell r="H3564" t="str">
            <v>14</v>
          </cell>
          <cell r="I3564" t="str">
            <v>BARYS, FRANCIS R</v>
          </cell>
          <cell r="J3564" t="str">
            <v>System Capacity &amp; Performance</v>
          </cell>
          <cell r="K3564" t="str">
            <v>D_Non-REP LINE OTHER</v>
          </cell>
          <cell r="L3564" t="str">
            <v>Reliability - Dist</v>
          </cell>
          <cell r="M3564" t="str">
            <v>Specific</v>
          </cell>
          <cell r="O3564" t="str">
            <v>cancelled</v>
          </cell>
          <cell r="P3564">
            <v>11416</v>
          </cell>
          <cell r="R3564">
            <v>41264.504513888889</v>
          </cell>
          <cell r="S3564" t="str">
            <v>HOLDEH</v>
          </cell>
          <cell r="U3564" t="str">
            <v>This project will support the new 115kV Tap on the E157 Line that will feed the new 115kV transformer at the East Main St substation._x000D_
Will need to offload the East Main St. substation for approximatley 2 weeks so this work could take place</v>
          </cell>
          <cell r="V3564" t="str">
            <v>Outage timing is approx late spring 2014 for in-service summer 2014.  This new tie between 314W3 and 314W5 on Connector Dr, Westboro is required to completely off load E Main St Sub for transmission construction.</v>
          </cell>
          <cell r="W3564" t="str">
            <v xml:space="preserve">  </v>
          </cell>
          <cell r="X3564" t="str">
            <v>Asset Owner-Dist</v>
          </cell>
          <cell r="Y3564" t="str">
            <v>44655310E</v>
          </cell>
          <cell r="Z3564" t="str">
            <v>MAE1000 - MA Electric Distribution PC</v>
          </cell>
          <cell r="AA3564" t="str">
            <v>NONE</v>
          </cell>
          <cell r="AB3564" t="str">
            <v>MASS PLANT - MA 5310 - MAE1000</v>
          </cell>
          <cell r="AE3564">
            <v>1</v>
          </cell>
          <cell r="AF3564" t="str">
            <v>1</v>
          </cell>
          <cell r="AG3564">
            <v>41315</v>
          </cell>
          <cell r="AH3564">
            <v>226492</v>
          </cell>
          <cell r="AK3564">
            <v>41506</v>
          </cell>
        </row>
        <row r="3565">
          <cell r="A3565" t="str">
            <v>C046838</v>
          </cell>
          <cell r="B3565">
            <v>5310</v>
          </cell>
          <cell r="D3565" t="str">
            <v>Tinkham/Ladd URD</v>
          </cell>
          <cell r="E3565" t="str">
            <v>P_Electric Distribution Line MA</v>
          </cell>
          <cell r="G3565" t="str">
            <v>36</v>
          </cell>
          <cell r="H3565" t="str">
            <v>15</v>
          </cell>
          <cell r="I3565" t="str">
            <v>CERULLI, JOHN</v>
          </cell>
          <cell r="J3565" t="str">
            <v>Asset Condition</v>
          </cell>
          <cell r="K3565" t="str">
            <v>D_Non-REP HUF</v>
          </cell>
          <cell r="L3565" t="str">
            <v>Asset Replacement</v>
          </cell>
          <cell r="M3565" t="str">
            <v>Program</v>
          </cell>
          <cell r="N3565" t="str">
            <v>UG Cable Replacements</v>
          </cell>
          <cell r="O3565" t="str">
            <v>cancelled</v>
          </cell>
          <cell r="P3565">
            <v>11519</v>
          </cell>
          <cell r="R3565">
            <v>41264.504513888889</v>
          </cell>
          <cell r="S3565" t="str">
            <v>HOLDEH</v>
          </cell>
          <cell r="U3565" t="str">
            <v>Inject approximately 4500ft of #2 Al xlpe- Tinkham/Ladd URD Wilbraham</v>
          </cell>
          <cell r="V3565" t="str">
            <v xml:space="preserve">  </v>
          </cell>
          <cell r="W3565" t="str">
            <v xml:space="preserve">  </v>
          </cell>
          <cell r="X3565" t="str">
            <v>Asset Owner-Dist</v>
          </cell>
          <cell r="Y3565" t="str">
            <v>44655310E</v>
          </cell>
          <cell r="Z3565" t="str">
            <v>MAE1000 - MA Electric Distribution PC</v>
          </cell>
          <cell r="AA3565" t="str">
            <v>NONE</v>
          </cell>
          <cell r="AB3565" t="str">
            <v>MASS PLANT - MA 5310 - MAE1000</v>
          </cell>
          <cell r="AE3565">
            <v>0</v>
          </cell>
          <cell r="AK3565">
            <v>41488</v>
          </cell>
        </row>
        <row r="3566">
          <cell r="A3566" t="str">
            <v>C046839</v>
          </cell>
          <cell r="B3566">
            <v>5310</v>
          </cell>
          <cell r="C3566" t="str">
            <v>Distribution - NE North</v>
          </cell>
          <cell r="D3566" t="str">
            <v>IRURD Bittersweet Lane</v>
          </cell>
          <cell r="E3566" t="str">
            <v>P_Electric Distribution Line MA</v>
          </cell>
          <cell r="G3566" t="str">
            <v>36</v>
          </cell>
          <cell r="H3566" t="str">
            <v>17</v>
          </cell>
          <cell r="I3566" t="str">
            <v>CERULLI, JOHN</v>
          </cell>
          <cell r="J3566" t="str">
            <v>Asset Condition</v>
          </cell>
          <cell r="K3566" t="str">
            <v>D_REP-URD Cable Replacements</v>
          </cell>
          <cell r="L3566" t="str">
            <v>Asset Replacement</v>
          </cell>
          <cell r="M3566" t="str">
            <v>Specific</v>
          </cell>
          <cell r="N3566" t="str">
            <v>UG Cable Replacements</v>
          </cell>
          <cell r="O3566" t="str">
            <v>open</v>
          </cell>
          <cell r="P3566">
            <v>11520</v>
          </cell>
          <cell r="R3566">
            <v>41264.504513888889</v>
          </cell>
          <cell r="S3566" t="str">
            <v>HOLDEH</v>
          </cell>
          <cell r="U3566" t="str">
            <v>Inject 9000' ft of direct buried URD cable at Bittersweet Lane in Wilbraham.</v>
          </cell>
          <cell r="V3566" t="str">
            <v>Old PPM project that makes valid proactive injection project.</v>
          </cell>
          <cell r="W3566" t="str">
            <v xml:space="preserve">  </v>
          </cell>
          <cell r="X3566" t="str">
            <v>Asset Owner-Dist</v>
          </cell>
          <cell r="Y3566" t="str">
            <v>44655310E</v>
          </cell>
          <cell r="Z3566" t="str">
            <v>MAE1000 - MA Electric Distribution PC</v>
          </cell>
          <cell r="AA3566" t="str">
            <v>NONE</v>
          </cell>
          <cell r="AB3566" t="str">
            <v>MASS PLANT - MA 5310 - MAE1000</v>
          </cell>
          <cell r="AC3566" t="str">
            <v>A1 C0 X0</v>
          </cell>
          <cell r="AE3566">
            <v>2</v>
          </cell>
          <cell r="AF3566" t="str">
            <v>2</v>
          </cell>
          <cell r="AG3566">
            <v>41491</v>
          </cell>
          <cell r="AH3566">
            <v>700000</v>
          </cell>
        </row>
        <row r="3567">
          <cell r="A3567" t="str">
            <v>C046846</v>
          </cell>
          <cell r="B3567">
            <v>5310</v>
          </cell>
          <cell r="D3567" t="str">
            <v>Keyes Rd Westford Stepdown</v>
          </cell>
          <cell r="E3567" t="str">
            <v>P_Electric Distribution Line MA</v>
          </cell>
          <cell r="G3567" t="str">
            <v>36</v>
          </cell>
          <cell r="H3567" t="str">
            <v>15</v>
          </cell>
          <cell r="I3567" t="str">
            <v>PATTERSON, JAMES</v>
          </cell>
          <cell r="J3567" t="str">
            <v>Asset Condition</v>
          </cell>
          <cell r="K3567" t="str">
            <v>D_REP-Feeder Hardening</v>
          </cell>
          <cell r="L3567" t="str">
            <v>Asset Replacement</v>
          </cell>
          <cell r="M3567" t="str">
            <v>Specific</v>
          </cell>
          <cell r="O3567" t="str">
            <v>cancelled</v>
          </cell>
          <cell r="P3567">
            <v>11330</v>
          </cell>
          <cell r="R3567">
            <v>41264.504513888889</v>
          </cell>
          <cell r="S3567" t="str">
            <v>HOLDEH</v>
          </cell>
          <cell r="U3567" t="str">
            <v>Stepdowns are loaded at 172%.    Convert ~4000' of 4kV construction and transfer off of stepdown and onto the 57L3.</v>
          </cell>
          <cell r="V3567" t="str">
            <v xml:space="preserve">  </v>
          </cell>
          <cell r="W3567" t="str">
            <v xml:space="preserve">  </v>
          </cell>
          <cell r="X3567" t="str">
            <v>Asset Owner-Dist</v>
          </cell>
          <cell r="Y3567" t="str">
            <v>44655310E</v>
          </cell>
          <cell r="Z3567" t="str">
            <v>MAE1000 - MA Electric Distribution PC</v>
          </cell>
          <cell r="AA3567" t="str">
            <v>NONE</v>
          </cell>
          <cell r="AB3567" t="str">
            <v>MASS PLANT - MA 5310 - MAE1000</v>
          </cell>
          <cell r="AE3567">
            <v>0</v>
          </cell>
          <cell r="AK3567">
            <v>41505</v>
          </cell>
        </row>
        <row r="3568">
          <cell r="A3568" t="str">
            <v>C046855</v>
          </cell>
          <cell r="B3568">
            <v>5310</v>
          </cell>
          <cell r="D3568" t="str">
            <v>Lenox Depot 3 1103W1 Load Relief</v>
          </cell>
          <cell r="E3568" t="str">
            <v>P_Electric Distribution Line MA</v>
          </cell>
          <cell r="G3568" t="str">
            <v>24</v>
          </cell>
          <cell r="H3568" t="str">
            <v>15</v>
          </cell>
          <cell r="I3568" t="str">
            <v>DUNNELLS, MATTHEW</v>
          </cell>
          <cell r="J3568" t="str">
            <v>System Capacity &amp; Performance</v>
          </cell>
          <cell r="K3568" t="str">
            <v>D_Non-REP HUF</v>
          </cell>
          <cell r="L3568" t="str">
            <v>Load Relief</v>
          </cell>
          <cell r="M3568" t="str">
            <v>Blanket</v>
          </cell>
          <cell r="O3568" t="str">
            <v>cancelled</v>
          </cell>
          <cell r="P3568">
            <v>11205</v>
          </cell>
          <cell r="R3568">
            <v>41264.504513888889</v>
          </cell>
          <cell r="S3568" t="str">
            <v>HOLDEH</v>
          </cell>
          <cell r="U3568" t="str">
            <v>Lenox Depot 3 1103W1 Load Relief</v>
          </cell>
          <cell r="V3568" t="str">
            <v xml:space="preserve">  </v>
          </cell>
          <cell r="W3568" t="str">
            <v xml:space="preserve">  </v>
          </cell>
          <cell r="X3568" t="str">
            <v>Asset Owner-Dist</v>
          </cell>
          <cell r="Y3568" t="str">
            <v>44655310E</v>
          </cell>
          <cell r="Z3568" t="str">
            <v>MAE1000 - MA Electric Distribution PC</v>
          </cell>
          <cell r="AA3568" t="str">
            <v>NONE</v>
          </cell>
          <cell r="AB3568" t="str">
            <v>SUB #1103 LENOX DEPOT, LENOX</v>
          </cell>
          <cell r="AE3568">
            <v>0</v>
          </cell>
          <cell r="AK3568">
            <v>41484</v>
          </cell>
        </row>
        <row r="3569">
          <cell r="A3569" t="str">
            <v>C046868</v>
          </cell>
          <cell r="B3569">
            <v>5310</v>
          </cell>
          <cell r="D3569" t="str">
            <v>Savoy Rd., Cheshire 1021W1</v>
          </cell>
          <cell r="E3569" t="str">
            <v>P_Electric Distribution Line MA</v>
          </cell>
          <cell r="G3569" t="str">
            <v>49</v>
          </cell>
          <cell r="H3569" t="str">
            <v>&lt;Select a value&gt;</v>
          </cell>
          <cell r="I3569" t="str">
            <v>WALSH, NATHAN</v>
          </cell>
          <cell r="J3569" t="str">
            <v>Customer &amp; Public Requirements/Requests</v>
          </cell>
          <cell r="K3569" t="str">
            <v>D_Non-REP LINE OTHER</v>
          </cell>
          <cell r="L3569" t="str">
            <v>New Business - Commercial</v>
          </cell>
          <cell r="M3569" t="str">
            <v>Specific</v>
          </cell>
          <cell r="O3569" t="str">
            <v>open</v>
          </cell>
          <cell r="P3569">
            <v>11128</v>
          </cell>
          <cell r="R3569">
            <v>41264.504513888889</v>
          </cell>
          <cell r="S3569" t="str">
            <v>HOLDEH</v>
          </cell>
          <cell r="U3569" t="str">
            <v>Move distribution line from a right of way to the street.</v>
          </cell>
          <cell r="V3569" t="str">
            <v xml:space="preserve">  </v>
          </cell>
          <cell r="W3569" t="str">
            <v xml:space="preserve">  </v>
          </cell>
          <cell r="X3569" t="str">
            <v>Asset Owner-Dist</v>
          </cell>
          <cell r="Y3569" t="str">
            <v>44655310E</v>
          </cell>
          <cell r="Z3569" t="str">
            <v>MAE1000 - MA Electric Distribution PC</v>
          </cell>
          <cell r="AA3569" t="str">
            <v>19-Feb-14</v>
          </cell>
          <cell r="AB3569" t="str">
            <v>MASS PLANT - MA 5310 - MAE1000</v>
          </cell>
          <cell r="AC3569" t="str">
            <v>A0 C0 X0</v>
          </cell>
          <cell r="AE3569">
            <v>1</v>
          </cell>
          <cell r="AF3569" t="str">
            <v>1</v>
          </cell>
          <cell r="AG3569">
            <v>41551</v>
          </cell>
          <cell r="AH3569">
            <v>125000</v>
          </cell>
        </row>
        <row r="3570">
          <cell r="A3570" t="str">
            <v>C046871</v>
          </cell>
          <cell r="B3570">
            <v>5310</v>
          </cell>
          <cell r="D3570" t="str">
            <v>Snow St 413L4 Casella 2-1600 kW Syn</v>
          </cell>
          <cell r="E3570" t="str">
            <v>P_Electric Distribution Sub MA</v>
          </cell>
          <cell r="G3570" t="str">
            <v>50</v>
          </cell>
          <cell r="H3570" t="str">
            <v>NONE</v>
          </cell>
          <cell r="I3570" t="str">
            <v>REIS, NICHOLAS</v>
          </cell>
          <cell r="J3570" t="str">
            <v>Statutory/Regulatory</v>
          </cell>
          <cell r="K3570" t="str">
            <v>D_Non-REP SUB OTHER</v>
          </cell>
          <cell r="L3570" t="str">
            <v>New Business - Commercial</v>
          </cell>
          <cell r="M3570" t="str">
            <v>Specific</v>
          </cell>
          <cell r="O3570" t="str">
            <v>cancelled</v>
          </cell>
          <cell r="P3570">
            <v>10868</v>
          </cell>
          <cell r="R3570">
            <v>41264.504513888889</v>
          </cell>
          <cell r="S3570" t="str">
            <v>HOLDEH</v>
          </cell>
          <cell r="U3570" t="str">
            <v>Provided project grade estimates relative to needed substation infrastructure improvements associated with the interconnection of two 1600 KW synchronous generators on the Snow St 413L4 by Casella Waste Systems in Southbridge,MA</v>
          </cell>
          <cell r="V3570" t="str">
            <v xml:space="preserve">  </v>
          </cell>
          <cell r="W3570" t="str">
            <v xml:space="preserve">  </v>
          </cell>
          <cell r="X3570" t="str">
            <v>Asset Owner-Dist</v>
          </cell>
          <cell r="Y3570" t="str">
            <v>44655310E</v>
          </cell>
          <cell r="Z3570" t="str">
            <v>MAE1000 - MA Electric Distribution PC</v>
          </cell>
          <cell r="AA3570" t="str">
            <v>NONE</v>
          </cell>
          <cell r="AB3570" t="str">
            <v>SUB #413 SNOW STREET, SOUTHBRIDGE</v>
          </cell>
          <cell r="AE3570">
            <v>0</v>
          </cell>
          <cell r="AK3570">
            <v>41491</v>
          </cell>
        </row>
        <row r="3571">
          <cell r="A3571" t="str">
            <v>C046873</v>
          </cell>
          <cell r="B3571">
            <v>5310</v>
          </cell>
          <cell r="D3571" t="str">
            <v>DOTNR-MHD#180509 rte 110 in Amesbur</v>
          </cell>
          <cell r="E3571" t="str">
            <v>P_Electric Distribution Line MA</v>
          </cell>
          <cell r="G3571" t="str">
            <v>50</v>
          </cell>
          <cell r="H3571" t="str">
            <v>15</v>
          </cell>
          <cell r="I3571" t="str">
            <v>OSIMBONI, AYO</v>
          </cell>
          <cell r="J3571" t="str">
            <v>Statutory/Regulatory</v>
          </cell>
          <cell r="K3571" t="str">
            <v>D_Non-REP LINE OTHER</v>
          </cell>
          <cell r="L3571" t="str">
            <v>Public Requirements</v>
          </cell>
          <cell r="M3571" t="str">
            <v>Specific</v>
          </cell>
          <cell r="O3571" t="str">
            <v>cancelled</v>
          </cell>
          <cell r="P3571">
            <v>11097</v>
          </cell>
          <cell r="R3571">
            <v>41264.504513888889</v>
          </cell>
          <cell r="S3571" t="str">
            <v>HOLDEH</v>
          </cell>
          <cell r="U3571" t="str">
            <v>DOTNR-MHD#180509 Rte 110 in Amesbury Mass.  Our scope of work based on engineering assesment of work will include Installing/removing approx 600 feet of primary/secondary, replacing airbreaks with loadbreaks pole 82 and 86.</v>
          </cell>
          <cell r="V3571" t="str">
            <v xml:space="preserve">  </v>
          </cell>
          <cell r="W3571" t="str">
            <v xml:space="preserve">  </v>
          </cell>
          <cell r="X3571" t="str">
            <v>Asset Owner-Dist</v>
          </cell>
          <cell r="Y3571" t="str">
            <v>44655310E</v>
          </cell>
          <cell r="Z3571" t="str">
            <v>MAE1000 - MA Electric Distribution PC</v>
          </cell>
          <cell r="AA3571" t="str">
            <v>NONE</v>
          </cell>
          <cell r="AB3571" t="str">
            <v>MASS PLANT - MA 5310 - MAE1000</v>
          </cell>
          <cell r="AE3571">
            <v>0</v>
          </cell>
          <cell r="AK3571">
            <v>41631</v>
          </cell>
        </row>
        <row r="3572">
          <cell r="A3572" t="str">
            <v>C046875</v>
          </cell>
          <cell r="B3572">
            <v>5310</v>
          </cell>
          <cell r="D3572" t="str">
            <v>508L1, N Main St., E Longmeadow SPC</v>
          </cell>
          <cell r="E3572" t="str">
            <v>P_Electric Distribution Line MA</v>
          </cell>
          <cell r="G3572" t="str">
            <v>34</v>
          </cell>
          <cell r="H3572" t="str">
            <v>15</v>
          </cell>
          <cell r="I3572" t="str">
            <v>HALL, TIMOTHY</v>
          </cell>
          <cell r="J3572" t="str">
            <v>System Capacity &amp; Performance</v>
          </cell>
          <cell r="K3572" t="str">
            <v>D_Non-REP LINE OTHER</v>
          </cell>
          <cell r="L3572" t="str">
            <v>Reliability - Dist</v>
          </cell>
          <cell r="M3572" t="str">
            <v>Specific</v>
          </cell>
          <cell r="O3572" t="str">
            <v>open</v>
          </cell>
          <cell r="P3572">
            <v>9572</v>
          </cell>
          <cell r="R3572">
            <v>41264.504513888889</v>
          </cell>
          <cell r="S3572" t="str">
            <v>HOLDEH</v>
          </cell>
          <cell r="U3572" t="str">
            <v>Remove double circuit SPCA from between P1 and P33 N Main St., East Longmeadow, MA</v>
          </cell>
          <cell r="V3572" t="str">
            <v xml:space="preserve">  </v>
          </cell>
          <cell r="W3572" t="str">
            <v xml:space="preserve">  </v>
          </cell>
          <cell r="X3572" t="str">
            <v>Asset Owner-Dist</v>
          </cell>
          <cell r="Y3572" t="str">
            <v>44655310E</v>
          </cell>
          <cell r="Z3572" t="str">
            <v>MAE1000 - MA Electric Distribution PC</v>
          </cell>
          <cell r="AA3572" t="str">
            <v>NONE</v>
          </cell>
          <cell r="AB3572" t="str">
            <v>MASS PLANT - MA 5310 - MAE1000</v>
          </cell>
          <cell r="AC3572" t="str">
            <v>A0 C0 X0</v>
          </cell>
          <cell r="AE3572">
            <v>1</v>
          </cell>
          <cell r="AF3572" t="str">
            <v>1</v>
          </cell>
          <cell r="AG3572">
            <v>41492</v>
          </cell>
          <cell r="AH3572">
            <v>140000</v>
          </cell>
        </row>
        <row r="3573">
          <cell r="A3573" t="str">
            <v>C046876</v>
          </cell>
          <cell r="B3573">
            <v>5310</v>
          </cell>
          <cell r="D3573" t="str">
            <v>Bear Swamp 19W1 regulator controls</v>
          </cell>
          <cell r="E3573" t="str">
            <v>P_Electric Distribution Sub MA</v>
          </cell>
          <cell r="G3573" t="str">
            <v>50</v>
          </cell>
          <cell r="H3573" t="str">
            <v>NONE</v>
          </cell>
          <cell r="I3573" t="str">
            <v>CLEARY, JAMES</v>
          </cell>
          <cell r="J3573" t="str">
            <v>Statutory/Regulatory</v>
          </cell>
          <cell r="K3573" t="str">
            <v>D_Non-REP SUB OTHER</v>
          </cell>
          <cell r="L3573" t="str">
            <v>Distributed Generation</v>
          </cell>
          <cell r="M3573" t="str">
            <v>Specific</v>
          </cell>
          <cell r="O3573" t="str">
            <v>initiated</v>
          </cell>
          <cell r="P3573">
            <v>9798</v>
          </cell>
          <cell r="R3573">
            <v>41264.504513888889</v>
          </cell>
          <cell r="S3573" t="str">
            <v>HOLDEH</v>
          </cell>
          <cell r="U3573" t="str">
            <v>install reverse power regualtor controls on the 1019W1 feeder regualtors  to accomodate reverse power flow from wind generator being installed at Berkshire east ski area</v>
          </cell>
          <cell r="V3573" t="str">
            <v xml:space="preserve">  </v>
          </cell>
          <cell r="W3573" t="str">
            <v xml:space="preserve">  </v>
          </cell>
          <cell r="X3573" t="str">
            <v>Asset Owner-Dist</v>
          </cell>
          <cell r="Y3573" t="str">
            <v>44655310E</v>
          </cell>
          <cell r="Z3573" t="str">
            <v>MAE1000 - MA Electric Distribution PC</v>
          </cell>
          <cell r="AA3573" t="str">
            <v>NONE</v>
          </cell>
          <cell r="AB3573" t="str">
            <v>SUB #19 BEAR SWAMP, ROWE</v>
          </cell>
          <cell r="AC3573" t="str">
            <v>A0 C0 X0</v>
          </cell>
          <cell r="AE3573">
            <v>0</v>
          </cell>
        </row>
        <row r="3574">
          <cell r="A3574" t="str">
            <v>C046878</v>
          </cell>
          <cell r="B3574">
            <v>5310</v>
          </cell>
          <cell r="D3574" t="str">
            <v>TxD RESERVE for Asset Replacement U</v>
          </cell>
          <cell r="E3574" t="str">
            <v>P_Electric Sub-Transmission Line MA</v>
          </cell>
          <cell r="G3574" t="str">
            <v>34</v>
          </cell>
          <cell r="H3574" t="str">
            <v>15</v>
          </cell>
          <cell r="I3574" t="str">
            <v>DICONZA, GLEN</v>
          </cell>
          <cell r="J3574" t="str">
            <v>Asset Condition</v>
          </cell>
          <cell r="K3574" t="str">
            <v>TxD_Non-REP LINE OTHER</v>
          </cell>
          <cell r="L3574" t="str">
            <v>Asset Replacement</v>
          </cell>
          <cell r="M3574" t="str">
            <v>Specific</v>
          </cell>
          <cell r="O3574" t="str">
            <v>initiated</v>
          </cell>
          <cell r="P3574">
            <v>8727</v>
          </cell>
          <cell r="R3574">
            <v>41264.504513888889</v>
          </cell>
          <cell r="S3574" t="str">
            <v>HOLDEH</v>
          </cell>
          <cell r="U3574" t="str">
            <v>TxD RESERVE for Asset Replacement Unidentified Specifics &amp; Schedule Changes</v>
          </cell>
          <cell r="V3574" t="str">
            <v xml:space="preserve">  </v>
          </cell>
          <cell r="W3574" t="str">
            <v xml:space="preserve">  </v>
          </cell>
          <cell r="X3574" t="str">
            <v>Asset Owner-Trans</v>
          </cell>
          <cell r="Y3574" t="str">
            <v>44605310T</v>
          </cell>
          <cell r="Z3574" t="str">
            <v>FRT5000 - FR Transmission Profit Center</v>
          </cell>
          <cell r="AA3574" t="str">
            <v>NONE</v>
          </cell>
          <cell r="AB3574" t="str">
            <v>COMPANY 5310 LEVEL TRANS FRT5000</v>
          </cell>
          <cell r="AC3574" t="str">
            <v>A0 C0 X0</v>
          </cell>
          <cell r="AE3574">
            <v>0</v>
          </cell>
        </row>
        <row r="3575">
          <cell r="A3575" t="str">
            <v>C046879</v>
          </cell>
          <cell r="B3575">
            <v>5310</v>
          </cell>
          <cell r="D3575" t="str">
            <v>TxD RESERVE for Load Relief Unident</v>
          </cell>
          <cell r="E3575" t="str">
            <v>P_Electric Sub-Transmission Line MA</v>
          </cell>
          <cell r="G3575" t="str">
            <v>NONE</v>
          </cell>
          <cell r="H3575" t="str">
            <v>15</v>
          </cell>
          <cell r="I3575" t="str">
            <v>DICONZA, GLEN</v>
          </cell>
          <cell r="J3575" t="str">
            <v>System Capacity &amp; Performance</v>
          </cell>
          <cell r="L3575" t="str">
            <v>Load Relief</v>
          </cell>
          <cell r="M3575" t="str">
            <v>Specific</v>
          </cell>
          <cell r="O3575" t="str">
            <v>initiated</v>
          </cell>
          <cell r="P3575">
            <v>8728</v>
          </cell>
          <cell r="R3575">
            <v>41264.504513888889</v>
          </cell>
          <cell r="S3575" t="str">
            <v>HOLDEH</v>
          </cell>
          <cell r="U3575" t="str">
            <v>TxD RESERVE for Load Relief Unidentified Specifics &amp; Schedule Changes</v>
          </cell>
          <cell r="V3575" t="str">
            <v xml:space="preserve">  </v>
          </cell>
          <cell r="W3575" t="str">
            <v xml:space="preserve">  </v>
          </cell>
          <cell r="X3575" t="str">
            <v>Asset Owner-Trans</v>
          </cell>
          <cell r="Y3575" t="str">
            <v>44605310T</v>
          </cell>
          <cell r="Z3575" t="str">
            <v>FRT5000 - FR Transmission Profit Center</v>
          </cell>
          <cell r="AA3575" t="str">
            <v>NONE</v>
          </cell>
          <cell r="AB3575" t="str">
            <v>COMPANY 5310 LEVEL TRANS FRT5000</v>
          </cell>
          <cell r="AC3575" t="str">
            <v>A0 C0 X0</v>
          </cell>
          <cell r="AE3575">
            <v>0</v>
          </cell>
        </row>
        <row r="3576">
          <cell r="A3576" t="str">
            <v>C046880</v>
          </cell>
          <cell r="B3576">
            <v>5310</v>
          </cell>
          <cell r="D3576" t="str">
            <v>TxD RESERVE for Other Unidentified</v>
          </cell>
          <cell r="E3576" t="str">
            <v>P_Electric Sub-Transmission Line MA</v>
          </cell>
          <cell r="G3576" t="str">
            <v>NONE</v>
          </cell>
          <cell r="H3576" t="str">
            <v>15</v>
          </cell>
          <cell r="I3576" t="str">
            <v>DICONZA, GLEN</v>
          </cell>
          <cell r="J3576" t="str">
            <v>NonInfrastructure</v>
          </cell>
          <cell r="L3576" t="str">
            <v>Other</v>
          </cell>
          <cell r="M3576" t="str">
            <v>Specific</v>
          </cell>
          <cell r="O3576" t="str">
            <v>initiated</v>
          </cell>
          <cell r="P3576">
            <v>8729</v>
          </cell>
          <cell r="R3576">
            <v>41264.504513888889</v>
          </cell>
          <cell r="S3576" t="str">
            <v>HOLDEH</v>
          </cell>
          <cell r="U3576" t="str">
            <v>TxD RESERVE for Other Unidentified Specifics &amp; Schedule Changes</v>
          </cell>
          <cell r="V3576" t="str">
            <v xml:space="preserve">  </v>
          </cell>
          <cell r="W3576" t="str">
            <v xml:space="preserve">  </v>
          </cell>
          <cell r="X3576" t="str">
            <v>Asset Owner-Trans</v>
          </cell>
          <cell r="Y3576" t="str">
            <v>44605310T</v>
          </cell>
          <cell r="Z3576" t="str">
            <v>FRT5000 - FR Transmission Profit Center</v>
          </cell>
          <cell r="AA3576" t="str">
            <v>NONE</v>
          </cell>
          <cell r="AB3576" t="str">
            <v>COMPANY 5310 LEVEL TRANS FRT5000</v>
          </cell>
          <cell r="AC3576" t="str">
            <v>A0 C0 X0</v>
          </cell>
          <cell r="AE3576">
            <v>0</v>
          </cell>
        </row>
        <row r="3577">
          <cell r="A3577" t="str">
            <v>C046881</v>
          </cell>
          <cell r="B3577">
            <v>5310</v>
          </cell>
          <cell r="D3577" t="str">
            <v>Reserve for General Equipment Speci</v>
          </cell>
          <cell r="E3577" t="str">
            <v>P_General Plant Equipment MA</v>
          </cell>
          <cell r="G3577" t="str">
            <v>NONE</v>
          </cell>
          <cell r="H3577" t="str">
            <v>15</v>
          </cell>
          <cell r="I3577" t="str">
            <v>DICONZA, GLEN</v>
          </cell>
          <cell r="J3577" t="str">
            <v>Non-Infrastructure</v>
          </cell>
          <cell r="L3577" t="str">
            <v>General Equipment - Dist</v>
          </cell>
          <cell r="M3577" t="str">
            <v>Specific</v>
          </cell>
          <cell r="O3577" t="str">
            <v>initiated</v>
          </cell>
          <cell r="P3577">
            <v>9019</v>
          </cell>
          <cell r="R3577">
            <v>41264.504513888889</v>
          </cell>
          <cell r="S3577" t="str">
            <v>HOLDEH</v>
          </cell>
          <cell r="U3577" t="str">
            <v>Reserve for General Equipment Specifics &amp; Schedule Changes</v>
          </cell>
          <cell r="V3577" t="str">
            <v xml:space="preserve">  </v>
          </cell>
          <cell r="W3577" t="str">
            <v xml:space="preserve">  </v>
          </cell>
          <cell r="X3577" t="str">
            <v>Asset Owner-Dist</v>
          </cell>
          <cell r="Y3577" t="str">
            <v>44655310E</v>
          </cell>
          <cell r="Z3577" t="str">
            <v>MAE1000 - MA Electric Distribution PC</v>
          </cell>
          <cell r="AA3577" t="str">
            <v>NONE</v>
          </cell>
          <cell r="AB3577" t="str">
            <v xml:space="preserve">COMPANY 5310 LEVEL ELECT DIST </v>
          </cell>
          <cell r="AC3577" t="str">
            <v>A0 C0 X0</v>
          </cell>
          <cell r="AE3577">
            <v>0</v>
          </cell>
        </row>
        <row r="3578">
          <cell r="A3578" t="str">
            <v>C046884</v>
          </cell>
          <cell r="B3578">
            <v>5310</v>
          </cell>
          <cell r="D3578" t="str">
            <v>Reserve for Load Relief Unidentifie</v>
          </cell>
          <cell r="E3578" t="str">
            <v>P_Electric Distribution Line MA</v>
          </cell>
          <cell r="G3578" t="str">
            <v>34</v>
          </cell>
          <cell r="H3578" t="str">
            <v>15</v>
          </cell>
          <cell r="I3578" t="str">
            <v>DICONZA, GLEN</v>
          </cell>
          <cell r="J3578" t="str">
            <v>System Capacity &amp; Performance</v>
          </cell>
          <cell r="K3578" t="str">
            <v>D_Non-REP LINE OTHER</v>
          </cell>
          <cell r="L3578" t="str">
            <v>Load Relief</v>
          </cell>
          <cell r="M3578" t="str">
            <v>Specific</v>
          </cell>
          <cell r="O3578" t="str">
            <v>initiated</v>
          </cell>
          <cell r="P3578">
            <v>8492</v>
          </cell>
          <cell r="R3578">
            <v>41264.504513888889</v>
          </cell>
          <cell r="S3578" t="str">
            <v>HOLDEH</v>
          </cell>
          <cell r="U3578" t="str">
            <v>Reserve for Load Relief Unidentified Specifics &amp; Schedule Changes</v>
          </cell>
          <cell r="V3578" t="str">
            <v xml:space="preserve">  </v>
          </cell>
          <cell r="W3578" t="str">
            <v xml:space="preserve">  </v>
          </cell>
          <cell r="X3578" t="str">
            <v>Asset Owner-Dist</v>
          </cell>
          <cell r="Y3578" t="str">
            <v>44655310E</v>
          </cell>
          <cell r="Z3578" t="str">
            <v>MAE1000 - MA Electric Distribution PC</v>
          </cell>
          <cell r="AA3578" t="str">
            <v>NONE</v>
          </cell>
          <cell r="AB3578" t="str">
            <v xml:space="preserve">COMPANY 5310 LEVEL ELECT DIST </v>
          </cell>
          <cell r="AC3578" t="str">
            <v>A0 C0 X0</v>
          </cell>
          <cell r="AE3578">
            <v>0</v>
          </cell>
        </row>
        <row r="3579">
          <cell r="A3579" t="str">
            <v>C046885</v>
          </cell>
          <cell r="B3579">
            <v>5310</v>
          </cell>
          <cell r="D3579" t="str">
            <v>Reserve for New Business Commercial</v>
          </cell>
          <cell r="E3579" t="str">
            <v>P_Electric Distribution Line MA</v>
          </cell>
          <cell r="G3579" t="str">
            <v>50</v>
          </cell>
          <cell r="H3579" t="str">
            <v>15</v>
          </cell>
          <cell r="I3579" t="str">
            <v>DICONZA, GLEN</v>
          </cell>
          <cell r="J3579" t="str">
            <v>Statutory/Regulatory</v>
          </cell>
          <cell r="K3579" t="str">
            <v>D_Non-REP LINE OTHER</v>
          </cell>
          <cell r="L3579" t="str">
            <v>New Business - Commercial</v>
          </cell>
          <cell r="M3579" t="str">
            <v>Specific</v>
          </cell>
          <cell r="O3579" t="str">
            <v>initiated</v>
          </cell>
          <cell r="P3579">
            <v>8493</v>
          </cell>
          <cell r="R3579">
            <v>41264.504513888889</v>
          </cell>
          <cell r="S3579" t="str">
            <v>HOLDEH</v>
          </cell>
          <cell r="U3579" t="str">
            <v>Reserve for New Business Commercial Unidentified Specifics &amp; Schedule Changes</v>
          </cell>
          <cell r="V3579" t="str">
            <v xml:space="preserve">  </v>
          </cell>
          <cell r="W3579" t="str">
            <v xml:space="preserve">  </v>
          </cell>
          <cell r="X3579" t="str">
            <v>Asset Owner-Dist</v>
          </cell>
          <cell r="Y3579" t="str">
            <v>44655310E</v>
          </cell>
          <cell r="Z3579" t="str">
            <v>MAE1000 - MA Electric Distribution PC</v>
          </cell>
          <cell r="AA3579" t="str">
            <v>NONE</v>
          </cell>
          <cell r="AB3579" t="str">
            <v xml:space="preserve">COMPANY 5310 LEVEL ELECT DIST </v>
          </cell>
          <cell r="AC3579" t="str">
            <v>A0 C0 X0</v>
          </cell>
          <cell r="AE3579">
            <v>0</v>
          </cell>
        </row>
        <row r="3580">
          <cell r="A3580" t="str">
            <v>C046886</v>
          </cell>
          <cell r="B3580">
            <v>5310</v>
          </cell>
          <cell r="D3580" t="str">
            <v>Reserve for New Business Residentia</v>
          </cell>
          <cell r="E3580" t="str">
            <v>P_Electric Distribution Line MA</v>
          </cell>
          <cell r="G3580" t="str">
            <v>50</v>
          </cell>
          <cell r="H3580" t="str">
            <v>15</v>
          </cell>
          <cell r="I3580" t="str">
            <v>DICONZA, GLEN</v>
          </cell>
          <cell r="J3580" t="str">
            <v>Statutory/Regulatory</v>
          </cell>
          <cell r="L3580" t="str">
            <v>New Business - Residential</v>
          </cell>
          <cell r="M3580" t="str">
            <v>Specific</v>
          </cell>
          <cell r="O3580" t="str">
            <v>initiated</v>
          </cell>
          <cell r="P3580">
            <v>8494</v>
          </cell>
          <cell r="R3580">
            <v>41264.504513888889</v>
          </cell>
          <cell r="S3580" t="str">
            <v>HOLDEH</v>
          </cell>
          <cell r="U3580" t="str">
            <v>Reserve for New Business Residential Unidentified Specifics &amp; Schedule Changes</v>
          </cell>
          <cell r="V3580" t="str">
            <v xml:space="preserve">  </v>
          </cell>
          <cell r="W3580" t="str">
            <v xml:space="preserve">  </v>
          </cell>
          <cell r="X3580" t="str">
            <v>Asset Owner-Dist</v>
          </cell>
          <cell r="Y3580" t="str">
            <v>44655310E</v>
          </cell>
          <cell r="Z3580" t="str">
            <v>MAE1000 - MA Electric Distribution PC</v>
          </cell>
          <cell r="AA3580" t="str">
            <v>NONE</v>
          </cell>
          <cell r="AB3580" t="str">
            <v xml:space="preserve">COMPANY 5310 LEVEL ELECT DIST </v>
          </cell>
          <cell r="AC3580" t="str">
            <v>A0 C0 X0</v>
          </cell>
          <cell r="AE3580">
            <v>0</v>
          </cell>
        </row>
        <row r="3581">
          <cell r="A3581" t="str">
            <v>C046887</v>
          </cell>
          <cell r="B3581">
            <v>5310</v>
          </cell>
          <cell r="D3581" t="str">
            <v>Reserve for Other Unidentified Spec</v>
          </cell>
          <cell r="E3581" t="str">
            <v>P_Electric Distribution Line MA</v>
          </cell>
          <cell r="G3581" t="str">
            <v>NONE</v>
          </cell>
          <cell r="H3581" t="str">
            <v>15</v>
          </cell>
          <cell r="I3581" t="str">
            <v>DICONZA, GLEN</v>
          </cell>
          <cell r="J3581" t="str">
            <v>Non-Infrastructure</v>
          </cell>
          <cell r="L3581" t="str">
            <v>Other</v>
          </cell>
          <cell r="M3581" t="str">
            <v>Specific</v>
          </cell>
          <cell r="O3581" t="str">
            <v>initiated</v>
          </cell>
          <cell r="P3581">
            <v>8495</v>
          </cell>
          <cell r="R3581">
            <v>41264.504513888889</v>
          </cell>
          <cell r="S3581" t="str">
            <v>HOLDEH</v>
          </cell>
          <cell r="U3581" t="str">
            <v>Reserve for Other Unidentified Specifics &amp; Schedule Changes</v>
          </cell>
          <cell r="V3581" t="str">
            <v xml:space="preserve">  </v>
          </cell>
          <cell r="W3581" t="str">
            <v xml:space="preserve">  </v>
          </cell>
          <cell r="X3581" t="str">
            <v>Asset Owner-Dist</v>
          </cell>
          <cell r="Y3581" t="str">
            <v>44655310E</v>
          </cell>
          <cell r="Z3581" t="str">
            <v>MAE1000 - MA Electric Distribution PC</v>
          </cell>
          <cell r="AA3581" t="str">
            <v>NONE</v>
          </cell>
          <cell r="AB3581" t="str">
            <v xml:space="preserve">COMPANY 5310 LEVEL ELECT DIST </v>
          </cell>
          <cell r="AC3581" t="str">
            <v>A0 C0 X0</v>
          </cell>
          <cell r="AE3581">
            <v>0</v>
          </cell>
        </row>
        <row r="3582">
          <cell r="A3582" t="str">
            <v>C046888</v>
          </cell>
          <cell r="B3582">
            <v>5310</v>
          </cell>
          <cell r="D3582" t="str">
            <v>Reserve for Public Requirements Uni</v>
          </cell>
          <cell r="E3582" t="str">
            <v>P_Electric Distribution Line MA</v>
          </cell>
          <cell r="G3582" t="str">
            <v>50</v>
          </cell>
          <cell r="H3582" t="str">
            <v>15</v>
          </cell>
          <cell r="I3582" t="str">
            <v>DICONZA, GLEN</v>
          </cell>
          <cell r="J3582" t="str">
            <v>Statutory/Regulatory</v>
          </cell>
          <cell r="K3582" t="str">
            <v>D_Non-REP LINE OTHER</v>
          </cell>
          <cell r="L3582" t="str">
            <v>Public Requirements</v>
          </cell>
          <cell r="M3582" t="str">
            <v>Specific</v>
          </cell>
          <cell r="O3582" t="str">
            <v>initiated</v>
          </cell>
          <cell r="P3582">
            <v>8496</v>
          </cell>
          <cell r="R3582">
            <v>41264.504513888889</v>
          </cell>
          <cell r="S3582" t="str">
            <v>HOLDEH</v>
          </cell>
          <cell r="U3582" t="str">
            <v>Reserve for Public Requirements Unidentified Specifics &amp; Schedule Changes</v>
          </cell>
          <cell r="V3582" t="str">
            <v xml:space="preserve">  </v>
          </cell>
          <cell r="W3582" t="str">
            <v xml:space="preserve">  </v>
          </cell>
          <cell r="X3582" t="str">
            <v>Asset Owner-Dist</v>
          </cell>
          <cell r="Y3582" t="str">
            <v>44655310E</v>
          </cell>
          <cell r="Z3582" t="str">
            <v>MAE1000 - MA Electric Distribution PC</v>
          </cell>
          <cell r="AA3582" t="str">
            <v>NONE</v>
          </cell>
          <cell r="AB3582" t="str">
            <v xml:space="preserve">COMPANY 5310 LEVEL ELECT DIST </v>
          </cell>
          <cell r="AC3582" t="str">
            <v>A0 C0 X0</v>
          </cell>
          <cell r="AE3582">
            <v>0</v>
          </cell>
        </row>
        <row r="3583">
          <cell r="A3583" t="str">
            <v>C046889</v>
          </cell>
          <cell r="B3583">
            <v>5310</v>
          </cell>
          <cell r="D3583" t="str">
            <v>Reserve for Reliability Unidentifie</v>
          </cell>
          <cell r="E3583" t="str">
            <v>P_Electric Distribution Line MA</v>
          </cell>
          <cell r="G3583" t="str">
            <v>34</v>
          </cell>
          <cell r="H3583" t="str">
            <v>15</v>
          </cell>
          <cell r="I3583" t="str">
            <v>DICONZA, GLEN</v>
          </cell>
          <cell r="J3583" t="str">
            <v>System Capacity &amp; Performance</v>
          </cell>
          <cell r="K3583" t="str">
            <v>D_Non-REP LINE OTHER</v>
          </cell>
          <cell r="L3583" t="str">
            <v>Reliability - Dist</v>
          </cell>
          <cell r="M3583" t="str">
            <v>Specific</v>
          </cell>
          <cell r="O3583" t="str">
            <v>initiated</v>
          </cell>
          <cell r="P3583">
            <v>8497</v>
          </cell>
          <cell r="R3583">
            <v>41264.504513888889</v>
          </cell>
          <cell r="S3583" t="str">
            <v>HOLDEH</v>
          </cell>
          <cell r="U3583" t="str">
            <v>Reserve for Reliability Unidentified Specifics &amp; Schedule Changes</v>
          </cell>
          <cell r="V3583" t="str">
            <v xml:space="preserve">  </v>
          </cell>
          <cell r="W3583" t="str">
            <v xml:space="preserve">  </v>
          </cell>
          <cell r="X3583" t="str">
            <v>Asset Owner-Dist</v>
          </cell>
          <cell r="Y3583" t="str">
            <v>44655310E</v>
          </cell>
          <cell r="Z3583" t="str">
            <v>MAE1000 - MA Electric Distribution PC</v>
          </cell>
          <cell r="AA3583" t="str">
            <v>NONE</v>
          </cell>
          <cell r="AB3583" t="str">
            <v xml:space="preserve">COMPANY 5310 LEVEL ELECT DIST </v>
          </cell>
          <cell r="AC3583" t="str">
            <v>A0 C0 X0</v>
          </cell>
          <cell r="AE3583">
            <v>0</v>
          </cell>
        </row>
        <row r="3584">
          <cell r="A3584" t="str">
            <v>C046890</v>
          </cell>
          <cell r="B3584">
            <v>5310</v>
          </cell>
          <cell r="D3584" t="str">
            <v>Reserve for Other Unidentified Spec</v>
          </cell>
          <cell r="E3584" t="str">
            <v>P_Electric Distribution Sub MA</v>
          </cell>
          <cell r="G3584" t="str">
            <v>NONE</v>
          </cell>
          <cell r="H3584" t="str">
            <v>15</v>
          </cell>
          <cell r="I3584" t="str">
            <v>DICONZA, GLEN</v>
          </cell>
          <cell r="J3584" t="str">
            <v>Non-Infrastructure</v>
          </cell>
          <cell r="L3584" t="str">
            <v>Other</v>
          </cell>
          <cell r="M3584" t="str">
            <v>Specific</v>
          </cell>
          <cell r="O3584" t="str">
            <v>initiated</v>
          </cell>
          <cell r="P3584">
            <v>7484</v>
          </cell>
          <cell r="R3584">
            <v>41264.504513888889</v>
          </cell>
          <cell r="S3584" t="str">
            <v>HOLDEH</v>
          </cell>
          <cell r="U3584" t="str">
            <v>Reserve for Other Unidentified Specifics &amp; Schedule Changes (substation)</v>
          </cell>
          <cell r="V3584" t="str">
            <v xml:space="preserve">  </v>
          </cell>
          <cell r="W3584" t="str">
            <v xml:space="preserve">  </v>
          </cell>
          <cell r="X3584" t="str">
            <v>Asset Owner-Dist</v>
          </cell>
          <cell r="Y3584" t="str">
            <v>44655310E</v>
          </cell>
          <cell r="Z3584" t="str">
            <v>MAE1000 - MA Electric Distribution PC</v>
          </cell>
          <cell r="AA3584" t="str">
            <v>NONE</v>
          </cell>
          <cell r="AB3584" t="str">
            <v xml:space="preserve">COMPANY 5310 LEVEL ELECT DIST </v>
          </cell>
          <cell r="AC3584" t="str">
            <v>A0 C0 X0</v>
          </cell>
          <cell r="AE3584">
            <v>0</v>
          </cell>
        </row>
        <row r="3585">
          <cell r="A3585" t="str">
            <v>C046891</v>
          </cell>
          <cell r="B3585">
            <v>5310</v>
          </cell>
          <cell r="D3585" t="str">
            <v>Reserve for Reliability Unidentifie</v>
          </cell>
          <cell r="E3585" t="str">
            <v>P_Electric Distribution Sub MA</v>
          </cell>
          <cell r="G3585" t="str">
            <v>34</v>
          </cell>
          <cell r="H3585" t="str">
            <v>15</v>
          </cell>
          <cell r="I3585" t="str">
            <v>DICONZA, GLEN</v>
          </cell>
          <cell r="J3585" t="str">
            <v>System Capacity &amp; Performance</v>
          </cell>
          <cell r="L3585" t="str">
            <v>Reliability - Dist</v>
          </cell>
          <cell r="M3585" t="str">
            <v>Specific</v>
          </cell>
          <cell r="O3585" t="str">
            <v>initiated</v>
          </cell>
          <cell r="P3585">
            <v>7485</v>
          </cell>
          <cell r="R3585">
            <v>41264.504513888889</v>
          </cell>
          <cell r="S3585" t="str">
            <v>HOLDEH</v>
          </cell>
          <cell r="U3585" t="str">
            <v>Reserve for Reliability Unidentified Specifics &amp; Schedule Changes (substation)</v>
          </cell>
          <cell r="V3585" t="str">
            <v xml:space="preserve">  </v>
          </cell>
          <cell r="W3585" t="str">
            <v xml:space="preserve">  </v>
          </cell>
          <cell r="X3585" t="str">
            <v>Asset Owner-Dist</v>
          </cell>
          <cell r="Y3585" t="str">
            <v>44655310E</v>
          </cell>
          <cell r="Z3585" t="str">
            <v>MAE1000 - MA Electric Distribution PC</v>
          </cell>
          <cell r="AA3585" t="str">
            <v>NONE</v>
          </cell>
          <cell r="AB3585" t="str">
            <v xml:space="preserve">COMPANY 5310 LEVEL ELECT DIST </v>
          </cell>
          <cell r="AC3585" t="str">
            <v>A0 C0 X0</v>
          </cell>
          <cell r="AE3585">
            <v>0</v>
          </cell>
        </row>
        <row r="3586">
          <cell r="A3586" t="str">
            <v>C046892</v>
          </cell>
          <cell r="B3586">
            <v>5310</v>
          </cell>
          <cell r="D3586" t="str">
            <v>TxD RESERVE for Asset Replacement U</v>
          </cell>
          <cell r="E3586" t="str">
            <v>P_Electric Sub-Transmission Sub MA</v>
          </cell>
          <cell r="G3586" t="str">
            <v>NONE</v>
          </cell>
          <cell r="H3586" t="str">
            <v>15</v>
          </cell>
          <cell r="I3586" t="str">
            <v>DICONZA, GLEN</v>
          </cell>
          <cell r="J3586" t="str">
            <v>Asset Condition</v>
          </cell>
          <cell r="L3586" t="str">
            <v>Asset Replacement</v>
          </cell>
          <cell r="M3586" t="str">
            <v>Specific</v>
          </cell>
          <cell r="O3586" t="str">
            <v>initiated</v>
          </cell>
          <cell r="P3586">
            <v>7552</v>
          </cell>
          <cell r="R3586">
            <v>41264.504513888889</v>
          </cell>
          <cell r="S3586" t="str">
            <v>HOLDEH</v>
          </cell>
          <cell r="U3586" t="str">
            <v>TxD RESERVE for Asset Replacement Unidentified Specifics &amp; Schedule Changes (substation)</v>
          </cell>
          <cell r="V3586" t="str">
            <v xml:space="preserve">  </v>
          </cell>
          <cell r="W3586" t="str">
            <v xml:space="preserve">  </v>
          </cell>
          <cell r="X3586" t="str">
            <v>Asset Owner-Trans</v>
          </cell>
          <cell r="Y3586" t="str">
            <v>44605310T</v>
          </cell>
          <cell r="Z3586" t="str">
            <v>FRT5000 - FR Transmission Profit Center</v>
          </cell>
          <cell r="AA3586" t="str">
            <v>NONE</v>
          </cell>
          <cell r="AB3586" t="str">
            <v>COMPANY 5310 LEVEL TRANS FRT5000</v>
          </cell>
          <cell r="AC3586" t="str">
            <v>A0 C0 X0</v>
          </cell>
          <cell r="AE3586">
            <v>0</v>
          </cell>
        </row>
        <row r="3587">
          <cell r="A3587" t="str">
            <v>C046893</v>
          </cell>
          <cell r="B3587">
            <v>5310</v>
          </cell>
          <cell r="D3587" t="str">
            <v>TxD RESERVE for Load Relief Unident</v>
          </cell>
          <cell r="E3587" t="str">
            <v>P_Electric Sub-Transmission Sub MA</v>
          </cell>
          <cell r="G3587" t="str">
            <v>NONE</v>
          </cell>
          <cell r="H3587" t="str">
            <v>15</v>
          </cell>
          <cell r="I3587" t="str">
            <v>DICONZA, GLEN</v>
          </cell>
          <cell r="J3587" t="str">
            <v>System Capacity &amp; Performance</v>
          </cell>
          <cell r="L3587" t="str">
            <v>Load Relief</v>
          </cell>
          <cell r="M3587" t="str">
            <v>Specific</v>
          </cell>
          <cell r="O3587" t="str">
            <v>initiated</v>
          </cell>
          <cell r="P3587">
            <v>7553</v>
          </cell>
          <cell r="R3587">
            <v>41264.504513888889</v>
          </cell>
          <cell r="S3587" t="str">
            <v>HOLDEH</v>
          </cell>
          <cell r="U3587" t="str">
            <v>TxD RESERVE for Load Relief Unidentified Specifics &amp; Schedule Changes (substation)</v>
          </cell>
          <cell r="V3587" t="str">
            <v xml:space="preserve">  </v>
          </cell>
          <cell r="W3587" t="str">
            <v xml:space="preserve">  </v>
          </cell>
          <cell r="X3587" t="str">
            <v>Asset Owner-Trans</v>
          </cell>
          <cell r="Y3587" t="str">
            <v>44605310T</v>
          </cell>
          <cell r="Z3587" t="str">
            <v>FRT5000 - FR Transmission Profit Center</v>
          </cell>
          <cell r="AA3587" t="str">
            <v>NONE</v>
          </cell>
          <cell r="AB3587" t="str">
            <v>COMPANY 5310 LEVEL TRANS FRT5000</v>
          </cell>
          <cell r="AC3587" t="str">
            <v>A0 C0 X0</v>
          </cell>
          <cell r="AE3587">
            <v>0</v>
          </cell>
        </row>
        <row r="3588">
          <cell r="A3588" t="str">
            <v>C046894</v>
          </cell>
          <cell r="B3588">
            <v>5310</v>
          </cell>
          <cell r="D3588" t="str">
            <v>TxD RESERVE for Other Unidentified</v>
          </cell>
          <cell r="E3588" t="str">
            <v>P_Electric Sub-Transmission Sub MA</v>
          </cell>
          <cell r="G3588" t="str">
            <v>NONE</v>
          </cell>
          <cell r="H3588" t="str">
            <v>15</v>
          </cell>
          <cell r="I3588" t="str">
            <v>DICONZA, GLEN</v>
          </cell>
          <cell r="J3588" t="str">
            <v>NonInfrastructure</v>
          </cell>
          <cell r="L3588" t="str">
            <v>Other</v>
          </cell>
          <cell r="M3588" t="str">
            <v>Specific</v>
          </cell>
          <cell r="O3588" t="str">
            <v>initiated</v>
          </cell>
          <cell r="P3588">
            <v>7554</v>
          </cell>
          <cell r="R3588">
            <v>41264.504513888889</v>
          </cell>
          <cell r="S3588" t="str">
            <v>HOLDEH</v>
          </cell>
          <cell r="U3588" t="str">
            <v>TxD RESERVE for Other Unidentified Specifics &amp; Schedule Changes (substation)</v>
          </cell>
          <cell r="V3588" t="str">
            <v xml:space="preserve">  </v>
          </cell>
          <cell r="W3588" t="str">
            <v xml:space="preserve">  </v>
          </cell>
          <cell r="X3588" t="str">
            <v>Asset Owner-Trans</v>
          </cell>
          <cell r="Y3588" t="str">
            <v>44605310T</v>
          </cell>
          <cell r="Z3588" t="str">
            <v>FRT5000 - FR Transmission Profit Center</v>
          </cell>
          <cell r="AA3588" t="str">
            <v>NONE</v>
          </cell>
          <cell r="AB3588" t="str">
            <v>COMPANY 5310 LEVEL TRANS FRT5000</v>
          </cell>
          <cell r="AC3588" t="str">
            <v>A0 C0 X0</v>
          </cell>
          <cell r="AE3588">
            <v>0</v>
          </cell>
        </row>
        <row r="3589">
          <cell r="A3589" t="str">
            <v>C046895</v>
          </cell>
          <cell r="B3589">
            <v>5310</v>
          </cell>
          <cell r="D3589" t="str">
            <v>Reserve for Asset Replacement Unide</v>
          </cell>
          <cell r="E3589" t="str">
            <v>P_Electric Distribution Line MA</v>
          </cell>
          <cell r="G3589" t="str">
            <v>34</v>
          </cell>
          <cell r="H3589" t="str">
            <v>15</v>
          </cell>
          <cell r="I3589" t="str">
            <v>DICONZA, GLEN</v>
          </cell>
          <cell r="J3589" t="str">
            <v>Asset Condition</v>
          </cell>
          <cell r="K3589" t="str">
            <v>D_Non-REP LINE OTHER</v>
          </cell>
          <cell r="L3589" t="str">
            <v>Asset Replacement</v>
          </cell>
          <cell r="M3589" t="str">
            <v>Specific</v>
          </cell>
          <cell r="O3589" t="str">
            <v>initiated</v>
          </cell>
          <cell r="P3589">
            <v>8490</v>
          </cell>
          <cell r="R3589">
            <v>41264.504513888889</v>
          </cell>
          <cell r="S3589" t="str">
            <v>HOLDEH</v>
          </cell>
          <cell r="U3589" t="str">
            <v>Reserve for Asset Replacement Unidentified Specifics &amp; Schedule Changes</v>
          </cell>
          <cell r="V3589" t="str">
            <v xml:space="preserve">  </v>
          </cell>
          <cell r="W3589" t="str">
            <v xml:space="preserve">  </v>
          </cell>
          <cell r="X3589" t="str">
            <v>Asset Owner-Dist</v>
          </cell>
          <cell r="Y3589" t="str">
            <v>44655310E</v>
          </cell>
          <cell r="Z3589" t="str">
            <v>MAE1000 - MA Electric Distribution PC</v>
          </cell>
          <cell r="AA3589" t="str">
            <v>NONE</v>
          </cell>
          <cell r="AB3589" t="str">
            <v xml:space="preserve">COMPANY 5310 LEVEL ELECT DIST </v>
          </cell>
          <cell r="AC3589" t="str">
            <v>A0 C0 X0</v>
          </cell>
          <cell r="AE3589">
            <v>0</v>
          </cell>
        </row>
        <row r="3590">
          <cell r="A3590" t="str">
            <v>C046896</v>
          </cell>
          <cell r="B3590">
            <v>5310</v>
          </cell>
          <cell r="D3590" t="str">
            <v>Reserve for Damage/Failure Unidenti</v>
          </cell>
          <cell r="E3590" t="str">
            <v>P_Electric Distribution Line MA</v>
          </cell>
          <cell r="G3590" t="str">
            <v>50</v>
          </cell>
          <cell r="H3590" t="str">
            <v>15</v>
          </cell>
          <cell r="I3590" t="str">
            <v>DICONZA, GLEN</v>
          </cell>
          <cell r="J3590" t="str">
            <v>Damage/Failure</v>
          </cell>
          <cell r="L3590" t="str">
            <v>Damage/Failure</v>
          </cell>
          <cell r="M3590" t="str">
            <v>Specific</v>
          </cell>
          <cell r="O3590" t="str">
            <v>initiated</v>
          </cell>
          <cell r="P3590">
            <v>8491</v>
          </cell>
          <cell r="R3590">
            <v>41264.504513888889</v>
          </cell>
          <cell r="S3590" t="str">
            <v>HOLDEH</v>
          </cell>
          <cell r="U3590" t="str">
            <v>Reserve for Damage/Failure Unidentified Specifics &amp; Schedule Changes</v>
          </cell>
          <cell r="V3590" t="str">
            <v xml:space="preserve">  </v>
          </cell>
          <cell r="W3590" t="str">
            <v xml:space="preserve">  </v>
          </cell>
          <cell r="X3590" t="str">
            <v>Asset Owner-Dist</v>
          </cell>
          <cell r="Y3590" t="str">
            <v>44655310E</v>
          </cell>
          <cell r="Z3590" t="str">
            <v>MAE1000 - MA Electric Distribution PC</v>
          </cell>
          <cell r="AA3590" t="str">
            <v>NONE</v>
          </cell>
          <cell r="AB3590" t="str">
            <v xml:space="preserve">COMPANY 5310 LEVEL ELECT DIST </v>
          </cell>
          <cell r="AC3590" t="str">
            <v>A0 C0 X0</v>
          </cell>
          <cell r="AE3590">
            <v>0</v>
          </cell>
        </row>
        <row r="3591">
          <cell r="A3591" t="str">
            <v>C046901</v>
          </cell>
          <cell r="B3591">
            <v>5310</v>
          </cell>
          <cell r="D3591" t="str">
            <v>Reserve for Asset Replacement Unide</v>
          </cell>
          <cell r="E3591" t="str">
            <v>P_Electric Distribution Sub MA</v>
          </cell>
          <cell r="G3591" t="str">
            <v>34</v>
          </cell>
          <cell r="H3591" t="str">
            <v>15</v>
          </cell>
          <cell r="I3591" t="str">
            <v>DICONZA, GLEN</v>
          </cell>
          <cell r="J3591" t="str">
            <v>Asset Condition</v>
          </cell>
          <cell r="K3591" t="str">
            <v>D_Non-REP SUB OTHER</v>
          </cell>
          <cell r="L3591" t="str">
            <v>Asset Replacement</v>
          </cell>
          <cell r="M3591" t="str">
            <v>Specific</v>
          </cell>
          <cell r="O3591" t="str">
            <v>initiated</v>
          </cell>
          <cell r="P3591">
            <v>7481</v>
          </cell>
          <cell r="R3591">
            <v>41264.504513888889</v>
          </cell>
          <cell r="S3591" t="str">
            <v>HOLDEH</v>
          </cell>
          <cell r="U3591" t="str">
            <v>Reserve for Asset Replacement Unidentified Specifics &amp; Schedule Changes (substation)</v>
          </cell>
          <cell r="V3591" t="str">
            <v xml:space="preserve">  </v>
          </cell>
          <cell r="W3591" t="str">
            <v xml:space="preserve">  </v>
          </cell>
          <cell r="X3591" t="str">
            <v>Asset Owner-Dist</v>
          </cell>
          <cell r="Y3591" t="str">
            <v>44655310E</v>
          </cell>
          <cell r="Z3591" t="str">
            <v>MAE1000 - MA Electric Distribution PC</v>
          </cell>
          <cell r="AA3591" t="str">
            <v>NONE</v>
          </cell>
          <cell r="AB3591" t="str">
            <v xml:space="preserve">COMPANY 5310 LEVEL ELECT DIST </v>
          </cell>
          <cell r="AC3591" t="str">
            <v>A0 C0 X0</v>
          </cell>
          <cell r="AE3591">
            <v>0</v>
          </cell>
        </row>
        <row r="3592">
          <cell r="A3592" t="str">
            <v>C046902</v>
          </cell>
          <cell r="B3592">
            <v>5310</v>
          </cell>
          <cell r="D3592" t="str">
            <v>Reserve for Damage/Failure Unidenti</v>
          </cell>
          <cell r="E3592" t="str">
            <v>P_Electric Distribution Sub MA</v>
          </cell>
          <cell r="G3592" t="str">
            <v>50</v>
          </cell>
          <cell r="H3592" t="str">
            <v>15</v>
          </cell>
          <cell r="I3592" t="str">
            <v>DICONZA, GLEN</v>
          </cell>
          <cell r="J3592" t="str">
            <v>Damage/Failure</v>
          </cell>
          <cell r="L3592" t="str">
            <v>Damage/Failure</v>
          </cell>
          <cell r="M3592" t="str">
            <v>Specific</v>
          </cell>
          <cell r="O3592" t="str">
            <v>initiated</v>
          </cell>
          <cell r="P3592">
            <v>7482</v>
          </cell>
          <cell r="R3592">
            <v>41264.504513888889</v>
          </cell>
          <cell r="S3592" t="str">
            <v>HOLDEH</v>
          </cell>
          <cell r="U3592" t="str">
            <v>Reserve for Damage/Failure Unidentified Specifics &amp; Schedule Changes (substation)</v>
          </cell>
          <cell r="V3592" t="str">
            <v xml:space="preserve">  </v>
          </cell>
          <cell r="W3592" t="str">
            <v xml:space="preserve">  </v>
          </cell>
          <cell r="X3592" t="str">
            <v>Asset Owner-Dist</v>
          </cell>
          <cell r="Y3592" t="str">
            <v>44655310E</v>
          </cell>
          <cell r="Z3592" t="str">
            <v>MAE1000 - MA Electric Distribution PC</v>
          </cell>
          <cell r="AA3592" t="str">
            <v>NONE</v>
          </cell>
          <cell r="AB3592" t="str">
            <v xml:space="preserve">COMPANY 5310 LEVEL ELECT DIST </v>
          </cell>
          <cell r="AC3592" t="str">
            <v>A0 C0 X0</v>
          </cell>
          <cell r="AE3592">
            <v>0</v>
          </cell>
        </row>
        <row r="3593">
          <cell r="A3593" t="str">
            <v>C046903</v>
          </cell>
          <cell r="B3593">
            <v>5310</v>
          </cell>
          <cell r="D3593" t="str">
            <v>Reserve for Load Relief Unidentifie</v>
          </cell>
          <cell r="E3593" t="str">
            <v>P_Electric Distribution Sub MA</v>
          </cell>
          <cell r="G3593" t="str">
            <v>34</v>
          </cell>
          <cell r="H3593" t="str">
            <v>15</v>
          </cell>
          <cell r="I3593" t="str">
            <v>DICONZA, GLEN</v>
          </cell>
          <cell r="J3593" t="str">
            <v>System Capacity &amp; Performance</v>
          </cell>
          <cell r="L3593" t="str">
            <v>Load Relief</v>
          </cell>
          <cell r="M3593" t="str">
            <v>Specific</v>
          </cell>
          <cell r="O3593" t="str">
            <v>initiated</v>
          </cell>
          <cell r="P3593">
            <v>7483</v>
          </cell>
          <cell r="R3593">
            <v>41264.504513888889</v>
          </cell>
          <cell r="S3593" t="str">
            <v>HOLDEH</v>
          </cell>
          <cell r="U3593" t="str">
            <v>Reserve for Load Relief Unidentified Specifics &amp; Schedule Changes (substation)</v>
          </cell>
          <cell r="V3593" t="str">
            <v xml:space="preserve">  </v>
          </cell>
          <cell r="W3593" t="str">
            <v xml:space="preserve">  </v>
          </cell>
          <cell r="X3593" t="str">
            <v>Asset Owner-Dist</v>
          </cell>
          <cell r="Y3593" t="str">
            <v>44655310E</v>
          </cell>
          <cell r="Z3593" t="str">
            <v>MAE1000 - MA Electric Distribution PC</v>
          </cell>
          <cell r="AA3593" t="str">
            <v>NONE</v>
          </cell>
          <cell r="AB3593" t="str">
            <v xml:space="preserve">COMPANY 5310 LEVEL ELECT DIST </v>
          </cell>
          <cell r="AC3593" t="str">
            <v>A0 C0 X0</v>
          </cell>
          <cell r="AE3593">
            <v>0</v>
          </cell>
        </row>
        <row r="3594">
          <cell r="A3594" t="str">
            <v>C046905</v>
          </cell>
          <cell r="B3594">
            <v>5320</v>
          </cell>
          <cell r="C3594" t="str">
            <v>Massachusetts - East</v>
          </cell>
          <cell r="D3594" t="str">
            <v>Reserve for Asset Replacement Unide</v>
          </cell>
          <cell r="E3594" t="str">
            <v>P_Electric Distribution Line MA</v>
          </cell>
          <cell r="G3594" t="str">
            <v>34</v>
          </cell>
          <cell r="H3594" t="str">
            <v>15</v>
          </cell>
          <cell r="I3594" t="str">
            <v>DICONZA, GLEN</v>
          </cell>
          <cell r="J3594" t="str">
            <v>Asset Condition</v>
          </cell>
          <cell r="L3594" t="str">
            <v>Asset Replacement</v>
          </cell>
          <cell r="M3594" t="str">
            <v>Specific</v>
          </cell>
          <cell r="O3594" t="str">
            <v>initiated</v>
          </cell>
          <cell r="P3594">
            <v>7104</v>
          </cell>
          <cell r="R3594">
            <v>41264.502581018518</v>
          </cell>
          <cell r="S3594" t="str">
            <v>HOLDEH</v>
          </cell>
          <cell r="U3594" t="str">
            <v>Reserve for Asset Replacement Unidentified Specifics &amp; Schedule Changes</v>
          </cell>
          <cell r="V3594" t="str">
            <v xml:space="preserve">  </v>
          </cell>
          <cell r="W3594" t="str">
            <v xml:space="preserve">  </v>
          </cell>
          <cell r="X3594" t="str">
            <v>Asset Owner-Dist</v>
          </cell>
          <cell r="Y3594" t="str">
            <v>44655320E</v>
          </cell>
          <cell r="Z3594" t="str">
            <v>MAE1000 - MA Electric Distribution PC</v>
          </cell>
          <cell r="AA3594" t="str">
            <v>NONE</v>
          </cell>
          <cell r="AB3594" t="str">
            <v>COMPANY 5320 LEVEL ELECT DIST</v>
          </cell>
          <cell r="AC3594" t="str">
            <v>A0 C0 X0</v>
          </cell>
          <cell r="AE3594">
            <v>0</v>
          </cell>
        </row>
        <row r="3595">
          <cell r="A3595" t="str">
            <v>C046906</v>
          </cell>
          <cell r="B3595">
            <v>5320</v>
          </cell>
          <cell r="C3595" t="str">
            <v>Massachusetts - East</v>
          </cell>
          <cell r="D3595" t="str">
            <v>Reserve for Load Relief Unidentifie</v>
          </cell>
          <cell r="E3595" t="str">
            <v>P_Electric Distribution Line MA</v>
          </cell>
          <cell r="G3595" t="str">
            <v>NONE</v>
          </cell>
          <cell r="H3595" t="str">
            <v>15</v>
          </cell>
          <cell r="I3595" t="str">
            <v>DICONZA, GLEN</v>
          </cell>
          <cell r="J3595" t="str">
            <v>System Capacity &amp; Performance</v>
          </cell>
          <cell r="L3595" t="str">
            <v>Load Relief</v>
          </cell>
          <cell r="M3595" t="str">
            <v>Specific</v>
          </cell>
          <cell r="O3595" t="str">
            <v>initiated</v>
          </cell>
          <cell r="P3595">
            <v>7105</v>
          </cell>
          <cell r="R3595">
            <v>41264.502581018518</v>
          </cell>
          <cell r="S3595" t="str">
            <v>HOLDEH</v>
          </cell>
          <cell r="U3595" t="str">
            <v>Reserve for Load Relief Unidentified Specifics &amp; Schedule Changes</v>
          </cell>
          <cell r="V3595" t="str">
            <v xml:space="preserve">  </v>
          </cell>
          <cell r="W3595" t="str">
            <v xml:space="preserve">  </v>
          </cell>
          <cell r="X3595" t="str">
            <v>Asset Owner-Dist</v>
          </cell>
          <cell r="Y3595" t="str">
            <v>44655320E</v>
          </cell>
          <cell r="Z3595" t="str">
            <v>MAE1000 - MA Electric Distribution PC</v>
          </cell>
          <cell r="AA3595" t="str">
            <v>NONE</v>
          </cell>
          <cell r="AB3595" t="str">
            <v>COMPANY 5320 LEVEL ELECT DIST</v>
          </cell>
          <cell r="AC3595" t="str">
            <v>A0 C0 X0</v>
          </cell>
          <cell r="AE3595">
            <v>0</v>
          </cell>
        </row>
        <row r="3596">
          <cell r="A3596" t="str">
            <v>C046907</v>
          </cell>
          <cell r="B3596">
            <v>5320</v>
          </cell>
          <cell r="C3596" t="str">
            <v>Massachusetts - East</v>
          </cell>
          <cell r="D3596" t="str">
            <v>Reserve for Reliability Unidentifie</v>
          </cell>
          <cell r="E3596" t="str">
            <v>P_Electric Distribution Line MA</v>
          </cell>
          <cell r="G3596" t="str">
            <v>NONE</v>
          </cell>
          <cell r="H3596" t="str">
            <v>15</v>
          </cell>
          <cell r="I3596" t="str">
            <v>DICONZA, GLEN</v>
          </cell>
          <cell r="J3596" t="str">
            <v>System Capacity &amp; Performance</v>
          </cell>
          <cell r="L3596" t="str">
            <v>Reliability - Dist</v>
          </cell>
          <cell r="M3596" t="str">
            <v>Specific</v>
          </cell>
          <cell r="O3596" t="str">
            <v>initiated</v>
          </cell>
          <cell r="P3596">
            <v>7106</v>
          </cell>
          <cell r="R3596">
            <v>41264.502581018518</v>
          </cell>
          <cell r="S3596" t="str">
            <v>HOLDEH</v>
          </cell>
          <cell r="U3596" t="str">
            <v>Reserve for Reliability Unidentified Specifics &amp; Schedule Changes</v>
          </cell>
          <cell r="V3596" t="str">
            <v xml:space="preserve">  </v>
          </cell>
          <cell r="W3596" t="str">
            <v xml:space="preserve">  </v>
          </cell>
          <cell r="X3596" t="str">
            <v>Asset Owner-Dist</v>
          </cell>
          <cell r="Y3596" t="str">
            <v>44655320E</v>
          </cell>
          <cell r="Z3596" t="str">
            <v>MAE1000 - MA Electric Distribution PC</v>
          </cell>
          <cell r="AA3596" t="str">
            <v>NONE</v>
          </cell>
          <cell r="AB3596" t="str">
            <v>COMPANY 5320 LEVEL ELECT DIST</v>
          </cell>
          <cell r="AC3596" t="str">
            <v>A0 C0 X0</v>
          </cell>
          <cell r="AE3596">
            <v>0</v>
          </cell>
        </row>
        <row r="3597">
          <cell r="A3597" t="str">
            <v>C046959</v>
          </cell>
          <cell r="B3597">
            <v>5310</v>
          </cell>
          <cell r="D3597" t="str">
            <v>Fairman Rd., Orange DG</v>
          </cell>
          <cell r="E3597" t="str">
            <v>P_Electric Distribution Line MA</v>
          </cell>
          <cell r="G3597" t="str">
            <v>50</v>
          </cell>
          <cell r="H3597" t="str">
            <v>NONE</v>
          </cell>
          <cell r="I3597" t="str">
            <v>TEIXEIRA, JOHN</v>
          </cell>
          <cell r="J3597" t="str">
            <v>Asset Condition</v>
          </cell>
          <cell r="K3597" t="str">
            <v>D_REP-Line Other</v>
          </cell>
          <cell r="L3597" t="str">
            <v>Asset Replacement</v>
          </cell>
          <cell r="M3597" t="str">
            <v>Specific</v>
          </cell>
          <cell r="O3597" t="str">
            <v>cancelled</v>
          </cell>
          <cell r="P3597">
            <v>4476</v>
          </cell>
          <cell r="R3597">
            <v>41264.504513888889</v>
          </cell>
          <cell r="S3597" t="str">
            <v>HOLDEH</v>
          </cell>
          <cell r="U3597" t="str">
            <v>New Business Distributed Generation on Fairman Rd., Orange MA.  Conversion of some single phase line to three phase will be needed.</v>
          </cell>
          <cell r="V3597" t="str">
            <v xml:space="preserve">  </v>
          </cell>
          <cell r="W3597" t="str">
            <v xml:space="preserve">  </v>
          </cell>
          <cell r="X3597" t="str">
            <v>Asset Owner-Dist</v>
          </cell>
          <cell r="Y3597" t="str">
            <v>44655310E</v>
          </cell>
          <cell r="Z3597" t="str">
            <v>MAE1000 - MA Electric Distribution PC</v>
          </cell>
          <cell r="AA3597" t="str">
            <v>NONE</v>
          </cell>
          <cell r="AB3597" t="str">
            <v>MASS PLANT - MA 5310 - MAE1000</v>
          </cell>
          <cell r="AE3597">
            <v>0</v>
          </cell>
          <cell r="AK3597">
            <v>41493</v>
          </cell>
        </row>
        <row r="3598">
          <cell r="A3598" t="str">
            <v>C046960</v>
          </cell>
          <cell r="B3598">
            <v>5310</v>
          </cell>
          <cell r="D3598" t="str">
            <v>N Abtn 99W32 Ext 3ph Pond St</v>
          </cell>
          <cell r="E3598" t="str">
            <v>P_Electric Distribution Line MA</v>
          </cell>
          <cell r="G3598" t="str">
            <v>50</v>
          </cell>
          <cell r="H3598" t="str">
            <v>NONE</v>
          </cell>
          <cell r="I3598" t="str">
            <v>HENRY, JOSEPH</v>
          </cell>
          <cell r="J3598" t="str">
            <v>Statutory/Regulatory</v>
          </cell>
          <cell r="K3598" t="str">
            <v>D_Non-REP LINE OTHER</v>
          </cell>
          <cell r="L3598" t="str">
            <v>New Business - Commercial</v>
          </cell>
          <cell r="M3598" t="str">
            <v>Specific</v>
          </cell>
          <cell r="O3598" t="str">
            <v>cancelled</v>
          </cell>
          <cell r="P3598">
            <v>4480</v>
          </cell>
          <cell r="R3598">
            <v>41264.504513888889</v>
          </cell>
          <cell r="S3598" t="str">
            <v>HOLDEH</v>
          </cell>
          <cell r="U3598" t="str">
            <v>Extend 3ph - 477 AL spacer cable 1,550' on Pond St. to feed new customer</v>
          </cell>
          <cell r="V3598" t="str">
            <v xml:space="preserve">  </v>
          </cell>
          <cell r="W3598" t="str">
            <v xml:space="preserve">  </v>
          </cell>
          <cell r="X3598" t="str">
            <v>Asset Owner-Dist</v>
          </cell>
          <cell r="Y3598" t="str">
            <v>44655310E</v>
          </cell>
          <cell r="Z3598" t="str">
            <v>MAE1000 - MA Electric Distribution PC</v>
          </cell>
          <cell r="AA3598" t="str">
            <v>NONE</v>
          </cell>
          <cell r="AB3598" t="str">
            <v>MASS PLANT - MA 5310 - MAE1000</v>
          </cell>
          <cell r="AE3598">
            <v>0</v>
          </cell>
          <cell r="AK3598">
            <v>41499</v>
          </cell>
        </row>
        <row r="3599">
          <cell r="A3599" t="str">
            <v>C046961</v>
          </cell>
          <cell r="B3599">
            <v>5310</v>
          </cell>
          <cell r="D3599" t="str">
            <v>DG NEN Beverly 4MW PV</v>
          </cell>
          <cell r="E3599" t="str">
            <v>P_Electric Distribution Line MA</v>
          </cell>
          <cell r="G3599" t="str">
            <v>49</v>
          </cell>
          <cell r="H3599" t="str">
            <v>&lt;Select a value&gt;</v>
          </cell>
          <cell r="I3599" t="str">
            <v>AMBROSE, RONALD M</v>
          </cell>
          <cell r="J3599" t="str">
            <v>Statutory/Regulatory</v>
          </cell>
          <cell r="K3599" t="str">
            <v>D_Non-REP LINE OTHER</v>
          </cell>
          <cell r="L3599" t="str">
            <v>New Business - Commercial</v>
          </cell>
          <cell r="M3599" t="str">
            <v>Specific</v>
          </cell>
          <cell r="O3599" t="str">
            <v>cancelled</v>
          </cell>
          <cell r="P3599">
            <v>4481</v>
          </cell>
          <cell r="R3599">
            <v>41264.504513888889</v>
          </cell>
          <cell r="S3599" t="str">
            <v>HOLDEH</v>
          </cell>
          <cell r="U3599" t="str">
            <v>Install interconnection at 890 Cabot St, Beverly for 4MW PV on 2365 line.</v>
          </cell>
          <cell r="V3599" t="str">
            <v xml:space="preserve">  </v>
          </cell>
          <cell r="W3599" t="str">
            <v xml:space="preserve">  </v>
          </cell>
          <cell r="X3599" t="str">
            <v>Asset Owner-Dist</v>
          </cell>
          <cell r="Y3599" t="str">
            <v>44655310E</v>
          </cell>
          <cell r="Z3599" t="str">
            <v>MAE1000 - MA Electric Distribution PC</v>
          </cell>
          <cell r="AA3599" t="str">
            <v>NONE</v>
          </cell>
          <cell r="AB3599" t="str">
            <v>MASS PLANT - MA 5310 - MAE1000</v>
          </cell>
          <cell r="AE3599">
            <v>0</v>
          </cell>
          <cell r="AK3599">
            <v>41491</v>
          </cell>
        </row>
        <row r="3600">
          <cell r="A3600" t="str">
            <v>C046965</v>
          </cell>
          <cell r="B3600">
            <v>5310</v>
          </cell>
          <cell r="D3600" t="str">
            <v>DG NEN 8 MW PV Ayer MA</v>
          </cell>
          <cell r="E3600" t="str">
            <v>P_Electric Distribution Line MA</v>
          </cell>
          <cell r="G3600" t="str">
            <v>50</v>
          </cell>
          <cell r="H3600" t="str">
            <v>NONE</v>
          </cell>
          <cell r="I3600" t="str">
            <v>REIS, NICHOLAS</v>
          </cell>
          <cell r="J3600" t="str">
            <v>Statutory/Regulatory</v>
          </cell>
          <cell r="K3600" t="str">
            <v>D_Non-REP LINE OTHER</v>
          </cell>
          <cell r="L3600" t="str">
            <v>New Business - Commercial</v>
          </cell>
          <cell r="M3600" t="str">
            <v>Specific</v>
          </cell>
          <cell r="O3600" t="str">
            <v>cancelled</v>
          </cell>
          <cell r="P3600">
            <v>4465</v>
          </cell>
          <cell r="R3600">
            <v>41264.504513888889</v>
          </cell>
          <cell r="S3600" t="str">
            <v>HOLDEH</v>
          </cell>
          <cell r="U3600" t="str">
            <v>Install (4) 2 MW interconnections, one each on the Ayer 201W1. 201W2, 201W3, &amp; 201W4 feeders, in Ayer MA, to provide interconnection to 8 MW PV proposed by Deven's Solar LLC</v>
          </cell>
          <cell r="V3600" t="str">
            <v xml:space="preserve">  </v>
          </cell>
          <cell r="W3600" t="str">
            <v xml:space="preserve">  </v>
          </cell>
          <cell r="X3600" t="str">
            <v>Asset Owner-Dist</v>
          </cell>
          <cell r="Y3600" t="str">
            <v>44655310E</v>
          </cell>
          <cell r="Z3600" t="str">
            <v>MAE1000 - MA Electric Distribution PC</v>
          </cell>
          <cell r="AA3600" t="str">
            <v>NONE</v>
          </cell>
          <cell r="AB3600" t="str">
            <v>MASS PLANT - MA 5310 - MAE1000</v>
          </cell>
          <cell r="AE3600">
            <v>0</v>
          </cell>
          <cell r="AK3600">
            <v>41491</v>
          </cell>
        </row>
        <row r="3601">
          <cell r="A3601" t="str">
            <v>C046966</v>
          </cell>
          <cell r="B3601">
            <v>5310</v>
          </cell>
          <cell r="D3601" t="str">
            <v>Harrington St., E Brookfield DG</v>
          </cell>
          <cell r="E3601" t="str">
            <v>P_Electric Distribution Line MA</v>
          </cell>
          <cell r="G3601" t="str">
            <v>50</v>
          </cell>
          <cell r="H3601" t="str">
            <v>NONE</v>
          </cell>
          <cell r="I3601" t="str">
            <v>TEIXEIRA, JOHN</v>
          </cell>
          <cell r="J3601" t="str">
            <v>Asset Condition</v>
          </cell>
          <cell r="K3601" t="str">
            <v>D_REP-Line Other</v>
          </cell>
          <cell r="L3601" t="str">
            <v>Asset Replacement</v>
          </cell>
          <cell r="M3601" t="str">
            <v>Specific</v>
          </cell>
          <cell r="O3601" t="str">
            <v>cancelled</v>
          </cell>
          <cell r="P3601">
            <v>4472</v>
          </cell>
          <cell r="R3601">
            <v>41264.504513888889</v>
          </cell>
          <cell r="S3601" t="str">
            <v>HOLDEH</v>
          </cell>
          <cell r="U3601" t="str">
            <v>DG interconnection at 235 Harrington St., East Brookfield, MA.  At a minimum, 2 miles of three phase line need to be built, some of it converted from single phase.  The recloser at P38 West Main St., Spencer is a Form 3 and should be</v>
          </cell>
          <cell r="V3601" t="str">
            <v xml:space="preserve">  </v>
          </cell>
          <cell r="W3601" t="str">
            <v xml:space="preserve">  </v>
          </cell>
          <cell r="X3601" t="str">
            <v>Asset Owner-Dist</v>
          </cell>
          <cell r="Y3601" t="str">
            <v>44655310E</v>
          </cell>
          <cell r="Z3601" t="str">
            <v>MAE1000 - MA Electric Distribution PC</v>
          </cell>
          <cell r="AA3601" t="str">
            <v>NONE</v>
          </cell>
          <cell r="AB3601" t="str">
            <v>MASS PLANT - MA 5310 - MAE1000</v>
          </cell>
          <cell r="AE3601">
            <v>0</v>
          </cell>
          <cell r="AK3601">
            <v>41493</v>
          </cell>
        </row>
        <row r="3602">
          <cell r="A3602" t="str">
            <v>C046973</v>
          </cell>
          <cell r="B3602">
            <v>5310</v>
          </cell>
          <cell r="D3602" t="str">
            <v>DG NEN Salisbury 6 MW PV</v>
          </cell>
          <cell r="E3602" t="str">
            <v>P_Electric Distribution Line MA</v>
          </cell>
          <cell r="G3602" t="str">
            <v>50</v>
          </cell>
          <cell r="H3602" t="str">
            <v>NONE</v>
          </cell>
          <cell r="I3602" t="str">
            <v>REIS, NICHOLAS</v>
          </cell>
          <cell r="J3602" t="str">
            <v>Statutory/Regulatory</v>
          </cell>
          <cell r="K3602" t="str">
            <v>D_Non-REP LINE OTHER</v>
          </cell>
          <cell r="L3602" t="str">
            <v>New Business - Commercial</v>
          </cell>
          <cell r="M3602" t="str">
            <v>Specific</v>
          </cell>
          <cell r="O3602" t="str">
            <v>cancelled</v>
          </cell>
          <cell r="P3602">
            <v>4463</v>
          </cell>
          <cell r="R3602">
            <v>41264.504513888889</v>
          </cell>
          <cell r="S3602" t="str">
            <v>HOLDEH</v>
          </cell>
          <cell r="U3602" t="str">
            <v>Provide Interconnection to 6 MW PV, Proposed by True North LLC, in Salisbury, MA, via (3) 2 MW primary metering interconnections to the W.. Amesbury 2277N line.  Install PTR, 3 Primary Metering assemblies, wire and poles to create int</v>
          </cell>
          <cell r="V3602" t="str">
            <v xml:space="preserve">  </v>
          </cell>
          <cell r="W3602" t="str">
            <v xml:space="preserve">  </v>
          </cell>
          <cell r="X3602" t="str">
            <v>Asset Owner-Dist</v>
          </cell>
          <cell r="Y3602" t="str">
            <v>44655310E</v>
          </cell>
          <cell r="Z3602" t="str">
            <v>MAE1000 - MA Electric Distribution PC</v>
          </cell>
          <cell r="AA3602" t="str">
            <v>NONE</v>
          </cell>
          <cell r="AB3602" t="str">
            <v>MASS PLANT - MA 5310 - MAE1000</v>
          </cell>
          <cell r="AE3602">
            <v>0</v>
          </cell>
          <cell r="AK3602">
            <v>41491</v>
          </cell>
        </row>
        <row r="3603">
          <cell r="A3603" t="str">
            <v>C046974</v>
          </cell>
          <cell r="B3603">
            <v>5310</v>
          </cell>
          <cell r="D3603" t="str">
            <v>DG NEN Westford 4 MW PV</v>
          </cell>
          <cell r="E3603" t="str">
            <v>P_Electric Distribution Line MA</v>
          </cell>
          <cell r="G3603" t="str">
            <v>50</v>
          </cell>
          <cell r="H3603" t="str">
            <v>NONE</v>
          </cell>
          <cell r="I3603" t="str">
            <v>REIS, NICHOLAS</v>
          </cell>
          <cell r="J3603" t="str">
            <v>Statutory/Regulatory</v>
          </cell>
          <cell r="K3603" t="str">
            <v>D_Non-REP LINE OTHER</v>
          </cell>
          <cell r="L3603" t="str">
            <v>New Business - Commercial</v>
          </cell>
          <cell r="M3603" t="str">
            <v>Specific</v>
          </cell>
          <cell r="O3603" t="str">
            <v>cancelled</v>
          </cell>
          <cell r="P3603">
            <v>4464</v>
          </cell>
          <cell r="R3603">
            <v>41264.504513888889</v>
          </cell>
          <cell r="S3603" t="str">
            <v>HOLDEH</v>
          </cell>
          <cell r="U3603" t="str">
            <v>Install interconnection for 4 MW PV to be installed on the N. Chelmsford 2387 line in Westford, MA_x000D_
Install (2) 2 MW Primary metering points, a PTR, and LB switch off the 2387 line.</v>
          </cell>
          <cell r="V3603" t="str">
            <v xml:space="preserve">  </v>
          </cell>
          <cell r="W3603" t="str">
            <v xml:space="preserve">  </v>
          </cell>
          <cell r="X3603" t="str">
            <v>Asset Owner-Dist</v>
          </cell>
          <cell r="Y3603" t="str">
            <v>44655310E</v>
          </cell>
          <cell r="Z3603" t="str">
            <v>MAE1000 - MA Electric Distribution PC</v>
          </cell>
          <cell r="AA3603" t="str">
            <v>NONE</v>
          </cell>
          <cell r="AB3603" t="str">
            <v>MASS PLANT - MA 5310 - MAE1000</v>
          </cell>
          <cell r="AE3603">
            <v>0</v>
          </cell>
          <cell r="AK3603">
            <v>41491</v>
          </cell>
        </row>
        <row r="3604">
          <cell r="A3604" t="str">
            <v>C046989</v>
          </cell>
          <cell r="B3604">
            <v>5310</v>
          </cell>
          <cell r="C3604" t="str">
            <v>Massachusetts - West</v>
          </cell>
          <cell r="D3604" t="str">
            <v>Lawrence #2 4 kV Sub Equipment-Sub</v>
          </cell>
          <cell r="E3604" t="str">
            <v>P_Electric Distribution Sub MA</v>
          </cell>
          <cell r="G3604" t="str">
            <v>41</v>
          </cell>
          <cell r="H3604" t="str">
            <v>27</v>
          </cell>
          <cell r="I3604" t="str">
            <v>Saenz, Jenny</v>
          </cell>
          <cell r="J3604" t="str">
            <v>Asset Condition</v>
          </cell>
          <cell r="K3604" t="str">
            <v>D_REP-Indoor Substation Replacement</v>
          </cell>
          <cell r="L3604" t="str">
            <v>Asset Replacement</v>
          </cell>
          <cell r="M3604" t="str">
            <v>Specific</v>
          </cell>
          <cell r="N3604" t="str">
            <v>Substation Asset Replacement</v>
          </cell>
          <cell r="O3604" t="str">
            <v>initiated</v>
          </cell>
          <cell r="P3604">
            <v>11773</v>
          </cell>
          <cell r="R3604">
            <v>41264.504513888889</v>
          </cell>
          <cell r="S3604" t="str">
            <v>HOLDEH</v>
          </cell>
          <cell r="U3604" t="str">
            <v>Replace existing transformers with 2-13/4 kV, LTC units and remove all 4 kiV regulators.Replace or modify indoor substation circuit breakers and other equipment as determined.</v>
          </cell>
          <cell r="V3604" t="str">
            <v xml:space="preserve">  </v>
          </cell>
          <cell r="W3604" t="str">
            <v xml:space="preserve">  </v>
          </cell>
          <cell r="X3604" t="str">
            <v>Asset Owner-Dist</v>
          </cell>
          <cell r="Y3604" t="str">
            <v>44655310E</v>
          </cell>
          <cell r="Z3604" t="str">
            <v>MAE1000 - MA Electric Distribution PC</v>
          </cell>
          <cell r="AA3604" t="str">
            <v>NONE</v>
          </cell>
          <cell r="AB3604" t="str">
            <v>SUB #2 LAWRENCE - COMMON STREET, LA</v>
          </cell>
          <cell r="AC3604" t="str">
            <v>A0 C0 X0</v>
          </cell>
          <cell r="AE3604">
            <v>0</v>
          </cell>
        </row>
        <row r="3605">
          <cell r="A3605" t="str">
            <v>C046990</v>
          </cell>
          <cell r="B3605">
            <v>5310</v>
          </cell>
          <cell r="C3605" t="str">
            <v>Massachusetts - West</v>
          </cell>
          <cell r="D3605" t="str">
            <v>Saugus#23 Improve Feeder Ties &amp;Load</v>
          </cell>
          <cell r="E3605" t="str">
            <v>P_Electric Distribution Line MA</v>
          </cell>
          <cell r="F3605" t="str">
            <v>USSC-14-008</v>
          </cell>
          <cell r="G3605" t="str">
            <v>34</v>
          </cell>
          <cell r="H3605" t="str">
            <v>11</v>
          </cell>
          <cell r="I3605" t="str">
            <v>MOKEY, MICHAEL</v>
          </cell>
          <cell r="J3605" t="str">
            <v>System Capacity &amp; Performance</v>
          </cell>
          <cell r="K3605" t="str">
            <v>D_Non-REP LINE OTHER</v>
          </cell>
          <cell r="L3605" t="str">
            <v>Load Relief</v>
          </cell>
          <cell r="M3605" t="str">
            <v>Specific</v>
          </cell>
          <cell r="O3605" t="str">
            <v>open</v>
          </cell>
          <cell r="P3605">
            <v>11774</v>
          </cell>
          <cell r="R3605">
            <v>41264.504513888889</v>
          </cell>
          <cell r="S3605" t="str">
            <v>HOLDEH</v>
          </cell>
          <cell r="U3605" t="str">
            <v>Improve feeder ties to Saugus#23 .</v>
          </cell>
          <cell r="V3605" t="str">
            <v xml:space="preserve">  </v>
          </cell>
          <cell r="W3605" t="str">
            <v xml:space="preserve">  </v>
          </cell>
          <cell r="X3605" t="str">
            <v>Asset Owner-Dist</v>
          </cell>
          <cell r="Y3605" t="str">
            <v>44655310E</v>
          </cell>
          <cell r="Z3605" t="str">
            <v>MAE1000 - MA Electric Distribution PC</v>
          </cell>
          <cell r="AA3605" t="str">
            <v>NONE</v>
          </cell>
          <cell r="AB3605" t="str">
            <v>MASS PLANT - MA 5310 - MAE1000</v>
          </cell>
          <cell r="AC3605" t="str">
            <v>A0 C0 X0</v>
          </cell>
          <cell r="AE3605">
            <v>1</v>
          </cell>
          <cell r="AF3605" t="str">
            <v>1</v>
          </cell>
          <cell r="AG3605">
            <v>41673</v>
          </cell>
          <cell r="AH3605">
            <v>1400000</v>
          </cell>
          <cell r="AI3605" t="str">
            <v>1.10</v>
          </cell>
          <cell r="AJ3605" t="str">
            <v>.90</v>
          </cell>
        </row>
        <row r="3606">
          <cell r="A3606" t="str">
            <v>C046991</v>
          </cell>
          <cell r="B3606">
            <v>5310</v>
          </cell>
          <cell r="C3606" t="str">
            <v>Massachusetts - West</v>
          </cell>
          <cell r="D3606" t="str">
            <v>Bridge#6 Improve Feeder Ties</v>
          </cell>
          <cell r="E3606" t="str">
            <v>P_Electric Distribution Line MA</v>
          </cell>
          <cell r="G3606" t="str">
            <v>34</v>
          </cell>
          <cell r="H3606" t="str">
            <v>11</v>
          </cell>
          <cell r="I3606" t="str">
            <v>HALL, TIMOTHY</v>
          </cell>
          <cell r="J3606" t="str">
            <v>System Capacity &amp; Performance</v>
          </cell>
          <cell r="K3606" t="str">
            <v>D_Non-REP LINE OTHER</v>
          </cell>
          <cell r="L3606" t="str">
            <v>Load Relief</v>
          </cell>
          <cell r="M3606" t="str">
            <v>Specific</v>
          </cell>
          <cell r="O3606" t="str">
            <v>open</v>
          </cell>
          <cell r="P3606">
            <v>11776</v>
          </cell>
          <cell r="R3606">
            <v>41264.504513888889</v>
          </cell>
          <cell r="S3606" t="str">
            <v>HOLDEH</v>
          </cell>
          <cell r="U3606" t="str">
            <v>At Bridge#6 Substation, improve feeder ties to allow the single transformer 13/4kV substation to be fully backed up for a failure or offloaded for maintenance.</v>
          </cell>
          <cell r="V3606" t="str">
            <v xml:space="preserve">  </v>
          </cell>
          <cell r="W3606" t="str">
            <v xml:space="preserve">  </v>
          </cell>
          <cell r="X3606" t="str">
            <v>Asset Owner-Dist</v>
          </cell>
          <cell r="Y3606" t="str">
            <v>44655310E</v>
          </cell>
          <cell r="Z3606" t="str">
            <v>MAE1000 - MA Electric Distribution PC</v>
          </cell>
          <cell r="AA3606" t="str">
            <v>NONE</v>
          </cell>
          <cell r="AB3606" t="str">
            <v>MASS PLANT - MA 5310 - MAE1000</v>
          </cell>
          <cell r="AC3606" t="str">
            <v>A1 C0 X0</v>
          </cell>
          <cell r="AE3606">
            <v>1</v>
          </cell>
          <cell r="AF3606" t="str">
            <v>1</v>
          </cell>
          <cell r="AG3606">
            <v>41296</v>
          </cell>
          <cell r="AH3606">
            <v>550000</v>
          </cell>
        </row>
        <row r="3607">
          <cell r="A3607" t="str">
            <v>C046992</v>
          </cell>
          <cell r="B3607">
            <v>5310</v>
          </cell>
          <cell r="C3607" t="str">
            <v>Massachusetts - West</v>
          </cell>
          <cell r="D3607" t="str">
            <v>Revere#7 23/4kV Trans Upgrade 4kV M</v>
          </cell>
          <cell r="E3607" t="str">
            <v>P_Electric Distribution Sub MA</v>
          </cell>
          <cell r="G3607" t="str">
            <v>30</v>
          </cell>
          <cell r="H3607" t="str">
            <v>21</v>
          </cell>
          <cell r="I3607" t="str">
            <v>PERICOLA, STEVEN</v>
          </cell>
          <cell r="J3607" t="str">
            <v>System Capacity &amp; Performance</v>
          </cell>
          <cell r="K3607" t="str">
            <v>D_Non-REP SUB OTHER</v>
          </cell>
          <cell r="L3607" t="str">
            <v>Load Relief</v>
          </cell>
          <cell r="M3607" t="str">
            <v>Specific</v>
          </cell>
          <cell r="N3607" t="str">
            <v>Substation Asset Replacement</v>
          </cell>
          <cell r="O3607" t="str">
            <v>initiated</v>
          </cell>
          <cell r="P3607">
            <v>11777</v>
          </cell>
          <cell r="R3607">
            <v>41264.504513888889</v>
          </cell>
          <cell r="S3607" t="str">
            <v>HOLDEH</v>
          </cell>
          <cell r="U3607" t="str">
            <v>At Revere#7 , upgrade 23/4kV transformers and replace 4kV with metal clad.</v>
          </cell>
          <cell r="V3607" t="str">
            <v xml:space="preserve">  </v>
          </cell>
          <cell r="W3607" t="str">
            <v xml:space="preserve">  </v>
          </cell>
          <cell r="X3607" t="str">
            <v>Asset Owner-Dist</v>
          </cell>
          <cell r="Y3607" t="str">
            <v>44655310E</v>
          </cell>
          <cell r="Z3607" t="str">
            <v>MAE1000 - MA Electric Distribution PC</v>
          </cell>
          <cell r="AA3607" t="str">
            <v>NONE</v>
          </cell>
          <cell r="AB3607" t="str">
            <v>SUB #7 REVERE - RAILROAD STREET, RE</v>
          </cell>
          <cell r="AC3607" t="str">
            <v>A0 C0 X0</v>
          </cell>
          <cell r="AE3607">
            <v>0</v>
          </cell>
        </row>
        <row r="3608">
          <cell r="A3608" t="str">
            <v>C046993</v>
          </cell>
          <cell r="B3608">
            <v>5310</v>
          </cell>
          <cell r="C3608" t="str">
            <v>Massachusetts - West</v>
          </cell>
          <cell r="D3608" t="str">
            <v>Revere Beach #35 Replace 23/4kV Tra</v>
          </cell>
          <cell r="E3608" t="str">
            <v>P_Electric Distribution Sub MA</v>
          </cell>
          <cell r="G3608" t="str">
            <v>34</v>
          </cell>
          <cell r="H3608" t="str">
            <v>21</v>
          </cell>
          <cell r="I3608" t="str">
            <v>PERICOLA, STEVEN</v>
          </cell>
          <cell r="J3608" t="str">
            <v>Asset Condition</v>
          </cell>
          <cell r="K3608" t="str">
            <v>D_Non-REP SUB OTHER</v>
          </cell>
          <cell r="L3608" t="str">
            <v>Asset Replacement</v>
          </cell>
          <cell r="M3608" t="str">
            <v>Specific</v>
          </cell>
          <cell r="O3608" t="str">
            <v>initiated</v>
          </cell>
          <cell r="P3608">
            <v>11780</v>
          </cell>
          <cell r="R3608">
            <v>41264.504513888889</v>
          </cell>
          <cell r="S3608" t="str">
            <v>HOLDEH</v>
          </cell>
          <cell r="U3608" t="str">
            <v>At Revere Beach#35, replace 23/4kV units with LTC units and also remove regulators and replace OCBS with VCBS.</v>
          </cell>
          <cell r="V3608" t="str">
            <v xml:space="preserve">  </v>
          </cell>
          <cell r="W3608" t="str">
            <v xml:space="preserve">  </v>
          </cell>
          <cell r="X3608" t="str">
            <v>Asset Owner-Dist</v>
          </cell>
          <cell r="Y3608" t="str">
            <v>44655310E</v>
          </cell>
          <cell r="Z3608" t="str">
            <v>MAE1000 - MA Electric Distribution PC</v>
          </cell>
          <cell r="AA3608" t="str">
            <v>NONE</v>
          </cell>
          <cell r="AB3608" t="str">
            <v>SUB #35 REVERE BEACH - CALUMET STRE</v>
          </cell>
          <cell r="AC3608" t="str">
            <v>A0 C0 X0</v>
          </cell>
          <cell r="AE3608">
            <v>0</v>
          </cell>
        </row>
        <row r="3609">
          <cell r="A3609" t="str">
            <v>C046994</v>
          </cell>
          <cell r="B3609">
            <v>5310</v>
          </cell>
          <cell r="C3609" t="str">
            <v>Massachusetts - West</v>
          </cell>
          <cell r="D3609" t="str">
            <v>W Medford#17 Replace 23/4kV Trans.&amp;</v>
          </cell>
          <cell r="E3609" t="str">
            <v>P_Electric Distribution Sub MA</v>
          </cell>
          <cell r="G3609" t="str">
            <v>34</v>
          </cell>
          <cell r="H3609" t="str">
            <v>21</v>
          </cell>
          <cell r="I3609" t="str">
            <v>PERICOLA, STEVEN</v>
          </cell>
          <cell r="J3609" t="str">
            <v>Asset Condition</v>
          </cell>
          <cell r="K3609" t="str">
            <v>D_Non-REP SUB OTHER</v>
          </cell>
          <cell r="L3609" t="str">
            <v>Asset Replacement</v>
          </cell>
          <cell r="M3609" t="str">
            <v>Specific</v>
          </cell>
          <cell r="O3609" t="str">
            <v>initiated</v>
          </cell>
          <cell r="P3609">
            <v>11781</v>
          </cell>
          <cell r="R3609">
            <v>41264.504513888889</v>
          </cell>
          <cell r="S3609" t="str">
            <v>HOLDEH</v>
          </cell>
          <cell r="U3609" t="str">
            <v>At W. Medford#17 install 23/4kV LTC Transformers and also remove regulators and repalce OCBS with VCBS</v>
          </cell>
          <cell r="V3609" t="str">
            <v xml:space="preserve">  </v>
          </cell>
          <cell r="W3609" t="str">
            <v xml:space="preserve">  </v>
          </cell>
          <cell r="X3609" t="str">
            <v>Asset Owner-Dist</v>
          </cell>
          <cell r="Y3609" t="str">
            <v>44655310E</v>
          </cell>
          <cell r="Z3609" t="str">
            <v>MAE1000 - MA Electric Distribution PC</v>
          </cell>
          <cell r="AA3609" t="str">
            <v>NONE</v>
          </cell>
          <cell r="AB3609" t="str">
            <v>SUB #17 WEST MEDFORD - PLAYSTEAD RO</v>
          </cell>
          <cell r="AC3609" t="str">
            <v>A0 C0 X0</v>
          </cell>
          <cell r="AE3609">
            <v>0</v>
          </cell>
        </row>
        <row r="3610">
          <cell r="A3610" t="str">
            <v>C046995</v>
          </cell>
          <cell r="B3610">
            <v>5310</v>
          </cell>
          <cell r="C3610" t="str">
            <v>Massachusetts - West</v>
          </cell>
          <cell r="D3610" t="str">
            <v>Medford#9Remove 23/4kV  Sub</v>
          </cell>
          <cell r="E3610" t="str">
            <v>P_Electric Distribution Sub MA</v>
          </cell>
          <cell r="G3610" t="str">
            <v>36</v>
          </cell>
          <cell r="H3610" t="str">
            <v>21</v>
          </cell>
          <cell r="I3610" t="str">
            <v>PERICOLA, STEVEN</v>
          </cell>
          <cell r="J3610" t="str">
            <v>Asset Condition</v>
          </cell>
          <cell r="K3610" t="str">
            <v>D_Non-REP SUB OTHER</v>
          </cell>
          <cell r="L3610" t="str">
            <v>Asset Replacement</v>
          </cell>
          <cell r="M3610" t="str">
            <v>Specific</v>
          </cell>
          <cell r="O3610" t="str">
            <v>initiated</v>
          </cell>
          <cell r="P3610">
            <v>11782</v>
          </cell>
          <cell r="R3610">
            <v>41264.504513888889</v>
          </cell>
          <cell r="S3610" t="str">
            <v>HOLDEH</v>
          </cell>
          <cell r="U3610" t="str">
            <v>At Medford#9 remove indoor 23/4kV substation and demolish existing facility.Install a 23Kv switchgear to terminate UG Cables.</v>
          </cell>
          <cell r="V3610" t="str">
            <v xml:space="preserve">  </v>
          </cell>
          <cell r="W3610" t="str">
            <v xml:space="preserve">  </v>
          </cell>
          <cell r="X3610" t="str">
            <v>Asset Owner-Dist</v>
          </cell>
          <cell r="Y3610" t="str">
            <v>44655310E</v>
          </cell>
          <cell r="Z3610" t="str">
            <v>MAE1000 - MA Electric Distribution PC</v>
          </cell>
          <cell r="AA3610" t="str">
            <v>NONE</v>
          </cell>
          <cell r="AB3610" t="str">
            <v>SUB #9 MEDFORD - SALEM STREET, MEDF</v>
          </cell>
          <cell r="AC3610" t="str">
            <v>A0 C0 X0</v>
          </cell>
          <cell r="AE3610">
            <v>0</v>
          </cell>
        </row>
        <row r="3611">
          <cell r="A3611" t="str">
            <v>C046996</v>
          </cell>
          <cell r="B3611">
            <v>5310</v>
          </cell>
          <cell r="C3611" t="str">
            <v>Massachusetts - West</v>
          </cell>
          <cell r="D3611" t="str">
            <v>Thorndike#10 Install 4kV Metal Clad</v>
          </cell>
          <cell r="E3611" t="str">
            <v>P_Electric Distribution Sub MA</v>
          </cell>
          <cell r="G3611" t="str">
            <v>34</v>
          </cell>
          <cell r="H3611" t="str">
            <v>21</v>
          </cell>
          <cell r="I3611" t="str">
            <v>PERICOLA, STEVEN</v>
          </cell>
          <cell r="J3611" t="str">
            <v>Asset Condition</v>
          </cell>
          <cell r="K3611" t="str">
            <v>D_Non-REP SUB OTHER</v>
          </cell>
          <cell r="L3611" t="str">
            <v>Asset Replacement</v>
          </cell>
          <cell r="M3611" t="str">
            <v>Specific</v>
          </cell>
          <cell r="O3611" t="str">
            <v>initiated</v>
          </cell>
          <cell r="P3611">
            <v>11783</v>
          </cell>
          <cell r="R3611">
            <v>41264.504513888889</v>
          </cell>
          <cell r="S3611" t="str">
            <v>HOLDEH</v>
          </cell>
          <cell r="U3611" t="str">
            <v>At Thorndike#10 Install :_x000D_
 New 4 kV metal clad straight bus outside Thorndike and remove existing indoor 4kV equipment._x000D_
   New23/4kV LTC units and have one bus and one transformer in service and one transformer in live backup._x000D_
New</v>
          </cell>
          <cell r="V3611" t="str">
            <v xml:space="preserve">  </v>
          </cell>
          <cell r="W3611" t="str">
            <v xml:space="preserve">  </v>
          </cell>
          <cell r="X3611" t="str">
            <v>Asset Owner-Dist</v>
          </cell>
          <cell r="Y3611" t="str">
            <v>44655310E</v>
          </cell>
          <cell r="Z3611" t="str">
            <v>MAE1000 - MA Electric Distribution PC</v>
          </cell>
          <cell r="AA3611" t="str">
            <v>NONE</v>
          </cell>
          <cell r="AB3611" t="str">
            <v>SUB #10 THORNDIKE, EVERETT</v>
          </cell>
          <cell r="AC3611" t="str">
            <v>A0 C0 X0</v>
          </cell>
          <cell r="AE3611">
            <v>0</v>
          </cell>
        </row>
        <row r="3612">
          <cell r="A3612" t="str">
            <v>C046997</v>
          </cell>
          <cell r="B3612">
            <v>5310</v>
          </cell>
          <cell r="C3612" t="str">
            <v>Massachusetts - West</v>
          </cell>
          <cell r="D3612" t="str">
            <v>Melrose#25 13kV Three New Feeders</v>
          </cell>
          <cell r="E3612" t="str">
            <v>P_Electric Distribution Sub MA</v>
          </cell>
          <cell r="G3612" t="str">
            <v>40</v>
          </cell>
          <cell r="H3612" t="str">
            <v>17</v>
          </cell>
          <cell r="I3612" t="str">
            <v>PERICOLA, STEVEN</v>
          </cell>
          <cell r="J3612" t="str">
            <v>System Capacity &amp; Performance</v>
          </cell>
          <cell r="K3612" t="str">
            <v>D_Non-REP SUB OTHER</v>
          </cell>
          <cell r="L3612" t="str">
            <v>Load Relief</v>
          </cell>
          <cell r="M3612" t="str">
            <v>Specific</v>
          </cell>
          <cell r="O3612" t="str">
            <v>initiated</v>
          </cell>
          <cell r="P3612">
            <v>11784</v>
          </cell>
          <cell r="R3612">
            <v>41264.504513888889</v>
          </cell>
          <cell r="S3612" t="str">
            <v>HOLDEH</v>
          </cell>
          <cell r="U3612" t="str">
            <v>In  Melrose install three new new 13kV feeder positions.</v>
          </cell>
          <cell r="V3612" t="str">
            <v xml:space="preserve">  </v>
          </cell>
          <cell r="W3612" t="str">
            <v xml:space="preserve">  </v>
          </cell>
          <cell r="X3612" t="str">
            <v>Asset Owner-Dist</v>
          </cell>
          <cell r="Y3612" t="str">
            <v>44655310E</v>
          </cell>
          <cell r="Z3612" t="str">
            <v>MAE1000 - MA Electric Distribution PC</v>
          </cell>
          <cell r="AA3612" t="str">
            <v>NONE</v>
          </cell>
          <cell r="AB3612" t="str">
            <v>SUB #25 MELROSE - HOWARD STREET, ME</v>
          </cell>
          <cell r="AC3612" t="str">
            <v>A0 C0 X0</v>
          </cell>
          <cell r="AE3612">
            <v>0</v>
          </cell>
        </row>
        <row r="3613">
          <cell r="A3613" t="str">
            <v>C046998</v>
          </cell>
          <cell r="B3613">
            <v>5310</v>
          </cell>
          <cell r="C3613" t="str">
            <v>Massachusetts - West</v>
          </cell>
          <cell r="D3613" t="str">
            <v>Melrose#25 to Medford New Distribu</v>
          </cell>
          <cell r="E3613" t="str">
            <v>P_Electric Distribution Line MA</v>
          </cell>
          <cell r="G3613" t="str">
            <v>40</v>
          </cell>
          <cell r="H3613" t="str">
            <v>19</v>
          </cell>
          <cell r="I3613" t="str">
            <v>PERICOLA, STEVEN</v>
          </cell>
          <cell r="J3613" t="str">
            <v>System Capacity &amp; Performance</v>
          </cell>
          <cell r="K3613" t="str">
            <v>D_Non-REP LINE OTHER</v>
          </cell>
          <cell r="L3613" t="str">
            <v>Load Relief</v>
          </cell>
          <cell r="M3613" t="str">
            <v>Specific</v>
          </cell>
          <cell r="O3613" t="str">
            <v>initiated</v>
          </cell>
          <cell r="P3613">
            <v>11785</v>
          </cell>
          <cell r="R3613">
            <v>41264.504513888889</v>
          </cell>
          <cell r="S3613" t="str">
            <v>HOLDEH</v>
          </cell>
          <cell r="U3613" t="str">
            <v>Three new 13.8kV feeders in Medford Melrose Area.</v>
          </cell>
          <cell r="V3613" t="str">
            <v xml:space="preserve">  </v>
          </cell>
          <cell r="W3613" t="str">
            <v xml:space="preserve">  </v>
          </cell>
          <cell r="X3613" t="str">
            <v>Asset Owner-Dist</v>
          </cell>
          <cell r="Y3613" t="str">
            <v>44655310E</v>
          </cell>
          <cell r="Z3613" t="str">
            <v>MAE1000 - MA Electric Distribution PC</v>
          </cell>
          <cell r="AA3613" t="str">
            <v>NONE</v>
          </cell>
          <cell r="AB3613" t="str">
            <v>MASS PLANT - MA 5310 - MAE1000</v>
          </cell>
          <cell r="AC3613" t="str">
            <v>A0 C0 X0</v>
          </cell>
          <cell r="AE3613">
            <v>0</v>
          </cell>
        </row>
        <row r="3614">
          <cell r="A3614" t="str">
            <v>C047000</v>
          </cell>
          <cell r="B3614">
            <v>5310</v>
          </cell>
          <cell r="D3614" t="str">
            <v>DG Svc Berkley RE (MA-2479)</v>
          </cell>
          <cell r="E3614" t="str">
            <v>P_Electric Distribution Line MA</v>
          </cell>
          <cell r="G3614" t="str">
            <v>49</v>
          </cell>
          <cell r="H3614" t="str">
            <v>12</v>
          </cell>
          <cell r="J3614" t="str">
            <v>Statutory/Regulatory</v>
          </cell>
          <cell r="L3614" t="str">
            <v>Distributed Generation</v>
          </cell>
          <cell r="M3614" t="str">
            <v>Specific</v>
          </cell>
          <cell r="O3614" t="str">
            <v>open</v>
          </cell>
          <cell r="R3614">
            <v>41264</v>
          </cell>
          <cell r="S3614" t="str">
            <v>teixei</v>
          </cell>
          <cell r="U3614" t="str">
            <v>Distribution Generation service to Berkely Real Estate Management, 100 Danton Dr., Metheun, MA (MA-2479)</v>
          </cell>
          <cell r="V3614" t="str">
            <v xml:space="preserve">  </v>
          </cell>
          <cell r="W3614" t="str">
            <v xml:space="preserve">  </v>
          </cell>
          <cell r="X3614" t="str">
            <v>Asset Owner-Dist</v>
          </cell>
          <cell r="Y3614" t="str">
            <v>44655310E</v>
          </cell>
          <cell r="Z3614" t="str">
            <v>MAE1000 - MA Electric Distribution PC</v>
          </cell>
          <cell r="AA3614" t="str">
            <v>NONE</v>
          </cell>
          <cell r="AB3614" t="str">
            <v>MASS PLANT - MA 5310 - MAE1000</v>
          </cell>
          <cell r="AC3614" t="str">
            <v>A1 C0 X0</v>
          </cell>
          <cell r="AE3614">
            <v>1</v>
          </cell>
          <cell r="AF3614" t="str">
            <v>1</v>
          </cell>
          <cell r="AG3614">
            <v>41264</v>
          </cell>
          <cell r="AH3614">
            <v>221100</v>
          </cell>
        </row>
        <row r="3615">
          <cell r="A3615" t="str">
            <v>C047006</v>
          </cell>
          <cell r="B3615">
            <v>5310</v>
          </cell>
          <cell r="D3615" t="str">
            <v>DG Svc Spencer Renew N. Brookfld MA</v>
          </cell>
          <cell r="E3615" t="str">
            <v>P_Electric Distribution Line MA</v>
          </cell>
          <cell r="G3615" t="str">
            <v>49</v>
          </cell>
          <cell r="H3615" t="str">
            <v>20</v>
          </cell>
          <cell r="O3615" t="str">
            <v>initiated</v>
          </cell>
          <cell r="R3615">
            <v>41264</v>
          </cell>
          <cell r="S3615" t="str">
            <v>teixei</v>
          </cell>
          <cell r="U3615" t="str">
            <v>Distributed generation service to Spencer Renewable Energy, 38 Madbrook Rd., N. Brookfield, MA (MA-2252)</v>
          </cell>
          <cell r="V3615" t="str">
            <v>This is the D-line Project. There is also a NEP and a MECo sub project. (C047007 and C047008)</v>
          </cell>
          <cell r="W3615" t="str">
            <v xml:space="preserve">  </v>
          </cell>
          <cell r="X3615" t="str">
            <v>Asset Owner-Dist</v>
          </cell>
          <cell r="Y3615" t="str">
            <v>44655310E</v>
          </cell>
          <cell r="Z3615" t="str">
            <v>MAE1000 - MA Electric Distribution PC</v>
          </cell>
          <cell r="AA3615" t="str">
            <v>NONE</v>
          </cell>
          <cell r="AB3615" t="str">
            <v>MASS PLANT - MA 5310 - MAE1000</v>
          </cell>
          <cell r="AC3615" t="str">
            <v>A0 C0 X0</v>
          </cell>
          <cell r="AE3615">
            <v>0</v>
          </cell>
        </row>
        <row r="3616">
          <cell r="A3616" t="str">
            <v>C047007</v>
          </cell>
          <cell r="B3616">
            <v>5310</v>
          </cell>
          <cell r="D3616" t="str">
            <v>Lashaway- New Feeder (MA-2252)</v>
          </cell>
          <cell r="E3616" t="str">
            <v>P_Electric Distribution Sub MA</v>
          </cell>
          <cell r="G3616" t="str">
            <v>49</v>
          </cell>
          <cell r="H3616" t="str">
            <v>20</v>
          </cell>
          <cell r="I3616" t="str">
            <v>TEIXEIRA, JOHN</v>
          </cell>
          <cell r="J3616" t="str">
            <v>Statutory/Regulatory</v>
          </cell>
          <cell r="L3616" t="str">
            <v>Distributed Generation</v>
          </cell>
          <cell r="M3616" t="str">
            <v>Specific</v>
          </cell>
          <cell r="O3616" t="str">
            <v>initiated</v>
          </cell>
          <cell r="R3616">
            <v>41264</v>
          </cell>
          <cell r="S3616" t="str">
            <v>teixei</v>
          </cell>
          <cell r="U3616" t="str">
            <v>Install 800A recloser and bidirectional regulator controls to provide distributed generation service to Spencer Renewal Energy, N. Brookfield, MA (MA-2252)</v>
          </cell>
          <cell r="V3616" t="str">
            <v>There is also an associated d_ line project (C047006) and an associated NEP sub project (C047008).</v>
          </cell>
          <cell r="W3616" t="str">
            <v xml:space="preserve">  </v>
          </cell>
          <cell r="X3616" t="str">
            <v>Asset Owner-Dist</v>
          </cell>
          <cell r="Y3616" t="str">
            <v>44655310E</v>
          </cell>
          <cell r="Z3616" t="str">
            <v>MAE1000 - MA Electric Distribution PC</v>
          </cell>
          <cell r="AA3616" t="str">
            <v>20-Nov-13</v>
          </cell>
          <cell r="AB3616" t="str">
            <v>SUB #525 LASHAWAY, NORTH BROOKFIELD</v>
          </cell>
          <cell r="AC3616" t="str">
            <v>A0 C0 X0</v>
          </cell>
          <cell r="AE3616">
            <v>0</v>
          </cell>
        </row>
        <row r="3617">
          <cell r="A3617" t="str">
            <v>C047010</v>
          </cell>
          <cell r="B3617">
            <v>5310</v>
          </cell>
          <cell r="D3617" t="str">
            <v>DG Svc Palmer Solar Palmer MA-2626</v>
          </cell>
          <cell r="E3617" t="str">
            <v>P_Electric Distribution Line MA</v>
          </cell>
          <cell r="G3617" t="str">
            <v>49</v>
          </cell>
          <cell r="H3617" t="str">
            <v>12</v>
          </cell>
          <cell r="J3617" t="str">
            <v>Statutory/Regulatory</v>
          </cell>
          <cell r="L3617" t="str">
            <v>Distributed Generation</v>
          </cell>
          <cell r="M3617" t="str">
            <v>Specific</v>
          </cell>
          <cell r="O3617" t="str">
            <v>open</v>
          </cell>
          <cell r="R3617">
            <v>41264</v>
          </cell>
          <cell r="S3617" t="str">
            <v>teixei</v>
          </cell>
          <cell r="U3617" t="str">
            <v>Provide distributed generation service to Palmer Solar, 105 North St., Palmer, MA (MA-2626)</v>
          </cell>
          <cell r="V3617" t="str">
            <v xml:space="preserve">  </v>
          </cell>
          <cell r="W3617" t="str">
            <v xml:space="preserve">  </v>
          </cell>
          <cell r="X3617" t="str">
            <v>Asset Owner-Dist</v>
          </cell>
          <cell r="Y3617" t="str">
            <v>44655310E</v>
          </cell>
          <cell r="Z3617" t="str">
            <v>MAE1000 - MA Electric Distribution PC</v>
          </cell>
          <cell r="AA3617" t="str">
            <v>NONE</v>
          </cell>
          <cell r="AB3617" t="str">
            <v>MASS PLANT - MA 5310 - MAE1000</v>
          </cell>
          <cell r="AC3617" t="str">
            <v>A1 C0 X0</v>
          </cell>
          <cell r="AE3617">
            <v>1</v>
          </cell>
          <cell r="AF3617" t="str">
            <v>1</v>
          </cell>
          <cell r="AG3617">
            <v>41270</v>
          </cell>
          <cell r="AH3617">
            <v>375300</v>
          </cell>
        </row>
        <row r="3618">
          <cell r="A3618" t="str">
            <v>C047043</v>
          </cell>
          <cell r="B3618">
            <v>5310</v>
          </cell>
          <cell r="D3618" t="str">
            <v>DG Svc A Plus Westboro, MA MA-2427</v>
          </cell>
          <cell r="E3618" t="str">
            <v>P_Electric Distribution Line MA</v>
          </cell>
          <cell r="G3618" t="str">
            <v>49</v>
          </cell>
          <cell r="H3618" t="str">
            <v>15</v>
          </cell>
          <cell r="J3618" t="str">
            <v>Statutory/Regulatory</v>
          </cell>
          <cell r="L3618" t="str">
            <v>Distributed Generation</v>
          </cell>
          <cell r="M3618" t="str">
            <v>Specific</v>
          </cell>
          <cell r="O3618" t="str">
            <v>open</v>
          </cell>
          <cell r="R3618">
            <v>41270</v>
          </cell>
          <cell r="S3618" t="str">
            <v>teixei</v>
          </cell>
          <cell r="U3618" t="str">
            <v>Provide distributed generation service to 1.82 MW of PV at A Plus International, 120 South St., Westborough, MA</v>
          </cell>
          <cell r="V3618" t="str">
            <v>The customer has reduced the size of his installation from 3 MW to 1.82 MW to eliminate the need for 3Vo protection.</v>
          </cell>
          <cell r="W3618" t="str">
            <v xml:space="preserve">  </v>
          </cell>
          <cell r="X3618" t="str">
            <v>Asset Owner-Dist</v>
          </cell>
          <cell r="Y3618" t="str">
            <v>44655310E</v>
          </cell>
          <cell r="Z3618" t="str">
            <v>MAE1000 - MA Electric Distribution PC</v>
          </cell>
          <cell r="AA3618" t="str">
            <v>27-Dec-12</v>
          </cell>
          <cell r="AB3618" t="str">
            <v>MASS PLANT - MA 5310 - MAE1000</v>
          </cell>
          <cell r="AC3618" t="str">
            <v>A1 C0 X0</v>
          </cell>
          <cell r="AE3618">
            <v>1</v>
          </cell>
          <cell r="AF3618" t="str">
            <v>1</v>
          </cell>
          <cell r="AG3618">
            <v>41270</v>
          </cell>
          <cell r="AH3618">
            <v>223000</v>
          </cell>
        </row>
        <row r="3619">
          <cell r="A3619" t="str">
            <v>C047115</v>
          </cell>
          <cell r="B3619">
            <v>5310</v>
          </cell>
          <cell r="C3619" t="str">
            <v>Massachusetts - West</v>
          </cell>
          <cell r="D3619" t="str">
            <v>Foxboro 2 - Replace Cap Bank</v>
          </cell>
          <cell r="E3619" t="str">
            <v>P_Electric Distribution Sub MA</v>
          </cell>
          <cell r="G3619" t="str">
            <v>39</v>
          </cell>
          <cell r="H3619" t="str">
            <v>11</v>
          </cell>
          <cell r="I3619" t="str">
            <v>DUARTE,EILEEN</v>
          </cell>
          <cell r="J3619" t="str">
            <v>Asset Condition</v>
          </cell>
          <cell r="K3619" t="str">
            <v>D_Non-REP SUB OTHER</v>
          </cell>
          <cell r="L3619" t="str">
            <v>Asset Replacement</v>
          </cell>
          <cell r="M3619" t="str">
            <v>Specific</v>
          </cell>
          <cell r="N3619" t="str">
            <v>EMS Expansion</v>
          </cell>
          <cell r="O3619" t="str">
            <v>open</v>
          </cell>
          <cell r="R3619">
            <v>41276</v>
          </cell>
          <cell r="S3619" t="str">
            <v>duarte</v>
          </cell>
          <cell r="U3619" t="str">
            <v>This is to replace the C1 13.8 kV Capacitor Bank at Foxboro 2 station due to asset condition and obsolescence.  An RTU is being installed at this station and in order to provide remote control of the cap bank via EMS, it must be replaced.  The planning en</v>
          </cell>
          <cell r="V3619" t="str">
            <v>This is to replace the C1 13.8 kV Capacitor Bank at Foxboro 2 station due to asset condition and obsolescence.  An RTU is being installed at this station and in order to provide remote control of the cap bank via EMS, it must be replaced.  The planning en</v>
          </cell>
          <cell r="W3619" t="str">
            <v xml:space="preserve">  </v>
          </cell>
          <cell r="X3619" t="str">
            <v>Perf &amp; Strategy-MA</v>
          </cell>
          <cell r="Y3619" t="str">
            <v>10315310E</v>
          </cell>
          <cell r="Z3619" t="str">
            <v>MAE1000 - MA Electric Distribution PC</v>
          </cell>
          <cell r="AA3619" t="str">
            <v>NONE</v>
          </cell>
          <cell r="AB3619" t="str">
            <v>SUB #3432 FOXBOROUGH #2 - ELM STREE</v>
          </cell>
          <cell r="AC3619" t="str">
            <v>A1 C0 X0</v>
          </cell>
          <cell r="AE3619">
            <v>1</v>
          </cell>
          <cell r="AF3619" t="str">
            <v>1</v>
          </cell>
          <cell r="AG3619">
            <v>41276</v>
          </cell>
          <cell r="AH3619">
            <v>280000</v>
          </cell>
        </row>
        <row r="3620">
          <cell r="A3620" t="str">
            <v>C047116</v>
          </cell>
          <cell r="B3620">
            <v>5310</v>
          </cell>
          <cell r="C3620" t="str">
            <v>Massachusetts - East</v>
          </cell>
          <cell r="D3620" t="str">
            <v xml:space="preserve">NboroRd 317W7- Recond on D'Angelo </v>
          </cell>
          <cell r="E3620" t="str">
            <v>P_Electric Distribution Line MA</v>
          </cell>
          <cell r="G3620" t="str">
            <v>49</v>
          </cell>
          <cell r="H3620" t="str">
            <v>11</v>
          </cell>
          <cell r="I3620" t="str">
            <v>MOKEY, MICHAEL</v>
          </cell>
          <cell r="J3620" t="str">
            <v>Non-Infrastructure</v>
          </cell>
          <cell r="K3620" t="str">
            <v>D_Non-REP LINE OTHER</v>
          </cell>
          <cell r="L3620" t="str">
            <v>New Business - Commercial</v>
          </cell>
          <cell r="M3620" t="str">
            <v>Specific</v>
          </cell>
          <cell r="N3620" t="str">
            <v>Conductor Replacement</v>
          </cell>
          <cell r="O3620" t="str">
            <v>open</v>
          </cell>
          <cell r="R3620">
            <v>41276</v>
          </cell>
          <cell r="S3620" t="str">
            <v>thomp</v>
          </cell>
          <cell r="U3620" t="str">
            <v>Reconductor 317W7 on D'Angelo Dr, Marlboro for 0.16 mi between Cedar Hill Dr and St Martin Dr.  Custormers in 34 St Martin building adding 3000 kVA load for summer 2013.</v>
          </cell>
          <cell r="V3620" t="str">
            <v>Re-Sanction from $125K to $156K from Julie Spaziano. Re-sanction from 70k to 125K sent by Julie Spaziano. The document is attached. Details are on the justification and scope tab._x000D_
watch customer schedules,  associated with project CD01113 extend 317W1 to</v>
          </cell>
          <cell r="W3620" t="str">
            <v xml:space="preserve">  </v>
          </cell>
          <cell r="X3620" t="str">
            <v>Dist Design-NE South</v>
          </cell>
          <cell r="Y3620" t="str">
            <v>41105310E</v>
          </cell>
          <cell r="Z3620" t="str">
            <v>MAE1000 - MA Electric Distribution PC</v>
          </cell>
          <cell r="AA3620" t="str">
            <v>02-Jan-13</v>
          </cell>
          <cell r="AB3620" t="str">
            <v>MASS PLANT - MA 5310 - MAE1000</v>
          </cell>
          <cell r="AC3620" t="str">
            <v>A1 C0 X0</v>
          </cell>
          <cell r="AE3620">
            <v>3</v>
          </cell>
          <cell r="AF3620" t="str">
            <v>3</v>
          </cell>
          <cell r="AG3620">
            <v>41705</v>
          </cell>
          <cell r="AH3620">
            <v>156000</v>
          </cell>
        </row>
        <row r="3621">
          <cell r="A3621" t="str">
            <v>C047120</v>
          </cell>
          <cell r="B3621">
            <v>5310</v>
          </cell>
          <cell r="D3621" t="str">
            <v>Milford Hospital - UG Relocation</v>
          </cell>
          <cell r="E3621" t="str">
            <v>P_Electric Distribution Line MA</v>
          </cell>
          <cell r="G3621" t="str">
            <v>NONE</v>
          </cell>
          <cell r="H3621" t="str">
            <v>&lt;Select a value&gt;</v>
          </cell>
          <cell r="J3621" t="str">
            <v>Statutory/Regulatory</v>
          </cell>
          <cell r="L3621" t="str">
            <v>Public Requirements</v>
          </cell>
          <cell r="M3621" t="str">
            <v>Specific</v>
          </cell>
          <cell r="O3621" t="str">
            <v>open</v>
          </cell>
          <cell r="R3621">
            <v>41277</v>
          </cell>
          <cell r="S3621" t="str">
            <v>moarka</v>
          </cell>
          <cell r="U3621" t="str">
            <v>Relocation of existing primary riser pole, padmounted primary switchgear and underground primary cable to feeds padmounted xfmrs 14-91 &amp; xfmr 14-92.  Customer responsible for the installation of new conduits system including switchgear manhole and for the</v>
          </cell>
          <cell r="V3621" t="str">
            <v xml:space="preserve">  </v>
          </cell>
          <cell r="W3621" t="str">
            <v xml:space="preserve">  </v>
          </cell>
          <cell r="X3621" t="str">
            <v>Asset Management</v>
          </cell>
          <cell r="Y3621" t="str">
            <v>44505310E</v>
          </cell>
          <cell r="Z3621" t="str">
            <v>MAE1000 - MA Electric Distribution PC</v>
          </cell>
          <cell r="AA3621" t="str">
            <v>NONE</v>
          </cell>
          <cell r="AB3621" t="str">
            <v>MASS PLANT - MA 5310 - MAE1000</v>
          </cell>
          <cell r="AC3621" t="str">
            <v>A1 C0 X0</v>
          </cell>
          <cell r="AE3621">
            <v>1</v>
          </cell>
          <cell r="AF3621" t="str">
            <v>1</v>
          </cell>
          <cell r="AG3621">
            <v>41285</v>
          </cell>
          <cell r="AH3621">
            <v>15000</v>
          </cell>
        </row>
        <row r="3622">
          <cell r="A3622" t="str">
            <v>C047121</v>
          </cell>
          <cell r="B3622">
            <v>5310</v>
          </cell>
          <cell r="D3622" t="str">
            <v>DG Svc to Key Boston13.8kV(MA-2438)</v>
          </cell>
          <cell r="E3622" t="str">
            <v>P_Electric Distribution Line MA</v>
          </cell>
          <cell r="G3622" t="str">
            <v>49</v>
          </cell>
          <cell r="H3622" t="str">
            <v>15</v>
          </cell>
          <cell r="J3622" t="str">
            <v>Statutory/Regulatory</v>
          </cell>
          <cell r="L3622" t="str">
            <v>Distributed Generation</v>
          </cell>
          <cell r="M3622" t="str">
            <v>Specific</v>
          </cell>
          <cell r="O3622" t="str">
            <v>open</v>
          </cell>
          <cell r="R3622">
            <v>41277</v>
          </cell>
          <cell r="S3622" t="str">
            <v>georgc</v>
          </cell>
          <cell r="U3622" t="str">
            <v>13.8kV dist service to Key Boston Inc. MA-2438, 126 Grove Street Franklin, MA02038</v>
          </cell>
          <cell r="V3622" t="str">
            <v>1,725kW of PV Generation. Single Site @13.8kV.</v>
          </cell>
          <cell r="W3622" t="str">
            <v xml:space="preserve">  </v>
          </cell>
          <cell r="X3622" t="str">
            <v>Asset Owner-Dist</v>
          </cell>
          <cell r="Y3622" t="str">
            <v>44655310E</v>
          </cell>
          <cell r="Z3622" t="str">
            <v>MAE1000 - MA Electric Distribution PC</v>
          </cell>
          <cell r="AA3622" t="str">
            <v>NONE</v>
          </cell>
          <cell r="AB3622" t="str">
            <v>MASS PLANT - MA 5310 - MAE1000</v>
          </cell>
          <cell r="AC3622" t="str">
            <v>A1 C0 X0</v>
          </cell>
          <cell r="AE3622">
            <v>1</v>
          </cell>
          <cell r="AF3622" t="str">
            <v>1</v>
          </cell>
          <cell r="AG3622">
            <v>41285</v>
          </cell>
          <cell r="AH3622">
            <v>124500</v>
          </cell>
        </row>
        <row r="3623">
          <cell r="A3623" t="str">
            <v>C047235</v>
          </cell>
          <cell r="B3623">
            <v>5310</v>
          </cell>
          <cell r="D3623" t="str">
            <v>WORC13_Lighting Replacement</v>
          </cell>
          <cell r="E3623" t="str">
            <v>P_FAC Electric Capital MA</v>
          </cell>
          <cell r="G3623" t="str">
            <v>NONE</v>
          </cell>
          <cell r="H3623" t="str">
            <v>NONE</v>
          </cell>
          <cell r="M3623" t="str">
            <v>Specific</v>
          </cell>
          <cell r="O3623" t="str">
            <v>open</v>
          </cell>
          <cell r="R3623">
            <v>41281</v>
          </cell>
          <cell r="S3623" t="str">
            <v>hutton</v>
          </cell>
          <cell r="U3623" t="str">
            <v>REPLACE ALL T12 LAMPS AND FIXTURES</v>
          </cell>
          <cell r="V3623" t="str">
            <v xml:space="preserve">  </v>
          </cell>
          <cell r="W3623" t="str">
            <v xml:space="preserve">  </v>
          </cell>
          <cell r="X3623" t="str">
            <v>Facilities Mgmt</v>
          </cell>
          <cell r="Y3623" t="str">
            <v>37005310E</v>
          </cell>
          <cell r="Z3623" t="str">
            <v>MAE1000 - MA Electric Distribution PC</v>
          </cell>
          <cell r="AA3623" t="str">
            <v>NONE</v>
          </cell>
          <cell r="AB3623" t="str">
            <v>SERVICE BLDG-939 SOUTHBRIDGE STREET</v>
          </cell>
          <cell r="AC3623" t="str">
            <v>A1 C0 X0</v>
          </cell>
          <cell r="AE3623">
            <v>2</v>
          </cell>
          <cell r="AF3623" t="str">
            <v>2</v>
          </cell>
          <cell r="AG3623">
            <v>41451</v>
          </cell>
          <cell r="AH3623">
            <v>85000</v>
          </cell>
        </row>
        <row r="3624">
          <cell r="A3624" t="str">
            <v>C047255</v>
          </cell>
          <cell r="B3624">
            <v>5310</v>
          </cell>
          <cell r="D3624" t="str">
            <v>DG Svc Lake Merritt Lancaster MA</v>
          </cell>
          <cell r="E3624" t="str">
            <v>P_Electric Distribution Line MA</v>
          </cell>
          <cell r="G3624" t="str">
            <v>49</v>
          </cell>
          <cell r="H3624" t="str">
            <v>12</v>
          </cell>
          <cell r="J3624" t="str">
            <v>Statutory/Regulatory</v>
          </cell>
          <cell r="L3624" t="str">
            <v>Distributed Generation</v>
          </cell>
          <cell r="M3624" t="str">
            <v>Specific</v>
          </cell>
          <cell r="O3624" t="str">
            <v>open</v>
          </cell>
          <cell r="R3624">
            <v>41281</v>
          </cell>
          <cell r="S3624" t="str">
            <v>teixei</v>
          </cell>
          <cell r="U3624" t="str">
            <v>Provide distributed generation service to Lake Merritt- City of Methuen in Lancaster, MA (MA-127 679 84)</v>
          </cell>
          <cell r="V3624" t="str">
            <v xml:space="preserve">  </v>
          </cell>
          <cell r="W3624" t="str">
            <v xml:space="preserve">  </v>
          </cell>
          <cell r="X3624" t="str">
            <v>Asset Owner-Dist</v>
          </cell>
          <cell r="Y3624" t="str">
            <v>44655310E</v>
          </cell>
          <cell r="Z3624" t="str">
            <v>MAE1000 - MA Electric Distribution PC</v>
          </cell>
          <cell r="AA3624" t="str">
            <v>NONE</v>
          </cell>
          <cell r="AB3624" t="str">
            <v>MASS PLANT - MA 5310 - MAE1000</v>
          </cell>
          <cell r="AC3624" t="str">
            <v>A1 C0 X0</v>
          </cell>
          <cell r="AE3624">
            <v>1</v>
          </cell>
          <cell r="AF3624" t="str">
            <v>1</v>
          </cell>
          <cell r="AG3624">
            <v>41285</v>
          </cell>
          <cell r="AH3624">
            <v>237300</v>
          </cell>
        </row>
        <row r="3625">
          <cell r="A3625" t="str">
            <v>C047323</v>
          </cell>
          <cell r="B3625">
            <v>5310</v>
          </cell>
          <cell r="C3625" t="str">
            <v>Massachusetts - East</v>
          </cell>
          <cell r="D3625" t="str">
            <v>Norwell Minor Neutral &amp; Guy Reloc</v>
          </cell>
          <cell r="E3625" t="str">
            <v>P_Electric Distribution Line MA</v>
          </cell>
          <cell r="F3625" t="str">
            <v>USSC-12-009 v7</v>
          </cell>
          <cell r="G3625" t="str">
            <v>36</v>
          </cell>
          <cell r="H3625" t="str">
            <v>25</v>
          </cell>
          <cell r="I3625" t="str">
            <v>ARTHUR, DAVID</v>
          </cell>
          <cell r="J3625" t="str">
            <v>System Capacity &amp; Performance</v>
          </cell>
          <cell r="K3625" t="str">
            <v>D_Non-REP LINE OTHER</v>
          </cell>
          <cell r="L3625" t="str">
            <v>Load Relief</v>
          </cell>
          <cell r="M3625" t="str">
            <v>Specific</v>
          </cell>
          <cell r="O3625" t="str">
            <v>Closed</v>
          </cell>
          <cell r="R3625">
            <v>41283</v>
          </cell>
          <cell r="S3625" t="str">
            <v>burksem</v>
          </cell>
          <cell r="U3625" t="str">
            <v>Distribution line relocations required by transmission line work associated with 07476 Replace Norwell Transformer DxT (C029104).</v>
          </cell>
          <cell r="V3625" t="str">
            <v>WORK DONE UNDER BLANKET PROJECT.....small $$...</v>
          </cell>
          <cell r="W3625" t="str">
            <v xml:space="preserve">  </v>
          </cell>
          <cell r="X3625" t="str">
            <v>Asset Owner-Dist</v>
          </cell>
          <cell r="Y3625" t="str">
            <v>44655310E</v>
          </cell>
          <cell r="Z3625" t="str">
            <v>MAE1000 - MA Electric Distribution PC</v>
          </cell>
          <cell r="AA3625" t="str">
            <v>NONE</v>
          </cell>
          <cell r="AB3625" t="str">
            <v>NORWELL SUB 14KV   115KV</v>
          </cell>
          <cell r="AE3625">
            <v>3</v>
          </cell>
          <cell r="AF3625" t="str">
            <v>3</v>
          </cell>
          <cell r="AG3625">
            <v>41339</v>
          </cell>
          <cell r="AH3625">
            <v>20000</v>
          </cell>
          <cell r="AI3625">
            <v>1</v>
          </cell>
          <cell r="AJ3625">
            <v>1</v>
          </cell>
          <cell r="AK3625">
            <v>1</v>
          </cell>
          <cell r="AL3625">
            <v>0</v>
          </cell>
          <cell r="AM3625">
            <v>1</v>
          </cell>
          <cell r="AN3625">
            <v>1</v>
          </cell>
        </row>
        <row r="3626">
          <cell r="A3626" t="str">
            <v>C047344</v>
          </cell>
          <cell r="B3626">
            <v>5310</v>
          </cell>
          <cell r="C3626" t="str">
            <v>Massachusetts - East</v>
          </cell>
          <cell r="D3626" t="str">
            <v>Franklin- Add new 348W7 Feeder</v>
          </cell>
          <cell r="E3626" t="str">
            <v>P_Electric Distribution Line MA</v>
          </cell>
          <cell r="G3626" t="str">
            <v>48</v>
          </cell>
          <cell r="H3626" t="str">
            <v>15</v>
          </cell>
          <cell r="I3626" t="str">
            <v>Thompson, John</v>
          </cell>
          <cell r="J3626" t="str">
            <v>System Capacity &amp; Performance</v>
          </cell>
          <cell r="K3626" t="str">
            <v>D_Non-REP LINE OTHER</v>
          </cell>
          <cell r="L3626" t="str">
            <v>Load Relief</v>
          </cell>
          <cell r="M3626" t="str">
            <v>Specific</v>
          </cell>
          <cell r="O3626" t="str">
            <v>cancelled</v>
          </cell>
          <cell r="P3626">
            <v>13365</v>
          </cell>
          <cell r="R3626">
            <v>41283.429351851853</v>
          </cell>
          <cell r="S3626" t="str">
            <v>HOLDEH</v>
          </cell>
          <cell r="U3626" t="str">
            <v>13365 Franklin- Add new 348W7 Feeder - Add 1570' new Union St W7 UG getaway with 1000 kcmil CU EPR insulated cable to street &amp; tie to 344W5, xfer 344W5 to Union St, add 3810' new 344W5 getaway with 477 kcmil AL Spacer Cable from Beave</v>
          </cell>
          <cell r="V3626" t="str">
            <v xml:space="preserve">  </v>
          </cell>
          <cell r="W3626" t="str">
            <v xml:space="preserve">  </v>
          </cell>
          <cell r="X3626" t="str">
            <v>Asset Owner-Dist</v>
          </cell>
          <cell r="Y3626" t="str">
            <v>44655310E</v>
          </cell>
          <cell r="Z3626" t="str">
            <v>MAE1000 - MA Electric Distribution PC</v>
          </cell>
          <cell r="AA3626" t="str">
            <v>NONE</v>
          </cell>
          <cell r="AB3626" t="str">
            <v>MASS PLANT - MA 5310 - MAE1000</v>
          </cell>
          <cell r="AE3626">
            <v>0</v>
          </cell>
          <cell r="AK3626">
            <v>41283</v>
          </cell>
        </row>
        <row r="3627">
          <cell r="A3627" t="str">
            <v>C047346</v>
          </cell>
          <cell r="B3627">
            <v>5310</v>
          </cell>
          <cell r="D3627" t="str">
            <v>Rehoboth-Reconductor 7L4 to increa</v>
          </cell>
          <cell r="E3627" t="str">
            <v>P_Electric Distribution Line MA</v>
          </cell>
          <cell r="G3627" t="str">
            <v>30</v>
          </cell>
          <cell r="H3627" t="str">
            <v>NONE</v>
          </cell>
          <cell r="I3627" t="str">
            <v>Bauer, James</v>
          </cell>
          <cell r="J3627" t="str">
            <v>System Capacity &amp; Performance</v>
          </cell>
          <cell r="K3627" t="str">
            <v>D_Non-REP LINE OTHER</v>
          </cell>
          <cell r="L3627" t="str">
            <v>Load Relief</v>
          </cell>
          <cell r="M3627" t="str">
            <v>Specific</v>
          </cell>
          <cell r="O3627" t="str">
            <v>cancelled</v>
          </cell>
          <cell r="P3627">
            <v>13293</v>
          </cell>
          <cell r="R3627">
            <v>41283.429351851853</v>
          </cell>
          <cell r="S3627" t="str">
            <v>HOLDEH</v>
          </cell>
          <cell r="U3627" t="str">
            <v>13293 - NOT USED - Rehoboth-Reconductor 7L4 to increase rating - Reconductor 19,100 circuit feet of 7L4 from 4/0 AL to 477 AL begin at Wheeler St Recloser end at Moulton St    THEN switching from 7L5 to 7L4, xfer between Pole #3349 Mo</v>
          </cell>
          <cell r="V3627" t="str">
            <v xml:space="preserve">  </v>
          </cell>
          <cell r="W3627" t="str">
            <v xml:space="preserve">  </v>
          </cell>
          <cell r="X3627" t="str">
            <v>Asset Owner-Dist</v>
          </cell>
          <cell r="Y3627" t="str">
            <v>44655310E</v>
          </cell>
          <cell r="Z3627" t="str">
            <v>MAE1000 - MA Electric Distribution PC</v>
          </cell>
          <cell r="AA3627" t="str">
            <v>NONE</v>
          </cell>
          <cell r="AB3627" t="str">
            <v>SUB #7 MINK STREET, SEEKONK</v>
          </cell>
          <cell r="AE3627">
            <v>0</v>
          </cell>
          <cell r="AK3627">
            <v>41283</v>
          </cell>
        </row>
        <row r="3628">
          <cell r="A3628" t="str">
            <v>C047347</v>
          </cell>
          <cell r="B3628">
            <v>5310</v>
          </cell>
          <cell r="D3628" t="str">
            <v>S Wrentham Sub- Add new modular fe</v>
          </cell>
          <cell r="E3628" t="str">
            <v>P_Electric Distribution Sub MA</v>
          </cell>
          <cell r="G3628" t="str">
            <v>48</v>
          </cell>
          <cell r="H3628" t="str">
            <v>NONE</v>
          </cell>
          <cell r="I3628" t="str">
            <v>Thompson, John</v>
          </cell>
          <cell r="J3628" t="str">
            <v>System Capacity &amp; Performance</v>
          </cell>
          <cell r="K3628" t="str">
            <v>D_Non-REP SUB OTHER</v>
          </cell>
          <cell r="L3628" t="str">
            <v>Load Relief</v>
          </cell>
          <cell r="M3628" t="str">
            <v>Specific</v>
          </cell>
          <cell r="O3628" t="str">
            <v>cancelled</v>
          </cell>
          <cell r="P3628">
            <v>13359</v>
          </cell>
          <cell r="R3628">
            <v>41283.429351851853</v>
          </cell>
          <cell r="S3628" t="str">
            <v>HOLDEH</v>
          </cell>
          <cell r="U3628" t="str">
            <v>13359 S Wrentham Sub- Add new modular feeder - Add new 9.375 MVA modualr feeder position, 23/13.8 kV</v>
          </cell>
          <cell r="V3628" t="str">
            <v xml:space="preserve">  </v>
          </cell>
          <cell r="W3628" t="str">
            <v xml:space="preserve">  </v>
          </cell>
          <cell r="X3628" t="str">
            <v>Asset Owner-Dist</v>
          </cell>
          <cell r="Y3628" t="str">
            <v>44655310E</v>
          </cell>
          <cell r="Z3628" t="str">
            <v>MAE1000 - MA Electric Distribution PC</v>
          </cell>
          <cell r="AA3628" t="str">
            <v>NONE</v>
          </cell>
          <cell r="AB3628" t="str">
            <v>MASS PLANT - MA 5310 - MAE1000</v>
          </cell>
          <cell r="AE3628">
            <v>0</v>
          </cell>
          <cell r="AK3628">
            <v>41283</v>
          </cell>
        </row>
        <row r="3629">
          <cell r="A3629" t="str">
            <v>C047348</v>
          </cell>
          <cell r="B3629">
            <v>5310</v>
          </cell>
          <cell r="D3629" t="str">
            <v>Wrentham- new 3422W5 feeder</v>
          </cell>
          <cell r="E3629" t="str">
            <v>P_Electric Distribution Line MA</v>
          </cell>
          <cell r="G3629" t="str">
            <v>48</v>
          </cell>
          <cell r="H3629" t="str">
            <v>NONE</v>
          </cell>
          <cell r="I3629" t="str">
            <v>Thompson, John</v>
          </cell>
          <cell r="J3629" t="str">
            <v>System Capacity &amp; Performance</v>
          </cell>
          <cell r="K3629" t="str">
            <v>D_Non-REP LINE OTHER</v>
          </cell>
          <cell r="L3629" t="str">
            <v>Load Relief</v>
          </cell>
          <cell r="M3629" t="str">
            <v>Specific</v>
          </cell>
          <cell r="O3629" t="str">
            <v>cancelled</v>
          </cell>
          <cell r="P3629">
            <v>13360</v>
          </cell>
          <cell r="R3629">
            <v>41283.429351851853</v>
          </cell>
          <cell r="S3629" t="str">
            <v>HOLDEH</v>
          </cell>
          <cell r="U3629" t="str">
            <v>13360 Wrentham- new 3422W5 feeder - Run new circuit dbl ckt along Green St to West St.  Add new LB on 3422W1 at about P2 Gren St, Make new LB Open Tie.  Add new Open LB at about P77-54 Sout St on 3422W2.  Close NO LB between 3422W1 &amp;</v>
          </cell>
          <cell r="V3629" t="str">
            <v xml:space="preserve">  </v>
          </cell>
          <cell r="W3629" t="str">
            <v xml:space="preserve">  </v>
          </cell>
          <cell r="X3629" t="str">
            <v>Asset Owner-Dist</v>
          </cell>
          <cell r="Y3629" t="str">
            <v>44655310E</v>
          </cell>
          <cell r="Z3629" t="str">
            <v>MAE1000 - MA Electric Distribution PC</v>
          </cell>
          <cell r="AA3629" t="str">
            <v>29-Jan-13</v>
          </cell>
          <cell r="AB3629" t="str">
            <v>MASS PLANT - MA 5310 - MAE1000</v>
          </cell>
          <cell r="AE3629">
            <v>0</v>
          </cell>
          <cell r="AK3629">
            <v>41283</v>
          </cell>
        </row>
        <row r="3630">
          <cell r="A3630" t="str">
            <v>C047349</v>
          </cell>
          <cell r="B3630">
            <v>5310</v>
          </cell>
          <cell r="C3630" t="str">
            <v>Massachusetts - East</v>
          </cell>
          <cell r="D3630" t="str">
            <v>Union St Sub- Add new W7/W8 Fdr Po</v>
          </cell>
          <cell r="E3630" t="str">
            <v>P_Electric Distribution Sub MA</v>
          </cell>
          <cell r="G3630" t="str">
            <v>48</v>
          </cell>
          <cell r="H3630" t="str">
            <v>14</v>
          </cell>
          <cell r="I3630" t="str">
            <v>Thompson, John</v>
          </cell>
          <cell r="J3630" t="str">
            <v>System Capacity &amp; Performance</v>
          </cell>
          <cell r="K3630" t="str">
            <v>D_Non-REP SUB OTHER</v>
          </cell>
          <cell r="L3630" t="str">
            <v>Load Relief</v>
          </cell>
          <cell r="M3630" t="str">
            <v>Specific</v>
          </cell>
          <cell r="O3630" t="str">
            <v>cancelled</v>
          </cell>
          <cell r="P3630">
            <v>13363</v>
          </cell>
          <cell r="R3630">
            <v>41283.429351851853</v>
          </cell>
          <cell r="S3630" t="str">
            <v>HOLDEH</v>
          </cell>
          <cell r="U3630" t="str">
            <v>13363 Union St Sub- Add new W7/W8 Fdr Pos - Add new W7&amp;W8 Fdr Pos</v>
          </cell>
          <cell r="V3630" t="str">
            <v xml:space="preserve">  </v>
          </cell>
          <cell r="W3630" t="str">
            <v xml:space="preserve">  </v>
          </cell>
          <cell r="X3630" t="str">
            <v>Asset Owner-Dist</v>
          </cell>
          <cell r="Y3630" t="str">
            <v>44655310E</v>
          </cell>
          <cell r="Z3630" t="str">
            <v>MAE1000 - MA Electric Distribution PC</v>
          </cell>
          <cell r="AA3630" t="str">
            <v>NONE</v>
          </cell>
          <cell r="AB3630" t="str">
            <v>SUB #348-UNION ST, FRANKLIN, MA</v>
          </cell>
          <cell r="AE3630">
            <v>0</v>
          </cell>
          <cell r="AK3630">
            <v>41283</v>
          </cell>
        </row>
        <row r="3631">
          <cell r="A3631" t="str">
            <v>C047352</v>
          </cell>
          <cell r="B3631">
            <v>5310</v>
          </cell>
          <cell r="D3631" t="str">
            <v>S Attleboro Sub- Convert portion o</v>
          </cell>
          <cell r="E3631" t="str">
            <v>P_Electric Distribution Line MA</v>
          </cell>
          <cell r="G3631" t="str">
            <v>30</v>
          </cell>
          <cell r="H3631" t="str">
            <v>NONE</v>
          </cell>
          <cell r="I3631" t="str">
            <v>Bauer, James</v>
          </cell>
          <cell r="J3631" t="str">
            <v>System Capacity &amp; Performance</v>
          </cell>
          <cell r="K3631" t="str">
            <v>D_Non-REP LINE OTHER</v>
          </cell>
          <cell r="L3631" t="str">
            <v>Load Relief</v>
          </cell>
          <cell r="M3631" t="str">
            <v>Specific</v>
          </cell>
          <cell r="O3631" t="str">
            <v>cancelled</v>
          </cell>
          <cell r="P3631">
            <v>13285</v>
          </cell>
          <cell r="R3631">
            <v>41283.429351851853</v>
          </cell>
          <cell r="S3631" t="str">
            <v>HOLDEH</v>
          </cell>
          <cell r="U3631" t="str">
            <v>13285 - NOT USED - S Attleboro Sub- Convert portion of 5J1 - Extend mainline on 9L3 feeder on Highland Ave and convert portion of 5J1 feeder from Robinson Ave tap to Highland and Adamsdale Rd.  Add two step down transformers as needed</v>
          </cell>
          <cell r="V3631" t="str">
            <v xml:space="preserve">  </v>
          </cell>
          <cell r="W3631" t="str">
            <v xml:space="preserve">  </v>
          </cell>
          <cell r="X3631" t="str">
            <v>Asset Owner-Dist</v>
          </cell>
          <cell r="Y3631" t="str">
            <v>44655310E</v>
          </cell>
          <cell r="Z3631" t="str">
            <v>MAE1000 - MA Electric Distribution PC</v>
          </cell>
          <cell r="AA3631" t="str">
            <v>NONE</v>
          </cell>
          <cell r="AB3631" t="str">
            <v>SUB #9 READ STREET, ATTLEBORO</v>
          </cell>
          <cell r="AE3631">
            <v>0</v>
          </cell>
          <cell r="AK3631">
            <v>41283</v>
          </cell>
        </row>
        <row r="3632">
          <cell r="A3632" t="str">
            <v>C047353</v>
          </cell>
          <cell r="B3632">
            <v>5310</v>
          </cell>
          <cell r="C3632" t="str">
            <v>Massachusetts - West</v>
          </cell>
          <cell r="D3632" t="str">
            <v>North Grafton 328 Rebuild D.Line W</v>
          </cell>
          <cell r="E3632" t="str">
            <v>P_Electric Distribution Line MA</v>
          </cell>
          <cell r="G3632" t="str">
            <v>49</v>
          </cell>
          <cell r="H3632" t="str">
            <v>22</v>
          </cell>
          <cell r="I3632" t="str">
            <v>Saenz, Jenny</v>
          </cell>
          <cell r="J3632" t="str">
            <v>System Capacity &amp; Performance</v>
          </cell>
          <cell r="K3632" t="str">
            <v>D_Non-REP LINE OTHER</v>
          </cell>
          <cell r="L3632" t="str">
            <v>Load Relief</v>
          </cell>
          <cell r="M3632" t="str">
            <v>Specific</v>
          </cell>
          <cell r="O3632" t="str">
            <v>cancelled</v>
          </cell>
          <cell r="P3632">
            <v>11968</v>
          </cell>
          <cell r="R3632">
            <v>41283.429351851853</v>
          </cell>
          <cell r="S3632" t="str">
            <v>HOLDEH</v>
          </cell>
          <cell r="U3632" t="str">
            <v>11968 North Grafton 328 Rebuild D.Line Work - Install temporary 13.8 kV feeder to serve 12MW to State Street Bank in Centech Park, Grafton MA</v>
          </cell>
          <cell r="V3632" t="str">
            <v xml:space="preserve">  </v>
          </cell>
          <cell r="W3632" t="str">
            <v xml:space="preserve">  </v>
          </cell>
          <cell r="X3632" t="str">
            <v>Asset Owner-Dist</v>
          </cell>
          <cell r="Y3632" t="str">
            <v>44655310E</v>
          </cell>
          <cell r="Z3632" t="str">
            <v>MAE1000 - MA Electric Distribution PC</v>
          </cell>
          <cell r="AA3632" t="str">
            <v>NONE</v>
          </cell>
          <cell r="AB3632" t="str">
            <v>MASS PLANT - MA 5310 - MAE1000</v>
          </cell>
          <cell r="AE3632">
            <v>0</v>
          </cell>
          <cell r="AK3632">
            <v>41283</v>
          </cell>
        </row>
        <row r="3633">
          <cell r="A3633" t="str">
            <v>C047354</v>
          </cell>
          <cell r="B3633">
            <v>5310</v>
          </cell>
          <cell r="D3633" t="str">
            <v>Placeholder for URD-BSS</v>
          </cell>
          <cell r="E3633" t="str">
            <v>P_Electric Distribution Line MA</v>
          </cell>
          <cell r="G3633" t="str">
            <v>30</v>
          </cell>
          <cell r="H3633" t="str">
            <v>NONE</v>
          </cell>
          <cell r="I3633" t="str">
            <v>Cerulli, John</v>
          </cell>
          <cell r="J3633" t="str">
            <v>Asset Condition</v>
          </cell>
          <cell r="K3633" t="str">
            <v>D_REP-URD Cable Replacements</v>
          </cell>
          <cell r="L3633" t="str">
            <v>Asset Replacement</v>
          </cell>
          <cell r="M3633" t="str">
            <v>Program</v>
          </cell>
          <cell r="N3633" t="str">
            <v>UG Cable Replacements</v>
          </cell>
          <cell r="O3633" t="str">
            <v>cancelled</v>
          </cell>
          <cell r="P3633">
            <v>12804</v>
          </cell>
          <cell r="R3633">
            <v>41283.429351851853</v>
          </cell>
          <cell r="S3633" t="str">
            <v>HOLDEH</v>
          </cell>
          <cell r="U3633" t="str">
            <v>12804 Placeholder for URD-BSS - Placeholder for URD replacement/injection in Bay State South</v>
          </cell>
          <cell r="V3633" t="str">
            <v xml:space="preserve">  </v>
          </cell>
          <cell r="W3633" t="str">
            <v xml:space="preserve">  </v>
          </cell>
          <cell r="X3633" t="str">
            <v>Asset Owner-Dist</v>
          </cell>
          <cell r="Y3633" t="str">
            <v>44655310E</v>
          </cell>
          <cell r="Z3633" t="str">
            <v>MAE1000 - MA Electric Distribution PC</v>
          </cell>
          <cell r="AA3633" t="str">
            <v>NONE</v>
          </cell>
          <cell r="AB3633" t="str">
            <v>MASS PLANT - MA 5310 - MAE1000</v>
          </cell>
          <cell r="AE3633">
            <v>0</v>
          </cell>
          <cell r="AK3633">
            <v>41283</v>
          </cell>
        </row>
        <row r="3634">
          <cell r="A3634" t="str">
            <v>C047355</v>
          </cell>
          <cell r="B3634">
            <v>5310</v>
          </cell>
          <cell r="D3634" t="str">
            <v>IRURD Placeholder - BSN</v>
          </cell>
          <cell r="E3634" t="str">
            <v>P_Electric Distribution Line MA</v>
          </cell>
          <cell r="G3634" t="str">
            <v>30</v>
          </cell>
          <cell r="H3634" t="str">
            <v>NONE</v>
          </cell>
          <cell r="I3634" t="str">
            <v>Cerulli, John</v>
          </cell>
          <cell r="J3634" t="str">
            <v>Asset Condition</v>
          </cell>
          <cell r="K3634" t="str">
            <v>D_REP-URD Cable Replacements</v>
          </cell>
          <cell r="L3634" t="str">
            <v>Asset Replacement</v>
          </cell>
          <cell r="M3634" t="str">
            <v>Program</v>
          </cell>
          <cell r="N3634" t="str">
            <v>UG Cable Replacements</v>
          </cell>
          <cell r="O3634" t="str">
            <v>cancelled</v>
          </cell>
          <cell r="P3634">
            <v>12806</v>
          </cell>
          <cell r="R3634">
            <v>41283.429351851853</v>
          </cell>
          <cell r="S3634" t="str">
            <v>HOLDEH</v>
          </cell>
          <cell r="U3634" t="str">
            <v>12806 Placeholder for URD-BSN - Placeholder for URD replacement/injection in Bay State North</v>
          </cell>
          <cell r="V3634" t="str">
            <v xml:space="preserve">  </v>
          </cell>
          <cell r="W3634" t="str">
            <v xml:space="preserve">  </v>
          </cell>
          <cell r="X3634" t="str">
            <v>Asset Owner-Dist</v>
          </cell>
          <cell r="Y3634" t="str">
            <v>44655310E</v>
          </cell>
          <cell r="Z3634" t="str">
            <v>MAE1000 - MA Electric Distribution PC</v>
          </cell>
          <cell r="AA3634" t="str">
            <v>NONE</v>
          </cell>
          <cell r="AB3634" t="str">
            <v>MASS PLANT - MA 5310 - MAE1000</v>
          </cell>
          <cell r="AE3634">
            <v>0</v>
          </cell>
          <cell r="AK3634">
            <v>41283</v>
          </cell>
        </row>
        <row r="3635">
          <cell r="A3635" t="str">
            <v>C047356</v>
          </cell>
          <cell r="B3635">
            <v>5310</v>
          </cell>
          <cell r="D3635" t="str">
            <v>Andover #3 Indoor Sub Retirement-S</v>
          </cell>
          <cell r="E3635" t="str">
            <v>P_Electric Distribution Sub MA</v>
          </cell>
          <cell r="G3635" t="str">
            <v>41</v>
          </cell>
          <cell r="H3635" t="str">
            <v>NONE</v>
          </cell>
          <cell r="I3635" t="str">
            <v>SAENZ, JENNY</v>
          </cell>
          <cell r="J3635" t="str">
            <v>Asset Condition</v>
          </cell>
          <cell r="K3635" t="str">
            <v>D_REP-Indoor Substation Replacement</v>
          </cell>
          <cell r="L3635" t="str">
            <v>Asset Replacement</v>
          </cell>
          <cell r="M3635" t="str">
            <v>Specific</v>
          </cell>
          <cell r="N3635" t="str">
            <v>Substation Asset Replacement</v>
          </cell>
          <cell r="O3635" t="str">
            <v>cancelled</v>
          </cell>
          <cell r="P3635">
            <v>11770</v>
          </cell>
          <cell r="R3635">
            <v>41283.429351851853</v>
          </cell>
          <cell r="S3635" t="str">
            <v>HOLDEH</v>
          </cell>
          <cell r="U3635" t="str">
            <v>11770 Andover #3 Indoor Sub Retirement-Sub Work - Install a new 4 kV metal clad substation adjacent to the existing Andover #3 substation. Transfer all existing indoor 4 kV feeder positions to the new metal clad substation. Remove all</v>
          </cell>
          <cell r="V3635" t="str">
            <v xml:space="preserve">  </v>
          </cell>
          <cell r="W3635" t="str">
            <v xml:space="preserve">  </v>
          </cell>
          <cell r="X3635" t="str">
            <v>Asset Owner-Dist</v>
          </cell>
          <cell r="Y3635" t="str">
            <v>44655310E</v>
          </cell>
          <cell r="Z3635" t="str">
            <v>MAE1000 - MA Electric Distribution PC</v>
          </cell>
          <cell r="AA3635" t="str">
            <v>NONE</v>
          </cell>
          <cell r="AB3635" t="str">
            <v>SUB #3 ANDOVER - LUPINE ROAD, ANDOV</v>
          </cell>
          <cell r="AE3635">
            <v>0</v>
          </cell>
          <cell r="AK3635">
            <v>41283</v>
          </cell>
        </row>
        <row r="3636">
          <cell r="A3636" t="str">
            <v>C047357</v>
          </cell>
          <cell r="B3636">
            <v>5310</v>
          </cell>
          <cell r="D3636" t="str">
            <v>North Marlboro 318 Expansion - DLi</v>
          </cell>
          <cell r="E3636" t="str">
            <v>P_Electric Distribution Line MA</v>
          </cell>
          <cell r="G3636" t="str">
            <v>44</v>
          </cell>
          <cell r="H3636" t="str">
            <v>NONE</v>
          </cell>
          <cell r="I3636" t="str">
            <v>Thompson, John</v>
          </cell>
          <cell r="J3636" t="str">
            <v>System Capacity &amp; Performance</v>
          </cell>
          <cell r="K3636" t="str">
            <v>D_Non-REP LINE OTHER</v>
          </cell>
          <cell r="L3636" t="str">
            <v>Load Relief</v>
          </cell>
          <cell r="M3636" t="str">
            <v>Specific</v>
          </cell>
          <cell r="O3636" t="str">
            <v>cancelled</v>
          </cell>
          <cell r="P3636">
            <v>11862</v>
          </cell>
          <cell r="R3636">
            <v>41283.429351851853</v>
          </cell>
          <cell r="S3636" t="str">
            <v>HOLDEH</v>
          </cell>
          <cell r="U3636" t="str">
            <v>11862 North Marlboro 318 Expansion - DLine PLACEHOLDER - This project will cover costs associated with the construction of new distribution line work for feeders 318W4 and 318W6.</v>
          </cell>
          <cell r="V3636" t="str">
            <v xml:space="preserve">  </v>
          </cell>
          <cell r="W3636" t="str">
            <v xml:space="preserve">  </v>
          </cell>
          <cell r="X3636" t="str">
            <v>Asset Owner-Dist</v>
          </cell>
          <cell r="Y3636" t="str">
            <v>44655310E</v>
          </cell>
          <cell r="Z3636" t="str">
            <v>MAE1000 - MA Electric Distribution PC</v>
          </cell>
          <cell r="AA3636" t="str">
            <v>NONE</v>
          </cell>
          <cell r="AB3636" t="str">
            <v>SUB #311 MARLBOROUGH - FLORENCE STR</v>
          </cell>
          <cell r="AE3636">
            <v>0</v>
          </cell>
          <cell r="AK3636">
            <v>41283</v>
          </cell>
        </row>
        <row r="3637">
          <cell r="A3637" t="str">
            <v>C047358</v>
          </cell>
          <cell r="B3637">
            <v>5310</v>
          </cell>
          <cell r="D3637" t="str">
            <v>Andover #3 Indoor Sub Retirement-D</v>
          </cell>
          <cell r="E3637" t="str">
            <v>P_Electric Distribution Line MA</v>
          </cell>
          <cell r="G3637" t="str">
            <v>41</v>
          </cell>
          <cell r="H3637" t="str">
            <v>NONE</v>
          </cell>
          <cell r="I3637" t="str">
            <v>SAENZ, JENNY</v>
          </cell>
          <cell r="J3637" t="str">
            <v>Asset Condition</v>
          </cell>
          <cell r="K3637" t="str">
            <v>D_REP-Indoor Substation Replacement</v>
          </cell>
          <cell r="L3637" t="str">
            <v>Asset Replacement</v>
          </cell>
          <cell r="M3637" t="str">
            <v>Specific</v>
          </cell>
          <cell r="N3637" t="str">
            <v>Substation Asset Replacement</v>
          </cell>
          <cell r="O3637" t="str">
            <v>cancelled</v>
          </cell>
          <cell r="P3637">
            <v>11898</v>
          </cell>
          <cell r="R3637">
            <v>41283.429351851853</v>
          </cell>
          <cell r="S3637" t="str">
            <v>HOLDEH</v>
          </cell>
          <cell r="U3637" t="str">
            <v>11898 Andover #3 Indoor Sub Retirement-D Line Work - Install a new 4 kV metal clad substation adjacent to the existing Andover #3 substation. Transfer all existing indoor 4 kV feeder positions to the new metal clad substation. Remove</v>
          </cell>
          <cell r="V3637" t="str">
            <v xml:space="preserve">  </v>
          </cell>
          <cell r="W3637" t="str">
            <v xml:space="preserve">  </v>
          </cell>
          <cell r="X3637" t="str">
            <v>Asset Owner-Dist</v>
          </cell>
          <cell r="Y3637" t="str">
            <v>44655310E</v>
          </cell>
          <cell r="Z3637" t="str">
            <v>MAE1000 - MA Electric Distribution PC</v>
          </cell>
          <cell r="AA3637" t="str">
            <v>NONE</v>
          </cell>
          <cell r="AB3637" t="str">
            <v>SUB #3 ANDOVER - LUPINE ROAD, ANDOV</v>
          </cell>
          <cell r="AE3637">
            <v>0</v>
          </cell>
          <cell r="AK3637">
            <v>41283</v>
          </cell>
        </row>
        <row r="3638">
          <cell r="A3638" t="str">
            <v>C047361</v>
          </cell>
          <cell r="B3638">
            <v>5310</v>
          </cell>
          <cell r="C3638" t="str">
            <v>Massachusetts - West</v>
          </cell>
          <cell r="D3638" t="str">
            <v>West Hampden 3rd Feeder-Substation</v>
          </cell>
          <cell r="E3638" t="str">
            <v>P_Electric Distribution Sub MA</v>
          </cell>
          <cell r="G3638" t="str">
            <v>36</v>
          </cell>
          <cell r="H3638" t="str">
            <v>32</v>
          </cell>
          <cell r="I3638" t="str">
            <v>DUNNELLS, MATTHEW</v>
          </cell>
          <cell r="J3638" t="str">
            <v>System Capacity &amp; Performance</v>
          </cell>
          <cell r="K3638" t="str">
            <v>D_Non-REP SUB OTHER</v>
          </cell>
          <cell r="L3638" t="str">
            <v>Reliability - Dist</v>
          </cell>
          <cell r="M3638" t="str">
            <v>Specific</v>
          </cell>
          <cell r="N3638" t="str">
            <v>Eng Reliability Review</v>
          </cell>
          <cell r="O3638" t="str">
            <v>cancelled</v>
          </cell>
          <cell r="P3638">
            <v>11645</v>
          </cell>
          <cell r="R3638">
            <v>41283.429351851853</v>
          </cell>
          <cell r="S3638" t="str">
            <v>HOLDEH</v>
          </cell>
          <cell r="U3638" t="str">
            <v>11645 West Hampden 3rd Feeder-Substation - Install the third 13.2 kV feeder position at the new West Hampden substation in Hampden, MA.</v>
          </cell>
          <cell r="V3638" t="str">
            <v xml:space="preserve">  </v>
          </cell>
          <cell r="W3638" t="str">
            <v xml:space="preserve">  </v>
          </cell>
          <cell r="X3638" t="str">
            <v>Asset Owner-Dist</v>
          </cell>
          <cell r="Y3638" t="str">
            <v>44655310E</v>
          </cell>
          <cell r="Z3638" t="str">
            <v>MAE1000 - MA Electric Distribution PC</v>
          </cell>
          <cell r="AA3638" t="str">
            <v>NONE</v>
          </cell>
          <cell r="AB3638" t="str">
            <v>MASS PLANT - MA 5310 - MAE1000</v>
          </cell>
          <cell r="AE3638">
            <v>0</v>
          </cell>
          <cell r="AK3638">
            <v>41551</v>
          </cell>
        </row>
        <row r="3639">
          <cell r="A3639" t="str">
            <v>C047390</v>
          </cell>
          <cell r="B3639">
            <v>5310</v>
          </cell>
          <cell r="D3639" t="str">
            <v>DG Svc to Wilson Grd. Mount MA-2123</v>
          </cell>
          <cell r="E3639" t="str">
            <v>P_Electric Distribution Line MA</v>
          </cell>
          <cell r="G3639" t="str">
            <v>49</v>
          </cell>
          <cell r="H3639" t="str">
            <v>15</v>
          </cell>
          <cell r="M3639" t="str">
            <v>Specific</v>
          </cell>
          <cell r="O3639" t="str">
            <v>open</v>
          </cell>
          <cell r="R3639">
            <v>41284</v>
          </cell>
          <cell r="S3639" t="str">
            <v>teixei</v>
          </cell>
          <cell r="U3639" t="str">
            <v>Provide distributed generation service to Wilson Ground Mount (MA-2123). Located at 115 Wilson St., Leicester, MA</v>
          </cell>
          <cell r="V3639" t="str">
            <v xml:space="preserve">  </v>
          </cell>
          <cell r="W3639" t="str">
            <v xml:space="preserve">  </v>
          </cell>
          <cell r="X3639" t="str">
            <v>Asset Owner-Dist</v>
          </cell>
          <cell r="Y3639" t="str">
            <v>44655310E</v>
          </cell>
          <cell r="Z3639" t="str">
            <v>MAE1000 - MA Electric Distribution PC</v>
          </cell>
          <cell r="AA3639" t="str">
            <v>NONE</v>
          </cell>
          <cell r="AB3639" t="str">
            <v>MASS PLANT - MA 5310 - MAE1000</v>
          </cell>
          <cell r="AC3639" t="str">
            <v>A1 C0 X0</v>
          </cell>
          <cell r="AE3639">
            <v>1</v>
          </cell>
          <cell r="AF3639" t="str">
            <v>1</v>
          </cell>
          <cell r="AG3639">
            <v>41285</v>
          </cell>
          <cell r="AH3639">
            <v>285800</v>
          </cell>
        </row>
        <row r="3640">
          <cell r="A3640" t="str">
            <v>C047415</v>
          </cell>
          <cell r="B3640">
            <v>5310</v>
          </cell>
          <cell r="D3640" t="str">
            <v>2377 Line Guy Mitigation</v>
          </cell>
          <cell r="E3640" t="str">
            <v>P_Electric Sub-Transmission Line MA</v>
          </cell>
          <cell r="G3640" t="str">
            <v>3</v>
          </cell>
          <cell r="H3640" t="str">
            <v>15</v>
          </cell>
          <cell r="I3640" t="str">
            <v>SASUR, LISA</v>
          </cell>
          <cell r="J3640" t="str">
            <v>Other</v>
          </cell>
          <cell r="L3640" t="str">
            <v xml:space="preserve">                                               Subtransmission Line</v>
          </cell>
          <cell r="M3640" t="str">
            <v>Specific</v>
          </cell>
          <cell r="O3640" t="str">
            <v>open</v>
          </cell>
          <cell r="R3640">
            <v>41285</v>
          </cell>
          <cell r="S3640" t="str">
            <v>blanca</v>
          </cell>
          <cell r="U3640" t="str">
            <v>Address guy without proper land rights on the 2377 line in Amesbury, MA by either removal or purchase of rights.</v>
          </cell>
          <cell r="V3640" t="str">
            <v>Project Requested by Suzye Najem</v>
          </cell>
          <cell r="W3640" t="str">
            <v xml:space="preserve">  </v>
          </cell>
          <cell r="X3640" t="str">
            <v>Asset Owner-Trans</v>
          </cell>
          <cell r="Y3640" t="str">
            <v>44605310T</v>
          </cell>
          <cell r="Z3640" t="str">
            <v>FRT5000 - FR Transmission Profit Center</v>
          </cell>
          <cell r="AA3640" t="str">
            <v>NONE</v>
          </cell>
          <cell r="AB3640" t="str">
            <v>COMPANY 5310 LEVEL TRANS FRT5000</v>
          </cell>
          <cell r="AC3640" t="str">
            <v>A0 C1 X0</v>
          </cell>
          <cell r="AE3640">
            <v>1</v>
          </cell>
          <cell r="AF3640" t="str">
            <v>1</v>
          </cell>
          <cell r="AG3640">
            <v>41285</v>
          </cell>
          <cell r="AH3640">
            <v>50000</v>
          </cell>
        </row>
        <row r="3641">
          <cell r="A3641" t="str">
            <v>C047416</v>
          </cell>
          <cell r="B3641">
            <v>5310</v>
          </cell>
          <cell r="D3641" t="str">
            <v>50 Summer St., Lowell, MA UCD</v>
          </cell>
          <cell r="E3641" t="str">
            <v>P_Electric Distribution Line MA</v>
          </cell>
          <cell r="G3641" t="str">
            <v>NONE</v>
          </cell>
          <cell r="H3641" t="str">
            <v>NONE</v>
          </cell>
          <cell r="M3641" t="str">
            <v>Specific</v>
          </cell>
          <cell r="O3641" t="str">
            <v>open</v>
          </cell>
          <cell r="R3641">
            <v>41285</v>
          </cell>
          <cell r="S3641" t="str">
            <v>moarka</v>
          </cell>
          <cell r="U3641" t="str">
            <v>New commercial development on Summer St. in Lowell.  9 building complex with approx 50 units per building. Est costs of $125k, this request for $15k for preliminary design.  See WR 12778986 for addt'l detail.</v>
          </cell>
          <cell r="V3641" t="str">
            <v xml:space="preserve">  </v>
          </cell>
          <cell r="W3641" t="str">
            <v xml:space="preserve">  </v>
          </cell>
          <cell r="X3641" t="str">
            <v>Asset Owner-Dist</v>
          </cell>
          <cell r="Y3641" t="str">
            <v>44655310E</v>
          </cell>
          <cell r="Z3641" t="str">
            <v>MAE1000 - MA Electric Distribution PC</v>
          </cell>
          <cell r="AA3641" t="str">
            <v>NONE</v>
          </cell>
          <cell r="AB3641" t="str">
            <v>MASS PLANT - MA 5310 - MAE1000</v>
          </cell>
          <cell r="AC3641" t="str">
            <v>A1 C0 X0</v>
          </cell>
          <cell r="AE3641">
            <v>1</v>
          </cell>
          <cell r="AF3641" t="str">
            <v>1</v>
          </cell>
          <cell r="AG3641">
            <v>41285</v>
          </cell>
          <cell r="AH3641">
            <v>15000</v>
          </cell>
        </row>
        <row r="3642">
          <cell r="A3642" t="str">
            <v>C047417</v>
          </cell>
          <cell r="B3642">
            <v>5310</v>
          </cell>
          <cell r="D3642" t="str">
            <v>2396 Line Guy Mitigation</v>
          </cell>
          <cell r="E3642" t="str">
            <v>P_Electric Sub-Transmission Line MA</v>
          </cell>
          <cell r="G3642" t="str">
            <v>3</v>
          </cell>
          <cell r="H3642" t="str">
            <v>15</v>
          </cell>
          <cell r="I3642" t="str">
            <v>SASUR, LISA</v>
          </cell>
          <cell r="J3642" t="str">
            <v>Other</v>
          </cell>
          <cell r="L3642" t="str">
            <v xml:space="preserve">                                               Subtransmission Line</v>
          </cell>
          <cell r="M3642" t="str">
            <v>Specific</v>
          </cell>
          <cell r="O3642" t="str">
            <v>open</v>
          </cell>
          <cell r="R3642">
            <v>41285</v>
          </cell>
          <cell r="S3642" t="str">
            <v>blanca</v>
          </cell>
          <cell r="U3642" t="str">
            <v>Address multiple guys on structure 202 of the 2396 line in Amesbury, MA where no land rights exist</v>
          </cell>
          <cell r="V3642" t="str">
            <v>Project requested by Suzye Najem</v>
          </cell>
          <cell r="W3642" t="str">
            <v xml:space="preserve">  </v>
          </cell>
          <cell r="X3642" t="str">
            <v>Asset Owner-Trans</v>
          </cell>
          <cell r="Y3642" t="str">
            <v>44605310T</v>
          </cell>
          <cell r="Z3642" t="str">
            <v>FRT5000 - FR Transmission Profit Center</v>
          </cell>
          <cell r="AA3642" t="str">
            <v>NONE</v>
          </cell>
          <cell r="AB3642" t="str">
            <v>COMPANY 5310 LEVEL TRANS FRT5000</v>
          </cell>
          <cell r="AC3642" t="str">
            <v>A0 C1 X0</v>
          </cell>
          <cell r="AE3642">
            <v>1</v>
          </cell>
          <cell r="AF3642" t="str">
            <v>1</v>
          </cell>
          <cell r="AG3642">
            <v>41285</v>
          </cell>
          <cell r="AH3642">
            <v>50000</v>
          </cell>
        </row>
        <row r="3643">
          <cell r="A3643" t="str">
            <v>C047458</v>
          </cell>
          <cell r="B3643">
            <v>5310</v>
          </cell>
          <cell r="D3643" t="str">
            <v>Highland Commons West- Berlin, MA</v>
          </cell>
          <cell r="E3643" t="str">
            <v>P_Electric Distribution Line MA</v>
          </cell>
          <cell r="G3643" t="str">
            <v>NONE</v>
          </cell>
          <cell r="H3643" t="str">
            <v>NONE</v>
          </cell>
          <cell r="I3643" t="str">
            <v>PATTERSON, JAMES</v>
          </cell>
          <cell r="J3643" t="str">
            <v>Statutory/Regulatory</v>
          </cell>
          <cell r="K3643" t="str">
            <v>D_Non-REP LINE OTHER</v>
          </cell>
          <cell r="L3643" t="str">
            <v>New Business - Commercial</v>
          </cell>
          <cell r="M3643" t="str">
            <v>Specific</v>
          </cell>
          <cell r="O3643" t="str">
            <v>open</v>
          </cell>
          <cell r="R3643">
            <v>41288</v>
          </cell>
          <cell r="S3643" t="str">
            <v>moarka</v>
          </cell>
          <cell r="U3643" t="str">
            <v xml:space="preserve">New commercial development - strip mall with 6 stores.   </v>
          </cell>
          <cell r="V3643" t="str">
            <v>Sanction from $25K to $360,000 from Julie Spaziano. Document attached. Details on the justificaton and scope tab.</v>
          </cell>
          <cell r="W3643" t="str">
            <v xml:space="preserve">  </v>
          </cell>
          <cell r="X3643" t="str">
            <v>Asset Owner-Dist</v>
          </cell>
          <cell r="Y3643" t="str">
            <v>44655310E</v>
          </cell>
          <cell r="Z3643" t="str">
            <v>MAE1000 - MA Electric Distribution PC</v>
          </cell>
          <cell r="AA3643" t="str">
            <v>NONE</v>
          </cell>
          <cell r="AB3643" t="str">
            <v>MASS PLANT - MA 5310 - MAE1000</v>
          </cell>
          <cell r="AC3643" t="str">
            <v>A0 C1 X0</v>
          </cell>
          <cell r="AE3643">
            <v>2</v>
          </cell>
          <cell r="AF3643" t="str">
            <v>2</v>
          </cell>
          <cell r="AG3643">
            <v>41551</v>
          </cell>
          <cell r="AH3643">
            <v>360000</v>
          </cell>
        </row>
        <row r="3644">
          <cell r="A3644" t="str">
            <v>C047460</v>
          </cell>
          <cell r="B3644">
            <v>5310</v>
          </cell>
          <cell r="D3644" t="str">
            <v>Smart Grid Advanced Metering</v>
          </cell>
          <cell r="E3644" t="str">
            <v>P_Electric Distribution Line MA</v>
          </cell>
          <cell r="F3644" t="str">
            <v>USSC-12-436</v>
          </cell>
          <cell r="G3644" t="str">
            <v>49</v>
          </cell>
          <cell r="H3644" t="str">
            <v>25</v>
          </cell>
          <cell r="I3644" t="str">
            <v>SHLIAPA, DEBRA L</v>
          </cell>
          <cell r="J3644" t="str">
            <v>Other</v>
          </cell>
          <cell r="K3644" t="str">
            <v>D_Non-REP LINE OTHER</v>
          </cell>
          <cell r="L3644" t="str">
            <v>Smartgrid</v>
          </cell>
          <cell r="M3644" t="str">
            <v>Specific</v>
          </cell>
          <cell r="O3644" t="str">
            <v>open</v>
          </cell>
          <cell r="R3644">
            <v>41288</v>
          </cell>
          <cell r="S3644" t="str">
            <v>thoend</v>
          </cell>
          <cell r="U3644" t="str">
            <v>Purchase and installation of Meters for Worcester Smart Grid Pilot</v>
          </cell>
          <cell r="V3644" t="str">
            <v xml:space="preserve">  </v>
          </cell>
          <cell r="W3644" t="str">
            <v xml:space="preserve">  </v>
          </cell>
          <cell r="X3644" t="str">
            <v>Util of the Future</v>
          </cell>
          <cell r="Y3644" t="str">
            <v>44755310E</v>
          </cell>
          <cell r="Z3644" t="str">
            <v>MAE1000 - MA Electric Distribution PC</v>
          </cell>
          <cell r="AA3644" t="str">
            <v>NONE</v>
          </cell>
          <cell r="AB3644" t="str">
            <v>MASS PLANT - MA 5310 - MAE1000</v>
          </cell>
          <cell r="AC3644" t="str">
            <v>A1 C0 X0</v>
          </cell>
          <cell r="AE3644">
            <v>1</v>
          </cell>
          <cell r="AF3644" t="str">
            <v>1</v>
          </cell>
          <cell r="AG3644">
            <v>41291</v>
          </cell>
          <cell r="AH3644">
            <v>1793757</v>
          </cell>
        </row>
        <row r="3645">
          <cell r="A3645" t="str">
            <v>C047463</v>
          </cell>
          <cell r="B3645">
            <v>5310</v>
          </cell>
          <cell r="D3645" t="str">
            <v>DG SunGen Uxbridge MA-1985</v>
          </cell>
          <cell r="E3645" t="str">
            <v>P_Electric Distribution Line MA</v>
          </cell>
          <cell r="G3645" t="str">
            <v>49</v>
          </cell>
          <cell r="H3645" t="str">
            <v>17</v>
          </cell>
          <cell r="M3645" t="str">
            <v>Specific</v>
          </cell>
          <cell r="O3645" t="str">
            <v>cancelled</v>
          </cell>
          <cell r="R3645">
            <v>41288</v>
          </cell>
          <cell r="S3645" t="str">
            <v>teixei</v>
          </cell>
          <cell r="U3645" t="str">
            <v>Provid DG service to SunGen Uxbridge, West Hartford Ave., Uxbridge, MA (MA-1985)</v>
          </cell>
          <cell r="V3645" t="str">
            <v>1. This customer has decided to go with one primary meter rather than the three in the original study._x000D_
2. The 321W4 regulator controls at Uxbridge Sub must be replaced with bi-directional controls. This is not included in this project.</v>
          </cell>
          <cell r="W3645" t="str">
            <v xml:space="preserve">  </v>
          </cell>
          <cell r="X3645" t="str">
            <v>Asset Owner-Dist</v>
          </cell>
          <cell r="Y3645" t="str">
            <v>44655310E</v>
          </cell>
          <cell r="Z3645" t="str">
            <v>MAE1000 - MA Electric Distribution PC</v>
          </cell>
          <cell r="AA3645" t="str">
            <v>NONE</v>
          </cell>
          <cell r="AB3645" t="str">
            <v>MASS PLANT - MA 5310 - MAE1000</v>
          </cell>
          <cell r="AE3645">
            <v>1</v>
          </cell>
          <cell r="AF3645" t="str">
            <v>1</v>
          </cell>
          <cell r="AG3645">
            <v>41289</v>
          </cell>
          <cell r="AH3645">
            <v>201300</v>
          </cell>
          <cell r="AK3645">
            <v>41310</v>
          </cell>
        </row>
        <row r="3646">
          <cell r="A3646" t="str">
            <v>C047480</v>
          </cell>
          <cell r="B3646">
            <v>5310</v>
          </cell>
          <cell r="C3646" t="str">
            <v>Massachusetts - West</v>
          </cell>
          <cell r="D3646" t="str">
            <v>N Law 6J8 Feeder Ties</v>
          </cell>
          <cell r="E3646" t="str">
            <v>P_Electric Distribution Line MA</v>
          </cell>
          <cell r="G3646" t="str">
            <v>48</v>
          </cell>
          <cell r="H3646" t="str">
            <v>11</v>
          </cell>
          <cell r="I3646" t="str">
            <v>HALL, TIMOTHY</v>
          </cell>
          <cell r="K3646" t="str">
            <v>D_Non-REP LINE OTHER</v>
          </cell>
          <cell r="L3646" t="str">
            <v>Reliability</v>
          </cell>
          <cell r="M3646" t="str">
            <v>Specific</v>
          </cell>
          <cell r="N3646" t="str">
            <v>Substation Asset Replacement</v>
          </cell>
          <cell r="O3646" t="str">
            <v>open</v>
          </cell>
          <cell r="R3646">
            <v>41289</v>
          </cell>
          <cell r="S3646" t="str">
            <v>perico</v>
          </cell>
          <cell r="U3646" t="str">
            <v>Improve feeder tie capability for the N Lawrence 6J8 feeder with disconnect installations and a several section primary extension.</v>
          </cell>
          <cell r="V3646" t="str">
            <v xml:space="preserve">  </v>
          </cell>
          <cell r="W3646" t="str">
            <v xml:space="preserve">  </v>
          </cell>
          <cell r="X3646" t="str">
            <v>Asset Owner-Dist</v>
          </cell>
          <cell r="Y3646" t="str">
            <v>44655310E</v>
          </cell>
          <cell r="Z3646" t="str">
            <v>MAE1000 - MA Electric Distribution PC</v>
          </cell>
          <cell r="AA3646" t="str">
            <v>08-Jul-13</v>
          </cell>
          <cell r="AB3646" t="str">
            <v>MASS PLANT - MA 5310 - MAE1000</v>
          </cell>
          <cell r="AC3646" t="str">
            <v>A1 C0 X0</v>
          </cell>
          <cell r="AE3646">
            <v>1</v>
          </cell>
          <cell r="AF3646" t="str">
            <v>1</v>
          </cell>
          <cell r="AG3646">
            <v>41289</v>
          </cell>
          <cell r="AH3646">
            <v>130000</v>
          </cell>
        </row>
        <row r="3647">
          <cell r="A3647" t="str">
            <v>C047482</v>
          </cell>
          <cell r="B3647">
            <v>5310</v>
          </cell>
          <cell r="D3647" t="str">
            <v>WOR13_TRENCH DRAIN REPLACEMENT.</v>
          </cell>
          <cell r="E3647" t="str">
            <v>P_FAC Electric Capital MA</v>
          </cell>
          <cell r="G3647" t="str">
            <v>NONE</v>
          </cell>
          <cell r="H3647" t="str">
            <v>NONE</v>
          </cell>
          <cell r="M3647" t="str">
            <v>Specific</v>
          </cell>
          <cell r="O3647" t="str">
            <v>open</v>
          </cell>
          <cell r="R3647">
            <v>41289</v>
          </cell>
          <cell r="S3647" t="str">
            <v>hutton</v>
          </cell>
          <cell r="U3647" t="str">
            <v>REPLACE EXISTING DRAIN (630 lf) WITH NEW S100 POWER DRAIN SYSTEM (315LF)</v>
          </cell>
          <cell r="V3647" t="str">
            <v xml:space="preserve">  </v>
          </cell>
          <cell r="W3647" t="str">
            <v xml:space="preserve">  </v>
          </cell>
          <cell r="X3647" t="str">
            <v>Facilities Mgmt</v>
          </cell>
          <cell r="Y3647" t="str">
            <v>37005310E</v>
          </cell>
          <cell r="Z3647" t="str">
            <v>MAE1000 - MA Electric Distribution PC</v>
          </cell>
          <cell r="AA3647" t="str">
            <v>NONE</v>
          </cell>
          <cell r="AB3647" t="str">
            <v>SERVICE BLDG-939 SOUTHBRIDGE STREET</v>
          </cell>
          <cell r="AC3647" t="str">
            <v>A1 C0 X0</v>
          </cell>
          <cell r="AE3647">
            <v>1</v>
          </cell>
          <cell r="AF3647" t="str">
            <v>1</v>
          </cell>
          <cell r="AG3647">
            <v>41289</v>
          </cell>
          <cell r="AH3647">
            <v>48553</v>
          </cell>
        </row>
        <row r="3648">
          <cell r="A3648" t="str">
            <v>C047487</v>
          </cell>
          <cell r="B3648">
            <v>5310</v>
          </cell>
          <cell r="D3648" t="str">
            <v>DOT-MHD#605972 Rt 131 over Quinebas</v>
          </cell>
          <cell r="E3648" t="str">
            <v>P_Electric Distribution Line MA</v>
          </cell>
          <cell r="G3648" t="str">
            <v>NONE</v>
          </cell>
          <cell r="H3648" t="str">
            <v>NONE</v>
          </cell>
          <cell r="O3648" t="str">
            <v>cancelled</v>
          </cell>
          <cell r="R3648">
            <v>41289</v>
          </cell>
          <cell r="S3648" t="str">
            <v>mokeym</v>
          </cell>
          <cell r="U3648" t="str">
            <v>DOT</v>
          </cell>
          <cell r="V3648" t="str">
            <v>DOT - Duplicate of C047898</v>
          </cell>
          <cell r="W3648" t="str">
            <v xml:space="preserve">  </v>
          </cell>
          <cell r="X3648" t="str">
            <v>Div Ops-NE Electric</v>
          </cell>
          <cell r="Y3648" t="str">
            <v>75005310E</v>
          </cell>
          <cell r="Z3648" t="str">
            <v>MAE1000 - MA Electric Distribution PC</v>
          </cell>
          <cell r="AA3648" t="str">
            <v>NONE</v>
          </cell>
          <cell r="AB3648" t="str">
            <v>MASS PLANT - MA 5310 - MAE1000</v>
          </cell>
          <cell r="AE3648">
            <v>0</v>
          </cell>
          <cell r="AK3648">
            <v>41436</v>
          </cell>
        </row>
        <row r="3649">
          <cell r="A3649" t="str">
            <v>C047515</v>
          </cell>
          <cell r="B3649">
            <v>5310</v>
          </cell>
          <cell r="D3649" t="str">
            <v>SPN13_replace Lighting</v>
          </cell>
          <cell r="E3649" t="str">
            <v>P_FAC Electric Capital MA</v>
          </cell>
          <cell r="G3649" t="str">
            <v>NONE</v>
          </cell>
          <cell r="H3649" t="str">
            <v>NONE</v>
          </cell>
          <cell r="M3649" t="str">
            <v>Specific</v>
          </cell>
          <cell r="O3649" t="str">
            <v>open</v>
          </cell>
          <cell r="R3649">
            <v>41290</v>
          </cell>
          <cell r="S3649" t="str">
            <v>hutton</v>
          </cell>
          <cell r="U3649" t="str">
            <v>Replace all T12 lamps and fixtures with T5 and T8 lamps and fixtures</v>
          </cell>
          <cell r="V3649" t="str">
            <v xml:space="preserve">  </v>
          </cell>
          <cell r="W3649" t="str">
            <v xml:space="preserve">  </v>
          </cell>
          <cell r="X3649" t="str">
            <v>Facilities Mgmt</v>
          </cell>
          <cell r="Y3649" t="str">
            <v>37005310E</v>
          </cell>
          <cell r="Z3649" t="str">
            <v>MAE1000 - MA Electric Distribution PC</v>
          </cell>
          <cell r="AA3649" t="str">
            <v>NONE</v>
          </cell>
          <cell r="AB3649" t="str">
            <v>SERVICE BLDG - MEADOW STREET, SPENC</v>
          </cell>
          <cell r="AC3649" t="str">
            <v>A1 C0 X0</v>
          </cell>
          <cell r="AE3649">
            <v>1</v>
          </cell>
          <cell r="AF3649" t="str">
            <v>1</v>
          </cell>
          <cell r="AG3649">
            <v>41290</v>
          </cell>
          <cell r="AH3649">
            <v>13850</v>
          </cell>
        </row>
        <row r="3650">
          <cell r="A3650" t="str">
            <v>C047516</v>
          </cell>
          <cell r="B3650">
            <v>5310</v>
          </cell>
          <cell r="D3650" t="str">
            <v>NHM13 Lighting Replacement</v>
          </cell>
          <cell r="E3650" t="str">
            <v>P_FAC Electric Capital MA</v>
          </cell>
          <cell r="G3650" t="str">
            <v>NONE</v>
          </cell>
          <cell r="H3650" t="str">
            <v>NONE</v>
          </cell>
          <cell r="M3650" t="str">
            <v>Specific</v>
          </cell>
          <cell r="O3650" t="str">
            <v>open</v>
          </cell>
          <cell r="R3650">
            <v>41290</v>
          </cell>
          <cell r="S3650" t="str">
            <v>hutton</v>
          </cell>
          <cell r="U3650" t="str">
            <v>Replace all T12 lamps &amp; fixtures with new T8 lighting</v>
          </cell>
          <cell r="V3650" t="str">
            <v xml:space="preserve">  </v>
          </cell>
          <cell r="W3650" t="str">
            <v xml:space="preserve">  </v>
          </cell>
          <cell r="X3650" t="str">
            <v>Facilities Mgmt</v>
          </cell>
          <cell r="Y3650" t="str">
            <v>37005310E</v>
          </cell>
          <cell r="Z3650" t="str">
            <v>MAE1000 - MA Electric Distribution PC</v>
          </cell>
          <cell r="AA3650" t="str">
            <v>NONE</v>
          </cell>
          <cell r="AB3650" t="str">
            <v xml:space="preserve">SERVICE BLDG - 548 HAYDENVILLE RD, </v>
          </cell>
          <cell r="AC3650" t="str">
            <v>A1 C0 X0</v>
          </cell>
          <cell r="AE3650">
            <v>1</v>
          </cell>
          <cell r="AF3650" t="str">
            <v>1</v>
          </cell>
          <cell r="AG3650">
            <v>41290</v>
          </cell>
          <cell r="AH3650">
            <v>11003</v>
          </cell>
        </row>
        <row r="3651">
          <cell r="A3651" t="str">
            <v>C047521</v>
          </cell>
          <cell r="B3651">
            <v>5310</v>
          </cell>
          <cell r="D3651" t="str">
            <v>IRURD Vinebrook Estates Rehab</v>
          </cell>
          <cell r="E3651" t="str">
            <v>P_Electric Distribution Line MA</v>
          </cell>
          <cell r="G3651" t="str">
            <v>36</v>
          </cell>
          <cell r="H3651" t="str">
            <v>17</v>
          </cell>
          <cell r="I3651" t="str">
            <v>PATTERSON, JAMES</v>
          </cell>
          <cell r="J3651" t="str">
            <v>Asset Condition</v>
          </cell>
          <cell r="K3651" t="str">
            <v>D_REP-URD Cable Replacements</v>
          </cell>
          <cell r="L3651" t="str">
            <v>Asset Replacement</v>
          </cell>
          <cell r="M3651" t="str">
            <v>Specific</v>
          </cell>
          <cell r="N3651" t="str">
            <v>UG Cable Replacements</v>
          </cell>
          <cell r="O3651" t="str">
            <v>open</v>
          </cell>
          <cell r="R3651">
            <v>41290</v>
          </cell>
          <cell r="S3651" t="str">
            <v>cerulj</v>
          </cell>
          <cell r="U3651" t="str">
            <v>Replace 1,400' and inject 10,500' of three-phase and single-phase direct-buried URD cable off P.38 and P.39 Power Road in Westford.</v>
          </cell>
          <cell r="V3651" t="str">
            <v>URD name is George George's Vinebrook Estates</v>
          </cell>
          <cell r="W3651" t="str">
            <v xml:space="preserve">  </v>
          </cell>
          <cell r="X3651" t="str">
            <v>Asset Owner-Dist</v>
          </cell>
          <cell r="Y3651" t="str">
            <v>44655310E</v>
          </cell>
          <cell r="Z3651" t="str">
            <v>MAE1000 - MA Electric Distribution PC</v>
          </cell>
          <cell r="AA3651" t="str">
            <v>NONE</v>
          </cell>
          <cell r="AB3651" t="str">
            <v>MASS PLANT - MA 5310 - MAE1000</v>
          </cell>
          <cell r="AC3651" t="str">
            <v>A1 C0 X0</v>
          </cell>
          <cell r="AE3651">
            <v>1</v>
          </cell>
          <cell r="AF3651" t="str">
            <v>1</v>
          </cell>
          <cell r="AG3651">
            <v>41291</v>
          </cell>
          <cell r="AH3651">
            <v>560000</v>
          </cell>
        </row>
        <row r="3652">
          <cell r="A3652" t="str">
            <v>C047540</v>
          </cell>
          <cell r="B3652">
            <v>5310</v>
          </cell>
          <cell r="D3652" t="str">
            <v>Smart Grid Communications Equip</v>
          </cell>
          <cell r="E3652" t="str">
            <v>P_General Plant Equipment MA</v>
          </cell>
          <cell r="F3652" t="str">
            <v>USSC-12-436</v>
          </cell>
          <cell r="G3652" t="str">
            <v>49</v>
          </cell>
          <cell r="H3652" t="str">
            <v>25</v>
          </cell>
          <cell r="I3652" t="str">
            <v>SHLIAPA, DEBRA L</v>
          </cell>
          <cell r="J3652" t="str">
            <v>Other</v>
          </cell>
          <cell r="L3652" t="str">
            <v>Smartgrid</v>
          </cell>
          <cell r="M3652" t="str">
            <v>Specific</v>
          </cell>
          <cell r="O3652" t="str">
            <v>open</v>
          </cell>
          <cell r="R3652">
            <v>41291</v>
          </cell>
          <cell r="S3652" t="str">
            <v>thoend</v>
          </cell>
          <cell r="U3652" t="str">
            <v>Smart Grid Communications Equipment</v>
          </cell>
          <cell r="V3652" t="str">
            <v>USSC-12-436 Project #C047460 $1,793,757 and Project # C047540 $2,548,858 DoA Allocation for the total DoA of $39.01 attached in documents</v>
          </cell>
          <cell r="W3652" t="str">
            <v xml:space="preserve">  </v>
          </cell>
          <cell r="X3652" t="str">
            <v>Util of the Future</v>
          </cell>
          <cell r="Y3652" t="str">
            <v>44755310E</v>
          </cell>
          <cell r="Z3652" t="str">
            <v>MAE1000 - MA Electric Distribution PC</v>
          </cell>
          <cell r="AA3652" t="str">
            <v>NONE</v>
          </cell>
          <cell r="AB3652" t="str">
            <v>MASS PLANT - MA 5310 - MAE1000</v>
          </cell>
          <cell r="AC3652" t="str">
            <v>A28 C0 X0</v>
          </cell>
          <cell r="AE3652">
            <v>1</v>
          </cell>
          <cell r="AF3652" t="str">
            <v>1</v>
          </cell>
          <cell r="AG3652">
            <v>41291</v>
          </cell>
          <cell r="AH3652">
            <v>2548858</v>
          </cell>
        </row>
        <row r="3653">
          <cell r="A3653" t="str">
            <v>C047545</v>
          </cell>
          <cell r="B3653">
            <v>5310</v>
          </cell>
          <cell r="D3653" t="str">
            <v>NBRO13_EOC Upgrades</v>
          </cell>
          <cell r="E3653" t="str">
            <v>P_FAC Electric Capital MA</v>
          </cell>
          <cell r="G3653" t="str">
            <v>NONE</v>
          </cell>
          <cell r="H3653" t="str">
            <v>NONE</v>
          </cell>
          <cell r="M3653" t="str">
            <v>Specific</v>
          </cell>
          <cell r="O3653" t="str">
            <v>open</v>
          </cell>
          <cell r="R3653">
            <v>41291</v>
          </cell>
          <cell r="S3653" t="str">
            <v>mateikia</v>
          </cell>
          <cell r="U3653" t="str">
            <v xml:space="preserve">Install two 90 inch monitors to be able to view maps and statics. </v>
          </cell>
          <cell r="V3653" t="str">
            <v xml:space="preserve">  </v>
          </cell>
          <cell r="W3653" t="str">
            <v xml:space="preserve">  </v>
          </cell>
          <cell r="X3653" t="str">
            <v>Facilities Mgmt</v>
          </cell>
          <cell r="Y3653" t="str">
            <v>37005310E</v>
          </cell>
          <cell r="Z3653" t="str">
            <v>MAE1000 - MA Electric Distribution PC</v>
          </cell>
          <cell r="AA3653" t="str">
            <v>NONE</v>
          </cell>
          <cell r="AB3653" t="str">
            <v>CUSTOMER SERVICE CENTER-NORTHBORO</v>
          </cell>
          <cell r="AC3653" t="str">
            <v>A1 C0 X0</v>
          </cell>
          <cell r="AE3653">
            <v>1</v>
          </cell>
          <cell r="AF3653" t="str">
            <v>1</v>
          </cell>
          <cell r="AG3653">
            <v>41291</v>
          </cell>
          <cell r="AH3653">
            <v>31930</v>
          </cell>
        </row>
        <row r="3654">
          <cell r="A3654" t="str">
            <v>C047547</v>
          </cell>
          <cell r="B3654">
            <v>5310</v>
          </cell>
          <cell r="D3654" t="str">
            <v>LAW13_Storm Drain Replacement</v>
          </cell>
          <cell r="E3654" t="str">
            <v>P_FAC Electric Capital MA</v>
          </cell>
          <cell r="G3654" t="str">
            <v>NONE</v>
          </cell>
          <cell r="H3654" t="str">
            <v>NONE</v>
          </cell>
          <cell r="M3654" t="str">
            <v>Specific</v>
          </cell>
          <cell r="O3654" t="str">
            <v>open</v>
          </cell>
          <cell r="R3654">
            <v>41291</v>
          </cell>
          <cell r="S3654" t="str">
            <v>mateikia</v>
          </cell>
          <cell r="U3654" t="str">
            <v xml:space="preserve">Replace crushed sewer line, two catch basins and separate sewerage from storm drain. </v>
          </cell>
          <cell r="V3654" t="str">
            <v xml:space="preserve">  </v>
          </cell>
          <cell r="W3654" t="str">
            <v xml:space="preserve">  </v>
          </cell>
          <cell r="X3654" t="str">
            <v>Facilities Mgmt</v>
          </cell>
          <cell r="Y3654" t="str">
            <v>37005310E</v>
          </cell>
          <cell r="Z3654" t="str">
            <v>MAE1000 - MA Electric Distribution PC</v>
          </cell>
          <cell r="AA3654" t="str">
            <v>NONE</v>
          </cell>
          <cell r="AB3654" t="str">
            <v>SERVICE BLDG-WEST STREET, LAWRENCE</v>
          </cell>
          <cell r="AC3654" t="str">
            <v>A1 C0 X0</v>
          </cell>
          <cell r="AE3654">
            <v>1</v>
          </cell>
          <cell r="AF3654" t="str">
            <v>1</v>
          </cell>
          <cell r="AG3654">
            <v>41291</v>
          </cell>
          <cell r="AH3654">
            <v>21559</v>
          </cell>
        </row>
        <row r="3655">
          <cell r="A3655" t="str">
            <v>C047562</v>
          </cell>
          <cell r="B3655">
            <v>5310</v>
          </cell>
          <cell r="D3655" t="str">
            <v>IRURD Farrwood Dr Rehab</v>
          </cell>
          <cell r="E3655" t="str">
            <v>P_Electric Distribution Line MA</v>
          </cell>
          <cell r="G3655" t="str">
            <v>36</v>
          </cell>
          <cell r="H3655" t="str">
            <v>17</v>
          </cell>
          <cell r="I3655" t="str">
            <v>PATTERSON, JAMES</v>
          </cell>
          <cell r="J3655" t="str">
            <v>Asset Condition</v>
          </cell>
          <cell r="K3655" t="str">
            <v>D_REP-URD Cable Replacements</v>
          </cell>
          <cell r="L3655" t="str">
            <v>Asset Replacement</v>
          </cell>
          <cell r="M3655" t="str">
            <v>Specific</v>
          </cell>
          <cell r="O3655" t="str">
            <v>open</v>
          </cell>
          <cell r="R3655">
            <v>41292</v>
          </cell>
          <cell r="S3655" t="str">
            <v>cerulj</v>
          </cell>
          <cell r="U3655" t="str">
            <v>Replacement of 3,000' of two circuits of three-phase, direct-buried URD cable supplied off P.55 and P.56 Boston Road in Haverhill, MA; and the injection of 1450' of single-phase, direct-buried sidetaps.</v>
          </cell>
          <cell r="V3655" t="str">
            <v xml:space="preserve">  </v>
          </cell>
          <cell r="W3655" t="str">
            <v xml:space="preserve">  </v>
          </cell>
          <cell r="X3655" t="str">
            <v>Asset Owner-Dist</v>
          </cell>
          <cell r="Y3655" t="str">
            <v>44655310E</v>
          </cell>
          <cell r="Z3655" t="str">
            <v>MAE1000 - MA Electric Distribution PC</v>
          </cell>
          <cell r="AA3655" t="str">
            <v>NONE</v>
          </cell>
          <cell r="AB3655" t="str">
            <v>MASS PLANT - MA 5310 - MAE1000</v>
          </cell>
          <cell r="AC3655" t="str">
            <v>A1 C0 X0</v>
          </cell>
          <cell r="AE3655">
            <v>1</v>
          </cell>
          <cell r="AF3655" t="str">
            <v>1</v>
          </cell>
          <cell r="AG3655">
            <v>41296</v>
          </cell>
          <cell r="AH3655">
            <v>410000</v>
          </cell>
        </row>
        <row r="3656">
          <cell r="A3656" t="str">
            <v>C047564</v>
          </cell>
          <cell r="B3656">
            <v>5310</v>
          </cell>
          <cell r="D3656" t="str">
            <v>Blkstn-Tie to Gaskill St Woon RI</v>
          </cell>
          <cell r="E3656" t="str">
            <v>P_Electric Distribution Line MA</v>
          </cell>
          <cell r="G3656" t="str">
            <v>21</v>
          </cell>
          <cell r="H3656" t="str">
            <v>11</v>
          </cell>
          <cell r="I3656" t="str">
            <v>MOKEY, MICHAEL</v>
          </cell>
          <cell r="J3656" t="str">
            <v>System Capacity &amp; Performance</v>
          </cell>
          <cell r="K3656" t="str">
            <v>D_Non-REP LINE OTHER</v>
          </cell>
          <cell r="L3656" t="str">
            <v>Reliability - Dist</v>
          </cell>
          <cell r="M3656" t="str">
            <v>Specific</v>
          </cell>
          <cell r="O3656" t="str">
            <v>open</v>
          </cell>
          <cell r="R3656">
            <v>41292</v>
          </cell>
          <cell r="S3656" t="str">
            <v>thomp</v>
          </cell>
          <cell r="U3656" t="str">
            <v>Add feeder tie between Uxbridge feeder 321W9 in Blackstone, MA to Riverside Sub 108W51 on Gaskill St, Woonsocket.  Extend 477 kcmil AL spacer cable from the RI line on Gaskil St to FArm Rd in Blackstone.  On Farm Rd at the jct of Rt 122 remove fused cutou</v>
          </cell>
          <cell r="V3656" t="str">
            <v>Add ing 2 ties at Gaskill-Farm Rds and Butler St.</v>
          </cell>
          <cell r="W3656" t="str">
            <v xml:space="preserve">  </v>
          </cell>
          <cell r="X3656" t="str">
            <v>Ntwrk Strat-NE Elec</v>
          </cell>
          <cell r="Y3656" t="str">
            <v>40305310E</v>
          </cell>
          <cell r="Z3656" t="str">
            <v>MAE1000 - MA Electric Distribution PC</v>
          </cell>
          <cell r="AA3656" t="str">
            <v>NONE</v>
          </cell>
          <cell r="AB3656" t="str">
            <v>MASS PLANT - MA 5310 - MAE1000</v>
          </cell>
          <cell r="AC3656" t="str">
            <v>A2 C0 X0</v>
          </cell>
          <cell r="AE3656">
            <v>1</v>
          </cell>
          <cell r="AF3656" t="str">
            <v>1</v>
          </cell>
          <cell r="AG3656">
            <v>41414</v>
          </cell>
          <cell r="AH3656">
            <v>426050</v>
          </cell>
        </row>
        <row r="3657">
          <cell r="A3657" t="str">
            <v>C047582</v>
          </cell>
          <cell r="B3657">
            <v>5310</v>
          </cell>
          <cell r="D3657" t="str">
            <v>Whiten 320W2 Recon 1ph SW Main</v>
          </cell>
          <cell r="E3657" t="str">
            <v>P_Electric Distribution Line MA</v>
          </cell>
          <cell r="G3657" t="str">
            <v>30</v>
          </cell>
          <cell r="H3657" t="str">
            <v>11</v>
          </cell>
          <cell r="I3657" t="str">
            <v>DUFFY JR., JOHN</v>
          </cell>
          <cell r="L3657" t="str">
            <v>Reliability - Dist</v>
          </cell>
          <cell r="M3657" t="str">
            <v>Specific</v>
          </cell>
          <cell r="O3657" t="str">
            <v>open</v>
          </cell>
          <cell r="R3657">
            <v>41295</v>
          </cell>
          <cell r="S3657" t="str">
            <v>duffjo</v>
          </cell>
          <cell r="U3657" t="str">
            <v>Reconductor one of two phases on Southwest Main St in Douglas from 1/0 Bare to TW.  The second phase is mostly TW and will need to be reconductored where necessary.</v>
          </cell>
          <cell r="V3657" t="str">
            <v>Repair guying at P15 SW main</v>
          </cell>
          <cell r="W3657" t="str">
            <v xml:space="preserve">  </v>
          </cell>
          <cell r="X3657" t="str">
            <v>Asset Owner-Dist</v>
          </cell>
          <cell r="Y3657" t="str">
            <v>44655310E</v>
          </cell>
          <cell r="Z3657" t="str">
            <v>MAE1000 - MA Electric Distribution PC</v>
          </cell>
          <cell r="AA3657" t="str">
            <v>NONE</v>
          </cell>
          <cell r="AB3657" t="str">
            <v>MASS PLANT - MA 5310 - MAE1000</v>
          </cell>
          <cell r="AC3657" t="str">
            <v>A2 C0 X0</v>
          </cell>
          <cell r="AE3657">
            <v>1</v>
          </cell>
          <cell r="AF3657" t="str">
            <v>1</v>
          </cell>
          <cell r="AG3657">
            <v>41296</v>
          </cell>
          <cell r="AH3657">
            <v>155000</v>
          </cell>
        </row>
        <row r="3658">
          <cell r="A3658" t="str">
            <v>C047583</v>
          </cell>
          <cell r="B3658">
            <v>5310</v>
          </cell>
          <cell r="D3658" t="str">
            <v>Whit 320W2 Convert P7 Yew St area</v>
          </cell>
          <cell r="E3658" t="str">
            <v>P_Electric Distribution Line MA</v>
          </cell>
          <cell r="G3658" t="str">
            <v>21</v>
          </cell>
          <cell r="H3658" t="str">
            <v>&lt;Select a value&gt;</v>
          </cell>
          <cell r="J3658" t="str">
            <v>System Capacity &amp; Performance</v>
          </cell>
          <cell r="L3658" t="str">
            <v>Reliability - Dist</v>
          </cell>
          <cell r="M3658" t="str">
            <v>Specific</v>
          </cell>
          <cell r="O3658" t="str">
            <v>open</v>
          </cell>
          <cell r="R3658">
            <v>41295</v>
          </cell>
          <cell r="S3658" t="str">
            <v>duffjo</v>
          </cell>
          <cell r="U3658" t="str">
            <v xml:space="preserve">Convert appr 1 mile of 4kV step down area fed from P7-5 Yew St in Douglas on 320W2 feeder. Install 1/0 TW for relaibility. </v>
          </cell>
          <cell r="V3658" t="str">
            <v xml:space="preserve">  </v>
          </cell>
          <cell r="W3658" t="str">
            <v xml:space="preserve">  </v>
          </cell>
          <cell r="X3658" t="str">
            <v>Asset Owner-Dist</v>
          </cell>
          <cell r="Y3658" t="str">
            <v>44655310E</v>
          </cell>
          <cell r="Z3658" t="str">
            <v>MAE1000 - MA Electric Distribution PC</v>
          </cell>
          <cell r="AA3658" t="str">
            <v>NONE</v>
          </cell>
          <cell r="AB3658" t="str">
            <v>MASS PLANT - MA 5310 - MAE1000</v>
          </cell>
          <cell r="AC3658" t="str">
            <v>A2 C0 X1</v>
          </cell>
          <cell r="AE3658">
            <v>1</v>
          </cell>
          <cell r="AF3658" t="str">
            <v>1</v>
          </cell>
          <cell r="AG3658">
            <v>41338</v>
          </cell>
          <cell r="AH3658">
            <v>167000</v>
          </cell>
        </row>
        <row r="3659">
          <cell r="A3659" t="str">
            <v>C047584</v>
          </cell>
          <cell r="B3659">
            <v>5310</v>
          </cell>
          <cell r="D3659" t="str">
            <v>Whit 320W2 Convert P56 Yew SD area</v>
          </cell>
          <cell r="E3659" t="str">
            <v>P_Electric Distribution Line MA</v>
          </cell>
          <cell r="G3659" t="str">
            <v>36</v>
          </cell>
          <cell r="H3659" t="str">
            <v>15</v>
          </cell>
          <cell r="I3659" t="str">
            <v>DUFFY JR., JOHN</v>
          </cell>
          <cell r="J3659" t="str">
            <v>System Capacity &amp; Performance</v>
          </cell>
          <cell r="K3659" t="str">
            <v>D_Non-REP LINE OTHER</v>
          </cell>
          <cell r="L3659" t="str">
            <v>Reliability</v>
          </cell>
          <cell r="M3659" t="str">
            <v>Specific</v>
          </cell>
          <cell r="O3659" t="str">
            <v>open</v>
          </cell>
          <cell r="R3659">
            <v>41295</v>
          </cell>
          <cell r="S3659" t="str">
            <v>duffjo</v>
          </cell>
          <cell r="U3659" t="str">
            <v>Convert the section of Yew St fed from step down transformer at P56 Yew St in Douglas appr 8000 ft. Includes Perry St.  Project needed to improve reliability by eliminating the open wire 4kV circuit in heavily treed area. Install 1/0 TW for single phase c</v>
          </cell>
          <cell r="V3659" t="str">
            <v xml:space="preserve">  </v>
          </cell>
          <cell r="W3659" t="str">
            <v xml:space="preserve">  </v>
          </cell>
          <cell r="X3659" t="str">
            <v>Asset Owner-Dist</v>
          </cell>
          <cell r="Y3659" t="str">
            <v>44655310E</v>
          </cell>
          <cell r="Z3659" t="str">
            <v>MAE1000 - MA Electric Distribution PC</v>
          </cell>
          <cell r="AA3659" t="str">
            <v>NONE</v>
          </cell>
          <cell r="AB3659" t="str">
            <v>MASS PLANT - MA 5310 - MAE1000</v>
          </cell>
          <cell r="AC3659" t="str">
            <v>A2 C0 X1</v>
          </cell>
          <cell r="AE3659">
            <v>1</v>
          </cell>
          <cell r="AF3659" t="str">
            <v>1</v>
          </cell>
          <cell r="AG3659">
            <v>41379</v>
          </cell>
          <cell r="AH3659">
            <v>263000</v>
          </cell>
        </row>
        <row r="3660">
          <cell r="A3660" t="str">
            <v>C047585</v>
          </cell>
          <cell r="B3660">
            <v>5310</v>
          </cell>
          <cell r="D3660" t="str">
            <v>Whit 320W2 Convert SD P1 Birch Hill</v>
          </cell>
          <cell r="E3660" t="str">
            <v>P_Electric Distribution Line MA</v>
          </cell>
          <cell r="G3660" t="str">
            <v>21</v>
          </cell>
          <cell r="H3660" t="str">
            <v>&lt;Select a value&gt;</v>
          </cell>
          <cell r="I3660" t="str">
            <v>DUFFY JR., JOHN</v>
          </cell>
          <cell r="J3660" t="str">
            <v>Asset Condition</v>
          </cell>
          <cell r="L3660" t="str">
            <v>Reliability - Dist</v>
          </cell>
          <cell r="M3660" t="str">
            <v>Specific</v>
          </cell>
          <cell r="O3660" t="str">
            <v>open</v>
          </cell>
          <cell r="R3660">
            <v>41295</v>
          </cell>
          <cell r="S3660" t="str">
            <v>duffjo</v>
          </cell>
          <cell r="U3660" t="str">
            <v>Convert the step down area near Wallum Lake. Includes Birch Hill Rd,  Includes Birch Hill Rd and several other streets. Appr 1 mile of single phase conversion needed with tree wire.</v>
          </cell>
          <cell r="V3660" t="str">
            <v xml:space="preserve">Some streets have been reconductored with 1/0 TW and duals, while others need to be done. Will need to be inspected to determine which streets are completed.  Based on GIS, looks like Kerney and Richie Rds are tree wire already. </v>
          </cell>
          <cell r="W3660" t="str">
            <v xml:space="preserve">  </v>
          </cell>
          <cell r="X3660" t="str">
            <v>Asset Owner-Dist</v>
          </cell>
          <cell r="Y3660" t="str">
            <v>44655310E</v>
          </cell>
          <cell r="Z3660" t="str">
            <v>MAE1000 - MA Electric Distribution PC</v>
          </cell>
          <cell r="AA3660" t="str">
            <v>14-Aug-13</v>
          </cell>
          <cell r="AB3660" t="str">
            <v>MASS PLANT - MA 5310 - MAE1000</v>
          </cell>
          <cell r="AC3660" t="str">
            <v>A0 C0 X0</v>
          </cell>
          <cell r="AE3660">
            <v>1</v>
          </cell>
          <cell r="AF3660" t="str">
            <v>1</v>
          </cell>
          <cell r="AG3660">
            <v>41596</v>
          </cell>
          <cell r="AH3660">
            <v>175000</v>
          </cell>
        </row>
        <row r="3661">
          <cell r="A3661" t="str">
            <v>C047597</v>
          </cell>
          <cell r="B3661">
            <v>5310</v>
          </cell>
          <cell r="D3661" t="str">
            <v>E Brdg 797W20-Recon/Conv Forest St.</v>
          </cell>
          <cell r="E3661" t="str">
            <v>P_Electric Distribution Line MA</v>
          </cell>
          <cell r="G3661" t="str">
            <v>40</v>
          </cell>
          <cell r="H3661" t="str">
            <v>&lt;Select a value&gt;</v>
          </cell>
          <cell r="I3661" t="str">
            <v>MOKEY, MICHAEL</v>
          </cell>
          <cell r="J3661" t="str">
            <v>System Capacity &amp; Performance</v>
          </cell>
          <cell r="K3661" t="str">
            <v>D_Non-REP LINE OTHER</v>
          </cell>
          <cell r="L3661" t="str">
            <v>Reliability - Dist</v>
          </cell>
          <cell r="M3661" t="str">
            <v>Specific</v>
          </cell>
          <cell r="O3661" t="str">
            <v>open</v>
          </cell>
          <cell r="R3661">
            <v>41296</v>
          </cell>
          <cell r="S3661" t="str">
            <v>henryj</v>
          </cell>
          <cell r="U3661" t="str">
            <v>On the E Bridgewater 797W20 feeder, convert area from p.16 to p.45 Forest St. W. Bridgewater.  Install 4,000 feet of 1/0 Al tree wire and remove 4,000 feet of #6 Cu wire.  Install &amp; Remove miscellaneous OH equipment.</v>
          </cell>
          <cell r="V3661" t="str">
            <v>Telephone company has already set 29 new poles back in 2008 and they are requesting that we transfer our facilities.</v>
          </cell>
          <cell r="W3661" t="str">
            <v xml:space="preserve">  </v>
          </cell>
          <cell r="X3661" t="str">
            <v>Asset Owner-Dist</v>
          </cell>
          <cell r="Y3661" t="str">
            <v>44655310E</v>
          </cell>
          <cell r="Z3661" t="str">
            <v>MAE1000 - MA Electric Distribution PC</v>
          </cell>
          <cell r="AA3661" t="str">
            <v>22-Jan-13</v>
          </cell>
          <cell r="AB3661" t="str">
            <v>MASS PLANT - MA 5310 - MAE1000</v>
          </cell>
          <cell r="AC3661" t="str">
            <v>A0 C1 X0</v>
          </cell>
          <cell r="AE3661">
            <v>1</v>
          </cell>
          <cell r="AF3661" t="str">
            <v>1</v>
          </cell>
          <cell r="AG3661">
            <v>41296</v>
          </cell>
          <cell r="AH3661">
            <v>175000</v>
          </cell>
        </row>
        <row r="3662">
          <cell r="A3662" t="str">
            <v>C047621</v>
          </cell>
          <cell r="B3662">
            <v>5310</v>
          </cell>
          <cell r="D3662" t="str">
            <v>Coddington St Quincy - OH to UG</v>
          </cell>
          <cell r="E3662" t="str">
            <v>P_Electric Distribution Line MA</v>
          </cell>
          <cell r="G3662" t="str">
            <v>NONE</v>
          </cell>
          <cell r="H3662" t="str">
            <v>&lt;Select a value&gt;</v>
          </cell>
          <cell r="J3662" t="str">
            <v>Statutory/Regulatory</v>
          </cell>
          <cell r="L3662" t="str">
            <v>Public Requirements</v>
          </cell>
          <cell r="M3662" t="str">
            <v>Specific</v>
          </cell>
          <cell r="O3662" t="str">
            <v>open</v>
          </cell>
          <cell r="R3662">
            <v>41298</v>
          </cell>
          <cell r="S3662" t="str">
            <v>moarka</v>
          </cell>
          <cell r="U3662" t="str">
            <v>OH to UG conversion part of Quincy Adams Green project.  Approx 20 poles and 2100' of wire.  This request is for $15k in preliminary design costs only.  See WR14319176 for additional detail.</v>
          </cell>
          <cell r="V3662" t="str">
            <v xml:space="preserve">  </v>
          </cell>
          <cell r="W3662" t="str">
            <v xml:space="preserve">  </v>
          </cell>
          <cell r="X3662" t="str">
            <v>Asset Owner-Dist</v>
          </cell>
          <cell r="Y3662" t="str">
            <v>44655310E</v>
          </cell>
          <cell r="Z3662" t="str">
            <v>MAE1000 - MA Electric Distribution PC</v>
          </cell>
          <cell r="AA3662" t="str">
            <v>NONE</v>
          </cell>
          <cell r="AB3662" t="str">
            <v>MASS PLANT - MA 5310 - MAE1000</v>
          </cell>
          <cell r="AC3662" t="str">
            <v>A2 C0 X0</v>
          </cell>
          <cell r="AE3662">
            <v>1</v>
          </cell>
          <cell r="AF3662" t="str">
            <v>1</v>
          </cell>
          <cell r="AG3662">
            <v>41298</v>
          </cell>
          <cell r="AH3662">
            <v>15000</v>
          </cell>
        </row>
        <row r="3663">
          <cell r="A3663" t="str">
            <v>C047622</v>
          </cell>
          <cell r="B3663">
            <v>5310</v>
          </cell>
          <cell r="D3663" t="str">
            <v>Athol Commons UCD - Athol, MA</v>
          </cell>
          <cell r="E3663" t="str">
            <v>P_Electric Distribution Line MA</v>
          </cell>
          <cell r="G3663" t="str">
            <v>NONE</v>
          </cell>
          <cell r="H3663" t="str">
            <v>NONE</v>
          </cell>
          <cell r="J3663" t="str">
            <v>Statutory/Regulatory</v>
          </cell>
          <cell r="L3663" t="str">
            <v>New Business - Commercial</v>
          </cell>
          <cell r="M3663" t="str">
            <v>Specific</v>
          </cell>
          <cell r="O3663" t="str">
            <v>open</v>
          </cell>
          <cell r="R3663">
            <v>41298</v>
          </cell>
          <cell r="S3663" t="str">
            <v>moarka</v>
          </cell>
          <cell r="U3663" t="str">
            <v>Commercial development including Market Basket, 6 retail buildings, 3 restaurants and a cell tower.  Est cost is 300k but this request is for $15k in preliminary design costs only.  Full costs and scope to be updated by Design Supervisor upon design compl</v>
          </cell>
          <cell r="V3663" t="str">
            <v xml:space="preserve">  </v>
          </cell>
          <cell r="W3663" t="str">
            <v xml:space="preserve">  </v>
          </cell>
          <cell r="X3663" t="str">
            <v>Asset Owner-Dist</v>
          </cell>
          <cell r="Y3663" t="str">
            <v>44655310E</v>
          </cell>
          <cell r="Z3663" t="str">
            <v>MAE1000 - MA Electric Distribution PC</v>
          </cell>
          <cell r="AA3663" t="str">
            <v>NONE</v>
          </cell>
          <cell r="AB3663" t="str">
            <v>MASS PLANT - MA 5310 - MAE1000</v>
          </cell>
          <cell r="AC3663" t="str">
            <v>A2 C0 X1</v>
          </cell>
          <cell r="AE3663">
            <v>1</v>
          </cell>
          <cell r="AF3663" t="str">
            <v>1</v>
          </cell>
          <cell r="AG3663">
            <v>41298</v>
          </cell>
          <cell r="AH3663">
            <v>15000</v>
          </cell>
        </row>
        <row r="3664">
          <cell r="A3664" t="str">
            <v>C047624</v>
          </cell>
          <cell r="B3664">
            <v>5310</v>
          </cell>
          <cell r="D3664" t="str">
            <v>Replace poles along 2248/9L5 ROW</v>
          </cell>
          <cell r="E3664" t="str">
            <v>P_Electric Distribution Line MA</v>
          </cell>
          <cell r="G3664" t="str">
            <v>34</v>
          </cell>
          <cell r="H3664" t="str">
            <v>15</v>
          </cell>
          <cell r="I3664" t="str">
            <v>PATTERSON, JAMES</v>
          </cell>
          <cell r="J3664" t="str">
            <v>Asset Condition</v>
          </cell>
          <cell r="K3664" t="str">
            <v>D_Non-REP LINE OTHER</v>
          </cell>
          <cell r="L3664" t="str">
            <v>Asset Replacement</v>
          </cell>
          <cell r="M3664" t="str">
            <v>Specific</v>
          </cell>
          <cell r="O3664" t="str">
            <v>open</v>
          </cell>
          <cell r="R3664">
            <v>41298</v>
          </cell>
          <cell r="S3664" t="str">
            <v>bauer</v>
          </cell>
          <cell r="U3664" t="str">
            <v>Replace H-frame structures from poles 110 to 123 along the 2248/9L5 ROW with single pole structures in Seekonk, MA.  The poles in this section are in extremely poor condition and need replacement.  Both of these lines serve large number of customers.  The</v>
          </cell>
          <cell r="V3664" t="str">
            <v xml:space="preserve">  </v>
          </cell>
          <cell r="W3664" t="str">
            <v xml:space="preserve">  </v>
          </cell>
          <cell r="X3664" t="str">
            <v>Asset Owner-Dist</v>
          </cell>
          <cell r="Y3664" t="str">
            <v>44655310E</v>
          </cell>
          <cell r="Z3664" t="str">
            <v>MAE1000 - MA Electric Distribution PC</v>
          </cell>
          <cell r="AA3664" t="str">
            <v>NONE</v>
          </cell>
          <cell r="AB3664" t="str">
            <v>MASS PLANT - MA 5310 - MAE1000</v>
          </cell>
          <cell r="AC3664" t="str">
            <v>A3 C0 X0</v>
          </cell>
          <cell r="AE3664">
            <v>2</v>
          </cell>
          <cell r="AF3664" t="str">
            <v>2</v>
          </cell>
          <cell r="AG3664">
            <v>41301</v>
          </cell>
          <cell r="AH3664">
            <v>300000</v>
          </cell>
        </row>
        <row r="3665">
          <cell r="A3665" t="str">
            <v>C047626</v>
          </cell>
          <cell r="B3665">
            <v>5310</v>
          </cell>
          <cell r="D3665" t="str">
            <v>E. Webster 412L6 VReg Upgrade</v>
          </cell>
          <cell r="E3665" t="str">
            <v>P_Electric Distribution Sub MA</v>
          </cell>
          <cell r="G3665" t="str">
            <v>36</v>
          </cell>
          <cell r="H3665" t="str">
            <v>14</v>
          </cell>
          <cell r="J3665" t="str">
            <v>System Capacity &amp; Performance</v>
          </cell>
          <cell r="K3665" t="str">
            <v>D_Non-REP SUB OTHER</v>
          </cell>
          <cell r="L3665" t="str">
            <v>Load Relief</v>
          </cell>
          <cell r="M3665" t="str">
            <v>Specific</v>
          </cell>
          <cell r="O3665" t="str">
            <v>open</v>
          </cell>
          <cell r="R3665">
            <v>41298</v>
          </cell>
          <cell r="S3665" t="str">
            <v>dunnma</v>
          </cell>
          <cell r="U3665" t="str">
            <v>Upgrade the voltage regulator on the E. Webster 412L6 (with 3-333kVA, 438A units) to create capacity for 406L4 load relief via switching.</v>
          </cell>
          <cell r="V3665" t="str">
            <v xml:space="preserve">  </v>
          </cell>
          <cell r="W3665" t="str">
            <v xml:space="preserve">  </v>
          </cell>
          <cell r="X3665" t="str">
            <v>Asset Owner-Dist</v>
          </cell>
          <cell r="Y3665" t="str">
            <v>44655310E</v>
          </cell>
          <cell r="Z3665" t="str">
            <v>MAE1000 - MA Electric Distribution PC</v>
          </cell>
          <cell r="AA3665" t="str">
            <v>NONE</v>
          </cell>
          <cell r="AB3665" t="str">
            <v>SUB #412 EAST WEBSTER, WEBSTER</v>
          </cell>
          <cell r="AC3665" t="str">
            <v>A0 C0 X0</v>
          </cell>
          <cell r="AE3665">
            <v>1</v>
          </cell>
          <cell r="AF3665" t="str">
            <v>1</v>
          </cell>
          <cell r="AG3665">
            <v>41306</v>
          </cell>
          <cell r="AH3665">
            <v>358278</v>
          </cell>
        </row>
        <row r="3666">
          <cell r="A3666" t="str">
            <v>C047651</v>
          </cell>
          <cell r="B3666">
            <v>5310</v>
          </cell>
          <cell r="D3666" t="str">
            <v>DG Svc UGT Renewables MA-2611</v>
          </cell>
          <cell r="E3666" t="str">
            <v>P_Electric Distribution Line MA</v>
          </cell>
          <cell r="G3666" t="str">
            <v>49</v>
          </cell>
          <cell r="H3666" t="str">
            <v>19</v>
          </cell>
          <cell r="J3666" t="str">
            <v>Statutory/Regulatory</v>
          </cell>
          <cell r="L3666" t="str">
            <v>Distributed Generation</v>
          </cell>
          <cell r="M3666" t="str">
            <v>Specific</v>
          </cell>
          <cell r="O3666" t="str">
            <v>open</v>
          </cell>
          <cell r="R3666">
            <v>41299</v>
          </cell>
          <cell r="S3666" t="str">
            <v>teixei</v>
          </cell>
          <cell r="U3666" t="str">
            <v>Provide Distributed Generation service to UGT Renewables, Lancaster Rd, Lancaster, MA MA-2611</v>
          </cell>
          <cell r="V3666" t="str">
            <v>There is a Substation project associated this this project (C047650)</v>
          </cell>
          <cell r="W3666" t="str">
            <v xml:space="preserve">  </v>
          </cell>
          <cell r="X3666" t="str">
            <v>Asset Owner-Dist</v>
          </cell>
          <cell r="Y3666" t="str">
            <v>44655310E</v>
          </cell>
          <cell r="Z3666" t="str">
            <v>MAE1000 - MA Electric Distribution PC</v>
          </cell>
          <cell r="AA3666" t="str">
            <v>NONE</v>
          </cell>
          <cell r="AB3666" t="str">
            <v>MASS PLANT - MA 5310 - MAE1000</v>
          </cell>
          <cell r="AC3666" t="str">
            <v>A2 C0 X0</v>
          </cell>
          <cell r="AE3666">
            <v>1</v>
          </cell>
          <cell r="AF3666" t="str">
            <v>1</v>
          </cell>
          <cell r="AG3666">
            <v>41301</v>
          </cell>
          <cell r="AH3666">
            <v>286348</v>
          </cell>
        </row>
        <row r="3667">
          <cell r="A3667" t="str">
            <v>C047679</v>
          </cell>
          <cell r="B3667">
            <v>5310</v>
          </cell>
          <cell r="D3667" t="str">
            <v>Chestnut St relocation - Quincy, MA</v>
          </cell>
          <cell r="E3667" t="str">
            <v>P_Electric Distribution Line MA</v>
          </cell>
          <cell r="G3667" t="str">
            <v>NONE</v>
          </cell>
          <cell r="H3667" t="str">
            <v>&lt;Select a value&gt;</v>
          </cell>
          <cell r="I3667" t="str">
            <v>MOKEY, MICHAEL</v>
          </cell>
          <cell r="J3667" t="str">
            <v>Statutory/Regulatory</v>
          </cell>
          <cell r="K3667" t="str">
            <v>D_Non-REP LINE OTHER</v>
          </cell>
          <cell r="L3667" t="str">
            <v>New Business - Commercial</v>
          </cell>
          <cell r="M3667" t="str">
            <v>Specific</v>
          </cell>
          <cell r="O3667" t="str">
            <v>open</v>
          </cell>
          <cell r="R3667">
            <v>41302</v>
          </cell>
          <cell r="S3667" t="str">
            <v>moarka</v>
          </cell>
          <cell r="U3667" t="str">
            <v>Relocation of facilities to accomodate new building - we are Inst/removing a PMH9 switchgear,  500Kva pad mt transformer, replacing approximate 4 ckts  approximately 1000ft.  Est costs $450k, this request is for 15k in preliminary design costs only.   See</v>
          </cell>
          <cell r="V3667" t="str">
            <v>Re-Sanction from $15K to $620K from Julie/Mike Mokey. Document attached and detials on the justification and scope tab</v>
          </cell>
          <cell r="W3667" t="str">
            <v xml:space="preserve">  </v>
          </cell>
          <cell r="X3667" t="str">
            <v>Asset Owner-Dist</v>
          </cell>
          <cell r="Y3667" t="str">
            <v>44655310E</v>
          </cell>
          <cell r="Z3667" t="str">
            <v>MAE1000 - MA Electric Distribution PC</v>
          </cell>
          <cell r="AA3667" t="str">
            <v>NONE</v>
          </cell>
          <cell r="AB3667" t="str">
            <v>MASS PLANT - MA 5310 - MAE1000</v>
          </cell>
          <cell r="AC3667" t="str">
            <v>A1 C0 X0</v>
          </cell>
          <cell r="AE3667">
            <v>2</v>
          </cell>
          <cell r="AF3667" t="str">
            <v>2</v>
          </cell>
          <cell r="AG3667">
            <v>41432</v>
          </cell>
          <cell r="AH3667">
            <v>620000</v>
          </cell>
        </row>
        <row r="3668">
          <cell r="A3668" t="str">
            <v>C047695</v>
          </cell>
          <cell r="B3668">
            <v>5310</v>
          </cell>
          <cell r="D3668" t="str">
            <v>Madison Place, Southboro</v>
          </cell>
          <cell r="E3668" t="str">
            <v>P_Electric Distribution Line MA</v>
          </cell>
          <cell r="G3668" t="str">
            <v>49</v>
          </cell>
          <cell r="H3668" t="str">
            <v>&lt;Select a value&gt;</v>
          </cell>
          <cell r="I3668" t="str">
            <v>RADZIK, CHRISTOPHER</v>
          </cell>
          <cell r="J3668" t="str">
            <v>Other</v>
          </cell>
          <cell r="L3668" t="str">
            <v>New Business - Commercial</v>
          </cell>
          <cell r="M3668" t="str">
            <v>Specific</v>
          </cell>
          <cell r="O3668" t="str">
            <v>open</v>
          </cell>
          <cell r="R3668">
            <v>41302</v>
          </cell>
          <cell r="S3668" t="str">
            <v>radzik</v>
          </cell>
          <cell r="U3668" t="str">
            <v>Provide three phase UG service to a new commercial development at Madison Place, Southborough on the 310W3 feeder._x000D_
_x000D_
Install:  3 Phase OH Riser pole, 2100' 3-1/c #2Al cable, 11 minipad transformers, 1 3phase transformer, 3 phase switch enclosure and misc</v>
          </cell>
          <cell r="V3668" t="str">
            <v xml:space="preserve">  </v>
          </cell>
          <cell r="W3668" t="str">
            <v xml:space="preserve">  </v>
          </cell>
          <cell r="X3668" t="str">
            <v>Asset Owner-Dist</v>
          </cell>
          <cell r="Y3668" t="str">
            <v>44655310E</v>
          </cell>
          <cell r="Z3668" t="str">
            <v>MAE1000 - MA Electric Distribution PC</v>
          </cell>
          <cell r="AA3668" t="str">
            <v>NONE</v>
          </cell>
          <cell r="AB3668" t="str">
            <v xml:space="preserve">SUB #310 SOUTH MARLBOROUGH - SOUTH </v>
          </cell>
          <cell r="AC3668" t="str">
            <v>A0 C0 X0</v>
          </cell>
          <cell r="AE3668">
            <v>1</v>
          </cell>
          <cell r="AF3668" t="str">
            <v>1</v>
          </cell>
          <cell r="AG3668">
            <v>41305</v>
          </cell>
          <cell r="AH3668">
            <v>114000</v>
          </cell>
        </row>
        <row r="3669">
          <cell r="A3669" t="str">
            <v>C047697</v>
          </cell>
          <cell r="B3669">
            <v>5310</v>
          </cell>
          <cell r="D3669" t="str">
            <v>Eaglebrook URD Ph 1 - Wrentham MA</v>
          </cell>
          <cell r="E3669" t="str">
            <v>P_Electric Distribution Line MA</v>
          </cell>
          <cell r="G3669" t="str">
            <v>NONE</v>
          </cell>
          <cell r="H3669" t="str">
            <v>NONE</v>
          </cell>
          <cell r="I3669" t="str">
            <v>PATTERSON, JAMES</v>
          </cell>
          <cell r="J3669" t="str">
            <v>Statutory/Regulatory</v>
          </cell>
          <cell r="L3669" t="str">
            <v>New Business - Residential</v>
          </cell>
          <cell r="M3669" t="str">
            <v>Specific</v>
          </cell>
          <cell r="O3669" t="str">
            <v>open</v>
          </cell>
          <cell r="R3669">
            <v>41302</v>
          </cell>
          <cell r="S3669" t="str">
            <v>moarka</v>
          </cell>
          <cell r="U3669" t="str">
            <v>Phase 1 60 lots of URD to ultimately hae 150 lots.  Single family homes, est cost for this phase is $197k but this req is for $15k in preliminary design costs only.  Please see WR 13174364 for additional detail.  Full scope and costs to be updated by desi</v>
          </cell>
          <cell r="V3669" t="str">
            <v xml:space="preserve">  </v>
          </cell>
          <cell r="W3669" t="str">
            <v xml:space="preserve">  </v>
          </cell>
          <cell r="X3669" t="str">
            <v>Asset Owner-Dist</v>
          </cell>
          <cell r="Y3669" t="str">
            <v>44655310E</v>
          </cell>
          <cell r="Z3669" t="str">
            <v>MAE1000 - MA Electric Distribution PC</v>
          </cell>
          <cell r="AA3669" t="str">
            <v>NONE</v>
          </cell>
          <cell r="AB3669" t="str">
            <v>MASS PLANT - MA 5310 - MAE1000</v>
          </cell>
          <cell r="AC3669" t="str">
            <v>A1 C0 X0</v>
          </cell>
          <cell r="AE3669">
            <v>1</v>
          </cell>
          <cell r="AF3669" t="str">
            <v>1</v>
          </cell>
          <cell r="AG3669">
            <v>41305</v>
          </cell>
          <cell r="AH3669">
            <v>15000</v>
          </cell>
        </row>
        <row r="3670">
          <cell r="A3670" t="str">
            <v>C047737</v>
          </cell>
          <cell r="B3670">
            <v>5310</v>
          </cell>
          <cell r="D3670" t="str">
            <v>IRURD Meadow Lane</v>
          </cell>
          <cell r="E3670" t="str">
            <v>P_Electric Distribution Line MA</v>
          </cell>
          <cell r="G3670" t="str">
            <v>36</v>
          </cell>
          <cell r="H3670" t="str">
            <v>17</v>
          </cell>
          <cell r="I3670" t="str">
            <v>Cerulli, John</v>
          </cell>
          <cell r="J3670" t="str">
            <v>Asset Condition</v>
          </cell>
          <cell r="K3670" t="str">
            <v>D_REP-URD Cable Replacements</v>
          </cell>
          <cell r="L3670" t="str">
            <v>Asset Replacement</v>
          </cell>
          <cell r="M3670" t="str">
            <v>Specific</v>
          </cell>
          <cell r="N3670" t="str">
            <v>UG Cable Replacements</v>
          </cell>
          <cell r="O3670" t="str">
            <v>open</v>
          </cell>
          <cell r="R3670">
            <v>41303</v>
          </cell>
          <cell r="S3670" t="str">
            <v>cerulj</v>
          </cell>
          <cell r="U3670" t="str">
            <v>Inject 25,000' three-phase URD supplying single-phase load at Meadow Lane in Bridgewater, MA</v>
          </cell>
          <cell r="V3670" t="str">
            <v>At request of PgM this is an injection only project for FY14.</v>
          </cell>
          <cell r="W3670" t="str">
            <v xml:space="preserve">  </v>
          </cell>
          <cell r="X3670" t="str">
            <v>Asset Owner-Dist</v>
          </cell>
          <cell r="Y3670" t="str">
            <v>44655310E</v>
          </cell>
          <cell r="Z3670" t="str">
            <v>MAE1000 - MA Electric Distribution PC</v>
          </cell>
          <cell r="AA3670" t="str">
            <v>NONE</v>
          </cell>
          <cell r="AB3670" t="str">
            <v>MASS PLANT - MA 5310 - MAE1000</v>
          </cell>
          <cell r="AC3670" t="str">
            <v>A1 C1 X0</v>
          </cell>
          <cell r="AE3670">
            <v>1</v>
          </cell>
          <cell r="AF3670" t="str">
            <v>1</v>
          </cell>
          <cell r="AG3670">
            <v>41305</v>
          </cell>
          <cell r="AH3670">
            <v>500000</v>
          </cell>
        </row>
        <row r="3671">
          <cell r="A3671" t="str">
            <v>C047740</v>
          </cell>
          <cell r="B3671">
            <v>5310</v>
          </cell>
          <cell r="C3671" t="str">
            <v>Distribution - NE South</v>
          </cell>
          <cell r="D3671" t="str">
            <v>IRURD Charles River Farms</v>
          </cell>
          <cell r="E3671" t="str">
            <v>P_Electric Distribution Line MA</v>
          </cell>
          <cell r="G3671" t="str">
            <v>36</v>
          </cell>
          <cell r="H3671" t="str">
            <v>17</v>
          </cell>
          <cell r="I3671" t="str">
            <v>Cerulli, John</v>
          </cell>
          <cell r="J3671" t="str">
            <v>Asset Condition</v>
          </cell>
          <cell r="K3671" t="str">
            <v>D_REP-URD Cable Replacements</v>
          </cell>
          <cell r="L3671" t="str">
            <v>Asset Replacement</v>
          </cell>
          <cell r="M3671" t="str">
            <v>Specific</v>
          </cell>
          <cell r="N3671" t="str">
            <v>UG Cable Replacements</v>
          </cell>
          <cell r="O3671" t="str">
            <v>open</v>
          </cell>
          <cell r="R3671">
            <v>41303</v>
          </cell>
          <cell r="S3671" t="str">
            <v>cerulj</v>
          </cell>
          <cell r="U3671" t="str">
            <v>Inject 20,000' of single-phase URD cable at Charles River Farm URD in Franklin, MA</v>
          </cell>
          <cell r="V3671" t="str">
            <v>Injection work as requested by PgM.</v>
          </cell>
          <cell r="W3671" t="str">
            <v xml:space="preserve">  </v>
          </cell>
          <cell r="X3671" t="str">
            <v>Asset Owner-Dist</v>
          </cell>
          <cell r="Y3671" t="str">
            <v>44655310E</v>
          </cell>
          <cell r="Z3671" t="str">
            <v>MAE1000 - MA Electric Distribution PC</v>
          </cell>
          <cell r="AA3671" t="str">
            <v>NONE</v>
          </cell>
          <cell r="AB3671" t="str">
            <v>MASS PLANT - MA 5310 - MAE1000</v>
          </cell>
          <cell r="AC3671" t="str">
            <v>A1 C1 X0</v>
          </cell>
          <cell r="AE3671">
            <v>1</v>
          </cell>
          <cell r="AF3671" t="str">
            <v>1</v>
          </cell>
          <cell r="AG3671">
            <v>41305</v>
          </cell>
          <cell r="AH3671">
            <v>400000</v>
          </cell>
        </row>
        <row r="3672">
          <cell r="A3672" t="str">
            <v>C047741</v>
          </cell>
          <cell r="B3672">
            <v>5310</v>
          </cell>
          <cell r="D3672" t="str">
            <v>IRURD Pine Grove Apartments</v>
          </cell>
          <cell r="E3672" t="str">
            <v>P_Electric Distribution Line MA</v>
          </cell>
          <cell r="G3672" t="str">
            <v>36</v>
          </cell>
          <cell r="H3672" t="str">
            <v>17</v>
          </cell>
          <cell r="I3672" t="str">
            <v>Cerulli, John</v>
          </cell>
          <cell r="J3672" t="str">
            <v>Asset Condition</v>
          </cell>
          <cell r="K3672" t="str">
            <v>D_REP-URD Cable Replacements</v>
          </cell>
          <cell r="L3672" t="str">
            <v>Asset Replacement</v>
          </cell>
          <cell r="M3672" t="str">
            <v>Specific</v>
          </cell>
          <cell r="N3672" t="str">
            <v>UG Cable Replacements</v>
          </cell>
          <cell r="O3672" t="str">
            <v>open</v>
          </cell>
          <cell r="R3672">
            <v>41303</v>
          </cell>
          <cell r="S3672" t="str">
            <v>cerulj</v>
          </cell>
          <cell r="U3672" t="str">
            <v>Inject 20,000' of direct-buried URD cable at Pine Grove Apartments in Brockton, MA</v>
          </cell>
          <cell r="V3672" t="str">
            <v>Injection only project requested by PgM</v>
          </cell>
          <cell r="W3672" t="str">
            <v xml:space="preserve">  </v>
          </cell>
          <cell r="X3672" t="str">
            <v>Asset Owner-Dist</v>
          </cell>
          <cell r="Y3672" t="str">
            <v>44655310E</v>
          </cell>
          <cell r="Z3672" t="str">
            <v>MAE1000 - MA Electric Distribution PC</v>
          </cell>
          <cell r="AA3672" t="str">
            <v>NONE</v>
          </cell>
          <cell r="AB3672" t="str">
            <v>MASS PLANT - MA 5310 - MAE1000</v>
          </cell>
          <cell r="AC3672" t="str">
            <v>A1 C0 X0</v>
          </cell>
          <cell r="AE3672">
            <v>1</v>
          </cell>
          <cell r="AF3672" t="str">
            <v>1</v>
          </cell>
          <cell r="AG3672">
            <v>41305</v>
          </cell>
          <cell r="AH3672">
            <v>400000</v>
          </cell>
        </row>
        <row r="3673">
          <cell r="A3673" t="str">
            <v>C047742</v>
          </cell>
          <cell r="B3673">
            <v>5310</v>
          </cell>
          <cell r="C3673" t="str">
            <v>Distribution - NE South</v>
          </cell>
          <cell r="D3673" t="str">
            <v>IRURD Cannon Forge</v>
          </cell>
          <cell r="E3673" t="str">
            <v>P_Electric Distribution Line MA</v>
          </cell>
          <cell r="G3673" t="str">
            <v>36</v>
          </cell>
          <cell r="H3673" t="str">
            <v>17</v>
          </cell>
          <cell r="I3673" t="str">
            <v>Cerulli, John</v>
          </cell>
          <cell r="J3673" t="str">
            <v>Asset Condition</v>
          </cell>
          <cell r="K3673" t="str">
            <v>D_REP-URD Cable Replacements</v>
          </cell>
          <cell r="L3673" t="str">
            <v>Asset Replacement</v>
          </cell>
          <cell r="M3673" t="str">
            <v>Specific</v>
          </cell>
          <cell r="N3673" t="str">
            <v>UG Cable Replacements</v>
          </cell>
          <cell r="O3673" t="str">
            <v>open</v>
          </cell>
          <cell r="R3673">
            <v>41303</v>
          </cell>
          <cell r="S3673" t="str">
            <v>cerulj</v>
          </cell>
          <cell r="U3673" t="str">
            <v>Inject 23,000' of single-phase and three-phase direct-buried URD cable supplied off various riser poles on Cannon Forge Drive in Foxborough, MA.</v>
          </cell>
          <cell r="V3673" t="str">
            <v>Injection only project at the request of PgM.</v>
          </cell>
          <cell r="W3673" t="str">
            <v xml:space="preserve">  </v>
          </cell>
          <cell r="X3673" t="str">
            <v>Asset Owner-Dist</v>
          </cell>
          <cell r="Y3673" t="str">
            <v>44655310E</v>
          </cell>
          <cell r="Z3673" t="str">
            <v>MAE1000 - MA Electric Distribution PC</v>
          </cell>
          <cell r="AA3673" t="str">
            <v>NONE</v>
          </cell>
          <cell r="AB3673" t="str">
            <v>MASS PLANT - MA 5310 - MAE1000</v>
          </cell>
          <cell r="AC3673" t="str">
            <v>A1 C0 X0</v>
          </cell>
          <cell r="AE3673">
            <v>1</v>
          </cell>
          <cell r="AF3673" t="str">
            <v>1</v>
          </cell>
          <cell r="AG3673">
            <v>41305</v>
          </cell>
          <cell r="AH3673">
            <v>460000</v>
          </cell>
        </row>
        <row r="3674">
          <cell r="A3674" t="str">
            <v>C047744</v>
          </cell>
          <cell r="B3674">
            <v>5310</v>
          </cell>
          <cell r="C3674" t="str">
            <v>Distribution - NE North</v>
          </cell>
          <cell r="D3674" t="str">
            <v>IRURD Hitchin' Post Greens</v>
          </cell>
          <cell r="E3674" t="str">
            <v>P_Electric Distribution Line MA</v>
          </cell>
          <cell r="G3674" t="str">
            <v>36</v>
          </cell>
          <cell r="H3674" t="str">
            <v>17</v>
          </cell>
          <cell r="I3674" t="str">
            <v>Cerulli, John</v>
          </cell>
          <cell r="J3674" t="str">
            <v>Asset Condition</v>
          </cell>
          <cell r="K3674" t="str">
            <v>D_REP-URD Cable Replacements</v>
          </cell>
          <cell r="L3674" t="str">
            <v>Asset Replacement</v>
          </cell>
          <cell r="M3674" t="str">
            <v>Specific</v>
          </cell>
          <cell r="N3674" t="str">
            <v>UG Cable Replacements</v>
          </cell>
          <cell r="O3674" t="str">
            <v>open</v>
          </cell>
          <cell r="R3674">
            <v>41303</v>
          </cell>
          <cell r="S3674" t="str">
            <v>cerulj</v>
          </cell>
          <cell r="U3674" t="str">
            <v>Inject 20,000 of three-phase and single-phase direct-buried URD cable at Hitchin Post Greens in Westford, MA.</v>
          </cell>
          <cell r="V3674" t="str">
            <v>Project added at request of PgM</v>
          </cell>
          <cell r="W3674" t="str">
            <v xml:space="preserve">  </v>
          </cell>
          <cell r="X3674" t="str">
            <v>Asset Owner-Dist</v>
          </cell>
          <cell r="Y3674" t="str">
            <v>44655310E</v>
          </cell>
          <cell r="Z3674" t="str">
            <v>MAE1000 - MA Electric Distribution PC</v>
          </cell>
          <cell r="AA3674" t="str">
            <v>NONE</v>
          </cell>
          <cell r="AB3674" t="str">
            <v>MASS PLANT - MA 5310 - MAE1000</v>
          </cell>
          <cell r="AC3674" t="str">
            <v>A1 C0 X0</v>
          </cell>
          <cell r="AE3674">
            <v>1</v>
          </cell>
          <cell r="AF3674" t="str">
            <v>1</v>
          </cell>
          <cell r="AG3674">
            <v>41305</v>
          </cell>
          <cell r="AH3674">
            <v>400000</v>
          </cell>
        </row>
        <row r="3675">
          <cell r="A3675" t="str">
            <v>C047746</v>
          </cell>
          <cell r="B3675">
            <v>5310</v>
          </cell>
          <cell r="D3675" t="str">
            <v>IRURD Wellman North</v>
          </cell>
          <cell r="E3675" t="str">
            <v>P_Electric Distribution Line MA</v>
          </cell>
          <cell r="G3675" t="str">
            <v>36</v>
          </cell>
          <cell r="H3675" t="str">
            <v>17</v>
          </cell>
          <cell r="I3675" t="str">
            <v>PATTERSON, JAMES</v>
          </cell>
          <cell r="J3675" t="str">
            <v>Asset Condition</v>
          </cell>
          <cell r="K3675" t="str">
            <v>D_REP-URD Cable Replacements</v>
          </cell>
          <cell r="L3675" t="str">
            <v>Asset Replacement</v>
          </cell>
          <cell r="M3675" t="str">
            <v>Specific</v>
          </cell>
          <cell r="N3675" t="str">
            <v>UG Cable Replacements</v>
          </cell>
          <cell r="O3675" t="str">
            <v>open</v>
          </cell>
          <cell r="R3675">
            <v>41303</v>
          </cell>
          <cell r="S3675" t="str">
            <v>cerulj</v>
          </cell>
          <cell r="U3675" t="str">
            <v>Inject 17,000'' three-phase and single-phase direct-buried URD cable supplying single-phase loads at Wellman North off of poles 6-1 and 6-2 Wellman Avenue in Chelmsford MA</v>
          </cell>
          <cell r="V3675" t="str">
            <v>Additional injection work requested by PgM</v>
          </cell>
          <cell r="W3675" t="str">
            <v xml:space="preserve">  </v>
          </cell>
          <cell r="X3675" t="str">
            <v>Asset Owner-Dist</v>
          </cell>
          <cell r="Y3675" t="str">
            <v>44655310E</v>
          </cell>
          <cell r="Z3675" t="str">
            <v>MAE1000 - MA Electric Distribution PC</v>
          </cell>
          <cell r="AA3675" t="str">
            <v>NONE</v>
          </cell>
          <cell r="AB3675" t="str">
            <v>MASS PLANT - MA 5310 - MAE1000</v>
          </cell>
          <cell r="AC3675" t="str">
            <v>A2 C0 X0</v>
          </cell>
          <cell r="AE3675">
            <v>1</v>
          </cell>
          <cell r="AF3675" t="str">
            <v>1</v>
          </cell>
          <cell r="AG3675">
            <v>41305</v>
          </cell>
          <cell r="AH3675">
            <v>340000</v>
          </cell>
        </row>
        <row r="3676">
          <cell r="A3676" t="str">
            <v>C047757</v>
          </cell>
          <cell r="B3676">
            <v>5310</v>
          </cell>
          <cell r="D3676" t="str">
            <v>IRURD Shaker Meadows</v>
          </cell>
          <cell r="E3676" t="str">
            <v>P_Electric Distribution Line MA</v>
          </cell>
          <cell r="G3676" t="str">
            <v>36</v>
          </cell>
          <cell r="H3676" t="str">
            <v>17</v>
          </cell>
          <cell r="I3676" t="str">
            <v>RICHARD, JOHN</v>
          </cell>
          <cell r="J3676" t="str">
            <v>Asset Condition</v>
          </cell>
          <cell r="K3676" t="str">
            <v>D_REP-URD Cable Replacements</v>
          </cell>
          <cell r="L3676" t="str">
            <v>Asset Replacement</v>
          </cell>
          <cell r="M3676" t="str">
            <v>Specific</v>
          </cell>
          <cell r="N3676" t="str">
            <v>UG Cable Replacements</v>
          </cell>
          <cell r="O3676" t="str">
            <v>open</v>
          </cell>
          <cell r="R3676">
            <v>41303</v>
          </cell>
          <cell r="S3676" t="str">
            <v>cerulj</v>
          </cell>
          <cell r="U3676" t="str">
            <v>Inject 17,000' of three-phase and single-phase direct-buried URD cable supplying single-phase load at Shaker Meadows Corp URD in Harvard, MA.</v>
          </cell>
          <cell r="V3676" t="str">
            <v>Additional FY14 injection work per PgM request.</v>
          </cell>
          <cell r="W3676" t="str">
            <v xml:space="preserve">  </v>
          </cell>
          <cell r="X3676" t="str">
            <v>Asset Owner-Dist</v>
          </cell>
          <cell r="Y3676" t="str">
            <v>44655310E</v>
          </cell>
          <cell r="Z3676" t="str">
            <v>MAE1000 - MA Electric Distribution PC</v>
          </cell>
          <cell r="AA3676" t="str">
            <v>NONE</v>
          </cell>
          <cell r="AB3676" t="str">
            <v>MASS PLANT - MA 5310 - MAE1000</v>
          </cell>
          <cell r="AC3676" t="str">
            <v>A2 C0 X0</v>
          </cell>
          <cell r="AE3676">
            <v>1</v>
          </cell>
          <cell r="AF3676" t="str">
            <v>1</v>
          </cell>
          <cell r="AG3676">
            <v>41305</v>
          </cell>
          <cell r="AH3676">
            <v>340000</v>
          </cell>
        </row>
        <row r="3677">
          <cell r="A3677" t="str">
            <v>C047761</v>
          </cell>
          <cell r="B3677">
            <v>5310</v>
          </cell>
          <cell r="D3677" t="str">
            <v>RE ROW Acq-Baystate West</v>
          </cell>
          <cell r="E3677" t="str">
            <v>P_Blanket Project Electric MA</v>
          </cell>
          <cell r="G3677" t="str">
            <v>NONE</v>
          </cell>
          <cell r="H3677" t="str">
            <v>NONE</v>
          </cell>
          <cell r="O3677" t="str">
            <v>cancelled</v>
          </cell>
          <cell r="R3677">
            <v>41303</v>
          </cell>
          <cell r="S3677" t="str">
            <v>tupperj</v>
          </cell>
          <cell r="U3677" t="str">
            <v>Real Estate Dept. - ROW acquisition - Baystate West</v>
          </cell>
          <cell r="V3677" t="str">
            <v xml:space="preserve">  </v>
          </cell>
          <cell r="W3677" t="str">
            <v xml:space="preserve">  </v>
          </cell>
          <cell r="X3677" t="str">
            <v>RE-NE North</v>
          </cell>
          <cell r="Y3677" t="str">
            <v>35525310E</v>
          </cell>
          <cell r="Z3677" t="str">
            <v>MAE1000 - MA Electric Distribution PC</v>
          </cell>
          <cell r="AA3677" t="str">
            <v>NONE</v>
          </cell>
          <cell r="AB3677" t="str">
            <v>LAND AND LAND RIGHTS - MA</v>
          </cell>
          <cell r="AE3677">
            <v>0</v>
          </cell>
          <cell r="AK3677">
            <v>41325</v>
          </cell>
        </row>
        <row r="3678">
          <cell r="A3678" t="str">
            <v>C047762</v>
          </cell>
          <cell r="B3678">
            <v>5310</v>
          </cell>
          <cell r="D3678" t="str">
            <v>RE Land Acq/Disp Baystate North</v>
          </cell>
          <cell r="E3678" t="str">
            <v>P_Blanket Project Electric MA</v>
          </cell>
          <cell r="G3678" t="str">
            <v>NONE</v>
          </cell>
          <cell r="H3678" t="str">
            <v>NONE</v>
          </cell>
          <cell r="O3678" t="str">
            <v>cancelled</v>
          </cell>
          <cell r="R3678">
            <v>41303</v>
          </cell>
          <cell r="S3678" t="str">
            <v>tupperj</v>
          </cell>
          <cell r="U3678" t="str">
            <v>Real Estate Dept. - Land acquisition/disposition - Baystate North</v>
          </cell>
          <cell r="V3678" t="str">
            <v xml:space="preserve">  </v>
          </cell>
          <cell r="W3678" t="str">
            <v xml:space="preserve">  </v>
          </cell>
          <cell r="X3678" t="str">
            <v>RE-NE North</v>
          </cell>
          <cell r="Y3678" t="str">
            <v>35525310E</v>
          </cell>
          <cell r="Z3678" t="str">
            <v>MAE1000 - MA Electric Distribution PC</v>
          </cell>
          <cell r="AA3678" t="str">
            <v>NONE</v>
          </cell>
          <cell r="AB3678" t="str">
            <v>LAND AND LAND RIGHTS - MA</v>
          </cell>
          <cell r="AE3678">
            <v>0</v>
          </cell>
          <cell r="AK3678">
            <v>41325</v>
          </cell>
        </row>
        <row r="3679">
          <cell r="A3679" t="str">
            <v>C047763</v>
          </cell>
          <cell r="B3679">
            <v>5310</v>
          </cell>
          <cell r="D3679" t="str">
            <v>RE Land Acq/Disp-Baystate South</v>
          </cell>
          <cell r="E3679" t="str">
            <v>P_Blanket Project Electric MA</v>
          </cell>
          <cell r="G3679" t="str">
            <v>NONE</v>
          </cell>
          <cell r="H3679" t="str">
            <v>NONE</v>
          </cell>
          <cell r="O3679" t="str">
            <v>cancelled</v>
          </cell>
          <cell r="R3679">
            <v>41303</v>
          </cell>
          <cell r="S3679" t="str">
            <v>tupperj</v>
          </cell>
          <cell r="U3679" t="str">
            <v>Real Estate Dept. - Land acquisition/disposition - Baystate South</v>
          </cell>
          <cell r="V3679" t="str">
            <v xml:space="preserve">  </v>
          </cell>
          <cell r="W3679" t="str">
            <v xml:space="preserve">  </v>
          </cell>
          <cell r="X3679" t="str">
            <v>RE-NE South</v>
          </cell>
          <cell r="Y3679" t="str">
            <v>35515310E</v>
          </cell>
          <cell r="Z3679" t="str">
            <v>MAE1000 - MA Electric Distribution PC</v>
          </cell>
          <cell r="AA3679" t="str">
            <v>NONE</v>
          </cell>
          <cell r="AB3679" t="str">
            <v>LAND AND LAND RIGHTS - MA</v>
          </cell>
          <cell r="AE3679">
            <v>0</v>
          </cell>
          <cell r="AK3679">
            <v>41325</v>
          </cell>
        </row>
        <row r="3680">
          <cell r="A3680" t="str">
            <v>C047786</v>
          </cell>
          <cell r="B3680">
            <v>5320</v>
          </cell>
          <cell r="D3680" t="str">
            <v>RE Land Acq/Disp-BS South Nantucket</v>
          </cell>
          <cell r="E3680" t="str">
            <v>P_Blanket Project Electric MA</v>
          </cell>
          <cell r="G3680" t="str">
            <v>NONE</v>
          </cell>
          <cell r="H3680" t="str">
            <v>NONE</v>
          </cell>
          <cell r="O3680" t="str">
            <v>cancelled</v>
          </cell>
          <cell r="R3680">
            <v>41304</v>
          </cell>
          <cell r="S3680" t="str">
            <v>tupperj</v>
          </cell>
          <cell r="U3680" t="str">
            <v>Real Estate Dept. - Land acquisition/disposition - Bay State South (Nantucket)</v>
          </cell>
          <cell r="V3680" t="str">
            <v xml:space="preserve">  </v>
          </cell>
          <cell r="W3680" t="str">
            <v xml:space="preserve">  </v>
          </cell>
          <cell r="X3680" t="str">
            <v>RE-NE South</v>
          </cell>
          <cell r="Y3680" t="str">
            <v>35515320E</v>
          </cell>
          <cell r="Z3680" t="str">
            <v>MAE1000 - MA Electric Distribution PC</v>
          </cell>
          <cell r="AA3680" t="str">
            <v>NONE</v>
          </cell>
          <cell r="AB3680" t="str">
            <v>LAND AND LAND RIGHTS - MA NANTUCKET</v>
          </cell>
          <cell r="AE3680">
            <v>0</v>
          </cell>
          <cell r="AK3680">
            <v>41325</v>
          </cell>
        </row>
        <row r="3681">
          <cell r="A3681" t="str">
            <v>C047793</v>
          </cell>
          <cell r="B3681">
            <v>5310</v>
          </cell>
          <cell r="C3681" t="str">
            <v>Distribution - NE South</v>
          </cell>
          <cell r="D3681" t="str">
            <v>Adams Green, Quincy - Relocation</v>
          </cell>
          <cell r="E3681" t="str">
            <v>P_Electric Distribution Line MA</v>
          </cell>
          <cell r="G3681" t="str">
            <v>NONE</v>
          </cell>
          <cell r="H3681" t="str">
            <v>NONE</v>
          </cell>
          <cell r="I3681" t="str">
            <v>MOKEY, MICHAEL</v>
          </cell>
          <cell r="J3681" t="str">
            <v>Customer &amp; Public Requirements/Requests</v>
          </cell>
          <cell r="L3681" t="str">
            <v>Public Requirements</v>
          </cell>
          <cell r="M3681" t="str">
            <v>Specific</v>
          </cell>
          <cell r="O3681" t="str">
            <v>open</v>
          </cell>
          <cell r="R3681">
            <v>41304</v>
          </cell>
          <cell r="S3681" t="str">
            <v>moarka</v>
          </cell>
          <cell r="U3681" t="str">
            <v xml:space="preserve">Relocation of facilities for Adams Green in Quincy, MA.  Relocating 2000 ft of conduit and replacing 3 manholes.  </v>
          </cell>
          <cell r="V3681" t="str">
            <v xml:space="preserve">  </v>
          </cell>
          <cell r="W3681" t="str">
            <v xml:space="preserve">  </v>
          </cell>
          <cell r="X3681" t="str">
            <v>Asset Owner-Dist</v>
          </cell>
          <cell r="Y3681" t="str">
            <v>44655310E</v>
          </cell>
          <cell r="Z3681" t="str">
            <v>MAE1000 - MA Electric Distribution PC</v>
          </cell>
          <cell r="AA3681" t="str">
            <v>NONE</v>
          </cell>
          <cell r="AB3681" t="str">
            <v>MASS PLANT - MA 5310 - MAE1000</v>
          </cell>
          <cell r="AC3681" t="str">
            <v>A3 C0 X0</v>
          </cell>
          <cell r="AE3681">
            <v>1</v>
          </cell>
          <cell r="AF3681" t="str">
            <v>1</v>
          </cell>
          <cell r="AG3681">
            <v>41305</v>
          </cell>
          <cell r="AH3681">
            <v>15000</v>
          </cell>
        </row>
        <row r="3682">
          <cell r="A3682" t="str">
            <v>C047820</v>
          </cell>
          <cell r="B3682">
            <v>5310</v>
          </cell>
          <cell r="D3682" t="str">
            <v>DG Svc NextSun En 13.8kV (MA2711)</v>
          </cell>
          <cell r="E3682" t="str">
            <v>P_Electric Distribution Line MA</v>
          </cell>
          <cell r="G3682" t="str">
            <v>49</v>
          </cell>
          <cell r="H3682" t="str">
            <v>15</v>
          </cell>
          <cell r="J3682" t="str">
            <v>Statutory/Regulatory</v>
          </cell>
          <cell r="L3682" t="str">
            <v>Distributed Generation</v>
          </cell>
          <cell r="M3682" t="str">
            <v>Specific</v>
          </cell>
          <cell r="O3682" t="str">
            <v>open</v>
          </cell>
          <cell r="R3682">
            <v>41304</v>
          </cell>
          <cell r="S3682" t="str">
            <v>georgc</v>
          </cell>
          <cell r="U3682" t="str">
            <v>13.8kV dist service to NextSun Energy Douglas LLC MA-2711, Corner of Northeast Main St &amp; Charles St, Douglas, MA 01516</v>
          </cell>
          <cell r="V3682" t="str">
            <v xml:space="preserve">3,000kW PV Installation. </v>
          </cell>
          <cell r="W3682" t="str">
            <v xml:space="preserve">  </v>
          </cell>
          <cell r="X3682" t="str">
            <v>Asset Owner-Dist</v>
          </cell>
          <cell r="Y3682" t="str">
            <v>44655310E</v>
          </cell>
          <cell r="Z3682" t="str">
            <v>MAE1000 - MA Electric Distribution PC</v>
          </cell>
          <cell r="AA3682" t="str">
            <v>NONE</v>
          </cell>
          <cell r="AB3682" t="str">
            <v>MASS PLANT - MA 5310 - MAE1000</v>
          </cell>
          <cell r="AC3682" t="str">
            <v>A1 C0 X0</v>
          </cell>
          <cell r="AE3682">
            <v>1</v>
          </cell>
          <cell r="AF3682" t="str">
            <v>1</v>
          </cell>
          <cell r="AG3682">
            <v>41305</v>
          </cell>
          <cell r="AH3682">
            <v>541300</v>
          </cell>
        </row>
        <row r="3683">
          <cell r="A3683" t="str">
            <v>C047827</v>
          </cell>
          <cell r="B3683">
            <v>5310</v>
          </cell>
          <cell r="C3683" t="str">
            <v>Distribution - NE North</v>
          </cell>
          <cell r="D3683" t="str">
            <v>IRURD West Meadow Hills</v>
          </cell>
          <cell r="E3683" t="str">
            <v>P_Electric Distribution Line MA</v>
          </cell>
          <cell r="G3683" t="str">
            <v>36</v>
          </cell>
          <cell r="H3683" t="str">
            <v>17</v>
          </cell>
          <cell r="I3683" t="str">
            <v>RICHARD, JOHN</v>
          </cell>
          <cell r="J3683" t="str">
            <v>Asset Condition</v>
          </cell>
          <cell r="K3683" t="str">
            <v>D_REP-URD Cable Replacements</v>
          </cell>
          <cell r="L3683" t="str">
            <v>Asset Replacement</v>
          </cell>
          <cell r="M3683" t="str">
            <v>Specific</v>
          </cell>
          <cell r="N3683" t="str">
            <v>UG Cable Replacements</v>
          </cell>
          <cell r="O3683" t="str">
            <v>open</v>
          </cell>
          <cell r="R3683">
            <v>41305</v>
          </cell>
          <cell r="S3683" t="str">
            <v>cerulj</v>
          </cell>
          <cell r="U3683" t="str">
            <v>Inject 14,500' of three-phase and single-phase direct-buried URD cable supplying single-phase load at West Meadow Hills off P.104 Broadway and P.58-1 West Lowell Ave in Haverhill, MA.</v>
          </cell>
          <cell r="V3683" t="str">
            <v>FY14 additional injection work requested by PgM</v>
          </cell>
          <cell r="W3683" t="str">
            <v xml:space="preserve">  </v>
          </cell>
          <cell r="X3683" t="str">
            <v>Asset Owner-Dist</v>
          </cell>
          <cell r="Y3683" t="str">
            <v>44655310E</v>
          </cell>
          <cell r="Z3683" t="str">
            <v>MAE1000 - MA Electric Distribution PC</v>
          </cell>
          <cell r="AA3683" t="str">
            <v>NONE</v>
          </cell>
          <cell r="AB3683" t="str">
            <v>MASS PLANT - MA 5310 - MAE1000</v>
          </cell>
          <cell r="AC3683" t="str">
            <v>A1 C0 X0</v>
          </cell>
          <cell r="AE3683">
            <v>1</v>
          </cell>
          <cell r="AF3683" t="str">
            <v>1</v>
          </cell>
          <cell r="AG3683">
            <v>41305</v>
          </cell>
          <cell r="AH3683">
            <v>300000</v>
          </cell>
        </row>
        <row r="3684">
          <cell r="A3684" t="str">
            <v>C047836</v>
          </cell>
          <cell r="B3684">
            <v>5310</v>
          </cell>
          <cell r="D3684" t="str">
            <v>Athol 702W1, mainline upgrade</v>
          </cell>
          <cell r="E3684" t="str">
            <v>P_Electric Distribution Line MA</v>
          </cell>
          <cell r="G3684" t="str">
            <v>39</v>
          </cell>
          <cell r="H3684" t="str">
            <v>11</v>
          </cell>
          <cell r="I3684" t="str">
            <v>HALL, TIMOTHY</v>
          </cell>
          <cell r="J3684" t="str">
            <v>System Capacity &amp; Performance</v>
          </cell>
          <cell r="K3684" t="str">
            <v>D_Non-REP LINE OTHER</v>
          </cell>
          <cell r="L3684" t="str">
            <v>Load Relief</v>
          </cell>
          <cell r="M3684" t="str">
            <v>Specific</v>
          </cell>
          <cell r="O3684" t="str">
            <v>open</v>
          </cell>
          <cell r="R3684">
            <v>41305</v>
          </cell>
          <cell r="S3684" t="str">
            <v>walshn</v>
          </cell>
          <cell r="U3684" t="str">
            <v xml:space="preserve">WR 14321492 is for a new commercial park off Templeton Rd., Athol, MA.  This new business will add 2000 kVA to the 702W1 and will overload the #1 Cu on the mainline.  </v>
          </cell>
          <cell r="V3684" t="str">
            <v xml:space="preserve">  </v>
          </cell>
          <cell r="W3684" t="str">
            <v xml:space="preserve">  </v>
          </cell>
          <cell r="X3684" t="str">
            <v>Asset Owner-Dist</v>
          </cell>
          <cell r="Y3684" t="str">
            <v>44655310E</v>
          </cell>
          <cell r="Z3684" t="str">
            <v>MAE1000 - MA Electric Distribution PC</v>
          </cell>
          <cell r="AA3684" t="str">
            <v>NONE</v>
          </cell>
          <cell r="AB3684" t="str">
            <v>MASS PLANT - MA 5310 - MAE1000</v>
          </cell>
          <cell r="AC3684" t="str">
            <v>A1 C0 X0</v>
          </cell>
          <cell r="AE3684">
            <v>1</v>
          </cell>
          <cell r="AF3684" t="str">
            <v>1</v>
          </cell>
          <cell r="AG3684">
            <v>41306</v>
          </cell>
          <cell r="AH3684">
            <v>998000</v>
          </cell>
        </row>
        <row r="3685">
          <cell r="A3685" t="str">
            <v>C047896</v>
          </cell>
          <cell r="B3685">
            <v>5310</v>
          </cell>
          <cell r="D3685" t="str">
            <v>DOT - MHD#604516 - Ashley Falls Rd</v>
          </cell>
          <cell r="E3685" t="str">
            <v>P_Electric Distribution Line MA</v>
          </cell>
          <cell r="G3685" t="str">
            <v>49</v>
          </cell>
          <cell r="H3685" t="str">
            <v>13</v>
          </cell>
          <cell r="I3685" t="str">
            <v>WYMAN, ANNE</v>
          </cell>
          <cell r="J3685" t="str">
            <v>Other</v>
          </cell>
          <cell r="K3685" t="str">
            <v>D_Non-REP LINE OTHER</v>
          </cell>
          <cell r="L3685" t="str">
            <v>Public Requirements</v>
          </cell>
          <cell r="M3685" t="str">
            <v>Specific</v>
          </cell>
          <cell r="O3685" t="str">
            <v>open</v>
          </cell>
          <cell r="R3685">
            <v>41309</v>
          </cell>
          <cell r="S3685" t="str">
            <v>kernwi</v>
          </cell>
          <cell r="U3685" t="str">
            <v>DOTR - MHD# 604516 Rte 7 A over Housatonic RR Ad date 07/06/13 - INSTALL 11 NEW SOLEY OWNED POLES INCLUDING 8 ANCHORS  IN ORDER TO CROSS OVER RR ONLY 1 TIME NGRID CURRENTLY CROSSES THE TRACKS 2 TIMES WITHIN A SHORT DISTANCE</v>
          </cell>
          <cell r="V3685" t="str">
            <v xml:space="preserve">  </v>
          </cell>
          <cell r="W3685" t="str">
            <v xml:space="preserve">  </v>
          </cell>
          <cell r="X3685" t="str">
            <v>Program Management</v>
          </cell>
          <cell r="Y3685" t="str">
            <v>60105310E</v>
          </cell>
          <cell r="Z3685" t="str">
            <v>MAE1000 - MA Electric Distribution PC</v>
          </cell>
          <cell r="AA3685" t="str">
            <v>NONE</v>
          </cell>
          <cell r="AB3685" t="str">
            <v>MASS PLANT - MA 5310 - MAE1000</v>
          </cell>
          <cell r="AC3685" t="str">
            <v>A1 C0 X0</v>
          </cell>
          <cell r="AE3685">
            <v>2</v>
          </cell>
          <cell r="AF3685" t="str">
            <v>2</v>
          </cell>
          <cell r="AG3685">
            <v>41315</v>
          </cell>
          <cell r="AH3685">
            <v>15000</v>
          </cell>
        </row>
        <row r="3686">
          <cell r="A3686" t="str">
            <v>C047898</v>
          </cell>
          <cell r="B3686">
            <v>5310</v>
          </cell>
          <cell r="D3686" t="str">
            <v>DOT-MHD#605972-Rt131 over Quinebaug</v>
          </cell>
          <cell r="E3686" t="str">
            <v>P_Electric Distribution Line MA</v>
          </cell>
          <cell r="G3686" t="str">
            <v>49</v>
          </cell>
          <cell r="H3686" t="str">
            <v>14</v>
          </cell>
          <cell r="I3686" t="str">
            <v>WYMAN, ANNE</v>
          </cell>
          <cell r="J3686" t="str">
            <v>Other</v>
          </cell>
          <cell r="K3686" t="str">
            <v>D_Non-REP LINE OTHER</v>
          </cell>
          <cell r="L3686" t="str">
            <v>Public Requirements</v>
          </cell>
          <cell r="M3686" t="str">
            <v>Specific</v>
          </cell>
          <cell r="O3686" t="str">
            <v>open</v>
          </cell>
          <cell r="R3686">
            <v>41309</v>
          </cell>
          <cell r="S3686" t="str">
            <v>kernwi</v>
          </cell>
          <cell r="U3686" t="str">
            <v>Pre-Eng for relocation for MA DOT #605972 - Rte 131 over Quinebaug River, Southbridge. - Ad date 1/6/2018</v>
          </cell>
          <cell r="V3686" t="str">
            <v xml:space="preserve">  </v>
          </cell>
          <cell r="W3686" t="str">
            <v xml:space="preserve">  </v>
          </cell>
          <cell r="X3686" t="str">
            <v>Program Management</v>
          </cell>
          <cell r="Y3686" t="str">
            <v>60105310E</v>
          </cell>
          <cell r="Z3686" t="str">
            <v>MAE1000 - MA Electric Distribution PC</v>
          </cell>
          <cell r="AA3686" t="str">
            <v>NONE</v>
          </cell>
          <cell r="AB3686" t="str">
            <v>MASS PLANT - MA 5310 - MAE1000</v>
          </cell>
          <cell r="AC3686" t="str">
            <v>A1 C0 X0</v>
          </cell>
          <cell r="AE3686">
            <v>2</v>
          </cell>
          <cell r="AF3686" t="str">
            <v>2</v>
          </cell>
          <cell r="AG3686">
            <v>41315</v>
          </cell>
          <cell r="AH3686">
            <v>15000</v>
          </cell>
        </row>
        <row r="3687">
          <cell r="A3687" t="str">
            <v>C047899</v>
          </cell>
          <cell r="B3687">
            <v>5310</v>
          </cell>
          <cell r="D3687" t="str">
            <v>DG Svc Methuen Landfill MA-1606</v>
          </cell>
          <cell r="E3687" t="str">
            <v>P_Electric Distribution Line MA</v>
          </cell>
          <cell r="G3687" t="str">
            <v>49</v>
          </cell>
          <cell r="H3687" t="str">
            <v>15</v>
          </cell>
          <cell r="J3687" t="str">
            <v>Statutory/Regulatory</v>
          </cell>
          <cell r="L3687" t="str">
            <v>Distributed Generation</v>
          </cell>
          <cell r="M3687" t="str">
            <v>Specific</v>
          </cell>
          <cell r="O3687" t="str">
            <v>open</v>
          </cell>
          <cell r="R3687">
            <v>41309</v>
          </cell>
          <cell r="S3687" t="str">
            <v>teixei</v>
          </cell>
          <cell r="U3687" t="str">
            <v>Provide DG service to Methuen Landfill, Kenningston Ave., Methuem, MA (MA-1606)</v>
          </cell>
          <cell r="V3687" t="str">
            <v xml:space="preserve">  </v>
          </cell>
          <cell r="W3687" t="str">
            <v xml:space="preserve">  </v>
          </cell>
          <cell r="X3687" t="str">
            <v>Asset Owner-Dist</v>
          </cell>
          <cell r="Y3687" t="str">
            <v>44655310E</v>
          </cell>
          <cell r="Z3687" t="str">
            <v>MAE1000 - MA Electric Distribution PC</v>
          </cell>
          <cell r="AA3687" t="str">
            <v>NONE</v>
          </cell>
          <cell r="AB3687" t="str">
            <v>MASS PLANT - MA 5310 - MAE1000</v>
          </cell>
          <cell r="AC3687" t="str">
            <v>A1 C0 X0</v>
          </cell>
          <cell r="AE3687">
            <v>1</v>
          </cell>
          <cell r="AF3687" t="str">
            <v>1</v>
          </cell>
          <cell r="AG3687">
            <v>41315</v>
          </cell>
          <cell r="AH3687">
            <v>143500</v>
          </cell>
        </row>
        <row r="3688">
          <cell r="A3688" t="str">
            <v>C047903</v>
          </cell>
          <cell r="B3688">
            <v>5310</v>
          </cell>
          <cell r="C3688" t="str">
            <v>Distribution - NE North</v>
          </cell>
          <cell r="D3688" t="str">
            <v>DOT#606161 Rte 125 Main St, Haverhi</v>
          </cell>
          <cell r="E3688" t="str">
            <v>P_Electric Distribution Line MA</v>
          </cell>
          <cell r="G3688" t="str">
            <v>49</v>
          </cell>
          <cell r="H3688" t="str">
            <v>14</v>
          </cell>
          <cell r="I3688" t="str">
            <v>WYMAN, ANNE</v>
          </cell>
          <cell r="J3688" t="str">
            <v>Other</v>
          </cell>
          <cell r="K3688" t="str">
            <v>D_Non-REP LINE OTHER</v>
          </cell>
          <cell r="L3688" t="str">
            <v>Public Requirements</v>
          </cell>
          <cell r="M3688" t="str">
            <v>Specific</v>
          </cell>
          <cell r="O3688" t="str">
            <v>open</v>
          </cell>
          <cell r="R3688">
            <v>41309</v>
          </cell>
          <cell r="S3688" t="str">
            <v>kernwi</v>
          </cell>
          <cell r="U3688" t="str">
            <v>Pre-Eng for MA DOT- MHD# 606161 - Rte 125 Main St, Haverhill - Ad date 12/5/2015</v>
          </cell>
          <cell r="V3688" t="str">
            <v xml:space="preserve">  </v>
          </cell>
          <cell r="W3688" t="str">
            <v xml:space="preserve">  </v>
          </cell>
          <cell r="X3688" t="str">
            <v>Program Management</v>
          </cell>
          <cell r="Y3688" t="str">
            <v>60105310E</v>
          </cell>
          <cell r="Z3688" t="str">
            <v>MAE1000 - MA Electric Distribution PC</v>
          </cell>
          <cell r="AA3688" t="str">
            <v>NONE</v>
          </cell>
          <cell r="AB3688" t="str">
            <v>MASS PLANT - MA 5310 - MAE1000</v>
          </cell>
          <cell r="AC3688" t="str">
            <v>A1 C0 X0</v>
          </cell>
          <cell r="AE3688">
            <v>2</v>
          </cell>
          <cell r="AF3688" t="str">
            <v>2</v>
          </cell>
          <cell r="AG3688">
            <v>41315</v>
          </cell>
          <cell r="AH3688">
            <v>15000</v>
          </cell>
        </row>
        <row r="3689">
          <cell r="A3689" t="str">
            <v>C047906</v>
          </cell>
          <cell r="B3689">
            <v>5310</v>
          </cell>
          <cell r="D3689" t="str">
            <v>Templeton Dr UCD - Athol, MA</v>
          </cell>
          <cell r="E3689" t="str">
            <v>P_Electric Distribution Line MA</v>
          </cell>
          <cell r="G3689" t="str">
            <v>NONE</v>
          </cell>
          <cell r="H3689" t="str">
            <v>&lt;Select a value&gt;</v>
          </cell>
          <cell r="M3689" t="str">
            <v>Specific</v>
          </cell>
          <cell r="O3689" t="str">
            <v>open</v>
          </cell>
          <cell r="R3689">
            <v>41309</v>
          </cell>
          <cell r="S3689" t="str">
            <v>moarka</v>
          </cell>
          <cell r="U3689" t="str">
            <v>New UCD next to Athol Commons UCD. Hotel, pharmacy, restaurant and 6 retail shops.  Cost est is $250k but this req is for $15k in preliminary design costs only.  See WR 14364363 for addt'l detail.  Full scope and costs to be updated by Design Supv upon de</v>
          </cell>
          <cell r="V3689" t="str">
            <v xml:space="preserve">  </v>
          </cell>
          <cell r="W3689" t="str">
            <v xml:space="preserve">  </v>
          </cell>
          <cell r="X3689" t="str">
            <v>Asset Owner-Dist</v>
          </cell>
          <cell r="Y3689" t="str">
            <v>44655310E</v>
          </cell>
          <cell r="Z3689" t="str">
            <v>MAE1000 - MA Electric Distribution PC</v>
          </cell>
          <cell r="AA3689" t="str">
            <v>NONE</v>
          </cell>
          <cell r="AB3689" t="str">
            <v>MASS PLANT - MA 5310 - MAE1000</v>
          </cell>
          <cell r="AC3689" t="str">
            <v>A1 C0 X0</v>
          </cell>
          <cell r="AE3689">
            <v>1</v>
          </cell>
          <cell r="AF3689" t="str">
            <v>1</v>
          </cell>
          <cell r="AG3689">
            <v>41324</v>
          </cell>
          <cell r="AH3689">
            <v>15000</v>
          </cell>
        </row>
        <row r="3690">
          <cell r="A3690" t="str">
            <v>C047916</v>
          </cell>
          <cell r="B3690">
            <v>5310</v>
          </cell>
          <cell r="C3690" t="str">
            <v>Distribution - NE North</v>
          </cell>
          <cell r="D3690" t="str">
            <v>Phillipston 702W1  Lighthouse Lane</v>
          </cell>
          <cell r="E3690" t="str">
            <v>P_Electric Distribution Line MA</v>
          </cell>
          <cell r="G3690" t="str">
            <v>24</v>
          </cell>
          <cell r="H3690" t="str">
            <v>12</v>
          </cell>
          <cell r="I3690" t="str">
            <v>HALL, TIMOTHY</v>
          </cell>
          <cell r="J3690" t="str">
            <v>Asset Condition</v>
          </cell>
          <cell r="K3690" t="str">
            <v>D_Non-REP LINE OTHER</v>
          </cell>
          <cell r="L3690" t="str">
            <v>Asset Replacement</v>
          </cell>
          <cell r="M3690" t="str">
            <v>Specific</v>
          </cell>
          <cell r="N3690" t="str">
            <v>Conductor Replacement</v>
          </cell>
          <cell r="O3690" t="str">
            <v>open</v>
          </cell>
          <cell r="R3690">
            <v>41310</v>
          </cell>
          <cell r="S3690" t="str">
            <v>walshn</v>
          </cell>
          <cell r="U3690" t="str">
            <v xml:space="preserve">Rebuild 4300' of 1PH OH line, due to poor asset condition.  </v>
          </cell>
          <cell r="V3690" t="str">
            <v xml:space="preserve">  </v>
          </cell>
          <cell r="W3690" t="str">
            <v xml:space="preserve">  </v>
          </cell>
          <cell r="X3690" t="str">
            <v>Asset Owner-Dist</v>
          </cell>
          <cell r="Y3690" t="str">
            <v>44655310E</v>
          </cell>
          <cell r="Z3690" t="str">
            <v>MAE1000 - MA Electric Distribution PC</v>
          </cell>
          <cell r="AA3690" t="str">
            <v>NONE</v>
          </cell>
          <cell r="AB3690" t="str">
            <v>MASS PLANT - MA 5310 - MAE1000</v>
          </cell>
          <cell r="AC3690" t="str">
            <v>A1 C0 X0</v>
          </cell>
          <cell r="AE3690">
            <v>1</v>
          </cell>
          <cell r="AF3690" t="str">
            <v>1</v>
          </cell>
          <cell r="AG3690">
            <v>41431</v>
          </cell>
          <cell r="AH3690">
            <v>175000</v>
          </cell>
        </row>
        <row r="3691">
          <cell r="A3691" t="str">
            <v>C047917</v>
          </cell>
          <cell r="B3691">
            <v>5310</v>
          </cell>
          <cell r="D3691" t="str">
            <v>DOT #606346-Paxton St Leicester</v>
          </cell>
          <cell r="E3691" t="str">
            <v>P_Electric Distribution Line MA</v>
          </cell>
          <cell r="G3691" t="str">
            <v>49</v>
          </cell>
          <cell r="H3691" t="str">
            <v>12</v>
          </cell>
          <cell r="I3691" t="str">
            <v>WYMAN, ANNE</v>
          </cell>
          <cell r="J3691" t="str">
            <v>Other</v>
          </cell>
          <cell r="K3691" t="str">
            <v>D_Non-REP LINE OTHER</v>
          </cell>
          <cell r="L3691" t="str">
            <v>Public Requirements</v>
          </cell>
          <cell r="M3691" t="str">
            <v>Specific</v>
          </cell>
          <cell r="O3691" t="str">
            <v>open</v>
          </cell>
          <cell r="R3691">
            <v>41310</v>
          </cell>
          <cell r="S3691" t="str">
            <v>cormie</v>
          </cell>
          <cell r="U3691" t="str">
            <v>MHD#606346 - Paxton Street (Route 56) Reconstruction, Leicester.  Relocation of 6-8 poles to accomodate the state's new road layout. 50% reimbursable.</v>
          </cell>
          <cell r="V3691" t="str">
            <v xml:space="preserve">  </v>
          </cell>
          <cell r="W3691" t="str">
            <v xml:space="preserve">  </v>
          </cell>
          <cell r="X3691" t="str">
            <v>Program Management</v>
          </cell>
          <cell r="Y3691" t="str">
            <v>60105310E</v>
          </cell>
          <cell r="Z3691" t="str">
            <v>MAE1000 - MA Electric Distribution PC</v>
          </cell>
          <cell r="AA3691" t="str">
            <v>13-Feb-13</v>
          </cell>
          <cell r="AB3691" t="str">
            <v>MASS PLANT - MA 5310 - MAE1000</v>
          </cell>
          <cell r="AC3691" t="str">
            <v>A1 C0 X0</v>
          </cell>
          <cell r="AE3691">
            <v>1</v>
          </cell>
          <cell r="AF3691" t="str">
            <v>1</v>
          </cell>
          <cell r="AG3691">
            <v>41315</v>
          </cell>
          <cell r="AH3691">
            <v>15000</v>
          </cell>
        </row>
        <row r="3692">
          <cell r="A3692" t="str">
            <v>C047918</v>
          </cell>
          <cell r="B3692">
            <v>5310</v>
          </cell>
          <cell r="D3692" t="str">
            <v>Orange 702W2  Pine Hill Rd</v>
          </cell>
          <cell r="E3692" t="str">
            <v>P_Electric Distribution Line MA</v>
          </cell>
          <cell r="G3692" t="str">
            <v>11</v>
          </cell>
          <cell r="H3692" t="str">
            <v>12</v>
          </cell>
          <cell r="I3692" t="str">
            <v>HALL, TIMOTHY</v>
          </cell>
          <cell r="J3692" t="str">
            <v>Asset Condition</v>
          </cell>
          <cell r="K3692" t="str">
            <v>D_Non-REP LINE OTHER</v>
          </cell>
          <cell r="L3692" t="str">
            <v>Asset Replacement</v>
          </cell>
          <cell r="M3692" t="str">
            <v>Specific</v>
          </cell>
          <cell r="N3692" t="str">
            <v>Conductor Replacement</v>
          </cell>
          <cell r="O3692" t="str">
            <v>open</v>
          </cell>
          <cell r="R3692">
            <v>41310</v>
          </cell>
          <cell r="S3692" t="str">
            <v>walshn</v>
          </cell>
          <cell r="U3692" t="str">
            <v xml:space="preserve">Rebuild 3500' 1ph OH Line.  </v>
          </cell>
          <cell r="V3692" t="str">
            <v xml:space="preserve">  </v>
          </cell>
          <cell r="W3692" t="str">
            <v xml:space="preserve">  </v>
          </cell>
          <cell r="X3692" t="str">
            <v>Asset Owner-Dist</v>
          </cell>
          <cell r="Y3692" t="str">
            <v>44655310E</v>
          </cell>
          <cell r="Z3692" t="str">
            <v>MAE1000 - MA Electric Distribution PC</v>
          </cell>
          <cell r="AA3692" t="str">
            <v>NONE</v>
          </cell>
          <cell r="AB3692" t="str">
            <v>MASS PLANT - MA 5310 - MAE1000</v>
          </cell>
          <cell r="AC3692" t="str">
            <v>A1 C0 X0</v>
          </cell>
          <cell r="AE3692">
            <v>1</v>
          </cell>
          <cell r="AF3692" t="str">
            <v>1</v>
          </cell>
          <cell r="AG3692">
            <v>41431</v>
          </cell>
          <cell r="AH3692">
            <v>116000</v>
          </cell>
        </row>
        <row r="3693">
          <cell r="A3693" t="str">
            <v>C047919</v>
          </cell>
          <cell r="B3693">
            <v>5310</v>
          </cell>
          <cell r="D3693" t="str">
            <v>Barre 604W1 Wauwinet Rd</v>
          </cell>
          <cell r="E3693" t="str">
            <v>P_Electric Distribution Line MA</v>
          </cell>
          <cell r="G3693" t="str">
            <v>11</v>
          </cell>
          <cell r="H3693" t="str">
            <v>11</v>
          </cell>
          <cell r="I3693" t="str">
            <v>HALL, TIMOTHY</v>
          </cell>
          <cell r="J3693" t="str">
            <v>Asset Condition</v>
          </cell>
          <cell r="K3693" t="str">
            <v>D_Non-REP LINE OTHER</v>
          </cell>
          <cell r="L3693" t="str">
            <v>Asset Replacement</v>
          </cell>
          <cell r="M3693" t="str">
            <v>Specific</v>
          </cell>
          <cell r="O3693" t="str">
            <v>open</v>
          </cell>
          <cell r="R3693">
            <v>41310</v>
          </cell>
          <cell r="S3693" t="str">
            <v>walshn</v>
          </cell>
          <cell r="U3693" t="str">
            <v xml:space="preserve">Rebuild/convert 6000' of 1ph OH line.  </v>
          </cell>
          <cell r="V3693" t="str">
            <v xml:space="preserve">  </v>
          </cell>
          <cell r="W3693" t="str">
            <v xml:space="preserve">  </v>
          </cell>
          <cell r="X3693" t="str">
            <v>Asset Owner-Dist</v>
          </cell>
          <cell r="Y3693" t="str">
            <v>44655310E</v>
          </cell>
          <cell r="Z3693" t="str">
            <v>MAE1000 - MA Electric Distribution PC</v>
          </cell>
          <cell r="AA3693" t="str">
            <v>NONE</v>
          </cell>
          <cell r="AB3693" t="str">
            <v>MASS PLANT - MA 5310 - MAE1000</v>
          </cell>
          <cell r="AC3693" t="str">
            <v>A1 C0 X0</v>
          </cell>
          <cell r="AE3693">
            <v>1</v>
          </cell>
          <cell r="AF3693" t="str">
            <v>1</v>
          </cell>
          <cell r="AG3693">
            <v>41431</v>
          </cell>
          <cell r="AH3693">
            <v>350000</v>
          </cell>
        </row>
        <row r="3694">
          <cell r="A3694" t="str">
            <v>C047921</v>
          </cell>
          <cell r="B3694">
            <v>5310</v>
          </cell>
          <cell r="D3694" t="str">
            <v>Royalston 701J1 Warwick Rd.</v>
          </cell>
          <cell r="E3694" t="str">
            <v>P_Electric Distribution Line MA</v>
          </cell>
          <cell r="G3694" t="str">
            <v>11</v>
          </cell>
          <cell r="H3694" t="str">
            <v>11</v>
          </cell>
          <cell r="I3694" t="str">
            <v>HALL, TIMOTHY</v>
          </cell>
          <cell r="J3694" t="str">
            <v>Asset Condition</v>
          </cell>
          <cell r="K3694" t="str">
            <v>D_Non-REP LINE OTHER</v>
          </cell>
          <cell r="L3694" t="str">
            <v>Asset Replacement</v>
          </cell>
          <cell r="M3694" t="str">
            <v>Specific</v>
          </cell>
          <cell r="O3694" t="str">
            <v>open</v>
          </cell>
          <cell r="R3694">
            <v>41310</v>
          </cell>
          <cell r="S3694" t="str">
            <v>walshn</v>
          </cell>
          <cell r="U3694" t="str">
            <v>Rebuild 5800' 1ph OH Line</v>
          </cell>
          <cell r="V3694" t="str">
            <v xml:space="preserve">  </v>
          </cell>
          <cell r="W3694" t="str">
            <v xml:space="preserve">  </v>
          </cell>
          <cell r="X3694" t="str">
            <v>Asset Owner-Dist</v>
          </cell>
          <cell r="Y3694" t="str">
            <v>44655310E</v>
          </cell>
          <cell r="Z3694" t="str">
            <v>MAE1000 - MA Electric Distribution PC</v>
          </cell>
          <cell r="AA3694" t="str">
            <v>NONE</v>
          </cell>
          <cell r="AB3694" t="str">
            <v>MASS PLANT - MA 5310 - MAE1000</v>
          </cell>
          <cell r="AC3694" t="str">
            <v>A1 C0 X0</v>
          </cell>
          <cell r="AE3694">
            <v>1</v>
          </cell>
          <cell r="AF3694" t="str">
            <v>1</v>
          </cell>
          <cell r="AG3694">
            <v>41431</v>
          </cell>
          <cell r="AH3694">
            <v>174000</v>
          </cell>
        </row>
        <row r="3695">
          <cell r="A3695" t="str">
            <v>C047923</v>
          </cell>
          <cell r="B3695">
            <v>5310</v>
          </cell>
          <cell r="D3695" t="str">
            <v>Phillipston 701J1  Main Rd.</v>
          </cell>
          <cell r="E3695" t="str">
            <v>P_Electric Distribution Line MA</v>
          </cell>
          <cell r="G3695" t="str">
            <v>11</v>
          </cell>
          <cell r="H3695" t="str">
            <v>11</v>
          </cell>
          <cell r="I3695" t="str">
            <v>HALL, TIMOTHY</v>
          </cell>
          <cell r="J3695" t="str">
            <v>Asset Condition</v>
          </cell>
          <cell r="K3695" t="str">
            <v>D_Non-REP LINE OTHER</v>
          </cell>
          <cell r="L3695" t="str">
            <v>Asset Replacement</v>
          </cell>
          <cell r="M3695" t="str">
            <v>Specific</v>
          </cell>
          <cell r="O3695" t="str">
            <v>open</v>
          </cell>
          <cell r="R3695">
            <v>41310</v>
          </cell>
          <cell r="S3695" t="str">
            <v>walshn</v>
          </cell>
          <cell r="U3695" t="str">
            <v xml:space="preserve">Rebuild 4900' 3Ph OH Line.  </v>
          </cell>
          <cell r="V3695" t="str">
            <v xml:space="preserve">  </v>
          </cell>
          <cell r="W3695" t="str">
            <v xml:space="preserve">  </v>
          </cell>
          <cell r="X3695" t="str">
            <v>Asset Owner-Dist</v>
          </cell>
          <cell r="Y3695" t="str">
            <v>44655310E</v>
          </cell>
          <cell r="Z3695" t="str">
            <v>MAE1000 - MA Electric Distribution PC</v>
          </cell>
          <cell r="AA3695" t="str">
            <v>NONE</v>
          </cell>
          <cell r="AB3695" t="str">
            <v>MASS PLANT - MA 5310 - MAE1000</v>
          </cell>
          <cell r="AC3695" t="str">
            <v>A1 C0 X0</v>
          </cell>
          <cell r="AE3695">
            <v>1</v>
          </cell>
          <cell r="AF3695" t="str">
            <v>1</v>
          </cell>
          <cell r="AG3695">
            <v>41431</v>
          </cell>
          <cell r="AH3695">
            <v>351000</v>
          </cell>
        </row>
        <row r="3696">
          <cell r="A3696" t="str">
            <v>C047925</v>
          </cell>
          <cell r="B3696">
            <v>5310</v>
          </cell>
          <cell r="D3696" t="str">
            <v>Petersham 604W1  West St</v>
          </cell>
          <cell r="E3696" t="str">
            <v>P_Electric Distribution Line MA</v>
          </cell>
          <cell r="G3696" t="str">
            <v>11</v>
          </cell>
          <cell r="H3696" t="str">
            <v>11</v>
          </cell>
          <cell r="I3696" t="str">
            <v>HALL, TIMOTHY</v>
          </cell>
          <cell r="J3696" t="str">
            <v>Asset Condition</v>
          </cell>
          <cell r="K3696" t="str">
            <v>D_Non-REP LINE OTHER</v>
          </cell>
          <cell r="L3696" t="str">
            <v>Asset Replacement</v>
          </cell>
          <cell r="M3696" t="str">
            <v>Specific</v>
          </cell>
          <cell r="O3696" t="str">
            <v>open</v>
          </cell>
          <cell r="R3696">
            <v>41310</v>
          </cell>
          <cell r="S3696" t="str">
            <v>walshn</v>
          </cell>
          <cell r="U3696" t="str">
            <v xml:space="preserve">Rebuild/convert 9000' 1Ph OH Line.  </v>
          </cell>
          <cell r="V3696" t="str">
            <v xml:space="preserve">  </v>
          </cell>
          <cell r="W3696" t="str">
            <v xml:space="preserve">  </v>
          </cell>
          <cell r="X3696" t="str">
            <v>Asset Owner-Dist</v>
          </cell>
          <cell r="Y3696" t="str">
            <v>44655310E</v>
          </cell>
          <cell r="Z3696" t="str">
            <v>MAE1000 - MA Electric Distribution PC</v>
          </cell>
          <cell r="AA3696" t="str">
            <v>NONE</v>
          </cell>
          <cell r="AB3696" t="str">
            <v>MASS PLANT - MA 5310 - MAE1000</v>
          </cell>
          <cell r="AC3696" t="str">
            <v>A1 C0 X0</v>
          </cell>
          <cell r="AE3696">
            <v>1</v>
          </cell>
          <cell r="AF3696" t="str">
            <v>1</v>
          </cell>
          <cell r="AG3696">
            <v>41431</v>
          </cell>
          <cell r="AH3696">
            <v>525000</v>
          </cell>
        </row>
        <row r="3697">
          <cell r="A3697" t="str">
            <v>C047936</v>
          </cell>
          <cell r="B3697">
            <v>5310</v>
          </cell>
          <cell r="D3697" t="str">
            <v>E20 Shieldwire Replacement</v>
          </cell>
          <cell r="E3697" t="str">
            <v>P_Electric Transmission Line MA</v>
          </cell>
          <cell r="F3697" t="str">
            <v>USSC-13-154 v2</v>
          </cell>
          <cell r="G3697" t="str">
            <v>27</v>
          </cell>
          <cell r="H3697" t="str">
            <v>22</v>
          </cell>
          <cell r="I3697" t="str">
            <v>VACHER, SHAUN</v>
          </cell>
          <cell r="J3697" t="str">
            <v>Asset Condition</v>
          </cell>
          <cell r="K3697" t="str">
            <v>T_Shield Wire Strategy</v>
          </cell>
          <cell r="L3697" t="str">
            <v>Reliability - Trans</v>
          </cell>
          <cell r="M3697" t="str">
            <v>Specific</v>
          </cell>
          <cell r="O3697" t="str">
            <v>open</v>
          </cell>
          <cell r="R3697">
            <v>41311</v>
          </cell>
          <cell r="S3697" t="str">
            <v>winnje</v>
          </cell>
          <cell r="U3697" t="str">
            <v xml:space="preserve">Project to replace both existing shieldwires along the line (one with OPGW).  Project will address condition issues as found along the line. </v>
          </cell>
          <cell r="V3697" t="str">
            <v xml:space="preserve">  </v>
          </cell>
          <cell r="W3697" t="str">
            <v xml:space="preserve">  </v>
          </cell>
          <cell r="X3697" t="str">
            <v>Asset Owner-Trans</v>
          </cell>
          <cell r="Y3697" t="str">
            <v>44605310T</v>
          </cell>
          <cell r="Z3697" t="str">
            <v>FRT5000 - FR Transmission Profit Center</v>
          </cell>
          <cell r="AA3697" t="str">
            <v>06-Feb-13</v>
          </cell>
          <cell r="AB3697" t="str">
            <v>BRIDGWATER-AUBURN E20 115KV LINE</v>
          </cell>
          <cell r="AC3697" t="str">
            <v>A1 C0 X0</v>
          </cell>
          <cell r="AE3697">
            <v>3</v>
          </cell>
          <cell r="AF3697" t="str">
            <v>3</v>
          </cell>
          <cell r="AG3697">
            <v>41703</v>
          </cell>
          <cell r="AH3697">
            <v>4201000</v>
          </cell>
          <cell r="AI3697" t="str">
            <v>1.10</v>
          </cell>
          <cell r="AJ3697" t="str">
            <v>.90</v>
          </cell>
        </row>
        <row r="3698">
          <cell r="A3698" t="str">
            <v>C048008</v>
          </cell>
          <cell r="B3698">
            <v>5310</v>
          </cell>
          <cell r="D3698" t="str">
            <v>NAND13_Office Renovations (TEMP)</v>
          </cell>
          <cell r="E3698" t="str">
            <v>P_FAC Electric Capital MA</v>
          </cell>
          <cell r="G3698" t="str">
            <v>NONE</v>
          </cell>
          <cell r="H3698" t="str">
            <v>NONE</v>
          </cell>
          <cell r="I3698" t="str">
            <v>BURNS, PATRICK</v>
          </cell>
          <cell r="L3698" t="str">
            <v>Facilities</v>
          </cell>
          <cell r="M3698" t="str">
            <v>Specific</v>
          </cell>
          <cell r="O3698" t="str">
            <v>open</v>
          </cell>
          <cell r="R3698">
            <v>41317</v>
          </cell>
          <cell r="S3698" t="str">
            <v>mateikia</v>
          </cell>
          <cell r="U3698" t="str">
            <v xml:space="preserve">Upgrade office finishes inculidng flooring, furniture, walls and other misc. renovations. </v>
          </cell>
          <cell r="V3698" t="str">
            <v xml:space="preserve">  </v>
          </cell>
          <cell r="W3698" t="str">
            <v xml:space="preserve">  </v>
          </cell>
          <cell r="X3698" t="str">
            <v>Facilities Mgmt</v>
          </cell>
          <cell r="Y3698" t="str">
            <v>37005310E</v>
          </cell>
          <cell r="Z3698" t="str">
            <v>MAE1000 - MA Electric Distribution PC</v>
          </cell>
          <cell r="AA3698" t="str">
            <v>NONE</v>
          </cell>
          <cell r="AB3698" t="str">
            <v>DISTRICT OFFICE</v>
          </cell>
          <cell r="AC3698" t="str">
            <v>A1 C0 X0</v>
          </cell>
          <cell r="AE3698">
            <v>1</v>
          </cell>
          <cell r="AF3698" t="str">
            <v>1</v>
          </cell>
          <cell r="AG3698">
            <v>41334</v>
          </cell>
          <cell r="AH3698">
            <v>70000</v>
          </cell>
        </row>
        <row r="3699">
          <cell r="A3699" t="str">
            <v>C048022</v>
          </cell>
          <cell r="B3699">
            <v>5310</v>
          </cell>
          <cell r="D3699" t="str">
            <v>Brimball Ave, Beverly Road Work</v>
          </cell>
          <cell r="E3699" t="str">
            <v>P_Electric Distribution Line MA</v>
          </cell>
          <cell r="G3699" t="str">
            <v>NONE</v>
          </cell>
          <cell r="H3699" t="str">
            <v>NONE</v>
          </cell>
          <cell r="O3699" t="str">
            <v>cancelled</v>
          </cell>
          <cell r="R3699">
            <v>41318</v>
          </cell>
          <cell r="S3699" t="str">
            <v>cormie</v>
          </cell>
          <cell r="U3699" t="str">
            <v>Relocation of approximately 12 poles along Brimball Ave due to the cities road project.</v>
          </cell>
          <cell r="V3699" t="str">
            <v xml:space="preserve">  </v>
          </cell>
          <cell r="W3699" t="str">
            <v xml:space="preserve">  </v>
          </cell>
          <cell r="X3699" t="str">
            <v>Program Management</v>
          </cell>
          <cell r="Y3699" t="str">
            <v>60105310E</v>
          </cell>
          <cell r="Z3699" t="str">
            <v>MAE1000 - MA Electric Distribution PC</v>
          </cell>
          <cell r="AA3699" t="str">
            <v>NONE</v>
          </cell>
          <cell r="AB3699" t="str">
            <v>MASS PLANT - MA 5310 - MAE1000</v>
          </cell>
          <cell r="AE3699">
            <v>0</v>
          </cell>
          <cell r="AK3699">
            <v>41318</v>
          </cell>
        </row>
        <row r="3700">
          <cell r="A3700" t="str">
            <v>C048023</v>
          </cell>
          <cell r="B3700">
            <v>5310</v>
          </cell>
          <cell r="D3700" t="str">
            <v>S1 Shieldwire Replacement</v>
          </cell>
          <cell r="E3700" t="str">
            <v>P_Electric Transmission Line MA</v>
          </cell>
          <cell r="F3700" t="str">
            <v>USSC-13-153 v2</v>
          </cell>
          <cell r="G3700" t="str">
            <v>27</v>
          </cell>
          <cell r="H3700" t="str">
            <v>22</v>
          </cell>
          <cell r="I3700" t="str">
            <v>VACHER, SHAUN</v>
          </cell>
          <cell r="J3700" t="str">
            <v>Asset Condition</v>
          </cell>
          <cell r="K3700" t="str">
            <v>T_Shield Wire Strategy</v>
          </cell>
          <cell r="L3700" t="str">
            <v>Reliability - Trans</v>
          </cell>
          <cell r="M3700" t="str">
            <v>Specific</v>
          </cell>
          <cell r="O3700" t="str">
            <v>open</v>
          </cell>
          <cell r="R3700">
            <v>41318</v>
          </cell>
          <cell r="S3700" t="str">
            <v>winnje</v>
          </cell>
          <cell r="U3700" t="str">
            <v>Project to replace both existing shieldwires along the line (one with OPGW).  Project will address condition issues as found along the line.</v>
          </cell>
          <cell r="V3700" t="str">
            <v xml:space="preserve">  </v>
          </cell>
          <cell r="W3700" t="str">
            <v xml:space="preserve">  </v>
          </cell>
          <cell r="X3700" t="str">
            <v>Asset Owner-Trans</v>
          </cell>
          <cell r="Y3700" t="str">
            <v>44605310T</v>
          </cell>
          <cell r="Z3700" t="str">
            <v>FRT5000 - FR Transmission Profit Center</v>
          </cell>
          <cell r="AA3700" t="str">
            <v>NONE</v>
          </cell>
          <cell r="AB3700" t="str">
            <v>S1 BELMONT TAP TO BELMONT 115KV</v>
          </cell>
          <cell r="AC3700" t="str">
            <v>A1 C0 X0</v>
          </cell>
          <cell r="AE3700">
            <v>3</v>
          </cell>
          <cell r="AF3700" t="str">
            <v>3</v>
          </cell>
          <cell r="AG3700">
            <v>41703</v>
          </cell>
          <cell r="AH3700">
            <v>2213000</v>
          </cell>
          <cell r="AI3700" t="str">
            <v>1.10</v>
          </cell>
          <cell r="AJ3700" t="str">
            <v>.90</v>
          </cell>
        </row>
        <row r="3701">
          <cell r="A3701" t="str">
            <v>C048024</v>
          </cell>
          <cell r="B3701">
            <v>5310</v>
          </cell>
          <cell r="D3701" t="str">
            <v>Brimball Ave, Beverly Road Work</v>
          </cell>
          <cell r="E3701" t="str">
            <v>P_Electric Distribution Line MA</v>
          </cell>
          <cell r="G3701" t="str">
            <v>49</v>
          </cell>
          <cell r="H3701" t="str">
            <v>12</v>
          </cell>
          <cell r="I3701" t="str">
            <v>WYMAN, ANNE</v>
          </cell>
          <cell r="J3701" t="str">
            <v>Other</v>
          </cell>
          <cell r="K3701" t="str">
            <v>D_REP-Line Other</v>
          </cell>
          <cell r="L3701" t="str">
            <v>Public Requirements</v>
          </cell>
          <cell r="M3701" t="str">
            <v>Specific</v>
          </cell>
          <cell r="O3701" t="str">
            <v>cancelled</v>
          </cell>
          <cell r="R3701">
            <v>41318</v>
          </cell>
          <cell r="S3701" t="str">
            <v>wymana</v>
          </cell>
          <cell r="U3701" t="str">
            <v>Pre-engineering related to the mandatory relocation work resulting from the City of Beverly's reconstruction of Brimball Ave.</v>
          </cell>
          <cell r="V3701" t="str">
            <v xml:space="preserve">  </v>
          </cell>
          <cell r="W3701" t="str">
            <v xml:space="preserve">  </v>
          </cell>
          <cell r="X3701" t="str">
            <v>Program Management</v>
          </cell>
          <cell r="Y3701" t="str">
            <v>60105310E</v>
          </cell>
          <cell r="Z3701" t="str">
            <v>MAE1000 - MA Electric Distribution PC</v>
          </cell>
          <cell r="AA3701" t="str">
            <v>NONE</v>
          </cell>
          <cell r="AB3701" t="str">
            <v>MASS PLANT - MA 5310 - MAE1000</v>
          </cell>
          <cell r="AE3701">
            <v>0</v>
          </cell>
          <cell r="AK3701">
            <v>41582</v>
          </cell>
        </row>
        <row r="3702">
          <cell r="A3702" t="str">
            <v>C048037</v>
          </cell>
          <cell r="B3702">
            <v>5310</v>
          </cell>
          <cell r="D3702" t="str">
            <v>G18/F19 Shieldwire Replacement</v>
          </cell>
          <cell r="E3702" t="str">
            <v>P_Electric Transmission Line MA</v>
          </cell>
          <cell r="F3702" t="str">
            <v>USSC-13-155 v2</v>
          </cell>
          <cell r="G3702" t="str">
            <v>39</v>
          </cell>
          <cell r="H3702" t="str">
            <v>22</v>
          </cell>
          <cell r="I3702" t="str">
            <v>VACHER, SHAUN</v>
          </cell>
          <cell r="J3702" t="str">
            <v>Asset Condition</v>
          </cell>
          <cell r="K3702" t="str">
            <v>T_Shield Wire Strategy</v>
          </cell>
          <cell r="L3702" t="str">
            <v>Reliability - Trans</v>
          </cell>
          <cell r="M3702" t="str">
            <v>Specific</v>
          </cell>
          <cell r="O3702" t="str">
            <v>open</v>
          </cell>
          <cell r="R3702">
            <v>41319</v>
          </cell>
          <cell r="S3702" t="str">
            <v>winnje</v>
          </cell>
          <cell r="U3702" t="str">
            <v>Project to replace existing shieldwire along the line (with OPGW).  Project will address condition issues as found along the line. (Est. Project Cost: $2.19M)</v>
          </cell>
          <cell r="V3702" t="str">
            <v>Shaun Vacher is the PM</v>
          </cell>
          <cell r="W3702" t="str">
            <v xml:space="preserve">  </v>
          </cell>
          <cell r="X3702" t="str">
            <v>Asset Owner-Trans</v>
          </cell>
          <cell r="Y3702" t="str">
            <v>44605310T</v>
          </cell>
          <cell r="Z3702" t="str">
            <v>FRT5000 - FR Transmission Profit Center</v>
          </cell>
          <cell r="AA3702" t="str">
            <v>14-Feb-13</v>
          </cell>
          <cell r="AB3702" t="str">
            <v xml:space="preserve">G18/F19 BRIDGEWATER TO EAST ST TAP </v>
          </cell>
          <cell r="AC3702" t="str">
            <v>A1 C0 X0</v>
          </cell>
          <cell r="AE3702">
            <v>3</v>
          </cell>
          <cell r="AF3702" t="str">
            <v>3</v>
          </cell>
          <cell r="AG3702">
            <v>41703</v>
          </cell>
          <cell r="AH3702">
            <v>2944000</v>
          </cell>
          <cell r="AI3702" t="str">
            <v>1.10</v>
          </cell>
          <cell r="AJ3702" t="str">
            <v>.90</v>
          </cell>
        </row>
        <row r="3703">
          <cell r="A3703" t="str">
            <v>C048039</v>
          </cell>
          <cell r="B3703">
            <v>5310</v>
          </cell>
          <cell r="D3703" t="str">
            <v>G18/C2 Shieldwire Replacement</v>
          </cell>
          <cell r="E3703" t="str">
            <v>P_Electric Transmission Line MA</v>
          </cell>
          <cell r="G3703" t="str">
            <v>28</v>
          </cell>
          <cell r="H3703" t="str">
            <v>22</v>
          </cell>
          <cell r="I3703" t="str">
            <v>VACHER, SHAUN</v>
          </cell>
          <cell r="J3703" t="str">
            <v>Asset Condition</v>
          </cell>
          <cell r="K3703" t="str">
            <v>T_Shield Wire Strategy</v>
          </cell>
          <cell r="M3703" t="str">
            <v>Specific</v>
          </cell>
          <cell r="O3703" t="str">
            <v>open</v>
          </cell>
          <cell r="R3703">
            <v>41319</v>
          </cell>
          <cell r="S3703" t="str">
            <v>winnje</v>
          </cell>
          <cell r="U3703" t="str">
            <v>Project to replace existing shieldwire along the line (with OPGW).  Project will address condition issues as found along the line. (Est. Project Cost: $405k)</v>
          </cell>
          <cell r="V3703" t="str">
            <v>Partial Sanction $60k for preliminary and final engineering ($405k total project est.)</v>
          </cell>
          <cell r="W3703" t="str">
            <v xml:space="preserve">  </v>
          </cell>
          <cell r="X3703" t="str">
            <v>Asset Owner-Trans</v>
          </cell>
          <cell r="Y3703" t="str">
            <v>44605310T</v>
          </cell>
          <cell r="Z3703" t="str">
            <v>FRT5000 - FR Transmission Profit Center</v>
          </cell>
          <cell r="AA3703" t="str">
            <v>27-Mar-13</v>
          </cell>
          <cell r="AB3703" t="str">
            <v>G18/C2 EAST ST TAP TO DUPONT 115KV</v>
          </cell>
          <cell r="AC3703" t="str">
            <v>A1 C0 X0</v>
          </cell>
          <cell r="AE3703">
            <v>1</v>
          </cell>
          <cell r="AF3703" t="str">
            <v>1</v>
          </cell>
          <cell r="AG3703">
            <v>41325</v>
          </cell>
          <cell r="AH3703">
            <v>30000</v>
          </cell>
        </row>
        <row r="3704">
          <cell r="A3704" t="str">
            <v>C048057</v>
          </cell>
          <cell r="B3704">
            <v>5310</v>
          </cell>
          <cell r="D3704" t="str">
            <v>NRBO13_Fitness Center Equipment</v>
          </cell>
          <cell r="E3704" t="str">
            <v>P_FAC Electric Capital MA</v>
          </cell>
          <cell r="G3704" t="str">
            <v>NONE</v>
          </cell>
          <cell r="H3704" t="str">
            <v>NONE</v>
          </cell>
          <cell r="M3704" t="str">
            <v>Specific</v>
          </cell>
          <cell r="O3704" t="str">
            <v>open</v>
          </cell>
          <cell r="R3704">
            <v>41319</v>
          </cell>
          <cell r="S3704" t="str">
            <v>mateikia</v>
          </cell>
          <cell r="U3704" t="str">
            <v>New equipment for Fitness Center</v>
          </cell>
          <cell r="V3704" t="str">
            <v xml:space="preserve">  </v>
          </cell>
          <cell r="W3704" t="str">
            <v xml:space="preserve">  </v>
          </cell>
          <cell r="X3704" t="str">
            <v>Facilities Mgmt</v>
          </cell>
          <cell r="Y3704" t="str">
            <v>37005310E</v>
          </cell>
          <cell r="Z3704" t="str">
            <v>MAE1000 - MA Electric Distribution PC</v>
          </cell>
          <cell r="AA3704" t="str">
            <v>NONE</v>
          </cell>
          <cell r="AB3704" t="str">
            <v>CUSTOMER SERVICE CENTER-NORTHBORO</v>
          </cell>
          <cell r="AC3704" t="str">
            <v>A1 C0 X0</v>
          </cell>
          <cell r="AE3704">
            <v>1</v>
          </cell>
          <cell r="AF3704" t="str">
            <v>1</v>
          </cell>
          <cell r="AG3704">
            <v>41319</v>
          </cell>
          <cell r="AH3704">
            <v>35087</v>
          </cell>
        </row>
        <row r="3705">
          <cell r="A3705" t="str">
            <v>C048061</v>
          </cell>
          <cell r="B3705">
            <v>5310</v>
          </cell>
          <cell r="D3705" t="str">
            <v>Worcester 24W1 Wayside R/W</v>
          </cell>
          <cell r="E3705" t="str">
            <v>P_Electric Distribution Line MA</v>
          </cell>
          <cell r="G3705" t="str">
            <v>23</v>
          </cell>
          <cell r="H3705" t="str">
            <v>12</v>
          </cell>
          <cell r="I3705" t="str">
            <v>HALL, TIMOTHY</v>
          </cell>
          <cell r="J3705" t="str">
            <v>System Capacity &amp; Performance</v>
          </cell>
          <cell r="K3705" t="str">
            <v>D_Non-REP LINE OTHER</v>
          </cell>
          <cell r="L3705" t="str">
            <v>Reliability - Dist</v>
          </cell>
          <cell r="M3705" t="str">
            <v>Specific</v>
          </cell>
          <cell r="O3705" t="str">
            <v>open</v>
          </cell>
          <cell r="R3705">
            <v>41319</v>
          </cell>
          <cell r="S3705" t="str">
            <v>walshn</v>
          </cell>
          <cell r="U3705" t="str">
            <v xml:space="preserve">Rebuild 1000' OH Mainline in R/W.  </v>
          </cell>
          <cell r="V3705" t="str">
            <v xml:space="preserve">  </v>
          </cell>
          <cell r="W3705" t="str">
            <v xml:space="preserve">  </v>
          </cell>
          <cell r="X3705" t="str">
            <v>Asset Owner-Dist</v>
          </cell>
          <cell r="Y3705" t="str">
            <v>44655310E</v>
          </cell>
          <cell r="Z3705" t="str">
            <v>MAE1000 - MA Electric Distribution PC</v>
          </cell>
          <cell r="AA3705" t="str">
            <v>NONE</v>
          </cell>
          <cell r="AB3705" t="str">
            <v>MASS PLANT - MA 5310 - MAE1000</v>
          </cell>
          <cell r="AC3705" t="str">
            <v>A1 C0 X0</v>
          </cell>
          <cell r="AE3705">
            <v>1</v>
          </cell>
          <cell r="AF3705" t="str">
            <v>1</v>
          </cell>
          <cell r="AG3705">
            <v>41431</v>
          </cell>
          <cell r="AH3705">
            <v>113000</v>
          </cell>
        </row>
        <row r="3706">
          <cell r="A3706" t="str">
            <v>C048078</v>
          </cell>
          <cell r="B3706">
            <v>5310</v>
          </cell>
          <cell r="D3706" t="str">
            <v>DOT#603514 - Whitney St Bridge,Leom</v>
          </cell>
          <cell r="E3706" t="str">
            <v>P_Electric Distribution Line MA</v>
          </cell>
          <cell r="G3706" t="str">
            <v>49</v>
          </cell>
          <cell r="H3706" t="str">
            <v>11</v>
          </cell>
          <cell r="I3706" t="str">
            <v>WYMAN, ANNE</v>
          </cell>
          <cell r="J3706" t="str">
            <v>Other</v>
          </cell>
          <cell r="K3706" t="str">
            <v>D_Non-REP LINE OTHER</v>
          </cell>
          <cell r="L3706" t="str">
            <v>Public Requirements</v>
          </cell>
          <cell r="M3706" t="str">
            <v>Specific</v>
          </cell>
          <cell r="O3706" t="str">
            <v>open</v>
          </cell>
          <cell r="R3706">
            <v>41320</v>
          </cell>
          <cell r="S3706" t="str">
            <v>wymana</v>
          </cell>
          <cell r="U3706" t="str">
            <v>Pre-Eng for work associated with MHD#603514 - Whitney Street over the Monoosnoc Brook in Leominster.  Ad Date 7/6/13</v>
          </cell>
          <cell r="V3706" t="str">
            <v xml:space="preserve">  </v>
          </cell>
          <cell r="W3706" t="str">
            <v xml:space="preserve">  </v>
          </cell>
          <cell r="X3706" t="str">
            <v>Program Management</v>
          </cell>
          <cell r="Y3706" t="str">
            <v>60105310E</v>
          </cell>
          <cell r="Z3706" t="str">
            <v>MAE1000 - MA Electric Distribution PC</v>
          </cell>
          <cell r="AA3706" t="str">
            <v>NONE</v>
          </cell>
          <cell r="AB3706" t="str">
            <v>MASS PLANT - MA 5310 - MAE1000</v>
          </cell>
          <cell r="AC3706" t="str">
            <v>A1 C0 X0</v>
          </cell>
          <cell r="AE3706">
            <v>1</v>
          </cell>
          <cell r="AF3706" t="str">
            <v>1</v>
          </cell>
          <cell r="AG3706">
            <v>41320</v>
          </cell>
          <cell r="AH3706">
            <v>15000</v>
          </cell>
        </row>
        <row r="3707">
          <cell r="A3707" t="str">
            <v>C048082</v>
          </cell>
          <cell r="B3707">
            <v>5310</v>
          </cell>
          <cell r="C3707" t="str">
            <v>Distribution - NE North</v>
          </cell>
          <cell r="D3707" t="str">
            <v>DOT#604553 -Renfrew &amp; Route 8,Adams</v>
          </cell>
          <cell r="E3707" t="str">
            <v>P_Electric Distribution Line MA</v>
          </cell>
          <cell r="G3707" t="str">
            <v>49</v>
          </cell>
          <cell r="H3707" t="str">
            <v>12</v>
          </cell>
          <cell r="I3707" t="str">
            <v>WYMAN, ANNE</v>
          </cell>
          <cell r="J3707" t="str">
            <v>Other</v>
          </cell>
          <cell r="K3707" t="str">
            <v>D_Non-REP LINE OTHER</v>
          </cell>
          <cell r="L3707" t="str">
            <v>Public Requirements</v>
          </cell>
          <cell r="M3707" t="str">
            <v>Specific</v>
          </cell>
          <cell r="O3707" t="str">
            <v>open</v>
          </cell>
          <cell r="R3707">
            <v>41320</v>
          </cell>
          <cell r="S3707" t="str">
            <v>wymana</v>
          </cell>
          <cell r="U3707" t="str">
            <v>Pre-Eng for work associated with the project MHD#604553 - Route 8 and Renfrew Street Instersection improvements in Adams.  Ad date 9/30/13, 50% reimbursable.</v>
          </cell>
          <cell r="V3707" t="str">
            <v xml:space="preserve">  </v>
          </cell>
          <cell r="W3707" t="str">
            <v xml:space="preserve">  </v>
          </cell>
          <cell r="X3707" t="str">
            <v>Program Management</v>
          </cell>
          <cell r="Y3707" t="str">
            <v>60105310E</v>
          </cell>
          <cell r="Z3707" t="str">
            <v>MAE1000 - MA Electric Distribution PC</v>
          </cell>
          <cell r="AA3707" t="str">
            <v>NONE</v>
          </cell>
          <cell r="AB3707" t="str">
            <v>MASS PLANT - MA 5310 - MAE1000</v>
          </cell>
          <cell r="AC3707" t="str">
            <v>A1 C0 X0</v>
          </cell>
          <cell r="AE3707">
            <v>1</v>
          </cell>
          <cell r="AF3707" t="str">
            <v>1</v>
          </cell>
          <cell r="AG3707">
            <v>41320</v>
          </cell>
          <cell r="AH3707">
            <v>15000</v>
          </cell>
        </row>
        <row r="3708">
          <cell r="A3708" t="str">
            <v>C048099</v>
          </cell>
          <cell r="B3708">
            <v>5310</v>
          </cell>
          <cell r="C3708" t="str">
            <v>Distribution - NE North</v>
          </cell>
          <cell r="D3708" t="str">
            <v>DOT#606462 - Walker St, Lenox</v>
          </cell>
          <cell r="E3708" t="str">
            <v>P_Electric Distribution Line MA</v>
          </cell>
          <cell r="G3708" t="str">
            <v>49</v>
          </cell>
          <cell r="H3708" t="str">
            <v>12</v>
          </cell>
          <cell r="I3708" t="str">
            <v>WYMAN, ANNE</v>
          </cell>
          <cell r="J3708" t="str">
            <v>Other</v>
          </cell>
          <cell r="K3708" t="str">
            <v>D_Non-REP LINE OTHER</v>
          </cell>
          <cell r="L3708" t="str">
            <v>Public Requirements</v>
          </cell>
          <cell r="M3708" t="str">
            <v>Specific</v>
          </cell>
          <cell r="O3708" t="str">
            <v>open</v>
          </cell>
          <cell r="R3708">
            <v>41324</v>
          </cell>
          <cell r="S3708" t="str">
            <v>wymana</v>
          </cell>
          <cell r="U3708" t="str">
            <v>Pre-Engineering required for MHD#606462 - Walker Street Reconstruction in Lenox.  50% reimbursable, ad date 8/1/14.</v>
          </cell>
          <cell r="V3708" t="str">
            <v xml:space="preserve">  </v>
          </cell>
          <cell r="W3708" t="str">
            <v xml:space="preserve">  </v>
          </cell>
          <cell r="X3708" t="str">
            <v>Program Management</v>
          </cell>
          <cell r="Y3708" t="str">
            <v>60105310E</v>
          </cell>
          <cell r="Z3708" t="str">
            <v>MAE1000 - MA Electric Distribution PC</v>
          </cell>
          <cell r="AA3708" t="str">
            <v>NONE</v>
          </cell>
          <cell r="AB3708" t="str">
            <v>MASS PLANT - MA 5310 - MAE1000</v>
          </cell>
          <cell r="AC3708" t="str">
            <v>A1 C0 X0</v>
          </cell>
          <cell r="AE3708">
            <v>1</v>
          </cell>
          <cell r="AF3708" t="str">
            <v>1</v>
          </cell>
          <cell r="AG3708">
            <v>41324</v>
          </cell>
          <cell r="AH3708">
            <v>15000</v>
          </cell>
        </row>
        <row r="3709">
          <cell r="A3709" t="str">
            <v>C048144</v>
          </cell>
          <cell r="B3709">
            <v>5310</v>
          </cell>
          <cell r="D3709" t="str">
            <v>RE Obtain ROW-Baystate West</v>
          </cell>
          <cell r="E3709" t="str">
            <v>P_Blanket Project Electric MA</v>
          </cell>
          <cell r="G3709" t="str">
            <v>NONE</v>
          </cell>
          <cell r="H3709" t="str">
            <v>NONE</v>
          </cell>
          <cell r="M3709" t="str">
            <v>Specific</v>
          </cell>
          <cell r="O3709" t="str">
            <v>open</v>
          </cell>
          <cell r="R3709">
            <v>41325</v>
          </cell>
          <cell r="S3709" t="str">
            <v>tupperj</v>
          </cell>
          <cell r="U3709" t="str">
            <v>Real Estate Dept. - Obtain right-of-way - Baystate West</v>
          </cell>
          <cell r="V3709" t="str">
            <v xml:space="preserve">  </v>
          </cell>
          <cell r="W3709" t="str">
            <v xml:space="preserve">  </v>
          </cell>
          <cell r="X3709" t="str">
            <v>RE-NE North</v>
          </cell>
          <cell r="Y3709" t="str">
            <v>35525310E</v>
          </cell>
          <cell r="Z3709" t="str">
            <v>MAE1000 - MA Electric Distribution PC</v>
          </cell>
          <cell r="AA3709" t="str">
            <v>NONE</v>
          </cell>
          <cell r="AB3709" t="str">
            <v>LAND AND LAND RIGHTS - MA</v>
          </cell>
          <cell r="AC3709" t="str">
            <v>A0 C0 X0</v>
          </cell>
          <cell r="AE3709">
            <v>1</v>
          </cell>
          <cell r="AF3709" t="str">
            <v>1</v>
          </cell>
          <cell r="AG3709">
            <v>41337</v>
          </cell>
          <cell r="AH3709">
            <v>270000</v>
          </cell>
        </row>
        <row r="3710">
          <cell r="A3710" t="str">
            <v>C048147</v>
          </cell>
          <cell r="B3710">
            <v>5310</v>
          </cell>
          <cell r="D3710" t="str">
            <v>RE Obtain ROW-Baystate North</v>
          </cell>
          <cell r="E3710" t="str">
            <v>P_Blanket Project Electric MA</v>
          </cell>
          <cell r="G3710" t="str">
            <v>NONE</v>
          </cell>
          <cell r="H3710" t="str">
            <v>NONE</v>
          </cell>
          <cell r="M3710" t="str">
            <v>Specific</v>
          </cell>
          <cell r="O3710" t="str">
            <v>open</v>
          </cell>
          <cell r="R3710">
            <v>41325</v>
          </cell>
          <cell r="S3710" t="str">
            <v>tupperj</v>
          </cell>
          <cell r="U3710" t="str">
            <v>Real Estate Dept. - Obtain right-of-way - Baystate North</v>
          </cell>
          <cell r="V3710" t="str">
            <v xml:space="preserve">  </v>
          </cell>
          <cell r="W3710" t="str">
            <v xml:space="preserve">  </v>
          </cell>
          <cell r="X3710" t="str">
            <v>RE-NE North</v>
          </cell>
          <cell r="Y3710" t="str">
            <v>35525310E</v>
          </cell>
          <cell r="Z3710" t="str">
            <v>MAE1000 - MA Electric Distribution PC</v>
          </cell>
          <cell r="AA3710" t="str">
            <v>NONE</v>
          </cell>
          <cell r="AB3710" t="str">
            <v>LAND AND LAND RIGHTS - MA</v>
          </cell>
          <cell r="AC3710" t="str">
            <v>A0 C0 X0</v>
          </cell>
          <cell r="AE3710">
            <v>1</v>
          </cell>
          <cell r="AF3710" t="str">
            <v>1</v>
          </cell>
          <cell r="AG3710">
            <v>41337</v>
          </cell>
          <cell r="AH3710">
            <v>270000</v>
          </cell>
        </row>
        <row r="3711">
          <cell r="A3711" t="str">
            <v>C048148</v>
          </cell>
          <cell r="B3711">
            <v>5310</v>
          </cell>
          <cell r="D3711" t="str">
            <v>RE Obtain ROW - Baystate South</v>
          </cell>
          <cell r="E3711" t="str">
            <v>P_Blanket Project Electric MA</v>
          </cell>
          <cell r="G3711" t="str">
            <v>NONE</v>
          </cell>
          <cell r="H3711" t="str">
            <v>NONE</v>
          </cell>
          <cell r="M3711" t="str">
            <v>Specific</v>
          </cell>
          <cell r="O3711" t="str">
            <v>open</v>
          </cell>
          <cell r="R3711">
            <v>41325</v>
          </cell>
          <cell r="S3711" t="str">
            <v>tupperj</v>
          </cell>
          <cell r="U3711" t="str">
            <v>Real Estate Dept. - Obtain right-of-way - Baystate South</v>
          </cell>
          <cell r="V3711" t="str">
            <v xml:space="preserve">  </v>
          </cell>
          <cell r="W3711" t="str">
            <v xml:space="preserve">  </v>
          </cell>
          <cell r="X3711" t="str">
            <v>RE-NE South</v>
          </cell>
          <cell r="Y3711" t="str">
            <v>35515310E</v>
          </cell>
          <cell r="Z3711" t="str">
            <v>MAE1000 - MA Electric Distribution PC</v>
          </cell>
          <cell r="AA3711" t="str">
            <v>NONE</v>
          </cell>
          <cell r="AB3711" t="str">
            <v>LAND AND LAND RIGHTS - MA</v>
          </cell>
          <cell r="AC3711" t="str">
            <v>A0 C0 X0</v>
          </cell>
          <cell r="AE3711">
            <v>1</v>
          </cell>
          <cell r="AF3711" t="str">
            <v>1</v>
          </cell>
          <cell r="AG3711">
            <v>41337</v>
          </cell>
          <cell r="AH3711">
            <v>260000</v>
          </cell>
        </row>
        <row r="3712">
          <cell r="A3712" t="str">
            <v>C048153</v>
          </cell>
          <cell r="B3712">
            <v>5320</v>
          </cell>
          <cell r="D3712" t="str">
            <v>RE Obtain ROW-BS South Nantucket</v>
          </cell>
          <cell r="E3712" t="str">
            <v>P_Blanket Project Electric MA</v>
          </cell>
          <cell r="G3712" t="str">
            <v>NONE</v>
          </cell>
          <cell r="H3712" t="str">
            <v>NONE</v>
          </cell>
          <cell r="M3712" t="str">
            <v>Specific</v>
          </cell>
          <cell r="O3712" t="str">
            <v>open</v>
          </cell>
          <cell r="R3712">
            <v>41325</v>
          </cell>
          <cell r="S3712" t="str">
            <v>tupperj</v>
          </cell>
          <cell r="U3712" t="str">
            <v>Real Estate Dept. - Obtain right-of-way - Bay State South (Nantucket)</v>
          </cell>
          <cell r="V3712" t="str">
            <v xml:space="preserve">  </v>
          </cell>
          <cell r="W3712" t="str">
            <v xml:space="preserve">  </v>
          </cell>
          <cell r="X3712" t="str">
            <v>RE-NE South</v>
          </cell>
          <cell r="Y3712" t="str">
            <v>35515320E</v>
          </cell>
          <cell r="Z3712" t="str">
            <v>MAE1000 - MA Electric Distribution PC</v>
          </cell>
          <cell r="AA3712" t="str">
            <v>NONE</v>
          </cell>
          <cell r="AB3712" t="str">
            <v>LAND AND LAND RIGHTS - MA NANTUCKET</v>
          </cell>
          <cell r="AC3712" t="str">
            <v>A0 C0 X0</v>
          </cell>
          <cell r="AE3712">
            <v>1</v>
          </cell>
          <cell r="AF3712" t="str">
            <v>1</v>
          </cell>
          <cell r="AG3712">
            <v>41337</v>
          </cell>
          <cell r="AH3712">
            <v>15500</v>
          </cell>
        </row>
        <row r="3713">
          <cell r="A3713" t="str">
            <v>C048156</v>
          </cell>
          <cell r="B3713">
            <v>5310</v>
          </cell>
          <cell r="D3713" t="str">
            <v>Hubbardston Road Rehab &amp; Pole Reloc</v>
          </cell>
          <cell r="E3713" t="str">
            <v>P_Electric Distribution Line MA</v>
          </cell>
          <cell r="G3713" t="str">
            <v>NONE</v>
          </cell>
          <cell r="H3713" t="str">
            <v>NONE</v>
          </cell>
          <cell r="I3713" t="str">
            <v>PATTERSON, JAMES</v>
          </cell>
          <cell r="M3713" t="str">
            <v>Specific</v>
          </cell>
          <cell r="O3713" t="str">
            <v>open</v>
          </cell>
          <cell r="R3713">
            <v>41326</v>
          </cell>
          <cell r="S3713" t="str">
            <v>moarka</v>
          </cell>
          <cell r="U3713" t="str">
            <v>Road rehabilitation &amp; pole relocation in Hubbardston, MA.  Est total is 200k but this req is for $15k for preliminary design.  Total costs and scope to be updated by Design upon design complete.  Work being done on 4 WR:  14456302, 14456313,14456323 &amp; 144</v>
          </cell>
          <cell r="V3713" t="str">
            <v xml:space="preserve">  </v>
          </cell>
          <cell r="W3713" t="str">
            <v xml:space="preserve">  </v>
          </cell>
          <cell r="X3713" t="str">
            <v>Asset Owner-Dist</v>
          </cell>
          <cell r="Y3713" t="str">
            <v>44655310E</v>
          </cell>
          <cell r="Z3713" t="str">
            <v>MAE1000 - MA Electric Distribution PC</v>
          </cell>
          <cell r="AA3713" t="str">
            <v>NONE</v>
          </cell>
          <cell r="AB3713" t="str">
            <v>MASS PLANT - MA 5310 - MAE1000</v>
          </cell>
          <cell r="AC3713" t="str">
            <v>A3 C1 X0</v>
          </cell>
          <cell r="AE3713">
            <v>1</v>
          </cell>
          <cell r="AF3713" t="str">
            <v>1</v>
          </cell>
          <cell r="AG3713">
            <v>41326</v>
          </cell>
          <cell r="AH3713">
            <v>15000</v>
          </cell>
        </row>
        <row r="3714">
          <cell r="A3714" t="str">
            <v>C048163</v>
          </cell>
          <cell r="B3714">
            <v>5310</v>
          </cell>
          <cell r="D3714" t="str">
            <v>DG Svc BSU 13.8kV (MA1426)</v>
          </cell>
          <cell r="E3714" t="str">
            <v>P_Electric Distribution Line MA</v>
          </cell>
          <cell r="G3714" t="str">
            <v>49</v>
          </cell>
          <cell r="H3714" t="str">
            <v>15</v>
          </cell>
          <cell r="J3714" t="str">
            <v>Statutory/Regulatory</v>
          </cell>
          <cell r="L3714" t="str">
            <v>Distributed Generation</v>
          </cell>
          <cell r="M3714" t="str">
            <v>Specific</v>
          </cell>
          <cell r="O3714" t="str">
            <v>open</v>
          </cell>
          <cell r="R3714">
            <v>41326</v>
          </cell>
          <cell r="S3714" t="str">
            <v>georgc</v>
          </cell>
          <cell r="U3714" t="str">
            <v>13.8kV dist service to Bridgewater State University MA-1426, Located off of Curve Street, Bridgewater, MA</v>
          </cell>
          <cell r="V3714" t="str">
            <v>3,000kW of PV Distributed Generation.</v>
          </cell>
          <cell r="W3714" t="str">
            <v xml:space="preserve">  </v>
          </cell>
          <cell r="X3714" t="str">
            <v>Asset Owner-Dist</v>
          </cell>
          <cell r="Y3714" t="str">
            <v>44655310E</v>
          </cell>
          <cell r="Z3714" t="str">
            <v>MAE1000 - MA Electric Distribution PC</v>
          </cell>
          <cell r="AA3714" t="str">
            <v>NONE</v>
          </cell>
          <cell r="AB3714" t="str">
            <v>MASS PLANT - MA 5310 - MAE1000</v>
          </cell>
          <cell r="AC3714" t="str">
            <v>A1 C0 X0</v>
          </cell>
          <cell r="AE3714">
            <v>1</v>
          </cell>
          <cell r="AF3714" t="str">
            <v>1</v>
          </cell>
          <cell r="AG3714">
            <v>41327</v>
          </cell>
          <cell r="AH3714">
            <v>194800</v>
          </cell>
        </row>
        <row r="3715">
          <cell r="A3715" t="str">
            <v>C048168</v>
          </cell>
          <cell r="B3715">
            <v>5310</v>
          </cell>
          <cell r="C3715" t="str">
            <v>Distribution - NE North</v>
          </cell>
          <cell r="D3715" t="str">
            <v>Monterey 1109W1 Blue Hill Rd</v>
          </cell>
          <cell r="E3715" t="str">
            <v>P_Electric Distribution Line MA</v>
          </cell>
          <cell r="G3715" t="str">
            <v>16</v>
          </cell>
          <cell r="H3715" t="str">
            <v>11</v>
          </cell>
          <cell r="I3715" t="str">
            <v>HALL, TIMOTHY</v>
          </cell>
          <cell r="J3715" t="str">
            <v>System Capacity &amp; Performance</v>
          </cell>
          <cell r="K3715" t="str">
            <v>D_Non-REP LINE OTHER</v>
          </cell>
          <cell r="L3715" t="str">
            <v>Reliability - Dist</v>
          </cell>
          <cell r="M3715" t="str">
            <v>Specific</v>
          </cell>
          <cell r="O3715" t="str">
            <v>open</v>
          </cell>
          <cell r="R3715">
            <v>41326</v>
          </cell>
          <cell r="S3715" t="str">
            <v>walshn</v>
          </cell>
          <cell r="U3715" t="str">
            <v xml:space="preserve">Refeed Blue Hill Rd., Monterey due to washed out road.  </v>
          </cell>
          <cell r="V3715" t="str">
            <v xml:space="preserve">  </v>
          </cell>
          <cell r="W3715" t="str">
            <v xml:space="preserve">  </v>
          </cell>
          <cell r="X3715" t="str">
            <v>Asset Owner-Dist</v>
          </cell>
          <cell r="Y3715" t="str">
            <v>44655310E</v>
          </cell>
          <cell r="Z3715" t="str">
            <v>MAE1000 - MA Electric Distribution PC</v>
          </cell>
          <cell r="AA3715" t="str">
            <v>NONE</v>
          </cell>
          <cell r="AB3715" t="str">
            <v>MASS PLANT - MA 5310 - MAE1000</v>
          </cell>
          <cell r="AC3715" t="str">
            <v>A2 C0 X0</v>
          </cell>
          <cell r="AE3715">
            <v>1</v>
          </cell>
          <cell r="AF3715" t="str">
            <v>1</v>
          </cell>
          <cell r="AG3715">
            <v>41431</v>
          </cell>
          <cell r="AH3715">
            <v>174000</v>
          </cell>
        </row>
        <row r="3716">
          <cell r="A3716" t="str">
            <v>C048198</v>
          </cell>
          <cell r="B3716">
            <v>5310</v>
          </cell>
          <cell r="D3716" t="str">
            <v>85 Harding St - Worcester, MA</v>
          </cell>
          <cell r="E3716" t="str">
            <v>P_Electric Distribution Line MA</v>
          </cell>
          <cell r="G3716" t="str">
            <v>NONE</v>
          </cell>
          <cell r="H3716" t="str">
            <v>NONE</v>
          </cell>
          <cell r="M3716" t="str">
            <v>Specific</v>
          </cell>
          <cell r="O3716" t="str">
            <v>open</v>
          </cell>
          <cell r="R3716">
            <v>41330</v>
          </cell>
          <cell r="S3716" t="str">
            <v>moarka</v>
          </cell>
          <cell r="U3716" t="str">
            <v>Residential &amp; commercial upgrade - 3000amps, requiring 750kVa transformer, switchgear and 2100ft of primary cable.  Cost est is $150k but this req is for $15k in preliminary design costs only.  Full scope and costs to be updated upon design  complete.  Se</v>
          </cell>
          <cell r="V3716" t="str">
            <v xml:space="preserve">  </v>
          </cell>
          <cell r="W3716" t="str">
            <v xml:space="preserve">  </v>
          </cell>
          <cell r="X3716" t="str">
            <v>Asset Owner-Dist</v>
          </cell>
          <cell r="Y3716" t="str">
            <v>44655310E</v>
          </cell>
          <cell r="Z3716" t="str">
            <v>MAE1000 - MA Electric Distribution PC</v>
          </cell>
          <cell r="AA3716" t="str">
            <v>NONE</v>
          </cell>
          <cell r="AB3716" t="str">
            <v>MASS PLANT - MA 5310 - MAE1000</v>
          </cell>
          <cell r="AC3716" t="str">
            <v>A1 C0 X0</v>
          </cell>
          <cell r="AE3716">
            <v>1</v>
          </cell>
          <cell r="AF3716" t="str">
            <v>1</v>
          </cell>
          <cell r="AG3716">
            <v>41332</v>
          </cell>
          <cell r="AH3716">
            <v>15000</v>
          </cell>
        </row>
        <row r="3717">
          <cell r="A3717" t="str">
            <v>C048199</v>
          </cell>
          <cell r="B3717">
            <v>5310</v>
          </cell>
          <cell r="D3717" t="str">
            <v>Risingdale 1109W2 Load Relief</v>
          </cell>
          <cell r="E3717" t="str">
            <v>P_Electric Distribution Line MA</v>
          </cell>
          <cell r="G3717" t="str">
            <v>NONE</v>
          </cell>
          <cell r="H3717" t="str">
            <v>NONE</v>
          </cell>
          <cell r="O3717" t="str">
            <v>cancelled</v>
          </cell>
          <cell r="R3717">
            <v>41330</v>
          </cell>
          <cell r="S3717" t="str">
            <v>saenzj</v>
          </cell>
          <cell r="U3717" t="str">
            <v>Transfer approximately 57A from the Risingdale 1109W2 to the 1109W1.</v>
          </cell>
          <cell r="V3717" t="str">
            <v xml:space="preserve">  </v>
          </cell>
          <cell r="W3717" t="str">
            <v xml:space="preserve">  </v>
          </cell>
          <cell r="X3717" t="str">
            <v>Ntwrk Strat-NE Elec</v>
          </cell>
          <cell r="Y3717" t="str">
            <v>40305310E</v>
          </cell>
          <cell r="Z3717" t="str">
            <v>MAE1000 - MA Electric Distribution PC</v>
          </cell>
          <cell r="AA3717" t="str">
            <v>NONE</v>
          </cell>
          <cell r="AB3717" t="str">
            <v>SUB #9 RISINGDALE, GREAT BARRINGTON</v>
          </cell>
          <cell r="AE3717">
            <v>0</v>
          </cell>
          <cell r="AK3717">
            <v>41491</v>
          </cell>
        </row>
        <row r="3718">
          <cell r="A3718" t="str">
            <v>C048239</v>
          </cell>
          <cell r="B3718">
            <v>5310</v>
          </cell>
          <cell r="C3718" t="str">
            <v>Massachusetts - West</v>
          </cell>
          <cell r="D3718" t="str">
            <v>Prospect St W4 &amp; W6 getaway replace</v>
          </cell>
          <cell r="E3718" t="str">
            <v>P_Electric Distribution Line MA</v>
          </cell>
          <cell r="F3718" t="str">
            <v>USSC-12-265 v3</v>
          </cell>
          <cell r="G3718" t="str">
            <v>49</v>
          </cell>
          <cell r="H3718" t="str">
            <v>25</v>
          </cell>
          <cell r="I3718" t="str">
            <v>ARTHUR, DAVID</v>
          </cell>
          <cell r="J3718" t="str">
            <v>Asset Condition</v>
          </cell>
          <cell r="K3718" t="str">
            <v>D_Non-REP LINE OTHER</v>
          </cell>
          <cell r="L3718" t="str">
            <v>Asset Replacement</v>
          </cell>
          <cell r="M3718" t="str">
            <v>Specific</v>
          </cell>
          <cell r="N3718" t="str">
            <v>UG Cable Replacements</v>
          </cell>
          <cell r="O3718" t="str">
            <v>open</v>
          </cell>
          <cell r="R3718">
            <v>41332</v>
          </cell>
          <cell r="S3718" t="str">
            <v>prifte</v>
          </cell>
          <cell r="U3718" t="str">
            <v>Replace W4 and W6 1970 XLPE UG getaway cables.  Approx 75'  of cable to be replaced for each getaway from substation terminal to distribution right-of-way pole with 1000 Cu EPR</v>
          </cell>
          <cell r="V3718" t="str">
            <v xml:space="preserve">  </v>
          </cell>
          <cell r="W3718" t="str">
            <v xml:space="preserve">  </v>
          </cell>
          <cell r="X3718" t="str">
            <v>Asset Owner-Dist</v>
          </cell>
          <cell r="Y3718" t="str">
            <v>44655310E</v>
          </cell>
          <cell r="Z3718" t="str">
            <v>MAE1000 - MA Electric Distribution PC</v>
          </cell>
          <cell r="AA3718" t="str">
            <v>27-Feb-13</v>
          </cell>
          <cell r="AB3718" t="str">
            <v>MASS PLANT - MA 5310 - MAE1000</v>
          </cell>
          <cell r="AC3718" t="str">
            <v>A1 C0 X0</v>
          </cell>
          <cell r="AE3718">
            <v>3</v>
          </cell>
          <cell r="AF3718" t="str">
            <v>3</v>
          </cell>
          <cell r="AG3718">
            <v>41605</v>
          </cell>
          <cell r="AH3718">
            <v>90000</v>
          </cell>
          <cell r="AI3718" t="str">
            <v>1.10</v>
          </cell>
          <cell r="AJ3718" t="str">
            <v>.90</v>
          </cell>
        </row>
        <row r="3719">
          <cell r="A3719" t="str">
            <v>C048249</v>
          </cell>
          <cell r="B3719">
            <v>5310</v>
          </cell>
          <cell r="D3719" t="str">
            <v>D911 CCR</v>
          </cell>
          <cell r="E3719" t="str">
            <v>P_Electric Transmission Line MA</v>
          </cell>
          <cell r="G3719" t="str">
            <v>45</v>
          </cell>
          <cell r="H3719" t="str">
            <v>26</v>
          </cell>
          <cell r="I3719" t="str">
            <v>DE LOUREIRO, GEORGE</v>
          </cell>
          <cell r="J3719" t="str">
            <v>Statutory/Regulatory</v>
          </cell>
          <cell r="K3719" t="str">
            <v>T_Clearance Strategy</v>
          </cell>
          <cell r="L3719" t="str">
            <v>Regulatory Requirement</v>
          </cell>
          <cell r="M3719" t="str">
            <v>Specific</v>
          </cell>
          <cell r="O3719" t="str">
            <v>open</v>
          </cell>
          <cell r="R3719">
            <v>41332</v>
          </cell>
          <cell r="S3719" t="str">
            <v>blanca</v>
          </cell>
          <cell r="U3719" t="str">
            <v>Conductor Clearance Refurbishment (CCR) of substandard spans on the D911 line (and taps) in Company 5310, in accordance with Strategy Paper SG163 and our response to NERC.</v>
          </cell>
          <cell r="V3719" t="str">
            <v>This funding project provides for a partial sanction of $100k DoA for preliminary engineering activities. Once a final scope of work is determined, final DoA will be requested.</v>
          </cell>
          <cell r="W3719" t="str">
            <v xml:space="preserve">  </v>
          </cell>
          <cell r="X3719" t="str">
            <v>Asset Owner-Trans</v>
          </cell>
          <cell r="Y3719" t="str">
            <v>44605310T</v>
          </cell>
          <cell r="Z3719" t="str">
            <v>FRT5000 - FR Transmission Profit Center</v>
          </cell>
          <cell r="AA3719" t="str">
            <v>NONE</v>
          </cell>
          <cell r="AB3719" t="str">
            <v>D911 DUPONT TO AMES 115KV</v>
          </cell>
          <cell r="AC3719" t="str">
            <v>A1 C0 X0</v>
          </cell>
          <cell r="AE3719">
            <v>1</v>
          </cell>
          <cell r="AF3719" t="str">
            <v>1</v>
          </cell>
          <cell r="AG3719">
            <v>41333</v>
          </cell>
          <cell r="AH3719">
            <v>100000</v>
          </cell>
        </row>
        <row r="3720">
          <cell r="A3720" t="str">
            <v>C048318</v>
          </cell>
          <cell r="B3720">
            <v>5310</v>
          </cell>
          <cell r="D3720" t="str">
            <v>Plainville-Replace 45 poles</v>
          </cell>
          <cell r="E3720" t="str">
            <v>P_Electric Distribution Line MA</v>
          </cell>
          <cell r="G3720" t="str">
            <v>34</v>
          </cell>
          <cell r="H3720" t="str">
            <v>11</v>
          </cell>
          <cell r="I3720" t="str">
            <v>MOKEY, MICHAEL</v>
          </cell>
          <cell r="J3720" t="str">
            <v>Non-Infrastructure</v>
          </cell>
          <cell r="K3720" t="str">
            <v>D_Non-REP LINE OTHER</v>
          </cell>
          <cell r="L3720" t="str">
            <v>Asset Replacement</v>
          </cell>
          <cell r="M3720" t="str">
            <v>Specific</v>
          </cell>
          <cell r="N3720" t="str">
            <v>OH Inspect &amp; Equip Replace</v>
          </cell>
          <cell r="O3720" t="str">
            <v>open</v>
          </cell>
          <cell r="R3720">
            <v>41334</v>
          </cell>
          <cell r="S3720" t="str">
            <v>thomp</v>
          </cell>
          <cell r="U3720" t="str">
            <v>Work associated with pole replacements by Verizon._x000D_
Perform transfers, etc after Verizon replaces the following poles in PLAINVILLE in Verizon set area:_x000D_
40' Poles  P4,5,6,8 South St.           45' Poles   P# 11,12, 13, 14, 17, 19, 20, 22, 23, 27, 28, 29,</v>
          </cell>
          <cell r="V3720" t="str">
            <v xml:space="preserve">  </v>
          </cell>
          <cell r="W3720" t="str">
            <v xml:space="preserve">  </v>
          </cell>
          <cell r="X3720" t="str">
            <v>Dist Design-NE South</v>
          </cell>
          <cell r="Y3720" t="str">
            <v>41105310E</v>
          </cell>
          <cell r="Z3720" t="str">
            <v>MAE1000 - MA Electric Distribution PC</v>
          </cell>
          <cell r="AA3720" t="str">
            <v>NONE</v>
          </cell>
          <cell r="AB3720" t="str">
            <v>MASS PLANT - MA 5310 - MAE1000</v>
          </cell>
          <cell r="AC3720" t="str">
            <v>A2 C0 X0</v>
          </cell>
          <cell r="AE3720">
            <v>1</v>
          </cell>
          <cell r="AF3720" t="str">
            <v>1</v>
          </cell>
          <cell r="AG3720">
            <v>41338</v>
          </cell>
          <cell r="AH3720">
            <v>247000</v>
          </cell>
        </row>
        <row r="3721">
          <cell r="A3721" t="str">
            <v>C048365</v>
          </cell>
          <cell r="B3721">
            <v>5310</v>
          </cell>
          <cell r="C3721" t="str">
            <v>Distribution - NE North</v>
          </cell>
          <cell r="D3721" t="str">
            <v>DOT#605146-Canal St. Recon, Salem</v>
          </cell>
          <cell r="E3721" t="str">
            <v>P_Electric Distribution Line MA</v>
          </cell>
          <cell r="G3721" t="str">
            <v>49</v>
          </cell>
          <cell r="H3721" t="str">
            <v>12</v>
          </cell>
          <cell r="I3721" t="str">
            <v>WYMAN, ANNE</v>
          </cell>
          <cell r="J3721" t="str">
            <v>Other</v>
          </cell>
          <cell r="K3721" t="str">
            <v>D_Non-REP LINE OTHER</v>
          </cell>
          <cell r="L3721" t="str">
            <v>Public Requirements</v>
          </cell>
          <cell r="M3721" t="str">
            <v>Specific</v>
          </cell>
          <cell r="O3721" t="str">
            <v>open</v>
          </cell>
          <cell r="R3721">
            <v>41337</v>
          </cell>
          <cell r="S3721" t="str">
            <v>wymana</v>
          </cell>
          <cell r="U3721" t="str">
            <v xml:space="preserve"> DOT project MHD#604146 Canal Street reconstruction in Salem.</v>
          </cell>
          <cell r="V3721" t="str">
            <v>Sanction from $15K to $70K from Julie Spaziano. Document attached details on the justification and scope tab.</v>
          </cell>
          <cell r="W3721" t="str">
            <v xml:space="preserve">  </v>
          </cell>
          <cell r="X3721" t="str">
            <v>Program Management</v>
          </cell>
          <cell r="Y3721" t="str">
            <v>60105310E</v>
          </cell>
          <cell r="Z3721" t="str">
            <v>MAE1000 - MA Electric Distribution PC</v>
          </cell>
          <cell r="AA3721" t="str">
            <v>04-Mar-13</v>
          </cell>
          <cell r="AB3721" t="str">
            <v>MASS PLANT - MA 5310 - MAE1000</v>
          </cell>
          <cell r="AC3721" t="str">
            <v>A1 C0 X0</v>
          </cell>
          <cell r="AE3721">
            <v>2</v>
          </cell>
          <cell r="AF3721" t="str">
            <v>2</v>
          </cell>
          <cell r="AG3721">
            <v>41705</v>
          </cell>
          <cell r="AH3721">
            <v>70000</v>
          </cell>
        </row>
        <row r="3722">
          <cell r="A3722" t="str">
            <v>C048373</v>
          </cell>
          <cell r="B3722">
            <v>5310</v>
          </cell>
          <cell r="D3722" t="str">
            <v>HOP13_Ejector Sewer Pump Replace</v>
          </cell>
          <cell r="E3722" t="str">
            <v>P_FAC Electric Capital MA</v>
          </cell>
          <cell r="G3722" t="str">
            <v>NONE</v>
          </cell>
          <cell r="H3722" t="str">
            <v>NONE</v>
          </cell>
          <cell r="M3722" t="str">
            <v>Specific</v>
          </cell>
          <cell r="O3722" t="str">
            <v>open</v>
          </cell>
          <cell r="R3722">
            <v>41337</v>
          </cell>
          <cell r="S3722" t="str">
            <v>mateikia</v>
          </cell>
          <cell r="U3722" t="str">
            <v xml:space="preserve">Not pumping needs a replacement. </v>
          </cell>
          <cell r="V3722" t="str">
            <v xml:space="preserve">  </v>
          </cell>
          <cell r="W3722" t="str">
            <v xml:space="preserve">  </v>
          </cell>
          <cell r="X3722" t="str">
            <v>Facilities Mgmt</v>
          </cell>
          <cell r="Y3722" t="str">
            <v>37005310E</v>
          </cell>
          <cell r="Z3722" t="str">
            <v>MAE1000 - MA Electric Distribution PC</v>
          </cell>
          <cell r="AA3722" t="str">
            <v>NONE</v>
          </cell>
          <cell r="AB3722" t="str">
            <v>SERVICE BLDG-245 SO MAIN STREET, HO</v>
          </cell>
          <cell r="AC3722" t="str">
            <v>A1 C0 X0</v>
          </cell>
          <cell r="AE3722">
            <v>2</v>
          </cell>
          <cell r="AF3722" t="str">
            <v>2</v>
          </cell>
          <cell r="AG3722">
            <v>41666</v>
          </cell>
          <cell r="AH3722">
            <v>12138</v>
          </cell>
        </row>
        <row r="3723">
          <cell r="A3723" t="str">
            <v>C048376</v>
          </cell>
          <cell r="B3723">
            <v>5310</v>
          </cell>
          <cell r="D3723" t="str">
            <v>RE Obtain ROW-Baystate West</v>
          </cell>
          <cell r="E3723" t="str">
            <v>P_Electric Distribution Line MA</v>
          </cell>
          <cell r="G3723" t="str">
            <v>NONE</v>
          </cell>
          <cell r="H3723" t="str">
            <v>NONE</v>
          </cell>
          <cell r="J3723" t="str">
            <v>Statutory/Regulatory</v>
          </cell>
          <cell r="L3723" t="str">
            <v>Land and Land Rights - Dist</v>
          </cell>
          <cell r="M3723" t="str">
            <v>Specific</v>
          </cell>
          <cell r="O3723" t="str">
            <v>cancelled</v>
          </cell>
          <cell r="R3723">
            <v>41338</v>
          </cell>
          <cell r="S3723" t="str">
            <v>tupperj</v>
          </cell>
          <cell r="U3723" t="str">
            <v>Real Estate Dept. - Obtain right-of-way - Baystate West</v>
          </cell>
          <cell r="V3723" t="str">
            <v xml:space="preserve">  </v>
          </cell>
          <cell r="W3723" t="str">
            <v xml:space="preserve">  </v>
          </cell>
          <cell r="X3723" t="str">
            <v>RE-NE North</v>
          </cell>
          <cell r="Y3723" t="str">
            <v>35525310E</v>
          </cell>
          <cell r="Z3723" t="str">
            <v>MAE1000 - MA Electric Distribution PC</v>
          </cell>
          <cell r="AA3723" t="str">
            <v>NONE</v>
          </cell>
          <cell r="AB3723" t="str">
            <v>LAND AND LAND RIGHTS - MA</v>
          </cell>
          <cell r="AE3723">
            <v>1</v>
          </cell>
          <cell r="AF3723" t="str">
            <v>1</v>
          </cell>
          <cell r="AG3723">
            <v>41338</v>
          </cell>
          <cell r="AH3723">
            <v>270000</v>
          </cell>
          <cell r="AK3723">
            <v>41649</v>
          </cell>
        </row>
        <row r="3724">
          <cell r="A3724" t="str">
            <v>C048377</v>
          </cell>
          <cell r="B3724">
            <v>5310</v>
          </cell>
          <cell r="D3724" t="str">
            <v>RE Obtain ROW-Banystate North</v>
          </cell>
          <cell r="E3724" t="str">
            <v>P_Electric Distribution Line MA</v>
          </cell>
          <cell r="G3724" t="str">
            <v>NONE</v>
          </cell>
          <cell r="H3724" t="str">
            <v>NONE</v>
          </cell>
          <cell r="J3724" t="str">
            <v>Statutory/Regulatory</v>
          </cell>
          <cell r="L3724" t="str">
            <v>Land and Land Rights - Dist</v>
          </cell>
          <cell r="M3724" t="str">
            <v>Specific</v>
          </cell>
          <cell r="O3724" t="str">
            <v>cancelled</v>
          </cell>
          <cell r="R3724">
            <v>41338</v>
          </cell>
          <cell r="S3724" t="str">
            <v>tupperj</v>
          </cell>
          <cell r="U3724" t="str">
            <v>Real Estate Dept. - Obtain right-of-way - Baystate North</v>
          </cell>
          <cell r="V3724" t="str">
            <v xml:space="preserve">  </v>
          </cell>
          <cell r="W3724" t="str">
            <v xml:space="preserve">  </v>
          </cell>
          <cell r="X3724" t="str">
            <v>RE-NE North</v>
          </cell>
          <cell r="Y3724" t="str">
            <v>35525310E</v>
          </cell>
          <cell r="Z3724" t="str">
            <v>MAE1000 - MA Electric Distribution PC</v>
          </cell>
          <cell r="AA3724" t="str">
            <v>NONE</v>
          </cell>
          <cell r="AB3724" t="str">
            <v>LAND AND LAND RIGHTS - MA</v>
          </cell>
          <cell r="AE3724">
            <v>1</v>
          </cell>
          <cell r="AF3724" t="str">
            <v>1</v>
          </cell>
          <cell r="AG3724">
            <v>41338</v>
          </cell>
          <cell r="AH3724">
            <v>270000</v>
          </cell>
          <cell r="AK3724">
            <v>41649</v>
          </cell>
        </row>
        <row r="3725">
          <cell r="A3725" t="str">
            <v>C048378</v>
          </cell>
          <cell r="B3725">
            <v>5310</v>
          </cell>
          <cell r="D3725" t="str">
            <v>RE Obtain ROW-Baystate South</v>
          </cell>
          <cell r="E3725" t="str">
            <v>P_Electric Distribution Line MA</v>
          </cell>
          <cell r="G3725" t="str">
            <v>NONE</v>
          </cell>
          <cell r="H3725" t="str">
            <v>NONE</v>
          </cell>
          <cell r="J3725" t="str">
            <v>Statutory/Regulatory</v>
          </cell>
          <cell r="L3725" t="str">
            <v>Land and Land Rights - Dist</v>
          </cell>
          <cell r="M3725" t="str">
            <v>Specific</v>
          </cell>
          <cell r="O3725" t="str">
            <v>cancelled</v>
          </cell>
          <cell r="R3725">
            <v>41338</v>
          </cell>
          <cell r="S3725" t="str">
            <v>tupperj</v>
          </cell>
          <cell r="U3725" t="str">
            <v>Real Estate Dept. - Obtain right-of-way - Baystate South</v>
          </cell>
          <cell r="V3725" t="str">
            <v xml:space="preserve">  </v>
          </cell>
          <cell r="W3725" t="str">
            <v xml:space="preserve">  </v>
          </cell>
          <cell r="X3725" t="str">
            <v>RE-NE South</v>
          </cell>
          <cell r="Y3725" t="str">
            <v>35515310E</v>
          </cell>
          <cell r="Z3725" t="str">
            <v>MAE1000 - MA Electric Distribution PC</v>
          </cell>
          <cell r="AA3725" t="str">
            <v>NONE</v>
          </cell>
          <cell r="AB3725" t="str">
            <v>LAND AND LAND RIGHTS - MA</v>
          </cell>
          <cell r="AE3725">
            <v>1</v>
          </cell>
          <cell r="AF3725" t="str">
            <v>1</v>
          </cell>
          <cell r="AG3725">
            <v>41338</v>
          </cell>
          <cell r="AH3725">
            <v>260000</v>
          </cell>
          <cell r="AK3725">
            <v>41649</v>
          </cell>
        </row>
        <row r="3726">
          <cell r="A3726" t="str">
            <v>C048383</v>
          </cell>
          <cell r="B3726">
            <v>5320</v>
          </cell>
          <cell r="D3726" t="str">
            <v>RE Obtain ROW-BS South Nantucket</v>
          </cell>
          <cell r="E3726" t="str">
            <v>P_Electric Distribution Line MA</v>
          </cell>
          <cell r="G3726" t="str">
            <v>NONE</v>
          </cell>
          <cell r="H3726" t="str">
            <v>NONE</v>
          </cell>
          <cell r="M3726" t="str">
            <v>Specific</v>
          </cell>
          <cell r="O3726" t="str">
            <v>open</v>
          </cell>
          <cell r="R3726">
            <v>41338</v>
          </cell>
          <cell r="S3726" t="str">
            <v>tupperj</v>
          </cell>
          <cell r="U3726" t="str">
            <v>Real Estate Dept. - Obtain Right-of-way - Bay State South (Nantucket)</v>
          </cell>
          <cell r="V3726" t="str">
            <v xml:space="preserve">  </v>
          </cell>
          <cell r="W3726" t="str">
            <v xml:space="preserve">  </v>
          </cell>
          <cell r="X3726" t="str">
            <v>RE-NE South</v>
          </cell>
          <cell r="Y3726" t="str">
            <v>35515320E</v>
          </cell>
          <cell r="Z3726" t="str">
            <v>MAE1000 - MA Electric Distribution PC</v>
          </cell>
          <cell r="AA3726" t="str">
            <v>NONE</v>
          </cell>
          <cell r="AB3726" t="str">
            <v>LAND AND LAND RIGHTS - MA NANTUCKET</v>
          </cell>
          <cell r="AC3726" t="str">
            <v>A0 C1 X0</v>
          </cell>
          <cell r="AE3726">
            <v>1</v>
          </cell>
          <cell r="AF3726" t="str">
            <v>1</v>
          </cell>
          <cell r="AG3726">
            <v>41338</v>
          </cell>
          <cell r="AH3726">
            <v>15500</v>
          </cell>
        </row>
        <row r="3727">
          <cell r="A3727" t="str">
            <v>C048407</v>
          </cell>
          <cell r="B3727">
            <v>5310</v>
          </cell>
          <cell r="D3727" t="str">
            <v>DG Svc Forestall MA-13195384</v>
          </cell>
          <cell r="E3727" t="str">
            <v>P_Electric Distribution Line MA</v>
          </cell>
          <cell r="G3727" t="str">
            <v>49</v>
          </cell>
          <cell r="H3727" t="str">
            <v>15</v>
          </cell>
          <cell r="J3727" t="str">
            <v>Statutory/Regulatory</v>
          </cell>
          <cell r="L3727" t="str">
            <v>Distributed Generation</v>
          </cell>
          <cell r="M3727" t="str">
            <v>Specific</v>
          </cell>
          <cell r="O3727" t="str">
            <v>open</v>
          </cell>
          <cell r="R3727">
            <v>41339</v>
          </cell>
          <cell r="S3727" t="str">
            <v>georgc</v>
          </cell>
          <cell r="U3727" t="str">
            <v xml:space="preserve">13.8kV dist service to Forestall Charlton LLC MA-13195384, 0 Bay Path Rd, Charlton, MA 01507 </v>
          </cell>
          <cell r="V3727" t="str">
            <v>950kW of PV Distributed Generation._x000D_
Associated with project #C048408, Flair One LLC MA-13195799, located at the same location from the same Point of Interconnection (POI). The cost of the junction point is carried in this project, with Flair One coming a</v>
          </cell>
          <cell r="W3727" t="str">
            <v xml:space="preserve">  </v>
          </cell>
          <cell r="X3727" t="str">
            <v>Asset Owner-Dist</v>
          </cell>
          <cell r="Y3727" t="str">
            <v>44655310E</v>
          </cell>
          <cell r="Z3727" t="str">
            <v>MAE1000 - MA Electric Distribution PC</v>
          </cell>
          <cell r="AA3727" t="str">
            <v>NONE</v>
          </cell>
          <cell r="AB3727" t="str">
            <v>MASS PLANT - MA 5310 - MAE1000</v>
          </cell>
          <cell r="AC3727" t="str">
            <v>A1 C0 X0</v>
          </cell>
          <cell r="AE3727">
            <v>1</v>
          </cell>
          <cell r="AF3727" t="str">
            <v>1</v>
          </cell>
          <cell r="AG3727">
            <v>41340</v>
          </cell>
          <cell r="AH3727">
            <v>154500</v>
          </cell>
        </row>
        <row r="3728">
          <cell r="A3728" t="str">
            <v>C048408</v>
          </cell>
          <cell r="B3728">
            <v>5310</v>
          </cell>
          <cell r="D3728" t="str">
            <v>DG Svc Flair One MA-13195799</v>
          </cell>
          <cell r="E3728" t="str">
            <v>P_Electric Distribution Line MA</v>
          </cell>
          <cell r="G3728" t="str">
            <v>49</v>
          </cell>
          <cell r="H3728" t="str">
            <v>15</v>
          </cell>
          <cell r="J3728" t="str">
            <v>Statutory/Regulatory</v>
          </cell>
          <cell r="L3728" t="str">
            <v>Distributed Generation</v>
          </cell>
          <cell r="M3728" t="str">
            <v>Specific</v>
          </cell>
          <cell r="O3728" t="str">
            <v>open</v>
          </cell>
          <cell r="R3728">
            <v>41339</v>
          </cell>
          <cell r="S3728" t="str">
            <v>georgc</v>
          </cell>
          <cell r="U3728" t="str">
            <v xml:space="preserve">13.8kV dist service to Flair One MA-13195799, 0 Bay Path Rd _x000D_
Charlton, MA 01507 </v>
          </cell>
          <cell r="V3728" t="str">
            <v>950kW of PV Distributed Generation._x000D_
Associated with project #C048407, MA-13195384, Forestall Charlton, located at the same location from the same Point of Interconnection (POI).</v>
          </cell>
          <cell r="W3728" t="str">
            <v xml:space="preserve">  </v>
          </cell>
          <cell r="X3728" t="str">
            <v>Asset Owner-Dist</v>
          </cell>
          <cell r="Y3728" t="str">
            <v>44655310E</v>
          </cell>
          <cell r="Z3728" t="str">
            <v>MAE1000 - MA Electric Distribution PC</v>
          </cell>
          <cell r="AA3728" t="str">
            <v>NONE</v>
          </cell>
          <cell r="AB3728" t="str">
            <v>MASS PLANT - MA 5310 - MAE1000</v>
          </cell>
          <cell r="AC3728" t="str">
            <v>A1 C0 X0</v>
          </cell>
          <cell r="AE3728">
            <v>1</v>
          </cell>
          <cell r="AF3728" t="str">
            <v>1</v>
          </cell>
          <cell r="AG3728">
            <v>41340</v>
          </cell>
          <cell r="AH3728">
            <v>128500</v>
          </cell>
        </row>
        <row r="3729">
          <cell r="A3729" t="str">
            <v>C048409</v>
          </cell>
          <cell r="B3729">
            <v>5310</v>
          </cell>
          <cell r="D3729" t="str">
            <v>DG Svc Grafton Wtr 13.8kV (MA2412)</v>
          </cell>
          <cell r="E3729" t="str">
            <v>P_Electric Distribution Line MA</v>
          </cell>
          <cell r="G3729" t="str">
            <v>49</v>
          </cell>
          <cell r="H3729" t="str">
            <v>15</v>
          </cell>
          <cell r="J3729" t="str">
            <v>Statutory/Regulatory</v>
          </cell>
          <cell r="L3729" t="str">
            <v>Distributed Generation</v>
          </cell>
          <cell r="M3729" t="str">
            <v>Specific</v>
          </cell>
          <cell r="O3729" t="str">
            <v>open</v>
          </cell>
          <cell r="R3729">
            <v>41340</v>
          </cell>
          <cell r="S3729" t="str">
            <v>georgc</v>
          </cell>
          <cell r="U3729" t="str">
            <v>13.8kV dist service to Grafton Water District MA-2412, 21 Follette Street Grafton, MA</v>
          </cell>
          <cell r="V3729" t="str">
            <v>1,450kW of PV Distributed Generation. This is a stand-alone Independent Power Producer (IPP).</v>
          </cell>
          <cell r="W3729" t="str">
            <v xml:space="preserve">  </v>
          </cell>
          <cell r="X3729" t="str">
            <v>Asset Owner-Dist</v>
          </cell>
          <cell r="Y3729" t="str">
            <v>44655310E</v>
          </cell>
          <cell r="Z3729" t="str">
            <v>MAE1000 - MA Electric Distribution PC</v>
          </cell>
          <cell r="AA3729" t="str">
            <v>NONE</v>
          </cell>
          <cell r="AB3729" t="str">
            <v>MASS PLANT - MA 5310 - MAE1000</v>
          </cell>
          <cell r="AC3729" t="str">
            <v>A1 C0 X0</v>
          </cell>
          <cell r="AE3729">
            <v>1</v>
          </cell>
          <cell r="AF3729" t="str">
            <v>1</v>
          </cell>
          <cell r="AG3729">
            <v>41340</v>
          </cell>
          <cell r="AH3729">
            <v>165700</v>
          </cell>
        </row>
        <row r="3730">
          <cell r="A3730" t="str">
            <v>C048490</v>
          </cell>
          <cell r="B3730">
            <v>5310</v>
          </cell>
          <cell r="D3730" t="str">
            <v>MIL_Training Cntr Roof-last payment</v>
          </cell>
          <cell r="E3730" t="str">
            <v>P_FAC Electric Capital MA</v>
          </cell>
          <cell r="G3730" t="str">
            <v>NONE</v>
          </cell>
          <cell r="H3730" t="str">
            <v>NONE</v>
          </cell>
          <cell r="I3730" t="str">
            <v>BURNS, PATRICK</v>
          </cell>
          <cell r="M3730" t="str">
            <v>Specific</v>
          </cell>
          <cell r="O3730" t="str">
            <v>open</v>
          </cell>
          <cell r="R3730">
            <v>41344</v>
          </cell>
          <cell r="S3730" t="str">
            <v>mateikia</v>
          </cell>
          <cell r="U3730" t="str">
            <v xml:space="preserve">Old project C040664 for Millbury Training Center roof was closed in 2012. There is one old invoice to pay for it.  </v>
          </cell>
          <cell r="V3730" t="str">
            <v>449 Southwest Cutoff, Worcester MA</v>
          </cell>
          <cell r="W3730" t="str">
            <v xml:space="preserve">  </v>
          </cell>
          <cell r="X3730" t="str">
            <v>Facilities Mgmt</v>
          </cell>
          <cell r="Y3730" t="str">
            <v>37005310E</v>
          </cell>
          <cell r="Z3730" t="str">
            <v>MAE1000 - MA Electric Distribution PC</v>
          </cell>
          <cell r="AA3730" t="str">
            <v>NONE</v>
          </cell>
          <cell r="AB3730" t="str">
            <v>MILLBURY TRAINING CENTER, MILLBURY</v>
          </cell>
          <cell r="AC3730" t="str">
            <v>A0 C1 X0</v>
          </cell>
          <cell r="AE3730">
            <v>1</v>
          </cell>
          <cell r="AF3730" t="str">
            <v>1</v>
          </cell>
          <cell r="AG3730">
            <v>41344</v>
          </cell>
          <cell r="AH3730">
            <v>18466</v>
          </cell>
        </row>
        <row r="3731">
          <cell r="A3731" t="str">
            <v>C048498</v>
          </cell>
          <cell r="B3731">
            <v>5310</v>
          </cell>
          <cell r="D3731" t="str">
            <v>NEDC13_Entrance Door Replacement</v>
          </cell>
          <cell r="E3731" t="str">
            <v>P_FAC Electric Capital MA</v>
          </cell>
          <cell r="G3731" t="str">
            <v>NONE</v>
          </cell>
          <cell r="H3731" t="str">
            <v>NONE</v>
          </cell>
          <cell r="M3731" t="str">
            <v>Specific</v>
          </cell>
          <cell r="O3731" t="str">
            <v>open</v>
          </cell>
          <cell r="R3731">
            <v>41344</v>
          </cell>
          <cell r="S3731" t="str">
            <v>mateikia</v>
          </cell>
          <cell r="U3731" t="str">
            <v xml:space="preserve">Replacing rotten entrance door. </v>
          </cell>
          <cell r="V3731" t="str">
            <v>NEDC- 1152 Main St., Whitinsville, MA 01588.</v>
          </cell>
          <cell r="W3731" t="str">
            <v xml:space="preserve">  </v>
          </cell>
          <cell r="X3731" t="str">
            <v>Facilities Mgmt</v>
          </cell>
          <cell r="Y3731" t="str">
            <v>37005310E</v>
          </cell>
          <cell r="Z3731" t="str">
            <v>MAE1000 - MA Electric Distribution PC</v>
          </cell>
          <cell r="AA3731" t="str">
            <v>NONE</v>
          </cell>
          <cell r="AB3731" t="str">
            <v>CONSOLIDATED WAREHSE FCLTY NORTHBRD</v>
          </cell>
          <cell r="AC3731" t="str">
            <v>A1 C0 X0</v>
          </cell>
          <cell r="AE3731">
            <v>1</v>
          </cell>
          <cell r="AF3731" t="str">
            <v>1</v>
          </cell>
          <cell r="AG3731">
            <v>41347</v>
          </cell>
          <cell r="AH3731">
            <v>15000</v>
          </cell>
        </row>
        <row r="3732">
          <cell r="A3732" t="str">
            <v>C048520</v>
          </cell>
          <cell r="B3732">
            <v>5310</v>
          </cell>
          <cell r="D3732" t="str">
            <v>DG Svc Twn Wendel, Adams St, Clinto</v>
          </cell>
          <cell r="E3732" t="str">
            <v>P_Electric Distribution Line MA</v>
          </cell>
          <cell r="G3732" t="str">
            <v>49</v>
          </cell>
          <cell r="H3732" t="str">
            <v>19</v>
          </cell>
          <cell r="M3732" t="str">
            <v>Specific</v>
          </cell>
          <cell r="O3732" t="str">
            <v>open</v>
          </cell>
          <cell r="R3732">
            <v>41346</v>
          </cell>
          <cell r="S3732" t="str">
            <v>teixei</v>
          </cell>
          <cell r="U3732" t="str">
            <v>Provide DG service to Town of Wendell located on Adams St. in Adams, MA (MA130 439 34)</v>
          </cell>
          <cell r="V3732" t="str">
            <v>There is an associated Substation project at Fitch Rd. Sub (C048523)</v>
          </cell>
          <cell r="W3732" t="str">
            <v xml:space="preserve">  </v>
          </cell>
          <cell r="X3732" t="str">
            <v>Asset Owner-Dist</v>
          </cell>
          <cell r="Y3732" t="str">
            <v>44655310E</v>
          </cell>
          <cell r="Z3732" t="str">
            <v>MAE1000 - MA Electric Distribution PC</v>
          </cell>
          <cell r="AA3732" t="str">
            <v>NONE</v>
          </cell>
          <cell r="AB3732" t="str">
            <v>MASS PLANT - MA 5310 - MAE1000</v>
          </cell>
          <cell r="AC3732" t="str">
            <v>A2 C0 X0</v>
          </cell>
          <cell r="AE3732">
            <v>1</v>
          </cell>
          <cell r="AF3732" t="str">
            <v>1</v>
          </cell>
          <cell r="AG3732">
            <v>41346</v>
          </cell>
          <cell r="AH3732">
            <v>415600</v>
          </cell>
        </row>
        <row r="3733">
          <cell r="A3733" t="str">
            <v>C048527</v>
          </cell>
          <cell r="B3733">
            <v>5310</v>
          </cell>
          <cell r="D3733" t="str">
            <v>Merrimac Valley Power Factor Improv</v>
          </cell>
          <cell r="E3733" t="str">
            <v>P_Electric Distribution Line MA</v>
          </cell>
          <cell r="G3733" t="str">
            <v>13</v>
          </cell>
          <cell r="H3733" t="str">
            <v>14</v>
          </cell>
          <cell r="J3733" t="str">
            <v>System Capacity &amp; Performance</v>
          </cell>
          <cell r="K3733" t="str">
            <v>D_Non-REP LINE OTHER</v>
          </cell>
          <cell r="L3733" t="str">
            <v>Reliability</v>
          </cell>
          <cell r="M3733" t="str">
            <v>Specific</v>
          </cell>
          <cell r="O3733" t="str">
            <v>cancelled</v>
          </cell>
          <cell r="R3733">
            <v>41346</v>
          </cell>
          <cell r="S3733" t="str">
            <v>thomp</v>
          </cell>
          <cell r="U3733" t="str">
            <v>Replace 29 fixed pole top capacitor banks with switched banks_x000D_
LOCATIONS:_x000D_
1200 kVAr @ P14 Mt. Pleasant St., Billerica  Control Program = Spring &amp; Fall_x000D_
  900 kVAr @ P38 Brick Kiln Rd., Billerica  Control Program = Spring &amp; Fall_x000D_
1200 kVAr @ P76 Boston Rd</v>
          </cell>
          <cell r="V3733" t="str">
            <v xml:space="preserve">  600 kVAr @ P134 Main St., N Haverhill  Control Program = Spring Only_x000D_
  600 kVAr @ P14 Hildreth St.,  N Haverhill  Control Program = Spring Only_x000D_
  900 kVAr @ P35 Primrose St., N Haverhill  Control Program = Spring Only_x000D_
  600 kVAr @ P10 Lawrence St., N</v>
          </cell>
          <cell r="W3733" t="str">
            <v xml:space="preserve">  </v>
          </cell>
          <cell r="X3733" t="str">
            <v>Dist Design-NE North</v>
          </cell>
          <cell r="Y3733" t="str">
            <v>41365310H</v>
          </cell>
          <cell r="Z3733" t="str">
            <v>MAE1000 - MA Electric Distribution PC</v>
          </cell>
          <cell r="AA3733" t="str">
            <v>13-Mar-13</v>
          </cell>
          <cell r="AB3733" t="str">
            <v>MASS PLANT - MA 5310 - MAE1000</v>
          </cell>
          <cell r="AE3733">
            <v>0</v>
          </cell>
          <cell r="AK3733">
            <v>41491</v>
          </cell>
        </row>
        <row r="3734">
          <cell r="A3734" t="str">
            <v>C048530</v>
          </cell>
          <cell r="B3734">
            <v>5310</v>
          </cell>
          <cell r="D3734" t="str">
            <v>DG Svc Naxamp Hubbardston MA-2149</v>
          </cell>
          <cell r="E3734" t="str">
            <v>P_Electric Distribution Line MA</v>
          </cell>
          <cell r="G3734" t="str">
            <v>49</v>
          </cell>
          <cell r="H3734" t="str">
            <v>19</v>
          </cell>
          <cell r="J3734" t="str">
            <v>Statutory/Regulatory</v>
          </cell>
          <cell r="L3734" t="str">
            <v>Distributed Generation</v>
          </cell>
          <cell r="M3734" t="str">
            <v>Specific</v>
          </cell>
          <cell r="O3734" t="str">
            <v>open</v>
          </cell>
          <cell r="R3734">
            <v>41346</v>
          </cell>
          <cell r="S3734" t="str">
            <v>teixei</v>
          </cell>
          <cell r="U3734" t="str">
            <v>Provide DG service to Nexamp, 20 Pitcherville Rd, Hubbardston (MA-2149)</v>
          </cell>
          <cell r="V3734" t="str">
            <v>There is an associated substation project for 3Vo at Westminster Sub</v>
          </cell>
          <cell r="W3734" t="str">
            <v xml:space="preserve">  </v>
          </cell>
          <cell r="X3734" t="str">
            <v>Asset Owner-Dist</v>
          </cell>
          <cell r="Y3734" t="str">
            <v>44655310E</v>
          </cell>
          <cell r="Z3734" t="str">
            <v>MAE1000 - MA Electric Distribution PC</v>
          </cell>
          <cell r="AA3734" t="str">
            <v>NONE</v>
          </cell>
          <cell r="AB3734" t="str">
            <v>MASS PLANT - MA 5310 - MAE1000</v>
          </cell>
          <cell r="AC3734" t="str">
            <v>A1 C0 X0</v>
          </cell>
          <cell r="AE3734">
            <v>1</v>
          </cell>
          <cell r="AF3734" t="str">
            <v>1</v>
          </cell>
          <cell r="AG3734">
            <v>41347</v>
          </cell>
          <cell r="AH3734">
            <v>373897</v>
          </cell>
        </row>
        <row r="3735">
          <cell r="A3735" t="str">
            <v>C048533</v>
          </cell>
          <cell r="B3735">
            <v>5310</v>
          </cell>
          <cell r="D3735" t="str">
            <v>North Shore Power Factor Improvemen</v>
          </cell>
          <cell r="E3735" t="str">
            <v>P_Electric Distribution Line MA</v>
          </cell>
          <cell r="G3735" t="str">
            <v>13</v>
          </cell>
          <cell r="H3735" t="str">
            <v>14</v>
          </cell>
          <cell r="J3735" t="str">
            <v>System Capacity &amp; Performance</v>
          </cell>
          <cell r="K3735" t="str">
            <v>D_Non-REP LINE OTHER</v>
          </cell>
          <cell r="L3735" t="str">
            <v>Asset Replacement</v>
          </cell>
          <cell r="M3735" t="str">
            <v>Specific</v>
          </cell>
          <cell r="O3735" t="str">
            <v>cancelled</v>
          </cell>
          <cell r="R3735">
            <v>41346</v>
          </cell>
          <cell r="S3735" t="str">
            <v>thomp</v>
          </cell>
          <cell r="U3735" t="str">
            <v>Replace 34 fixed pole top capacitor banks with switched banks_x000D_
LOCATIONS:_x000D_
  600 kVAr @ P54 Bridge St., Beverly  Control Program = Spring &amp; Fall_x000D_
  600 kVAr @ P2413 Elliott St., Beverly  Control Program = Spring &amp; Fall_x000D_
  600 kVAr @ P4064 Herrick St, Beve</v>
          </cell>
          <cell r="V3735" t="str">
            <v xml:space="preserve">  600 kVAr @ P5927 Winthrop St., Everett  Control Program = Fall Only_x000D_
  150 kVAr @ P407 Highland St., Everett  Control Program = Fall Only_x000D_
  600 kVAr @ P59 Lynnfield St., Lynn  Control Program = Fall Only_x000D_
  600 kVAr @ P119 Lynnfield St., Lynn  Control </v>
          </cell>
          <cell r="W3735" t="str">
            <v xml:space="preserve">  </v>
          </cell>
          <cell r="X3735" t="str">
            <v>Dist Design-NE North</v>
          </cell>
          <cell r="Y3735" t="str">
            <v>41365310H</v>
          </cell>
          <cell r="Z3735" t="str">
            <v>MAE1000 - MA Electric Distribution PC</v>
          </cell>
          <cell r="AA3735" t="str">
            <v>NONE</v>
          </cell>
          <cell r="AB3735" t="str">
            <v>MASS PLANT - MA 5310 - MAE1000</v>
          </cell>
          <cell r="AE3735">
            <v>0</v>
          </cell>
          <cell r="AK3735">
            <v>41491</v>
          </cell>
        </row>
        <row r="3736">
          <cell r="A3736" t="str">
            <v>C048537</v>
          </cell>
          <cell r="B3736">
            <v>5310</v>
          </cell>
          <cell r="D3736" t="str">
            <v>Central Div Power Factor Improvemen</v>
          </cell>
          <cell r="E3736" t="str">
            <v>P_Electric Distribution Line MA</v>
          </cell>
          <cell r="G3736" t="str">
            <v>13</v>
          </cell>
          <cell r="H3736" t="str">
            <v>14</v>
          </cell>
          <cell r="I3736" t="str">
            <v>BARYS, FRANCIS R</v>
          </cell>
          <cell r="J3736" t="str">
            <v>Asset Condition</v>
          </cell>
          <cell r="K3736" t="str">
            <v>D_Non-REP LINE OTHER</v>
          </cell>
          <cell r="L3736" t="str">
            <v>Asset Replacement</v>
          </cell>
          <cell r="M3736" t="str">
            <v>Specific</v>
          </cell>
          <cell r="O3736" t="str">
            <v>cancelled</v>
          </cell>
          <cell r="R3736">
            <v>41346</v>
          </cell>
          <cell r="S3736" t="str">
            <v>thomp</v>
          </cell>
          <cell r="U3736" t="str">
            <v>Replace 29 fixed pole top capacitor banks with switched banks_x000D_
LOCATIONS:_x000D_
  600 kVAr @ P48 Littleton Rd., Ayer  Control Program = Spring &amp; Fall_x000D_
  600 kVAr @ P45 Groton School Rd., Ayer  Control Program = Spring &amp; Fall_x000D_
1200 kVAr @ P146 Plantation St., W</v>
          </cell>
          <cell r="V3736" t="str">
            <v xml:space="preserve">LOCATIONS:_x000D_
  900 kVAr @ P32 Main St (S), Southbridge  Control Program = Spring &amp; Fall_x000D_
  600 kVAr @ P16 Southbridge Rd., Charlton  Control Program = Spring &amp; Fall_x000D_
  600 kVAr @ P144 Worcester St., Charlton  Control Program = Spring &amp; Fall_x000D_
</v>
          </cell>
          <cell r="W3736" t="str">
            <v xml:space="preserve">  </v>
          </cell>
          <cell r="X3736" t="str">
            <v>Dist Design-NE North</v>
          </cell>
          <cell r="Y3736" t="str">
            <v>41355310E</v>
          </cell>
          <cell r="Z3736" t="str">
            <v>MAE1000 - MA Electric Distribution PC</v>
          </cell>
          <cell r="AA3736" t="str">
            <v>NONE</v>
          </cell>
          <cell r="AB3736" t="str">
            <v>MASS PLANT - MA 5310 - MAE1000</v>
          </cell>
          <cell r="AE3736">
            <v>0</v>
          </cell>
          <cell r="AK3736">
            <v>41491</v>
          </cell>
        </row>
        <row r="3737">
          <cell r="A3737" t="str">
            <v>C048557</v>
          </cell>
          <cell r="B3737">
            <v>5310</v>
          </cell>
          <cell r="D3737" t="str">
            <v>Western Div Power Factor Improv</v>
          </cell>
          <cell r="E3737" t="str">
            <v>P_Electric Distribution Line MA</v>
          </cell>
          <cell r="G3737" t="str">
            <v>13</v>
          </cell>
          <cell r="H3737" t="str">
            <v>14</v>
          </cell>
          <cell r="I3737" t="str">
            <v>BARYS, FRANCIS R</v>
          </cell>
          <cell r="J3737" t="str">
            <v>Asset Condition</v>
          </cell>
          <cell r="K3737" t="str">
            <v>D_Non-REP LINE OTHER</v>
          </cell>
          <cell r="L3737" t="str">
            <v>Asset Replacement</v>
          </cell>
          <cell r="M3737" t="str">
            <v>Specific</v>
          </cell>
          <cell r="O3737" t="str">
            <v>cancelled</v>
          </cell>
          <cell r="R3737">
            <v>41346</v>
          </cell>
          <cell r="S3737" t="str">
            <v>thomp</v>
          </cell>
          <cell r="U3737" t="str">
            <v>Replace 55 fixed pole top capacitor banks with switched banks_x000D_
LOCATIONS:_x000D_
  600 kVAr @ P8 Valley Rd., Barre  Control Program = Spring &amp; Fall_x000D_
  600 kVAr @ R/W P42 (Arthur Ave?) Athol  Control Program = Spring &amp; Fall_x000D_
  300 kVAr @ PP33 Danl Shays Hiway, A</v>
          </cell>
          <cell r="V3737" t="str">
            <v xml:space="preserve">  600 kVAr @ P146 Rt 9, Northampton  Control Program = Fall Only_x000D_
1200 kVAr @ P11 Ryan Rd., Northampton  Control Program = Fall Only_x000D_
  600 kVAr @ P57 Mass Ave., N Adams  Control Program = Fall Only_x000D_
  600 kVAr @ P6 R/W Steiner Film, Williamstown  Control</v>
          </cell>
          <cell r="W3737" t="str">
            <v xml:space="preserve">  </v>
          </cell>
          <cell r="X3737" t="str">
            <v>Dist Design-NE North</v>
          </cell>
          <cell r="Y3737" t="str">
            <v>41355310E</v>
          </cell>
          <cell r="Z3737" t="str">
            <v>MAE1000 - MA Electric Distribution PC</v>
          </cell>
          <cell r="AA3737" t="str">
            <v>NONE</v>
          </cell>
          <cell r="AB3737" t="str">
            <v>MASS PLANT - MA 5310 - MAE1000</v>
          </cell>
          <cell r="AE3737">
            <v>0</v>
          </cell>
          <cell r="AK3737">
            <v>41491</v>
          </cell>
        </row>
        <row r="3738">
          <cell r="A3738" t="str">
            <v>C048558</v>
          </cell>
          <cell r="B3738">
            <v>5310</v>
          </cell>
          <cell r="D3738" t="str">
            <v>Mass N.H. Metering</v>
          </cell>
          <cell r="E3738" t="str">
            <v>P_Electric Distribution Line MA</v>
          </cell>
          <cell r="G3738" t="str">
            <v>49</v>
          </cell>
          <cell r="H3738" t="str">
            <v>&lt;Select a value&gt;</v>
          </cell>
          <cell r="M3738" t="str">
            <v>Specific</v>
          </cell>
          <cell r="O3738" t="str">
            <v>open</v>
          </cell>
          <cell r="R3738">
            <v>41346</v>
          </cell>
          <cell r="S3738" t="str">
            <v>barys</v>
          </cell>
          <cell r="U3738" t="str">
            <v>Install metering at two locations and a loadbreak switch at one location at the Mass/N.H. border.</v>
          </cell>
          <cell r="V3738" t="str">
            <v xml:space="preserve">  </v>
          </cell>
          <cell r="W3738" t="str">
            <v xml:space="preserve">  </v>
          </cell>
          <cell r="X3738" t="str">
            <v>Asset Owner-Trans</v>
          </cell>
          <cell r="Y3738" t="str">
            <v>44605310E</v>
          </cell>
          <cell r="Z3738" t="str">
            <v>MAE1000 - MA Electric Distribution PC</v>
          </cell>
          <cell r="AA3738" t="str">
            <v>NONE</v>
          </cell>
          <cell r="AB3738" t="str">
            <v>MASS PLANT - MA 5310 - MAE1000</v>
          </cell>
          <cell r="AC3738" t="str">
            <v>A4 C0 X0</v>
          </cell>
          <cell r="AE3738">
            <v>1</v>
          </cell>
          <cell r="AF3738" t="str">
            <v>1</v>
          </cell>
          <cell r="AG3738">
            <v>41347</v>
          </cell>
          <cell r="AH3738">
            <v>40000</v>
          </cell>
        </row>
        <row r="3739">
          <cell r="A3739" t="str">
            <v>C048571</v>
          </cell>
          <cell r="B3739">
            <v>5310</v>
          </cell>
          <cell r="D3739" t="str">
            <v>DG Svc Mass PV7 Leicester MA2182</v>
          </cell>
          <cell r="E3739" t="str">
            <v>P_Electric Distribution Line MA</v>
          </cell>
          <cell r="G3739" t="str">
            <v>49</v>
          </cell>
          <cell r="H3739" t="str">
            <v>19</v>
          </cell>
          <cell r="J3739" t="str">
            <v>Customer &amp; Public Requirements/Requests</v>
          </cell>
          <cell r="L3739" t="str">
            <v>Distributed Generation</v>
          </cell>
          <cell r="M3739" t="str">
            <v>Specific</v>
          </cell>
          <cell r="O3739" t="str">
            <v>cancelled</v>
          </cell>
          <cell r="R3739">
            <v>41346</v>
          </cell>
          <cell r="S3739" t="str">
            <v>teixei</v>
          </cell>
          <cell r="U3739" t="str">
            <v>Provide DG service to Mass PV7, 370 Auburn St., Leicester, MA (MA-2182)</v>
          </cell>
          <cell r="V3739" t="str">
            <v xml:space="preserve">  </v>
          </cell>
          <cell r="W3739" t="str">
            <v xml:space="preserve">  </v>
          </cell>
          <cell r="X3739" t="str">
            <v>Asset Owner-Dist</v>
          </cell>
          <cell r="Y3739" t="str">
            <v>44655310E</v>
          </cell>
          <cell r="Z3739" t="str">
            <v>MAE1000 - MA Electric Distribution PC</v>
          </cell>
          <cell r="AA3739" t="str">
            <v>NONE</v>
          </cell>
          <cell r="AB3739" t="str">
            <v>MASS PLANT - MA 5310 - MAE1000</v>
          </cell>
          <cell r="AE3739">
            <v>0</v>
          </cell>
          <cell r="AK3739">
            <v>41712</v>
          </cell>
        </row>
        <row r="3740">
          <cell r="A3740" t="str">
            <v>C048574</v>
          </cell>
          <cell r="B3740">
            <v>5310</v>
          </cell>
          <cell r="C3740" t="str">
            <v>Distribution - NE South</v>
          </cell>
          <cell r="D3740" t="str">
            <v>DOTR-MHD606386 Herman St.over Rt 79</v>
          </cell>
          <cell r="E3740" t="str">
            <v>P_Electric Distribution Line MA</v>
          </cell>
          <cell r="G3740" t="str">
            <v>NONE</v>
          </cell>
          <cell r="H3740" t="str">
            <v>11</v>
          </cell>
          <cell r="I3740" t="str">
            <v>Capobianco, Thomas</v>
          </cell>
          <cell r="J3740" t="str">
            <v>Non-Infrastructure</v>
          </cell>
          <cell r="K3740" t="str">
            <v>D_Non-REP LINE OTHER</v>
          </cell>
          <cell r="L3740" t="str">
            <v>Public Requirements</v>
          </cell>
          <cell r="M3740" t="str">
            <v>Specific</v>
          </cell>
          <cell r="O3740" t="str">
            <v>open</v>
          </cell>
          <cell r="R3740">
            <v>41347</v>
          </cell>
          <cell r="S3740" t="str">
            <v>capobi</v>
          </cell>
          <cell r="U3740" t="str">
            <v>DOTR-MHD606386 Herman St over Rt 79, Fall River. 50% Reimbursable MA DOT Project.  National Grid to install 2-S.O. Guys, 2-S.O. Anchors, Replace 2-single-6 pin xarms with 2 double dead end xarms.  Drop 3 primaries and 1 neutral 2 times for a 1 week durati</v>
          </cell>
          <cell r="V3740" t="str">
            <v>DOTR-MHD606386 Herman St over Rt 79, Fall River._x000D_
50% Reimbursable MA DOT Project.</v>
          </cell>
          <cell r="W3740" t="str">
            <v xml:space="preserve">  </v>
          </cell>
          <cell r="X3740" t="str">
            <v>Div Ops-NE Electric</v>
          </cell>
          <cell r="Y3740" t="str">
            <v>75005310E</v>
          </cell>
          <cell r="Z3740" t="str">
            <v>MAE1000 - MA Electric Distribution PC</v>
          </cell>
          <cell r="AA3740" t="str">
            <v>NONE</v>
          </cell>
          <cell r="AB3740" t="str">
            <v>MASS PLANT - MA 5310 - MAE1000</v>
          </cell>
          <cell r="AC3740" t="str">
            <v>A2 C0 X0</v>
          </cell>
          <cell r="AE3740">
            <v>2</v>
          </cell>
          <cell r="AF3740" t="str">
            <v>2</v>
          </cell>
          <cell r="AG3740">
            <v>41351</v>
          </cell>
          <cell r="AH3740">
            <v>76000</v>
          </cell>
        </row>
        <row r="3741">
          <cell r="A3741" t="str">
            <v>C048592</v>
          </cell>
          <cell r="B3741">
            <v>5310</v>
          </cell>
          <cell r="D3741" t="str">
            <v>Worcester 24W1 Getaway</v>
          </cell>
          <cell r="E3741" t="str">
            <v>P_Electric Distribution Line MA</v>
          </cell>
          <cell r="G3741" t="str">
            <v>49</v>
          </cell>
          <cell r="H3741" t="str">
            <v>12</v>
          </cell>
          <cell r="I3741" t="str">
            <v>HALL, TIMOTHY</v>
          </cell>
          <cell r="J3741" t="str">
            <v>Damage/Failure</v>
          </cell>
          <cell r="K3741" t="str">
            <v>D_Non-REP LINE OTHER</v>
          </cell>
          <cell r="L3741" t="str">
            <v>Damage/Failure</v>
          </cell>
          <cell r="M3741" t="str">
            <v>Specific</v>
          </cell>
          <cell r="O3741" t="str">
            <v>open</v>
          </cell>
          <cell r="R3741">
            <v>41348</v>
          </cell>
          <cell r="S3741" t="str">
            <v>walshn</v>
          </cell>
          <cell r="U3741" t="str">
            <v xml:space="preserve">  </v>
          </cell>
          <cell r="V3741" t="str">
            <v xml:space="preserve">  </v>
          </cell>
          <cell r="W3741" t="str">
            <v xml:space="preserve">  </v>
          </cell>
          <cell r="X3741" t="str">
            <v>Asset Owner-Dist</v>
          </cell>
          <cell r="Y3741" t="str">
            <v>44655310E</v>
          </cell>
          <cell r="Z3741" t="str">
            <v>MAE1000 - MA Electric Distribution PC</v>
          </cell>
          <cell r="AA3741" t="str">
            <v>NONE</v>
          </cell>
          <cell r="AB3741" t="str">
            <v>MASS PLANT - MA 5310 - MAE1000</v>
          </cell>
          <cell r="AC3741" t="str">
            <v>A1 C0 X0</v>
          </cell>
          <cell r="AE3741">
            <v>1</v>
          </cell>
          <cell r="AF3741" t="str">
            <v>1</v>
          </cell>
          <cell r="AG3741">
            <v>41348</v>
          </cell>
          <cell r="AH3741">
            <v>150000</v>
          </cell>
        </row>
        <row r="3742">
          <cell r="A3742" t="str">
            <v>C048619</v>
          </cell>
          <cell r="B3742">
            <v>5310</v>
          </cell>
          <cell r="D3742" t="str">
            <v>DG Svc Solventerra 13.2kV (MA1534)</v>
          </cell>
          <cell r="E3742" t="str">
            <v>P_Electric Distribution Line MA</v>
          </cell>
          <cell r="G3742" t="str">
            <v>49</v>
          </cell>
          <cell r="H3742" t="str">
            <v>15</v>
          </cell>
          <cell r="J3742" t="str">
            <v>Statutory/Regulatory</v>
          </cell>
          <cell r="L3742" t="str">
            <v>Distributed Generation</v>
          </cell>
          <cell r="M3742" t="str">
            <v>Specific</v>
          </cell>
          <cell r="O3742" t="str">
            <v>open</v>
          </cell>
          <cell r="R3742">
            <v>41352</v>
          </cell>
          <cell r="S3742" t="str">
            <v>georgc</v>
          </cell>
          <cell r="U3742" t="str">
            <v>13.2kV dist service to Solventerra  MA-1534, 69 Boston Road, Palmer, MA</v>
          </cell>
          <cell r="V3742" t="str">
            <v>1,000kW of PV Distributed Generation. This is a stand-alone Independent Power Producer (IPP).</v>
          </cell>
          <cell r="W3742" t="str">
            <v xml:space="preserve">  </v>
          </cell>
          <cell r="X3742" t="str">
            <v>Asset Owner-Dist</v>
          </cell>
          <cell r="Y3742" t="str">
            <v>44655310E</v>
          </cell>
          <cell r="Z3742" t="str">
            <v>MAE1000 - MA Electric Distribution PC</v>
          </cell>
          <cell r="AA3742" t="str">
            <v>21-Mar-13</v>
          </cell>
          <cell r="AB3742" t="str">
            <v>MASS PLANT - MA 5310 - MAE1000</v>
          </cell>
          <cell r="AC3742" t="str">
            <v>A0 C1 X0</v>
          </cell>
          <cell r="AE3742">
            <v>1</v>
          </cell>
          <cell r="AF3742" t="str">
            <v>1</v>
          </cell>
          <cell r="AG3742">
            <v>41352</v>
          </cell>
          <cell r="AH3742">
            <v>124900</v>
          </cell>
        </row>
        <row r="3743">
          <cell r="A3743" t="str">
            <v>C048645</v>
          </cell>
          <cell r="B3743">
            <v>5310</v>
          </cell>
          <cell r="D3743" t="str">
            <v>Purchase New 8MVA, 23kV Mobile Sub</v>
          </cell>
          <cell r="E3743" t="str">
            <v>P_Electric Distribution Sub MA</v>
          </cell>
          <cell r="F3743" t="str">
            <v>USSC-14-095</v>
          </cell>
          <cell r="G3743" t="str">
            <v>40</v>
          </cell>
          <cell r="H3743" t="str">
            <v>12</v>
          </cell>
          <cell r="I3743" t="str">
            <v>SHI, LIN</v>
          </cell>
          <cell r="J3743" t="str">
            <v>System Capacity &amp; Performance</v>
          </cell>
          <cell r="K3743" t="str">
            <v>D_Non-REP SUB OTHER</v>
          </cell>
          <cell r="L3743" t="str">
            <v>Reliability - Dist</v>
          </cell>
          <cell r="M3743" t="str">
            <v>Specific</v>
          </cell>
          <cell r="O3743" t="str">
            <v>open</v>
          </cell>
          <cell r="R3743">
            <v>41352</v>
          </cell>
          <cell r="S3743" t="str">
            <v>duarte</v>
          </cell>
          <cell r="U3743" t="str">
            <v>This is the purchase of a new mobile substation 8 MVA, 11.29kVx13.2kV to 13.2 kV x 4.4kV to be stored at Sutton MA._x000D_
2</v>
          </cell>
          <cell r="V3743" t="str">
            <v>This is the purchase of a new mobile substation 8 MVA, 11.29kVx13.2kV to 13.2 kV x 4.4kV to be stored at Sutton MA.</v>
          </cell>
          <cell r="W3743" t="str">
            <v xml:space="preserve">  </v>
          </cell>
          <cell r="X3743" t="str">
            <v>Asset Owner-Dist</v>
          </cell>
          <cell r="Y3743" t="str">
            <v>44655310E</v>
          </cell>
          <cell r="Z3743" t="str">
            <v>MAE1000 - MA Electric Distribution PC</v>
          </cell>
          <cell r="AA3743" t="str">
            <v>NONE</v>
          </cell>
          <cell r="AB3743" t="str">
            <v>MASS PLANT - MA 5310 - MAE1000</v>
          </cell>
          <cell r="AC3743" t="str">
            <v>A1 C0 X0</v>
          </cell>
          <cell r="AE3743">
            <v>3</v>
          </cell>
          <cell r="AF3743" t="str">
            <v>3</v>
          </cell>
          <cell r="AG3743">
            <v>41715</v>
          </cell>
          <cell r="AH3743">
            <v>1511000</v>
          </cell>
          <cell r="AI3743" t="str">
            <v>1.10</v>
          </cell>
          <cell r="AJ3743" t="str">
            <v>.90</v>
          </cell>
        </row>
        <row r="3744">
          <cell r="A3744" t="str">
            <v>C048646</v>
          </cell>
          <cell r="B3744">
            <v>5310</v>
          </cell>
          <cell r="D3744" t="str">
            <v>Mobile Refurbish MSID 7704</v>
          </cell>
          <cell r="E3744" t="str">
            <v>P_Electric Distribution Sub MA</v>
          </cell>
          <cell r="G3744" t="str">
            <v>NONE</v>
          </cell>
          <cell r="H3744" t="str">
            <v>&lt;Select a value&gt;</v>
          </cell>
          <cell r="I3744" t="str">
            <v>DUARTE,EILEEN</v>
          </cell>
          <cell r="J3744" t="str">
            <v>Asset Condition</v>
          </cell>
          <cell r="K3744" t="str">
            <v>D_Non-REP SUB OTHER</v>
          </cell>
          <cell r="L3744" t="str">
            <v>Asset Replacement</v>
          </cell>
          <cell r="M3744" t="str">
            <v>Specific</v>
          </cell>
          <cell r="N3744" t="str">
            <v>Substation Asset Replacement</v>
          </cell>
          <cell r="O3744" t="str">
            <v>initiated</v>
          </cell>
          <cell r="R3744">
            <v>41352</v>
          </cell>
          <cell r="S3744" t="str">
            <v>duarte</v>
          </cell>
          <cell r="T3744" t="str">
            <v>05/30/2014</v>
          </cell>
          <cell r="U3744" t="str">
            <v>This is a project to refurbish and upgrade with a protection control package MSID 7704 per the Mobile Substation and Mobile Transformer Strategy.</v>
          </cell>
          <cell r="V3744" t="str">
            <v>This is a project to refurbish and upgrade with a protection control package MSID 7704 per the Mobile Substation and Mobile Transformer Strategy.</v>
          </cell>
          <cell r="W3744" t="str">
            <v xml:space="preserve">  </v>
          </cell>
          <cell r="X3744" t="str">
            <v>Asset Management</v>
          </cell>
          <cell r="Y3744" t="str">
            <v>44505310E</v>
          </cell>
          <cell r="Z3744" t="str">
            <v>MAE1000 - MA Electric Distribution PC</v>
          </cell>
          <cell r="AA3744" t="str">
            <v>NONE</v>
          </cell>
          <cell r="AB3744" t="str">
            <v>MECO - MOBILE SUB #7704</v>
          </cell>
          <cell r="AC3744" t="str">
            <v>A0 C0 X0</v>
          </cell>
          <cell r="AE3744">
            <v>0</v>
          </cell>
        </row>
        <row r="3745">
          <cell r="A3745" t="str">
            <v>C048655</v>
          </cell>
          <cell r="B3745">
            <v>5310</v>
          </cell>
          <cell r="D3745" t="str">
            <v>Acq of MGP Property-Athol MA</v>
          </cell>
          <cell r="E3745" t="str">
            <v>P_Non-Utility Electric Property MA</v>
          </cell>
          <cell r="G3745" t="str">
            <v>NONE</v>
          </cell>
          <cell r="H3745" t="str">
            <v>NONE</v>
          </cell>
          <cell r="J3745" t="str">
            <v>Statutory/Regulatory</v>
          </cell>
          <cell r="L3745" t="str">
            <v>Land and Land Rights - Dist</v>
          </cell>
          <cell r="M3745" t="str">
            <v>Specific</v>
          </cell>
          <cell r="O3745" t="str">
            <v>open</v>
          </cell>
          <cell r="R3745">
            <v>41353</v>
          </cell>
          <cell r="S3745" t="str">
            <v>tupperj</v>
          </cell>
          <cell r="U3745" t="str">
            <v>For SIR Env Dept to purchase MGP property.</v>
          </cell>
          <cell r="V3745" t="str">
            <v xml:space="preserve">  </v>
          </cell>
          <cell r="W3745" t="str">
            <v xml:space="preserve">  </v>
          </cell>
          <cell r="X3745" t="str">
            <v>RE-NE North</v>
          </cell>
          <cell r="Y3745" t="str">
            <v>35525310E</v>
          </cell>
          <cell r="Z3745" t="str">
            <v>MAE1000 - MA Electric Distribution PC</v>
          </cell>
          <cell r="AA3745" t="str">
            <v>NONE</v>
          </cell>
          <cell r="AB3745" t="str">
            <v>LAND AND LAND RIGHTS - MA</v>
          </cell>
          <cell r="AC3745" t="str">
            <v>A0 C1 X0</v>
          </cell>
          <cell r="AE3745">
            <v>1</v>
          </cell>
          <cell r="AF3745" t="str">
            <v>1</v>
          </cell>
          <cell r="AG3745">
            <v>41353</v>
          </cell>
          <cell r="AH3745">
            <v>250000</v>
          </cell>
        </row>
        <row r="3746">
          <cell r="A3746" t="str">
            <v>C048659</v>
          </cell>
          <cell r="B3746">
            <v>5310</v>
          </cell>
          <cell r="D3746" t="str">
            <v>Acq. of MGP Property-Southbridge MA</v>
          </cell>
          <cell r="E3746" t="str">
            <v>P_Non-Utility Electric Property MA</v>
          </cell>
          <cell r="G3746" t="str">
            <v>NONE</v>
          </cell>
          <cell r="H3746" t="str">
            <v>NONE</v>
          </cell>
          <cell r="J3746" t="str">
            <v>Statutory/Regulatory</v>
          </cell>
          <cell r="L3746" t="str">
            <v>Land and Land Rights - Dist</v>
          </cell>
          <cell r="M3746" t="str">
            <v>Specific</v>
          </cell>
          <cell r="O3746" t="str">
            <v>open</v>
          </cell>
          <cell r="R3746">
            <v>41353</v>
          </cell>
          <cell r="S3746" t="str">
            <v>tupperj</v>
          </cell>
          <cell r="U3746" t="str">
            <v>For SIR Env Dept to purchase MGP property</v>
          </cell>
          <cell r="V3746" t="str">
            <v xml:space="preserve">  </v>
          </cell>
          <cell r="W3746" t="str">
            <v xml:space="preserve">  </v>
          </cell>
          <cell r="X3746" t="str">
            <v>RE-NE North</v>
          </cell>
          <cell r="Y3746" t="str">
            <v>35525310E</v>
          </cell>
          <cell r="Z3746" t="str">
            <v>MAE1000 - MA Electric Distribution PC</v>
          </cell>
          <cell r="AA3746" t="str">
            <v>NONE</v>
          </cell>
          <cell r="AB3746" t="str">
            <v>LAND AND LAND RIGHTS - MA</v>
          </cell>
          <cell r="AC3746" t="str">
            <v>A1 C0 X0</v>
          </cell>
          <cell r="AE3746">
            <v>1</v>
          </cell>
          <cell r="AF3746" t="str">
            <v>1</v>
          </cell>
          <cell r="AG3746">
            <v>41353</v>
          </cell>
          <cell r="AH3746">
            <v>35000</v>
          </cell>
        </row>
        <row r="3747">
          <cell r="A3747" t="str">
            <v>C048697</v>
          </cell>
          <cell r="B3747">
            <v>5310</v>
          </cell>
          <cell r="D3747" t="str">
            <v>DG Svc Sungen LLC 13.8kV (MA2096g)</v>
          </cell>
          <cell r="E3747" t="str">
            <v>P_Electric Distribution Sub MA</v>
          </cell>
          <cell r="G3747" t="str">
            <v>49</v>
          </cell>
          <cell r="H3747" t="str">
            <v>15</v>
          </cell>
          <cell r="M3747" t="str">
            <v>Specific</v>
          </cell>
          <cell r="O3747" t="str">
            <v>open</v>
          </cell>
          <cell r="R3747">
            <v>41358</v>
          </cell>
          <cell r="S3747" t="str">
            <v>georgc</v>
          </cell>
          <cell r="U3747" t="str">
            <v>13.8kV dist service to Sungen Fall River MA-2096g, Commerce Drive, Fall River, MA, 02720</v>
          </cell>
          <cell r="V3747" t="str">
            <v>950kW of PV Distributed Generation. This is a stand-alone Independent Power Producer (IPP)._x000D_
There is an additional 2,850kW of PV generation (MA-2096abc) associated with this project on a different parcel of land, with a planned interconnection to a separ</v>
          </cell>
          <cell r="W3747" t="str">
            <v xml:space="preserve">  </v>
          </cell>
          <cell r="X3747" t="str">
            <v>Asset Owner-Dist</v>
          </cell>
          <cell r="Y3747" t="str">
            <v>44655310E</v>
          </cell>
          <cell r="Z3747" t="str">
            <v>MAE1000 - MA Electric Distribution PC</v>
          </cell>
          <cell r="AA3747" t="str">
            <v>NONE</v>
          </cell>
          <cell r="AB3747" t="str">
            <v>MASS PLANT - MA 5310 - MAE1000</v>
          </cell>
          <cell r="AC3747" t="str">
            <v>A0 C0 X0</v>
          </cell>
          <cell r="AE3747">
            <v>1</v>
          </cell>
          <cell r="AF3747" t="str">
            <v>1</v>
          </cell>
          <cell r="AG3747">
            <v>41359</v>
          </cell>
          <cell r="AH3747">
            <v>155900</v>
          </cell>
        </row>
        <row r="3748">
          <cell r="A3748" t="str">
            <v>C048698</v>
          </cell>
          <cell r="B3748">
            <v>5310</v>
          </cell>
          <cell r="D3748" t="str">
            <v>Land Retirement-Oliver St Substa</v>
          </cell>
          <cell r="E3748" t="str">
            <v>P_Electric Distribution Sub MA</v>
          </cell>
          <cell r="G3748" t="str">
            <v>NONE</v>
          </cell>
          <cell r="H3748" t="str">
            <v>&lt;Select a value&gt;</v>
          </cell>
          <cell r="M3748" t="str">
            <v>Specific</v>
          </cell>
          <cell r="O3748" t="str">
            <v>open</v>
          </cell>
          <cell r="R3748">
            <v>41358</v>
          </cell>
          <cell r="S3748" t="str">
            <v>tupperj</v>
          </cell>
          <cell r="U3748" t="str">
            <v>Former Oliver Street Substation land retirement.  .12 acres of land sold to BC Shovel Works, LLC.  Purchase price $35,000.  Property location 13 Oliver Street, North Easton, MA.</v>
          </cell>
          <cell r="V3748" t="str">
            <v xml:space="preserve">  </v>
          </cell>
          <cell r="W3748" t="str">
            <v xml:space="preserve">  </v>
          </cell>
          <cell r="X3748" t="str">
            <v>RE-NE South</v>
          </cell>
          <cell r="Y3748" t="str">
            <v>35515310E</v>
          </cell>
          <cell r="Z3748" t="str">
            <v>MAE1000 - MA Electric Distribution PC</v>
          </cell>
          <cell r="AA3748" t="str">
            <v>NONE</v>
          </cell>
          <cell r="AB3748" t="str">
            <v>LAND AND LAND RIGHTS - MA</v>
          </cell>
          <cell r="AC3748" t="str">
            <v>A1 C0 X0</v>
          </cell>
          <cell r="AE3748">
            <v>1</v>
          </cell>
          <cell r="AF3748" t="str">
            <v>1</v>
          </cell>
          <cell r="AG3748">
            <v>41358</v>
          </cell>
          <cell r="AH3748">
            <v>0</v>
          </cell>
        </row>
        <row r="3749">
          <cell r="A3749" t="str">
            <v>C048797</v>
          </cell>
          <cell r="B3749">
            <v>5310</v>
          </cell>
          <cell r="D3749" t="str">
            <v>Ward Hill 23kV Work for T1 Replac</v>
          </cell>
          <cell r="E3749" t="str">
            <v>P_Electric Distribution Sub MA</v>
          </cell>
          <cell r="G3749" t="str">
            <v>NONE</v>
          </cell>
          <cell r="H3749" t="str">
            <v>NONE</v>
          </cell>
          <cell r="K3749" t="str">
            <v>D_Non-REP SUB OTHER</v>
          </cell>
          <cell r="L3749" t="str">
            <v>Asset Replacement</v>
          </cell>
          <cell r="M3749" t="str">
            <v>Specific</v>
          </cell>
          <cell r="O3749" t="str">
            <v>cancelled</v>
          </cell>
          <cell r="R3749">
            <v>41360</v>
          </cell>
          <cell r="S3749" t="str">
            <v>perico</v>
          </cell>
          <cell r="U3749" t="str">
            <v xml:space="preserve">- Replacement of the 1T23 Air Break Switch (23kV) with a 38 kV switch_x000D_
- New aluminum bus conductor (for switch connection)_x000D_
</v>
          </cell>
          <cell r="V3749" t="str">
            <v>This work is being conducted under the previously sanctions Ward Hill Xfmr Replacement Project C43104</v>
          </cell>
          <cell r="W3749" t="str">
            <v xml:space="preserve">  </v>
          </cell>
          <cell r="X3749" t="str">
            <v>Asset Owner-Dist</v>
          </cell>
          <cell r="Y3749" t="str">
            <v>44655310E</v>
          </cell>
          <cell r="Z3749" t="str">
            <v>MAE1000 - MA Electric Distribution PC</v>
          </cell>
          <cell r="AA3749" t="str">
            <v>NONE</v>
          </cell>
          <cell r="AB3749" t="str">
            <v>SUB #43 WARD HILL - OFF CROSS ROAD,</v>
          </cell>
          <cell r="AE3749">
            <v>0</v>
          </cell>
          <cell r="AK3749">
            <v>41360</v>
          </cell>
        </row>
        <row r="3750">
          <cell r="A3750" t="str">
            <v>C048830</v>
          </cell>
          <cell r="B3750">
            <v>5310</v>
          </cell>
          <cell r="D3750" t="str">
            <v>Westminster Business Pk UCD</v>
          </cell>
          <cell r="E3750" t="str">
            <v>P_Electric Distribution Line MA</v>
          </cell>
          <cell r="G3750" t="str">
            <v>49</v>
          </cell>
          <cell r="H3750" t="str">
            <v>17</v>
          </cell>
          <cell r="J3750" t="str">
            <v>Statutory/Regulatory</v>
          </cell>
          <cell r="K3750" t="str">
            <v>D_Non-REP LINE OTHER</v>
          </cell>
          <cell r="L3750" t="str">
            <v>New Business - Commercial</v>
          </cell>
          <cell r="M3750" t="str">
            <v>Specific</v>
          </cell>
          <cell r="O3750" t="str">
            <v>open</v>
          </cell>
          <cell r="R3750">
            <v>41361</v>
          </cell>
          <cell r="S3750" t="str">
            <v>moarka</v>
          </cell>
          <cell r="U3750" t="str">
            <v>Extend 3-PH UG power approx. 2,000 ft down Theodore Rd.  Est cost $125k, this req is for $15k in preliminary design.  Full costs and scope to be updated upon design complete.  See WR14554967 for addt'l detail.</v>
          </cell>
          <cell r="V3750" t="str">
            <v xml:space="preserve">  </v>
          </cell>
          <cell r="W3750" t="str">
            <v xml:space="preserve">  </v>
          </cell>
          <cell r="X3750" t="str">
            <v>Asset Owner-Dist</v>
          </cell>
          <cell r="Y3750" t="str">
            <v>44655310E</v>
          </cell>
          <cell r="Z3750" t="str">
            <v>MAE1000 - MA Electric Distribution PC</v>
          </cell>
          <cell r="AA3750" t="str">
            <v>NONE</v>
          </cell>
          <cell r="AB3750" t="str">
            <v>MASS PLANT - MA 5310 - MAE1000</v>
          </cell>
          <cell r="AC3750" t="str">
            <v>A3 C0 X0</v>
          </cell>
          <cell r="AE3750">
            <v>1</v>
          </cell>
          <cell r="AF3750" t="str">
            <v>1</v>
          </cell>
          <cell r="AG3750">
            <v>41369</v>
          </cell>
          <cell r="AH3750">
            <v>15000</v>
          </cell>
        </row>
        <row r="3751">
          <cell r="A3751" t="str">
            <v>C048832</v>
          </cell>
          <cell r="B3751">
            <v>5310</v>
          </cell>
          <cell r="D3751" t="str">
            <v>NBRO13_Contact Center Message board</v>
          </cell>
          <cell r="E3751" t="str">
            <v>P_FAC Electric Capital MA</v>
          </cell>
          <cell r="G3751" t="str">
            <v>NONE</v>
          </cell>
          <cell r="H3751" t="str">
            <v>NONE</v>
          </cell>
          <cell r="M3751" t="str">
            <v>Specific</v>
          </cell>
          <cell r="O3751" t="str">
            <v>open</v>
          </cell>
          <cell r="R3751">
            <v>41361</v>
          </cell>
          <cell r="S3751" t="str">
            <v>mateikia</v>
          </cell>
          <cell r="U3751" t="str">
            <v xml:space="preserve">Purchase and install message boards in the Contact Center at Northborough, MA which will improve service to customers through improved communication and situational awareness of call center personnel. </v>
          </cell>
          <cell r="V3751" t="str">
            <v>55 Bearfoot Rd., Northborough, MA 01532</v>
          </cell>
          <cell r="W3751" t="str">
            <v xml:space="preserve">  </v>
          </cell>
          <cell r="X3751" t="str">
            <v>Facilities Mgmt</v>
          </cell>
          <cell r="Y3751" t="str">
            <v>37005310E</v>
          </cell>
          <cell r="Z3751" t="str">
            <v>MAE1000 - MA Electric Distribution PC</v>
          </cell>
          <cell r="AA3751" t="str">
            <v>NONE</v>
          </cell>
          <cell r="AB3751" t="str">
            <v>CUSTOMER SERVICE CENTER-NORTHBORO</v>
          </cell>
          <cell r="AC3751" t="str">
            <v>A1 C0 X0</v>
          </cell>
          <cell r="AE3751">
            <v>1</v>
          </cell>
          <cell r="AF3751" t="str">
            <v>1</v>
          </cell>
          <cell r="AG3751">
            <v>41361</v>
          </cell>
          <cell r="AH3751">
            <v>50000</v>
          </cell>
        </row>
        <row r="3752">
          <cell r="A3752" t="str">
            <v>C048862</v>
          </cell>
          <cell r="B3752">
            <v>5310</v>
          </cell>
          <cell r="D3752" t="str">
            <v>Rockport Pump Station - Rockport MA</v>
          </cell>
          <cell r="E3752" t="str">
            <v>P_Electric Distribution Line MA</v>
          </cell>
          <cell r="G3752" t="str">
            <v>49</v>
          </cell>
          <cell r="H3752" t="str">
            <v>16</v>
          </cell>
          <cell r="J3752" t="str">
            <v>Statutory/Regulatory</v>
          </cell>
          <cell r="K3752" t="str">
            <v>D_Non-REP LINE OTHER</v>
          </cell>
          <cell r="L3752" t="str">
            <v>New Business - Commercial</v>
          </cell>
          <cell r="M3752" t="str">
            <v>Specific</v>
          </cell>
          <cell r="O3752" t="str">
            <v>cancelled</v>
          </cell>
          <cell r="R3752">
            <v>41362</v>
          </cell>
          <cell r="S3752" t="str">
            <v>moarka</v>
          </cell>
          <cell r="U3752" t="str">
            <v>New pump location appears to be near P.1642-13.  This will require approx 13 sections of OH upgrade to 3phase power from single phase.  Pole Line consists of 35'c4 poles, and will need to be upgraded to 40'c3 poles (13 poles).  Est cost is $175k, this req</v>
          </cell>
          <cell r="V3752" t="str">
            <v xml:space="preserve">  </v>
          </cell>
          <cell r="W3752" t="str">
            <v xml:space="preserve">  </v>
          </cell>
          <cell r="X3752" t="str">
            <v>Asset Owner-Dist</v>
          </cell>
          <cell r="Y3752" t="str">
            <v>44655310E</v>
          </cell>
          <cell r="Z3752" t="str">
            <v>MAE1000 - MA Electric Distribution PC</v>
          </cell>
          <cell r="AA3752" t="str">
            <v>NONE</v>
          </cell>
          <cell r="AB3752" t="str">
            <v>MASS PLANT - MA 5310 - MAE1000</v>
          </cell>
          <cell r="AE3752">
            <v>1</v>
          </cell>
          <cell r="AF3752" t="str">
            <v>1</v>
          </cell>
          <cell r="AG3752">
            <v>41369</v>
          </cell>
          <cell r="AH3752">
            <v>15000</v>
          </cell>
          <cell r="AK3752">
            <v>41718</v>
          </cell>
        </row>
        <row r="3753">
          <cell r="A3753" t="str">
            <v>C048865</v>
          </cell>
          <cell r="B3753">
            <v>5310</v>
          </cell>
          <cell r="D3753" t="str">
            <v>DOT - #606669 - Pow Wow Riverwalk</v>
          </cell>
          <cell r="E3753" t="str">
            <v>P_Electric Distribution Line MA</v>
          </cell>
          <cell r="G3753" t="str">
            <v>49</v>
          </cell>
          <cell r="H3753" t="str">
            <v>11</v>
          </cell>
          <cell r="I3753" t="str">
            <v>WYMAN, ANNE</v>
          </cell>
          <cell r="J3753" t="str">
            <v>Statutory/Regulatory</v>
          </cell>
          <cell r="K3753" t="str">
            <v>D_Non-REP LINE OTHER</v>
          </cell>
          <cell r="L3753" t="str">
            <v>Public Requirements</v>
          </cell>
          <cell r="M3753" t="str">
            <v>Specific</v>
          </cell>
          <cell r="O3753" t="str">
            <v>open</v>
          </cell>
          <cell r="R3753">
            <v>41362</v>
          </cell>
          <cell r="S3753" t="str">
            <v>wymana</v>
          </cell>
          <cell r="U3753" t="str">
            <v>Pre-Engineering for work associated with MHD#606669 - Pow Wow Riverwalk off Mill Street in Amesbury.</v>
          </cell>
          <cell r="V3753" t="str">
            <v xml:space="preserve">  </v>
          </cell>
          <cell r="W3753" t="str">
            <v xml:space="preserve">  </v>
          </cell>
          <cell r="X3753" t="str">
            <v>Program Management</v>
          </cell>
          <cell r="Y3753" t="str">
            <v>60105310E</v>
          </cell>
          <cell r="Z3753" t="str">
            <v>MAE1000 - MA Electric Distribution PC</v>
          </cell>
          <cell r="AA3753" t="str">
            <v>NONE</v>
          </cell>
          <cell r="AB3753" t="str">
            <v>MASS PLANT - MA 5310 - MAE1000</v>
          </cell>
          <cell r="AC3753" t="str">
            <v>A0 C0 X0</v>
          </cell>
          <cell r="AE3753">
            <v>2</v>
          </cell>
          <cell r="AF3753" t="str">
            <v>2</v>
          </cell>
          <cell r="AG3753">
            <v>41369</v>
          </cell>
          <cell r="AH3753">
            <v>15000</v>
          </cell>
        </row>
        <row r="3754">
          <cell r="A3754" t="str">
            <v>C048875</v>
          </cell>
          <cell r="B3754">
            <v>5310</v>
          </cell>
          <cell r="C3754" t="str">
            <v>Distribution - NE North</v>
          </cell>
          <cell r="D3754" t="str">
            <v>Little Rest Rd- New Fdr Position</v>
          </cell>
          <cell r="E3754" t="str">
            <v>P_Electric Distribution Sub MA</v>
          </cell>
          <cell r="F3754" t="str">
            <v>USSC-13-186 v2</v>
          </cell>
          <cell r="G3754" t="str">
            <v>49</v>
          </cell>
          <cell r="H3754" t="str">
            <v>22</v>
          </cell>
          <cell r="I3754" t="str">
            <v>KOODHATHINKAL,BINOY</v>
          </cell>
          <cell r="J3754" t="str">
            <v>System Capacity &amp; Performance</v>
          </cell>
          <cell r="L3754" t="str">
            <v>Load Relief</v>
          </cell>
          <cell r="M3754" t="str">
            <v>Specific</v>
          </cell>
          <cell r="O3754" t="str">
            <v>open</v>
          </cell>
          <cell r="R3754">
            <v>41362</v>
          </cell>
          <cell r="S3754" t="str">
            <v>teixei</v>
          </cell>
          <cell r="U3754" t="str">
            <v>Install new 13kV feeder position at Little Rest Rd Substation.</v>
          </cell>
          <cell r="V3754" t="str">
            <v>Thers ia associated D-Line project (C048876) and an associated NEP sub project (C048900)..</v>
          </cell>
          <cell r="W3754" t="str">
            <v xml:space="preserve">  </v>
          </cell>
          <cell r="X3754" t="str">
            <v>Asset Owner-Dist</v>
          </cell>
          <cell r="Y3754" t="str">
            <v>44655310E</v>
          </cell>
          <cell r="Z3754" t="str">
            <v>MAE1000 - MA Electric Distribution PC</v>
          </cell>
          <cell r="AA3754" t="str">
            <v>NONE</v>
          </cell>
          <cell r="AB3754" t="str">
            <v>SUB #516 LITTLE REST ROAD, WARREN</v>
          </cell>
          <cell r="AC3754" t="str">
            <v>A1 C0 X0</v>
          </cell>
          <cell r="AE3754">
            <v>3</v>
          </cell>
          <cell r="AF3754" t="str">
            <v>3</v>
          </cell>
          <cell r="AG3754">
            <v>41648</v>
          </cell>
          <cell r="AH3754">
            <v>904000</v>
          </cell>
          <cell r="AI3754" t="str">
            <v>1.10</v>
          </cell>
          <cell r="AJ3754" t="str">
            <v>,90</v>
          </cell>
        </row>
        <row r="3755">
          <cell r="A3755" t="str">
            <v>C048876</v>
          </cell>
          <cell r="B3755">
            <v>5310</v>
          </cell>
          <cell r="C3755" t="str">
            <v>Distribution - NE North</v>
          </cell>
          <cell r="D3755" t="str">
            <v>DG Svc Mass PV3 Warren MA-1882</v>
          </cell>
          <cell r="E3755" t="str">
            <v>P_Electric Distribution Line MA</v>
          </cell>
          <cell r="F3755" t="str">
            <v>USSC-13-186 v2</v>
          </cell>
          <cell r="G3755" t="str">
            <v>49</v>
          </cell>
          <cell r="H3755" t="str">
            <v>22</v>
          </cell>
          <cell r="I3755" t="str">
            <v>KOODHATHINKAL,BINOY</v>
          </cell>
          <cell r="J3755" t="str">
            <v>Statutory/Regulatory</v>
          </cell>
          <cell r="L3755" t="str">
            <v>Distributed Generation</v>
          </cell>
          <cell r="M3755" t="str">
            <v>Specific</v>
          </cell>
          <cell r="O3755" t="str">
            <v>open</v>
          </cell>
          <cell r="R3755">
            <v>41362</v>
          </cell>
          <cell r="S3755" t="str">
            <v>teixei</v>
          </cell>
          <cell r="U3755" t="str">
            <v>Provide distributed generation service to Mass PV3 LLC, Little Rest Rd., Warren, MA</v>
          </cell>
          <cell r="V3755" t="str">
            <v>There is an associated NEP substation project (C048900) and an associated MECo substation project (C048875).</v>
          </cell>
          <cell r="W3755" t="str">
            <v xml:space="preserve">  </v>
          </cell>
          <cell r="X3755" t="str">
            <v>Asset Owner-Dist</v>
          </cell>
          <cell r="Y3755" t="str">
            <v>44655310E</v>
          </cell>
          <cell r="Z3755" t="str">
            <v>MAE1000 - MA Electric Distribution PC</v>
          </cell>
          <cell r="AA3755" t="str">
            <v>NONE</v>
          </cell>
          <cell r="AB3755" t="str">
            <v>MASS PLANT - MA 5310 - MAE1000</v>
          </cell>
          <cell r="AC3755" t="str">
            <v>A2 C0 X0</v>
          </cell>
          <cell r="AE3755">
            <v>3</v>
          </cell>
          <cell r="AF3755" t="str">
            <v>3</v>
          </cell>
          <cell r="AG3755">
            <v>41648</v>
          </cell>
          <cell r="AH3755">
            <v>2015000</v>
          </cell>
          <cell r="AI3755" t="str">
            <v>1.10</v>
          </cell>
          <cell r="AJ3755" t="str">
            <v>,90</v>
          </cell>
        </row>
        <row r="3756">
          <cell r="A3756" t="str">
            <v>C048902</v>
          </cell>
          <cell r="B3756">
            <v>5310</v>
          </cell>
          <cell r="D3756" t="str">
            <v>DOT-#605121 Causeway Park, Salem</v>
          </cell>
          <cell r="E3756" t="str">
            <v>P_Electric Distribution Line MA</v>
          </cell>
          <cell r="G3756" t="str">
            <v>49</v>
          </cell>
          <cell r="H3756" t="str">
            <v>11</v>
          </cell>
          <cell r="I3756" t="str">
            <v>WYMAN, ANNE</v>
          </cell>
          <cell r="J3756" t="str">
            <v>Statutory/Regulatory</v>
          </cell>
          <cell r="K3756" t="str">
            <v>D_Non-REP LINE OTHER</v>
          </cell>
          <cell r="L3756" t="str">
            <v>Public Requirements</v>
          </cell>
          <cell r="M3756" t="str">
            <v>Specific</v>
          </cell>
          <cell r="O3756" t="str">
            <v>open</v>
          </cell>
          <cell r="R3756">
            <v>41365</v>
          </cell>
          <cell r="S3756" t="str">
            <v>wymana</v>
          </cell>
          <cell r="U3756" t="str">
            <v>Pre-Engineering for DOT#605121 - Causeway Park off Bridge Street in Salem.</v>
          </cell>
          <cell r="V3756" t="str">
            <v xml:space="preserve">  </v>
          </cell>
          <cell r="W3756" t="str">
            <v xml:space="preserve">  </v>
          </cell>
          <cell r="X3756" t="str">
            <v>Program Management</v>
          </cell>
          <cell r="Y3756" t="str">
            <v>60105310E</v>
          </cell>
          <cell r="Z3756" t="str">
            <v>MAE1000 - MA Electric Distribution PC</v>
          </cell>
          <cell r="AA3756" t="str">
            <v>NONE</v>
          </cell>
          <cell r="AB3756" t="str">
            <v>MASS PLANT - MA 5310 - MAE1000</v>
          </cell>
          <cell r="AC3756" t="str">
            <v>A1 C0 X0</v>
          </cell>
          <cell r="AE3756">
            <v>2</v>
          </cell>
          <cell r="AF3756" t="str">
            <v>2</v>
          </cell>
          <cell r="AG3756">
            <v>41369</v>
          </cell>
          <cell r="AH3756">
            <v>15000</v>
          </cell>
        </row>
        <row r="3757">
          <cell r="A3757" t="str">
            <v>C048904</v>
          </cell>
          <cell r="B3757">
            <v>5310</v>
          </cell>
          <cell r="D3757" t="str">
            <v>Bates - Replace W V2-LB Switch</v>
          </cell>
          <cell r="E3757" t="str">
            <v>P_Electric Distribution Sub MA</v>
          </cell>
          <cell r="G3757" t="str">
            <v>44</v>
          </cell>
          <cell r="H3757" t="str">
            <v>18</v>
          </cell>
          <cell r="I3757" t="str">
            <v>NEARY, ALEXANDER</v>
          </cell>
          <cell r="J3757" t="str">
            <v>Asset Condition</v>
          </cell>
          <cell r="K3757" t="str">
            <v>D_Non-REP SUB OTHER</v>
          </cell>
          <cell r="L3757" t="str">
            <v>Safety</v>
          </cell>
          <cell r="M3757" t="str">
            <v>Specific</v>
          </cell>
          <cell r="O3757" t="str">
            <v>open</v>
          </cell>
          <cell r="R3757">
            <v>41365</v>
          </cell>
          <cell r="S3757" t="str">
            <v>duarte</v>
          </cell>
          <cell r="T3757" t="str">
            <v>2015</v>
          </cell>
          <cell r="U3757" t="str">
            <v>The motor operated disconnect switches with the "whip" style design have a history of failing to operate properly during switching causing a potential hazardous situation. As a result of a recent failure of this switch to operate properly at our Mallory S</v>
          </cell>
          <cell r="V3757" t="str">
            <v>The motor operated disconnect switches with the "whip" style design have a history of failing to operate properly during switching causing a potential hazardous situation. As a result of a recent failure of this switch to operate properly at our Mallory S</v>
          </cell>
          <cell r="W3757" t="str">
            <v xml:space="preserve">  </v>
          </cell>
          <cell r="X3757" t="str">
            <v>Asset Owner-Trans</v>
          </cell>
          <cell r="Y3757" t="str">
            <v>44605310E</v>
          </cell>
          <cell r="Z3757" t="str">
            <v>MAE1000 - MA Electric Distribution PC</v>
          </cell>
          <cell r="AA3757" t="str">
            <v>NONE</v>
          </cell>
          <cell r="AB3757" t="str">
            <v>BATES ST SUB 14KV   115KV</v>
          </cell>
          <cell r="AC3757" t="str">
            <v>A1 C0 X0</v>
          </cell>
          <cell r="AE3757">
            <v>2</v>
          </cell>
          <cell r="AF3757" t="str">
            <v>2</v>
          </cell>
          <cell r="AG3757">
            <v>41366</v>
          </cell>
          <cell r="AH3757">
            <v>684000</v>
          </cell>
        </row>
        <row r="3758">
          <cell r="A3758" t="str">
            <v>C048907</v>
          </cell>
          <cell r="B3758">
            <v>5310</v>
          </cell>
          <cell r="D3758" t="str">
            <v>BRK14_Brockton Paving</v>
          </cell>
          <cell r="E3758" t="str">
            <v>P_FAC Electric Capital MA</v>
          </cell>
          <cell r="G3758" t="str">
            <v>NONE</v>
          </cell>
          <cell r="H3758" t="str">
            <v>NONE</v>
          </cell>
          <cell r="M3758" t="str">
            <v>Specific</v>
          </cell>
          <cell r="O3758" t="str">
            <v>open</v>
          </cell>
          <cell r="R3758">
            <v>41365</v>
          </cell>
          <cell r="S3758" t="str">
            <v>mateikia</v>
          </cell>
          <cell r="U3758" t="str">
            <v>Remove and replace deteriorationg asphalt.</v>
          </cell>
          <cell r="V3758" t="str">
            <v>100 East Ashland St., Brockton, MA 02301</v>
          </cell>
          <cell r="W3758" t="str">
            <v xml:space="preserve">  </v>
          </cell>
          <cell r="X3758" t="str">
            <v>Facilities Mgmt</v>
          </cell>
          <cell r="Y3758" t="str">
            <v>37005310E</v>
          </cell>
          <cell r="Z3758" t="str">
            <v>MAE1000 - MA Electric Distribution PC</v>
          </cell>
          <cell r="AA3758" t="str">
            <v>NONE</v>
          </cell>
          <cell r="AB3758" t="str">
            <v>MULBERRY STREET OPERATIONS BUILDING</v>
          </cell>
          <cell r="AC3758" t="str">
            <v>A1 C0 X0</v>
          </cell>
          <cell r="AE3758">
            <v>1</v>
          </cell>
          <cell r="AF3758" t="str">
            <v>1</v>
          </cell>
          <cell r="AG3758">
            <v>41365</v>
          </cell>
          <cell r="AH3758">
            <v>18225</v>
          </cell>
        </row>
        <row r="3759">
          <cell r="A3759" t="str">
            <v>C048917</v>
          </cell>
          <cell r="B3759">
            <v>5310</v>
          </cell>
          <cell r="D3759" t="str">
            <v>DG Svc Solventerra (MA1664/MA1665)</v>
          </cell>
          <cell r="E3759" t="str">
            <v>P_Electric Distribution Line MA</v>
          </cell>
          <cell r="G3759" t="str">
            <v>49</v>
          </cell>
          <cell r="H3759" t="str">
            <v>15</v>
          </cell>
          <cell r="J3759" t="str">
            <v>Statutory/Regulatory</v>
          </cell>
          <cell r="L3759" t="str">
            <v>Distributed Generation</v>
          </cell>
          <cell r="M3759" t="str">
            <v>Specific</v>
          </cell>
          <cell r="O3759" t="str">
            <v>open</v>
          </cell>
          <cell r="R3759">
            <v>41366</v>
          </cell>
          <cell r="S3759" t="str">
            <v>georgc</v>
          </cell>
          <cell r="U3759" t="str">
            <v>23kV dist service to Solventerra LLC MA-1664 &amp; MA-1665, 12 Orchard Road North Brookfield, MA 01535</v>
          </cell>
          <cell r="V3759" t="str">
            <v>2,000kW of PV Distributed Generation. This is a stand-alone Independent Power Producer (IPP).</v>
          </cell>
          <cell r="W3759" t="str">
            <v xml:space="preserve">  </v>
          </cell>
          <cell r="X3759" t="str">
            <v>Asset Owner-Dist</v>
          </cell>
          <cell r="Y3759" t="str">
            <v>44655310E</v>
          </cell>
          <cell r="Z3759" t="str">
            <v>MAE1000 - MA Electric Distribution PC</v>
          </cell>
          <cell r="AA3759" t="str">
            <v>NONE</v>
          </cell>
          <cell r="AB3759" t="str">
            <v>MASS PLANT - MA 5310 - MAE1000</v>
          </cell>
          <cell r="AC3759" t="str">
            <v>A1 C0 X0</v>
          </cell>
          <cell r="AE3759">
            <v>1</v>
          </cell>
          <cell r="AF3759" t="str">
            <v>1</v>
          </cell>
          <cell r="AG3759">
            <v>41379</v>
          </cell>
          <cell r="AH3759">
            <v>216000</v>
          </cell>
        </row>
        <row r="3760">
          <cell r="A3760" t="str">
            <v>C048937</v>
          </cell>
          <cell r="B3760">
            <v>5310</v>
          </cell>
          <cell r="D3760" t="str">
            <v>Tyngsboro 211 - Reconductor &amp; PTR</v>
          </cell>
          <cell r="E3760" t="str">
            <v>P_Electric Distribution Line MA</v>
          </cell>
          <cell r="G3760" t="str">
            <v>45</v>
          </cell>
          <cell r="H3760" t="str">
            <v>15</v>
          </cell>
          <cell r="I3760" t="str">
            <v>STOTIK, ADAM</v>
          </cell>
          <cell r="J3760" t="str">
            <v>System Capacity &amp; Performance</v>
          </cell>
          <cell r="K3760" t="str">
            <v>D_REP-Recloser Installations</v>
          </cell>
          <cell r="L3760" t="str">
            <v>Reliability - Dist</v>
          </cell>
          <cell r="M3760" t="str">
            <v>Specific</v>
          </cell>
          <cell r="N3760" t="str">
            <v>Recloser Installations</v>
          </cell>
          <cell r="O3760" t="str">
            <v>open</v>
          </cell>
          <cell r="R3760">
            <v>41367</v>
          </cell>
          <cell r="S3760" t="str">
            <v>stotia</v>
          </cell>
          <cell r="U3760" t="str">
            <v>211L2 has been selected as a poor performing feeder. Reconductor 7200' of open wire with spacer cable along Lakeview Ave, Tyngsboro and install a pole top recloser on Sherburne Ave, Tyngsboro.</v>
          </cell>
          <cell r="V3760" t="str">
            <v>Lakeview Ave, Tyngsboro &amp; Sherburne Ave, Tyngsboro.</v>
          </cell>
          <cell r="W3760" t="str">
            <v xml:space="preserve">  </v>
          </cell>
          <cell r="X3760" t="str">
            <v>Asset Owner-Dist</v>
          </cell>
          <cell r="Y3760" t="str">
            <v>44655310E</v>
          </cell>
          <cell r="Z3760" t="str">
            <v>MAE1000 - MA Electric Distribution PC</v>
          </cell>
          <cell r="AA3760" t="str">
            <v>01-Jul-13</v>
          </cell>
          <cell r="AB3760" t="str">
            <v>MASS PLANT - MA 5310 - MAE1000</v>
          </cell>
          <cell r="AC3760" t="str">
            <v>A1 C0 X0</v>
          </cell>
          <cell r="AE3760">
            <v>1</v>
          </cell>
          <cell r="AF3760" t="str">
            <v>1</v>
          </cell>
          <cell r="AG3760">
            <v>41369</v>
          </cell>
          <cell r="AH3760">
            <v>750000</v>
          </cell>
        </row>
        <row r="3761">
          <cell r="A3761" t="str">
            <v>C048966</v>
          </cell>
          <cell r="B3761">
            <v>5310</v>
          </cell>
          <cell r="C3761" t="str">
            <v>Massachusetts - West</v>
          </cell>
          <cell r="D3761" t="str">
            <v xml:space="preserve">Everett37 23kVWork forT1AB T2 </v>
          </cell>
          <cell r="E3761" t="str">
            <v>P_Electric Distribution Sub MA</v>
          </cell>
          <cell r="F3761" t="str">
            <v>USSC-13-262</v>
          </cell>
          <cell r="G3761" t="str">
            <v>40</v>
          </cell>
          <cell r="H3761" t="str">
            <v>30</v>
          </cell>
          <cell r="I3761" t="str">
            <v>CLANCY, JOHN</v>
          </cell>
          <cell r="J3761" t="str">
            <v>Asset Condition</v>
          </cell>
          <cell r="K3761" t="str">
            <v>D_Non-REP SUB OTHER</v>
          </cell>
          <cell r="L3761" t="str">
            <v>Asset Replacement</v>
          </cell>
          <cell r="M3761" t="str">
            <v>Specific</v>
          </cell>
          <cell r="N3761" t="str">
            <v>Substation Firming</v>
          </cell>
          <cell r="O3761" t="str">
            <v>open</v>
          </cell>
          <cell r="R3761">
            <v>41369</v>
          </cell>
          <cell r="S3761" t="str">
            <v>perico</v>
          </cell>
          <cell r="U3761" t="str">
            <v>23kV work associated with NEPCO project to replace 115/23kV transformers T1A B and T2</v>
          </cell>
          <cell r="V3761" t="str">
            <v xml:space="preserve">  </v>
          </cell>
          <cell r="W3761" t="str">
            <v xml:space="preserve">  </v>
          </cell>
          <cell r="X3761" t="str">
            <v>Asset Owner-Dist</v>
          </cell>
          <cell r="Y3761" t="str">
            <v>44655310E</v>
          </cell>
          <cell r="Z3761" t="str">
            <v>MAE1000 - MA Electric Distribution PC</v>
          </cell>
          <cell r="AA3761" t="str">
            <v>NONE</v>
          </cell>
          <cell r="AB3761" t="str">
            <v>SUB #37 EVERETT - WYLLIS AVENUE, EV</v>
          </cell>
          <cell r="AC3761" t="str">
            <v>A1 C0 X0</v>
          </cell>
          <cell r="AE3761">
            <v>3</v>
          </cell>
          <cell r="AF3761" t="str">
            <v>3</v>
          </cell>
          <cell r="AG3761">
            <v>41502</v>
          </cell>
          <cell r="AH3761">
            <v>100000</v>
          </cell>
          <cell r="AI3761" t="str">
            <v>1.10</v>
          </cell>
          <cell r="AJ3761" t="str">
            <v>.90</v>
          </cell>
        </row>
        <row r="3762">
          <cell r="A3762" t="str">
            <v>C048971</v>
          </cell>
          <cell r="B3762">
            <v>5310</v>
          </cell>
          <cell r="D3762" t="str">
            <v>MA Dist RAPR ARP</v>
          </cell>
          <cell r="E3762" t="str">
            <v>P_Electric Distribution Sub MA</v>
          </cell>
          <cell r="G3762" t="str">
            <v>39</v>
          </cell>
          <cell r="H3762" t="str">
            <v>14</v>
          </cell>
          <cell r="I3762" t="str">
            <v>DUARTE,EILEEN</v>
          </cell>
          <cell r="J3762" t="str">
            <v>Asset Condition</v>
          </cell>
          <cell r="K3762" t="str">
            <v>D_Non-REP SUB OTHER</v>
          </cell>
          <cell r="L3762" t="str">
            <v>Asset Replacement</v>
          </cell>
          <cell r="M3762" t="str">
            <v>Program</v>
          </cell>
          <cell r="O3762" t="str">
            <v>open</v>
          </cell>
          <cell r="R3762">
            <v>41369</v>
          </cell>
          <cell r="S3762" t="str">
            <v>duarte</v>
          </cell>
          <cell r="U3762" t="str">
            <v xml:space="preserve">This is the program to replace all distribution Remote Assess Pulse Recorders with modem-equipped meters per the approved strategy. </v>
          </cell>
          <cell r="V3762" t="str">
            <v xml:space="preserve">  </v>
          </cell>
          <cell r="W3762" t="str">
            <v xml:space="preserve">  </v>
          </cell>
          <cell r="X3762" t="str">
            <v>Asset Owner-Dist</v>
          </cell>
          <cell r="Y3762" t="str">
            <v>44655310E</v>
          </cell>
          <cell r="Z3762" t="str">
            <v>MAE1000 - MA Electric Distribution PC</v>
          </cell>
          <cell r="AA3762" t="str">
            <v>NONE</v>
          </cell>
          <cell r="AB3762" t="str">
            <v xml:space="preserve">COMPANY 5310 LEVEL ELECT DIST </v>
          </cell>
          <cell r="AC3762" t="str">
            <v>A3 C0 X0</v>
          </cell>
          <cell r="AE3762">
            <v>3</v>
          </cell>
          <cell r="AF3762" t="str">
            <v>3</v>
          </cell>
          <cell r="AG3762">
            <v>41369</v>
          </cell>
          <cell r="AH3762">
            <v>137500</v>
          </cell>
        </row>
        <row r="3763">
          <cell r="A3763" t="str">
            <v>C048977</v>
          </cell>
          <cell r="B3763">
            <v>5310</v>
          </cell>
          <cell r="D3763" t="str">
            <v>Worcester State Dorm &amp; Dining Hall</v>
          </cell>
          <cell r="E3763" t="str">
            <v>P_Electric Distribution Line MA</v>
          </cell>
          <cell r="G3763" t="str">
            <v>49</v>
          </cell>
          <cell r="H3763" t="str">
            <v>16</v>
          </cell>
          <cell r="I3763" t="str">
            <v>HALL, TIMOTHY</v>
          </cell>
          <cell r="J3763" t="str">
            <v>Statutory/Regulatory</v>
          </cell>
          <cell r="K3763" t="str">
            <v>D_Non-REP LINE OTHER</v>
          </cell>
          <cell r="L3763" t="str">
            <v>New Business - Commercial</v>
          </cell>
          <cell r="M3763" t="str">
            <v>Specific</v>
          </cell>
          <cell r="O3763" t="str">
            <v>open</v>
          </cell>
          <cell r="R3763">
            <v>41372</v>
          </cell>
          <cell r="S3763" t="str">
            <v>moarka</v>
          </cell>
          <cell r="U3763" t="str">
            <v xml:space="preserve">New dorm &amp; dining hall at Worcester State.  </v>
          </cell>
          <cell r="V3763" t="str">
            <v>Re-Sanction from $455K to $615K from Julie Spaziano. Sanction from $15K to $455,000 from Julie Spaziano. Document attached details on the justification and scope tab.</v>
          </cell>
          <cell r="W3763" t="str">
            <v xml:space="preserve">  </v>
          </cell>
          <cell r="X3763" t="str">
            <v>Asset Owner-Dist</v>
          </cell>
          <cell r="Y3763" t="str">
            <v>44655310E</v>
          </cell>
          <cell r="Z3763" t="str">
            <v>MAE1000 - MA Electric Distribution PC</v>
          </cell>
          <cell r="AA3763" t="str">
            <v>NONE</v>
          </cell>
          <cell r="AB3763" t="str">
            <v>MASS PLANT - MA 5310 - MAE1000</v>
          </cell>
          <cell r="AC3763" t="str">
            <v>A1 C0 X0</v>
          </cell>
          <cell r="AE3763">
            <v>3</v>
          </cell>
          <cell r="AF3763" t="str">
            <v>3</v>
          </cell>
          <cell r="AG3763">
            <v>41705</v>
          </cell>
          <cell r="AH3763">
            <v>615000</v>
          </cell>
        </row>
        <row r="3764">
          <cell r="A3764" t="str">
            <v>C049000</v>
          </cell>
          <cell r="B3764">
            <v>5310</v>
          </cell>
          <cell r="D3764" t="str">
            <v>DG Svc- K Arsenault W Brook. MA2103</v>
          </cell>
          <cell r="E3764" t="str">
            <v>P_Electric Distribution Line MA</v>
          </cell>
          <cell r="G3764" t="str">
            <v>49</v>
          </cell>
          <cell r="H3764" t="str">
            <v>15</v>
          </cell>
          <cell r="J3764" t="str">
            <v>Statutory/Regulatory</v>
          </cell>
          <cell r="L3764" t="str">
            <v>Distributed Generation</v>
          </cell>
          <cell r="M3764" t="str">
            <v>Specific</v>
          </cell>
          <cell r="O3764" t="str">
            <v>open</v>
          </cell>
          <cell r="R3764">
            <v>41372</v>
          </cell>
          <cell r="S3764" t="str">
            <v>teixei</v>
          </cell>
          <cell r="U3764" t="str">
            <v>Provide Distributed Generation service to Keith Arsenault, 94 Gilbert Rd., West Brookfield, MA (MA-2103)</v>
          </cell>
          <cell r="V3764" t="str">
            <v xml:space="preserve">  </v>
          </cell>
          <cell r="W3764" t="str">
            <v xml:space="preserve">  </v>
          </cell>
          <cell r="X3764" t="str">
            <v>Asset Owner-Dist</v>
          </cell>
          <cell r="Y3764" t="str">
            <v>44655310E</v>
          </cell>
          <cell r="Z3764" t="str">
            <v>MAE1000 - MA Electric Distribution PC</v>
          </cell>
          <cell r="AA3764" t="str">
            <v>NONE</v>
          </cell>
          <cell r="AB3764" t="str">
            <v>MASS PLANT - MA 5310 - MAE1000</v>
          </cell>
          <cell r="AC3764" t="str">
            <v>A1 C0 X1</v>
          </cell>
          <cell r="AE3764">
            <v>1</v>
          </cell>
          <cell r="AF3764" t="str">
            <v>1</v>
          </cell>
          <cell r="AG3764">
            <v>41373</v>
          </cell>
          <cell r="AH3764">
            <v>511350</v>
          </cell>
        </row>
        <row r="3765">
          <cell r="A3765" t="str">
            <v>C049001</v>
          </cell>
          <cell r="B3765">
            <v>5310</v>
          </cell>
          <cell r="D3765" t="str">
            <v>DG Svc Independence Solar (MA2575)</v>
          </cell>
          <cell r="E3765" t="str">
            <v>P_Electric Distribution Line MA</v>
          </cell>
          <cell r="G3765" t="str">
            <v>49</v>
          </cell>
          <cell r="H3765" t="str">
            <v>15</v>
          </cell>
          <cell r="J3765" t="str">
            <v>Statutory/Regulatory</v>
          </cell>
          <cell r="L3765" t="str">
            <v>Distributed Generation</v>
          </cell>
          <cell r="M3765" t="str">
            <v>Specific</v>
          </cell>
          <cell r="O3765" t="str">
            <v>open</v>
          </cell>
          <cell r="R3765">
            <v>41372</v>
          </cell>
          <cell r="S3765" t="str">
            <v>georgc</v>
          </cell>
          <cell r="U3765" t="str">
            <v>13kV dist service to Independence Solar MA-2575, 139 Shuman Ave Stoughton, MA 02072</v>
          </cell>
          <cell r="V3765" t="str">
            <v>1,725kW of PV Distributed Generation. This is a stand-alone Independent Power Producer (IPP). This PV System will be connected to the 94W42 fed from the Parkview Substation.</v>
          </cell>
          <cell r="W3765" t="str">
            <v xml:space="preserve">  </v>
          </cell>
          <cell r="X3765" t="str">
            <v>Asset Owner-Dist</v>
          </cell>
          <cell r="Y3765" t="str">
            <v>44655310E</v>
          </cell>
          <cell r="Z3765" t="str">
            <v>MAE1000 - MA Electric Distribution PC</v>
          </cell>
          <cell r="AA3765" t="str">
            <v>08-Apr-13</v>
          </cell>
          <cell r="AB3765" t="str">
            <v>MASS PLANT - MA 5310 - MAE1000</v>
          </cell>
          <cell r="AC3765" t="str">
            <v>A1 C0 X0</v>
          </cell>
          <cell r="AE3765">
            <v>1</v>
          </cell>
          <cell r="AF3765" t="str">
            <v>1</v>
          </cell>
          <cell r="AG3765">
            <v>41373</v>
          </cell>
          <cell r="AH3765">
            <v>135100</v>
          </cell>
        </row>
        <row r="3766">
          <cell r="A3766" t="str">
            <v>C049019</v>
          </cell>
          <cell r="B3766">
            <v>5310</v>
          </cell>
          <cell r="C3766" t="str">
            <v>Distribution - NE South</v>
          </cell>
          <cell r="D3766" t="str">
            <v>Water St 910W25 - Recond Plain St</v>
          </cell>
          <cell r="E3766" t="str">
            <v>P_Electric Distribution Line MA</v>
          </cell>
          <cell r="G3766" t="str">
            <v>13</v>
          </cell>
          <cell r="H3766" t="str">
            <v>&lt;Select a value&gt;</v>
          </cell>
          <cell r="I3766" t="str">
            <v>MOKEY, MICHAEL</v>
          </cell>
          <cell r="J3766" t="str">
            <v>System Capacity &amp; Performance</v>
          </cell>
          <cell r="K3766" t="str">
            <v>D_Non-REP LINE OTHER</v>
          </cell>
          <cell r="L3766" t="str">
            <v>Reliability - Dist</v>
          </cell>
          <cell r="M3766" t="str">
            <v>Specific</v>
          </cell>
          <cell r="O3766" t="str">
            <v>open</v>
          </cell>
          <cell r="R3766">
            <v>41373</v>
          </cell>
          <cell r="S3766" t="str">
            <v>henryj</v>
          </cell>
          <cell r="U3766" t="str">
            <v>Install 0.9 miles of 3ph 477 AL Tree wire and miscellaneous OH equipment from p.71 Plain St. to p.6 Pelham St. Pembroke.  Remove 0.9 miles of 4/0 AL bare wire and miscellaneous OH equipment.</v>
          </cell>
          <cell r="V3766" t="str">
            <v xml:space="preserve">  </v>
          </cell>
          <cell r="W3766" t="str">
            <v xml:space="preserve">  </v>
          </cell>
          <cell r="X3766" t="str">
            <v>Asset Owner-Dist</v>
          </cell>
          <cell r="Y3766" t="str">
            <v>44655310E</v>
          </cell>
          <cell r="Z3766" t="str">
            <v>MAE1000 - MA Electric Distribution PC</v>
          </cell>
          <cell r="AA3766" t="str">
            <v>NONE</v>
          </cell>
          <cell r="AB3766" t="str">
            <v>MASS PLANT - MA 5310 - MAE1000</v>
          </cell>
          <cell r="AC3766" t="str">
            <v>A1 C0 X0</v>
          </cell>
          <cell r="AE3766">
            <v>1</v>
          </cell>
          <cell r="AF3766" t="str">
            <v>1</v>
          </cell>
          <cell r="AG3766">
            <v>41379</v>
          </cell>
          <cell r="AH3766">
            <v>240000</v>
          </cell>
        </row>
        <row r="3767">
          <cell r="A3767" t="str">
            <v>C049021</v>
          </cell>
          <cell r="B3767">
            <v>5310</v>
          </cell>
          <cell r="C3767" t="str">
            <v>Distribution - NE South</v>
          </cell>
          <cell r="D3767" t="str">
            <v>Water St 910W25 - Recon Standish St</v>
          </cell>
          <cell r="E3767" t="str">
            <v>P_Electric Distribution Line MA</v>
          </cell>
          <cell r="G3767" t="str">
            <v>13</v>
          </cell>
          <cell r="H3767" t="str">
            <v>&lt;Select a value&gt;</v>
          </cell>
          <cell r="I3767" t="str">
            <v>MOKEY, MICHAEL</v>
          </cell>
          <cell r="J3767" t="str">
            <v>System Capacity &amp; Performance</v>
          </cell>
          <cell r="K3767" t="str">
            <v>D_Non-REP LINE OTHER</v>
          </cell>
          <cell r="L3767" t="str">
            <v>Reliability - Dist</v>
          </cell>
          <cell r="M3767" t="str">
            <v>Specific</v>
          </cell>
          <cell r="O3767" t="str">
            <v>open</v>
          </cell>
          <cell r="R3767">
            <v>41373</v>
          </cell>
          <cell r="S3767" t="str">
            <v>henryj</v>
          </cell>
          <cell r="U3767" t="str">
            <v>Install 1.2 miles of 3ph 477 AL Tree wire and miscellaneous OH equipment from p.63 Forest St to p.31 Lake St in Pembroke.  Remove 1.2 miles of 3ph 4/0 AL bare wire and miscellaneous OH equipment.</v>
          </cell>
          <cell r="V3767" t="str">
            <v xml:space="preserve">  </v>
          </cell>
          <cell r="W3767" t="str">
            <v xml:space="preserve">  </v>
          </cell>
          <cell r="X3767" t="str">
            <v>Asset Owner-Dist</v>
          </cell>
          <cell r="Y3767" t="str">
            <v>44655310E</v>
          </cell>
          <cell r="Z3767" t="str">
            <v>MAE1000 - MA Electric Distribution PC</v>
          </cell>
          <cell r="AA3767" t="str">
            <v>NONE</v>
          </cell>
          <cell r="AB3767" t="str">
            <v>MASS PLANT - MA 5310 - MAE1000</v>
          </cell>
          <cell r="AC3767" t="str">
            <v>A1 C0 X0</v>
          </cell>
          <cell r="AE3767">
            <v>1</v>
          </cell>
          <cell r="AF3767" t="str">
            <v>1</v>
          </cell>
          <cell r="AG3767">
            <v>41379</v>
          </cell>
          <cell r="AH3767">
            <v>320000</v>
          </cell>
        </row>
        <row r="3768">
          <cell r="A3768" t="str">
            <v>C049022</v>
          </cell>
          <cell r="B3768">
            <v>5310</v>
          </cell>
          <cell r="D3768" t="str">
            <v>Mill St 912W75 - Recond South St.</v>
          </cell>
          <cell r="E3768" t="str">
            <v>P_Electric Distribution Sub MA</v>
          </cell>
          <cell r="G3768" t="str">
            <v>13</v>
          </cell>
          <cell r="H3768" t="str">
            <v>&lt;Select a value&gt;</v>
          </cell>
          <cell r="I3768" t="str">
            <v>HENRY, JOSEPH</v>
          </cell>
          <cell r="J3768" t="str">
            <v>System Capacity &amp; Performance</v>
          </cell>
          <cell r="K3768" t="str">
            <v>D_Non-REP LINE OTHER</v>
          </cell>
          <cell r="L3768" t="str">
            <v>Reliability - Dist</v>
          </cell>
          <cell r="M3768" t="str">
            <v>Specific</v>
          </cell>
          <cell r="O3768" t="str">
            <v>cancelled</v>
          </cell>
          <cell r="R3768">
            <v>41373</v>
          </cell>
          <cell r="S3768" t="str">
            <v>henryj</v>
          </cell>
          <cell r="U3768" t="str">
            <v>In Halifax, install 1.08 miles of 3ph 1/0 AL Tree wire and miscellaneous OH Equipment from p.8 to p.48 South St.  Install 0.66 miles of 2ph 1/0 AL Tree wire and miscellaneous OH equipment from p.48 to p.71 South St.  Remove 3ph and 2ph #4 and #6 conductor</v>
          </cell>
          <cell r="V3768" t="str">
            <v xml:space="preserve">  </v>
          </cell>
          <cell r="W3768" t="str">
            <v xml:space="preserve">  </v>
          </cell>
          <cell r="X3768" t="str">
            <v>Asset Owner-Dist</v>
          </cell>
          <cell r="Y3768" t="str">
            <v>44655310E</v>
          </cell>
          <cell r="Z3768" t="str">
            <v>MAE1000 - MA Electric Distribution PC</v>
          </cell>
          <cell r="AA3768" t="str">
            <v>09-Apr-13</v>
          </cell>
          <cell r="AB3768" t="str">
            <v>MASS PLANT - MA 5310 - MAE1000</v>
          </cell>
          <cell r="AE3768">
            <v>1</v>
          </cell>
          <cell r="AF3768" t="str">
            <v>1</v>
          </cell>
          <cell r="AG3768">
            <v>41376</v>
          </cell>
          <cell r="AH3768">
            <v>350000</v>
          </cell>
          <cell r="AK3768">
            <v>41465</v>
          </cell>
        </row>
        <row r="3769">
          <cell r="A3769" t="str">
            <v>C049023</v>
          </cell>
          <cell r="B3769">
            <v>5310</v>
          </cell>
          <cell r="C3769" t="str">
            <v>Distribution - NE North</v>
          </cell>
          <cell r="D3769" t="str">
            <v>78L3 Reconductor</v>
          </cell>
          <cell r="E3769" t="str">
            <v>P_Electric Distribution Line MA</v>
          </cell>
          <cell r="G3769" t="str">
            <v>41</v>
          </cell>
          <cell r="H3769" t="str">
            <v>15</v>
          </cell>
          <cell r="I3769" t="str">
            <v>HALL, TIMOTHY</v>
          </cell>
          <cell r="J3769" t="str">
            <v>System Capacity &amp; Performance</v>
          </cell>
          <cell r="K3769" t="str">
            <v>D_Non-REP LINE OTHER</v>
          </cell>
          <cell r="L3769" t="str">
            <v>Reliability - Dist</v>
          </cell>
          <cell r="M3769" t="str">
            <v>Specific</v>
          </cell>
          <cell r="O3769" t="str">
            <v>open</v>
          </cell>
          <cell r="R3769">
            <v>41373</v>
          </cell>
          <cell r="S3769" t="str">
            <v>stotia</v>
          </cell>
          <cell r="U3769" t="str">
            <v>Reconductor 7690' of bare open wire with spacer cable on the 78L3 between P. 1 1/2 Cross Rd, Dracut and P. 24 Old Rd, Dracut</v>
          </cell>
          <cell r="V3769" t="str">
            <v xml:space="preserve">  </v>
          </cell>
          <cell r="W3769" t="str">
            <v xml:space="preserve">  </v>
          </cell>
          <cell r="X3769" t="str">
            <v>Asset Owner-Dist</v>
          </cell>
          <cell r="Y3769" t="str">
            <v>44655310E</v>
          </cell>
          <cell r="Z3769" t="str">
            <v>MAE1000 - MA Electric Distribution PC</v>
          </cell>
          <cell r="AA3769" t="str">
            <v>NONE</v>
          </cell>
          <cell r="AB3769" t="str">
            <v>MASS PLANT - MA 5310 - MAE1000</v>
          </cell>
          <cell r="AC3769" t="str">
            <v>A1 C0 X0</v>
          </cell>
          <cell r="AE3769">
            <v>1</v>
          </cell>
          <cell r="AF3769" t="str">
            <v>1</v>
          </cell>
          <cell r="AG3769">
            <v>41376</v>
          </cell>
          <cell r="AH3769">
            <v>800000</v>
          </cell>
        </row>
        <row r="3770">
          <cell r="A3770" t="str">
            <v>C049024</v>
          </cell>
          <cell r="B3770">
            <v>5310</v>
          </cell>
          <cell r="D3770" t="str">
            <v>Water St 910W52-Recond Pleasant St.</v>
          </cell>
          <cell r="E3770" t="str">
            <v>P_Electric Distribution Line MA</v>
          </cell>
          <cell r="G3770" t="str">
            <v>13</v>
          </cell>
          <cell r="H3770" t="str">
            <v>&lt;Select a value&gt;</v>
          </cell>
          <cell r="I3770" t="str">
            <v>MOKEY, MICHAEL</v>
          </cell>
          <cell r="J3770" t="str">
            <v>System Capacity &amp; Performance</v>
          </cell>
          <cell r="K3770" t="str">
            <v>D_Non-REP LINE OTHER</v>
          </cell>
          <cell r="L3770" t="str">
            <v>Reliability - Dist</v>
          </cell>
          <cell r="M3770" t="str">
            <v>Specific</v>
          </cell>
          <cell r="O3770" t="str">
            <v>open</v>
          </cell>
          <cell r="R3770">
            <v>41373</v>
          </cell>
          <cell r="S3770" t="str">
            <v>henryj</v>
          </cell>
          <cell r="U3770" t="str">
            <v>Install 0.2 miles of 3ph 1/0 Tree wire from p.32 to p.1 Spring St.  Install 0.6 miles of 1ph 1/0 Tree wire from p.1 Spring St to p.57 Pleasant St.  Move existing covered wire to ptp's from p.57 Pleasant St. to p.1 Elm St.  Install 0.4 miles of 1ph 1/0 Tre</v>
          </cell>
          <cell r="V3770" t="str">
            <v xml:space="preserve">  </v>
          </cell>
          <cell r="W3770" t="str">
            <v xml:space="preserve">  </v>
          </cell>
          <cell r="X3770" t="str">
            <v>Asset Owner-Dist</v>
          </cell>
          <cell r="Y3770" t="str">
            <v>44655310E</v>
          </cell>
          <cell r="Z3770" t="str">
            <v>MAE1000 - MA Electric Distribution PC</v>
          </cell>
          <cell r="AA3770" t="str">
            <v>15-Apr-13</v>
          </cell>
          <cell r="AB3770" t="str">
            <v>MASS PLANT - MA 5310 - MAE1000</v>
          </cell>
          <cell r="AC3770" t="str">
            <v>A2 C0 X1</v>
          </cell>
          <cell r="AE3770">
            <v>1</v>
          </cell>
          <cell r="AF3770" t="str">
            <v>1</v>
          </cell>
          <cell r="AG3770">
            <v>41376</v>
          </cell>
          <cell r="AH3770">
            <v>235000</v>
          </cell>
        </row>
        <row r="3771">
          <cell r="A3771" t="str">
            <v>C049025</v>
          </cell>
          <cell r="B3771">
            <v>5310</v>
          </cell>
          <cell r="D3771" t="str">
            <v>WaterSt 910W52-Recon/Conv Taylor St</v>
          </cell>
          <cell r="E3771" t="str">
            <v>P_Electric Distribution Line MA</v>
          </cell>
          <cell r="G3771" t="str">
            <v>13</v>
          </cell>
          <cell r="H3771" t="str">
            <v>&lt;Select a value&gt;</v>
          </cell>
          <cell r="I3771" t="str">
            <v>MOKEY, MICHAEL</v>
          </cell>
          <cell r="J3771" t="str">
            <v>System Capacity &amp; Performance</v>
          </cell>
          <cell r="K3771" t="str">
            <v>D_Non-REP LINE OTHER</v>
          </cell>
          <cell r="L3771" t="str">
            <v>Reliability - Dist</v>
          </cell>
          <cell r="M3771" t="str">
            <v>Specific</v>
          </cell>
          <cell r="O3771" t="str">
            <v>open</v>
          </cell>
          <cell r="R3771">
            <v>41373</v>
          </cell>
          <cell r="S3771" t="str">
            <v>henryj</v>
          </cell>
          <cell r="U3771" t="str">
            <v>Install 1 mile of 1/0 AL Tree wire &amp; miscellaneous OH equipment then convert area.  Remove 1 mile of 2ph #6 Cu bare wire and miscellaneous OH equipment.</v>
          </cell>
          <cell r="V3771" t="str">
            <v xml:space="preserve">  </v>
          </cell>
          <cell r="W3771" t="str">
            <v xml:space="preserve">  </v>
          </cell>
          <cell r="X3771" t="str">
            <v>Asset Owner-Dist</v>
          </cell>
          <cell r="Y3771" t="str">
            <v>44655310E</v>
          </cell>
          <cell r="Z3771" t="str">
            <v>MAE1000 - MA Electric Distribution PC</v>
          </cell>
          <cell r="AA3771" t="str">
            <v>NONE</v>
          </cell>
          <cell r="AB3771" t="str">
            <v>MASS PLANT - MA 5310 - MAE1000</v>
          </cell>
          <cell r="AC3771" t="str">
            <v>A1 C0 X0</v>
          </cell>
          <cell r="AE3771">
            <v>1</v>
          </cell>
          <cell r="AF3771" t="str">
            <v>1</v>
          </cell>
          <cell r="AG3771">
            <v>41376</v>
          </cell>
          <cell r="AH3771">
            <v>235000</v>
          </cell>
        </row>
        <row r="3772">
          <cell r="A3772" t="str">
            <v>C049057</v>
          </cell>
          <cell r="B3772">
            <v>5310</v>
          </cell>
          <cell r="D3772" t="str">
            <v>Partners Health Care (Marlborough)</v>
          </cell>
          <cell r="E3772" t="str">
            <v>P_Electric Distribution Line MA</v>
          </cell>
          <cell r="G3772" t="str">
            <v>49</v>
          </cell>
          <cell r="H3772" t="str">
            <v>16</v>
          </cell>
          <cell r="I3772" t="str">
            <v>MOKEY, MICHAEL</v>
          </cell>
          <cell r="J3772" t="str">
            <v>Statutory/Regulatory</v>
          </cell>
          <cell r="K3772" t="str">
            <v>D_Non-REP LINE OTHER</v>
          </cell>
          <cell r="L3772" t="str">
            <v>New Business - Commercial</v>
          </cell>
          <cell r="M3772" t="str">
            <v>Specific</v>
          </cell>
          <cell r="O3772" t="str">
            <v>open</v>
          </cell>
          <cell r="R3772">
            <v>41374</v>
          </cell>
          <cell r="S3772" t="str">
            <v>jeffem</v>
          </cell>
          <cell r="U3772" t="str">
            <v xml:space="preserve">Second Feeder Service to the Customers proposed building at 435 Forest Street, Marlborough, MA and installation of primary metered service.  </v>
          </cell>
          <cell r="V3772" t="str">
            <v>Sanction from $15K to $605K from Julie Spaziano. Document attached details on the justification and scope tab.</v>
          </cell>
          <cell r="W3772" t="str">
            <v xml:space="preserve">  </v>
          </cell>
          <cell r="X3772" t="str">
            <v>Asset Owner-Dist</v>
          </cell>
          <cell r="Y3772" t="str">
            <v>44655310E</v>
          </cell>
          <cell r="Z3772" t="str">
            <v>MAE1000 - MA Electric Distribution PC</v>
          </cell>
          <cell r="AA3772" t="str">
            <v>NONE</v>
          </cell>
          <cell r="AB3772" t="str">
            <v>MASS PLANT - MA 5310 - MAE1000</v>
          </cell>
          <cell r="AC3772" t="str">
            <v>A3 C0 X0</v>
          </cell>
          <cell r="AE3772">
            <v>2</v>
          </cell>
          <cell r="AF3772" t="str">
            <v>2</v>
          </cell>
          <cell r="AG3772">
            <v>41717</v>
          </cell>
          <cell r="AH3772">
            <v>605000</v>
          </cell>
        </row>
        <row r="3773">
          <cell r="A3773" t="str">
            <v>C049059</v>
          </cell>
          <cell r="B3773">
            <v>5310</v>
          </cell>
          <cell r="D3773" t="str">
            <v>Cambridge St. Replace Cap Banks</v>
          </cell>
          <cell r="E3773" t="str">
            <v>P_Electric Distribution Sub MA</v>
          </cell>
          <cell r="G3773" t="str">
            <v>49</v>
          </cell>
          <cell r="H3773" t="str">
            <v>17</v>
          </cell>
          <cell r="I3773" t="str">
            <v>DUARTE,EILEEN</v>
          </cell>
          <cell r="J3773" t="str">
            <v>Damage/Failure</v>
          </cell>
          <cell r="K3773" t="str">
            <v>D_Non-REP SUB OTHER</v>
          </cell>
          <cell r="L3773" t="str">
            <v>Damage/Failure</v>
          </cell>
          <cell r="M3773" t="str">
            <v>Specific</v>
          </cell>
          <cell r="N3773" t="str">
            <v>Substation Asset Replacement</v>
          </cell>
          <cell r="O3773" t="str">
            <v>open</v>
          </cell>
          <cell r="R3773">
            <v>41374</v>
          </cell>
          <cell r="S3773" t="str">
            <v>duarte</v>
          </cell>
          <cell r="U3773" t="str">
            <v xml:space="preserve">Replace (2) capacitor banks at Cambridge Street Substation due to asset condition.  Install remote status and control of the capacitor banks via existing RTU. </v>
          </cell>
          <cell r="V3773" t="str">
            <v>C1 Capacitor suffered damage during a rigging incident and the metalclad doors do not shut. The primary cables were also damaged. C2 has failed CT and frequently does not operate correctly. Both of these metalclad capacitors are over 30 years old and at e</v>
          </cell>
          <cell r="W3773" t="str">
            <v xml:space="preserve">  </v>
          </cell>
          <cell r="X3773" t="str">
            <v>Asset Owner-Dist</v>
          </cell>
          <cell r="Y3773" t="str">
            <v>44655310E</v>
          </cell>
          <cell r="Z3773" t="str">
            <v>MAE1000 - MA Electric Distribution PC</v>
          </cell>
          <cell r="AA3773" t="str">
            <v>NONE</v>
          </cell>
          <cell r="AB3773" t="str">
            <v>SUB #4 CAMBRIDGE ST, WORCESTER</v>
          </cell>
          <cell r="AC3773" t="str">
            <v>A1 C0 X0</v>
          </cell>
          <cell r="AE3773">
            <v>2</v>
          </cell>
          <cell r="AF3773" t="str">
            <v>2</v>
          </cell>
          <cell r="AG3773">
            <v>41375</v>
          </cell>
          <cell r="AH3773">
            <v>392000</v>
          </cell>
        </row>
        <row r="3774">
          <cell r="A3774" t="str">
            <v>C049077</v>
          </cell>
          <cell r="B3774">
            <v>5310</v>
          </cell>
          <cell r="C3774" t="str">
            <v>Massachusetts - West</v>
          </cell>
          <cell r="D3774" t="str">
            <v>Backup to 2391 Line</v>
          </cell>
          <cell r="E3774" t="str">
            <v>P_Electric Distribution Line MA</v>
          </cell>
          <cell r="G3774" t="str">
            <v>42</v>
          </cell>
          <cell r="H3774" t="str">
            <v>20</v>
          </cell>
          <cell r="I3774" t="str">
            <v>QUIGLEY, PATRICK J</v>
          </cell>
          <cell r="J3774" t="str">
            <v>System Capacity &amp; Performance</v>
          </cell>
          <cell r="K3774" t="str">
            <v>D_Non-REP LINE OTHER</v>
          </cell>
          <cell r="L3774" t="str">
            <v>Reliability - Dist</v>
          </cell>
          <cell r="M3774" t="str">
            <v>Specific</v>
          </cell>
          <cell r="N3774" t="str">
            <v>Substation Supply Reliability Risk</v>
          </cell>
          <cell r="O3774" t="str">
            <v>open</v>
          </cell>
          <cell r="R3774">
            <v>41376</v>
          </cell>
          <cell r="S3774" t="str">
            <v>perico</v>
          </cell>
          <cell r="U3774" t="str">
            <v xml:space="preserve">Install new 23kV line from Melrose 2 to Saugus 23 to back up 2391 Line_x000D_
¿	Install 23kV 500 Cu aerial cable 1.25 miles from Melrose 2 to Saugus 23. _x000D_
¿	A 23kV breaker position at Melrose 2 will be used as the source of the new line.  A project is underway </v>
          </cell>
          <cell r="V3774" t="str">
            <v>This project is being submitted for 10% of estimated costs; ie $220,000 or a total cost of $2,200,0000. A short form USSC paper had been drafted when the new process for approvals was finalized. It is attached ad a reference at this point.</v>
          </cell>
          <cell r="W3774" t="str">
            <v xml:space="preserve">  </v>
          </cell>
          <cell r="X3774" t="str">
            <v>Asset Owner-Dist</v>
          </cell>
          <cell r="Y3774" t="str">
            <v>44655310E</v>
          </cell>
          <cell r="Z3774" t="str">
            <v>MAE1000 - MA Electric Distribution PC</v>
          </cell>
          <cell r="AA3774" t="str">
            <v>12-Jun-13</v>
          </cell>
          <cell r="AB3774" t="str">
            <v>MASS PLANT - MA 5310 - MAE1000</v>
          </cell>
          <cell r="AC3774" t="str">
            <v>A2 C0 X0</v>
          </cell>
          <cell r="AE3774">
            <v>2</v>
          </cell>
          <cell r="AF3774" t="str">
            <v>2</v>
          </cell>
          <cell r="AG3774">
            <v>41444</v>
          </cell>
          <cell r="AH3774">
            <v>220000</v>
          </cell>
        </row>
        <row r="3775">
          <cell r="A3775" t="str">
            <v>C049078</v>
          </cell>
          <cell r="B3775">
            <v>5310</v>
          </cell>
          <cell r="C3775" t="str">
            <v>Massachusetts - West</v>
          </cell>
          <cell r="D3775" t="str">
            <v xml:space="preserve">2313 2314W Recond 23kV </v>
          </cell>
          <cell r="E3775" t="str">
            <v>P_Electric Distribution Line MA</v>
          </cell>
          <cell r="G3775" t="str">
            <v>30</v>
          </cell>
          <cell r="H3775" t="str">
            <v>17</v>
          </cell>
          <cell r="I3775" t="str">
            <v>PATTERSON, JAMES</v>
          </cell>
          <cell r="J3775" t="str">
            <v>Asset Condition</v>
          </cell>
          <cell r="K3775" t="str">
            <v>D_Non-REP LINE OTHER</v>
          </cell>
          <cell r="L3775" t="str">
            <v>Asset Replacement</v>
          </cell>
          <cell r="M3775" t="str">
            <v>Specific</v>
          </cell>
          <cell r="N3775" t="str">
            <v>Conductor Replacement</v>
          </cell>
          <cell r="O3775" t="str">
            <v>open</v>
          </cell>
          <cell r="R3775">
            <v>41376</v>
          </cell>
          <cell r="S3775" t="str">
            <v>perico</v>
          </cell>
          <cell r="U3775" t="str">
            <v>Reconductor 23kV cables to W Medford #17 substation with 3-4/0 CU EPR.The two cables are the 2314W and 2313. Approximately 28,000 circuit feet of cable will be replaced in exisitng ducts.</v>
          </cell>
          <cell r="V3775" t="str">
            <v>Initial request is just for preliminary engineering.</v>
          </cell>
          <cell r="W3775" t="str">
            <v xml:space="preserve">  </v>
          </cell>
          <cell r="X3775" t="str">
            <v>Asset Owner-Dist</v>
          </cell>
          <cell r="Y3775" t="str">
            <v>44655310E</v>
          </cell>
          <cell r="Z3775" t="str">
            <v>MAE1000 - MA Electric Distribution PC</v>
          </cell>
          <cell r="AA3775" t="str">
            <v>05-Nov-13</v>
          </cell>
          <cell r="AB3775" t="str">
            <v>MASS PLANT - MA 5310 - MAE1000</v>
          </cell>
          <cell r="AC3775" t="str">
            <v>A2 C0 X0</v>
          </cell>
          <cell r="AE3775">
            <v>1</v>
          </cell>
          <cell r="AF3775" t="str">
            <v>1</v>
          </cell>
          <cell r="AG3775">
            <v>41445</v>
          </cell>
          <cell r="AH3775">
            <v>230000</v>
          </cell>
        </row>
        <row r="3776">
          <cell r="A3776" t="str">
            <v>C049086</v>
          </cell>
          <cell r="B3776">
            <v>5310</v>
          </cell>
          <cell r="D3776" t="str">
            <v>DG Svc Town of Lenox (MA2679) 13kV</v>
          </cell>
          <cell r="E3776" t="str">
            <v>P_Electric Distribution Line MA</v>
          </cell>
          <cell r="G3776" t="str">
            <v>49</v>
          </cell>
          <cell r="H3776" t="str">
            <v>15</v>
          </cell>
          <cell r="J3776" t="str">
            <v>Statutory/Regulatory</v>
          </cell>
          <cell r="L3776" t="str">
            <v>Distributed Generation</v>
          </cell>
          <cell r="M3776" t="str">
            <v>Specific</v>
          </cell>
          <cell r="O3776" t="str">
            <v>open</v>
          </cell>
          <cell r="R3776">
            <v>41379</v>
          </cell>
          <cell r="S3776" t="str">
            <v>georgc</v>
          </cell>
          <cell r="U3776" t="str">
            <v>13kV dist service to Town of Lenox MA-2679, Willow Creek Rd., Lennox, MA 01240</v>
          </cell>
          <cell r="V3776" t="str">
            <v>1,125kW of PV Distributed Generation. This is a stand-alone Independent Power Producer (IPP). This PV System will be connected to the 1103W2 fed from the Lenox Depot #1103 Substation.</v>
          </cell>
          <cell r="W3776" t="str">
            <v xml:space="preserve">  </v>
          </cell>
          <cell r="X3776" t="str">
            <v>Asset Owner-Dist</v>
          </cell>
          <cell r="Y3776" t="str">
            <v>44655310E</v>
          </cell>
          <cell r="Z3776" t="str">
            <v>MAE1000 - MA Electric Distribution PC</v>
          </cell>
          <cell r="AA3776" t="str">
            <v>NONE</v>
          </cell>
          <cell r="AB3776" t="str">
            <v>MASS PLANT - MA 5310 - MAE1000</v>
          </cell>
          <cell r="AC3776" t="str">
            <v>A0 C0 X0</v>
          </cell>
          <cell r="AE3776">
            <v>1</v>
          </cell>
          <cell r="AF3776" t="str">
            <v>1</v>
          </cell>
          <cell r="AG3776">
            <v>41379</v>
          </cell>
          <cell r="AH3776">
            <v>142522</v>
          </cell>
        </row>
        <row r="3777">
          <cell r="A3777" t="str">
            <v>C049120</v>
          </cell>
          <cell r="B3777">
            <v>5310</v>
          </cell>
          <cell r="D3777" t="str">
            <v>DG Svc to Solventerra Warren, MA</v>
          </cell>
          <cell r="E3777" t="str">
            <v>P_Electric Distribution Line MA</v>
          </cell>
          <cell r="G3777" t="str">
            <v>49</v>
          </cell>
          <cell r="H3777" t="str">
            <v>15</v>
          </cell>
          <cell r="J3777" t="str">
            <v>Statutory/Regulatory</v>
          </cell>
          <cell r="L3777" t="str">
            <v>Distributed Generation</v>
          </cell>
          <cell r="M3777" t="str">
            <v>Specific</v>
          </cell>
          <cell r="O3777" t="str">
            <v>open</v>
          </cell>
          <cell r="R3777">
            <v>41381</v>
          </cell>
          <cell r="S3777" t="str">
            <v>georgc</v>
          </cell>
          <cell r="U3777" t="str">
            <v>13.2kV dist service to Solventerra LLC. There are four application numbers associated with this project. MA-1680 (1,000kW), MA-1765, MA-1766, MA-1767 (3,000kW). 414 &amp; 547A Little Rest Road, Warren, MA.</v>
          </cell>
          <cell r="V3777" t="str">
            <v>4,000kW total of PV Distributed Generation. This is two separate stand-alone Independent Power Producers (IPP). The 1,000kW PV System will be connected to the 516L3 and the 3,000kW PV System will be connected to the 516L2, both of which are fed from the L</v>
          </cell>
          <cell r="W3777" t="str">
            <v xml:space="preserve">  </v>
          </cell>
          <cell r="X3777" t="str">
            <v>Asset Owner-Dist</v>
          </cell>
          <cell r="Y3777" t="str">
            <v>44655310E</v>
          </cell>
          <cell r="Z3777" t="str">
            <v>MAE1000 - MA Electric Distribution PC</v>
          </cell>
          <cell r="AA3777" t="str">
            <v>NONE</v>
          </cell>
          <cell r="AB3777" t="str">
            <v>MASS PLANT - MA 5310 - MAE1000</v>
          </cell>
          <cell r="AC3777" t="str">
            <v>A2 C0 X0</v>
          </cell>
          <cell r="AE3777">
            <v>1</v>
          </cell>
          <cell r="AF3777" t="str">
            <v>1</v>
          </cell>
          <cell r="AG3777">
            <v>41382</v>
          </cell>
          <cell r="AH3777">
            <v>425000</v>
          </cell>
        </row>
        <row r="3778">
          <cell r="A3778" t="str">
            <v>C049139</v>
          </cell>
          <cell r="B3778">
            <v>5310</v>
          </cell>
          <cell r="D3778" t="str">
            <v>Midway #5 Line Load Relief</v>
          </cell>
          <cell r="E3778" t="str">
            <v>P_Electric Distribution Line MA</v>
          </cell>
          <cell r="G3778" t="str">
            <v>NONE</v>
          </cell>
          <cell r="H3778" t="str">
            <v>NONE</v>
          </cell>
          <cell r="O3778" t="str">
            <v>cancelled</v>
          </cell>
          <cell r="R3778">
            <v>41382</v>
          </cell>
          <cell r="S3778" t="str">
            <v>saenzj</v>
          </cell>
          <cell r="U3778" t="str">
            <v>Transfer 1225 cKVA from King St 905W1 feeder to Florence 909W2. Open NC airbreak switch on P.2 Jackson St and close NO airbreak switch on P.37 Prospect St.</v>
          </cell>
          <cell r="V3778" t="str">
            <v xml:space="preserve">  </v>
          </cell>
          <cell r="W3778" t="str">
            <v xml:space="preserve">  </v>
          </cell>
          <cell r="X3778" t="str">
            <v>Ntwrk Strat-NE Elec</v>
          </cell>
          <cell r="Y3778" t="str">
            <v>40305310E</v>
          </cell>
          <cell r="Z3778" t="str">
            <v>MAE1000 - MA Electric Distribution PC</v>
          </cell>
          <cell r="AA3778" t="str">
            <v>NONE</v>
          </cell>
          <cell r="AB3778" t="str">
            <v>SUB #5 KING STREET, NORTHAMPTON</v>
          </cell>
          <cell r="AE3778">
            <v>0</v>
          </cell>
          <cell r="AK3778">
            <v>41491</v>
          </cell>
        </row>
        <row r="3779">
          <cell r="A3779" t="str">
            <v>C049160</v>
          </cell>
          <cell r="B3779">
            <v>5310</v>
          </cell>
          <cell r="D3779" t="str">
            <v>DG Svc NexAmp Winchendon (MA-1936)</v>
          </cell>
          <cell r="E3779" t="str">
            <v>P_Electric Distribution Line MA</v>
          </cell>
          <cell r="G3779" t="str">
            <v>49</v>
          </cell>
          <cell r="H3779" t="str">
            <v>15</v>
          </cell>
          <cell r="J3779" t="str">
            <v>Statutory/Regulatory</v>
          </cell>
          <cell r="L3779" t="str">
            <v>Distributed Generation</v>
          </cell>
          <cell r="M3779" t="str">
            <v>Specific</v>
          </cell>
          <cell r="O3779" t="str">
            <v>open</v>
          </cell>
          <cell r="R3779">
            <v>41383</v>
          </cell>
          <cell r="S3779" t="str">
            <v>teixei</v>
          </cell>
          <cell r="U3779" t="str">
            <v>Provide distributed generation service to NexAmp, Winchendon, N. Ashburnham Rd., Winchendon, MA (MA-1936)</v>
          </cell>
          <cell r="V3779" t="str">
            <v xml:space="preserve">  </v>
          </cell>
          <cell r="W3779" t="str">
            <v xml:space="preserve">  </v>
          </cell>
          <cell r="X3779" t="str">
            <v>Asset Owner-Dist</v>
          </cell>
          <cell r="Y3779" t="str">
            <v>44655310E</v>
          </cell>
          <cell r="Z3779" t="str">
            <v>MAE1000 - MA Electric Distribution PC</v>
          </cell>
          <cell r="AA3779" t="str">
            <v>NONE</v>
          </cell>
          <cell r="AB3779" t="str">
            <v>MASS PLANT - MA 5310 - MAE1000</v>
          </cell>
          <cell r="AC3779" t="str">
            <v>A1 C0 X0</v>
          </cell>
          <cell r="AE3779">
            <v>1</v>
          </cell>
          <cell r="AF3779" t="str">
            <v>1</v>
          </cell>
          <cell r="AG3779">
            <v>41386</v>
          </cell>
          <cell r="AH3779">
            <v>284300</v>
          </cell>
        </row>
        <row r="3780">
          <cell r="A3780" t="str">
            <v>C049182</v>
          </cell>
          <cell r="B3780">
            <v>5310</v>
          </cell>
          <cell r="D3780" t="str">
            <v>DG Svc to FR Innov. Slr, Fall River</v>
          </cell>
          <cell r="E3780" t="str">
            <v>P_Electric Distribution Line MA</v>
          </cell>
          <cell r="G3780" t="str">
            <v>49</v>
          </cell>
          <cell r="H3780" t="str">
            <v>15</v>
          </cell>
          <cell r="I3780" t="str">
            <v>PATTERSON, JAMES</v>
          </cell>
          <cell r="J3780" t="str">
            <v>Statutory/Regulatory</v>
          </cell>
          <cell r="L3780" t="str">
            <v>Distributed Generation</v>
          </cell>
          <cell r="M3780" t="str">
            <v>Specific</v>
          </cell>
          <cell r="O3780" t="str">
            <v>open</v>
          </cell>
          <cell r="R3780">
            <v>41386</v>
          </cell>
          <cell r="S3780" t="str">
            <v>georgc</v>
          </cell>
          <cell r="U3780" t="str">
            <v>13.8kV dist service to Sungen Fall River MA-2096b, Innovation Way, Fall River, MA, 02720</v>
          </cell>
          <cell r="V3780" t="str">
            <v>Re-Sanction from $186K to $400K from Julie  Spaziano. Document attached details on the justification and scope tab. 2,850kW of PV Distributed Generation. This is a stand-alone Independent Power Producer (IPP)._x000D_
_x000D_
There is an additional 950kW of PV generat</v>
          </cell>
          <cell r="W3780" t="str">
            <v xml:space="preserve">  </v>
          </cell>
          <cell r="X3780" t="str">
            <v>Asset Owner-Dist</v>
          </cell>
          <cell r="Y3780" t="str">
            <v>44655310E</v>
          </cell>
          <cell r="Z3780" t="str">
            <v>MAE1000 - MA Electric Distribution PC</v>
          </cell>
          <cell r="AA3780" t="str">
            <v>NONE</v>
          </cell>
          <cell r="AB3780" t="str">
            <v>MASS PLANT - MA 5310 - MAE1000</v>
          </cell>
          <cell r="AC3780" t="str">
            <v>A2 C0 X1</v>
          </cell>
          <cell r="AE3780">
            <v>2</v>
          </cell>
          <cell r="AF3780" t="str">
            <v>2</v>
          </cell>
          <cell r="AG3780">
            <v>41717</v>
          </cell>
          <cell r="AH3780">
            <v>400000</v>
          </cell>
        </row>
        <row r="3781">
          <cell r="A3781" t="str">
            <v>C049183</v>
          </cell>
          <cell r="B3781">
            <v>5310</v>
          </cell>
          <cell r="D3781" t="str">
            <v>DG Svc Twn/Wendell Simplex Dr Westm</v>
          </cell>
          <cell r="E3781" t="str">
            <v>P_Electric Distribution Line MA</v>
          </cell>
          <cell r="G3781" t="str">
            <v>49</v>
          </cell>
          <cell r="H3781" t="str">
            <v>15</v>
          </cell>
          <cell r="J3781" t="str">
            <v>Statutory/Regulatory</v>
          </cell>
          <cell r="L3781" t="str">
            <v>Distributed Generation</v>
          </cell>
          <cell r="M3781" t="str">
            <v>Specific</v>
          </cell>
          <cell r="O3781" t="str">
            <v>open</v>
          </cell>
          <cell r="R3781">
            <v>41386</v>
          </cell>
          <cell r="S3781" t="str">
            <v>teixei</v>
          </cell>
          <cell r="U3781" t="str">
            <v>Provide distributed generation service to teh Town of Wendell project located at 100 Simplex Dr., Westminster, MA (MA-13044587)</v>
          </cell>
          <cell r="V3781" t="str">
            <v xml:space="preserve">  </v>
          </cell>
          <cell r="W3781" t="str">
            <v xml:space="preserve">  </v>
          </cell>
          <cell r="X3781" t="str">
            <v>Asset Owner-Dist</v>
          </cell>
          <cell r="Y3781" t="str">
            <v>44655310E</v>
          </cell>
          <cell r="Z3781" t="str">
            <v>MAE1000 - MA Electric Distribution PC</v>
          </cell>
          <cell r="AA3781" t="str">
            <v>NONE</v>
          </cell>
          <cell r="AB3781" t="str">
            <v>MAINTENANCE GARAGE - SOUTHBRIDGE ST</v>
          </cell>
          <cell r="AC3781" t="str">
            <v>A1 C0 X0</v>
          </cell>
          <cell r="AE3781">
            <v>1</v>
          </cell>
          <cell r="AF3781" t="str">
            <v>1</v>
          </cell>
          <cell r="AG3781">
            <v>41387</v>
          </cell>
          <cell r="AH3781">
            <v>106700</v>
          </cell>
        </row>
        <row r="3782">
          <cell r="A3782" t="str">
            <v>C049219</v>
          </cell>
          <cell r="B3782">
            <v>5310</v>
          </cell>
          <cell r="D3782" t="str">
            <v>Prep UCD Dev Templeton Rd Athol MA</v>
          </cell>
          <cell r="E3782" t="str">
            <v>P_Electric Distribution Line MA</v>
          </cell>
          <cell r="G3782" t="str">
            <v>49</v>
          </cell>
          <cell r="H3782" t="str">
            <v>16</v>
          </cell>
          <cell r="K3782" t="str">
            <v>D_Non-REP LINE OTHER</v>
          </cell>
          <cell r="L3782" t="str">
            <v>Load Relief</v>
          </cell>
          <cell r="M3782" t="str">
            <v>Specific</v>
          </cell>
          <cell r="O3782" t="str">
            <v>open</v>
          </cell>
          <cell r="R3782">
            <v>41388</v>
          </cell>
          <cell r="S3782" t="str">
            <v>jeffem</v>
          </cell>
          <cell r="U3782" t="str">
            <v>Two major UCD Developments will be built at Templetion Rd in Athol.  NGrid will be preparing the area for these developments by rebulting the area.  Getting out of one section of Right of Way, rebuilding to a 477 conductor size and doing multiple pole rel</v>
          </cell>
          <cell r="V3782" t="str">
            <v xml:space="preserve">  </v>
          </cell>
          <cell r="W3782" t="str">
            <v xml:space="preserve">  </v>
          </cell>
          <cell r="X3782" t="str">
            <v>Asset Owner-Dist</v>
          </cell>
          <cell r="Y3782" t="str">
            <v>44655310E</v>
          </cell>
          <cell r="Z3782" t="str">
            <v>MAE1000 - MA Electric Distribution PC</v>
          </cell>
          <cell r="AA3782" t="str">
            <v>NONE</v>
          </cell>
          <cell r="AB3782" t="str">
            <v>MASS PLANT - MA 5310 - MAE1000</v>
          </cell>
          <cell r="AC3782" t="str">
            <v>A1 C0 X0</v>
          </cell>
          <cell r="AE3782">
            <v>1</v>
          </cell>
          <cell r="AF3782" t="str">
            <v>1</v>
          </cell>
          <cell r="AG3782">
            <v>41390</v>
          </cell>
          <cell r="AH3782">
            <v>15000</v>
          </cell>
        </row>
        <row r="3783">
          <cell r="A3783" t="str">
            <v>C049238</v>
          </cell>
          <cell r="B3783">
            <v>5310</v>
          </cell>
          <cell r="D3783" t="str">
            <v>West St 901W1 Regulator Replacement</v>
          </cell>
          <cell r="E3783" t="str">
            <v>P_Electric Distribution Sub MA</v>
          </cell>
          <cell r="G3783" t="str">
            <v>NONE</v>
          </cell>
          <cell r="H3783" t="str">
            <v>&lt;Select a value&gt;</v>
          </cell>
          <cell r="I3783" t="str">
            <v>DUNNELLS, MATTHEW</v>
          </cell>
          <cell r="J3783" t="str">
            <v>Asset Condition</v>
          </cell>
          <cell r="L3783" t="str">
            <v>Asset Replacement</v>
          </cell>
          <cell r="M3783" t="str">
            <v>Specific</v>
          </cell>
          <cell r="O3783" t="str">
            <v>initiated</v>
          </cell>
          <cell r="R3783">
            <v>41389</v>
          </cell>
          <cell r="S3783" t="str">
            <v>saenzj</v>
          </cell>
          <cell r="U3783" t="str">
            <v>At West St. 901 Sub, replace the 250 kVA model ML-32 feeder regulators on 901W1 feeder with new model GE VR-1's rated 333 kVA</v>
          </cell>
          <cell r="V3783" t="str">
            <v xml:space="preserve">  </v>
          </cell>
          <cell r="W3783" t="str">
            <v xml:space="preserve">  </v>
          </cell>
          <cell r="X3783" t="str">
            <v>Ntwrk Strat-NE Elec</v>
          </cell>
          <cell r="Y3783" t="str">
            <v>40305310E</v>
          </cell>
          <cell r="Z3783" t="str">
            <v>MAE1000 - MA Electric Distribution PC</v>
          </cell>
          <cell r="AA3783" t="str">
            <v>NONE</v>
          </cell>
          <cell r="AB3783" t="str">
            <v>SUB #1 WEST STREET, NORTHAMPTON</v>
          </cell>
          <cell r="AC3783" t="str">
            <v>A0 C0 X0</v>
          </cell>
          <cell r="AE3783">
            <v>0</v>
          </cell>
        </row>
        <row r="3784">
          <cell r="A3784" t="str">
            <v>C049239</v>
          </cell>
          <cell r="B3784">
            <v>5310</v>
          </cell>
          <cell r="D3784" t="str">
            <v>Relocate OHLines Lincoln St Brocktn</v>
          </cell>
          <cell r="E3784" t="str">
            <v>P_Electric Distribution Line MA</v>
          </cell>
          <cell r="G3784" t="str">
            <v>49</v>
          </cell>
          <cell r="H3784" t="str">
            <v>16</v>
          </cell>
          <cell r="I3784" t="str">
            <v>PATTERSON, JAMES</v>
          </cell>
          <cell r="J3784" t="str">
            <v>Statutory/Regulatory</v>
          </cell>
          <cell r="K3784" t="str">
            <v>D_Non-REP LINE OTHER</v>
          </cell>
          <cell r="L3784" t="str">
            <v>Public Requirements</v>
          </cell>
          <cell r="M3784" t="str">
            <v>Specific</v>
          </cell>
          <cell r="O3784" t="str">
            <v>open</v>
          </cell>
          <cell r="R3784">
            <v>41389</v>
          </cell>
          <cell r="S3784" t="str">
            <v>jeffem</v>
          </cell>
          <cell r="U3784" t="str">
            <v>Relocate Overhead Lines.  City of Brockton requesting to put Poles #2, 3, 4 &amp; 5 Lincoln St underground.  Est Cost is $150K, but this request is for 15K preliminary design.  Full scope &amp; cost to be updated upon design complete.  See WR 14792803 for additio</v>
          </cell>
          <cell r="V3784" t="str">
            <v>Sanction from $15k to $275K sent by Julie Spaziano. The document is attached. Details are on the justification and scope tab.</v>
          </cell>
          <cell r="W3784" t="str">
            <v xml:space="preserve">  </v>
          </cell>
          <cell r="X3784" t="str">
            <v>Asset Owner-Dist</v>
          </cell>
          <cell r="Y3784" t="str">
            <v>44655310E</v>
          </cell>
          <cell r="Z3784" t="str">
            <v>MAE1000 - MA Electric Distribution PC</v>
          </cell>
          <cell r="AA3784" t="str">
            <v>NONE</v>
          </cell>
          <cell r="AB3784" t="str">
            <v>MASS PLANT - MA 5310 - MAE1000</v>
          </cell>
          <cell r="AC3784" t="str">
            <v>A1 C0 X0</v>
          </cell>
          <cell r="AE3784">
            <v>2</v>
          </cell>
          <cell r="AF3784" t="str">
            <v>2</v>
          </cell>
          <cell r="AG3784">
            <v>41649</v>
          </cell>
          <cell r="AH3784">
            <v>275000</v>
          </cell>
        </row>
        <row r="3785">
          <cell r="A3785" t="str">
            <v>C049264</v>
          </cell>
          <cell r="B3785">
            <v>5310</v>
          </cell>
          <cell r="D3785" t="str">
            <v>Belchertown 509L2 Ware Rd. SD</v>
          </cell>
          <cell r="E3785" t="str">
            <v>P_Electric Distribution Line MA</v>
          </cell>
          <cell r="G3785" t="str">
            <v>48</v>
          </cell>
          <cell r="H3785" t="str">
            <v>12</v>
          </cell>
          <cell r="I3785" t="str">
            <v>WALSH, NATHAN</v>
          </cell>
          <cell r="J3785" t="str">
            <v>System Capacity &amp; Performance</v>
          </cell>
          <cell r="K3785" t="str">
            <v>D_Non-REP LINE OTHER</v>
          </cell>
          <cell r="L3785" t="str">
            <v>Load Relief</v>
          </cell>
          <cell r="M3785" t="str">
            <v>Specific</v>
          </cell>
          <cell r="O3785" t="str">
            <v>initiated</v>
          </cell>
          <cell r="R3785">
            <v>41390</v>
          </cell>
          <cell r="S3785" t="str">
            <v>walshn</v>
          </cell>
          <cell r="U3785" t="str">
            <v>Convert Ware Rd., Belchertown Step Down</v>
          </cell>
          <cell r="V3785" t="str">
            <v xml:space="preserve">  </v>
          </cell>
          <cell r="W3785" t="str">
            <v xml:space="preserve">  </v>
          </cell>
          <cell r="X3785" t="str">
            <v>Asset Owner-Dist</v>
          </cell>
          <cell r="Y3785" t="str">
            <v>44655310E</v>
          </cell>
          <cell r="Z3785" t="str">
            <v>MAE1000 - MA Electric Distribution PC</v>
          </cell>
          <cell r="AA3785" t="str">
            <v>NONE</v>
          </cell>
          <cell r="AB3785" t="str">
            <v>MASS PLANT - MA 5310 - MAE1000</v>
          </cell>
          <cell r="AC3785" t="str">
            <v>A0 C0 X0</v>
          </cell>
          <cell r="AE3785">
            <v>0</v>
          </cell>
        </row>
        <row r="3786">
          <cell r="A3786" t="str">
            <v>C049277</v>
          </cell>
          <cell r="B3786">
            <v>5310</v>
          </cell>
          <cell r="D3786" t="str">
            <v>Ward Hill 43L4 Reconductor</v>
          </cell>
          <cell r="E3786" t="str">
            <v>P_Electric Distribution Line MA</v>
          </cell>
          <cell r="G3786" t="str">
            <v>36</v>
          </cell>
          <cell r="H3786" t="str">
            <v>15</v>
          </cell>
          <cell r="I3786" t="str">
            <v>STOTIK, ADAM</v>
          </cell>
          <cell r="J3786" t="str">
            <v>System Capacity &amp; Performance</v>
          </cell>
          <cell r="K3786" t="str">
            <v>D_Non-REP LINE OTHER</v>
          </cell>
          <cell r="L3786" t="str">
            <v>Reliability - Dist</v>
          </cell>
          <cell r="M3786" t="str">
            <v>Specific</v>
          </cell>
          <cell r="O3786" t="str">
            <v>open</v>
          </cell>
          <cell r="R3786">
            <v>41393</v>
          </cell>
          <cell r="S3786" t="str">
            <v>stotia</v>
          </cell>
          <cell r="U3786" t="str">
            <v>Ward Hill 43L4 Willow Ave Reconductor.  Between P. 41 Willow Ave and P. 1 Willow Ave, reconductor 1.1 miles with spacer cable.</v>
          </cell>
          <cell r="V3786" t="str">
            <v xml:space="preserve">  </v>
          </cell>
          <cell r="W3786" t="str">
            <v xml:space="preserve">  </v>
          </cell>
          <cell r="X3786" t="str">
            <v>Asset Owner-Dist</v>
          </cell>
          <cell r="Y3786" t="str">
            <v>44655310E</v>
          </cell>
          <cell r="Z3786" t="str">
            <v>MAE1000 - MA Electric Distribution PC</v>
          </cell>
          <cell r="AA3786" t="str">
            <v>NONE</v>
          </cell>
          <cell r="AB3786" t="str">
            <v>MASS PLANT - MA 5310 - MAE1000</v>
          </cell>
          <cell r="AC3786" t="str">
            <v>A1 C0 X0</v>
          </cell>
          <cell r="AE3786">
            <v>1</v>
          </cell>
          <cell r="AF3786" t="str">
            <v>1</v>
          </cell>
          <cell r="AG3786">
            <v>41394</v>
          </cell>
          <cell r="AH3786">
            <v>750000</v>
          </cell>
        </row>
        <row r="3787">
          <cell r="A3787" t="str">
            <v>C049283</v>
          </cell>
          <cell r="B3787">
            <v>5310</v>
          </cell>
          <cell r="D3787" t="str">
            <v>Conductor Clearance - MEC Program</v>
          </cell>
          <cell r="E3787" t="str">
            <v>P_Electric Transmission Line MA</v>
          </cell>
          <cell r="G3787" t="str">
            <v>40</v>
          </cell>
          <cell r="H3787" t="str">
            <v>&lt;Select a value&gt;</v>
          </cell>
          <cell r="I3787" t="str">
            <v>DE LOUREIRO, GEORGE</v>
          </cell>
          <cell r="J3787" t="str">
            <v>Statutory/Regulatory</v>
          </cell>
          <cell r="K3787" t="str">
            <v>T_Clearance Strategy</v>
          </cell>
          <cell r="L3787" t="str">
            <v>Safety</v>
          </cell>
          <cell r="M3787" t="str">
            <v>Program</v>
          </cell>
          <cell r="O3787" t="str">
            <v>open</v>
          </cell>
          <cell r="R3787">
            <v>41393</v>
          </cell>
          <cell r="S3787" t="str">
            <v>blanca</v>
          </cell>
          <cell r="U3787" t="str">
            <v>Conductor Clearance Refurbishment (CCR) Program for Massachusetts Electric Company Projects</v>
          </cell>
          <cell r="V3787" t="str">
            <v>Requesting $250k DoA in accordance with approved strategy papers USSC-12-445 and USSC-12-445-MEC FY14 and FY15 estimates.</v>
          </cell>
          <cell r="W3787" t="str">
            <v xml:space="preserve">  </v>
          </cell>
          <cell r="X3787" t="str">
            <v>Asset Owner-Trans</v>
          </cell>
          <cell r="Y3787" t="str">
            <v>44605310T</v>
          </cell>
          <cell r="Z3787" t="str">
            <v>FRT5000 - FR Transmission Profit Center</v>
          </cell>
          <cell r="AA3787" t="str">
            <v>NONE</v>
          </cell>
          <cell r="AB3787" t="str">
            <v>COMPANY 5310 LEVEL TRANS FRT5000</v>
          </cell>
          <cell r="AC3787" t="str">
            <v>A0 C0 X0</v>
          </cell>
          <cell r="AE3787">
            <v>1</v>
          </cell>
          <cell r="AF3787" t="str">
            <v>1</v>
          </cell>
          <cell r="AG3787">
            <v>41625</v>
          </cell>
          <cell r="AH3787">
            <v>250000</v>
          </cell>
        </row>
        <row r="3788">
          <cell r="A3788" t="str">
            <v>C049286</v>
          </cell>
          <cell r="B3788">
            <v>5310</v>
          </cell>
          <cell r="D3788" t="str">
            <v>DG Svc. Geopeak, Charlton MA-2101</v>
          </cell>
          <cell r="E3788" t="str">
            <v>P_Electric Distribution Line MA</v>
          </cell>
          <cell r="G3788" t="str">
            <v>49</v>
          </cell>
          <cell r="H3788" t="str">
            <v>15</v>
          </cell>
          <cell r="J3788" t="str">
            <v>Statutory/Regulatory</v>
          </cell>
          <cell r="L3788" t="str">
            <v>Distributed Generation</v>
          </cell>
          <cell r="M3788" t="str">
            <v>Specific</v>
          </cell>
          <cell r="O3788" t="str">
            <v>open</v>
          </cell>
          <cell r="R3788">
            <v>41393</v>
          </cell>
          <cell r="S3788" t="str">
            <v>teixei</v>
          </cell>
          <cell r="U3788" t="str">
            <v>Provide Distributed Generagon service to Geopeak Energy, Carpenter Hill Rd., Charlton, MA (MA-2101)</v>
          </cell>
          <cell r="V3788" t="str">
            <v xml:space="preserve">  </v>
          </cell>
          <cell r="W3788" t="str">
            <v xml:space="preserve">  </v>
          </cell>
          <cell r="X3788" t="str">
            <v>Asset Owner-Dist</v>
          </cell>
          <cell r="Y3788" t="str">
            <v>44655310E</v>
          </cell>
          <cell r="Z3788" t="str">
            <v>MAE1000 - MA Electric Distribution PC</v>
          </cell>
          <cell r="AA3788" t="str">
            <v>NONE</v>
          </cell>
          <cell r="AB3788" t="str">
            <v>MASS PLANT - MA 5310 - MAE1000</v>
          </cell>
          <cell r="AC3788" t="str">
            <v>A1 C0 X0</v>
          </cell>
          <cell r="AE3788">
            <v>1</v>
          </cell>
          <cell r="AF3788" t="str">
            <v>1</v>
          </cell>
          <cell r="AG3788">
            <v>41394</v>
          </cell>
          <cell r="AH3788">
            <v>496000</v>
          </cell>
        </row>
        <row r="3789">
          <cell r="A3789" t="str">
            <v>C049289</v>
          </cell>
          <cell r="B3789">
            <v>5310</v>
          </cell>
          <cell r="D3789" t="str">
            <v>DG Svc to Citizens MA-2734 W Bridge</v>
          </cell>
          <cell r="E3789" t="str">
            <v>P_Electric Distribution Line MA</v>
          </cell>
          <cell r="G3789" t="str">
            <v>49</v>
          </cell>
          <cell r="H3789" t="str">
            <v>15</v>
          </cell>
          <cell r="J3789" t="str">
            <v>Statutory/Regulatory</v>
          </cell>
          <cell r="L3789" t="str">
            <v>Distributed Generation</v>
          </cell>
          <cell r="M3789" t="str">
            <v>Specific</v>
          </cell>
          <cell r="O3789" t="str">
            <v>cancelled</v>
          </cell>
          <cell r="R3789">
            <v>41394</v>
          </cell>
          <cell r="S3789" t="str">
            <v>georgc</v>
          </cell>
          <cell r="U3789" t="str">
            <v>13.8kV dist service to Citizens Enterprises Corp. West Bridgewater, MA-2734, 218 East Street West Bridgewater, MA 02379</v>
          </cell>
          <cell r="V3789" t="str">
            <v>This DG site is split into two sites, totaling 3,300kW of PV Distributed Generation. They are stand-alone Independent Power Producers (IPP). Formerly, this project was 3,500kW but reduced size. The first site, 1,800kW (MA-2734a) will connect to the 797W20</v>
          </cell>
          <cell r="W3789" t="str">
            <v xml:space="preserve">  </v>
          </cell>
          <cell r="X3789" t="str">
            <v>Asset Owner-Dist</v>
          </cell>
          <cell r="Y3789" t="str">
            <v>44655310E</v>
          </cell>
          <cell r="Z3789" t="str">
            <v>MAE1000 - MA Electric Distribution PC</v>
          </cell>
          <cell r="AA3789" t="str">
            <v>NONE</v>
          </cell>
          <cell r="AB3789" t="str">
            <v>MASS PLANT - MA 5310 - MAE1000</v>
          </cell>
          <cell r="AE3789">
            <v>1</v>
          </cell>
          <cell r="AF3789" t="str">
            <v>1</v>
          </cell>
          <cell r="AG3789">
            <v>41394</v>
          </cell>
          <cell r="AH3789">
            <v>423200</v>
          </cell>
          <cell r="AK3789">
            <v>41523</v>
          </cell>
        </row>
        <row r="3790">
          <cell r="A3790" t="str">
            <v>C049305</v>
          </cell>
          <cell r="B3790">
            <v>5310</v>
          </cell>
          <cell r="D3790" t="str">
            <v>WEY14_Fence Installation..</v>
          </cell>
          <cell r="E3790" t="str">
            <v>P_FAC Electric Capital MA</v>
          </cell>
          <cell r="G3790" t="str">
            <v>NONE</v>
          </cell>
          <cell r="H3790" t="str">
            <v>NONE</v>
          </cell>
          <cell r="M3790" t="str">
            <v>Specific</v>
          </cell>
          <cell r="O3790" t="str">
            <v>open</v>
          </cell>
          <cell r="R3790">
            <v>41396</v>
          </cell>
          <cell r="S3790" t="str">
            <v>mateikia</v>
          </cell>
          <cell r="U3790" t="str">
            <v xml:space="preserve">Add 620 feet of 7 foot high chain link fence  with barbed wire, also install one 20 foot swing gate and one 20 foot slide gate. Remove and dispose of 350 feet of old fence and one old swing gate. _x000D_
</v>
          </cell>
          <cell r="V3790" t="str">
            <v>186 Main St. Weymouth, MA</v>
          </cell>
          <cell r="W3790" t="str">
            <v xml:space="preserve">  </v>
          </cell>
          <cell r="X3790" t="str">
            <v>Facilities Mgmt</v>
          </cell>
          <cell r="Y3790" t="str">
            <v>37005310E</v>
          </cell>
          <cell r="Z3790" t="str">
            <v>MAE1000 - MA Electric Distribution PC</v>
          </cell>
          <cell r="AA3790" t="str">
            <v>NONE</v>
          </cell>
          <cell r="AB3790" t="str">
            <v>SERVICE BLDG-186 MAIN STREET, WEYMO</v>
          </cell>
          <cell r="AC3790" t="str">
            <v>A1 C0 X0</v>
          </cell>
          <cell r="AE3790">
            <v>1</v>
          </cell>
          <cell r="AF3790" t="str">
            <v>1</v>
          </cell>
          <cell r="AG3790">
            <v>41397</v>
          </cell>
          <cell r="AH3790">
            <v>25394</v>
          </cell>
        </row>
        <row r="3791">
          <cell r="A3791" t="str">
            <v>C049306</v>
          </cell>
          <cell r="B3791">
            <v>5310</v>
          </cell>
          <cell r="D3791" t="str">
            <v>Hull 1 and Hull 2 Line Refurbishmen</v>
          </cell>
          <cell r="E3791" t="str">
            <v>P_Electric Distribution Line MA</v>
          </cell>
          <cell r="G3791" t="str">
            <v>31</v>
          </cell>
          <cell r="H3791" t="str">
            <v>18</v>
          </cell>
          <cell r="I3791" t="str">
            <v>MOKEY, MICHAEL</v>
          </cell>
          <cell r="J3791" t="str">
            <v>Asset Condition</v>
          </cell>
          <cell r="K3791" t="str">
            <v>D_Non-REP LINE OTHER</v>
          </cell>
          <cell r="L3791" t="str">
            <v>Asset Replacement</v>
          </cell>
          <cell r="M3791" t="str">
            <v>Specific</v>
          </cell>
          <cell r="O3791" t="str">
            <v>open</v>
          </cell>
          <cell r="R3791">
            <v>41396</v>
          </cell>
          <cell r="S3791" t="str">
            <v>burksem</v>
          </cell>
          <cell r="U3791" t="str">
            <v>Replace 49 broken, damaged, and condemned structures on the Hull 1 &amp; 2 lines, as identified following an assessment of the lines (PPM 11853).</v>
          </cell>
          <cell r="V3791" t="str">
            <v>LSP - This project replaces cancelled project C046471._x000D_
The referenced Hull line assessment took place under PPM 11853 / CD0294.  Study charges should be transferred to this project once approved.</v>
          </cell>
          <cell r="W3791" t="str">
            <v xml:space="preserve">  </v>
          </cell>
          <cell r="X3791" t="str">
            <v>Asset Owner-Dist</v>
          </cell>
          <cell r="Y3791" t="str">
            <v>44655310E</v>
          </cell>
          <cell r="Z3791" t="str">
            <v>MAE1000 - MA Electric Distribution PC</v>
          </cell>
          <cell r="AA3791" t="str">
            <v>18-Feb-14</v>
          </cell>
          <cell r="AB3791" t="str">
            <v>MASS PLANT - MA 5310 - MAE1000</v>
          </cell>
          <cell r="AC3791" t="str">
            <v>A1 C0 X0</v>
          </cell>
          <cell r="AE3791">
            <v>2</v>
          </cell>
          <cell r="AF3791" t="str">
            <v>2</v>
          </cell>
          <cell r="AG3791">
            <v>41396</v>
          </cell>
          <cell r="AH3791">
            <v>730764</v>
          </cell>
        </row>
        <row r="3792">
          <cell r="A3792" t="str">
            <v>C049337</v>
          </cell>
          <cell r="B3792">
            <v>5310</v>
          </cell>
          <cell r="D3792" t="str">
            <v>Worcester 12J378 Mainline Replace</v>
          </cell>
          <cell r="E3792" t="str">
            <v>P_Electric Distribution Line MA</v>
          </cell>
          <cell r="G3792" t="str">
            <v>18</v>
          </cell>
          <cell r="H3792" t="str">
            <v>11</v>
          </cell>
          <cell r="I3792" t="str">
            <v>MOKEY, MICHAEL</v>
          </cell>
          <cell r="J3792" t="str">
            <v>Asset Condition</v>
          </cell>
          <cell r="K3792" t="str">
            <v>D_Non-REP LINE OTHER</v>
          </cell>
          <cell r="L3792" t="str">
            <v>Asset Replacement</v>
          </cell>
          <cell r="M3792" t="str">
            <v>Specific</v>
          </cell>
          <cell r="O3792" t="str">
            <v>open</v>
          </cell>
          <cell r="R3792">
            <v>41400</v>
          </cell>
          <cell r="S3792" t="str">
            <v>walshn</v>
          </cell>
          <cell r="U3792" t="str">
            <v>Replace 3300' mainline cable</v>
          </cell>
          <cell r="V3792" t="str">
            <v>Re-Sanction from $197K to $240K from Julie Spaziano. Document attached details on the justification and scope tab.</v>
          </cell>
          <cell r="W3792" t="str">
            <v xml:space="preserve">  </v>
          </cell>
          <cell r="X3792" t="str">
            <v>Asset Owner-Dist</v>
          </cell>
          <cell r="Y3792" t="str">
            <v>44655310E</v>
          </cell>
          <cell r="Z3792" t="str">
            <v>MAE1000 - MA Electric Distribution PC</v>
          </cell>
          <cell r="AA3792" t="str">
            <v>NONE</v>
          </cell>
          <cell r="AB3792" t="str">
            <v>MASS PLANT - MA 5310 - MAE1000</v>
          </cell>
          <cell r="AC3792" t="str">
            <v>A0 C1 X0</v>
          </cell>
          <cell r="AE3792">
            <v>3</v>
          </cell>
          <cell r="AF3792" t="str">
            <v>3</v>
          </cell>
          <cell r="AG3792">
            <v>41551</v>
          </cell>
          <cell r="AH3792">
            <v>240000</v>
          </cell>
        </row>
        <row r="3793">
          <cell r="A3793" t="str">
            <v>C049352</v>
          </cell>
          <cell r="B3793">
            <v>5310</v>
          </cell>
          <cell r="D3793" t="str">
            <v>MECo Relay Replacement Co.05-SG157</v>
          </cell>
          <cell r="E3793" t="str">
            <v>P_Electric Distribution Sub MA</v>
          </cell>
          <cell r="F3793" t="str">
            <v>USSC-12-087v2</v>
          </cell>
          <cell r="G3793" t="str">
            <v>41</v>
          </cell>
          <cell r="H3793" t="str">
            <v>20</v>
          </cell>
          <cell r="I3793" t="str">
            <v>ARTHUR, DAVID</v>
          </cell>
          <cell r="J3793" t="str">
            <v>Asset Condition</v>
          </cell>
          <cell r="K3793" t="str">
            <v>D_Non-REP SUB OTHER</v>
          </cell>
          <cell r="L3793" t="str">
            <v>Asset Replacement</v>
          </cell>
          <cell r="M3793" t="str">
            <v>Specific</v>
          </cell>
          <cell r="O3793" t="str">
            <v>open</v>
          </cell>
          <cell r="R3793">
            <v>41401</v>
          </cell>
          <cell r="S3793" t="str">
            <v>csizme</v>
          </cell>
          <cell r="U3793" t="str">
            <v xml:space="preserve">This project is needed to capture costs of remaining Co, 05 relay replacements in MA as part of SG157 approved Dec 2010. _x000D_
This new funding project is needed as we cannot create new wo's under FP# C035584 DxT._x000D_
</v>
          </cell>
          <cell r="V3793" t="str">
            <v>DoA has been approved as part of USSC-12-087v2 _x000D_
_x000D_
$150k DoA to be transferred from FP C035584 to this new FP</v>
          </cell>
          <cell r="W3793" t="str">
            <v xml:space="preserve">  </v>
          </cell>
          <cell r="X3793" t="str">
            <v>Asset Management</v>
          </cell>
          <cell r="Y3793" t="str">
            <v>44505310E</v>
          </cell>
          <cell r="Z3793" t="str">
            <v>MAE1000 - MA Electric Distribution PC</v>
          </cell>
          <cell r="AA3793" t="str">
            <v>NONE</v>
          </cell>
          <cell r="AB3793" t="str">
            <v xml:space="preserve">COMPANY 5310 LEVEL ELECT DIST </v>
          </cell>
          <cell r="AC3793" t="str">
            <v>A19 C0 X0</v>
          </cell>
          <cell r="AE3793">
            <v>1</v>
          </cell>
          <cell r="AF3793" t="str">
            <v>1</v>
          </cell>
          <cell r="AG3793">
            <v>41401</v>
          </cell>
          <cell r="AH3793">
            <v>150000</v>
          </cell>
        </row>
        <row r="3794">
          <cell r="A3794" t="str">
            <v>C049377</v>
          </cell>
          <cell r="B3794">
            <v>5310</v>
          </cell>
          <cell r="D3794" t="str">
            <v>DG Svc Ameresco Lowell MA-13437682</v>
          </cell>
          <cell r="E3794" t="str">
            <v>P_Electric Distribution Line MA</v>
          </cell>
          <cell r="G3794" t="str">
            <v>49</v>
          </cell>
          <cell r="H3794" t="str">
            <v>17</v>
          </cell>
          <cell r="I3794" t="str">
            <v>PATTERSON, JAMES</v>
          </cell>
          <cell r="J3794" t="str">
            <v>Statutory/Regulatory</v>
          </cell>
          <cell r="L3794" t="str">
            <v>Distributed Generation</v>
          </cell>
          <cell r="M3794" t="str">
            <v>Specific</v>
          </cell>
          <cell r="O3794" t="str">
            <v>open</v>
          </cell>
          <cell r="R3794">
            <v>41401</v>
          </cell>
          <cell r="S3794" t="str">
            <v>teixei</v>
          </cell>
          <cell r="U3794" t="str">
            <v>Provide DG service to City of Lowell- Ameresco, Westford, Lowell, MA (MA-13437682)</v>
          </cell>
          <cell r="V3794" t="str">
            <v>There is an associated substation project at N. Chemslford sub</v>
          </cell>
          <cell r="W3794" t="str">
            <v xml:space="preserve">  </v>
          </cell>
          <cell r="X3794" t="str">
            <v>Asset Owner-Dist</v>
          </cell>
          <cell r="Y3794" t="str">
            <v>44655310E</v>
          </cell>
          <cell r="Z3794" t="str">
            <v>MAE1000 - MA Electric Distribution PC</v>
          </cell>
          <cell r="AA3794" t="str">
            <v>NONE</v>
          </cell>
          <cell r="AB3794" t="str">
            <v>MASS PLANT - MA 5310 - MAE1000</v>
          </cell>
          <cell r="AC3794" t="str">
            <v>A1 C0 X0</v>
          </cell>
          <cell r="AE3794">
            <v>1</v>
          </cell>
          <cell r="AF3794" t="str">
            <v>1</v>
          </cell>
          <cell r="AG3794">
            <v>41409</v>
          </cell>
          <cell r="AH3794">
            <v>135800</v>
          </cell>
        </row>
        <row r="3795">
          <cell r="A3795" t="str">
            <v>C049378</v>
          </cell>
          <cell r="B3795">
            <v>5310</v>
          </cell>
          <cell r="D3795" t="str">
            <v>3Vo- N Chelmsford Sub MA-13437682</v>
          </cell>
          <cell r="E3795" t="str">
            <v>P_Electric Distribution Sub MA</v>
          </cell>
          <cell r="G3795" t="str">
            <v>49</v>
          </cell>
          <cell r="H3795" t="str">
            <v>17</v>
          </cell>
          <cell r="J3795" t="str">
            <v>Statutory/Regulatory</v>
          </cell>
          <cell r="L3795" t="str">
            <v>Distributed Generation</v>
          </cell>
          <cell r="M3795" t="str">
            <v>Specific</v>
          </cell>
          <cell r="O3795" t="str">
            <v>open</v>
          </cell>
          <cell r="R3795">
            <v>41401</v>
          </cell>
          <cell r="S3795" t="str">
            <v>teixei</v>
          </cell>
          <cell r="U3795" t="str">
            <v>Install 3Vo protection at the N. Chelmsford Substation on the 2L4 transformer (MA-13437682).</v>
          </cell>
          <cell r="V3795" t="str">
            <v>There is an associated D line prject (C049377).</v>
          </cell>
          <cell r="W3795" t="str">
            <v xml:space="preserve">  </v>
          </cell>
          <cell r="X3795" t="str">
            <v>Asset Owner-Dist</v>
          </cell>
          <cell r="Y3795" t="str">
            <v>44655310E</v>
          </cell>
          <cell r="Z3795" t="str">
            <v>MAE1000 - MA Electric Distribution PC</v>
          </cell>
          <cell r="AA3795" t="str">
            <v>NONE</v>
          </cell>
          <cell r="AB3795" t="str">
            <v>SUB #2 NORTH CHELMSFORD - QUIGLEY A</v>
          </cell>
          <cell r="AC3795" t="str">
            <v>A1 C0 X0</v>
          </cell>
          <cell r="AE3795">
            <v>1</v>
          </cell>
          <cell r="AF3795" t="str">
            <v>1</v>
          </cell>
          <cell r="AG3795">
            <v>41403</v>
          </cell>
          <cell r="AH3795">
            <v>180800</v>
          </cell>
        </row>
        <row r="3796">
          <cell r="A3796" t="str">
            <v>C049506</v>
          </cell>
          <cell r="B3796">
            <v>5310</v>
          </cell>
          <cell r="D3796" t="str">
            <v>Westboro-Upgrade 312W4 Mainline for</v>
          </cell>
          <cell r="E3796" t="str">
            <v>P_Electric Distribution Line MA</v>
          </cell>
          <cell r="G3796" t="str">
            <v>34</v>
          </cell>
          <cell r="H3796" t="str">
            <v>11</v>
          </cell>
          <cell r="I3796" t="str">
            <v>MOKEY, MICHAEL</v>
          </cell>
          <cell r="J3796" t="str">
            <v>System Capacity &amp; Performance</v>
          </cell>
          <cell r="K3796" t="str">
            <v>D_Non-REP LINE OTHER</v>
          </cell>
          <cell r="L3796" t="str">
            <v>Load Relief</v>
          </cell>
          <cell r="M3796" t="str">
            <v>Specific</v>
          </cell>
          <cell r="N3796" t="str">
            <v>Conductor Replacement</v>
          </cell>
          <cell r="O3796" t="str">
            <v>open</v>
          </cell>
          <cell r="R3796">
            <v>41407</v>
          </cell>
          <cell r="S3796" t="str">
            <v>thomp</v>
          </cell>
          <cell r="U3796" t="str">
            <v>Upgrade OH and UG mainline of 312W4 for Load Relief</v>
          </cell>
          <cell r="V3796" t="str">
            <v xml:space="preserve">  </v>
          </cell>
          <cell r="W3796" t="str">
            <v xml:space="preserve">  </v>
          </cell>
          <cell r="X3796" t="str">
            <v>Dist Design-NE South</v>
          </cell>
          <cell r="Y3796" t="str">
            <v>41255310E</v>
          </cell>
          <cell r="Z3796" t="str">
            <v>MAE1000 - MA Electric Distribution PC</v>
          </cell>
          <cell r="AA3796" t="str">
            <v>13-May-13</v>
          </cell>
          <cell r="AB3796" t="str">
            <v>MASS PLANT - MA 5310 - MAE1000</v>
          </cell>
          <cell r="AC3796" t="str">
            <v>A1 C0 X0</v>
          </cell>
          <cell r="AE3796">
            <v>1</v>
          </cell>
          <cell r="AF3796" t="str">
            <v>1</v>
          </cell>
          <cell r="AG3796">
            <v>41409</v>
          </cell>
          <cell r="AH3796">
            <v>190000</v>
          </cell>
        </row>
        <row r="3797">
          <cell r="A3797" t="str">
            <v>C049517</v>
          </cell>
          <cell r="B3797">
            <v>5310</v>
          </cell>
          <cell r="D3797" t="str">
            <v>Oxford 406L1 Leic-Roch Reconductor</v>
          </cell>
          <cell r="E3797" t="str">
            <v>P_Electric Distribution Line MA</v>
          </cell>
          <cell r="G3797" t="str">
            <v>31</v>
          </cell>
          <cell r="H3797" t="str">
            <v>12</v>
          </cell>
          <cell r="I3797" t="str">
            <v>MOKEY, MICHAEL</v>
          </cell>
          <cell r="J3797" t="str">
            <v>System Capacity &amp; Performance</v>
          </cell>
          <cell r="K3797" t="str">
            <v>D_Non-REP LINE OTHER</v>
          </cell>
          <cell r="L3797" t="str">
            <v>Reliability - Dist</v>
          </cell>
          <cell r="M3797" t="str">
            <v>Specific</v>
          </cell>
          <cell r="O3797" t="str">
            <v>open</v>
          </cell>
          <cell r="R3797">
            <v>41408</v>
          </cell>
          <cell r="S3797" t="str">
            <v>walshn</v>
          </cell>
          <cell r="U3797" t="str">
            <v xml:space="preserve">Reconductor mainline beyond P2 Leicester-Rochdale St., Oxford to improve reliability.  </v>
          </cell>
          <cell r="V3797" t="str">
            <v xml:space="preserve">  </v>
          </cell>
          <cell r="W3797" t="str">
            <v xml:space="preserve">  </v>
          </cell>
          <cell r="X3797" t="str">
            <v>Asset Owner-Dist</v>
          </cell>
          <cell r="Y3797" t="str">
            <v>44655310E</v>
          </cell>
          <cell r="Z3797" t="str">
            <v>MAE1000 - MA Electric Distribution PC</v>
          </cell>
          <cell r="AA3797" t="str">
            <v>NONE</v>
          </cell>
          <cell r="AB3797" t="str">
            <v>MASS PLANT - MA 5310 - MAE1000</v>
          </cell>
          <cell r="AC3797" t="str">
            <v>A2 C0 X0</v>
          </cell>
          <cell r="AE3797">
            <v>1</v>
          </cell>
          <cell r="AF3797" t="str">
            <v>1</v>
          </cell>
          <cell r="AG3797">
            <v>41410</v>
          </cell>
          <cell r="AH3797">
            <v>614000</v>
          </cell>
        </row>
        <row r="3798">
          <cell r="A3798" t="str">
            <v>C049519</v>
          </cell>
          <cell r="B3798">
            <v>5310</v>
          </cell>
          <cell r="D3798" t="str">
            <v>GALAXY DEVELOPMENT, Worcester MA</v>
          </cell>
          <cell r="E3798" t="str">
            <v>P_Electric Distribution Line MA</v>
          </cell>
          <cell r="G3798" t="str">
            <v>49</v>
          </cell>
          <cell r="H3798" t="str">
            <v>16</v>
          </cell>
          <cell r="I3798" t="str">
            <v>MOKEY, MICHAEL</v>
          </cell>
          <cell r="J3798" t="str">
            <v>Statutory/Regulatory</v>
          </cell>
          <cell r="K3798" t="str">
            <v>D_Non-REP LINE OTHER</v>
          </cell>
          <cell r="L3798" t="str">
            <v>New Business - Commercial</v>
          </cell>
          <cell r="M3798" t="str">
            <v>Specific</v>
          </cell>
          <cell r="O3798" t="str">
            <v>open</v>
          </cell>
          <cell r="R3798">
            <v>41408</v>
          </cell>
          <cell r="S3798" t="str">
            <v>jeffem</v>
          </cell>
          <cell r="U3798" t="str">
            <v xml:space="preserve">New commercial businesses.  Install 2 75kVA padmount transformer, new switchgear, replace mainline cable, remove OFC, install vacuum switch.  </v>
          </cell>
          <cell r="V3798" t="str">
            <v xml:space="preserve">Sanction from $15K to $128K from Julie Spaziano. Document attached details on the justification and scope tab. </v>
          </cell>
          <cell r="W3798" t="str">
            <v xml:space="preserve">  </v>
          </cell>
          <cell r="X3798" t="str">
            <v>Asset Owner-Dist</v>
          </cell>
          <cell r="Y3798" t="str">
            <v>44655310E</v>
          </cell>
          <cell r="Z3798" t="str">
            <v>MAE1000 - MA Electric Distribution PC</v>
          </cell>
          <cell r="AA3798" t="str">
            <v>NONE</v>
          </cell>
          <cell r="AB3798" t="str">
            <v>MASS PLANT - MA 5310 - MAE1000</v>
          </cell>
          <cell r="AC3798" t="str">
            <v>A1 C0 X0</v>
          </cell>
          <cell r="AE3798">
            <v>2</v>
          </cell>
          <cell r="AF3798" t="str">
            <v>2</v>
          </cell>
          <cell r="AG3798">
            <v>41551</v>
          </cell>
          <cell r="AH3798">
            <v>128000</v>
          </cell>
        </row>
        <row r="3799">
          <cell r="A3799" t="str">
            <v>C049531</v>
          </cell>
          <cell r="B3799">
            <v>5310</v>
          </cell>
          <cell r="D3799" t="str">
            <v>Leland Hill Estates, Sutton MA</v>
          </cell>
          <cell r="E3799" t="str">
            <v>P_Electric Distribution Line MA</v>
          </cell>
          <cell r="G3799" t="str">
            <v>49</v>
          </cell>
          <cell r="H3799" t="str">
            <v>16</v>
          </cell>
          <cell r="I3799" t="str">
            <v>HALL, TIMOTHY</v>
          </cell>
          <cell r="J3799" t="str">
            <v>Statutory/Regulatory</v>
          </cell>
          <cell r="K3799" t="str">
            <v>D_Non-REP LINE OTHER</v>
          </cell>
          <cell r="L3799" t="str">
            <v>New Business - Residential</v>
          </cell>
          <cell r="M3799" t="str">
            <v>Specific</v>
          </cell>
          <cell r="O3799" t="str">
            <v>open</v>
          </cell>
          <cell r="R3799">
            <v>41408</v>
          </cell>
          <cell r="S3799" t="str">
            <v>jeffem</v>
          </cell>
          <cell r="U3799" t="str">
            <v xml:space="preserve">Established URD for condo's now rezoned for 52 single family house lots. Need to install secondard and hand holes.  Primary under policy 3 will be billed to customer. Est Cost is $130K, this request is for $15K preliminary design.  Full Scope and cost to </v>
          </cell>
          <cell r="V3799" t="str">
            <v>Re-Sanction from $75K to $120K from Julie Spaziano. Sanction from $15k to $75k email sent from Julie Spaziano. Document attached. Details on the justification and scope tab.</v>
          </cell>
          <cell r="W3799" t="str">
            <v xml:space="preserve">  </v>
          </cell>
          <cell r="X3799" t="str">
            <v>Standard, Policy VP</v>
          </cell>
          <cell r="Y3799" t="str">
            <v>44005310E</v>
          </cell>
          <cell r="Z3799" t="str">
            <v>MAE1000 - MA Electric Distribution PC</v>
          </cell>
          <cell r="AA3799" t="str">
            <v>NONE</v>
          </cell>
          <cell r="AB3799" t="str">
            <v>MASS PLANT - MA 5310 - MAE1000</v>
          </cell>
          <cell r="AC3799" t="str">
            <v>A0 C1 X0</v>
          </cell>
          <cell r="AE3799">
            <v>3</v>
          </cell>
          <cell r="AF3799" t="str">
            <v>3</v>
          </cell>
          <cell r="AG3799">
            <v>41705</v>
          </cell>
          <cell r="AH3799">
            <v>120000</v>
          </cell>
        </row>
        <row r="3800">
          <cell r="A3800" t="str">
            <v>C049539</v>
          </cell>
          <cell r="B3800">
            <v>5310</v>
          </cell>
          <cell r="D3800" t="str">
            <v>Marl- Recnd Neil &amp; Howe St, 311W2</v>
          </cell>
          <cell r="E3800" t="str">
            <v>P_Electric Distribution Line MA</v>
          </cell>
          <cell r="G3800" t="str">
            <v>34</v>
          </cell>
          <cell r="H3800" t="str">
            <v>11</v>
          </cell>
          <cell r="I3800" t="str">
            <v>MOKEY, MICHAEL</v>
          </cell>
          <cell r="J3800" t="str">
            <v>System Capacity &amp; Performance</v>
          </cell>
          <cell r="K3800" t="str">
            <v>D_Non-REP LINE OTHER</v>
          </cell>
          <cell r="L3800" t="str">
            <v>Load Relief</v>
          </cell>
          <cell r="M3800" t="str">
            <v>Specific</v>
          </cell>
          <cell r="O3800" t="str">
            <v>open</v>
          </cell>
          <cell r="R3800">
            <v>41409</v>
          </cell>
          <cell r="S3800" t="str">
            <v>thomp</v>
          </cell>
          <cell r="U3800" t="str">
            <v>Reconductor mainline 311W2, then serve existing 311w5 load from the new mainline, serve 311W2 load from the existing 311W5 mainline</v>
          </cell>
          <cell r="V3800" t="str">
            <v xml:space="preserve">  </v>
          </cell>
          <cell r="W3800" t="str">
            <v xml:space="preserve">  </v>
          </cell>
          <cell r="X3800" t="str">
            <v>Dist Design-NE South</v>
          </cell>
          <cell r="Y3800" t="str">
            <v>41105310E</v>
          </cell>
          <cell r="Z3800" t="str">
            <v>MAE1000 - MA Electric Distribution PC</v>
          </cell>
          <cell r="AA3800" t="str">
            <v>15-May-13</v>
          </cell>
          <cell r="AB3800" t="str">
            <v>MASS PLANT - MA 5310 - MAE1000</v>
          </cell>
          <cell r="AC3800" t="str">
            <v>A1 C0 X0</v>
          </cell>
          <cell r="AE3800">
            <v>1</v>
          </cell>
          <cell r="AF3800" t="str">
            <v>1</v>
          </cell>
          <cell r="AG3800">
            <v>41410</v>
          </cell>
          <cell r="AH3800">
            <v>128000</v>
          </cell>
        </row>
        <row r="3801">
          <cell r="A3801" t="str">
            <v>C049541</v>
          </cell>
          <cell r="B3801">
            <v>5310</v>
          </cell>
          <cell r="D3801" t="str">
            <v>Kearney Sq Bridge Ductline, Lowell</v>
          </cell>
          <cell r="E3801" t="str">
            <v>P_Electric Distribution Line MA</v>
          </cell>
          <cell r="G3801" t="str">
            <v>49</v>
          </cell>
          <cell r="H3801" t="str">
            <v>13</v>
          </cell>
          <cell r="I3801" t="str">
            <v>PATTERSON, JAMES</v>
          </cell>
          <cell r="J3801" t="str">
            <v>Statutory/Regulatory</v>
          </cell>
          <cell r="K3801" t="str">
            <v>D_Non-REP LINE OTHER</v>
          </cell>
          <cell r="L3801" t="str">
            <v>Public Requirements</v>
          </cell>
          <cell r="M3801" t="str">
            <v>Specific</v>
          </cell>
          <cell r="O3801" t="str">
            <v>open</v>
          </cell>
          <cell r="R3801">
            <v>41409</v>
          </cell>
          <cell r="S3801" t="str">
            <v>ambros</v>
          </cell>
          <cell r="U3801" t="str">
            <v xml:space="preserve">Support existing 30 way duct bank on Kearney Sq bridge on East Merrimack St, Lowell during bridge reconstruction.  Duct bank contains three 13kV circuits, three 4kV circuits, two fused primary feeds from a switchgear and secondary cable.  New 16 way duct </v>
          </cell>
          <cell r="V3801" t="str">
            <v xml:space="preserve">Sanction amount from $0K to $530k submitted by Julie Spaziano. Document attached. Details on the justification and scope tab. </v>
          </cell>
          <cell r="W3801" t="str">
            <v xml:space="preserve">  </v>
          </cell>
          <cell r="X3801" t="str">
            <v>Asset Owner-Dist</v>
          </cell>
          <cell r="Y3801" t="str">
            <v>44655310E</v>
          </cell>
          <cell r="Z3801" t="str">
            <v>MAE1000 - MA Electric Distribution PC</v>
          </cell>
          <cell r="AA3801" t="str">
            <v>NONE</v>
          </cell>
          <cell r="AB3801" t="str">
            <v>MASS PLANT - MA 5310 - MAE1000</v>
          </cell>
          <cell r="AC3801" t="str">
            <v>A1 C0 X0</v>
          </cell>
          <cell r="AE3801">
            <v>3</v>
          </cell>
          <cell r="AF3801" t="str">
            <v>3</v>
          </cell>
          <cell r="AG3801">
            <v>41667</v>
          </cell>
          <cell r="AH3801">
            <v>530000</v>
          </cell>
        </row>
        <row r="3802">
          <cell r="A3802" t="str">
            <v>C049542</v>
          </cell>
          <cell r="B3802">
            <v>5310</v>
          </cell>
          <cell r="C3802" t="str">
            <v>Distribution - NE South</v>
          </cell>
          <cell r="D3802" t="str">
            <v>Marlboro-Reconductor Maple St 311W3</v>
          </cell>
          <cell r="E3802" t="str">
            <v>P_Electric Distribution Line MA</v>
          </cell>
          <cell r="G3802" t="str">
            <v>30</v>
          </cell>
          <cell r="H3802" t="str">
            <v>11</v>
          </cell>
          <cell r="I3802" t="str">
            <v>MOKEY, MICHAEL</v>
          </cell>
          <cell r="J3802" t="str">
            <v>System Capacity &amp; Performance</v>
          </cell>
          <cell r="K3802" t="str">
            <v>D_Non-REP LINE OTHER</v>
          </cell>
          <cell r="L3802" t="str">
            <v>Load Relief</v>
          </cell>
          <cell r="M3802" t="str">
            <v>Specific</v>
          </cell>
          <cell r="O3802" t="str">
            <v>open</v>
          </cell>
          <cell r="R3802">
            <v>41409</v>
          </cell>
          <cell r="S3802" t="str">
            <v>thomp</v>
          </cell>
          <cell r="U3802" t="str">
            <v>Reconductor 1375' of 4/0 CU on Maple St, Marlboro to 477 kcmil Bare AL on crossarms for capacity improvement</v>
          </cell>
          <cell r="V3802" t="str">
            <v xml:space="preserve">  </v>
          </cell>
          <cell r="W3802" t="str">
            <v xml:space="preserve">  </v>
          </cell>
          <cell r="X3802" t="str">
            <v>Dist Design-NE South</v>
          </cell>
          <cell r="Y3802" t="str">
            <v>41255310E</v>
          </cell>
          <cell r="Z3802" t="str">
            <v>MAE1000 - MA Electric Distribution PC</v>
          </cell>
          <cell r="AA3802" t="str">
            <v>NONE</v>
          </cell>
          <cell r="AB3802" t="str">
            <v>MASS PLANT - MA 5310 - MAE1000</v>
          </cell>
          <cell r="AC3802" t="str">
            <v>A1 C0 X0</v>
          </cell>
          <cell r="AE3802">
            <v>1</v>
          </cell>
          <cell r="AF3802" t="str">
            <v>1</v>
          </cell>
          <cell r="AG3802">
            <v>41410</v>
          </cell>
          <cell r="AH3802">
            <v>111000</v>
          </cell>
        </row>
        <row r="3803">
          <cell r="A3803" t="str">
            <v>C049544</v>
          </cell>
          <cell r="B3803">
            <v>5310</v>
          </cell>
          <cell r="D3803" t="str">
            <v>11928 Reconductor the 8U line in Mi</v>
          </cell>
          <cell r="E3803" t="str">
            <v>P_Electric Distribution Line MA</v>
          </cell>
          <cell r="G3803" t="str">
            <v>NONE</v>
          </cell>
          <cell r="H3803" t="str">
            <v>&lt;Select a value&gt;</v>
          </cell>
          <cell r="J3803" t="str">
            <v>Asset Condition</v>
          </cell>
          <cell r="L3803" t="str">
            <v>Asset Replacement</v>
          </cell>
          <cell r="M3803" t="str">
            <v>Specific</v>
          </cell>
          <cell r="O3803" t="str">
            <v>cancelled</v>
          </cell>
          <cell r="R3803">
            <v>41409</v>
          </cell>
          <cell r="S3803" t="str">
            <v>diconz</v>
          </cell>
          <cell r="U3803" t="str">
            <v>11928 Reconductor the 8U line in Milford</v>
          </cell>
          <cell r="V3803" t="str">
            <v>Set up as placeholder for budget purposes only - project was cancelled in PPM. Created due to system conversion into new PPlant</v>
          </cell>
          <cell r="W3803" t="str">
            <v xml:space="preserve">  </v>
          </cell>
          <cell r="X3803" t="str">
            <v>Ntwrk Strat-NE Elec</v>
          </cell>
          <cell r="Y3803" t="str">
            <v>40305310E</v>
          </cell>
          <cell r="Z3803" t="str">
            <v>MAE1000 - MA Electric Distribution PC</v>
          </cell>
          <cell r="AA3803" t="str">
            <v>NONE</v>
          </cell>
          <cell r="AB3803" t="str">
            <v>MASS PLANT - MA 5310 - MAE1000</v>
          </cell>
          <cell r="AE3803">
            <v>0</v>
          </cell>
          <cell r="AK3803">
            <v>41409</v>
          </cell>
        </row>
        <row r="3804">
          <cell r="A3804" t="str">
            <v>C049545</v>
          </cell>
          <cell r="B3804">
            <v>5310</v>
          </cell>
          <cell r="D3804" t="str">
            <v>DG svc Solveterra MA-1664</v>
          </cell>
          <cell r="E3804" t="str">
            <v>P_Electric Distribution Line MA</v>
          </cell>
          <cell r="G3804" t="str">
            <v>49</v>
          </cell>
          <cell r="H3804" t="str">
            <v>21</v>
          </cell>
          <cell r="J3804" t="str">
            <v>Statutory/Regulatory</v>
          </cell>
          <cell r="L3804" t="str">
            <v>Distributed Generation</v>
          </cell>
          <cell r="O3804" t="str">
            <v>cancelled</v>
          </cell>
          <cell r="R3804">
            <v>41409</v>
          </cell>
          <cell r="S3804" t="str">
            <v>teixei</v>
          </cell>
          <cell r="U3804" t="str">
            <v>Distribution Generation Service to Solventerra, 12 Orchard Rd., N. Brookfield, MA (MA-1664)</v>
          </cell>
          <cell r="V3804" t="str">
            <v>This is part of a sanction paper that includes several other funding projects including C047006, C047007, C047008, and DG svc to W. Brookfield Solar.</v>
          </cell>
          <cell r="W3804" t="str">
            <v xml:space="preserve">  </v>
          </cell>
          <cell r="X3804" t="str">
            <v>Asset Owner-Dist</v>
          </cell>
          <cell r="Y3804" t="str">
            <v>44655310E</v>
          </cell>
          <cell r="Z3804" t="str">
            <v>MAE1000 - MA Electric Distribution PC</v>
          </cell>
          <cell r="AA3804" t="str">
            <v>NONE</v>
          </cell>
          <cell r="AB3804" t="str">
            <v>MASS PLANT - MA 5310 - MAE1000</v>
          </cell>
          <cell r="AE3804">
            <v>0</v>
          </cell>
          <cell r="AK3804">
            <v>41409</v>
          </cell>
        </row>
        <row r="3805">
          <cell r="A3805" t="str">
            <v>C049548</v>
          </cell>
          <cell r="B3805">
            <v>5310</v>
          </cell>
          <cell r="D3805" t="str">
            <v>DG Svc W Brookfield Solar MA-2104</v>
          </cell>
          <cell r="E3805" t="str">
            <v>P_Electric Distribution Line MA</v>
          </cell>
          <cell r="G3805" t="str">
            <v>49</v>
          </cell>
          <cell r="H3805" t="str">
            <v>20</v>
          </cell>
          <cell r="J3805" t="str">
            <v>Statutory/Regulatory</v>
          </cell>
          <cell r="L3805" t="str">
            <v>Distributed Generation</v>
          </cell>
          <cell r="M3805" t="str">
            <v>Specific</v>
          </cell>
          <cell r="O3805" t="str">
            <v>initiated</v>
          </cell>
          <cell r="R3805">
            <v>41409</v>
          </cell>
          <cell r="S3805" t="str">
            <v>teixei</v>
          </cell>
          <cell r="U3805" t="str">
            <v>This is part of a sanction paper that includes several other funding projects including C047006, C047007, C047008, and C048917.</v>
          </cell>
          <cell r="V3805" t="str">
            <v>This is part of a sanction paper that includes several other funding projects including C047006, C047007, C047008, and C049545.</v>
          </cell>
          <cell r="W3805" t="str">
            <v xml:space="preserve">  </v>
          </cell>
          <cell r="X3805" t="str">
            <v>Asset Owner-Dist</v>
          </cell>
          <cell r="Y3805" t="str">
            <v>44655310E</v>
          </cell>
          <cell r="Z3805" t="str">
            <v>MAE1000 - MA Electric Distribution PC</v>
          </cell>
          <cell r="AA3805" t="str">
            <v>NONE</v>
          </cell>
          <cell r="AB3805" t="str">
            <v>MASS PLANT - MA 5310 - MAE1000</v>
          </cell>
          <cell r="AC3805" t="str">
            <v>A0 C0 X0</v>
          </cell>
          <cell r="AE3805">
            <v>0</v>
          </cell>
        </row>
        <row r="3806">
          <cell r="A3806" t="str">
            <v>C049565</v>
          </cell>
          <cell r="B3806">
            <v>5310</v>
          </cell>
          <cell r="D3806" t="str">
            <v>N Marl Sub- Expand to 8 fdr sub</v>
          </cell>
          <cell r="E3806" t="str">
            <v>P_Electric Distribution Sub MA</v>
          </cell>
          <cell r="G3806" t="str">
            <v>39</v>
          </cell>
          <cell r="H3806" t="str">
            <v>18</v>
          </cell>
          <cell r="I3806" t="str">
            <v>BARYS, FRANCIS R</v>
          </cell>
          <cell r="J3806" t="str">
            <v>System Capacity &amp; Performance</v>
          </cell>
          <cell r="K3806" t="str">
            <v>D_Non-REP SUB OTHER</v>
          </cell>
          <cell r="L3806" t="str">
            <v>Load Relief</v>
          </cell>
          <cell r="M3806" t="str">
            <v>Specific</v>
          </cell>
          <cell r="O3806" t="str">
            <v>initiated</v>
          </cell>
          <cell r="R3806">
            <v>41410</v>
          </cell>
          <cell r="S3806" t="str">
            <v>thomp</v>
          </cell>
          <cell r="U3806" t="str">
            <v>Expand N Marlboro #318 Sub to 2nd 40 MVA Xfmr with full 8 feeder positions and 2 substation cap banks</v>
          </cell>
          <cell r="V3806" t="str">
            <v xml:space="preserve">  </v>
          </cell>
          <cell r="W3806" t="str">
            <v xml:space="preserve">  </v>
          </cell>
          <cell r="X3806" t="str">
            <v>Dist Design-NE South</v>
          </cell>
          <cell r="Y3806" t="str">
            <v>41255310E</v>
          </cell>
          <cell r="Z3806" t="str">
            <v>MAE1000 - MA Electric Distribution PC</v>
          </cell>
          <cell r="AA3806" t="str">
            <v>16-May-13</v>
          </cell>
          <cell r="AB3806" t="str">
            <v>SUB #318 NORTH MARLBOROUGH, MARLBOR</v>
          </cell>
          <cell r="AC3806" t="str">
            <v>A0 C0 X0</v>
          </cell>
          <cell r="AE3806">
            <v>0</v>
          </cell>
        </row>
        <row r="3807">
          <cell r="A3807" t="str">
            <v>C049570</v>
          </cell>
          <cell r="B3807">
            <v>5310</v>
          </cell>
          <cell r="D3807" t="str">
            <v>Marlbor-Add MH &amp; Duct at N MArl Sub</v>
          </cell>
          <cell r="E3807" t="str">
            <v>P_Electric Distribution Line MA</v>
          </cell>
          <cell r="G3807" t="str">
            <v>39</v>
          </cell>
          <cell r="H3807" t="str">
            <v>11</v>
          </cell>
          <cell r="I3807" t="str">
            <v>BARYS, FRANCIS R</v>
          </cell>
          <cell r="J3807" t="str">
            <v>System Capacity &amp; Performance</v>
          </cell>
          <cell r="K3807" t="str">
            <v>D_Non-REP LINE OTHER</v>
          </cell>
          <cell r="L3807" t="str">
            <v>Load Relief</v>
          </cell>
          <cell r="M3807" t="str">
            <v>Specific</v>
          </cell>
          <cell r="O3807" t="str">
            <v>initiated</v>
          </cell>
          <cell r="R3807">
            <v>41410</v>
          </cell>
          <cell r="S3807" t="str">
            <v>thomp</v>
          </cell>
          <cell r="U3807" t="str">
            <v>Add MH &amp; Duct from new Fdr positions at N MArl Sub to the first manhole on Donald Lynch Bvd.</v>
          </cell>
          <cell r="V3807" t="str">
            <v xml:space="preserve">  </v>
          </cell>
          <cell r="W3807" t="str">
            <v xml:space="preserve">  </v>
          </cell>
          <cell r="X3807" t="str">
            <v>Dist Design-NE South</v>
          </cell>
          <cell r="Y3807" t="str">
            <v>41255310E</v>
          </cell>
          <cell r="Z3807" t="str">
            <v>MAE1000 - MA Electric Distribution PC</v>
          </cell>
          <cell r="AA3807" t="str">
            <v>NONE</v>
          </cell>
          <cell r="AB3807" t="str">
            <v>MASS PLANT - MA 5310 - MAE1000</v>
          </cell>
          <cell r="AC3807" t="str">
            <v>A0 C0 X0</v>
          </cell>
          <cell r="AE3807">
            <v>0</v>
          </cell>
        </row>
        <row r="3808">
          <cell r="A3808" t="str">
            <v>C049571</v>
          </cell>
          <cell r="B3808">
            <v>5310</v>
          </cell>
          <cell r="D3808" t="str">
            <v>Marlbor-New 318W2 to 311W6</v>
          </cell>
          <cell r="E3808" t="str">
            <v>P_Electric Distribution Line MA</v>
          </cell>
          <cell r="G3808" t="str">
            <v>NONE</v>
          </cell>
          <cell r="H3808" t="str">
            <v>&lt;Select a value&gt;</v>
          </cell>
          <cell r="O3808" t="str">
            <v>cancelled</v>
          </cell>
          <cell r="R3808">
            <v>41410</v>
          </cell>
          <cell r="S3808" t="str">
            <v>thomp</v>
          </cell>
          <cell r="U3808" t="str">
            <v>Add new 318W2 at N Marlboro Sub.  Extend 2670' UG &amp; OH to 311W6.  Reconductor 2900' of 311W6 to 477 kcmil AL</v>
          </cell>
          <cell r="V3808" t="str">
            <v xml:space="preserve">  </v>
          </cell>
          <cell r="W3808" t="str">
            <v xml:space="preserve">  </v>
          </cell>
          <cell r="X3808" t="str">
            <v>Dist Design-NE South</v>
          </cell>
          <cell r="Y3808" t="str">
            <v>41105310E</v>
          </cell>
          <cell r="Z3808" t="str">
            <v>MAE1000 - MA Electric Distribution PC</v>
          </cell>
          <cell r="AA3808" t="str">
            <v>NONE</v>
          </cell>
          <cell r="AB3808" t="str">
            <v>MASS PLANT - MA 5310 - MAE1000</v>
          </cell>
          <cell r="AE3808">
            <v>0</v>
          </cell>
          <cell r="AK3808">
            <v>41422</v>
          </cell>
        </row>
        <row r="3809">
          <cell r="A3809" t="str">
            <v>C049582</v>
          </cell>
          <cell r="B3809">
            <v>5310</v>
          </cell>
          <cell r="D3809" t="str">
            <v>DOTR-605895 Bellingham Rt126 CSX RR</v>
          </cell>
          <cell r="E3809" t="str">
            <v>P_Electric Distribution Line MA</v>
          </cell>
          <cell r="G3809" t="str">
            <v>NONE</v>
          </cell>
          <cell r="H3809" t="str">
            <v>&lt;Select a value&gt;</v>
          </cell>
          <cell r="I3809" t="str">
            <v>Capobianco, Thomas</v>
          </cell>
          <cell r="J3809" t="str">
            <v>Statutory/Regulatory</v>
          </cell>
          <cell r="K3809" t="str">
            <v>D_Non-REP LINE OTHER</v>
          </cell>
          <cell r="L3809" t="str">
            <v>Public Requirements</v>
          </cell>
          <cell r="M3809" t="str">
            <v>Specific</v>
          </cell>
          <cell r="O3809" t="str">
            <v>open</v>
          </cell>
          <cell r="R3809">
            <v>41411</v>
          </cell>
          <cell r="S3809" t="str">
            <v>capobi</v>
          </cell>
          <cell r="U3809" t="str">
            <v>50% Reimbursable MassDOTproject. MHD # 605895 Bellingham: Route 126 over CSX RR Bikepath</v>
          </cell>
          <cell r="V3809" t="str">
            <v>Relocate approx 10 poles to accommodate bridge and road reconstruction.</v>
          </cell>
          <cell r="W3809" t="str">
            <v xml:space="preserve">  </v>
          </cell>
          <cell r="X3809" t="str">
            <v>Div Ops-NE Electric</v>
          </cell>
          <cell r="Y3809" t="str">
            <v>75005310E</v>
          </cell>
          <cell r="Z3809" t="str">
            <v>MAE1000 - MA Electric Distribution PC</v>
          </cell>
          <cell r="AA3809" t="str">
            <v>NONE</v>
          </cell>
          <cell r="AB3809" t="str">
            <v>MASS PLANT - MA 5310 - MAE1000</v>
          </cell>
          <cell r="AC3809" t="str">
            <v>A1 C0 X0</v>
          </cell>
          <cell r="AE3809">
            <v>1</v>
          </cell>
          <cell r="AF3809" t="str">
            <v>1</v>
          </cell>
          <cell r="AG3809">
            <v>41414</v>
          </cell>
          <cell r="AH3809">
            <v>125000</v>
          </cell>
        </row>
        <row r="3810">
          <cell r="A3810" t="str">
            <v>C049588</v>
          </cell>
          <cell r="B3810">
            <v>5310</v>
          </cell>
          <cell r="C3810" t="str">
            <v>Distribution - NE South</v>
          </cell>
          <cell r="D3810" t="str">
            <v>DOTR-MHD 604989 Southborough Rt 30</v>
          </cell>
          <cell r="E3810" t="str">
            <v>P_Electric Distribution Line MA</v>
          </cell>
          <cell r="G3810" t="str">
            <v>NONE</v>
          </cell>
          <cell r="H3810" t="str">
            <v>NONE</v>
          </cell>
          <cell r="I3810" t="str">
            <v>CAPOBIANCO, THOMAS</v>
          </cell>
          <cell r="J3810" t="str">
            <v>Statutory/Regulatory</v>
          </cell>
          <cell r="K3810" t="str">
            <v>D_Non-REP LINE OTHER</v>
          </cell>
          <cell r="L3810" t="str">
            <v>Public Requirements</v>
          </cell>
          <cell r="M3810" t="str">
            <v>Specific</v>
          </cell>
          <cell r="O3810" t="str">
            <v>open</v>
          </cell>
          <cell r="R3810">
            <v>41411</v>
          </cell>
          <cell r="S3810" t="str">
            <v>capobi</v>
          </cell>
          <cell r="U3810" t="str">
            <v>DOTR-MHD # 604989 Southborough: Route 30, Main Street_x000D_
50% Reimbursable. Relocate approx 35 poles to accommodate road reconstruction.</v>
          </cell>
          <cell r="V3810" t="str">
            <v>For PE charges ONLY</v>
          </cell>
          <cell r="W3810" t="str">
            <v xml:space="preserve">  </v>
          </cell>
          <cell r="X3810" t="str">
            <v>Div Ops-NE Electric</v>
          </cell>
          <cell r="Y3810" t="str">
            <v>75005310E</v>
          </cell>
          <cell r="Z3810" t="str">
            <v>MAE1000 - MA Electric Distribution PC</v>
          </cell>
          <cell r="AA3810" t="str">
            <v>NONE</v>
          </cell>
          <cell r="AB3810" t="str">
            <v>MASS PLANT - MA 5310 - MAE1000</v>
          </cell>
          <cell r="AC3810" t="str">
            <v>A1 C0 X0</v>
          </cell>
          <cell r="AE3810">
            <v>1</v>
          </cell>
          <cell r="AF3810" t="str">
            <v>1</v>
          </cell>
          <cell r="AG3810">
            <v>41411</v>
          </cell>
          <cell r="AH3810">
            <v>30000</v>
          </cell>
        </row>
        <row r="3811">
          <cell r="A3811" t="str">
            <v>C049593</v>
          </cell>
          <cell r="B3811">
            <v>5310</v>
          </cell>
          <cell r="D3811" t="str">
            <v>DG Svc Cabot Beverly MA-13426735</v>
          </cell>
          <cell r="E3811" t="str">
            <v>P_Electric Distribution Line MA</v>
          </cell>
          <cell r="G3811" t="str">
            <v>49</v>
          </cell>
          <cell r="H3811" t="str">
            <v>15</v>
          </cell>
          <cell r="J3811" t="str">
            <v>Statutory/Regulatory</v>
          </cell>
          <cell r="L3811" t="str">
            <v>Distributed Generation</v>
          </cell>
          <cell r="M3811" t="str">
            <v>Specific</v>
          </cell>
          <cell r="O3811" t="str">
            <v>open</v>
          </cell>
          <cell r="R3811">
            <v>41414</v>
          </cell>
          <cell r="S3811" t="str">
            <v>teixei</v>
          </cell>
          <cell r="U3811" t="str">
            <v>Provide distributed generation service to Cabor Beverly, LLC,  Cailin Rd., Beverly, MA (MA-13426735)</v>
          </cell>
          <cell r="V3811" t="str">
            <v xml:space="preserve">  </v>
          </cell>
          <cell r="W3811" t="str">
            <v xml:space="preserve">  </v>
          </cell>
          <cell r="X3811" t="str">
            <v>Asset Owner-Dist</v>
          </cell>
          <cell r="Y3811" t="str">
            <v>44655310E</v>
          </cell>
          <cell r="Z3811" t="str">
            <v>MAE1000 - MA Electric Distribution PC</v>
          </cell>
          <cell r="AA3811" t="str">
            <v>NONE</v>
          </cell>
          <cell r="AB3811" t="str">
            <v>MASS PLANT - MA 5310 - MAE1000</v>
          </cell>
          <cell r="AC3811" t="str">
            <v>A1 C0 X0</v>
          </cell>
          <cell r="AE3811">
            <v>1</v>
          </cell>
          <cell r="AF3811" t="str">
            <v>1</v>
          </cell>
          <cell r="AG3811">
            <v>41414</v>
          </cell>
          <cell r="AH3811">
            <v>162300</v>
          </cell>
        </row>
        <row r="3812">
          <cell r="A3812" t="str">
            <v>C049602</v>
          </cell>
          <cell r="B3812">
            <v>5310</v>
          </cell>
          <cell r="D3812" t="str">
            <v>Westbo-Recond 312W4 Mainline</v>
          </cell>
          <cell r="E3812" t="str">
            <v>P_Electric Distribution Line MA</v>
          </cell>
          <cell r="G3812" t="str">
            <v>36</v>
          </cell>
          <cell r="H3812" t="str">
            <v>11</v>
          </cell>
          <cell r="J3812" t="str">
            <v>System Capacity &amp; Performance</v>
          </cell>
          <cell r="K3812" t="str">
            <v>D_Non-REP LINE OTHER</v>
          </cell>
          <cell r="L3812" t="str">
            <v>Load Relief</v>
          </cell>
          <cell r="M3812" t="str">
            <v>Specific</v>
          </cell>
          <cell r="O3812" t="str">
            <v>cancelled</v>
          </cell>
          <cell r="R3812">
            <v>41415</v>
          </cell>
          <cell r="S3812" t="str">
            <v>thomp</v>
          </cell>
          <cell r="U3812" t="str">
            <v>Reconductor beginning of circuit to 477 kcmil AL Spacer Cable and (at least) 500 CU EPR UG cable</v>
          </cell>
          <cell r="V3812" t="str">
            <v xml:space="preserve">  </v>
          </cell>
          <cell r="W3812" t="str">
            <v xml:space="preserve">  </v>
          </cell>
          <cell r="X3812" t="str">
            <v>Dist Design-NE South</v>
          </cell>
          <cell r="Y3812" t="str">
            <v>41105310E</v>
          </cell>
          <cell r="Z3812" t="str">
            <v>MAE1000 - MA Electric Distribution PC</v>
          </cell>
          <cell r="AA3812" t="str">
            <v>NONE</v>
          </cell>
          <cell r="AB3812" t="str">
            <v>MASS PLANT - MA 5310 - MAE1000</v>
          </cell>
          <cell r="AE3812">
            <v>1</v>
          </cell>
          <cell r="AF3812" t="str">
            <v>1</v>
          </cell>
          <cell r="AG3812">
            <v>41415</v>
          </cell>
          <cell r="AH3812">
            <v>190000</v>
          </cell>
          <cell r="AK3812">
            <v>41415</v>
          </cell>
        </row>
        <row r="3813">
          <cell r="A3813" t="str">
            <v>C049604</v>
          </cell>
          <cell r="B3813">
            <v>5310</v>
          </cell>
          <cell r="D3813" t="str">
            <v>Rand 5W2 Repl N.Main St Aerial Cabl</v>
          </cell>
          <cell r="E3813" t="str">
            <v>P_Electric Distribution Line MA</v>
          </cell>
          <cell r="G3813" t="str">
            <v>30</v>
          </cell>
          <cell r="H3813" t="str">
            <v>&lt;Select a value&gt;</v>
          </cell>
          <cell r="I3813" t="str">
            <v>MOKEY, MICHAEL</v>
          </cell>
          <cell r="J3813" t="str">
            <v>Asset Condition</v>
          </cell>
          <cell r="L3813" t="str">
            <v>Asset Replacement</v>
          </cell>
          <cell r="M3813" t="str">
            <v>Specific</v>
          </cell>
          <cell r="O3813" t="str">
            <v>open</v>
          </cell>
          <cell r="R3813">
            <v>41415</v>
          </cell>
          <cell r="S3813" t="str">
            <v>henryj</v>
          </cell>
          <cell r="U3813" t="str">
            <v>Install 3,850 circuit feet of 500 AL Aerial Cable from p.1 Pleasant St. to p.67 N. Main St in Randolph, MA.  Remove 3,850 feet of 350 AL Aerial Cable.</v>
          </cell>
          <cell r="V3813" t="str">
            <v xml:space="preserve">  </v>
          </cell>
          <cell r="W3813" t="str">
            <v xml:space="preserve">  </v>
          </cell>
          <cell r="X3813" t="str">
            <v>Asset Owner-Dist</v>
          </cell>
          <cell r="Y3813" t="str">
            <v>44655310E</v>
          </cell>
          <cell r="Z3813" t="str">
            <v>MAE1000 - MA Electric Distribution PC</v>
          </cell>
          <cell r="AA3813" t="str">
            <v>21-May-13</v>
          </cell>
          <cell r="AB3813" t="str">
            <v>MASS PLANT - MA 5310 - MAE1000</v>
          </cell>
          <cell r="AC3813" t="str">
            <v>A1 C0 X1</v>
          </cell>
          <cell r="AE3813">
            <v>1</v>
          </cell>
          <cell r="AF3813" t="str">
            <v>1</v>
          </cell>
          <cell r="AG3813">
            <v>41424</v>
          </cell>
          <cell r="AH3813">
            <v>400000</v>
          </cell>
        </row>
        <row r="3814">
          <cell r="A3814" t="str">
            <v>C049607</v>
          </cell>
          <cell r="B3814">
            <v>5310</v>
          </cell>
          <cell r="D3814" t="str">
            <v>DG Svc GLC Mill St Gard MA-13994769</v>
          </cell>
          <cell r="E3814" t="str">
            <v>P_Electric Distribution Line MA</v>
          </cell>
          <cell r="G3814" t="str">
            <v>49</v>
          </cell>
          <cell r="H3814" t="str">
            <v>19</v>
          </cell>
          <cell r="J3814" t="str">
            <v>Statutory/Regulatory</v>
          </cell>
          <cell r="L3814" t="str">
            <v>Distributed Generation</v>
          </cell>
          <cell r="M3814" t="str">
            <v>Specific</v>
          </cell>
          <cell r="O3814" t="str">
            <v>open</v>
          </cell>
          <cell r="R3814">
            <v>41415</v>
          </cell>
          <cell r="S3814" t="str">
            <v>teixei</v>
          </cell>
          <cell r="U3814" t="str">
            <v>Distribution Generation service to GLC Solar Mgt VIII, Mill St, Gardner, MA (MA013994769)</v>
          </cell>
          <cell r="V3814" t="str">
            <v>This customer requires 3Vo at Westminster Sub. This is being installed under a project for a different customer (C048532)</v>
          </cell>
          <cell r="W3814" t="str">
            <v xml:space="preserve">  </v>
          </cell>
          <cell r="X3814" t="str">
            <v>Asset Owner-Dist</v>
          </cell>
          <cell r="Y3814" t="str">
            <v>44655310E</v>
          </cell>
          <cell r="Z3814" t="str">
            <v>MAE1000 - MA Electric Distribution PC</v>
          </cell>
          <cell r="AA3814" t="str">
            <v>NONE</v>
          </cell>
          <cell r="AB3814" t="str">
            <v>MASS PLANT - MA 5310 - MAE1000</v>
          </cell>
          <cell r="AC3814" t="str">
            <v>A1 C0 X0</v>
          </cell>
          <cell r="AE3814">
            <v>1</v>
          </cell>
          <cell r="AF3814" t="str">
            <v>1</v>
          </cell>
          <cell r="AG3814">
            <v>41415</v>
          </cell>
          <cell r="AH3814">
            <v>138000</v>
          </cell>
        </row>
        <row r="3815">
          <cell r="A3815" t="str">
            <v>C049614</v>
          </cell>
          <cell r="B3815">
            <v>5310</v>
          </cell>
          <cell r="D3815" t="str">
            <v xml:space="preserve">IRURD Leisurewood </v>
          </cell>
          <cell r="E3815" t="str">
            <v>P_Electric Distribution Line MA</v>
          </cell>
          <cell r="G3815" t="str">
            <v>36</v>
          </cell>
          <cell r="H3815" t="str">
            <v>17</v>
          </cell>
          <cell r="I3815" t="str">
            <v>CERULLI, JOHN</v>
          </cell>
          <cell r="J3815" t="str">
            <v>Asset Condition</v>
          </cell>
          <cell r="K3815" t="str">
            <v>D_REP-URD Cable Replacements</v>
          </cell>
          <cell r="L3815" t="str">
            <v>Asset Replacement</v>
          </cell>
          <cell r="M3815" t="str">
            <v>Specific</v>
          </cell>
          <cell r="O3815" t="str">
            <v>cancelled</v>
          </cell>
          <cell r="R3815">
            <v>41415</v>
          </cell>
          <cell r="S3815" t="str">
            <v>cerulj</v>
          </cell>
          <cell r="U3815" t="str">
            <v>Inject 20,000' of direct-buried URD cable at Leisurewood URD in Rockland, MA and replace what can not be injected</v>
          </cell>
          <cell r="V3815" t="str">
            <v xml:space="preserve">  </v>
          </cell>
          <cell r="W3815" t="str">
            <v xml:space="preserve">  </v>
          </cell>
          <cell r="X3815" t="str">
            <v>Asset Owner-Dist</v>
          </cell>
          <cell r="Y3815" t="str">
            <v>44655310E</v>
          </cell>
          <cell r="Z3815" t="str">
            <v>MAE1000 - MA Electric Distribution PC</v>
          </cell>
          <cell r="AA3815" t="str">
            <v>NONE</v>
          </cell>
          <cell r="AB3815" t="str">
            <v>MASS PLANT - MA 5310 - MAE1000</v>
          </cell>
          <cell r="AE3815">
            <v>1</v>
          </cell>
          <cell r="AF3815" t="str">
            <v>1</v>
          </cell>
          <cell r="AG3815">
            <v>41415</v>
          </cell>
          <cell r="AH3815">
            <v>20000</v>
          </cell>
          <cell r="AK3815">
            <v>41544</v>
          </cell>
        </row>
        <row r="3816">
          <cell r="A3816" t="str">
            <v>C049617</v>
          </cell>
          <cell r="B3816">
            <v>5310</v>
          </cell>
          <cell r="D3816" t="str">
            <v>IRURD Development Area</v>
          </cell>
          <cell r="E3816" t="str">
            <v>P_Electric Distribution Line MA</v>
          </cell>
          <cell r="G3816" t="str">
            <v>36</v>
          </cell>
          <cell r="H3816" t="str">
            <v>17</v>
          </cell>
          <cell r="I3816" t="str">
            <v>CERULLI, JOHN</v>
          </cell>
          <cell r="J3816" t="str">
            <v>Asset Condition</v>
          </cell>
          <cell r="K3816" t="str">
            <v>D_REP-URD Cable Replacements</v>
          </cell>
          <cell r="L3816" t="str">
            <v>Asset Replacement</v>
          </cell>
          <cell r="M3816" t="str">
            <v>Specific</v>
          </cell>
          <cell r="O3816" t="str">
            <v>cancelled</v>
          </cell>
          <cell r="R3816">
            <v>41415</v>
          </cell>
          <cell r="S3816" t="str">
            <v>cerulj</v>
          </cell>
          <cell r="U3816" t="str">
            <v>Inject 26,000' of direct-buried URD cable at Development Area in Brockton MA and replace cable that can not be injected.</v>
          </cell>
          <cell r="V3816" t="str">
            <v>Submitted for preliminary engineering only</v>
          </cell>
          <cell r="W3816" t="str">
            <v xml:space="preserve">  </v>
          </cell>
          <cell r="X3816" t="str">
            <v>Asset Owner-Dist</v>
          </cell>
          <cell r="Y3816" t="str">
            <v>44655310E</v>
          </cell>
          <cell r="Z3816" t="str">
            <v>MAE1000 - MA Electric Distribution PC</v>
          </cell>
          <cell r="AA3816" t="str">
            <v>21-May-13</v>
          </cell>
          <cell r="AB3816" t="str">
            <v>MASS PLANT - MA 5310 - MAE1000</v>
          </cell>
          <cell r="AE3816">
            <v>1</v>
          </cell>
          <cell r="AF3816" t="str">
            <v>1</v>
          </cell>
          <cell r="AG3816">
            <v>41415</v>
          </cell>
          <cell r="AH3816">
            <v>100000</v>
          </cell>
          <cell r="AK3816">
            <v>41544</v>
          </cell>
        </row>
        <row r="3817">
          <cell r="A3817" t="str">
            <v>C049618</v>
          </cell>
          <cell r="B3817">
            <v>5310</v>
          </cell>
          <cell r="D3817" t="str">
            <v>IRURD Chatham West</v>
          </cell>
          <cell r="E3817" t="str">
            <v>P_Electric Distribution Line MA</v>
          </cell>
          <cell r="G3817" t="str">
            <v>36</v>
          </cell>
          <cell r="H3817" t="str">
            <v>17</v>
          </cell>
          <cell r="I3817" t="str">
            <v>CERULLI, JOHN</v>
          </cell>
          <cell r="J3817" t="str">
            <v>Asset Condition</v>
          </cell>
          <cell r="K3817" t="str">
            <v>D_REP-URD Cable Replacements</v>
          </cell>
          <cell r="L3817" t="str">
            <v>Asset Replacement</v>
          </cell>
          <cell r="M3817" t="str">
            <v>Specific</v>
          </cell>
          <cell r="O3817" t="str">
            <v>cancelled</v>
          </cell>
          <cell r="R3817">
            <v>41415</v>
          </cell>
          <cell r="S3817" t="str">
            <v>cerulj</v>
          </cell>
          <cell r="U3817" t="str">
            <v>Inject 10,300' of direct-buried URD cable at Chatham West in Brockton, MA and replace cable that can not be injected.</v>
          </cell>
          <cell r="V3817" t="str">
            <v xml:space="preserve">  </v>
          </cell>
          <cell r="W3817" t="str">
            <v xml:space="preserve">  </v>
          </cell>
          <cell r="X3817" t="str">
            <v>Asset Owner-Dist</v>
          </cell>
          <cell r="Y3817" t="str">
            <v>44655310E</v>
          </cell>
          <cell r="Z3817" t="str">
            <v>MAE1000 - MA Electric Distribution PC</v>
          </cell>
          <cell r="AA3817" t="str">
            <v>NONE</v>
          </cell>
          <cell r="AB3817" t="str">
            <v>MASS PLANT - MA 5310 - MAE1000</v>
          </cell>
          <cell r="AE3817">
            <v>1</v>
          </cell>
          <cell r="AF3817" t="str">
            <v>1</v>
          </cell>
          <cell r="AG3817">
            <v>41415</v>
          </cell>
          <cell r="AH3817">
            <v>630000</v>
          </cell>
          <cell r="AK3817">
            <v>41544</v>
          </cell>
        </row>
        <row r="3818">
          <cell r="A3818" t="str">
            <v>C049619</v>
          </cell>
          <cell r="B3818">
            <v>5310</v>
          </cell>
          <cell r="C3818" t="str">
            <v>Distribution - NE North</v>
          </cell>
          <cell r="D3818" t="str">
            <v>IRURD Rustlewood Ridge</v>
          </cell>
          <cell r="E3818" t="str">
            <v>P_Electric Distribution Line MA</v>
          </cell>
          <cell r="G3818" t="str">
            <v>NONE</v>
          </cell>
          <cell r="H3818" t="str">
            <v>&lt;Select a value&gt;</v>
          </cell>
          <cell r="I3818" t="str">
            <v>RICHARD, JOHN</v>
          </cell>
          <cell r="J3818" t="str">
            <v>Asset Condition</v>
          </cell>
          <cell r="K3818" t="str">
            <v>D_REP-URD Cable Replacements</v>
          </cell>
          <cell r="L3818" t="str">
            <v>Asset Replacement</v>
          </cell>
          <cell r="M3818" t="str">
            <v>Specific</v>
          </cell>
          <cell r="O3818" t="str">
            <v>open</v>
          </cell>
          <cell r="R3818">
            <v>41415</v>
          </cell>
          <cell r="S3818" t="str">
            <v>cerulj</v>
          </cell>
          <cell r="U3818" t="str">
            <v>Inject 1400' of direct-buried URD cable at Rustlewood Ridge URD in Northampton, MA and replace cable that could not be injected.</v>
          </cell>
          <cell r="V3818" t="str">
            <v xml:space="preserve">  </v>
          </cell>
          <cell r="W3818" t="str">
            <v xml:space="preserve">  </v>
          </cell>
          <cell r="X3818" t="str">
            <v>Asset Owner-Dist</v>
          </cell>
          <cell r="Y3818" t="str">
            <v>44655310E</v>
          </cell>
          <cell r="Z3818" t="str">
            <v>MAE1000 - MA Electric Distribution PC</v>
          </cell>
          <cell r="AA3818" t="str">
            <v>NONE</v>
          </cell>
          <cell r="AB3818" t="str">
            <v>MASS PLANT - MA 5310 - MAE1000</v>
          </cell>
          <cell r="AC3818" t="str">
            <v>A2 C0 X0</v>
          </cell>
          <cell r="AE3818">
            <v>1</v>
          </cell>
          <cell r="AF3818" t="str">
            <v>1</v>
          </cell>
          <cell r="AG3818">
            <v>41415</v>
          </cell>
          <cell r="AH3818">
            <v>110000</v>
          </cell>
        </row>
        <row r="3819">
          <cell r="A3819" t="str">
            <v>C049620</v>
          </cell>
          <cell r="B3819">
            <v>5310</v>
          </cell>
          <cell r="C3819" t="str">
            <v>Distribution - NE North</v>
          </cell>
          <cell r="D3819" t="str">
            <v>IRURD North Plain Road</v>
          </cell>
          <cell r="E3819" t="str">
            <v>P_Electric Distribution Line MA</v>
          </cell>
          <cell r="G3819" t="str">
            <v>36</v>
          </cell>
          <cell r="H3819" t="str">
            <v>17</v>
          </cell>
          <cell r="I3819" t="str">
            <v>PATTERSON, JAMES</v>
          </cell>
          <cell r="J3819" t="str">
            <v>Asset Condition</v>
          </cell>
          <cell r="K3819" t="str">
            <v>D_REP-URD Cable Replacements</v>
          </cell>
          <cell r="L3819" t="str">
            <v>Asset Replacement</v>
          </cell>
          <cell r="M3819" t="str">
            <v>Specific</v>
          </cell>
          <cell r="O3819" t="str">
            <v>open</v>
          </cell>
          <cell r="R3819">
            <v>41415</v>
          </cell>
          <cell r="S3819" t="str">
            <v>cerulj</v>
          </cell>
          <cell r="U3819" t="str">
            <v>Inject 6,800' of direct-buried URD cable at Public Way off North Plain Road URD in Great Barrington, MA and replace cables that could not be injected.</v>
          </cell>
          <cell r="V3819" t="str">
            <v xml:space="preserve">  </v>
          </cell>
          <cell r="W3819" t="str">
            <v xml:space="preserve">  </v>
          </cell>
          <cell r="X3819" t="str">
            <v>Asset Owner-Dist</v>
          </cell>
          <cell r="Y3819" t="str">
            <v>44655310E</v>
          </cell>
          <cell r="Z3819" t="str">
            <v>MAE1000 - MA Electric Distribution PC</v>
          </cell>
          <cell r="AA3819" t="str">
            <v>NONE</v>
          </cell>
          <cell r="AB3819" t="str">
            <v>MASS PLANT - MA 5310 - MAE1000</v>
          </cell>
          <cell r="AC3819" t="str">
            <v>A2 C0 X0</v>
          </cell>
          <cell r="AE3819">
            <v>1</v>
          </cell>
          <cell r="AF3819" t="str">
            <v>1</v>
          </cell>
          <cell r="AG3819">
            <v>41415</v>
          </cell>
          <cell r="AH3819">
            <v>430000</v>
          </cell>
        </row>
        <row r="3820">
          <cell r="A3820" t="str">
            <v>C049621</v>
          </cell>
          <cell r="B3820">
            <v>5310</v>
          </cell>
          <cell r="D3820" t="str">
            <v>IRURD Brockton Edison Company</v>
          </cell>
          <cell r="E3820" t="str">
            <v>P_Electric Distribution Line MA</v>
          </cell>
          <cell r="G3820" t="str">
            <v>36</v>
          </cell>
          <cell r="H3820" t="str">
            <v>17</v>
          </cell>
          <cell r="I3820" t="str">
            <v>Cerulli, John</v>
          </cell>
          <cell r="J3820" t="str">
            <v>Asset Condition</v>
          </cell>
          <cell r="K3820" t="str">
            <v>D_REP-URD Cable Replacements</v>
          </cell>
          <cell r="L3820" t="str">
            <v>Asset Replacement</v>
          </cell>
          <cell r="M3820" t="str">
            <v>Specific</v>
          </cell>
          <cell r="O3820" t="str">
            <v>cancelled</v>
          </cell>
          <cell r="R3820">
            <v>41415</v>
          </cell>
          <cell r="S3820" t="str">
            <v>cerulj</v>
          </cell>
          <cell r="U3820" t="str">
            <v>Inject 2400' direct-buried URD cable at Brockton Edison Company URD in Brockton, MA.</v>
          </cell>
          <cell r="V3820" t="str">
            <v xml:space="preserve">  </v>
          </cell>
          <cell r="W3820" t="str">
            <v xml:space="preserve">  </v>
          </cell>
          <cell r="X3820" t="str">
            <v>Asset Owner-Dist</v>
          </cell>
          <cell r="Y3820" t="str">
            <v>44655310E</v>
          </cell>
          <cell r="Z3820" t="str">
            <v>MAE1000 - MA Electric Distribution PC</v>
          </cell>
          <cell r="AA3820" t="str">
            <v>NONE</v>
          </cell>
          <cell r="AB3820" t="str">
            <v>MASS PLANT - MA 5310 - MAE1000</v>
          </cell>
          <cell r="AE3820">
            <v>1</v>
          </cell>
          <cell r="AF3820" t="str">
            <v>1</v>
          </cell>
          <cell r="AG3820">
            <v>41415</v>
          </cell>
          <cell r="AH3820">
            <v>430000</v>
          </cell>
          <cell r="AK3820">
            <v>41544</v>
          </cell>
        </row>
        <row r="3821">
          <cell r="A3821" t="str">
            <v>C049623</v>
          </cell>
          <cell r="B3821">
            <v>5310</v>
          </cell>
          <cell r="C3821" t="str">
            <v>Distribution - NE North</v>
          </cell>
          <cell r="D3821" t="str">
            <v>IRURD Royal Crest Est</v>
          </cell>
          <cell r="E3821" t="str">
            <v>P_Electric Distribution Line MA</v>
          </cell>
          <cell r="F3821" t="str">
            <v>USSC-13-319</v>
          </cell>
          <cell r="G3821" t="str">
            <v>36</v>
          </cell>
          <cell r="H3821" t="str">
            <v>17</v>
          </cell>
          <cell r="I3821" t="str">
            <v>PATTERSON, JAMES</v>
          </cell>
          <cell r="J3821" t="str">
            <v>Asset Condition</v>
          </cell>
          <cell r="K3821" t="str">
            <v>D_REP-URD Cable Replacements</v>
          </cell>
          <cell r="L3821" t="str">
            <v>Asset Replacement</v>
          </cell>
          <cell r="M3821" t="str">
            <v>Specific</v>
          </cell>
          <cell r="O3821" t="str">
            <v>open</v>
          </cell>
          <cell r="R3821">
            <v>41415</v>
          </cell>
          <cell r="S3821" t="str">
            <v>cerulj</v>
          </cell>
          <cell r="U3821" t="str">
            <v>Inject 12,900' of three-phase, direct-buried URD cable at Royal Crest Estates URD in North Andover, MA.</v>
          </cell>
          <cell r="V3821" t="str">
            <v xml:space="preserve">  </v>
          </cell>
          <cell r="W3821" t="str">
            <v xml:space="preserve">  </v>
          </cell>
          <cell r="X3821" t="str">
            <v>Asset Owner-Dist</v>
          </cell>
          <cell r="Y3821" t="str">
            <v>44655310E</v>
          </cell>
          <cell r="Z3821" t="str">
            <v>MAE1000 - MA Electric Distribution PC</v>
          </cell>
          <cell r="AA3821" t="str">
            <v>NONE</v>
          </cell>
          <cell r="AB3821" t="str">
            <v>MASS PLANT - MA 5310 - MAE1000</v>
          </cell>
          <cell r="AC3821" t="str">
            <v>A1 C0 X0</v>
          </cell>
          <cell r="AE3821">
            <v>3</v>
          </cell>
          <cell r="AF3821" t="str">
            <v>3</v>
          </cell>
          <cell r="AG3821">
            <v>41612</v>
          </cell>
          <cell r="AH3821">
            <v>800000</v>
          </cell>
          <cell r="AI3821" t="str">
            <v>1.10</v>
          </cell>
          <cell r="AJ3821" t="str">
            <v>.90</v>
          </cell>
        </row>
        <row r="3822">
          <cell r="A3822" t="str">
            <v>C049627</v>
          </cell>
          <cell r="B3822">
            <v>5310</v>
          </cell>
          <cell r="C3822" t="str">
            <v>Distribution - NE North</v>
          </cell>
          <cell r="D3822" t="str">
            <v>IRURD Fox Hollow and OH Project</v>
          </cell>
          <cell r="E3822" t="str">
            <v>P_Electric Distribution Line MA</v>
          </cell>
          <cell r="F3822" t="str">
            <v>USSC-13-325</v>
          </cell>
          <cell r="G3822" t="str">
            <v>36</v>
          </cell>
          <cell r="H3822" t="str">
            <v>17</v>
          </cell>
          <cell r="I3822" t="str">
            <v>RICHARD, JOHN</v>
          </cell>
          <cell r="J3822" t="str">
            <v>Asset Condition</v>
          </cell>
          <cell r="K3822" t="str">
            <v>D_REP-URD Cable Replacements</v>
          </cell>
          <cell r="L3822" t="str">
            <v>Asset Replacement</v>
          </cell>
          <cell r="M3822" t="str">
            <v>Specific</v>
          </cell>
          <cell r="O3822" t="str">
            <v>open</v>
          </cell>
          <cell r="R3822">
            <v>41415</v>
          </cell>
          <cell r="S3822" t="str">
            <v>cerulj</v>
          </cell>
          <cell r="U3822" t="str">
            <v>Inject 30,000' of direct-buried URD cable at Fox Hollow URD in Lenox and Lee, MA.</v>
          </cell>
          <cell r="V3822" t="str">
            <v>Not the same project as 13.8kV Supply to Fox Hollow, which is up the street from this URD.</v>
          </cell>
          <cell r="W3822" t="str">
            <v xml:space="preserve">  </v>
          </cell>
          <cell r="X3822" t="str">
            <v>Asset Owner-Dist</v>
          </cell>
          <cell r="Y3822" t="str">
            <v>44655310E</v>
          </cell>
          <cell r="Z3822" t="str">
            <v>MAE1000 - MA Electric Distribution PC</v>
          </cell>
          <cell r="AA3822" t="str">
            <v>NONE</v>
          </cell>
          <cell r="AB3822" t="str">
            <v>MASS PLANT - MA 5310 - MAE1000</v>
          </cell>
          <cell r="AC3822" t="str">
            <v>A2 C0 X1</v>
          </cell>
          <cell r="AE3822">
            <v>3</v>
          </cell>
          <cell r="AF3822" t="str">
            <v>3</v>
          </cell>
          <cell r="AG3822">
            <v>41612</v>
          </cell>
          <cell r="AH3822">
            <v>700000</v>
          </cell>
          <cell r="AI3822" t="str">
            <v>1.10</v>
          </cell>
          <cell r="AJ3822" t="str">
            <v>.90</v>
          </cell>
        </row>
        <row r="3823">
          <cell r="A3823" t="str">
            <v>C049646</v>
          </cell>
          <cell r="B3823">
            <v>5310</v>
          </cell>
          <cell r="D3823" t="str">
            <v>Foxboro-MH &amp; Duct from N Foxboro</v>
          </cell>
          <cell r="E3823" t="str">
            <v>P_Electric Distribution Line MA</v>
          </cell>
          <cell r="G3823" t="str">
            <v>NONE</v>
          </cell>
          <cell r="H3823" t="str">
            <v>&lt;Select a value&gt;</v>
          </cell>
          <cell r="I3823" t="str">
            <v>BARYS, FRANCIS R</v>
          </cell>
          <cell r="J3823" t="str">
            <v>System Capacity &amp; Performance</v>
          </cell>
          <cell r="K3823" t="str">
            <v>D_Non-REP LINE OTHER</v>
          </cell>
          <cell r="L3823" t="str">
            <v>Load Relief</v>
          </cell>
          <cell r="M3823" t="str">
            <v>Specific</v>
          </cell>
          <cell r="O3823" t="str">
            <v>initiated</v>
          </cell>
          <cell r="R3823">
            <v>41417</v>
          </cell>
          <cell r="S3823" t="str">
            <v>thomp</v>
          </cell>
          <cell r="U3823" t="str">
            <v>1.57 mi mh &amp; Duct from N Fox sub to town line</v>
          </cell>
          <cell r="V3823" t="str">
            <v xml:space="preserve">  </v>
          </cell>
          <cell r="W3823" t="str">
            <v xml:space="preserve">  </v>
          </cell>
          <cell r="X3823" t="str">
            <v>Dist Design-NE South</v>
          </cell>
          <cell r="Y3823" t="str">
            <v>41105310E</v>
          </cell>
          <cell r="Z3823" t="str">
            <v>MAE1000 - MA Electric Distribution PC</v>
          </cell>
          <cell r="AA3823" t="str">
            <v>NONE</v>
          </cell>
          <cell r="AB3823" t="str">
            <v>MASS PLANT - MA 5310 - MAE1000</v>
          </cell>
          <cell r="AC3823" t="str">
            <v>A0 C0 X0</v>
          </cell>
          <cell r="AE3823">
            <v>0</v>
          </cell>
        </row>
        <row r="3824">
          <cell r="A3824" t="str">
            <v>C049647</v>
          </cell>
          <cell r="B3824">
            <v>5310</v>
          </cell>
          <cell r="D3824" t="str">
            <v>Foxboro-Add N Foxbo W4</v>
          </cell>
          <cell r="E3824" t="str">
            <v>P_Electric Distribution Line MA</v>
          </cell>
          <cell r="G3824" t="str">
            <v>NONE</v>
          </cell>
          <cell r="H3824" t="str">
            <v>&lt;Select a value&gt;</v>
          </cell>
          <cell r="I3824" t="str">
            <v>BARYS, FRANCIS R</v>
          </cell>
          <cell r="J3824" t="str">
            <v>System Capacity &amp; Performance</v>
          </cell>
          <cell r="K3824" t="str">
            <v>D_Non-REP LINE OTHER</v>
          </cell>
          <cell r="L3824" t="str">
            <v>Load Relief</v>
          </cell>
          <cell r="M3824" t="str">
            <v>Specific</v>
          </cell>
          <cell r="O3824" t="str">
            <v>initiated</v>
          </cell>
          <cell r="R3824">
            <v>41417</v>
          </cell>
          <cell r="S3824" t="str">
            <v>thomp</v>
          </cell>
          <cell r="U3824" t="str">
            <v>UG &amp; OG N Fox W4 from Walpole</v>
          </cell>
          <cell r="V3824" t="str">
            <v xml:space="preserve">  </v>
          </cell>
          <cell r="W3824" t="str">
            <v xml:space="preserve">  </v>
          </cell>
          <cell r="X3824" t="str">
            <v>Dist Design-NE South</v>
          </cell>
          <cell r="Y3824" t="str">
            <v>41255310E</v>
          </cell>
          <cell r="Z3824" t="str">
            <v>MAE1000 - MA Electric Distribution PC</v>
          </cell>
          <cell r="AA3824" t="str">
            <v>NONE</v>
          </cell>
          <cell r="AB3824" t="str">
            <v>MASS PLANT - MA 5310 - MAE1000</v>
          </cell>
          <cell r="AC3824" t="str">
            <v>A0 C0 X0</v>
          </cell>
          <cell r="AE3824">
            <v>0</v>
          </cell>
        </row>
        <row r="3825">
          <cell r="A3825" t="str">
            <v>C049648</v>
          </cell>
          <cell r="B3825">
            <v>5310</v>
          </cell>
          <cell r="D3825" t="str">
            <v>Westbo-Add new 314W6 to Wbo</v>
          </cell>
          <cell r="E3825" t="str">
            <v>P_Electric Distribution Line MA</v>
          </cell>
          <cell r="G3825" t="str">
            <v>NONE</v>
          </cell>
          <cell r="H3825" t="str">
            <v>&lt;Select a value&gt;</v>
          </cell>
          <cell r="O3825" t="str">
            <v>cancelled</v>
          </cell>
          <cell r="R3825">
            <v>41417</v>
          </cell>
          <cell r="S3825" t="str">
            <v>thomp</v>
          </cell>
          <cell r="U3825" t="str">
            <v>2016 add new 314w6 to Westbo Sub resupply 312w3</v>
          </cell>
          <cell r="V3825" t="str">
            <v xml:space="preserve">  </v>
          </cell>
          <cell r="W3825" t="str">
            <v xml:space="preserve">  </v>
          </cell>
          <cell r="X3825" t="str">
            <v>Dist Design-NE South</v>
          </cell>
          <cell r="Y3825" t="str">
            <v>41255310E</v>
          </cell>
          <cell r="Z3825" t="str">
            <v>MAE1000 - MA Electric Distribution PC</v>
          </cell>
          <cell r="AA3825" t="str">
            <v>NONE</v>
          </cell>
          <cell r="AB3825" t="str">
            <v>MASS PLANT - MA 5310 - MAE1000</v>
          </cell>
          <cell r="AE3825">
            <v>0</v>
          </cell>
          <cell r="AK3825">
            <v>41438</v>
          </cell>
        </row>
        <row r="3826">
          <cell r="A3826" t="str">
            <v>C049649</v>
          </cell>
          <cell r="B3826">
            <v>5310</v>
          </cell>
          <cell r="D3826" t="str">
            <v>Westbo-Add new 312w3 south</v>
          </cell>
          <cell r="E3826" t="str">
            <v>P_Electric Distribution Line MA</v>
          </cell>
          <cell r="G3826" t="str">
            <v>NONE</v>
          </cell>
          <cell r="H3826" t="str">
            <v>&lt;Select a value&gt;</v>
          </cell>
          <cell r="I3826" t="str">
            <v>BARYS, FRANCIS R</v>
          </cell>
          <cell r="J3826" t="str">
            <v>System Capacity &amp; Performance</v>
          </cell>
          <cell r="K3826" t="str">
            <v>D_Non-REP LINE OTHER</v>
          </cell>
          <cell r="L3826" t="str">
            <v>Load Relief</v>
          </cell>
          <cell r="M3826" t="str">
            <v>Specific</v>
          </cell>
          <cell r="O3826" t="str">
            <v>initiated</v>
          </cell>
          <cell r="R3826">
            <v>41417</v>
          </cell>
          <cell r="S3826" t="str">
            <v>thomp</v>
          </cell>
          <cell r="U3826" t="str">
            <v xml:space="preserve">  </v>
          </cell>
          <cell r="V3826" t="str">
            <v xml:space="preserve">  </v>
          </cell>
          <cell r="W3826" t="str">
            <v xml:space="preserve">  </v>
          </cell>
          <cell r="X3826" t="str">
            <v>Dist Design-NE South</v>
          </cell>
          <cell r="Y3826" t="str">
            <v>41255310E</v>
          </cell>
          <cell r="Z3826" t="str">
            <v>MAE1000 - MA Electric Distribution PC</v>
          </cell>
          <cell r="AA3826" t="str">
            <v>NONE</v>
          </cell>
          <cell r="AB3826" t="str">
            <v>MASS PLANT - MA 5310 - MAE1000</v>
          </cell>
          <cell r="AC3826" t="str">
            <v>A0 C0 X0</v>
          </cell>
          <cell r="AE3826">
            <v>0</v>
          </cell>
        </row>
        <row r="3827">
          <cell r="A3827" t="str">
            <v>C049650</v>
          </cell>
          <cell r="B3827">
            <v>5310</v>
          </cell>
          <cell r="D3827" t="str">
            <v>EMD Serono Second Feeder Service</v>
          </cell>
          <cell r="E3827" t="str">
            <v>P_Electric Distribution Line MA</v>
          </cell>
          <cell r="G3827" t="str">
            <v>49</v>
          </cell>
          <cell r="H3827" t="str">
            <v>11</v>
          </cell>
          <cell r="I3827" t="str">
            <v>STOTIK, ADAM</v>
          </cell>
          <cell r="J3827" t="str">
            <v>Statutory/Regulatory</v>
          </cell>
          <cell r="K3827" t="str">
            <v>D_Non-REP LINE OTHER</v>
          </cell>
          <cell r="L3827" t="str">
            <v>New Business - Commercial</v>
          </cell>
          <cell r="M3827" t="str">
            <v>Specific</v>
          </cell>
          <cell r="O3827" t="str">
            <v>open</v>
          </cell>
          <cell r="R3827">
            <v>41417</v>
          </cell>
          <cell r="S3827" t="str">
            <v>stotia</v>
          </cell>
          <cell r="U3827" t="str">
            <v>Funding is for design &amp; engineering work to provide second feeder service to EMD Serono at 45 Middlesex Turnpike, Billerica</v>
          </cell>
          <cell r="V3827" t="str">
            <v>Funding project is for design and engineering work to be done.</v>
          </cell>
          <cell r="W3827" t="str">
            <v xml:space="preserve">  </v>
          </cell>
          <cell r="X3827" t="str">
            <v>Asset Owner-Dist</v>
          </cell>
          <cell r="Y3827" t="str">
            <v>44655310E</v>
          </cell>
          <cell r="Z3827" t="str">
            <v>MAE1000 - MA Electric Distribution PC</v>
          </cell>
          <cell r="AA3827" t="str">
            <v>NONE</v>
          </cell>
          <cell r="AB3827" t="str">
            <v>MASS PLANT - MA 5310 - MAE1000</v>
          </cell>
          <cell r="AC3827" t="str">
            <v>A1 C0 X0</v>
          </cell>
          <cell r="AE3827">
            <v>1</v>
          </cell>
          <cell r="AF3827" t="str">
            <v>1</v>
          </cell>
          <cell r="AG3827">
            <v>41418</v>
          </cell>
          <cell r="AH3827">
            <v>15000</v>
          </cell>
        </row>
        <row r="3828">
          <cell r="A3828" t="str">
            <v>C049651</v>
          </cell>
          <cell r="B3828">
            <v>5310</v>
          </cell>
          <cell r="D3828" t="str">
            <v>N Marl Sub-Expand to 8 fdr pos</v>
          </cell>
          <cell r="E3828" t="str">
            <v>P_Electric Distribution Sub MA</v>
          </cell>
          <cell r="G3828" t="str">
            <v>NONE</v>
          </cell>
          <cell r="H3828" t="str">
            <v>&lt;Select a value&gt;</v>
          </cell>
          <cell r="O3828" t="str">
            <v>cancelled</v>
          </cell>
          <cell r="R3828">
            <v>41417</v>
          </cell>
          <cell r="S3828" t="str">
            <v>thomp</v>
          </cell>
          <cell r="U3828" t="str">
            <v xml:space="preserve">  </v>
          </cell>
          <cell r="V3828" t="str">
            <v xml:space="preserve">  </v>
          </cell>
          <cell r="W3828" t="str">
            <v xml:space="preserve">  </v>
          </cell>
          <cell r="X3828" t="str">
            <v>Substation Eng &amp; Des</v>
          </cell>
          <cell r="Y3828" t="str">
            <v>42255310E</v>
          </cell>
          <cell r="Z3828" t="str">
            <v>MAE1000 - MA Electric Distribution PC</v>
          </cell>
          <cell r="AA3828" t="str">
            <v>NONE</v>
          </cell>
          <cell r="AB3828" t="str">
            <v>SUB #318 NORTH MARLBOROUGH, MARLBOR</v>
          </cell>
          <cell r="AE3828">
            <v>0</v>
          </cell>
          <cell r="AK3828">
            <v>41422</v>
          </cell>
        </row>
        <row r="3829">
          <cell r="A3829" t="str">
            <v>C049653</v>
          </cell>
          <cell r="B3829">
            <v>5310</v>
          </cell>
          <cell r="D3829" t="str">
            <v>Marl-Add new 318W2 fdr to 311w6</v>
          </cell>
          <cell r="E3829" t="str">
            <v>P_Electric Distribution Line MA</v>
          </cell>
          <cell r="G3829" t="str">
            <v>NONE</v>
          </cell>
          <cell r="H3829" t="str">
            <v>&lt;Select a value&gt;</v>
          </cell>
          <cell r="I3829" t="str">
            <v>BARYS, FRANCIS R</v>
          </cell>
          <cell r="J3829" t="str">
            <v>System Capacity &amp; Performance</v>
          </cell>
          <cell r="K3829" t="str">
            <v>D_Non-REP LINE OTHER</v>
          </cell>
          <cell r="L3829" t="str">
            <v>Load Relief</v>
          </cell>
          <cell r="M3829" t="str">
            <v>Specific</v>
          </cell>
          <cell r="O3829" t="str">
            <v>initiated</v>
          </cell>
          <cell r="R3829">
            <v>41417</v>
          </cell>
          <cell r="S3829" t="str">
            <v>thomp</v>
          </cell>
          <cell r="U3829" t="str">
            <v xml:space="preserve">  </v>
          </cell>
          <cell r="V3829" t="str">
            <v xml:space="preserve">  </v>
          </cell>
          <cell r="W3829" t="str">
            <v xml:space="preserve">  </v>
          </cell>
          <cell r="X3829" t="str">
            <v>VehDistDesignNESouth</v>
          </cell>
          <cell r="Y3829" t="str">
            <v>41105310V</v>
          </cell>
          <cell r="Z3829" t="str">
            <v>MAE1000 - MA Electric Distribution PC</v>
          </cell>
          <cell r="AA3829" t="str">
            <v>NONE</v>
          </cell>
          <cell r="AB3829" t="str">
            <v>MASS PLANT - MA 5310 - MAE1000</v>
          </cell>
          <cell r="AC3829" t="str">
            <v>A0 C0 X0</v>
          </cell>
          <cell r="AE3829">
            <v>0</v>
          </cell>
        </row>
        <row r="3830">
          <cell r="A3830" t="str">
            <v>C049654</v>
          </cell>
          <cell r="B3830">
            <v>5310</v>
          </cell>
          <cell r="D3830" t="str">
            <v>Marlbo New 311w6 east</v>
          </cell>
          <cell r="E3830" t="str">
            <v>P_Electric Distribution Line MA</v>
          </cell>
          <cell r="G3830" t="str">
            <v>NONE</v>
          </cell>
          <cell r="H3830" t="str">
            <v>&lt;Select a value&gt;</v>
          </cell>
          <cell r="I3830" t="str">
            <v>BARYS, FRANCIS R</v>
          </cell>
          <cell r="J3830" t="str">
            <v>System Capacity &amp; Performance</v>
          </cell>
          <cell r="K3830" t="str">
            <v>D_Non-REP LINE OTHER</v>
          </cell>
          <cell r="L3830" t="str">
            <v>Load Relief</v>
          </cell>
          <cell r="M3830" t="str">
            <v>Specific</v>
          </cell>
          <cell r="O3830" t="str">
            <v>initiated</v>
          </cell>
          <cell r="R3830">
            <v>41417</v>
          </cell>
          <cell r="S3830" t="str">
            <v>thomp</v>
          </cell>
          <cell r="U3830" t="str">
            <v xml:space="preserve">  </v>
          </cell>
          <cell r="V3830" t="str">
            <v xml:space="preserve">  </v>
          </cell>
          <cell r="W3830" t="str">
            <v xml:space="preserve">  </v>
          </cell>
          <cell r="X3830" t="str">
            <v>Dist Design-NE South</v>
          </cell>
          <cell r="Y3830" t="str">
            <v>41105310E</v>
          </cell>
          <cell r="Z3830" t="str">
            <v>MAE1000 - MA Electric Distribution PC</v>
          </cell>
          <cell r="AA3830" t="str">
            <v>NONE</v>
          </cell>
          <cell r="AB3830" t="str">
            <v>MASS PLANT - MA 5310 - MAE1000</v>
          </cell>
          <cell r="AC3830" t="str">
            <v>A0 C0 X0</v>
          </cell>
          <cell r="AE3830">
            <v>0</v>
          </cell>
        </row>
        <row r="3831">
          <cell r="A3831" t="str">
            <v>C049655</v>
          </cell>
          <cell r="B3831">
            <v>5310</v>
          </cell>
          <cell r="D3831" t="str">
            <v>Marl-Add 318w4 relieve 318w5</v>
          </cell>
          <cell r="E3831" t="str">
            <v>P_Electric Distribution Line MA</v>
          </cell>
          <cell r="G3831" t="str">
            <v>NONE</v>
          </cell>
          <cell r="H3831" t="str">
            <v>&lt;Select a value&gt;</v>
          </cell>
          <cell r="I3831" t="str">
            <v>BARYS, FRANCIS R</v>
          </cell>
          <cell r="J3831" t="str">
            <v>System Capacity &amp; Performance</v>
          </cell>
          <cell r="K3831" t="str">
            <v>D_Non-REP LINE OTHER</v>
          </cell>
          <cell r="L3831" t="str">
            <v>Load Relief</v>
          </cell>
          <cell r="M3831" t="str">
            <v>Specific</v>
          </cell>
          <cell r="O3831" t="str">
            <v>initiated</v>
          </cell>
          <cell r="R3831">
            <v>41417</v>
          </cell>
          <cell r="S3831" t="str">
            <v>thomp</v>
          </cell>
          <cell r="U3831" t="str">
            <v xml:space="preserve">  </v>
          </cell>
          <cell r="V3831" t="str">
            <v xml:space="preserve">  </v>
          </cell>
          <cell r="W3831" t="str">
            <v xml:space="preserve">  </v>
          </cell>
          <cell r="X3831" t="str">
            <v>Dist Design-NE South</v>
          </cell>
          <cell r="Y3831" t="str">
            <v>41255310E</v>
          </cell>
          <cell r="Z3831" t="str">
            <v>MAE1000 - MA Electric Distribution PC</v>
          </cell>
          <cell r="AA3831" t="str">
            <v>NONE</v>
          </cell>
          <cell r="AB3831" t="str">
            <v>MASS PLANT - MA 5310 - MAE1000</v>
          </cell>
          <cell r="AC3831" t="str">
            <v>A0 C0 X0</v>
          </cell>
          <cell r="AE3831">
            <v>0</v>
          </cell>
        </row>
        <row r="3832">
          <cell r="A3832" t="str">
            <v>C049656</v>
          </cell>
          <cell r="B3832">
            <v>5310</v>
          </cell>
          <cell r="D3832" t="str">
            <v>Westbo-New 314W8 to 317w5</v>
          </cell>
          <cell r="E3832" t="str">
            <v>P_Electric Distribution Line MA</v>
          </cell>
          <cell r="G3832" t="str">
            <v>NONE</v>
          </cell>
          <cell r="H3832" t="str">
            <v>&lt;Select a value&gt;</v>
          </cell>
          <cell r="I3832" t="str">
            <v>BARYS, FRANCIS R</v>
          </cell>
          <cell r="J3832" t="str">
            <v>System Capacity &amp; Performance</v>
          </cell>
          <cell r="K3832" t="str">
            <v>D_Non-REP LINE OTHER</v>
          </cell>
          <cell r="L3832" t="str">
            <v>Load Relief</v>
          </cell>
          <cell r="M3832" t="str">
            <v>Specific</v>
          </cell>
          <cell r="O3832" t="str">
            <v>initiated</v>
          </cell>
          <cell r="R3832">
            <v>41417</v>
          </cell>
          <cell r="S3832" t="str">
            <v>thomp</v>
          </cell>
          <cell r="U3832" t="str">
            <v xml:space="preserve">  </v>
          </cell>
          <cell r="V3832" t="str">
            <v xml:space="preserve">  </v>
          </cell>
          <cell r="W3832" t="str">
            <v xml:space="preserve">  </v>
          </cell>
          <cell r="X3832" t="str">
            <v>Dist Design-NE South</v>
          </cell>
          <cell r="Y3832" t="str">
            <v>41255310E</v>
          </cell>
          <cell r="Z3832" t="str">
            <v>MAE1000 - MA Electric Distribution PC</v>
          </cell>
          <cell r="AA3832" t="str">
            <v>NONE</v>
          </cell>
          <cell r="AB3832" t="str">
            <v>MASS PLANT - MA 5310 - MAE1000</v>
          </cell>
          <cell r="AC3832" t="str">
            <v>A0 C0 X0</v>
          </cell>
          <cell r="AE3832">
            <v>0</v>
          </cell>
        </row>
        <row r="3833">
          <cell r="A3833" t="str">
            <v>C049657</v>
          </cell>
          <cell r="B3833">
            <v>5310</v>
          </cell>
          <cell r="D3833" t="str">
            <v>Marl New 317w5 north</v>
          </cell>
          <cell r="E3833" t="str">
            <v>P_Electric Distribution Line MA</v>
          </cell>
          <cell r="G3833" t="str">
            <v>NONE</v>
          </cell>
          <cell r="H3833" t="str">
            <v>&lt;Select a value&gt;</v>
          </cell>
          <cell r="I3833" t="str">
            <v>BARYS, FRANCIS R</v>
          </cell>
          <cell r="J3833" t="str">
            <v>System Capacity &amp; Performance</v>
          </cell>
          <cell r="K3833" t="str">
            <v>D_Non-REP LINE OTHER</v>
          </cell>
          <cell r="L3833" t="str">
            <v>Load Relief</v>
          </cell>
          <cell r="M3833" t="str">
            <v>Specific</v>
          </cell>
          <cell r="O3833" t="str">
            <v>initiated</v>
          </cell>
          <cell r="R3833">
            <v>41417</v>
          </cell>
          <cell r="S3833" t="str">
            <v>thomp</v>
          </cell>
          <cell r="U3833" t="str">
            <v xml:space="preserve">  </v>
          </cell>
          <cell r="V3833" t="str">
            <v xml:space="preserve">  </v>
          </cell>
          <cell r="W3833" t="str">
            <v xml:space="preserve">  </v>
          </cell>
          <cell r="X3833" t="str">
            <v>Dist Design-NE South</v>
          </cell>
          <cell r="Y3833" t="str">
            <v>41105310E</v>
          </cell>
          <cell r="Z3833" t="str">
            <v>MAE1000 - MA Electric Distribution PC</v>
          </cell>
          <cell r="AA3833" t="str">
            <v>NONE</v>
          </cell>
          <cell r="AB3833" t="str">
            <v>MASS PLANT - MA 5310 - MAE1000</v>
          </cell>
          <cell r="AC3833" t="str">
            <v>A0 C0 X0</v>
          </cell>
          <cell r="AE3833">
            <v>0</v>
          </cell>
        </row>
        <row r="3834">
          <cell r="A3834" t="str">
            <v>C049658</v>
          </cell>
          <cell r="B3834">
            <v>5310</v>
          </cell>
          <cell r="C3834" t="str">
            <v>Massachusetts - West</v>
          </cell>
          <cell r="D3834" t="str">
            <v>Bancroft Street Sub Rebuild</v>
          </cell>
          <cell r="E3834" t="str">
            <v>P_Electric Distribution Sub MA</v>
          </cell>
          <cell r="F3834" t="str">
            <v>USSC-13-246</v>
          </cell>
          <cell r="G3834" t="str">
            <v>46</v>
          </cell>
          <cell r="H3834" t="str">
            <v>26</v>
          </cell>
          <cell r="I3834" t="str">
            <v>SKRZYPCZAK, JOHN</v>
          </cell>
          <cell r="J3834" t="str">
            <v>Asset Condition</v>
          </cell>
          <cell r="K3834" t="str">
            <v>D_REP-Substation Asset Replacement</v>
          </cell>
          <cell r="L3834" t="str">
            <v>Asset Replacement</v>
          </cell>
          <cell r="M3834" t="str">
            <v>Specific</v>
          </cell>
          <cell r="O3834" t="str">
            <v>open</v>
          </cell>
          <cell r="R3834">
            <v>41417</v>
          </cell>
          <cell r="S3834" t="str">
            <v>duarte</v>
          </cell>
          <cell r="U3834" t="str">
            <v xml:space="preserve">This is a rebuild of Bancroft Street Substation due to asset condition issues and extensive failures.  </v>
          </cell>
          <cell r="V3834" t="str">
            <v xml:space="preserve">  </v>
          </cell>
          <cell r="W3834" t="str">
            <v xml:space="preserve">  </v>
          </cell>
          <cell r="X3834" t="str">
            <v>Asset Owner-Dist</v>
          </cell>
          <cell r="Y3834" t="str">
            <v>44655310E</v>
          </cell>
          <cell r="Z3834" t="str">
            <v>MAE1000 - MA Electric Distribution PC</v>
          </cell>
          <cell r="AA3834" t="str">
            <v>NONE</v>
          </cell>
          <cell r="AB3834" t="str">
            <v>SUB #3 BANCROFT ST, WORCESTER</v>
          </cell>
          <cell r="AC3834" t="str">
            <v>A1 C0 X0</v>
          </cell>
          <cell r="AE3834">
            <v>3</v>
          </cell>
          <cell r="AF3834" t="str">
            <v>3</v>
          </cell>
          <cell r="AG3834">
            <v>41486</v>
          </cell>
          <cell r="AH3834">
            <v>3373000</v>
          </cell>
          <cell r="AI3834" t="str">
            <v>1.10</v>
          </cell>
          <cell r="AJ3834" t="str">
            <v>.90</v>
          </cell>
        </row>
        <row r="3835">
          <cell r="A3835" t="str">
            <v>C049660</v>
          </cell>
          <cell r="B3835">
            <v>5310</v>
          </cell>
          <cell r="D3835" t="str">
            <v>Milford-Extnd 335W3 to St Gobain</v>
          </cell>
          <cell r="E3835" t="str">
            <v>P_Electric Distribution Line MA</v>
          </cell>
          <cell r="G3835" t="str">
            <v>NONE</v>
          </cell>
          <cell r="H3835" t="str">
            <v>&lt;Select a value&gt;</v>
          </cell>
          <cell r="O3835" t="str">
            <v>cancelled</v>
          </cell>
          <cell r="R3835">
            <v>41418</v>
          </cell>
          <cell r="S3835" t="str">
            <v>thomp</v>
          </cell>
          <cell r="U3835" t="str">
            <v>After transferring Upton &amp; Rt 140 load to new Whitin Pond 320W6 fdr, extend to St gobain glass plant</v>
          </cell>
          <cell r="V3835" t="str">
            <v xml:space="preserve">  </v>
          </cell>
          <cell r="W3835" t="str">
            <v xml:space="preserve">  </v>
          </cell>
          <cell r="X3835" t="str">
            <v>Dist Design-NE South</v>
          </cell>
          <cell r="Y3835" t="str">
            <v>41105310E</v>
          </cell>
          <cell r="Z3835" t="str">
            <v>MAE1000 - MA Electric Distribution PC</v>
          </cell>
          <cell r="AA3835" t="str">
            <v>NONE</v>
          </cell>
          <cell r="AB3835" t="str">
            <v>MASS PLANT - MA 5310 - MAE1000</v>
          </cell>
          <cell r="AE3835">
            <v>0</v>
          </cell>
          <cell r="AK3835">
            <v>41491</v>
          </cell>
        </row>
        <row r="3836">
          <cell r="A3836" t="str">
            <v>C049661</v>
          </cell>
          <cell r="B3836">
            <v>5310</v>
          </cell>
          <cell r="D3836" t="str">
            <v xml:space="preserve">Upton-Upgrade Church St to 3-ph </v>
          </cell>
          <cell r="E3836" t="str">
            <v>P_Electric Distribution Line MA</v>
          </cell>
          <cell r="G3836" t="str">
            <v>NONE</v>
          </cell>
          <cell r="H3836" t="str">
            <v>&lt;Select a value&gt;</v>
          </cell>
          <cell r="I3836" t="str">
            <v>BARYS, FRANCIS R</v>
          </cell>
          <cell r="J3836" t="str">
            <v>System Capacity &amp; Performance</v>
          </cell>
          <cell r="K3836" t="str">
            <v>D_Non-REP LINE OTHER</v>
          </cell>
          <cell r="L3836" t="str">
            <v>Load Relief</v>
          </cell>
          <cell r="M3836" t="str">
            <v>Specific</v>
          </cell>
          <cell r="O3836" t="str">
            <v>cancelled</v>
          </cell>
          <cell r="R3836">
            <v>41418</v>
          </cell>
          <cell r="S3836" t="str">
            <v>thomp</v>
          </cell>
          <cell r="U3836" t="str">
            <v>Fill gap on Church St with at least 1/0 AL, add LB on Church St, add LB on ~P14 Hartford Ave, CLOSE Church St LB,, OPEN Main P22, OPEN Hartford Ave P14, Close to 320w1 to relieve 335w3</v>
          </cell>
          <cell r="V3836" t="str">
            <v xml:space="preserve">  </v>
          </cell>
          <cell r="W3836" t="str">
            <v xml:space="preserve">  </v>
          </cell>
          <cell r="X3836" t="str">
            <v>Dist Design-NE South</v>
          </cell>
          <cell r="Y3836" t="str">
            <v>41255310E</v>
          </cell>
          <cell r="Z3836" t="str">
            <v>MAE1000 - MA Electric Distribution PC</v>
          </cell>
          <cell r="AA3836" t="str">
            <v>NONE</v>
          </cell>
          <cell r="AB3836" t="str">
            <v>MASS PLANT - MA 5310 - MAE1000</v>
          </cell>
          <cell r="AE3836">
            <v>0</v>
          </cell>
          <cell r="AK3836">
            <v>41523</v>
          </cell>
        </row>
        <row r="3837">
          <cell r="A3837" t="str">
            <v>C049662</v>
          </cell>
          <cell r="B3837">
            <v>5310</v>
          </cell>
          <cell r="D3837" t="str">
            <v>Union St Sub- Upgr Xfmr to 40 MVA</v>
          </cell>
          <cell r="E3837" t="str">
            <v>P_Electric Distribution Sub MA</v>
          </cell>
          <cell r="G3837" t="str">
            <v>NONE</v>
          </cell>
          <cell r="H3837" t="str">
            <v>&lt;Select a value&gt;</v>
          </cell>
          <cell r="I3837" t="str">
            <v>BARYS, FRANCIS R</v>
          </cell>
          <cell r="J3837" t="str">
            <v>System Capacity &amp; Performance</v>
          </cell>
          <cell r="K3837" t="str">
            <v>D_Non-REP SUB OTHER</v>
          </cell>
          <cell r="L3837" t="str">
            <v>Load Relief</v>
          </cell>
          <cell r="M3837" t="str">
            <v>Specific</v>
          </cell>
          <cell r="O3837" t="str">
            <v>initiated</v>
          </cell>
          <cell r="R3837">
            <v>41418</v>
          </cell>
          <cell r="S3837" t="str">
            <v>thomp</v>
          </cell>
          <cell r="U3837" t="str">
            <v>Dist sub portion of work</v>
          </cell>
          <cell r="V3837" t="str">
            <v xml:space="preserve">  </v>
          </cell>
          <cell r="W3837" t="str">
            <v xml:space="preserve">  </v>
          </cell>
          <cell r="X3837" t="str">
            <v>Substation Eng &amp; Des</v>
          </cell>
          <cell r="Y3837" t="str">
            <v>42255310E</v>
          </cell>
          <cell r="Z3837" t="str">
            <v>MAE1000 - MA Electric Distribution PC</v>
          </cell>
          <cell r="AA3837" t="str">
            <v>NONE</v>
          </cell>
          <cell r="AB3837" t="str">
            <v>SUB #348-UNION ST, FRANKLIN, MA</v>
          </cell>
          <cell r="AC3837" t="str">
            <v>A0 C0 X0</v>
          </cell>
          <cell r="AE3837">
            <v>0</v>
          </cell>
        </row>
        <row r="3838">
          <cell r="A3838" t="str">
            <v>C049663</v>
          </cell>
          <cell r="B3838">
            <v>5310</v>
          </cell>
          <cell r="D3838" t="str">
            <v>Beaver Pd Sub- Upgrd Xfmrs to 55 MV</v>
          </cell>
          <cell r="E3838" t="str">
            <v>P_Electric Distribution Sub MA</v>
          </cell>
          <cell r="G3838" t="str">
            <v>NONE</v>
          </cell>
          <cell r="H3838" t="str">
            <v>&lt;Select a value&gt;</v>
          </cell>
          <cell r="I3838" t="str">
            <v>BARYS, FRANCIS R</v>
          </cell>
          <cell r="J3838" t="str">
            <v>System Capacity &amp; Performance</v>
          </cell>
          <cell r="K3838" t="str">
            <v>D_Non-REP SUB OTHER</v>
          </cell>
          <cell r="L3838" t="str">
            <v>Load Relief</v>
          </cell>
          <cell r="M3838" t="str">
            <v>Specific</v>
          </cell>
          <cell r="O3838" t="str">
            <v>initiated</v>
          </cell>
          <cell r="R3838">
            <v>41418</v>
          </cell>
          <cell r="S3838" t="str">
            <v>thomp</v>
          </cell>
          <cell r="U3838" t="str">
            <v>D Sub portion of upgrade xfmrs to 55 MVA</v>
          </cell>
          <cell r="V3838" t="str">
            <v xml:space="preserve">  </v>
          </cell>
          <cell r="W3838" t="str">
            <v xml:space="preserve">  </v>
          </cell>
          <cell r="X3838" t="str">
            <v>Substation Eng &amp; Des</v>
          </cell>
          <cell r="Y3838" t="str">
            <v>42255310E</v>
          </cell>
          <cell r="Z3838" t="str">
            <v>MAE1000 - MA Electric Distribution PC</v>
          </cell>
          <cell r="AA3838" t="str">
            <v>NONE</v>
          </cell>
          <cell r="AB3838" t="str">
            <v>SUB #344 BEAVER POND, FRANKLIN</v>
          </cell>
          <cell r="AC3838" t="str">
            <v>A0 C0 X0</v>
          </cell>
          <cell r="AE3838">
            <v>0</v>
          </cell>
        </row>
        <row r="3839">
          <cell r="A3839" t="str">
            <v>C049664</v>
          </cell>
          <cell r="B3839">
            <v>5310</v>
          </cell>
          <cell r="D3839" t="str">
            <v>Depot St Sub- Upgr xfmrs to 55 MVA</v>
          </cell>
          <cell r="E3839" t="str">
            <v>P_Electric Distribution Sub MA</v>
          </cell>
          <cell r="G3839" t="str">
            <v>NONE</v>
          </cell>
          <cell r="H3839" t="str">
            <v>&lt;Select a value&gt;</v>
          </cell>
          <cell r="I3839" t="str">
            <v>BARYS, FRANCIS R</v>
          </cell>
          <cell r="J3839" t="str">
            <v>System Capacity &amp; Performance</v>
          </cell>
          <cell r="K3839" t="str">
            <v>D_Non-REP SUB OTHER</v>
          </cell>
          <cell r="L3839" t="str">
            <v>Load Relief</v>
          </cell>
          <cell r="M3839" t="str">
            <v>Specific</v>
          </cell>
          <cell r="O3839" t="str">
            <v>initiated</v>
          </cell>
          <cell r="R3839">
            <v>41418</v>
          </cell>
          <cell r="S3839" t="str">
            <v>thomp</v>
          </cell>
          <cell r="U3839" t="str">
            <v>dist sub portion of xfmr upgrade</v>
          </cell>
          <cell r="V3839" t="str">
            <v xml:space="preserve">  </v>
          </cell>
          <cell r="W3839" t="str">
            <v xml:space="preserve">  </v>
          </cell>
          <cell r="X3839" t="str">
            <v>Substation Eng &amp; Des</v>
          </cell>
          <cell r="Y3839" t="str">
            <v>42255310E</v>
          </cell>
          <cell r="Z3839" t="str">
            <v>MAE1000 - MA Electric Distribution PC</v>
          </cell>
          <cell r="AA3839" t="str">
            <v>NONE</v>
          </cell>
          <cell r="AB3839" t="str">
            <v>SUB #335 DEPOT ST, MILFORD</v>
          </cell>
          <cell r="AC3839" t="str">
            <v>A0 C0 X0</v>
          </cell>
          <cell r="AE3839">
            <v>0</v>
          </cell>
        </row>
        <row r="3840">
          <cell r="A3840" t="str">
            <v>C049665</v>
          </cell>
          <cell r="B3840">
            <v>5310</v>
          </cell>
          <cell r="C3840" t="str">
            <v>Massachusetts - West</v>
          </cell>
          <cell r="D3840" t="str">
            <v>Beverly#12 23/4kV Upgrades</v>
          </cell>
          <cell r="E3840" t="str">
            <v>P_Electric Distribution Sub MA</v>
          </cell>
          <cell r="G3840" t="str">
            <v>NONE</v>
          </cell>
          <cell r="H3840" t="str">
            <v>&lt;Select a value&gt;</v>
          </cell>
          <cell r="I3840" t="str">
            <v>PERICOLA, STEVEN</v>
          </cell>
          <cell r="J3840" t="str">
            <v>Asset Condition</v>
          </cell>
          <cell r="K3840" t="str">
            <v>D_Non-REP SUB OTHER</v>
          </cell>
          <cell r="L3840" t="str">
            <v>Asset Replacement</v>
          </cell>
          <cell r="M3840" t="str">
            <v>Specific</v>
          </cell>
          <cell r="N3840" t="str">
            <v>Subtransmission Pole &amp; Equipment Replacement</v>
          </cell>
          <cell r="O3840" t="str">
            <v>initiated</v>
          </cell>
          <cell r="R3840">
            <v>41418</v>
          </cell>
          <cell r="S3840" t="str">
            <v>perico</v>
          </cell>
          <cell r="U3840" t="str">
            <v>Replace 23/4kV transformer and other yard improvements.</v>
          </cell>
          <cell r="V3840" t="str">
            <v>Part of Beverly Sudy</v>
          </cell>
          <cell r="W3840" t="str">
            <v xml:space="preserve">  </v>
          </cell>
          <cell r="X3840" t="str">
            <v>Asset Owner-Dist</v>
          </cell>
          <cell r="Y3840" t="str">
            <v>44655310E</v>
          </cell>
          <cell r="Z3840" t="str">
            <v>MAE1000 - MA Electric Distribution PC</v>
          </cell>
          <cell r="AA3840" t="str">
            <v>NONE</v>
          </cell>
          <cell r="AB3840" t="str">
            <v>SUB #12 BEVERLY - RIVER STREET, BEV</v>
          </cell>
          <cell r="AC3840" t="str">
            <v>A0 C0 X0</v>
          </cell>
          <cell r="AE3840">
            <v>0</v>
          </cell>
        </row>
        <row r="3841">
          <cell r="A3841" t="str">
            <v>C049668</v>
          </cell>
          <cell r="B3841">
            <v>5310</v>
          </cell>
          <cell r="C3841" t="str">
            <v>Massachusetts - West</v>
          </cell>
          <cell r="D3841" t="str">
            <v>Salem#3 Rebuild 23 and 4kV</v>
          </cell>
          <cell r="E3841" t="str">
            <v>P_Electric Distribution Sub MA</v>
          </cell>
          <cell r="G3841" t="str">
            <v>NONE</v>
          </cell>
          <cell r="H3841" t="str">
            <v>&lt;Select a value&gt;</v>
          </cell>
          <cell r="I3841" t="str">
            <v>PERICOLA, STEVEN</v>
          </cell>
          <cell r="J3841" t="str">
            <v>Asset Condition</v>
          </cell>
          <cell r="K3841" t="str">
            <v>D_Non-REP SUB OTHER</v>
          </cell>
          <cell r="L3841" t="str">
            <v>Asset Replacement</v>
          </cell>
          <cell r="M3841" t="str">
            <v>Specific</v>
          </cell>
          <cell r="N3841" t="str">
            <v>Subtransmission Pole &amp; Equipment Replacement</v>
          </cell>
          <cell r="O3841" t="str">
            <v>initiated</v>
          </cell>
          <cell r="R3841">
            <v>41418</v>
          </cell>
          <cell r="S3841" t="str">
            <v>perico</v>
          </cell>
          <cell r="U3841" t="str">
            <v>Upgrade 23 breaker yard. Eliminate some 4kV feeders. Install EMS.</v>
          </cell>
          <cell r="V3841" t="str">
            <v>Part of Salem Study</v>
          </cell>
          <cell r="W3841" t="str">
            <v xml:space="preserve">  </v>
          </cell>
          <cell r="X3841" t="str">
            <v>Asset Owner-Dist</v>
          </cell>
          <cell r="Y3841" t="str">
            <v>44655310E</v>
          </cell>
          <cell r="Z3841" t="str">
            <v>MAE1000 - MA Electric Distribution PC</v>
          </cell>
          <cell r="AA3841" t="str">
            <v>NONE</v>
          </cell>
          <cell r="AB3841" t="str">
            <v>SUB #3 SALEM - BOSTON STREET, SALEM</v>
          </cell>
          <cell r="AC3841" t="str">
            <v>A0 C0 X0</v>
          </cell>
          <cell r="AE3841">
            <v>0</v>
          </cell>
        </row>
        <row r="3842">
          <cell r="A3842" t="str">
            <v>C049689</v>
          </cell>
          <cell r="B3842">
            <v>5310</v>
          </cell>
          <cell r="D3842" t="str">
            <v>Polymer Replacement Strategy-Co5310</v>
          </cell>
          <cell r="E3842" t="str">
            <v>P_Electric Transmission Line MA</v>
          </cell>
          <cell r="G3842" t="str">
            <v>NONE</v>
          </cell>
          <cell r="H3842" t="str">
            <v>NONE</v>
          </cell>
          <cell r="O3842" t="str">
            <v>initiated</v>
          </cell>
          <cell r="R3842">
            <v>41422</v>
          </cell>
          <cell r="S3842" t="str">
            <v>blanca</v>
          </cell>
          <cell r="U3842" t="str">
            <v>Strategy for the replacement of polymer insulators in Massachusetts Electric Company</v>
          </cell>
          <cell r="V3842" t="str">
            <v xml:space="preserve">  </v>
          </cell>
          <cell r="W3842" t="str">
            <v xml:space="preserve">  </v>
          </cell>
          <cell r="X3842" t="str">
            <v>Asset Owner-Trans</v>
          </cell>
          <cell r="Y3842" t="str">
            <v>44605310T</v>
          </cell>
          <cell r="Z3842" t="str">
            <v>FRT5000 - FR Transmission Profit Center</v>
          </cell>
          <cell r="AA3842" t="str">
            <v>NONE</v>
          </cell>
          <cell r="AB3842" t="str">
            <v>COMPANY 5310 LEVEL TRANS FRT5000</v>
          </cell>
          <cell r="AC3842" t="str">
            <v>A0 C0 X0</v>
          </cell>
          <cell r="AE3842">
            <v>0</v>
          </cell>
        </row>
        <row r="3843">
          <cell r="A3843" t="str">
            <v>C049690</v>
          </cell>
          <cell r="B3843">
            <v>5310</v>
          </cell>
          <cell r="D3843" t="str">
            <v>Battery Replacements Co-5310</v>
          </cell>
          <cell r="E3843" t="str">
            <v>P_Electric Transmission Sub MA</v>
          </cell>
          <cell r="G3843" t="str">
            <v>NONE</v>
          </cell>
          <cell r="H3843" t="str">
            <v>&lt;Select a value&gt;</v>
          </cell>
          <cell r="O3843" t="str">
            <v>initiated</v>
          </cell>
          <cell r="R3843">
            <v>41422</v>
          </cell>
          <cell r="S3843" t="str">
            <v>blanca</v>
          </cell>
          <cell r="U3843" t="str">
            <v>Battery Replacements for Massachusetts Electric Company Substations</v>
          </cell>
          <cell r="V3843" t="str">
            <v xml:space="preserve">  </v>
          </cell>
          <cell r="W3843" t="str">
            <v xml:space="preserve">  </v>
          </cell>
          <cell r="X3843" t="str">
            <v>Asset Owner-Trans</v>
          </cell>
          <cell r="Y3843" t="str">
            <v>44605310T</v>
          </cell>
          <cell r="Z3843" t="str">
            <v>FRT5000 - FR Transmission Profit Center</v>
          </cell>
          <cell r="AA3843" t="str">
            <v>06-Mar-14</v>
          </cell>
          <cell r="AB3843" t="str">
            <v>COMPANY 5310 LEVEL TRANS FRT5000</v>
          </cell>
          <cell r="AC3843" t="str">
            <v>A0 C0 X0</v>
          </cell>
          <cell r="AE3843">
            <v>0</v>
          </cell>
        </row>
        <row r="3844">
          <cell r="A3844" t="str">
            <v>C049691</v>
          </cell>
          <cell r="B3844">
            <v>5310</v>
          </cell>
          <cell r="D3844" t="str">
            <v>PIW - Reserve Line - Co. 5310</v>
          </cell>
          <cell r="E3844" t="str">
            <v>P_Electric Transmission Line MA</v>
          </cell>
          <cell r="G3844" t="str">
            <v>NONE</v>
          </cell>
          <cell r="H3844" t="str">
            <v>NONE</v>
          </cell>
          <cell r="J3844" t="str">
            <v>Damage/Failure</v>
          </cell>
          <cell r="O3844" t="str">
            <v>initiated</v>
          </cell>
          <cell r="R3844">
            <v>41422</v>
          </cell>
          <cell r="S3844" t="str">
            <v>blanca</v>
          </cell>
          <cell r="U3844" t="str">
            <v>To address PIW issues within MEC (Co. 5310) under $100k.</v>
          </cell>
          <cell r="V3844" t="str">
            <v>Funding project to replace budgetary reserve CNEX16. DOA request to cover FY14 Program but convert to blanket for future years.</v>
          </cell>
          <cell r="W3844" t="str">
            <v xml:space="preserve">  </v>
          </cell>
          <cell r="X3844" t="str">
            <v>Asset Owner-Trans</v>
          </cell>
          <cell r="Y3844" t="str">
            <v>44605310T</v>
          </cell>
          <cell r="Z3844" t="str">
            <v>FRT5000 - FR Transmission Profit Center</v>
          </cell>
          <cell r="AA3844" t="str">
            <v>NONE</v>
          </cell>
          <cell r="AB3844" t="str">
            <v>COMPANY 5310 LEVEL TRANS FRT5000</v>
          </cell>
          <cell r="AC3844" t="str">
            <v>A0 C0 X0</v>
          </cell>
          <cell r="AE3844">
            <v>0</v>
          </cell>
        </row>
        <row r="3845">
          <cell r="A3845" t="str">
            <v>C049698</v>
          </cell>
          <cell r="B3845">
            <v>5310</v>
          </cell>
          <cell r="D3845" t="str">
            <v>New Apts - 115 Pleasant St, Worcest</v>
          </cell>
          <cell r="E3845" t="str">
            <v>P_Electric Distribution Line MA</v>
          </cell>
          <cell r="G3845" t="str">
            <v>49</v>
          </cell>
          <cell r="H3845" t="str">
            <v>16</v>
          </cell>
          <cell r="I3845" t="str">
            <v>MOKEY, MICHAEL</v>
          </cell>
          <cell r="J3845" t="str">
            <v>Statutory/Regulatory</v>
          </cell>
          <cell r="K3845" t="str">
            <v>D_Non-REP LINE OTHER</v>
          </cell>
          <cell r="L3845" t="str">
            <v>New Business - Residential</v>
          </cell>
          <cell r="M3845" t="str">
            <v>Specific</v>
          </cell>
          <cell r="O3845" t="str">
            <v>open</v>
          </cell>
          <cell r="R3845">
            <v>41422</v>
          </cell>
          <cell r="S3845" t="str">
            <v>muracoj</v>
          </cell>
          <cell r="U3845" t="str">
            <v xml:space="preserve">Installation of 2-4 conduit from MH31 to 1150 Pleasant St.  Installation of  1900¿ of 4-1/C 4/0 Cu EPR network secondary.  Installation of approximately 100¿ of 4-1/C 500kcmil Cu EPR network secondary for service to 115 Pleasant St.  </v>
          </cell>
          <cell r="V3845" t="str">
            <v xml:space="preserve">Sanction from $15K to $155K from Julie Spaziano. Document attached details on the justification and scope tab. _x000D_
Resanction from $155K to $280k from Julie Spaziano. Document attached details on the justification and scope tab. </v>
          </cell>
          <cell r="W3845" t="str">
            <v xml:space="preserve">  </v>
          </cell>
          <cell r="X3845" t="str">
            <v>Asset Owner-Dist</v>
          </cell>
          <cell r="Y3845" t="str">
            <v>44655310E</v>
          </cell>
          <cell r="Z3845" t="str">
            <v>MAE1000 - MA Electric Distribution PC</v>
          </cell>
          <cell r="AA3845" t="str">
            <v>NONE</v>
          </cell>
          <cell r="AB3845" t="str">
            <v>MASS PLANT - MA 5310 - MAE1000</v>
          </cell>
          <cell r="AC3845" t="str">
            <v>A1 C0 X0</v>
          </cell>
          <cell r="AE3845">
            <v>3</v>
          </cell>
          <cell r="AF3845" t="str">
            <v>3</v>
          </cell>
          <cell r="AG3845">
            <v>41676</v>
          </cell>
          <cell r="AH3845">
            <v>280000</v>
          </cell>
        </row>
        <row r="3846">
          <cell r="A3846" t="str">
            <v>C049724</v>
          </cell>
          <cell r="B3846">
            <v>5310</v>
          </cell>
          <cell r="D3846" t="str">
            <v>DG Svc to Citizens Ent. Rehoboth, M</v>
          </cell>
          <cell r="E3846" t="str">
            <v>P_Electric Distribution Line MA</v>
          </cell>
          <cell r="G3846" t="str">
            <v>49</v>
          </cell>
          <cell r="H3846" t="str">
            <v>18</v>
          </cell>
          <cell r="J3846" t="str">
            <v>Statutory/Regulatory</v>
          </cell>
          <cell r="L3846" t="str">
            <v>Distributed Generation</v>
          </cell>
          <cell r="M3846" t="str">
            <v>Specific</v>
          </cell>
          <cell r="O3846" t="str">
            <v>open</v>
          </cell>
          <cell r="R3846">
            <v>41423</v>
          </cell>
          <cell r="S3846" t="str">
            <v>georgc</v>
          </cell>
          <cell r="U3846" t="str">
            <v>13.2kV dist service to Citizens Enterprises Corp. Rehoboth, MA-13444894, 295 Tremont St Rehoboth, MA 02769</v>
          </cell>
          <cell r="V3846"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6" t="str">
            <v xml:space="preserve">  </v>
          </cell>
          <cell r="X3846" t="str">
            <v>Asset Owner-Dist</v>
          </cell>
          <cell r="Y3846" t="str">
            <v>44655310E</v>
          </cell>
          <cell r="Z3846" t="str">
            <v>MAE1000 - MA Electric Distribution PC</v>
          </cell>
          <cell r="AA3846" t="str">
            <v>NONE</v>
          </cell>
          <cell r="AB3846" t="str">
            <v>MASS PLANT - MA 5310 - MAE1000</v>
          </cell>
          <cell r="AC3846" t="str">
            <v>A1 C0 X0</v>
          </cell>
          <cell r="AE3846">
            <v>1</v>
          </cell>
          <cell r="AF3846" t="str">
            <v>1</v>
          </cell>
          <cell r="AG3846">
            <v>41424</v>
          </cell>
          <cell r="AH3846">
            <v>141000</v>
          </cell>
        </row>
        <row r="3847">
          <cell r="A3847" t="str">
            <v>C049746</v>
          </cell>
          <cell r="B3847">
            <v>5310</v>
          </cell>
          <cell r="D3847" t="str">
            <v>DG Svc to Citizens Ent. Rehoboth MA</v>
          </cell>
          <cell r="E3847" t="str">
            <v>P_Electric Distribution Sub MA</v>
          </cell>
          <cell r="G3847" t="str">
            <v>49</v>
          </cell>
          <cell r="H3847" t="str">
            <v>18</v>
          </cell>
          <cell r="J3847" t="str">
            <v>Statutory/Regulatory</v>
          </cell>
          <cell r="L3847" t="str">
            <v>Distributed Generation</v>
          </cell>
          <cell r="M3847" t="str">
            <v>Specific</v>
          </cell>
          <cell r="O3847" t="str">
            <v>open</v>
          </cell>
          <cell r="R3847">
            <v>41424</v>
          </cell>
          <cell r="S3847" t="str">
            <v>georgc</v>
          </cell>
          <cell r="U3847" t="str">
            <v>13.2kV dist service to Citizens Enterprises Corp. Rehoboth, MA-13444894, 295 Tremont St Rehoboth, MA 02769</v>
          </cell>
          <cell r="V3847"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7" t="str">
            <v xml:space="preserve">  </v>
          </cell>
          <cell r="X3847" t="str">
            <v>Asset Owner-Dist</v>
          </cell>
          <cell r="Y3847" t="str">
            <v>44655310E</v>
          </cell>
          <cell r="Z3847" t="str">
            <v>MAE1000 - MA Electric Distribution PC</v>
          </cell>
          <cell r="AA3847" t="str">
            <v>NONE</v>
          </cell>
          <cell r="AB3847" t="str">
            <v>SUB #8 CHARTLEY POND, ATTLEBORO</v>
          </cell>
          <cell r="AC3847" t="str">
            <v>A1 C0 X0</v>
          </cell>
          <cell r="AE3847">
            <v>1</v>
          </cell>
          <cell r="AF3847" t="str">
            <v>1</v>
          </cell>
          <cell r="AG3847">
            <v>41424</v>
          </cell>
          <cell r="AH3847">
            <v>190000</v>
          </cell>
        </row>
        <row r="3848">
          <cell r="A3848" t="str">
            <v>C049755</v>
          </cell>
          <cell r="B3848">
            <v>5310</v>
          </cell>
          <cell r="C3848" t="str">
            <v>Massachusetts - West</v>
          </cell>
          <cell r="D3848" t="str">
            <v>Gloucester24 UG Getaway Rework</v>
          </cell>
          <cell r="E3848" t="str">
            <v>P_Electric Distribution Line MA</v>
          </cell>
          <cell r="G3848" t="str">
            <v>16</v>
          </cell>
          <cell r="H3848" t="str">
            <v>&lt;Select a value&gt;</v>
          </cell>
          <cell r="I3848" t="str">
            <v>Prifti, Elton</v>
          </cell>
          <cell r="J3848" t="str">
            <v>Asset Condition</v>
          </cell>
          <cell r="K3848" t="str">
            <v>D_Non-REP LINE OTHER</v>
          </cell>
          <cell r="L3848" t="str">
            <v>Asset Replacement</v>
          </cell>
          <cell r="M3848" t="str">
            <v>Specific</v>
          </cell>
          <cell r="N3848" t="str">
            <v>UG Structures and Equipment</v>
          </cell>
          <cell r="O3848" t="str">
            <v>initiated</v>
          </cell>
          <cell r="R3848">
            <v>41424</v>
          </cell>
          <cell r="S3848" t="str">
            <v>perico</v>
          </cell>
          <cell r="U3848" t="str">
            <v>Rework Gloucester 24 23 and 4 and 34 Kv getaways for substation rebuild_x000D_
Tied to Project C05546, 07305</v>
          </cell>
          <cell r="V3848" t="str">
            <v xml:space="preserve">  </v>
          </cell>
          <cell r="W3848" t="str">
            <v xml:space="preserve">  </v>
          </cell>
          <cell r="X3848" t="str">
            <v>Dist Design Mgmt</v>
          </cell>
          <cell r="Y3848" t="str">
            <v>41055310E</v>
          </cell>
          <cell r="Z3848" t="str">
            <v>MAE1000 - MA Electric Distribution PC</v>
          </cell>
          <cell r="AA3848" t="str">
            <v>NONE</v>
          </cell>
          <cell r="AB3848" t="str">
            <v>SUB #24 GLOUCESTER - VINCENT STREET</v>
          </cell>
          <cell r="AC3848" t="str">
            <v>A0 C0 X0</v>
          </cell>
          <cell r="AE3848">
            <v>0</v>
          </cell>
        </row>
        <row r="3849">
          <cell r="A3849" t="str">
            <v>C049756</v>
          </cell>
          <cell r="B3849">
            <v>5310</v>
          </cell>
          <cell r="C3849" t="str">
            <v>Distribution - NE North</v>
          </cell>
          <cell r="D3849" t="str">
            <v>Revere 4kV Distribution Rework</v>
          </cell>
          <cell r="E3849" t="str">
            <v>P_Electric Distribution Line MA</v>
          </cell>
          <cell r="G3849" t="str">
            <v>19</v>
          </cell>
          <cell r="H3849" t="str">
            <v>11</v>
          </cell>
          <cell r="I3849" t="str">
            <v>PERICOLA, STEVEN</v>
          </cell>
          <cell r="J3849" t="str">
            <v>Asset Condition</v>
          </cell>
          <cell r="K3849" t="str">
            <v>D_Non-REP LINE OTHER</v>
          </cell>
          <cell r="L3849" t="str">
            <v>Asset Replacement</v>
          </cell>
          <cell r="M3849" t="str">
            <v>Specific</v>
          </cell>
          <cell r="N3849" t="str">
            <v>Subtransmission Pole &amp; Equipment Replacement</v>
          </cell>
          <cell r="O3849" t="str">
            <v>initiated</v>
          </cell>
          <cell r="R3849">
            <v>41424</v>
          </cell>
          <cell r="S3849" t="str">
            <v>perico</v>
          </cell>
          <cell r="U3849" t="str">
            <v>Rework Revere 4kV OH and UG for Revere Beach #35 Indoor substation and Revere #7 23/4kV substation work._x000D_
Associated with projects C046992 and C046993.</v>
          </cell>
          <cell r="V3849" t="str">
            <v xml:space="preserve">  </v>
          </cell>
          <cell r="W3849" t="str">
            <v xml:space="preserve">  </v>
          </cell>
          <cell r="X3849" t="str">
            <v>Engineering Mgmt</v>
          </cell>
          <cell r="Y3849" t="str">
            <v>41005310E</v>
          </cell>
          <cell r="Z3849" t="str">
            <v>MAE1000 - MA Electric Distribution PC</v>
          </cell>
          <cell r="AA3849" t="str">
            <v>NONE</v>
          </cell>
          <cell r="AB3849" t="str">
            <v>MASS PLANT - MA 5310 - MAE1000</v>
          </cell>
          <cell r="AC3849" t="str">
            <v>A0 C0 X0</v>
          </cell>
          <cell r="AE3849">
            <v>0</v>
          </cell>
        </row>
        <row r="3850">
          <cell r="A3850" t="str">
            <v>C049810</v>
          </cell>
          <cell r="B3850">
            <v>5310</v>
          </cell>
          <cell r="D3850" t="str">
            <v>MON14_Office Renovations</v>
          </cell>
          <cell r="E3850" t="str">
            <v>P_FAC Electric Capital MA</v>
          </cell>
          <cell r="G3850" t="str">
            <v>NONE</v>
          </cell>
          <cell r="H3850" t="str">
            <v>NONE</v>
          </cell>
          <cell r="M3850" t="str">
            <v>Specific</v>
          </cell>
          <cell r="O3850" t="str">
            <v>open</v>
          </cell>
          <cell r="R3850">
            <v>41428</v>
          </cell>
          <cell r="S3850" t="str">
            <v>mateikia</v>
          </cell>
          <cell r="U3850" t="str">
            <v xml:space="preserve">Install new tile, paint, furniture based on better seating layout. </v>
          </cell>
          <cell r="V3850" t="str">
            <v>134 Palmer Rd., Monson, MA 01057</v>
          </cell>
          <cell r="W3850" t="str">
            <v xml:space="preserve">  </v>
          </cell>
          <cell r="X3850" t="str">
            <v>Facilities Mgmt</v>
          </cell>
          <cell r="Y3850" t="str">
            <v>37005310E</v>
          </cell>
          <cell r="Z3850" t="str">
            <v>MAE1000 - MA Electric Distribution PC</v>
          </cell>
          <cell r="AA3850" t="str">
            <v>NONE</v>
          </cell>
          <cell r="AB3850" t="str">
            <v>MONSON SATELLITE, MONSON</v>
          </cell>
          <cell r="AC3850" t="str">
            <v>A1 C0 X0</v>
          </cell>
          <cell r="AE3850">
            <v>2</v>
          </cell>
          <cell r="AF3850" t="str">
            <v>2</v>
          </cell>
          <cell r="AG3850">
            <v>41654</v>
          </cell>
          <cell r="AH3850">
            <v>69200</v>
          </cell>
        </row>
        <row r="3851">
          <cell r="A3851" t="str">
            <v>C049823</v>
          </cell>
          <cell r="B3851">
            <v>5310</v>
          </cell>
          <cell r="C3851" t="str">
            <v>Distribution - NE North</v>
          </cell>
          <cell r="D3851" t="str">
            <v>S Rand 97W1-Recond Mill St w/ spcr</v>
          </cell>
          <cell r="E3851" t="str">
            <v>P_Electric Distribution Line MA</v>
          </cell>
          <cell r="G3851" t="str">
            <v>36</v>
          </cell>
          <cell r="H3851" t="str">
            <v>&lt;Select a value&gt;</v>
          </cell>
          <cell r="I3851" t="str">
            <v>MOKEY, MICHAEL</v>
          </cell>
          <cell r="J3851" t="str">
            <v>System Capacity &amp; Performance</v>
          </cell>
          <cell r="K3851" t="str">
            <v>D_Non-REP LINE OTHER</v>
          </cell>
          <cell r="L3851" t="str">
            <v>Reliability - Dist</v>
          </cell>
          <cell r="M3851" t="str">
            <v>Specific</v>
          </cell>
          <cell r="O3851" t="str">
            <v>open</v>
          </cell>
          <cell r="R3851">
            <v>41428</v>
          </cell>
          <cell r="S3851" t="str">
            <v>henryj</v>
          </cell>
          <cell r="U3851" t="str">
            <v>Reconductor 5,000 circuit feet of #4 cu bare wire with 477 AL spacer cable from p.2 to p.43 Mill St in Randolph.</v>
          </cell>
          <cell r="V3851" t="str">
            <v xml:space="preserve">  </v>
          </cell>
          <cell r="W3851" t="str">
            <v xml:space="preserve">  </v>
          </cell>
          <cell r="X3851" t="str">
            <v>Asset Owner-Dist</v>
          </cell>
          <cell r="Y3851" t="str">
            <v>44655310E</v>
          </cell>
          <cell r="Z3851" t="str">
            <v>MAE1000 - MA Electric Distribution PC</v>
          </cell>
          <cell r="AA3851" t="str">
            <v>NONE</v>
          </cell>
          <cell r="AB3851" t="str">
            <v>MASS PLANT - MA 5310 - MAE1000</v>
          </cell>
          <cell r="AC3851" t="str">
            <v>A1 C0 X0</v>
          </cell>
          <cell r="AE3851">
            <v>1</v>
          </cell>
          <cell r="AF3851" t="str">
            <v>1</v>
          </cell>
          <cell r="AG3851">
            <v>41438</v>
          </cell>
          <cell r="AH3851">
            <v>420000</v>
          </cell>
        </row>
        <row r="3852">
          <cell r="A3852" t="str">
            <v>C049858</v>
          </cell>
          <cell r="B3852">
            <v>5310</v>
          </cell>
          <cell r="D3852" t="str">
            <v>E Main Sub Offload Make Ready</v>
          </cell>
          <cell r="E3852" t="str">
            <v>P_Electric Distribution Line MA</v>
          </cell>
          <cell r="G3852" t="str">
            <v>49</v>
          </cell>
          <cell r="H3852" t="str">
            <v>11</v>
          </cell>
          <cell r="I3852" t="str">
            <v>MOKEY, MICHAEL</v>
          </cell>
          <cell r="J3852" t="str">
            <v>System Capacity &amp; Performance</v>
          </cell>
          <cell r="K3852" t="str">
            <v>D_Non-REP LINE OTHER</v>
          </cell>
          <cell r="L3852" t="str">
            <v>Load Relief</v>
          </cell>
          <cell r="M3852" t="str">
            <v>Specific</v>
          </cell>
          <cell r="O3852" t="str">
            <v>open</v>
          </cell>
          <cell r="R3852">
            <v>41429</v>
          </cell>
          <cell r="S3852" t="str">
            <v>thomp</v>
          </cell>
          <cell r="U3852" t="str">
            <v>Add 1900' double circuited 477 kcmil AL Spacer Cable from P56 Flanders Rd, Westboro, MA to P24 Connector Rd, Westboro.  Add normally open tie Loadbreak Switch at approximately P33-P34 Connector Rd.  MAKE READY WORK TO UNLOAD E MAIN ST SUBSTATION IN FALL 2</v>
          </cell>
          <cell r="V3852" t="str">
            <v xml:space="preserve">Resanction from $151,700 to $355k email sent from Julie Spaziano. Document attached. Details on justification and scope tab. </v>
          </cell>
          <cell r="W3852" t="str">
            <v xml:space="preserve">  </v>
          </cell>
          <cell r="X3852" t="str">
            <v>Dist Design-NE South</v>
          </cell>
          <cell r="Y3852" t="str">
            <v>41105310H</v>
          </cell>
          <cell r="Z3852" t="str">
            <v>MAE1000 - MA Electric Distribution PC</v>
          </cell>
          <cell r="AA3852" t="str">
            <v>NONE</v>
          </cell>
          <cell r="AB3852" t="str">
            <v>MASS PLANT - MA 5310 - MAE1000</v>
          </cell>
          <cell r="AC3852" t="str">
            <v>A1 C0 X0</v>
          </cell>
          <cell r="AE3852">
            <v>2</v>
          </cell>
          <cell r="AF3852" t="str">
            <v>2</v>
          </cell>
          <cell r="AG3852">
            <v>41676</v>
          </cell>
          <cell r="AH3852">
            <v>355000</v>
          </cell>
        </row>
        <row r="3853">
          <cell r="A3853" t="str">
            <v>C049884</v>
          </cell>
          <cell r="B3853">
            <v>5310</v>
          </cell>
          <cell r="D3853" t="str">
            <v>Partners Health Care SFS</v>
          </cell>
          <cell r="E3853" t="str">
            <v>P_Electric Distribution Line MA</v>
          </cell>
          <cell r="G3853" t="str">
            <v>49</v>
          </cell>
          <cell r="H3853" t="str">
            <v>15</v>
          </cell>
          <cell r="I3853" t="str">
            <v>STOTIK, ADAM</v>
          </cell>
          <cell r="J3853" t="str">
            <v>Statutory/Regulatory</v>
          </cell>
          <cell r="K3853" t="str">
            <v>D_Non-REP LINE OTHER</v>
          </cell>
          <cell r="L3853" t="str">
            <v>New Business - Commercial</v>
          </cell>
          <cell r="M3853" t="str">
            <v>Specific</v>
          </cell>
          <cell r="O3853" t="str">
            <v>cancelled</v>
          </cell>
          <cell r="R3853">
            <v>41430</v>
          </cell>
          <cell r="S3853" t="str">
            <v>stotia</v>
          </cell>
          <cell r="U3853" t="str">
            <v xml:space="preserve">Install 1100' of 3-1/C-1000 AL and duct system along Forest St on the Woodside 313W4 to the Partners property line.  Reconductor 2000' of 4/0 to 477 from P. 2 Bartlett St to P. 44 Forest St on the Northboro 317W2.  </v>
          </cell>
          <cell r="V3853" t="str">
            <v>This work is for the second feeder service to Partners Health Care at 555 Forest St, Marlborough</v>
          </cell>
          <cell r="W3853" t="str">
            <v xml:space="preserve">  </v>
          </cell>
          <cell r="X3853" t="str">
            <v>Asset Owner-Dist</v>
          </cell>
          <cell r="Y3853" t="str">
            <v>44655310E</v>
          </cell>
          <cell r="Z3853" t="str">
            <v>MAE1000 - MA Electric Distribution PC</v>
          </cell>
          <cell r="AA3853" t="str">
            <v>NONE</v>
          </cell>
          <cell r="AB3853" t="str">
            <v>MASS PLANT - MA 5310 - MAE1000</v>
          </cell>
          <cell r="AE3853">
            <v>1</v>
          </cell>
          <cell r="AF3853" t="str">
            <v>1</v>
          </cell>
          <cell r="AG3853">
            <v>41430</v>
          </cell>
          <cell r="AH3853">
            <v>920000</v>
          </cell>
          <cell r="AK3853">
            <v>41508</v>
          </cell>
        </row>
        <row r="3854">
          <cell r="A3854" t="str">
            <v>C049906</v>
          </cell>
          <cell r="B3854">
            <v>5310</v>
          </cell>
          <cell r="D3854" t="str">
            <v>DG Svc 205 Sturbridge, Brimfield MA</v>
          </cell>
          <cell r="E3854" t="str">
            <v>P_Electric Distribution Line MA</v>
          </cell>
          <cell r="G3854" t="str">
            <v>49</v>
          </cell>
          <cell r="H3854" t="str">
            <v>16</v>
          </cell>
          <cell r="J3854" t="str">
            <v>Statutory/Regulatory</v>
          </cell>
          <cell r="L3854" t="str">
            <v>Distributed Generation</v>
          </cell>
          <cell r="M3854" t="str">
            <v>Specific</v>
          </cell>
          <cell r="O3854" t="str">
            <v>open</v>
          </cell>
          <cell r="R3854">
            <v>41431</v>
          </cell>
          <cell r="S3854" t="str">
            <v>teixei</v>
          </cell>
          <cell r="U3854" t="str">
            <v>Provide DG Service to 205 Sturbridge Solar, 205 Sturbridge Rd., Brimfield, MA (MA-13419464)</v>
          </cell>
          <cell r="V3854" t="str">
            <v>The customer requires bidirectional metering and 3Vo protection at the Little Rest Rd. Sub. This work is not included as part of this project. This is being done under a separate project (C048875 and C048900) for another customer. There will be cost shari</v>
          </cell>
          <cell r="W3854" t="str">
            <v xml:space="preserve">  </v>
          </cell>
          <cell r="X3854" t="str">
            <v>Asset Owner-Dist</v>
          </cell>
          <cell r="Y3854" t="str">
            <v>44655310E</v>
          </cell>
          <cell r="Z3854" t="str">
            <v>MAE1000 - MA Electric Distribution PC</v>
          </cell>
          <cell r="AA3854" t="str">
            <v>NONE</v>
          </cell>
          <cell r="AB3854" t="str">
            <v>MASS PLANT - MA 5310 - MAE1000</v>
          </cell>
          <cell r="AC3854" t="str">
            <v>A4 C0 X0</v>
          </cell>
          <cell r="AE3854">
            <v>1</v>
          </cell>
          <cell r="AF3854" t="str">
            <v>1</v>
          </cell>
          <cell r="AG3854">
            <v>41431</v>
          </cell>
          <cell r="AH3854">
            <v>149500</v>
          </cell>
        </row>
        <row r="3855">
          <cell r="A3855" t="str">
            <v>C049907</v>
          </cell>
          <cell r="B3855">
            <v>5310</v>
          </cell>
          <cell r="D3855" t="str">
            <v>DG Svc Nexamp Metheun MA-1806</v>
          </cell>
          <cell r="E3855" t="str">
            <v>P_Electric Distribution Line MA</v>
          </cell>
          <cell r="G3855" t="str">
            <v>49</v>
          </cell>
          <cell r="H3855" t="str">
            <v>16</v>
          </cell>
          <cell r="J3855" t="str">
            <v>Statutory/Regulatory</v>
          </cell>
          <cell r="L3855" t="str">
            <v>Distributed Generation</v>
          </cell>
          <cell r="M3855" t="str">
            <v>Specific</v>
          </cell>
          <cell r="O3855" t="str">
            <v>open</v>
          </cell>
          <cell r="R3855">
            <v>41431</v>
          </cell>
          <cell r="S3855" t="str">
            <v>teixei</v>
          </cell>
          <cell r="U3855" t="str">
            <v>Provide DG service to Nexamp Metheun/Haverhill, 48 Ayers Village Rd, Metheun, MA (MA-1806)</v>
          </cell>
          <cell r="V3855" t="str">
            <v xml:space="preserve">The original system impact study called for 2 primary metering points. Due to tariff changes, the customer will be served with a single primary metering point. The costs estimates have been changed to reflect this._x000D_
</v>
          </cell>
          <cell r="W3855" t="str">
            <v xml:space="preserve">  </v>
          </cell>
          <cell r="X3855" t="str">
            <v>Asset Owner-Dist</v>
          </cell>
          <cell r="Y3855" t="str">
            <v>44655310E</v>
          </cell>
          <cell r="Z3855" t="str">
            <v>MAE1000 - MA Electric Distribution PC</v>
          </cell>
          <cell r="AA3855" t="str">
            <v>NONE</v>
          </cell>
          <cell r="AB3855" t="str">
            <v>MASS PLANT - MA 5310 - MAE1000</v>
          </cell>
          <cell r="AC3855" t="str">
            <v>A1 C0 X0</v>
          </cell>
          <cell r="AE3855">
            <v>1</v>
          </cell>
          <cell r="AF3855" t="str">
            <v>1</v>
          </cell>
          <cell r="AG3855">
            <v>41431</v>
          </cell>
          <cell r="AH3855">
            <v>205000</v>
          </cell>
        </row>
        <row r="3856">
          <cell r="A3856" t="str">
            <v>C049911</v>
          </cell>
          <cell r="B3856">
            <v>5310</v>
          </cell>
          <cell r="D3856" t="str">
            <v>Royalston Sub 701J1 Line Relocation</v>
          </cell>
          <cell r="E3856" t="str">
            <v>P_Electric Distribution Line MA</v>
          </cell>
          <cell r="G3856" t="str">
            <v>49</v>
          </cell>
          <cell r="H3856" t="str">
            <v>20</v>
          </cell>
          <cell r="I3856" t="str">
            <v>RAMBERAN, HEERAN</v>
          </cell>
          <cell r="J3856" t="str">
            <v>Asset Condition</v>
          </cell>
          <cell r="K3856" t="str">
            <v>D_REP-Feeder Hardening</v>
          </cell>
          <cell r="L3856" t="str">
            <v>Asset Replacement</v>
          </cell>
          <cell r="M3856" t="str">
            <v>Specific</v>
          </cell>
          <cell r="O3856" t="str">
            <v>open</v>
          </cell>
          <cell r="Q3856" t="str">
            <v xml:space="preserve"> </v>
          </cell>
          <cell r="R3856">
            <v>41431</v>
          </cell>
          <cell r="S3856" t="str">
            <v>rambeh</v>
          </cell>
          <cell r="U3856" t="str">
            <v>Royalston Sub 701J1 Line Relocation. Section between P57 thtu 57-23 South Royalston St. to be relocated towards the street. Approximately 3000 Ft. of 477 Spcr Cable to be relocated.</v>
          </cell>
          <cell r="V3856" t="str">
            <v>A section of the 701J1 out of Royalston Substation is currently located through a ROW that is in very poor shape. Its current Asset Condition is in need for some serious attention. Broken poles and crossarms throughout ROW. There are shrubs and huge trees</v>
          </cell>
          <cell r="W3856" t="str">
            <v xml:space="preserve">  </v>
          </cell>
          <cell r="X3856" t="str">
            <v>Asset Owner-Dist</v>
          </cell>
          <cell r="Y3856" t="str">
            <v>44655310E</v>
          </cell>
          <cell r="Z3856" t="str">
            <v>MAE1000 - MA Electric Distribution PC</v>
          </cell>
          <cell r="AA3856" t="str">
            <v>19-Aug-13</v>
          </cell>
          <cell r="AB3856" t="str">
            <v>SUB #702 CHESTNUT HILL, ATHOL</v>
          </cell>
          <cell r="AC3856" t="str">
            <v>A1 C0 X0</v>
          </cell>
          <cell r="AE3856">
            <v>1</v>
          </cell>
          <cell r="AF3856" t="str">
            <v>1</v>
          </cell>
          <cell r="AG3856">
            <v>41432</v>
          </cell>
          <cell r="AH3856">
            <v>340000</v>
          </cell>
        </row>
        <row r="3857">
          <cell r="A3857" t="str">
            <v>C049918</v>
          </cell>
          <cell r="B3857">
            <v>5310</v>
          </cell>
          <cell r="D3857" t="str">
            <v>King St Ground Potential</v>
          </cell>
          <cell r="E3857" t="str">
            <v>P_Electric Distribution Sub MA</v>
          </cell>
          <cell r="G3857" t="str">
            <v>NONE</v>
          </cell>
          <cell r="H3857" t="str">
            <v>NONE</v>
          </cell>
          <cell r="O3857" t="str">
            <v>cancelled</v>
          </cell>
          <cell r="R3857">
            <v>41431</v>
          </cell>
          <cell r="S3857" t="str">
            <v>saenzj</v>
          </cell>
          <cell r="U3857" t="str">
            <v>Replace the existing autotransformers at the stations fed from King St. substation, with new delta-zig zag 7.5/9.375 MVA transformers.  The following stations have autotransformers supplied from King St._x000D_
	Newbury #60 ¿ 2 autotransformers_x000D_
	East Boxford #</v>
          </cell>
          <cell r="V3857" t="str">
            <v xml:space="preserve">  </v>
          </cell>
          <cell r="W3857" t="str">
            <v xml:space="preserve">  </v>
          </cell>
          <cell r="X3857" t="str">
            <v>Ntwrk Strat-NE Elec</v>
          </cell>
          <cell r="Y3857" t="str">
            <v>40305310E</v>
          </cell>
          <cell r="Z3857" t="str">
            <v>MAE1000 - MA Electric Distribution PC</v>
          </cell>
          <cell r="AA3857" t="str">
            <v>NONE</v>
          </cell>
          <cell r="AB3857" t="str">
            <v xml:space="preserve">SUB #26 TOPSFIELD - BOSTON STREET, </v>
          </cell>
          <cell r="AE3857">
            <v>0</v>
          </cell>
          <cell r="AK3857">
            <v>41491</v>
          </cell>
        </row>
        <row r="3858">
          <cell r="A3858" t="str">
            <v>C049977</v>
          </cell>
          <cell r="B3858">
            <v>5310</v>
          </cell>
          <cell r="D3858" t="str">
            <v>Rehoboth 4 kV Conv Plan 3J1 &amp; 3J2</v>
          </cell>
          <cell r="E3858" t="str">
            <v>P_Electric Distribution Line MA</v>
          </cell>
          <cell r="G3858" t="str">
            <v>49</v>
          </cell>
          <cell r="H3858" t="str">
            <v>15</v>
          </cell>
          <cell r="I3858" t="str">
            <v>WILLIAMS, JOHN</v>
          </cell>
          <cell r="J3858" t="str">
            <v>Asset Condition</v>
          </cell>
          <cell r="K3858" t="str">
            <v>D_REP-Line Other</v>
          </cell>
          <cell r="L3858" t="str">
            <v>Asset Replacement</v>
          </cell>
          <cell r="M3858" t="str">
            <v>Specific</v>
          </cell>
          <cell r="O3858" t="str">
            <v>open</v>
          </cell>
          <cell r="R3858">
            <v>41432</v>
          </cell>
          <cell r="S3858" t="str">
            <v>willij</v>
          </cell>
          <cell r="U3858" t="str">
            <v xml:space="preserve">Convert 3 MVA of Rehoboth Substation load from 4 kV load to 13.2 kV. Transfer load currently served from the 3J1 and 3J2 to Mink St 7L4. </v>
          </cell>
          <cell r="V3858" t="str">
            <v>3J2 and 3J1 project scope _x000D_
Convert 3J2 1/2 mile from p 269 Winthrop St to p 249-89 (intersection of Danforth St and Winthrop St) - $ 300 k_x000D_
Install 3 - 333kVA Stepdown Transformers near pole 2471 Danforth St.  $150 K_x000D_
Install 3 - 100 kVA Stepdown Transfo</v>
          </cell>
          <cell r="W3858" t="str">
            <v xml:space="preserve">  </v>
          </cell>
          <cell r="X3858" t="str">
            <v>Asset Owner-Dist</v>
          </cell>
          <cell r="Y3858" t="str">
            <v>44655310E</v>
          </cell>
          <cell r="Z3858" t="str">
            <v>MAE1000 - MA Electric Distribution PC</v>
          </cell>
          <cell r="AA3858" t="str">
            <v>23-Oct-13</v>
          </cell>
          <cell r="AB3858" t="str">
            <v>MASS PLANT - MA 5310 - MAE1000</v>
          </cell>
          <cell r="AC3858" t="str">
            <v>A2 C0 X1</v>
          </cell>
          <cell r="AE3858">
            <v>3</v>
          </cell>
          <cell r="AF3858" t="str">
            <v>3</v>
          </cell>
          <cell r="AG3858">
            <v>41572</v>
          </cell>
          <cell r="AH3858">
            <v>855000</v>
          </cell>
        </row>
        <row r="3859">
          <cell r="A3859" t="str">
            <v>C049978</v>
          </cell>
          <cell r="B3859">
            <v>5310</v>
          </cell>
          <cell r="D3859" t="str">
            <v>12L4 &amp; 72L1 Step Down Conversion</v>
          </cell>
          <cell r="E3859" t="str">
            <v>P_Electric Distribution Line MA</v>
          </cell>
          <cell r="G3859" t="str">
            <v>30</v>
          </cell>
          <cell r="H3859" t="str">
            <v>14</v>
          </cell>
          <cell r="I3859" t="str">
            <v>PRIFTI, ELTON</v>
          </cell>
          <cell r="J3859" t="str">
            <v>Asset Condition</v>
          </cell>
          <cell r="K3859" t="str">
            <v>D_Non-REP LINE OTHER</v>
          </cell>
          <cell r="L3859" t="str">
            <v>Reliability</v>
          </cell>
          <cell r="M3859" t="str">
            <v>Specific</v>
          </cell>
          <cell r="O3859" t="str">
            <v>open</v>
          </cell>
          <cell r="R3859">
            <v>41432</v>
          </cell>
          <cell r="S3859" t="str">
            <v>prifte</v>
          </cell>
          <cell r="U3859" t="str">
            <v xml:space="preserve">Convert a step down area on the 12L4 and a step down area on the 72L1 to serve new load and create a feeder tie. </v>
          </cell>
          <cell r="V3859" t="str">
            <v xml:space="preserve">  </v>
          </cell>
          <cell r="W3859" t="str">
            <v xml:space="preserve">  </v>
          </cell>
          <cell r="X3859" t="str">
            <v>Asset Owner-Dist</v>
          </cell>
          <cell r="Y3859" t="str">
            <v>44655310E</v>
          </cell>
          <cell r="Z3859" t="str">
            <v>MAE1000 - MA Electric Distribution PC</v>
          </cell>
          <cell r="AA3859" t="str">
            <v>NONE</v>
          </cell>
          <cell r="AB3859" t="str">
            <v>MASS PLANT - MA 5310 - MAE1000</v>
          </cell>
          <cell r="AC3859" t="str">
            <v>A0 C0 X0</v>
          </cell>
          <cell r="AE3859">
            <v>1</v>
          </cell>
          <cell r="AF3859" t="str">
            <v>1</v>
          </cell>
          <cell r="AG3859">
            <v>41548</v>
          </cell>
          <cell r="AH3859">
            <v>480000</v>
          </cell>
        </row>
        <row r="3860">
          <cell r="A3860" t="str">
            <v>C049983</v>
          </cell>
          <cell r="B3860">
            <v>5310</v>
          </cell>
          <cell r="D3860" t="str">
            <v>51T3 Vacuum Switches</v>
          </cell>
          <cell r="E3860" t="str">
            <v>P_Electric Distribution Line MA</v>
          </cell>
          <cell r="G3860" t="str">
            <v>NONE</v>
          </cell>
          <cell r="H3860" t="str">
            <v>NONE</v>
          </cell>
          <cell r="I3860" t="str">
            <v>AMBROSE, RONALD M</v>
          </cell>
          <cell r="J3860" t="str">
            <v>System Capacity &amp; Performance</v>
          </cell>
          <cell r="L3860" t="str">
            <v>Reliability - Dist</v>
          </cell>
          <cell r="M3860" t="str">
            <v>Specific</v>
          </cell>
          <cell r="O3860" t="str">
            <v>initiated</v>
          </cell>
          <cell r="R3860">
            <v>41432</v>
          </cell>
          <cell r="S3860" t="str">
            <v>ambros</v>
          </cell>
          <cell r="U3860" t="str">
            <v>Install two manholes and two 35kV submersible vacuum switches on 51T3 circuit.</v>
          </cell>
          <cell r="V3860" t="str">
            <v>Install one switch in Manchester and the other switch in Gloucester.</v>
          </cell>
          <cell r="W3860" t="str">
            <v xml:space="preserve">  </v>
          </cell>
          <cell r="X3860" t="str">
            <v>Asset Owner-Dist</v>
          </cell>
          <cell r="Y3860" t="str">
            <v>44655310E</v>
          </cell>
          <cell r="Z3860" t="str">
            <v>MAE1000 - MA Electric Distribution PC</v>
          </cell>
          <cell r="AA3860" t="str">
            <v>NONE</v>
          </cell>
          <cell r="AB3860" t="str">
            <v>MASS PLANT - MA 5310 - MAE1000</v>
          </cell>
          <cell r="AC3860" t="str">
            <v>A0 C0 X0</v>
          </cell>
          <cell r="AE3860">
            <v>0</v>
          </cell>
        </row>
        <row r="3861">
          <cell r="A3861" t="str">
            <v>C049987</v>
          </cell>
          <cell r="B3861">
            <v>5310</v>
          </cell>
          <cell r="D3861" t="str">
            <v>Fayette #3 AST Switchgear</v>
          </cell>
          <cell r="E3861" t="str">
            <v>P_Electric Distribution Line MA</v>
          </cell>
          <cell r="G3861" t="str">
            <v>NONE</v>
          </cell>
          <cell r="H3861" t="str">
            <v>NONE</v>
          </cell>
          <cell r="I3861" t="str">
            <v>AMBROSE, RONALD M</v>
          </cell>
          <cell r="J3861" t="str">
            <v>System Capacity &amp; Performance</v>
          </cell>
          <cell r="L3861" t="str">
            <v>Reliability - Dist</v>
          </cell>
          <cell r="M3861" t="str">
            <v>Specific</v>
          </cell>
          <cell r="O3861" t="str">
            <v>initiated</v>
          </cell>
          <cell r="R3861">
            <v>41432</v>
          </cell>
          <cell r="S3861" t="str">
            <v>ambros</v>
          </cell>
          <cell r="U3861" t="str">
            <v>Install automatic source transfer switchgear at Fayette #3.</v>
          </cell>
          <cell r="V3861" t="str">
            <v xml:space="preserve">  </v>
          </cell>
          <cell r="W3861" t="str">
            <v xml:space="preserve">  </v>
          </cell>
          <cell r="X3861" t="str">
            <v>Asset Owner-Dist</v>
          </cell>
          <cell r="Y3861" t="str">
            <v>44655310E</v>
          </cell>
          <cell r="Z3861" t="str">
            <v>MAE1000 - MA Electric Distribution PC</v>
          </cell>
          <cell r="AA3861" t="str">
            <v>NONE</v>
          </cell>
          <cell r="AB3861" t="str">
            <v>MASS PLANT - MA 5310 - MAE1000</v>
          </cell>
          <cell r="AC3861" t="str">
            <v>A0 C0 X0</v>
          </cell>
          <cell r="AE3861">
            <v>0</v>
          </cell>
        </row>
        <row r="3862">
          <cell r="A3862" t="str">
            <v>C049988</v>
          </cell>
          <cell r="B3862">
            <v>5310</v>
          </cell>
          <cell r="D3862" t="str">
            <v>Replace 2365 Aerial Cable</v>
          </cell>
          <cell r="E3862" t="str">
            <v>P_Electric Distribution Line MA</v>
          </cell>
          <cell r="G3862" t="str">
            <v>49</v>
          </cell>
          <cell r="H3862" t="str">
            <v>11</v>
          </cell>
          <cell r="I3862" t="str">
            <v>PATTERSON, JAMES</v>
          </cell>
          <cell r="J3862" t="str">
            <v>Asset Condition</v>
          </cell>
          <cell r="K3862" t="str">
            <v>D_Non-REP LINE OTHER</v>
          </cell>
          <cell r="L3862" t="str">
            <v>Asset Replacement</v>
          </cell>
          <cell r="M3862" t="str">
            <v>Specific</v>
          </cell>
          <cell r="O3862" t="str">
            <v>open</v>
          </cell>
          <cell r="R3862">
            <v>41432</v>
          </cell>
          <cell r="S3862" t="str">
            <v>ambros</v>
          </cell>
          <cell r="U3862" t="str">
            <v>The 2365 circuit runs from North Beverly #18 to Topsfield #26 station and serves as the normally open back up to Topsfield.  The circuit consists of a combination of underground cable, aerila cable and spacer cable.  The aerial cable has a poor reliabilit</v>
          </cell>
          <cell r="V3862" t="str">
            <v xml:space="preserve">  </v>
          </cell>
          <cell r="W3862" t="str">
            <v xml:space="preserve">  </v>
          </cell>
          <cell r="X3862" t="str">
            <v>Asset Owner-Dist</v>
          </cell>
          <cell r="Y3862" t="str">
            <v>44655310E</v>
          </cell>
          <cell r="Z3862" t="str">
            <v>MAE1000 - MA Electric Distribution PC</v>
          </cell>
          <cell r="AA3862" t="str">
            <v>NONE</v>
          </cell>
          <cell r="AB3862" t="str">
            <v>MASS PLANT - MA 5310 - MAE1000</v>
          </cell>
          <cell r="AC3862" t="str">
            <v>A1 C0 X0</v>
          </cell>
          <cell r="AE3862">
            <v>3</v>
          </cell>
          <cell r="AF3862" t="str">
            <v>3</v>
          </cell>
          <cell r="AG3862">
            <v>41449</v>
          </cell>
          <cell r="AH3862">
            <v>380000</v>
          </cell>
        </row>
        <row r="3863">
          <cell r="A3863" t="str">
            <v>C049991</v>
          </cell>
          <cell r="B3863">
            <v>5310</v>
          </cell>
          <cell r="D3863" t="str">
            <v>Nboro 317W3 Repl Aerial Cable w Spc</v>
          </cell>
          <cell r="E3863" t="str">
            <v>P_Electric Distribution Line MA</v>
          </cell>
          <cell r="G3863" t="str">
            <v>28</v>
          </cell>
          <cell r="H3863" t="str">
            <v>&lt;Select a value&gt;</v>
          </cell>
          <cell r="I3863" t="str">
            <v>DUFFY JR., JOHN</v>
          </cell>
          <cell r="J3863" t="str">
            <v>Asset Condition</v>
          </cell>
          <cell r="L3863" t="str">
            <v>Asset Replacement</v>
          </cell>
          <cell r="M3863" t="str">
            <v>Specific</v>
          </cell>
          <cell r="O3863" t="str">
            <v>open</v>
          </cell>
          <cell r="R3863">
            <v>41432</v>
          </cell>
          <cell r="S3863" t="str">
            <v>duffjo</v>
          </cell>
          <cell r="U3863" t="str">
            <v xml:space="preserve">Replace the older aerial cable on Northboro Rd in Southboro with a second spacer cable on pole line. </v>
          </cell>
          <cell r="V3863" t="str">
            <v>Asset condition; need to replace older aerial cable subject to failures. Requested by OH Line Dept.  Note 7-15-13  may be a road job in this area that will need pole replacements, contact Dave Evans, who has been made aware of the aerial cable replacement</v>
          </cell>
          <cell r="W3863" t="str">
            <v xml:space="preserve">  </v>
          </cell>
          <cell r="X3863" t="str">
            <v>Ntwrk Strat-NE Elec</v>
          </cell>
          <cell r="Y3863" t="str">
            <v>40305310E</v>
          </cell>
          <cell r="Z3863" t="str">
            <v>MAE1000 - MA Electric Distribution PC</v>
          </cell>
          <cell r="AA3863" t="str">
            <v>NONE</v>
          </cell>
          <cell r="AB3863" t="str">
            <v>MASS PLANT - MA 5310 - MAE1000</v>
          </cell>
          <cell r="AC3863" t="str">
            <v>A0 C0 X0</v>
          </cell>
          <cell r="AE3863">
            <v>1</v>
          </cell>
          <cell r="AF3863" t="str">
            <v>1</v>
          </cell>
          <cell r="AG3863">
            <v>41596</v>
          </cell>
          <cell r="AH3863">
            <v>666000</v>
          </cell>
        </row>
        <row r="3864">
          <cell r="A3864" t="str">
            <v>C049992</v>
          </cell>
          <cell r="B3864">
            <v>5310</v>
          </cell>
          <cell r="D3864" t="str">
            <v>Convert 29W2 Stepdown Area</v>
          </cell>
          <cell r="E3864" t="str">
            <v>P_Electric Distribution Line MA</v>
          </cell>
          <cell r="G3864" t="str">
            <v>NONE</v>
          </cell>
          <cell r="H3864" t="str">
            <v>NONE</v>
          </cell>
          <cell r="I3864" t="str">
            <v>AMBROSE, RONALD M</v>
          </cell>
          <cell r="J3864" t="str">
            <v>System Capacity &amp; Performance</v>
          </cell>
          <cell r="L3864" t="str">
            <v>Load Relief</v>
          </cell>
          <cell r="M3864" t="str">
            <v>Specific</v>
          </cell>
          <cell r="O3864" t="str">
            <v>initiated</v>
          </cell>
          <cell r="R3864">
            <v>41432</v>
          </cell>
          <cell r="S3864" t="str">
            <v>ambros</v>
          </cell>
          <cell r="U3864" t="str">
            <v>Convert 15 sections of 29W2 stepdown area on Jefferson and create tie with 49W6.  Install loadbreak switch.</v>
          </cell>
          <cell r="V3864" t="str">
            <v xml:space="preserve">  </v>
          </cell>
          <cell r="W3864" t="str">
            <v xml:space="preserve">  </v>
          </cell>
          <cell r="X3864" t="str">
            <v>Asset Owner-Dist</v>
          </cell>
          <cell r="Y3864" t="str">
            <v>44655310E</v>
          </cell>
          <cell r="Z3864" t="str">
            <v>MAE1000 - MA Electric Distribution PC</v>
          </cell>
          <cell r="AA3864" t="str">
            <v>NONE</v>
          </cell>
          <cell r="AB3864" t="str">
            <v>MASS PLANT - MA 5310 - MAE1000</v>
          </cell>
          <cell r="AC3864" t="str">
            <v>A0 C0 X0</v>
          </cell>
          <cell r="AE3864">
            <v>0</v>
          </cell>
        </row>
        <row r="3865">
          <cell r="A3865" t="str">
            <v>C050022</v>
          </cell>
          <cell r="B3865">
            <v>5310</v>
          </cell>
          <cell r="D3865" t="str">
            <v>Milfd-Add new 336W5 fdr Beaver St</v>
          </cell>
          <cell r="E3865" t="str">
            <v>P_Electric Distribution Line MA</v>
          </cell>
          <cell r="G3865" t="str">
            <v>49</v>
          </cell>
          <cell r="H3865" t="str">
            <v>12</v>
          </cell>
          <cell r="I3865" t="str">
            <v>BARYS, FRANCIS R</v>
          </cell>
          <cell r="J3865" t="str">
            <v>System Capacity &amp; Performance</v>
          </cell>
          <cell r="K3865" t="str">
            <v>D_Non-REP LINE OTHER</v>
          </cell>
          <cell r="L3865" t="str">
            <v>Load Relief</v>
          </cell>
          <cell r="M3865" t="str">
            <v>Specific</v>
          </cell>
          <cell r="O3865" t="str">
            <v>initiated</v>
          </cell>
          <cell r="R3865">
            <v>41436</v>
          </cell>
          <cell r="S3865" t="str">
            <v>thomp</v>
          </cell>
          <cell r="U3865" t="str">
            <v xml:space="preserve">Add new 336W5 feeder at Rocky Hill Sub, Milford exit UG along E Main St to OH line, double circuited along Beaver St to P48.  Reconductor 336W2 Beaver St and 335W2 Beaver St to P73 with 477 AL Spacer Cable.  Transfer load on Beaver St and 335W2 back to a </v>
          </cell>
          <cell r="V3865" t="str">
            <v xml:space="preserve">  </v>
          </cell>
          <cell r="W3865" t="str">
            <v xml:space="preserve">  </v>
          </cell>
          <cell r="X3865" t="str">
            <v>Dist Design-NE South</v>
          </cell>
          <cell r="Y3865" t="str">
            <v>41255310E</v>
          </cell>
          <cell r="Z3865" t="str">
            <v>MAE1000 - MA Electric Distribution PC</v>
          </cell>
          <cell r="AA3865" t="str">
            <v>NONE</v>
          </cell>
          <cell r="AB3865" t="str">
            <v>MASS PLANT - MA 5310 - MAE1000</v>
          </cell>
          <cell r="AC3865" t="str">
            <v>A0 C0 X0</v>
          </cell>
          <cell r="AE3865">
            <v>0</v>
          </cell>
        </row>
        <row r="3866">
          <cell r="A3866" t="str">
            <v>C050024</v>
          </cell>
          <cell r="B3866">
            <v>5310</v>
          </cell>
          <cell r="C3866" t="str">
            <v>Distribution - NE South</v>
          </cell>
          <cell r="D3866" t="str">
            <v>Rehoboth 4 kV Conv Plan 3J3</v>
          </cell>
          <cell r="E3866" t="str">
            <v>P_Electric Distribution Line MA</v>
          </cell>
          <cell r="G3866" t="str">
            <v>41</v>
          </cell>
          <cell r="H3866" t="str">
            <v>15</v>
          </cell>
          <cell r="I3866" t="str">
            <v>WILLIAMS, JOHN</v>
          </cell>
          <cell r="J3866" t="str">
            <v>Asset Condition</v>
          </cell>
          <cell r="K3866" t="str">
            <v>D_Non-REP General/ Other</v>
          </cell>
          <cell r="L3866" t="str">
            <v>Asset Replacement</v>
          </cell>
          <cell r="M3866" t="str">
            <v>Specific</v>
          </cell>
          <cell r="N3866" t="str">
            <v>Eng Reliability Review</v>
          </cell>
          <cell r="O3866" t="str">
            <v>open</v>
          </cell>
          <cell r="R3866">
            <v>41436</v>
          </cell>
          <cell r="S3866" t="str">
            <v>willij</v>
          </cell>
          <cell r="U3866" t="str">
            <v>This project begins an extensive rebuild of the 4 kV area served from Rehoboth Substation. It will provide a redundant supply to the 424 customers served from the 3J3 circuit. This investment is in-line with the longer term plan which is to rplc. the 4 kV</v>
          </cell>
          <cell r="V3866" t="str">
            <v xml:space="preserve">The radially supplied 23 kV to 4 kV Rehoboth Substation is nearing the end of its useful live. Rehoboth 4 KV area is located btwn two 13.2 kV substations, Mink St and Chartley Pond. The longer term plans indicate that this 4 kV substation will be retired </v>
          </cell>
          <cell r="W3866" t="str">
            <v xml:space="preserve">  </v>
          </cell>
          <cell r="X3866" t="str">
            <v>Asset Owner-Dist</v>
          </cell>
          <cell r="Y3866" t="str">
            <v>44655310E</v>
          </cell>
          <cell r="Z3866" t="str">
            <v>MAE1000 - MA Electric Distribution PC</v>
          </cell>
          <cell r="AA3866" t="str">
            <v>NONE</v>
          </cell>
          <cell r="AB3866" t="str">
            <v>MASS PLANT - MA 5310 - MAE1000</v>
          </cell>
          <cell r="AC3866" t="str">
            <v>A4 C0 X3</v>
          </cell>
          <cell r="AE3866">
            <v>3</v>
          </cell>
          <cell r="AF3866" t="str">
            <v>3</v>
          </cell>
          <cell r="AG3866">
            <v>41572</v>
          </cell>
          <cell r="AH3866">
            <v>810000</v>
          </cell>
        </row>
        <row r="3867">
          <cell r="A3867" t="str">
            <v>C050068</v>
          </cell>
          <cell r="B3867">
            <v>5310</v>
          </cell>
          <cell r="D3867" t="str">
            <v>IRURD Placeholder MA</v>
          </cell>
          <cell r="E3867" t="str">
            <v>P_Electric Distribution Line MA</v>
          </cell>
          <cell r="G3867" t="str">
            <v>NONE</v>
          </cell>
          <cell r="H3867" t="str">
            <v>NONE</v>
          </cell>
          <cell r="J3867" t="str">
            <v>Asset Condition</v>
          </cell>
          <cell r="L3867" t="str">
            <v>Asset Replacement</v>
          </cell>
          <cell r="M3867" t="str">
            <v>Specific</v>
          </cell>
          <cell r="O3867" t="str">
            <v>initiated</v>
          </cell>
          <cell r="R3867">
            <v>41438</v>
          </cell>
          <cell r="S3867" t="str">
            <v>cerulj</v>
          </cell>
          <cell r="U3867" t="str">
            <v>Placeholder for Massachusetts URD/UCD Primary strategy</v>
          </cell>
          <cell r="V3867" t="str">
            <v xml:space="preserve">  </v>
          </cell>
          <cell r="W3867" t="str">
            <v xml:space="preserve">  </v>
          </cell>
          <cell r="X3867" t="str">
            <v>Asset Owner-Dist</v>
          </cell>
          <cell r="Y3867" t="str">
            <v>44655310E</v>
          </cell>
          <cell r="Z3867" t="str">
            <v>MAE1000 - MA Electric Distribution PC</v>
          </cell>
          <cell r="AA3867" t="str">
            <v>NONE</v>
          </cell>
          <cell r="AB3867" t="str">
            <v>MASS PLANT - MA 5310 - MAE1000</v>
          </cell>
          <cell r="AC3867" t="str">
            <v>A0 C0 X0</v>
          </cell>
          <cell r="AE3867">
            <v>0</v>
          </cell>
        </row>
        <row r="3868">
          <cell r="A3868" t="str">
            <v>C050071</v>
          </cell>
          <cell r="B3868">
            <v>5310</v>
          </cell>
          <cell r="D3868" t="str">
            <v>DG Svc GLG Solar, West St Gardner</v>
          </cell>
          <cell r="E3868" t="str">
            <v>P_Electric Distribution Line MA</v>
          </cell>
          <cell r="G3868" t="str">
            <v>49</v>
          </cell>
          <cell r="H3868" t="str">
            <v>15</v>
          </cell>
          <cell r="J3868" t="str">
            <v>Statutory/Regulatory</v>
          </cell>
          <cell r="L3868" t="str">
            <v>Distributed Generation</v>
          </cell>
          <cell r="M3868" t="str">
            <v>Specific</v>
          </cell>
          <cell r="O3868" t="str">
            <v>open</v>
          </cell>
          <cell r="R3868">
            <v>41438</v>
          </cell>
          <cell r="S3868" t="str">
            <v>teixei</v>
          </cell>
          <cell r="U3868" t="str">
            <v>Provide distribution generation service to GLC Solar Mgt 8, West St., Gardner, MA (MA-13129854)</v>
          </cell>
          <cell r="V3868" t="str">
            <v xml:space="preserve">  </v>
          </cell>
          <cell r="W3868" t="str">
            <v xml:space="preserve">  </v>
          </cell>
          <cell r="X3868" t="str">
            <v>Asset Owner-Dist</v>
          </cell>
          <cell r="Y3868" t="str">
            <v>44655310E</v>
          </cell>
          <cell r="Z3868" t="str">
            <v>MAE1000 - MA Electric Distribution PC</v>
          </cell>
          <cell r="AA3868" t="str">
            <v>NONE</v>
          </cell>
          <cell r="AB3868" t="str">
            <v>MASS PLANT - MA 5310 - MAE1000</v>
          </cell>
          <cell r="AC3868" t="str">
            <v>A1 C0 X0</v>
          </cell>
          <cell r="AE3868">
            <v>1</v>
          </cell>
          <cell r="AF3868" t="str">
            <v>1</v>
          </cell>
          <cell r="AG3868">
            <v>41439</v>
          </cell>
          <cell r="AH3868">
            <v>176400</v>
          </cell>
        </row>
        <row r="3869">
          <cell r="A3869" t="str">
            <v>C050077</v>
          </cell>
          <cell r="B3869">
            <v>5310</v>
          </cell>
          <cell r="D3869" t="str">
            <v>DG Svc EPG Britton Rd Barre MA</v>
          </cell>
          <cell r="E3869" t="str">
            <v>P_Electric Distribution Line MA</v>
          </cell>
          <cell r="G3869" t="str">
            <v>49</v>
          </cell>
          <cell r="H3869" t="str">
            <v>15</v>
          </cell>
          <cell r="J3869" t="str">
            <v>Statutory/Regulatory</v>
          </cell>
          <cell r="L3869" t="str">
            <v>Distributed Generation</v>
          </cell>
          <cell r="M3869" t="str">
            <v>Specific</v>
          </cell>
          <cell r="O3869" t="str">
            <v>open</v>
          </cell>
          <cell r="R3869">
            <v>41438</v>
          </cell>
          <cell r="S3869" t="str">
            <v>teixei</v>
          </cell>
          <cell r="U3869" t="str">
            <v>Provide distributed generation service to EPG Solar, Britton Rd., Barre, MA</v>
          </cell>
          <cell r="V3869" t="str">
            <v>Note that 3Vo protection is required at the Barre Sub to provide DG service to this customer. 3Vo is currently under construction at Barre. There may be cost sharing between customers for this work.</v>
          </cell>
          <cell r="W3869" t="str">
            <v xml:space="preserve">  </v>
          </cell>
          <cell r="X3869" t="str">
            <v>Asset Owner-Dist</v>
          </cell>
          <cell r="Y3869" t="str">
            <v>44655310E</v>
          </cell>
          <cell r="Z3869" t="str">
            <v>MAE1000 - MA Electric Distribution PC</v>
          </cell>
          <cell r="AA3869" t="str">
            <v>NONE</v>
          </cell>
          <cell r="AB3869" t="str">
            <v>MAINTENANCE GARAGE - SOUTHBRIDGE ST</v>
          </cell>
          <cell r="AC3869" t="str">
            <v>A1 C0 X0</v>
          </cell>
          <cell r="AE3869">
            <v>1</v>
          </cell>
          <cell r="AF3869" t="str">
            <v>1</v>
          </cell>
          <cell r="AG3869">
            <v>41439</v>
          </cell>
          <cell r="AH3869">
            <v>232200</v>
          </cell>
        </row>
        <row r="3870">
          <cell r="A3870" t="str">
            <v>C050087</v>
          </cell>
          <cell r="B3870">
            <v>5310</v>
          </cell>
          <cell r="C3870" t="str">
            <v>Distribution - NE South</v>
          </cell>
          <cell r="D3870" t="str">
            <v>DOTR-MHD606501Holbrook Rt139UnionSt</v>
          </cell>
          <cell r="E3870" t="str">
            <v>P_Electric Distribution Line MA</v>
          </cell>
          <cell r="G3870" t="str">
            <v>49</v>
          </cell>
          <cell r="H3870" t="str">
            <v>15</v>
          </cell>
          <cell r="I3870" t="str">
            <v>CAPOBIANCO, THOMAS</v>
          </cell>
          <cell r="J3870" t="str">
            <v>Statutory/Regulatory</v>
          </cell>
          <cell r="K3870" t="str">
            <v>D_Non-REP LINE OTHER</v>
          </cell>
          <cell r="L3870" t="str">
            <v>Public Requirements</v>
          </cell>
          <cell r="M3870" t="str">
            <v>Specific</v>
          </cell>
          <cell r="O3870" t="str">
            <v>open</v>
          </cell>
          <cell r="R3870">
            <v>41439</v>
          </cell>
          <cell r="S3870" t="str">
            <v>capobi</v>
          </cell>
          <cell r="U3870" t="str">
            <v>50% Reimbursable MassDOTproject. MHD # 606501 Holbrook: Route 139, Union St For PE Charges Only</v>
          </cell>
          <cell r="V3870" t="str">
            <v>Relocate approx 54 poles to accommodate road reconstruction._x000D_
For PE Charges Only</v>
          </cell>
          <cell r="W3870" t="str">
            <v xml:space="preserve">  </v>
          </cell>
          <cell r="X3870" t="str">
            <v>Div Ops-NE Electric</v>
          </cell>
          <cell r="Y3870" t="str">
            <v>75005310E</v>
          </cell>
          <cell r="Z3870" t="str">
            <v>MAE1000 - MA Electric Distribution PC</v>
          </cell>
          <cell r="AA3870" t="str">
            <v>NONE</v>
          </cell>
          <cell r="AB3870" t="str">
            <v>MASS PLANT - MA 5310 - MAE1000</v>
          </cell>
          <cell r="AC3870" t="str">
            <v>A1 C0 X0</v>
          </cell>
          <cell r="AE3870">
            <v>1</v>
          </cell>
          <cell r="AF3870" t="str">
            <v>1</v>
          </cell>
          <cell r="AG3870">
            <v>41456</v>
          </cell>
          <cell r="AH3870">
            <v>40000</v>
          </cell>
        </row>
        <row r="3871">
          <cell r="A3871" t="str">
            <v>C050099</v>
          </cell>
          <cell r="B3871">
            <v>5310</v>
          </cell>
          <cell r="D3871" t="str">
            <v>DG Svc EPG Stetson, Barre, MA-2539</v>
          </cell>
          <cell r="E3871" t="str">
            <v>P_Electric Distribution Line MA</v>
          </cell>
          <cell r="G3871" t="str">
            <v>49</v>
          </cell>
          <cell r="H3871" t="str">
            <v>15</v>
          </cell>
          <cell r="J3871" t="str">
            <v>Statutory/Regulatory</v>
          </cell>
          <cell r="L3871" t="str">
            <v>Distributed Generation</v>
          </cell>
          <cell r="M3871" t="str">
            <v>Specific</v>
          </cell>
          <cell r="O3871" t="str">
            <v>open</v>
          </cell>
          <cell r="R3871">
            <v>41439</v>
          </cell>
          <cell r="S3871" t="str">
            <v>teixei</v>
          </cell>
          <cell r="U3871" t="str">
            <v>Dietribuited generation service to EPG Solar, Stetson Rd., Barre, MA (MA-2539)</v>
          </cell>
          <cell r="V3871" t="str">
            <v>Note that 3Vo protection is required at the Barre Sub to provide DG service to this customer. 3Vo is currently under construction at Barre. There may be cost sharing between customers for this work</v>
          </cell>
          <cell r="W3871" t="str">
            <v xml:space="preserve">  </v>
          </cell>
          <cell r="X3871" t="str">
            <v>Asset Owner-Dist</v>
          </cell>
          <cell r="Y3871" t="str">
            <v>44655310E</v>
          </cell>
          <cell r="Z3871" t="str">
            <v>MAE1000 - MA Electric Distribution PC</v>
          </cell>
          <cell r="AA3871" t="str">
            <v>NONE</v>
          </cell>
          <cell r="AB3871" t="str">
            <v>MASS PLANT - MA 5310 - MAE1000</v>
          </cell>
          <cell r="AC3871" t="str">
            <v>A1 C0 X1</v>
          </cell>
          <cell r="AE3871">
            <v>1</v>
          </cell>
          <cell r="AF3871" t="str">
            <v>1</v>
          </cell>
          <cell r="AG3871">
            <v>41442</v>
          </cell>
          <cell r="AH3871">
            <v>390500</v>
          </cell>
        </row>
        <row r="3872">
          <cell r="A3872" t="str">
            <v>C050100</v>
          </cell>
          <cell r="B3872">
            <v>5310</v>
          </cell>
          <cell r="D3872" t="str">
            <v>IRURD Mount Hope Farm</v>
          </cell>
          <cell r="E3872" t="str">
            <v>P_Electric Distribution Line MA</v>
          </cell>
          <cell r="F3872" t="str">
            <v>USSC-13-321</v>
          </cell>
          <cell r="G3872" t="str">
            <v>36</v>
          </cell>
          <cell r="H3872" t="str">
            <v>17</v>
          </cell>
          <cell r="I3872" t="str">
            <v>PATTERSON, JAMES</v>
          </cell>
          <cell r="J3872" t="str">
            <v>Asset Condition</v>
          </cell>
          <cell r="K3872" t="str">
            <v>D_REP-URD Cable Replacements</v>
          </cell>
          <cell r="L3872" t="str">
            <v>Asset Replacement</v>
          </cell>
          <cell r="M3872" t="str">
            <v>Specific</v>
          </cell>
          <cell r="O3872" t="str">
            <v>open</v>
          </cell>
          <cell r="R3872">
            <v>41439</v>
          </cell>
          <cell r="S3872" t="str">
            <v>cerulj</v>
          </cell>
          <cell r="U3872" t="str">
            <v>Proactive injection 29,000' at Mount Hope Farm in Williamstown, MA including make ready work and replacing segments that could not be injected.</v>
          </cell>
          <cell r="V3872" t="str">
            <v xml:space="preserve">  </v>
          </cell>
          <cell r="W3872" t="str">
            <v xml:space="preserve">  </v>
          </cell>
          <cell r="X3872" t="str">
            <v>Asset Owner-Dist</v>
          </cell>
          <cell r="Y3872" t="str">
            <v>44655310E</v>
          </cell>
          <cell r="Z3872" t="str">
            <v>MAE1000 - MA Electric Distribution PC</v>
          </cell>
          <cell r="AA3872" t="str">
            <v>NONE</v>
          </cell>
          <cell r="AB3872" t="str">
            <v>MASS PLANT - MA 5310 - MAE1000</v>
          </cell>
          <cell r="AC3872" t="str">
            <v>A0 C0 X0</v>
          </cell>
          <cell r="AE3872">
            <v>2</v>
          </cell>
          <cell r="AF3872" t="str">
            <v>2</v>
          </cell>
          <cell r="AG3872">
            <v>41612</v>
          </cell>
          <cell r="AH3872">
            <v>400000</v>
          </cell>
          <cell r="AI3872" t="str">
            <v>1.10</v>
          </cell>
          <cell r="AJ3872" t="str">
            <v>.90</v>
          </cell>
        </row>
        <row r="3873">
          <cell r="A3873" t="str">
            <v>C050102</v>
          </cell>
          <cell r="B3873">
            <v>5310</v>
          </cell>
          <cell r="D3873" t="str">
            <v>IRURD GULBANKIAN BROS.</v>
          </cell>
          <cell r="E3873" t="str">
            <v>P_Electric Distribution Line MA</v>
          </cell>
          <cell r="G3873" t="str">
            <v>36</v>
          </cell>
          <cell r="H3873" t="str">
            <v>17</v>
          </cell>
          <cell r="I3873" t="str">
            <v>CERULLI, JOHN</v>
          </cell>
          <cell r="J3873" t="str">
            <v>Asset Condition</v>
          </cell>
          <cell r="K3873" t="str">
            <v>D_REP-URD Cable Replacements</v>
          </cell>
          <cell r="L3873" t="str">
            <v>Asset Replacement</v>
          </cell>
          <cell r="M3873" t="str">
            <v>Specific</v>
          </cell>
          <cell r="O3873" t="str">
            <v>open</v>
          </cell>
          <cell r="R3873">
            <v>41439</v>
          </cell>
          <cell r="S3873" t="str">
            <v>cerulj</v>
          </cell>
          <cell r="U3873" t="str">
            <v>Inject 16,500 of single and three-phase URD cable at Gulbankian Brothers Mobile Home in Marlborough, MA.</v>
          </cell>
          <cell r="V3873" t="str">
            <v xml:space="preserve">  </v>
          </cell>
          <cell r="W3873" t="str">
            <v xml:space="preserve">  </v>
          </cell>
          <cell r="X3873" t="str">
            <v>Asset Owner-Dist</v>
          </cell>
          <cell r="Y3873" t="str">
            <v>44655310E</v>
          </cell>
          <cell r="Z3873" t="str">
            <v>MAE1000 - MA Electric Distribution PC</v>
          </cell>
          <cell r="AA3873" t="str">
            <v>NONE</v>
          </cell>
          <cell r="AB3873" t="str">
            <v>MASS PLANT - MA 5310 - MAE1000</v>
          </cell>
          <cell r="AC3873" t="str">
            <v>A1 C0 X0</v>
          </cell>
          <cell r="AE3873">
            <v>1</v>
          </cell>
          <cell r="AF3873" t="str">
            <v>1</v>
          </cell>
          <cell r="AG3873">
            <v>41508</v>
          </cell>
          <cell r="AH3873">
            <v>600000</v>
          </cell>
        </row>
        <row r="3874">
          <cell r="A3874" t="str">
            <v>C050104</v>
          </cell>
          <cell r="B3874">
            <v>5310</v>
          </cell>
          <cell r="C3874" t="str">
            <v>Distribution - NE North</v>
          </cell>
          <cell r="D3874" t="str">
            <v>IRURD East River Street</v>
          </cell>
          <cell r="E3874" t="str">
            <v>P_Electric Distribution Line MA</v>
          </cell>
          <cell r="G3874" t="str">
            <v>36</v>
          </cell>
          <cell r="H3874" t="str">
            <v>17</v>
          </cell>
          <cell r="I3874" t="str">
            <v>PATTERSON, JAMES</v>
          </cell>
          <cell r="J3874" t="str">
            <v>Asset Condition</v>
          </cell>
          <cell r="K3874" t="str">
            <v>D_REP-URD Cable Replacements</v>
          </cell>
          <cell r="L3874" t="str">
            <v>Asset Replacement</v>
          </cell>
          <cell r="M3874" t="str">
            <v>Specific</v>
          </cell>
          <cell r="O3874" t="str">
            <v>open</v>
          </cell>
          <cell r="R3874">
            <v>41439</v>
          </cell>
          <cell r="S3874" t="str">
            <v>cerulj</v>
          </cell>
          <cell r="U3874" t="str">
            <v>Inject 2,500' of three-phase URD cable at East River Street in Orange, MA (a.k.a. King James Court URD)</v>
          </cell>
          <cell r="V3874" t="str">
            <v xml:space="preserve">  </v>
          </cell>
          <cell r="W3874" t="str">
            <v xml:space="preserve">  </v>
          </cell>
          <cell r="X3874" t="str">
            <v>Asset Owner-Dist</v>
          </cell>
          <cell r="Y3874" t="str">
            <v>44655310E</v>
          </cell>
          <cell r="Z3874" t="str">
            <v>MAE1000 - MA Electric Distribution PC</v>
          </cell>
          <cell r="AA3874" t="str">
            <v>NONE</v>
          </cell>
          <cell r="AB3874" t="str">
            <v>MASS PLANT - MA 5310 - MAE1000</v>
          </cell>
          <cell r="AC3874" t="str">
            <v>A2 C0 X0</v>
          </cell>
          <cell r="AE3874">
            <v>1</v>
          </cell>
          <cell r="AF3874" t="str">
            <v>1</v>
          </cell>
          <cell r="AG3874">
            <v>41508</v>
          </cell>
          <cell r="AH3874">
            <v>250000</v>
          </cell>
        </row>
        <row r="3875">
          <cell r="A3875" t="str">
            <v>C050106</v>
          </cell>
          <cell r="B3875">
            <v>5310</v>
          </cell>
          <cell r="D3875" t="str">
            <v>IRURD Chestnut Knoll</v>
          </cell>
          <cell r="E3875" t="str">
            <v>P_Electric Distribution Line MA</v>
          </cell>
          <cell r="F3875" t="str">
            <v>USSC-13-326</v>
          </cell>
          <cell r="G3875" t="str">
            <v>36</v>
          </cell>
          <cell r="H3875" t="str">
            <v>17</v>
          </cell>
          <cell r="I3875" t="str">
            <v>PATTERSON, JAMES</v>
          </cell>
          <cell r="J3875" t="str">
            <v>Asset Condition</v>
          </cell>
          <cell r="K3875" t="str">
            <v>D_REP-URD Cable Replacements</v>
          </cell>
          <cell r="L3875" t="str">
            <v>Asset Replacement</v>
          </cell>
          <cell r="M3875" t="str">
            <v>Specific</v>
          </cell>
          <cell r="O3875" t="str">
            <v>open</v>
          </cell>
          <cell r="R3875">
            <v>41439</v>
          </cell>
          <cell r="S3875" t="str">
            <v>cerulj</v>
          </cell>
          <cell r="U3875" t="str">
            <v>Inject 14,000' of URD cable at Chestnut Knoll in Easton including make ready work installing 1,000'</v>
          </cell>
          <cell r="V3875" t="str">
            <v>Proactive work, if an easement can not be obtained for make ready installation to create loops required for injection the project should be cancelled.</v>
          </cell>
          <cell r="W3875" t="str">
            <v xml:space="preserve">  </v>
          </cell>
          <cell r="X3875" t="str">
            <v>Asset Owner-Dist</v>
          </cell>
          <cell r="Y3875" t="str">
            <v>44655310E</v>
          </cell>
          <cell r="Z3875" t="str">
            <v>MAE1000 - MA Electric Distribution PC</v>
          </cell>
          <cell r="AA3875" t="str">
            <v>NONE</v>
          </cell>
          <cell r="AB3875" t="str">
            <v>MASS PLANT - MA 5310 - MAE1000</v>
          </cell>
          <cell r="AC3875" t="str">
            <v>A0 C0 X0</v>
          </cell>
          <cell r="AE3875">
            <v>2</v>
          </cell>
          <cell r="AF3875" t="str">
            <v>2</v>
          </cell>
          <cell r="AG3875">
            <v>41612</v>
          </cell>
          <cell r="AH3875">
            <v>500000</v>
          </cell>
          <cell r="AI3875" t="str">
            <v>1.10</v>
          </cell>
          <cell r="AJ3875" t="str">
            <v>.90</v>
          </cell>
        </row>
        <row r="3876">
          <cell r="A3876" t="str">
            <v>C050109</v>
          </cell>
          <cell r="B3876">
            <v>5310</v>
          </cell>
          <cell r="D3876" t="str">
            <v>IRURD Island Street, Stoughton</v>
          </cell>
          <cell r="E3876" t="str">
            <v>P_Electric Distribution Line MA</v>
          </cell>
          <cell r="G3876" t="str">
            <v>36</v>
          </cell>
          <cell r="H3876" t="str">
            <v>17</v>
          </cell>
          <cell r="I3876" t="str">
            <v>CERULLI, JOHN</v>
          </cell>
          <cell r="J3876" t="str">
            <v>Asset Condition</v>
          </cell>
          <cell r="K3876" t="str">
            <v>D_REP-URD Cable Replacements</v>
          </cell>
          <cell r="L3876" t="str">
            <v>Asset Replacement</v>
          </cell>
          <cell r="M3876" t="str">
            <v>Specific</v>
          </cell>
          <cell r="O3876" t="str">
            <v>open</v>
          </cell>
          <cell r="R3876">
            <v>41439</v>
          </cell>
          <cell r="S3876" t="str">
            <v>cerulj</v>
          </cell>
          <cell r="U3876" t="str">
            <v>Inject 8,400' of URD cable at Copperwood Village URD off Island Street in Stoughtan, MA and replace cables that can not be injected.</v>
          </cell>
          <cell r="V3876" t="str">
            <v>Original scope was three URDs: Greenbrook Condo Off Island St, Greenbrook Condo Island Street, and Island St. - Copperwood Village.  Only Copperwood contains XLPE.</v>
          </cell>
          <cell r="W3876" t="str">
            <v xml:space="preserve">  </v>
          </cell>
          <cell r="X3876" t="str">
            <v>Asset Owner-Dist</v>
          </cell>
          <cell r="Y3876" t="str">
            <v>44655310E</v>
          </cell>
          <cell r="Z3876" t="str">
            <v>MAE1000 - MA Electric Distribution PC</v>
          </cell>
          <cell r="AA3876" t="str">
            <v>NONE</v>
          </cell>
          <cell r="AB3876" t="str">
            <v>MASS PLANT - MA 5310 - MAE1000</v>
          </cell>
          <cell r="AC3876" t="str">
            <v>A0 C0 X0</v>
          </cell>
          <cell r="AE3876">
            <v>2</v>
          </cell>
          <cell r="AF3876" t="str">
            <v>2</v>
          </cell>
          <cell r="AG3876">
            <v>41508</v>
          </cell>
          <cell r="AH3876">
            <v>700000</v>
          </cell>
        </row>
        <row r="3877">
          <cell r="A3877" t="str">
            <v>C050114</v>
          </cell>
          <cell r="B3877">
            <v>5310</v>
          </cell>
          <cell r="D3877" t="str">
            <v xml:space="preserve">Read St Sub_Inst 23 kV Grd Bank </v>
          </cell>
          <cell r="E3877" t="str">
            <v>P_Electric Distribution Sub MA</v>
          </cell>
          <cell r="G3877" t="str">
            <v>46</v>
          </cell>
          <cell r="H3877" t="str">
            <v>15</v>
          </cell>
          <cell r="I3877" t="str">
            <v>BARYS, FRANCIS R</v>
          </cell>
          <cell r="J3877" t="str">
            <v>System Capacity &amp; Performance</v>
          </cell>
          <cell r="L3877" t="str">
            <v>Reliability</v>
          </cell>
          <cell r="M3877" t="str">
            <v>Specific</v>
          </cell>
          <cell r="N3877" t="str">
            <v>Substation Supply Reliability Risk</v>
          </cell>
          <cell r="O3877" t="str">
            <v>open</v>
          </cell>
          <cell r="R3877">
            <v>41439</v>
          </cell>
          <cell r="S3877" t="str">
            <v>willij</v>
          </cell>
          <cell r="U3877" t="str">
            <v xml:space="preserve">Install 1- 3 phase 23 kV grounding bank at Read Street. Include the required 23 kV group operated disconnect switch, relays, CTs and potential outdoor cabinet on the load side of the 2T23 disconnect switch. </v>
          </cell>
          <cell r="V3877" t="str">
            <v>Pls confirm with Dean Sorenson, Protection Engineering for exact scope. The grounding bank previously ordered for Elmwood outdoor maybe used. This work is required to keep line voltages stable on the 23 kV lines at Read St (24 and 2246) when the 23 kV bus</v>
          </cell>
          <cell r="W3877" t="str">
            <v xml:space="preserve">  </v>
          </cell>
          <cell r="X3877" t="str">
            <v>Asset Owner-Dist</v>
          </cell>
          <cell r="Y3877" t="str">
            <v>44655310E</v>
          </cell>
          <cell r="Z3877" t="str">
            <v>MAE1000 - MA Electric Distribution PC</v>
          </cell>
          <cell r="AA3877" t="str">
            <v>NONE</v>
          </cell>
          <cell r="AB3877" t="str">
            <v>MASS PLANT - MA 5310 - MAE1000</v>
          </cell>
          <cell r="AC3877" t="str">
            <v>A1 C0 X0</v>
          </cell>
          <cell r="AE3877">
            <v>4</v>
          </cell>
          <cell r="AF3877" t="str">
            <v>4</v>
          </cell>
          <cell r="AG3877">
            <v>41449</v>
          </cell>
          <cell r="AH3877">
            <v>650000</v>
          </cell>
        </row>
        <row r="3878">
          <cell r="A3878" t="str">
            <v>C050115</v>
          </cell>
          <cell r="B3878">
            <v>5310</v>
          </cell>
          <cell r="D3878" t="str">
            <v>IRURD Palisades Circle, Stoughton</v>
          </cell>
          <cell r="E3878" t="str">
            <v>P_Electric Distribution Line MA</v>
          </cell>
          <cell r="G3878" t="str">
            <v>36</v>
          </cell>
          <cell r="H3878" t="str">
            <v>17</v>
          </cell>
          <cell r="I3878" t="str">
            <v>PATTERSON, JAMES</v>
          </cell>
          <cell r="J3878" t="str">
            <v>Asset Condition</v>
          </cell>
          <cell r="K3878" t="str">
            <v>D_REP-URD Cable Replacements</v>
          </cell>
          <cell r="L3878" t="str">
            <v>Asset Replacement</v>
          </cell>
          <cell r="M3878" t="str">
            <v>Specific</v>
          </cell>
          <cell r="O3878" t="str">
            <v>open</v>
          </cell>
          <cell r="R3878">
            <v>41440</v>
          </cell>
          <cell r="S3878" t="str">
            <v>cerulj</v>
          </cell>
          <cell r="U3878" t="str">
            <v>Inject 3600' of single-phase URD cable on Palisades Circle in Stoughton</v>
          </cell>
          <cell r="V3878" t="str">
            <v>No URD ploygon for this URD.</v>
          </cell>
          <cell r="W3878" t="str">
            <v xml:space="preserve">  </v>
          </cell>
          <cell r="X3878" t="str">
            <v>Asset Owner-Dist</v>
          </cell>
          <cell r="Y3878" t="str">
            <v>44655310E</v>
          </cell>
          <cell r="Z3878" t="str">
            <v>MAE1000 - MA Electric Distribution PC</v>
          </cell>
          <cell r="AA3878" t="str">
            <v>NONE</v>
          </cell>
          <cell r="AB3878" t="str">
            <v>MASS PLANT - MA 5310 - MAE1000</v>
          </cell>
          <cell r="AC3878" t="str">
            <v>A2 C0 X0</v>
          </cell>
          <cell r="AE3878">
            <v>1</v>
          </cell>
          <cell r="AF3878" t="str">
            <v>1</v>
          </cell>
          <cell r="AG3878">
            <v>41508</v>
          </cell>
          <cell r="AH3878">
            <v>240000</v>
          </cell>
        </row>
        <row r="3879">
          <cell r="A3879" t="str">
            <v>C050137</v>
          </cell>
          <cell r="B3879">
            <v>5310</v>
          </cell>
          <cell r="D3879" t="str">
            <v>Plainville Slot Parlor-Substation</v>
          </cell>
          <cell r="E3879" t="str">
            <v>P_Electric Distribution Sub MA</v>
          </cell>
          <cell r="G3879" t="str">
            <v>41</v>
          </cell>
          <cell r="H3879" t="str">
            <v>20</v>
          </cell>
          <cell r="I3879" t="str">
            <v>BARYS, FRANCIS R</v>
          </cell>
          <cell r="J3879" t="str">
            <v>System Capacity &amp; Performance</v>
          </cell>
          <cell r="K3879" t="str">
            <v>D_Non-REP SUB OTHER</v>
          </cell>
          <cell r="L3879" t="str">
            <v>Load Relief</v>
          </cell>
          <cell r="M3879" t="str">
            <v>Specific</v>
          </cell>
          <cell r="O3879" t="str">
            <v>initiated</v>
          </cell>
          <cell r="R3879">
            <v>41442</v>
          </cell>
          <cell r="S3879" t="str">
            <v>barys</v>
          </cell>
          <cell r="U3879" t="str">
            <v>Install a 23/13 kV MITS at the Plainville Racetrack off Washington St., Plainville, MA. The 2286 line will be extended for the substation supply.</v>
          </cell>
          <cell r="V3879" t="str">
            <v>New MITS to supply proposed slot machine parlor on the existing Plainridge racetrack site.</v>
          </cell>
          <cell r="W3879" t="str">
            <v xml:space="preserve">  </v>
          </cell>
          <cell r="X3879" t="str">
            <v>Substation Eng &amp; Des</v>
          </cell>
          <cell r="Y3879" t="str">
            <v>42255310E</v>
          </cell>
          <cell r="Z3879" t="str">
            <v>MAE1000 - MA Electric Distribution PC</v>
          </cell>
          <cell r="AA3879" t="str">
            <v>17-Jun-13</v>
          </cell>
          <cell r="AB3879" t="str">
            <v>NONUTILITY PROPERTY - MA</v>
          </cell>
          <cell r="AC3879" t="str">
            <v>A0 C0 X0</v>
          </cell>
          <cell r="AE3879">
            <v>0</v>
          </cell>
        </row>
        <row r="3880">
          <cell r="A3880" t="str">
            <v>C050139</v>
          </cell>
          <cell r="B3880">
            <v>5310</v>
          </cell>
          <cell r="D3880" t="str">
            <v>Plainville Slot Parlor-2286 Line</v>
          </cell>
          <cell r="E3880" t="str">
            <v>P_Electric Sub-Transmission Line MA</v>
          </cell>
          <cell r="G3880" t="str">
            <v>41</v>
          </cell>
          <cell r="H3880" t="str">
            <v>20</v>
          </cell>
          <cell r="I3880" t="str">
            <v>BARYS, FRANCIS R</v>
          </cell>
          <cell r="J3880" t="str">
            <v>System Capacity &amp; Performance</v>
          </cell>
          <cell r="K3880" t="str">
            <v>D_Non-REP LINE OTHER</v>
          </cell>
          <cell r="L3880" t="str">
            <v>Load Relief</v>
          </cell>
          <cell r="M3880" t="str">
            <v>Specific</v>
          </cell>
          <cell r="O3880" t="str">
            <v>cancelled</v>
          </cell>
          <cell r="R3880">
            <v>41442</v>
          </cell>
          <cell r="S3880" t="str">
            <v>barys</v>
          </cell>
          <cell r="U3880" t="str">
            <v>Extend the 2286 line from its existing termination for approximately 8/10 of a mile to the Plainridge racetrack. The line will supply a 23/13 kV MITS installation with a 7.5/9.375 MVA transformer for service to a 3-4 MW slot machine facility load.</v>
          </cell>
          <cell r="V3880" t="str">
            <v xml:space="preserve">  </v>
          </cell>
          <cell r="W3880" t="str">
            <v xml:space="preserve">  </v>
          </cell>
          <cell r="X3880" t="str">
            <v>Dist Design-NE South</v>
          </cell>
          <cell r="Y3880" t="str">
            <v>41105310T</v>
          </cell>
          <cell r="Z3880" t="str">
            <v>FRT5000 - FR Transmission Profit Center</v>
          </cell>
          <cell r="AA3880" t="str">
            <v>05-Dec-13</v>
          </cell>
          <cell r="AB3880" t="str">
            <v>COMPANY 5310 LEVEL TRANS FRT5000</v>
          </cell>
          <cell r="AE3880">
            <v>0</v>
          </cell>
          <cell r="AK3880">
            <v>41613</v>
          </cell>
        </row>
        <row r="3881">
          <cell r="A3881" t="str">
            <v>C050217</v>
          </cell>
          <cell r="B3881">
            <v>5310</v>
          </cell>
          <cell r="D3881" t="str">
            <v>DOT#605696-Burnshirt Rd Bridge,Hubb</v>
          </cell>
          <cell r="E3881" t="str">
            <v>P_Electric Distribution Line MA</v>
          </cell>
          <cell r="G3881" t="str">
            <v>49</v>
          </cell>
          <cell r="H3881" t="str">
            <v>11</v>
          </cell>
          <cell r="I3881" t="str">
            <v>WYMAN, ANNE</v>
          </cell>
          <cell r="J3881" t="str">
            <v>Statutory/Regulatory</v>
          </cell>
          <cell r="K3881" t="str">
            <v>D_Non-REP LINE OTHER</v>
          </cell>
          <cell r="L3881" t="str">
            <v>Public Requirements</v>
          </cell>
          <cell r="M3881" t="str">
            <v>Specific</v>
          </cell>
          <cell r="O3881" t="str">
            <v>open</v>
          </cell>
          <cell r="R3881">
            <v>41444</v>
          </cell>
          <cell r="S3881" t="str">
            <v>wymana</v>
          </cell>
          <cell r="U3881" t="str">
            <v>Pre-Eng for work associated to MHD#605696 - Burnshirt Bridge on Burnshirt Road in Hubbardston. Ad date 1/4/14</v>
          </cell>
          <cell r="V3881" t="str">
            <v xml:space="preserve">  </v>
          </cell>
          <cell r="W3881" t="str">
            <v xml:space="preserve">  </v>
          </cell>
          <cell r="X3881" t="str">
            <v>Program Management</v>
          </cell>
          <cell r="Y3881" t="str">
            <v>60105310E</v>
          </cell>
          <cell r="Z3881" t="str">
            <v>MAE1000 - MA Electric Distribution PC</v>
          </cell>
          <cell r="AA3881" t="str">
            <v>NONE</v>
          </cell>
          <cell r="AB3881" t="str">
            <v>MASS PLANT - MA 5310 - MAE1000</v>
          </cell>
          <cell r="AC3881" t="str">
            <v>A1 C0 X0</v>
          </cell>
          <cell r="AE3881">
            <v>2</v>
          </cell>
          <cell r="AF3881" t="str">
            <v>2</v>
          </cell>
          <cell r="AG3881">
            <v>41445</v>
          </cell>
          <cell r="AH3881">
            <v>15000</v>
          </cell>
        </row>
        <row r="3882">
          <cell r="A3882" t="str">
            <v>C050243</v>
          </cell>
          <cell r="B3882">
            <v>5310</v>
          </cell>
          <cell r="D3882" t="str">
            <v>DOT#604065 Rt.9 over I-290 Bridge</v>
          </cell>
          <cell r="E3882" t="str">
            <v>P_Electric Distribution Line MA</v>
          </cell>
          <cell r="G3882" t="str">
            <v>49</v>
          </cell>
          <cell r="H3882" t="str">
            <v>12</v>
          </cell>
          <cell r="I3882" t="str">
            <v>WYMAN, ANNE</v>
          </cell>
          <cell r="J3882" t="str">
            <v>Statutory/Regulatory</v>
          </cell>
          <cell r="K3882" t="str">
            <v>D_Non-REP LINE OTHER</v>
          </cell>
          <cell r="L3882" t="str">
            <v>Public Requirements</v>
          </cell>
          <cell r="M3882" t="str">
            <v>Specific</v>
          </cell>
          <cell r="O3882" t="str">
            <v>open</v>
          </cell>
          <cell r="R3882">
            <v>41445</v>
          </cell>
          <cell r="S3882" t="str">
            <v>wymana</v>
          </cell>
          <cell r="U3882" t="str">
            <v>Pre-Engineering for work associated with MHD#604065 - Route 9 (Belmont Street) over I-290 bridge replacement.  50 % reimbursable, Ad Date 8/3/13</v>
          </cell>
          <cell r="V3882" t="str">
            <v xml:space="preserve">  </v>
          </cell>
          <cell r="W3882" t="str">
            <v xml:space="preserve">  </v>
          </cell>
          <cell r="X3882" t="str">
            <v>Program Management</v>
          </cell>
          <cell r="Y3882" t="str">
            <v>60105310E</v>
          </cell>
          <cell r="Z3882" t="str">
            <v>MAE1000 - MA Electric Distribution PC</v>
          </cell>
          <cell r="AA3882" t="str">
            <v>NONE</v>
          </cell>
          <cell r="AB3882" t="str">
            <v>MASS PLANT - MA 5310 - MAE1000</v>
          </cell>
          <cell r="AC3882" t="str">
            <v>A4 C0 X0</v>
          </cell>
          <cell r="AE3882">
            <v>1</v>
          </cell>
          <cell r="AF3882" t="str">
            <v>1</v>
          </cell>
          <cell r="AG3882">
            <v>41445</v>
          </cell>
          <cell r="AH3882">
            <v>25000</v>
          </cell>
        </row>
        <row r="3883">
          <cell r="A3883" t="str">
            <v>C050278</v>
          </cell>
          <cell r="B3883">
            <v>5310</v>
          </cell>
          <cell r="D3883" t="str">
            <v>Billerica 70L4 Reconductor</v>
          </cell>
          <cell r="E3883" t="str">
            <v>P_Electric Distribution Line MA</v>
          </cell>
          <cell r="G3883" t="str">
            <v>41</v>
          </cell>
          <cell r="H3883" t="str">
            <v>11</v>
          </cell>
          <cell r="I3883" t="str">
            <v>STOTIK, ADAM</v>
          </cell>
          <cell r="J3883" t="str">
            <v>System Capacity &amp; Performance</v>
          </cell>
          <cell r="K3883" t="str">
            <v>D_Non-REP General/ Other</v>
          </cell>
          <cell r="L3883" t="str">
            <v>Reliability - Dist</v>
          </cell>
          <cell r="M3883" t="str">
            <v>Specific</v>
          </cell>
          <cell r="O3883" t="str">
            <v>open</v>
          </cell>
          <cell r="R3883">
            <v>41449</v>
          </cell>
          <cell r="S3883" t="str">
            <v>stotia</v>
          </cell>
          <cell r="U3883" t="str">
            <v>Between P. 2 Chelmsford Rd, Billerica and P. 28 Chelmsford Rd, Billerica reconductor 4000' of bare open wire with 477 spacer cable.  Station breaker has locked out 4 times since 2011 due to tree contact along Chelmsford Rd, Billerica.</v>
          </cell>
          <cell r="V3883" t="str">
            <v xml:space="preserve">  </v>
          </cell>
          <cell r="W3883" t="str">
            <v xml:space="preserve">  </v>
          </cell>
          <cell r="X3883" t="str">
            <v>Asset Owner-Dist</v>
          </cell>
          <cell r="Y3883" t="str">
            <v>44655310E</v>
          </cell>
          <cell r="Z3883" t="str">
            <v>MAE1000 - MA Electric Distribution PC</v>
          </cell>
          <cell r="AA3883" t="str">
            <v>NONE</v>
          </cell>
          <cell r="AB3883" t="str">
            <v>MASS PLANT - MA 5310 - MAE1000</v>
          </cell>
          <cell r="AC3883" t="str">
            <v>A1 C0 X0</v>
          </cell>
          <cell r="AE3883">
            <v>1</v>
          </cell>
          <cell r="AF3883" t="str">
            <v>1</v>
          </cell>
          <cell r="AG3883">
            <v>41449</v>
          </cell>
          <cell r="AH3883">
            <v>460000</v>
          </cell>
        </row>
        <row r="3884">
          <cell r="A3884" t="str">
            <v>C050357</v>
          </cell>
          <cell r="B3884">
            <v>5310</v>
          </cell>
          <cell r="C3884" t="str">
            <v>Distribution - NE North</v>
          </cell>
          <cell r="D3884" t="str">
            <v>Endicott College Service</v>
          </cell>
          <cell r="E3884" t="str">
            <v>P_Electric Distribution Line MA</v>
          </cell>
          <cell r="G3884" t="str">
            <v>49</v>
          </cell>
          <cell r="H3884" t="str">
            <v>11</v>
          </cell>
          <cell r="I3884" t="str">
            <v>DWYER, JASON</v>
          </cell>
          <cell r="J3884" t="str">
            <v>Statutory/Regulatory</v>
          </cell>
          <cell r="K3884" t="str">
            <v>D_REP-Line Other</v>
          </cell>
          <cell r="L3884" t="str">
            <v>New Business - Commercial</v>
          </cell>
          <cell r="M3884" t="str">
            <v>Specific</v>
          </cell>
          <cell r="O3884" t="str">
            <v>open</v>
          </cell>
          <cell r="R3884">
            <v>41451</v>
          </cell>
          <cell r="S3884" t="str">
            <v>dwyerj</v>
          </cell>
          <cell r="U3884" t="str">
            <v>Endicott College is planning a major renovation/addition at the existing Callahan Center that will require a new electric service. The existing service to the facility is from the campus 4160 Volt distribution system. The College wants to remove the build</v>
          </cell>
          <cell r="V3884" t="str">
            <v xml:space="preserve">  </v>
          </cell>
          <cell r="W3884" t="str">
            <v xml:space="preserve">  </v>
          </cell>
          <cell r="X3884" t="str">
            <v>Asset Owner-Dist</v>
          </cell>
          <cell r="Y3884" t="str">
            <v>44655310E</v>
          </cell>
          <cell r="Z3884" t="str">
            <v>MAE1000 - MA Electric Distribution PC</v>
          </cell>
          <cell r="AA3884" t="str">
            <v>NONE</v>
          </cell>
          <cell r="AB3884" t="str">
            <v>MASS PLANT - MA 5310 - MAE1000</v>
          </cell>
          <cell r="AC3884" t="str">
            <v>A1 C0 X0</v>
          </cell>
          <cell r="AE3884">
            <v>2</v>
          </cell>
          <cell r="AF3884" t="str">
            <v>2</v>
          </cell>
          <cell r="AG3884">
            <v>41452</v>
          </cell>
          <cell r="AH3884">
            <v>140000</v>
          </cell>
        </row>
        <row r="3885">
          <cell r="A3885" t="str">
            <v>C050358</v>
          </cell>
          <cell r="B3885">
            <v>5310</v>
          </cell>
          <cell r="D3885" t="str">
            <v>1019W1 Bear Swamp Line Extension</v>
          </cell>
          <cell r="E3885" t="str">
            <v>P_Electric Distribution Line MA</v>
          </cell>
          <cell r="G3885" t="str">
            <v>34</v>
          </cell>
          <cell r="H3885" t="str">
            <v>18</v>
          </cell>
          <cell r="I3885" t="str">
            <v>RAMBERAN, HEERAN</v>
          </cell>
          <cell r="J3885" t="str">
            <v>Asset Condition</v>
          </cell>
          <cell r="K3885" t="str">
            <v>D_Non-REP LINE OTHER</v>
          </cell>
          <cell r="L3885" t="str">
            <v>Asset Replacement</v>
          </cell>
          <cell r="M3885" t="str">
            <v>Specific</v>
          </cell>
          <cell r="N3885" t="str">
            <v>Feeder Hardening</v>
          </cell>
          <cell r="O3885" t="str">
            <v>open</v>
          </cell>
          <cell r="R3885">
            <v>41451</v>
          </cell>
          <cell r="S3885" t="str">
            <v>rambeh</v>
          </cell>
          <cell r="U3885" t="str">
            <v>Remove Monroe feeder (1009W1) 5MVA stepdown, line regulators, #2321 recloser, 13.8/23 kV autotransformer and 23 kV supply facilities from Deerfield #5 substation will be retired and removed. _x000D_
The 90 distribution customers served by the 1009W1 feeder will</v>
          </cell>
          <cell r="V3885" t="str">
            <v>Asset Condition exists within Deerfield #5 Station. 23kV equipment needs to be addressed and is being removed.</v>
          </cell>
          <cell r="W3885" t="str">
            <v xml:space="preserve">  </v>
          </cell>
          <cell r="X3885" t="str">
            <v>Asset Owner-Dist</v>
          </cell>
          <cell r="Y3885" t="str">
            <v>44655310E</v>
          </cell>
          <cell r="Z3885" t="str">
            <v>MAE1000 - MA Electric Distribution PC</v>
          </cell>
          <cell r="AA3885" t="str">
            <v>NONE</v>
          </cell>
          <cell r="AB3885" t="str">
            <v>SUB #19 BEAR SWAMP, ROWE</v>
          </cell>
          <cell r="AC3885" t="str">
            <v>A2 C0 X0</v>
          </cell>
          <cell r="AE3885">
            <v>3</v>
          </cell>
          <cell r="AF3885" t="str">
            <v>3</v>
          </cell>
          <cell r="AG3885">
            <v>41624</v>
          </cell>
          <cell r="AH3885">
            <v>750000</v>
          </cell>
        </row>
        <row r="3886">
          <cell r="A3886" t="str">
            <v>C050361</v>
          </cell>
          <cell r="B3886">
            <v>5310</v>
          </cell>
          <cell r="D3886" t="str">
            <v>1009W1 Station Equipment removal</v>
          </cell>
          <cell r="E3886" t="str">
            <v>P_Electric Distribution Sub MA</v>
          </cell>
          <cell r="G3886" t="str">
            <v>49</v>
          </cell>
          <cell r="H3886" t="str">
            <v>18</v>
          </cell>
          <cell r="I3886" t="str">
            <v>RAMBERAN, HEERAN</v>
          </cell>
          <cell r="J3886" t="str">
            <v>Asset Condition</v>
          </cell>
          <cell r="K3886" t="str">
            <v>D_Non-REP SUB OTHER</v>
          </cell>
          <cell r="L3886" t="str">
            <v>Asset Replacement</v>
          </cell>
          <cell r="M3886" t="str">
            <v>Specific</v>
          </cell>
          <cell r="N3886" t="str">
            <v>New Eng - Sub-T Asset Replacement</v>
          </cell>
          <cell r="O3886" t="str">
            <v>initiated</v>
          </cell>
          <cell r="R3886">
            <v>41451</v>
          </cell>
          <cell r="S3886" t="str">
            <v>rambeh</v>
          </cell>
          <cell r="U3886" t="str">
            <v>This Project is related to C050358 1019W1 Bear Swamp Line Extension. Please see Funding Project for more details if necessary._x000D_
Remove/ Retire the Monroe feeder stepdown and line regulators, #2321 recloser, 13.8/23 kV autotransformer and 23 kV supply faci</v>
          </cell>
          <cell r="V3886" t="str">
            <v>See C050538 for more information if necessary</v>
          </cell>
          <cell r="W3886" t="str">
            <v xml:space="preserve">  </v>
          </cell>
          <cell r="X3886" t="str">
            <v>Asset Owner-Dist</v>
          </cell>
          <cell r="Y3886" t="str">
            <v>44655310E</v>
          </cell>
          <cell r="Z3886" t="str">
            <v>MAE1000 - MA Electric Distribution PC</v>
          </cell>
          <cell r="AA3886" t="str">
            <v>NONE</v>
          </cell>
          <cell r="AB3886" t="str">
            <v>SUB #19 BEAR SWAMP, ROWE</v>
          </cell>
          <cell r="AC3886" t="str">
            <v>A0 C0 X0</v>
          </cell>
          <cell r="AE3886">
            <v>0</v>
          </cell>
        </row>
        <row r="3887">
          <cell r="A3887" t="str">
            <v>C050378</v>
          </cell>
          <cell r="B3887">
            <v>5310</v>
          </cell>
          <cell r="C3887" t="str">
            <v>Massachusetts - West</v>
          </cell>
          <cell r="D3887" t="str">
            <v>Bancroft Sta Rebuild Line</v>
          </cell>
          <cell r="E3887" t="str">
            <v>P_Electric Distribution Line MA</v>
          </cell>
          <cell r="F3887" t="str">
            <v>USSC-13-246</v>
          </cell>
          <cell r="G3887" t="str">
            <v>46</v>
          </cell>
          <cell r="H3887" t="str">
            <v>26</v>
          </cell>
          <cell r="I3887" t="str">
            <v>SKRZYPCZAK, JOHN</v>
          </cell>
          <cell r="J3887" t="str">
            <v>Asset Condition</v>
          </cell>
          <cell r="K3887" t="str">
            <v>D_Non-REP LINE OTHER</v>
          </cell>
          <cell r="L3887" t="str">
            <v>Asset Replacement</v>
          </cell>
          <cell r="M3887" t="str">
            <v>Specific</v>
          </cell>
          <cell r="N3887" t="str">
            <v>Substation Asset Replacement</v>
          </cell>
          <cell r="O3887" t="str">
            <v>open</v>
          </cell>
          <cell r="R3887">
            <v>41452</v>
          </cell>
          <cell r="S3887" t="str">
            <v>duarte</v>
          </cell>
          <cell r="U3887" t="str">
            <v>This project will support the Bancroft Substation Rebuild PPPF #C049658 and includes the installation of manholes, conduit and electrical conductor to connect the newly built sub to the system.</v>
          </cell>
          <cell r="V3887" t="str">
            <v>This project will support the Bancroft Substation Rebuild PPPF #C049658 and includes the installation of manholes, conduit and electrical conductor to connect the newly built sub to the system.</v>
          </cell>
          <cell r="W3887" t="str">
            <v xml:space="preserve">  </v>
          </cell>
          <cell r="X3887" t="str">
            <v>Asset Owner-Dist</v>
          </cell>
          <cell r="Y3887" t="str">
            <v>44655310E</v>
          </cell>
          <cell r="Z3887" t="str">
            <v>MAE1000 - MA Electric Distribution PC</v>
          </cell>
          <cell r="AA3887" t="str">
            <v>NONE</v>
          </cell>
          <cell r="AB3887" t="str">
            <v>SUB #3 BANCROFT ST, WORCESTER</v>
          </cell>
          <cell r="AC3887" t="str">
            <v>A0 C0 X0</v>
          </cell>
          <cell r="AE3887">
            <v>3</v>
          </cell>
          <cell r="AF3887" t="str">
            <v>3</v>
          </cell>
          <cell r="AG3887">
            <v>41486</v>
          </cell>
          <cell r="AH3887">
            <v>252000</v>
          </cell>
          <cell r="AI3887" t="str">
            <v>1.10</v>
          </cell>
          <cell r="AJ3887" t="str">
            <v>.90</v>
          </cell>
        </row>
        <row r="3888">
          <cell r="A3888" t="str">
            <v>C050417</v>
          </cell>
          <cell r="B3888">
            <v>5310</v>
          </cell>
          <cell r="C3888" t="str">
            <v>Distribution - NE South</v>
          </cell>
          <cell r="D3888" t="str">
            <v>DOTR MHD607255 Holbrook Weymouth St</v>
          </cell>
          <cell r="E3888" t="str">
            <v>P_Electric Distribution Line MA</v>
          </cell>
          <cell r="G3888" t="str">
            <v>49</v>
          </cell>
          <cell r="H3888" t="str">
            <v>15</v>
          </cell>
          <cell r="I3888" t="str">
            <v>CAPOBIANCO, THOMAS</v>
          </cell>
          <cell r="J3888" t="str">
            <v>Statutory/Regulatory</v>
          </cell>
          <cell r="K3888" t="str">
            <v>D_Non-REP LINE OTHER</v>
          </cell>
          <cell r="L3888" t="str">
            <v>Public Requirements</v>
          </cell>
          <cell r="M3888" t="str">
            <v>Specific</v>
          </cell>
          <cell r="O3888" t="str">
            <v>open</v>
          </cell>
          <cell r="R3888">
            <v>41456</v>
          </cell>
          <cell r="S3888" t="str">
            <v>capobi</v>
          </cell>
          <cell r="U3888" t="str">
            <v>50% Reimbursable MassDOTproject. MHD # 607255 Holbrook: Weymouth St @ Pine &amp; Sycamore</v>
          </cell>
          <cell r="V3888" t="str">
            <v>Relocate approx 3 poles to accommodate intersection reconstruction.</v>
          </cell>
          <cell r="W3888" t="str">
            <v xml:space="preserve">  </v>
          </cell>
          <cell r="X3888" t="str">
            <v>Div Ops-NE Electric</v>
          </cell>
          <cell r="Y3888" t="str">
            <v>75005310E</v>
          </cell>
          <cell r="Z3888" t="str">
            <v>MAE1000 - MA Electric Distribution PC</v>
          </cell>
          <cell r="AA3888" t="str">
            <v>NONE</v>
          </cell>
          <cell r="AB3888" t="str">
            <v>MASS PLANT - MA 5310 - MAE1000</v>
          </cell>
          <cell r="AC3888" t="str">
            <v>A1 C0 X0</v>
          </cell>
          <cell r="AE3888">
            <v>1</v>
          </cell>
          <cell r="AF3888" t="str">
            <v>1</v>
          </cell>
          <cell r="AG3888">
            <v>41456</v>
          </cell>
          <cell r="AH3888">
            <v>88000</v>
          </cell>
        </row>
        <row r="3889">
          <cell r="A3889" t="str">
            <v>C050423</v>
          </cell>
          <cell r="B3889">
            <v>5310</v>
          </cell>
          <cell r="C3889" t="str">
            <v>Distribution - NE North</v>
          </cell>
          <cell r="D3889" t="str">
            <v>DOT#605935 Hopper Rd Bridge,William</v>
          </cell>
          <cell r="E3889" t="str">
            <v>P_Electric Distribution Line MA</v>
          </cell>
          <cell r="G3889" t="str">
            <v>49</v>
          </cell>
          <cell r="H3889" t="str">
            <v>11</v>
          </cell>
          <cell r="I3889" t="str">
            <v>WYMAN, ANNE</v>
          </cell>
          <cell r="J3889" t="str">
            <v>Statutory/Regulatory</v>
          </cell>
          <cell r="K3889" t="str">
            <v>D_Non-REP LINE OTHER</v>
          </cell>
          <cell r="L3889" t="str">
            <v>Public Requirements</v>
          </cell>
          <cell r="M3889" t="str">
            <v>Specific</v>
          </cell>
          <cell r="O3889" t="str">
            <v>open</v>
          </cell>
          <cell r="R3889">
            <v>41457</v>
          </cell>
          <cell r="S3889" t="str">
            <v>wymana</v>
          </cell>
          <cell r="U3889" t="str">
            <v>Pre-Eng for work associated with the replacement of the Hopper Road Bridge over the Green River in Williamstown. Ad date 12/7/13.</v>
          </cell>
          <cell r="V3889" t="str">
            <v xml:space="preserve">  </v>
          </cell>
          <cell r="W3889" t="str">
            <v xml:space="preserve">  </v>
          </cell>
          <cell r="X3889" t="str">
            <v>Program Management</v>
          </cell>
          <cell r="Y3889" t="str">
            <v>60105310E</v>
          </cell>
          <cell r="Z3889" t="str">
            <v>MAE1000 - MA Electric Distribution PC</v>
          </cell>
          <cell r="AA3889" t="str">
            <v>NONE</v>
          </cell>
          <cell r="AB3889" t="str">
            <v>MASS PLANT - MA 5310 - MAE1000</v>
          </cell>
          <cell r="AC3889" t="str">
            <v>A1 C0 X0</v>
          </cell>
          <cell r="AE3889">
            <v>1</v>
          </cell>
          <cell r="AF3889" t="str">
            <v>1</v>
          </cell>
          <cell r="AG3889">
            <v>41463</v>
          </cell>
          <cell r="AH3889">
            <v>15000</v>
          </cell>
        </row>
        <row r="3890">
          <cell r="A3890" t="str">
            <v>C050477</v>
          </cell>
          <cell r="B3890">
            <v>5310</v>
          </cell>
          <cell r="D3890" t="str">
            <v>Worcester Academy - New Service</v>
          </cell>
          <cell r="E3890" t="str">
            <v>P_Electric Distribution Line MA</v>
          </cell>
          <cell r="G3890" t="str">
            <v>49</v>
          </cell>
          <cell r="H3890" t="str">
            <v>17</v>
          </cell>
          <cell r="I3890" t="str">
            <v>HALL, TIMOTHY</v>
          </cell>
          <cell r="J3890" t="str">
            <v>Customer &amp; Public Requirements/Requests</v>
          </cell>
          <cell r="K3890" t="str">
            <v>D_Non-REP LINE OTHER</v>
          </cell>
          <cell r="L3890" t="str">
            <v>New Business - Commercial</v>
          </cell>
          <cell r="M3890" t="str">
            <v>Specific</v>
          </cell>
          <cell r="O3890" t="str">
            <v>open</v>
          </cell>
          <cell r="R3890">
            <v>41460</v>
          </cell>
          <cell r="S3890" t="str">
            <v>marceu</v>
          </cell>
          <cell r="U3890" t="str">
            <v xml:space="preserve">New service to Worcester Academy on the 8J365 from Vernon Hill Sub. Install approximately 1100' of 3-1/C #2 Cu wire, 100' of 3-1/C #2 Al wire, (1) PME-9 switchgear, and (1) 500kVA 277/480V transformer. </v>
          </cell>
          <cell r="V3890" t="str">
            <v>Re-Sanction from $101,549 to $751K from Julie Spaziano. Document attached details on the justification and scope tab.</v>
          </cell>
          <cell r="W3890" t="str">
            <v xml:space="preserve">  </v>
          </cell>
          <cell r="X3890" t="str">
            <v>Asset Owner-Dist</v>
          </cell>
          <cell r="Y3890" t="str">
            <v>44655310E</v>
          </cell>
          <cell r="Z3890" t="str">
            <v>MAE1000 - MA Electric Distribution PC</v>
          </cell>
          <cell r="AA3890" t="str">
            <v>NONE</v>
          </cell>
          <cell r="AB3890" t="str">
            <v>MASS PLANT - MA 5310 - MAE1000</v>
          </cell>
          <cell r="AC3890" t="str">
            <v>A1 C0 X0</v>
          </cell>
          <cell r="AE3890">
            <v>3</v>
          </cell>
          <cell r="AF3890" t="str">
            <v>3</v>
          </cell>
          <cell r="AG3890">
            <v>41705</v>
          </cell>
          <cell r="AH3890">
            <v>751000</v>
          </cell>
        </row>
        <row r="3891">
          <cell r="A3891" t="str">
            <v>C050478</v>
          </cell>
          <cell r="B3891">
            <v>5310</v>
          </cell>
          <cell r="D3891" t="str">
            <v>WOR14_Replace Generator</v>
          </cell>
          <cell r="E3891" t="str">
            <v>P_FAC Electric Capital MA</v>
          </cell>
          <cell r="G3891" t="str">
            <v>NONE</v>
          </cell>
          <cell r="H3891" t="str">
            <v>NONE</v>
          </cell>
          <cell r="M3891" t="str">
            <v>Specific</v>
          </cell>
          <cell r="O3891" t="str">
            <v>open</v>
          </cell>
          <cell r="R3891">
            <v>41460</v>
          </cell>
          <cell r="S3891" t="str">
            <v>mateikia</v>
          </cell>
          <cell r="U3891" t="str">
            <v xml:space="preserve">Switch gear and motor are bad. </v>
          </cell>
          <cell r="V3891" t="str">
            <v xml:space="preserve">939  Southbridge st Worcester MA - main building. </v>
          </cell>
          <cell r="W3891" t="str">
            <v xml:space="preserve">  </v>
          </cell>
          <cell r="X3891" t="str">
            <v>Facilities Mgmt</v>
          </cell>
          <cell r="Y3891" t="str">
            <v>37005310E</v>
          </cell>
          <cell r="Z3891" t="str">
            <v>MAE1000 - MA Electric Distribution PC</v>
          </cell>
          <cell r="AA3891" t="str">
            <v>NONE</v>
          </cell>
          <cell r="AB3891" t="str">
            <v>SERVICE BLDG-939 SOUTHBRIDGE STREET</v>
          </cell>
          <cell r="AC3891" t="str">
            <v>A1 C0 X0</v>
          </cell>
          <cell r="AE3891">
            <v>2</v>
          </cell>
          <cell r="AF3891" t="str">
            <v>2</v>
          </cell>
          <cell r="AG3891">
            <v>41663</v>
          </cell>
          <cell r="AH3891">
            <v>12854</v>
          </cell>
        </row>
        <row r="3892">
          <cell r="A3892" t="str">
            <v>C050517</v>
          </cell>
          <cell r="B3892">
            <v>5310</v>
          </cell>
          <cell r="D3892" t="str">
            <v>DOT#601426 - Allen Rd, Billerica</v>
          </cell>
          <cell r="E3892" t="str">
            <v>P_Electric Distribution Line MA</v>
          </cell>
          <cell r="G3892" t="str">
            <v>49</v>
          </cell>
          <cell r="H3892" t="str">
            <v>12</v>
          </cell>
          <cell r="I3892" t="str">
            <v>WYMAN, ANNE</v>
          </cell>
          <cell r="J3892" t="str">
            <v>Statutory/Regulatory</v>
          </cell>
          <cell r="K3892" t="str">
            <v>D_Non-REP LINE OTHER</v>
          </cell>
          <cell r="L3892" t="str">
            <v>Public Requirements</v>
          </cell>
          <cell r="M3892" t="str">
            <v>Specific</v>
          </cell>
          <cell r="O3892" t="str">
            <v>open</v>
          </cell>
          <cell r="R3892">
            <v>41463</v>
          </cell>
          <cell r="S3892" t="str">
            <v>wymana</v>
          </cell>
          <cell r="U3892" t="str">
            <v>Pre-Eng for work associated with MHD#601426 - Allen Road Reconstruction in Billerica. Ad date 10/11/14</v>
          </cell>
          <cell r="V3892" t="str">
            <v xml:space="preserve">  </v>
          </cell>
          <cell r="W3892" t="str">
            <v xml:space="preserve">  </v>
          </cell>
          <cell r="X3892" t="str">
            <v>Program Management</v>
          </cell>
          <cell r="Y3892" t="str">
            <v>60105310E</v>
          </cell>
          <cell r="Z3892" t="str">
            <v>MAE1000 - MA Electric Distribution PC</v>
          </cell>
          <cell r="AA3892" t="str">
            <v>NONE</v>
          </cell>
          <cell r="AB3892" t="str">
            <v>MASS PLANT - MA 5310 - MAE1000</v>
          </cell>
          <cell r="AC3892" t="str">
            <v>A1 C0 X0</v>
          </cell>
          <cell r="AE3892">
            <v>1</v>
          </cell>
          <cell r="AF3892" t="str">
            <v>1</v>
          </cell>
          <cell r="AG3892">
            <v>41465</v>
          </cell>
          <cell r="AH3892">
            <v>15000</v>
          </cell>
        </row>
        <row r="3893">
          <cell r="A3893" t="str">
            <v>C050525</v>
          </cell>
          <cell r="B3893">
            <v>5310</v>
          </cell>
          <cell r="D3893" t="str">
            <v>Reserve for Asset Replacement Unid</v>
          </cell>
          <cell r="E3893" t="str">
            <v>P_Electric Transmission Sub MA</v>
          </cell>
          <cell r="G3893" t="str">
            <v>NONE</v>
          </cell>
          <cell r="H3893" t="str">
            <v>NONE</v>
          </cell>
          <cell r="O3893" t="str">
            <v>initiated</v>
          </cell>
          <cell r="R3893">
            <v>41464</v>
          </cell>
          <cell r="S3893" t="str">
            <v>holdeh</v>
          </cell>
          <cell r="U3893" t="str">
            <v xml:space="preserve">CMAX31AC - Budgetary Reserve - Reserve for Asset Replacement Unidentified Specifics &amp; Schedule Changes_x000D_
</v>
          </cell>
          <cell r="V3893" t="str">
            <v xml:space="preserve">  </v>
          </cell>
          <cell r="W3893" t="str">
            <v xml:space="preserve">  </v>
          </cell>
          <cell r="X3893" t="str">
            <v>Asset Owner-Trans</v>
          </cell>
          <cell r="Y3893" t="str">
            <v>44605310T</v>
          </cell>
          <cell r="Z3893" t="str">
            <v>FRT5000 - FR Transmission Profit Center</v>
          </cell>
          <cell r="AA3893" t="str">
            <v>NONE</v>
          </cell>
          <cell r="AB3893" t="str">
            <v>COMPANY 5310 LEVEL TRANS FRT5000</v>
          </cell>
          <cell r="AC3893" t="str">
            <v>A0 C0 X0</v>
          </cell>
          <cell r="AE3893">
            <v>0</v>
          </cell>
        </row>
        <row r="3894">
          <cell r="A3894" t="str">
            <v>C050527</v>
          </cell>
          <cell r="B3894">
            <v>5310</v>
          </cell>
          <cell r="D3894" t="str">
            <v>Reserve for System Capacity &amp; Perf</v>
          </cell>
          <cell r="E3894" t="str">
            <v>P_Electric Transmission Sub MA</v>
          </cell>
          <cell r="G3894" t="str">
            <v>NONE</v>
          </cell>
          <cell r="H3894" t="str">
            <v>NONE</v>
          </cell>
          <cell r="O3894" t="str">
            <v>initiated</v>
          </cell>
          <cell r="R3894">
            <v>41464</v>
          </cell>
          <cell r="S3894" t="str">
            <v>holdeh</v>
          </cell>
          <cell r="U3894" t="str">
            <v xml:space="preserve">CMAX31SCP - Budgetary Reserve - Reserve for System Capacity &amp; Performance Unidentified Specifics &amp; Schedule Changes_x000D_
</v>
          </cell>
          <cell r="V3894" t="str">
            <v xml:space="preserve">  </v>
          </cell>
          <cell r="W3894" t="str">
            <v xml:space="preserve">  </v>
          </cell>
          <cell r="X3894" t="str">
            <v>Asset Owner-Trans</v>
          </cell>
          <cell r="Y3894" t="str">
            <v>44605310T</v>
          </cell>
          <cell r="Z3894" t="str">
            <v>FRT5000 - FR Transmission Profit Center</v>
          </cell>
          <cell r="AA3894" t="str">
            <v>NONE</v>
          </cell>
          <cell r="AB3894" t="str">
            <v>COMPANY 5310 LEVEL TRANS FRT5000</v>
          </cell>
          <cell r="AC3894" t="str">
            <v>A0 C0 X0</v>
          </cell>
          <cell r="AE3894">
            <v>0</v>
          </cell>
        </row>
        <row r="3895">
          <cell r="A3895" t="str">
            <v>C050528</v>
          </cell>
          <cell r="B3895">
            <v>5310</v>
          </cell>
          <cell r="D3895" t="str">
            <v>Reserve for Statutory/Regulatory U</v>
          </cell>
          <cell r="E3895" t="str">
            <v>P_Electric Transmission Sub MA</v>
          </cell>
          <cell r="G3895" t="str">
            <v>NONE</v>
          </cell>
          <cell r="H3895" t="str">
            <v>NONE</v>
          </cell>
          <cell r="O3895" t="str">
            <v>initiated</v>
          </cell>
          <cell r="R3895">
            <v>41464</v>
          </cell>
          <cell r="S3895" t="str">
            <v>holdeh</v>
          </cell>
          <cell r="U3895" t="str">
            <v xml:space="preserve">CMAX31SR - Budgetary Reserve - Reserve for Statutory/Regulatory Unidentified Specifics &amp; Schedule Changes_x000D_
</v>
          </cell>
          <cell r="V3895" t="str">
            <v xml:space="preserve">  </v>
          </cell>
          <cell r="W3895" t="str">
            <v xml:space="preserve">  </v>
          </cell>
          <cell r="X3895" t="str">
            <v>Asset Owner-Trans</v>
          </cell>
          <cell r="Y3895" t="str">
            <v>44605310T</v>
          </cell>
          <cell r="Z3895" t="str">
            <v>FRT5000 - FR Transmission Profit Center</v>
          </cell>
          <cell r="AA3895" t="str">
            <v>NONE</v>
          </cell>
          <cell r="AB3895" t="str">
            <v>COMPANY 5310 LEVEL TRANS FRT5000</v>
          </cell>
          <cell r="AC3895" t="str">
            <v>A0 C0 X0</v>
          </cell>
          <cell r="AE3895">
            <v>0</v>
          </cell>
        </row>
        <row r="3896">
          <cell r="A3896" t="str">
            <v>C050530</v>
          </cell>
          <cell r="B3896">
            <v>5310</v>
          </cell>
          <cell r="D3896" t="str">
            <v>Reserve for Asset Replacement Unid</v>
          </cell>
          <cell r="E3896" t="str">
            <v>P_Electric Transmission Sub MA</v>
          </cell>
          <cell r="G3896" t="str">
            <v>NONE</v>
          </cell>
          <cell r="H3896" t="str">
            <v>NONE</v>
          </cell>
          <cell r="O3896" t="str">
            <v>initiated</v>
          </cell>
          <cell r="R3896">
            <v>41464</v>
          </cell>
          <cell r="S3896" t="str">
            <v>holdeh</v>
          </cell>
          <cell r="U3896" t="str">
            <v xml:space="preserve">CMAX32AC - Opex Reserve - Reserve for Asset Replacement Unidentified Specifics &amp; Schedule Changes_x000D_
</v>
          </cell>
          <cell r="V3896" t="str">
            <v xml:space="preserve">  </v>
          </cell>
          <cell r="W3896" t="str">
            <v xml:space="preserve">  </v>
          </cell>
          <cell r="X3896" t="str">
            <v>Asset Owner-Trans</v>
          </cell>
          <cell r="Y3896" t="str">
            <v>44605310T</v>
          </cell>
          <cell r="Z3896" t="str">
            <v>FRT5000 - FR Transmission Profit Center</v>
          </cell>
          <cell r="AA3896" t="str">
            <v>NONE</v>
          </cell>
          <cell r="AB3896" t="str">
            <v>COMPANY 5310 LEVEL TRANS FRT5000</v>
          </cell>
          <cell r="AC3896" t="str">
            <v>A0 C0 X0</v>
          </cell>
          <cell r="AE3896">
            <v>0</v>
          </cell>
        </row>
        <row r="3897">
          <cell r="A3897" t="str">
            <v>C050532</v>
          </cell>
          <cell r="B3897">
            <v>5310</v>
          </cell>
          <cell r="D3897" t="str">
            <v>Reserve for System Capacity &amp; Perf</v>
          </cell>
          <cell r="E3897" t="str">
            <v>P_Electric Transmission Sub MA</v>
          </cell>
          <cell r="G3897" t="str">
            <v>NONE</v>
          </cell>
          <cell r="H3897" t="str">
            <v>NONE</v>
          </cell>
          <cell r="O3897" t="str">
            <v>initiated</v>
          </cell>
          <cell r="R3897">
            <v>41464</v>
          </cell>
          <cell r="S3897" t="str">
            <v>holdeh</v>
          </cell>
          <cell r="U3897" t="str">
            <v xml:space="preserve">CMAX32SCP - Opex Reserve - Reserve for System Capacity &amp; Performance Unidentified Specifics &amp; Schedule Changes_x000D_
</v>
          </cell>
          <cell r="V3897" t="str">
            <v xml:space="preserve">  </v>
          </cell>
          <cell r="W3897" t="str">
            <v xml:space="preserve">  </v>
          </cell>
          <cell r="X3897" t="str">
            <v>Asset Owner-Trans</v>
          </cell>
          <cell r="Y3897" t="str">
            <v>44605310T</v>
          </cell>
          <cell r="Z3897" t="str">
            <v>FRT5000 - FR Transmission Profit Center</v>
          </cell>
          <cell r="AA3897" t="str">
            <v>NONE</v>
          </cell>
          <cell r="AB3897" t="str">
            <v>COMPANY 5310 LEVEL TRANS FRT5000</v>
          </cell>
          <cell r="AC3897" t="str">
            <v>A0 C0 X0</v>
          </cell>
          <cell r="AE3897">
            <v>0</v>
          </cell>
        </row>
        <row r="3898">
          <cell r="A3898" t="str">
            <v>C050533</v>
          </cell>
          <cell r="B3898">
            <v>5310</v>
          </cell>
          <cell r="D3898" t="str">
            <v>Reserve for Statutory/Regulatory U</v>
          </cell>
          <cell r="E3898" t="str">
            <v>P_Electric Transmission Sub MA</v>
          </cell>
          <cell r="G3898" t="str">
            <v>NONE</v>
          </cell>
          <cell r="H3898" t="str">
            <v>NONE</v>
          </cell>
          <cell r="O3898" t="str">
            <v>initiated</v>
          </cell>
          <cell r="R3898">
            <v>41464</v>
          </cell>
          <cell r="S3898" t="str">
            <v>holdeh</v>
          </cell>
          <cell r="U3898" t="str">
            <v xml:space="preserve">CMAX32SR - Opex Reserve - Reserve for Statutory/Regulatory Unidentified Specifics &amp; Schedule Changes_x000D_
</v>
          </cell>
          <cell r="V3898" t="str">
            <v xml:space="preserve">  </v>
          </cell>
          <cell r="W3898" t="str">
            <v xml:space="preserve">  </v>
          </cell>
          <cell r="X3898" t="str">
            <v>Asset Owner-Trans</v>
          </cell>
          <cell r="Y3898" t="str">
            <v>44605310T</v>
          </cell>
          <cell r="Z3898" t="str">
            <v>FRT5000 - FR Transmission Profit Center</v>
          </cell>
          <cell r="AA3898" t="str">
            <v>NONE</v>
          </cell>
          <cell r="AB3898" t="str">
            <v>COMPANY 5310 LEVEL TRANS FRT5000</v>
          </cell>
          <cell r="AC3898" t="str">
            <v>A0 C0 X0</v>
          </cell>
          <cell r="AE3898">
            <v>0</v>
          </cell>
        </row>
        <row r="3899">
          <cell r="A3899" t="str">
            <v>C050534</v>
          </cell>
          <cell r="B3899">
            <v>5310</v>
          </cell>
          <cell r="D3899" t="str">
            <v>Reserve for Asset Replacement Unid</v>
          </cell>
          <cell r="E3899" t="str">
            <v>P_Electric Transmission Sub MA</v>
          </cell>
          <cell r="G3899" t="str">
            <v>NONE</v>
          </cell>
          <cell r="H3899" t="str">
            <v>NONE</v>
          </cell>
          <cell r="O3899" t="str">
            <v>initiated</v>
          </cell>
          <cell r="R3899">
            <v>41464</v>
          </cell>
          <cell r="S3899" t="str">
            <v>holdeh</v>
          </cell>
          <cell r="U3899" t="str">
            <v xml:space="preserve">CMAX33AC - COR Reserve - Reserve for Asset Replacement Unidentified Specifics &amp; Schedule Changes_x000D_
</v>
          </cell>
          <cell r="V3899" t="str">
            <v xml:space="preserve">  </v>
          </cell>
          <cell r="W3899" t="str">
            <v xml:space="preserve">  </v>
          </cell>
          <cell r="X3899" t="str">
            <v>Asset Owner-Trans</v>
          </cell>
          <cell r="Y3899" t="str">
            <v>44605310T</v>
          </cell>
          <cell r="Z3899" t="str">
            <v>FRT5000 - FR Transmission Profit Center</v>
          </cell>
          <cell r="AA3899" t="str">
            <v>NONE</v>
          </cell>
          <cell r="AB3899" t="str">
            <v>COMPANY 5310 LEVEL TRANS FRT5000</v>
          </cell>
          <cell r="AC3899" t="str">
            <v>A0 C0 X0</v>
          </cell>
          <cell r="AE3899">
            <v>0</v>
          </cell>
        </row>
        <row r="3900">
          <cell r="A3900" t="str">
            <v>C050535</v>
          </cell>
          <cell r="B3900">
            <v>5310</v>
          </cell>
          <cell r="D3900" t="str">
            <v>Reserve for System Capacity &amp; Perf</v>
          </cell>
          <cell r="E3900" t="str">
            <v>P_Electric Transmission Sub MA</v>
          </cell>
          <cell r="G3900" t="str">
            <v>NONE</v>
          </cell>
          <cell r="H3900" t="str">
            <v>NONE</v>
          </cell>
          <cell r="O3900" t="str">
            <v>initiated</v>
          </cell>
          <cell r="R3900">
            <v>41464</v>
          </cell>
          <cell r="S3900" t="str">
            <v>holdeh</v>
          </cell>
          <cell r="U3900" t="str">
            <v xml:space="preserve">CMAX33SCP - COR Reserve - Reserve for System Capacity &amp; Performance Unidentified Specifics &amp; Schedule Changes_x000D_
</v>
          </cell>
          <cell r="V3900" t="str">
            <v xml:space="preserve">  </v>
          </cell>
          <cell r="W3900" t="str">
            <v xml:space="preserve">  </v>
          </cell>
          <cell r="X3900" t="str">
            <v>Asset Owner-Trans</v>
          </cell>
          <cell r="Y3900" t="str">
            <v>44605310T</v>
          </cell>
          <cell r="Z3900" t="str">
            <v>FRT5000 - FR Transmission Profit Center</v>
          </cell>
          <cell r="AA3900" t="str">
            <v>NONE</v>
          </cell>
          <cell r="AB3900" t="str">
            <v>COMPANY 5310 LEVEL TRANS FRT5000</v>
          </cell>
          <cell r="AC3900" t="str">
            <v>A0 C0 X0</v>
          </cell>
          <cell r="AE3900">
            <v>0</v>
          </cell>
        </row>
        <row r="3901">
          <cell r="A3901" t="str">
            <v>C050536</v>
          </cell>
          <cell r="B3901">
            <v>5310</v>
          </cell>
          <cell r="D3901" t="str">
            <v>Reserve for Statutory/Regulatory U</v>
          </cell>
          <cell r="E3901" t="str">
            <v>P_Electric Transmission Sub MA</v>
          </cell>
          <cell r="G3901" t="str">
            <v>NONE</v>
          </cell>
          <cell r="H3901" t="str">
            <v>NONE</v>
          </cell>
          <cell r="O3901" t="str">
            <v>initiated</v>
          </cell>
          <cell r="R3901">
            <v>41464</v>
          </cell>
          <cell r="S3901" t="str">
            <v>holdeh</v>
          </cell>
          <cell r="U3901" t="str">
            <v xml:space="preserve">CMAX33SR - COR Reserve - Reserve for Statutory/Regulatory Unidentified Specifics &amp; Schedule Changes_x000D_
</v>
          </cell>
          <cell r="V3901" t="str">
            <v xml:space="preserve">  </v>
          </cell>
          <cell r="W3901" t="str">
            <v xml:space="preserve">  </v>
          </cell>
          <cell r="X3901" t="str">
            <v>Asset Owner-Trans</v>
          </cell>
          <cell r="Y3901" t="str">
            <v>44605310T</v>
          </cell>
          <cell r="Z3901" t="str">
            <v>FRT5000 - FR Transmission Profit Center</v>
          </cell>
          <cell r="AA3901" t="str">
            <v>NONE</v>
          </cell>
          <cell r="AB3901" t="str">
            <v>COMPANY 5310 LEVEL TRANS FRT5000</v>
          </cell>
          <cell r="AC3901" t="str">
            <v>A0 C0 X0</v>
          </cell>
          <cell r="AE3901">
            <v>0</v>
          </cell>
        </row>
        <row r="3902">
          <cell r="A3902" t="str">
            <v>C050558</v>
          </cell>
          <cell r="B3902">
            <v>5310</v>
          </cell>
          <cell r="D3902" t="str">
            <v>Reserve for Asset Replacement Unid</v>
          </cell>
          <cell r="E3902" t="str">
            <v>P_Electric Sub-Transmission Line MA</v>
          </cell>
          <cell r="G3902" t="str">
            <v>NONE</v>
          </cell>
          <cell r="H3902" t="str">
            <v>NONE</v>
          </cell>
          <cell r="O3902" t="str">
            <v>initiated</v>
          </cell>
          <cell r="R3902">
            <v>41464</v>
          </cell>
          <cell r="S3902" t="str">
            <v>holdeh</v>
          </cell>
          <cell r="U3902" t="str">
            <v xml:space="preserve">RESERVE 005_017 LINE TxD - TxD RESERVE for Asset Replacement Unidentified Specifics &amp; Schedule Changes - RESERVE 005_017 LINE TxD - Reserve for Asset Replacement Unidentified Specifics &amp; Schedule Changes_x000D_
</v>
          </cell>
          <cell r="V3902" t="str">
            <v xml:space="preserve">  </v>
          </cell>
          <cell r="W3902" t="str">
            <v xml:space="preserve">  </v>
          </cell>
          <cell r="X3902" t="str">
            <v>Asset Owner-Trans</v>
          </cell>
          <cell r="Y3902" t="str">
            <v>44605310T</v>
          </cell>
          <cell r="Z3902" t="str">
            <v>FRT5000 - FR Transmission Profit Center</v>
          </cell>
          <cell r="AA3902" t="str">
            <v>NONE</v>
          </cell>
          <cell r="AB3902" t="str">
            <v>COMPANY 5310 LEVEL TRANS FRT5000</v>
          </cell>
          <cell r="AC3902" t="str">
            <v>A0 C0 X0</v>
          </cell>
          <cell r="AE3902">
            <v>0</v>
          </cell>
        </row>
        <row r="3903">
          <cell r="A3903" t="str">
            <v>C050562</v>
          </cell>
          <cell r="B3903">
            <v>5310</v>
          </cell>
          <cell r="D3903" t="str">
            <v>Reserve for Asset Replacement Unid</v>
          </cell>
          <cell r="E3903" t="str">
            <v>P_Electric Transmission Line MA</v>
          </cell>
          <cell r="G3903" t="str">
            <v>NONE</v>
          </cell>
          <cell r="H3903" t="str">
            <v>NONE</v>
          </cell>
          <cell r="O3903" t="str">
            <v>initiated</v>
          </cell>
          <cell r="R3903">
            <v>41464</v>
          </cell>
          <cell r="S3903" t="str">
            <v>holdeh</v>
          </cell>
          <cell r="U3903" t="str">
            <v xml:space="preserve">CMAX31AC - Budgetary Reserve - Reserve for Asset Replacement Unidentified Specifics &amp; Schedule Changes_x000D_
</v>
          </cell>
          <cell r="V3903" t="str">
            <v xml:space="preserve">  </v>
          </cell>
          <cell r="W3903" t="str">
            <v xml:space="preserve">  </v>
          </cell>
          <cell r="X3903" t="str">
            <v>Asset Owner-Trans</v>
          </cell>
          <cell r="Y3903" t="str">
            <v>44605310T</v>
          </cell>
          <cell r="Z3903" t="str">
            <v>FRT5000 - FR Transmission Profit Center</v>
          </cell>
          <cell r="AA3903" t="str">
            <v>NONE</v>
          </cell>
          <cell r="AB3903" t="str">
            <v>COMPANY 5310 LEVEL TRANS FRT5000</v>
          </cell>
          <cell r="AC3903" t="str">
            <v>A0 C0 X0</v>
          </cell>
          <cell r="AE3903">
            <v>0</v>
          </cell>
        </row>
        <row r="3904">
          <cell r="A3904" t="str">
            <v>C050578</v>
          </cell>
          <cell r="B3904">
            <v>5310</v>
          </cell>
          <cell r="D3904" t="str">
            <v>Reserve for System Capacity &amp; Perf</v>
          </cell>
          <cell r="E3904" t="str">
            <v>P_Electric Transmission Line MA</v>
          </cell>
          <cell r="G3904" t="str">
            <v>NONE</v>
          </cell>
          <cell r="H3904" t="str">
            <v>NONE</v>
          </cell>
          <cell r="O3904" t="str">
            <v>initiated</v>
          </cell>
          <cell r="R3904">
            <v>41464</v>
          </cell>
          <cell r="S3904" t="str">
            <v>holdeh</v>
          </cell>
          <cell r="U3904" t="str">
            <v xml:space="preserve">CMAX31SCP - Budgetary Reserve - Reserve for System Capacity &amp; Performance Unidentified Specifics &amp; Schedule Changes_x000D_
</v>
          </cell>
          <cell r="V3904" t="str">
            <v xml:space="preserve">  </v>
          </cell>
          <cell r="W3904" t="str">
            <v xml:space="preserve">  </v>
          </cell>
          <cell r="X3904" t="str">
            <v>Asset Owner-Trans</v>
          </cell>
          <cell r="Y3904" t="str">
            <v>44605310T</v>
          </cell>
          <cell r="Z3904" t="str">
            <v>FRT5000 - FR Transmission Profit Center</v>
          </cell>
          <cell r="AA3904" t="str">
            <v>NONE</v>
          </cell>
          <cell r="AB3904" t="str">
            <v>COMPANY 5310 LEVEL TRANS FRT5000</v>
          </cell>
          <cell r="AC3904" t="str">
            <v>A0 C0 X0</v>
          </cell>
          <cell r="AE3904">
            <v>0</v>
          </cell>
        </row>
        <row r="3905">
          <cell r="A3905" t="str">
            <v>C050580</v>
          </cell>
          <cell r="B3905">
            <v>5310</v>
          </cell>
          <cell r="D3905" t="str">
            <v>Reserve for Statutory/Regulatory U</v>
          </cell>
          <cell r="E3905" t="str">
            <v>P_Electric Transmission Line MA</v>
          </cell>
          <cell r="G3905" t="str">
            <v>NONE</v>
          </cell>
          <cell r="H3905" t="str">
            <v>NONE</v>
          </cell>
          <cell r="O3905" t="str">
            <v>initiated</v>
          </cell>
          <cell r="R3905">
            <v>41464</v>
          </cell>
          <cell r="S3905" t="str">
            <v>holdeh</v>
          </cell>
          <cell r="U3905" t="str">
            <v xml:space="preserve">CMAX31SR - Budgetary Reserve - Reserve for Statutory/Regulatory Unidentified Specifics &amp; Schedule Changes_x000D_
</v>
          </cell>
          <cell r="V3905" t="str">
            <v xml:space="preserve">  </v>
          </cell>
          <cell r="W3905" t="str">
            <v xml:space="preserve">  </v>
          </cell>
          <cell r="X3905" t="str">
            <v>Asset Owner-Trans</v>
          </cell>
          <cell r="Y3905" t="str">
            <v>44605310T</v>
          </cell>
          <cell r="Z3905" t="str">
            <v>FRT5000 - FR Transmission Profit Center</v>
          </cell>
          <cell r="AA3905" t="str">
            <v>NONE</v>
          </cell>
          <cell r="AB3905" t="str">
            <v>COMPANY 5310 LEVEL TRANS FRT5000</v>
          </cell>
          <cell r="AC3905" t="str">
            <v>A0 C0 X0</v>
          </cell>
          <cell r="AE3905">
            <v>0</v>
          </cell>
        </row>
        <row r="3906">
          <cell r="A3906" t="str">
            <v>C050581</v>
          </cell>
          <cell r="B3906">
            <v>5310</v>
          </cell>
          <cell r="D3906" t="str">
            <v>Reserve for Asset Replacement Unid</v>
          </cell>
          <cell r="E3906" t="str">
            <v>P_Electric Transmission Line MA</v>
          </cell>
          <cell r="G3906" t="str">
            <v>NONE</v>
          </cell>
          <cell r="H3906" t="str">
            <v>NONE</v>
          </cell>
          <cell r="O3906" t="str">
            <v>initiated</v>
          </cell>
          <cell r="R3906">
            <v>41464</v>
          </cell>
          <cell r="S3906" t="str">
            <v>holdeh</v>
          </cell>
          <cell r="U3906" t="str">
            <v xml:space="preserve">CMAX32AC - Opex Reserve - Reserve for Asset Replacement Unidentified Specifics &amp; Schedule Changes_x000D_
</v>
          </cell>
          <cell r="V3906" t="str">
            <v xml:space="preserve">  </v>
          </cell>
          <cell r="W3906" t="str">
            <v xml:space="preserve">  </v>
          </cell>
          <cell r="X3906" t="str">
            <v>Asset Owner-Trans</v>
          </cell>
          <cell r="Y3906" t="str">
            <v>44605310T</v>
          </cell>
          <cell r="Z3906" t="str">
            <v>FRT5000 - FR Transmission Profit Center</v>
          </cell>
          <cell r="AA3906" t="str">
            <v>NONE</v>
          </cell>
          <cell r="AB3906" t="str">
            <v>COMPANY 5310 LEVEL TRANS FRT5000</v>
          </cell>
          <cell r="AC3906" t="str">
            <v>A0 C0 X0</v>
          </cell>
          <cell r="AE3906">
            <v>0</v>
          </cell>
        </row>
        <row r="3907">
          <cell r="A3907" t="str">
            <v>C050582</v>
          </cell>
          <cell r="B3907">
            <v>5310</v>
          </cell>
          <cell r="D3907" t="str">
            <v>Reserve for System Capacity &amp; Perf</v>
          </cell>
          <cell r="E3907" t="str">
            <v>P_Electric Transmission Line MA</v>
          </cell>
          <cell r="G3907" t="str">
            <v>NONE</v>
          </cell>
          <cell r="H3907" t="str">
            <v>NONE</v>
          </cell>
          <cell r="O3907" t="str">
            <v>initiated</v>
          </cell>
          <cell r="R3907">
            <v>41464</v>
          </cell>
          <cell r="S3907" t="str">
            <v>holdeh</v>
          </cell>
          <cell r="U3907" t="str">
            <v xml:space="preserve">CMAX32SCP - Opex Reserve - Reserve for System Capacity &amp; Performance Unidentified Specifics &amp; Schedule Changes_x000D_
</v>
          </cell>
          <cell r="V3907" t="str">
            <v xml:space="preserve">  </v>
          </cell>
          <cell r="W3907" t="str">
            <v xml:space="preserve">  </v>
          </cell>
          <cell r="X3907" t="str">
            <v>Asset Owner-Trans</v>
          </cell>
          <cell r="Y3907" t="str">
            <v>44605310T</v>
          </cell>
          <cell r="Z3907" t="str">
            <v>FRT5000 - FR Transmission Profit Center</v>
          </cell>
          <cell r="AA3907" t="str">
            <v>NONE</v>
          </cell>
          <cell r="AB3907" t="str">
            <v>COMPANY 5310 LEVEL TRANS FRT5000</v>
          </cell>
          <cell r="AC3907" t="str">
            <v>A0 C0 X0</v>
          </cell>
          <cell r="AE3907">
            <v>0</v>
          </cell>
        </row>
        <row r="3908">
          <cell r="A3908" t="str">
            <v>C050583</v>
          </cell>
          <cell r="B3908">
            <v>5310</v>
          </cell>
          <cell r="D3908" t="str">
            <v>Reserve for Statutory/Regulatory U</v>
          </cell>
          <cell r="E3908" t="str">
            <v>P_Electric Transmission Line MA</v>
          </cell>
          <cell r="G3908" t="str">
            <v>NONE</v>
          </cell>
          <cell r="H3908" t="str">
            <v>NONE</v>
          </cell>
          <cell r="O3908" t="str">
            <v>initiated</v>
          </cell>
          <cell r="R3908">
            <v>41464</v>
          </cell>
          <cell r="S3908" t="str">
            <v>holdeh</v>
          </cell>
          <cell r="U3908" t="str">
            <v xml:space="preserve">CMAX32SR - Opex Reserve - Reserve for Statutory/Regulatory Unidentified Specifics &amp; Schedule Changes_x000D_
</v>
          </cell>
          <cell r="V3908" t="str">
            <v xml:space="preserve">  </v>
          </cell>
          <cell r="W3908" t="str">
            <v xml:space="preserve">  </v>
          </cell>
          <cell r="X3908" t="str">
            <v>Asset Owner-Trans</v>
          </cell>
          <cell r="Y3908" t="str">
            <v>44605310T</v>
          </cell>
          <cell r="Z3908" t="str">
            <v>FRT5000 - FR Transmission Profit Center</v>
          </cell>
          <cell r="AA3908" t="str">
            <v>NONE</v>
          </cell>
          <cell r="AB3908" t="str">
            <v>COMPANY 5310 LEVEL TRANS FRT5000</v>
          </cell>
          <cell r="AC3908" t="str">
            <v>A0 C0 X0</v>
          </cell>
          <cell r="AE3908">
            <v>0</v>
          </cell>
        </row>
        <row r="3909">
          <cell r="A3909" t="str">
            <v>C050585</v>
          </cell>
          <cell r="B3909">
            <v>5310</v>
          </cell>
          <cell r="D3909" t="str">
            <v>Reserve for Asset Replacement Unid</v>
          </cell>
          <cell r="E3909" t="str">
            <v>P_Electric Transmission Line MA</v>
          </cell>
          <cell r="G3909" t="str">
            <v>NONE</v>
          </cell>
          <cell r="H3909" t="str">
            <v>NONE</v>
          </cell>
          <cell r="O3909" t="str">
            <v>initiated</v>
          </cell>
          <cell r="R3909">
            <v>41464</v>
          </cell>
          <cell r="S3909" t="str">
            <v>holdeh</v>
          </cell>
          <cell r="U3909" t="str">
            <v xml:space="preserve">CMAX33AC - COR Reserve - Reserve for Asset Replacement Unidentified Specifics &amp; Schedule Changes_x000D_
</v>
          </cell>
          <cell r="V3909" t="str">
            <v xml:space="preserve">  </v>
          </cell>
          <cell r="W3909" t="str">
            <v xml:space="preserve">  </v>
          </cell>
          <cell r="X3909" t="str">
            <v>Asset Owner-Trans</v>
          </cell>
          <cell r="Y3909" t="str">
            <v>44605310T</v>
          </cell>
          <cell r="Z3909" t="str">
            <v>FRT5000 - FR Transmission Profit Center</v>
          </cell>
          <cell r="AA3909" t="str">
            <v>NONE</v>
          </cell>
          <cell r="AB3909" t="str">
            <v>COMPANY 5310 LEVEL TRANS FRT5000</v>
          </cell>
          <cell r="AC3909" t="str">
            <v>A0 C0 X0</v>
          </cell>
          <cell r="AE3909">
            <v>0</v>
          </cell>
        </row>
        <row r="3910">
          <cell r="A3910" t="str">
            <v>C050586</v>
          </cell>
          <cell r="B3910">
            <v>5310</v>
          </cell>
          <cell r="D3910" t="str">
            <v>Reserve for System Capacity &amp; Perf</v>
          </cell>
          <cell r="E3910" t="str">
            <v>P_Electric Transmission Line MA</v>
          </cell>
          <cell r="G3910" t="str">
            <v>NONE</v>
          </cell>
          <cell r="H3910" t="str">
            <v>NONE</v>
          </cell>
          <cell r="O3910" t="str">
            <v>initiated</v>
          </cell>
          <cell r="R3910">
            <v>41464</v>
          </cell>
          <cell r="S3910" t="str">
            <v>holdeh</v>
          </cell>
          <cell r="U3910" t="str">
            <v xml:space="preserve">CMAX33SCP - COR Reserve - Reserve for System Capacity &amp; Performance Unidentified Specifics &amp; Schedule Changes_x000D_
</v>
          </cell>
          <cell r="V3910" t="str">
            <v xml:space="preserve">  </v>
          </cell>
          <cell r="W3910" t="str">
            <v xml:space="preserve">  </v>
          </cell>
          <cell r="X3910" t="str">
            <v>Asset Owner-Trans</v>
          </cell>
          <cell r="Y3910" t="str">
            <v>44605310T</v>
          </cell>
          <cell r="Z3910" t="str">
            <v>FRT5000 - FR Transmission Profit Center</v>
          </cell>
          <cell r="AA3910" t="str">
            <v>NONE</v>
          </cell>
          <cell r="AB3910" t="str">
            <v>COMPANY 5310 LEVEL TRANS FRT5000</v>
          </cell>
          <cell r="AC3910" t="str">
            <v>A0 C0 X0</v>
          </cell>
          <cell r="AE3910">
            <v>0</v>
          </cell>
        </row>
        <row r="3911">
          <cell r="A3911" t="str">
            <v>C050587</v>
          </cell>
          <cell r="B3911">
            <v>5310</v>
          </cell>
          <cell r="D3911" t="str">
            <v>Reserve for Statutory/Regulatory U</v>
          </cell>
          <cell r="E3911" t="str">
            <v>P_Electric Transmission Line MA</v>
          </cell>
          <cell r="G3911" t="str">
            <v>NONE</v>
          </cell>
          <cell r="H3911" t="str">
            <v>NONE</v>
          </cell>
          <cell r="O3911" t="str">
            <v>initiated</v>
          </cell>
          <cell r="R3911">
            <v>41464</v>
          </cell>
          <cell r="S3911" t="str">
            <v>holdeh</v>
          </cell>
          <cell r="U3911" t="str">
            <v xml:space="preserve">CMAX33SR - COR Reserve - Reserve for Statutory/Regulatory Unidentified Specifics &amp; Schedule Changes_x000D_
</v>
          </cell>
          <cell r="V3911" t="str">
            <v xml:space="preserve">  </v>
          </cell>
          <cell r="W3911" t="str">
            <v xml:space="preserve">  </v>
          </cell>
          <cell r="X3911" t="str">
            <v>Asset Owner-Trans</v>
          </cell>
          <cell r="Y3911" t="str">
            <v>44605310T</v>
          </cell>
          <cell r="Z3911" t="str">
            <v>FRT5000 - FR Transmission Profit Center</v>
          </cell>
          <cell r="AA3911" t="str">
            <v>NONE</v>
          </cell>
          <cell r="AB3911" t="str">
            <v>COMPANY 5310 LEVEL TRANS FRT5000</v>
          </cell>
          <cell r="AC3911" t="str">
            <v>A0 C0 X0</v>
          </cell>
          <cell r="AE3911">
            <v>0</v>
          </cell>
        </row>
        <row r="3912">
          <cell r="A3912" t="str">
            <v>C050617</v>
          </cell>
          <cell r="B3912">
            <v>5310</v>
          </cell>
          <cell r="D3912" t="str">
            <v>Mill St 912W75 - Recond South St.</v>
          </cell>
          <cell r="E3912" t="str">
            <v>P_Electric Distribution Line MA</v>
          </cell>
          <cell r="G3912" t="str">
            <v>13</v>
          </cell>
          <cell r="H3912" t="str">
            <v>&lt;Select a value&gt;</v>
          </cell>
          <cell r="I3912" t="str">
            <v>MOKEY, MICHAEL</v>
          </cell>
          <cell r="J3912" t="str">
            <v>System Capacity &amp; Performance</v>
          </cell>
          <cell r="K3912" t="str">
            <v>D_Non-REP LINE OTHER</v>
          </cell>
          <cell r="L3912" t="str">
            <v>Reliability - Dist</v>
          </cell>
          <cell r="M3912" t="str">
            <v>Specific</v>
          </cell>
          <cell r="O3912" t="str">
            <v>open</v>
          </cell>
          <cell r="R3912">
            <v>41465</v>
          </cell>
          <cell r="S3912" t="str">
            <v>henryj</v>
          </cell>
          <cell r="U3912" t="str">
            <v>In Halifax, install 1.08 miles of 3ph 1/0 AL Tree wire and miscellaneous OH Equipment from p.8 to p.48 South St.  Install 0.66 miles of 2ph 1/0 AL Tree wire and miscellaneous OH equipment from p.48 to p.71 South St.  Remove 3ph and 2ph #4 and #6 conductor</v>
          </cell>
          <cell r="V3912" t="str">
            <v xml:space="preserve">  </v>
          </cell>
          <cell r="W3912" t="str">
            <v xml:space="preserve">  </v>
          </cell>
          <cell r="X3912" t="str">
            <v>Asset Owner-Dist</v>
          </cell>
          <cell r="Y3912" t="str">
            <v>44655310E</v>
          </cell>
          <cell r="Z3912" t="str">
            <v>MAE1000 - MA Electric Distribution PC</v>
          </cell>
          <cell r="AA3912" t="str">
            <v>10-Jul-13</v>
          </cell>
          <cell r="AB3912" t="str">
            <v>MASS PLANT - MA 5310 - MAE1000</v>
          </cell>
          <cell r="AC3912" t="str">
            <v>A1 C0 X0</v>
          </cell>
          <cell r="AE3912">
            <v>1</v>
          </cell>
          <cell r="AF3912" t="str">
            <v>1</v>
          </cell>
          <cell r="AG3912">
            <v>41467</v>
          </cell>
          <cell r="AH3912">
            <v>350000</v>
          </cell>
        </row>
        <row r="3913">
          <cell r="A3913" t="str">
            <v>C050622</v>
          </cell>
          <cell r="B3913">
            <v>5310</v>
          </cell>
          <cell r="C3913" t="str">
            <v>Distribution - NE North</v>
          </cell>
          <cell r="D3913" t="str">
            <v>IRURD Briar Woods Estates..</v>
          </cell>
          <cell r="E3913" t="str">
            <v>P_Electric Distribution Line MA</v>
          </cell>
          <cell r="G3913" t="str">
            <v>36</v>
          </cell>
          <cell r="H3913" t="str">
            <v>17</v>
          </cell>
          <cell r="I3913" t="str">
            <v>Cerulli, John</v>
          </cell>
          <cell r="J3913" t="str">
            <v>Asset Condition</v>
          </cell>
          <cell r="K3913" t="str">
            <v>D_REP-URD Cable Replacements</v>
          </cell>
          <cell r="L3913" t="str">
            <v>Asset Replacement</v>
          </cell>
          <cell r="M3913" t="str">
            <v>Specific</v>
          </cell>
          <cell r="O3913" t="str">
            <v>open</v>
          </cell>
          <cell r="R3913">
            <v>41466</v>
          </cell>
          <cell r="S3913" t="str">
            <v>cerulj</v>
          </cell>
          <cell r="U3913" t="str">
            <v>Replace 1500' of URD at Briar Woods Estates in Williamstown, MA.</v>
          </cell>
          <cell r="V3913" t="str">
            <v xml:space="preserve">  </v>
          </cell>
          <cell r="W3913" t="str">
            <v xml:space="preserve">  </v>
          </cell>
          <cell r="X3913" t="str">
            <v>Asset Owner-Dist</v>
          </cell>
          <cell r="Y3913" t="str">
            <v>44655310E</v>
          </cell>
          <cell r="Z3913" t="str">
            <v>MAE1000 - MA Electric Distribution PC</v>
          </cell>
          <cell r="AA3913" t="str">
            <v>NONE</v>
          </cell>
          <cell r="AB3913" t="str">
            <v>MASS PLANT - MA 5310 - MAE1000</v>
          </cell>
          <cell r="AC3913" t="str">
            <v>A1 C0 X0</v>
          </cell>
          <cell r="AE3913">
            <v>1</v>
          </cell>
          <cell r="AF3913" t="str">
            <v>1</v>
          </cell>
          <cell r="AG3913">
            <v>41467</v>
          </cell>
          <cell r="AH3913">
            <v>300000</v>
          </cell>
        </row>
        <row r="3914">
          <cell r="A3914" t="str">
            <v>C050639</v>
          </cell>
          <cell r="B3914">
            <v>5310</v>
          </cell>
          <cell r="C3914" t="str">
            <v>Distribution - NE South</v>
          </cell>
          <cell r="D3914" t="str">
            <v>IRURD Forest Ridge</v>
          </cell>
          <cell r="E3914" t="str">
            <v>P_Electric Distribution Line MA</v>
          </cell>
          <cell r="G3914" t="str">
            <v>36</v>
          </cell>
          <cell r="H3914" t="str">
            <v>17</v>
          </cell>
          <cell r="I3914" t="str">
            <v>Cerulli, John</v>
          </cell>
          <cell r="J3914" t="str">
            <v>Asset Condition</v>
          </cell>
          <cell r="K3914" t="str">
            <v>D_REP-URD Cable Replacements</v>
          </cell>
          <cell r="L3914" t="str">
            <v>Asset Replacement</v>
          </cell>
          <cell r="M3914" t="str">
            <v>Specific</v>
          </cell>
          <cell r="O3914" t="str">
            <v>open</v>
          </cell>
          <cell r="R3914">
            <v>41466</v>
          </cell>
          <cell r="S3914" t="str">
            <v>cerulj</v>
          </cell>
          <cell r="U3914" t="str">
            <v>Inject 660' of direct buried radial URD cable at Forrest Ridge in Seekonk, MA.</v>
          </cell>
          <cell r="V3914" t="str">
            <v xml:space="preserve">  </v>
          </cell>
          <cell r="W3914" t="str">
            <v xml:space="preserve">  </v>
          </cell>
          <cell r="X3914" t="str">
            <v>Asset Owner-Dist</v>
          </cell>
          <cell r="Y3914" t="str">
            <v>44655310E</v>
          </cell>
          <cell r="Z3914" t="str">
            <v>MAE1000 - MA Electric Distribution PC</v>
          </cell>
          <cell r="AA3914" t="str">
            <v>NONE</v>
          </cell>
          <cell r="AB3914" t="str">
            <v>MASS PLANT - MA 5310 - MAE1000</v>
          </cell>
          <cell r="AC3914" t="str">
            <v>A1 C0 X0</v>
          </cell>
          <cell r="AE3914">
            <v>1</v>
          </cell>
          <cell r="AF3914" t="str">
            <v>1</v>
          </cell>
          <cell r="AG3914">
            <v>41467</v>
          </cell>
          <cell r="AH3914">
            <v>50000</v>
          </cell>
        </row>
        <row r="3915">
          <cell r="A3915" t="str">
            <v>C050645</v>
          </cell>
          <cell r="B3915">
            <v>5310</v>
          </cell>
          <cell r="D3915" t="str">
            <v>Spare Grounding Bank Transformer</v>
          </cell>
          <cell r="E3915" t="str">
            <v>P_Electric Distribution Sub MA</v>
          </cell>
          <cell r="G3915" t="str">
            <v>35</v>
          </cell>
          <cell r="H3915" t="str">
            <v>12</v>
          </cell>
          <cell r="I3915" t="str">
            <v>Duarte, Eileen</v>
          </cell>
          <cell r="J3915" t="str">
            <v>System Capacity &amp; Performance</v>
          </cell>
          <cell r="K3915" t="str">
            <v>D_Non-REP SUB OTHER</v>
          </cell>
          <cell r="L3915" t="str">
            <v>Reliability</v>
          </cell>
          <cell r="M3915" t="str">
            <v>Specific</v>
          </cell>
          <cell r="O3915" t="str">
            <v>open</v>
          </cell>
          <cell r="R3915">
            <v>41466</v>
          </cell>
          <cell r="S3915" t="str">
            <v>duarte</v>
          </cell>
          <cell r="U3915" t="str">
            <v>This is a spare transformer to provide coverage for the 23 kV transformer grounding banks at Read Street Station and Elmwood #7 Outdoor Station.</v>
          </cell>
          <cell r="V3915" t="str">
            <v>This is a spare transformer to provide coverage for the 23 kV transformer grounding banks at Read Street Station and Elmwood #7 Outdoor Station.</v>
          </cell>
          <cell r="W3915" t="str">
            <v xml:space="preserve">  </v>
          </cell>
          <cell r="X3915" t="str">
            <v>Asset Owner-Dist</v>
          </cell>
          <cell r="Y3915" t="str">
            <v>44655310E</v>
          </cell>
          <cell r="Z3915" t="str">
            <v>MAE1000 - MA Electric Distribution PC</v>
          </cell>
          <cell r="AA3915" t="str">
            <v>NONE</v>
          </cell>
          <cell r="AB3915" t="str">
            <v>SUB #9 READ STREET, ATTLEBORO</v>
          </cell>
          <cell r="AC3915" t="str">
            <v>A1 C0 X0</v>
          </cell>
          <cell r="AE3915">
            <v>2</v>
          </cell>
          <cell r="AF3915" t="str">
            <v>2</v>
          </cell>
          <cell r="AG3915">
            <v>41467</v>
          </cell>
          <cell r="AH3915">
            <v>200000</v>
          </cell>
        </row>
        <row r="3916">
          <cell r="A3916" t="str">
            <v>C050661</v>
          </cell>
          <cell r="B3916">
            <v>5310</v>
          </cell>
          <cell r="D3916" t="str">
            <v>DG Ware Rd Belchertown</v>
          </cell>
          <cell r="E3916" t="str">
            <v>P_Electric Distribution Line MA</v>
          </cell>
          <cell r="G3916" t="str">
            <v>49</v>
          </cell>
          <cell r="H3916" t="str">
            <v>15</v>
          </cell>
          <cell r="I3916" t="str">
            <v>HALL, THOMAS D</v>
          </cell>
          <cell r="J3916" t="str">
            <v>Statutory/Regulatory</v>
          </cell>
          <cell r="L3916" t="str">
            <v>Distributed Generation</v>
          </cell>
          <cell r="M3916" t="str">
            <v>Specific</v>
          </cell>
          <cell r="O3916" t="str">
            <v>open</v>
          </cell>
          <cell r="R3916">
            <v>41467</v>
          </cell>
          <cell r="S3916" t="str">
            <v>cleary</v>
          </cell>
          <cell r="U3916" t="str">
            <v>D line work to interconnect 1.3 MW of PV DG at 80 Ware Rd Belchertown MA fed by 509L2 circuit from Belchertown substation</v>
          </cell>
          <cell r="V3916" t="str">
            <v xml:space="preserve">  </v>
          </cell>
          <cell r="W3916" t="str">
            <v xml:space="preserve">  </v>
          </cell>
          <cell r="X3916" t="str">
            <v>Asset Owner-Dist</v>
          </cell>
          <cell r="Y3916" t="str">
            <v>44655310E</v>
          </cell>
          <cell r="Z3916" t="str">
            <v>MAE1000 - MA Electric Distribution PC</v>
          </cell>
          <cell r="AA3916" t="str">
            <v>NONE</v>
          </cell>
          <cell r="AB3916" t="str">
            <v>MASS PLANT - MA 5310 - MAE1000</v>
          </cell>
          <cell r="AC3916" t="str">
            <v>A2 C0 X0</v>
          </cell>
          <cell r="AE3916">
            <v>1</v>
          </cell>
          <cell r="AF3916" t="str">
            <v>1</v>
          </cell>
          <cell r="AG3916">
            <v>41473</v>
          </cell>
          <cell r="AH3916">
            <v>-22690</v>
          </cell>
        </row>
        <row r="3917">
          <cell r="A3917" t="str">
            <v>C050677</v>
          </cell>
          <cell r="B3917">
            <v>5310</v>
          </cell>
          <cell r="C3917" t="str">
            <v>Distribution - NE North</v>
          </cell>
          <cell r="D3917" t="str">
            <v>IRURD Gristmill Estates III</v>
          </cell>
          <cell r="E3917" t="str">
            <v>P_Electric Distribution Line MA</v>
          </cell>
          <cell r="F3917" t="str">
            <v>USSC-13-324</v>
          </cell>
          <cell r="G3917" t="str">
            <v>36</v>
          </cell>
          <cell r="H3917" t="str">
            <v>17</v>
          </cell>
          <cell r="I3917" t="str">
            <v>PATTERSON, JAMES</v>
          </cell>
          <cell r="J3917" t="str">
            <v>Asset Condition</v>
          </cell>
          <cell r="K3917" t="str">
            <v>D_REP-URD Cable Replacements</v>
          </cell>
          <cell r="L3917" t="str">
            <v>Asset Replacement</v>
          </cell>
          <cell r="M3917" t="str">
            <v>Specific</v>
          </cell>
          <cell r="O3917" t="str">
            <v>open</v>
          </cell>
          <cell r="R3917">
            <v>41470</v>
          </cell>
          <cell r="S3917" t="str">
            <v>cerulj</v>
          </cell>
          <cell r="U3917" t="str">
            <v>Inject 34,800' of direct buried URD cable at Gristmill Estates in Marlborough.</v>
          </cell>
          <cell r="V3917" t="str">
            <v>Injection includes connected Carisbrook 2 URD.</v>
          </cell>
          <cell r="W3917" t="str">
            <v xml:space="preserve">  </v>
          </cell>
          <cell r="X3917" t="str">
            <v>Asset Owner-Dist</v>
          </cell>
          <cell r="Y3917" t="str">
            <v>44655310E</v>
          </cell>
          <cell r="Z3917" t="str">
            <v>MAE1000 - MA Electric Distribution PC</v>
          </cell>
          <cell r="AA3917" t="str">
            <v>NONE</v>
          </cell>
          <cell r="AB3917" t="str">
            <v>MASS PLANT - MA 5310 - MAE1000</v>
          </cell>
          <cell r="AC3917" t="str">
            <v>A1 C0 X0</v>
          </cell>
          <cell r="AE3917">
            <v>3</v>
          </cell>
          <cell r="AF3917" t="str">
            <v>3</v>
          </cell>
          <cell r="AG3917">
            <v>41612</v>
          </cell>
          <cell r="AH3917">
            <v>700000</v>
          </cell>
          <cell r="AI3917" t="str">
            <v>1.10</v>
          </cell>
          <cell r="AJ3917" t="str">
            <v>.90</v>
          </cell>
        </row>
        <row r="3918">
          <cell r="A3918" t="str">
            <v>C050683</v>
          </cell>
          <cell r="B3918">
            <v>5310</v>
          </cell>
          <cell r="C3918" t="str">
            <v>Distribution - NE North</v>
          </cell>
          <cell r="D3918" t="str">
            <v>IRURD Olympic Village</v>
          </cell>
          <cell r="E3918" t="str">
            <v>P_Electric Distribution Line MA</v>
          </cell>
          <cell r="G3918" t="str">
            <v>36</v>
          </cell>
          <cell r="H3918" t="str">
            <v>17</v>
          </cell>
          <cell r="I3918" t="str">
            <v>Cerulli, John</v>
          </cell>
          <cell r="J3918" t="str">
            <v>Asset Condition</v>
          </cell>
          <cell r="K3918" t="str">
            <v>D_REP-URD Cable Replacements</v>
          </cell>
          <cell r="L3918" t="str">
            <v>Asset Replacement</v>
          </cell>
          <cell r="M3918" t="str">
            <v>Specific</v>
          </cell>
          <cell r="O3918" t="str">
            <v>open</v>
          </cell>
          <cell r="R3918">
            <v>41470</v>
          </cell>
          <cell r="S3918" t="str">
            <v>cerulj</v>
          </cell>
          <cell r="U3918" t="str">
            <v>Inject 4600' of direct buried URD cable at Olympic Village in Methuen, MA.</v>
          </cell>
          <cell r="V3918" t="str">
            <v xml:space="preserve">  </v>
          </cell>
          <cell r="W3918" t="str">
            <v xml:space="preserve">  </v>
          </cell>
          <cell r="X3918" t="str">
            <v>Asset Owner-Dist</v>
          </cell>
          <cell r="Y3918" t="str">
            <v>44655310E</v>
          </cell>
          <cell r="Z3918" t="str">
            <v>MAE1000 - MA Electric Distribution PC</v>
          </cell>
          <cell r="AA3918" t="str">
            <v>NONE</v>
          </cell>
          <cell r="AB3918" t="str">
            <v>MASS PLANT - MA 5310 - MAE1000</v>
          </cell>
          <cell r="AC3918" t="str">
            <v>A1 C0 X0</v>
          </cell>
          <cell r="AE3918">
            <v>1</v>
          </cell>
          <cell r="AF3918" t="str">
            <v>1</v>
          </cell>
          <cell r="AG3918">
            <v>41477</v>
          </cell>
          <cell r="AH3918">
            <v>300000</v>
          </cell>
        </row>
        <row r="3919">
          <cell r="A3919" t="str">
            <v>C050686</v>
          </cell>
          <cell r="B3919">
            <v>5310</v>
          </cell>
          <cell r="C3919" t="str">
            <v>Distribution - NE North</v>
          </cell>
          <cell r="D3919" t="str">
            <v>IRURD Vinnin Square</v>
          </cell>
          <cell r="E3919" t="str">
            <v>P_Electric Distribution Line MA</v>
          </cell>
          <cell r="G3919" t="str">
            <v>36</v>
          </cell>
          <cell r="H3919" t="str">
            <v>17</v>
          </cell>
          <cell r="I3919" t="str">
            <v>Cerulli, John</v>
          </cell>
          <cell r="J3919" t="str">
            <v>Asset Condition</v>
          </cell>
          <cell r="K3919" t="str">
            <v>D_REP-URD Cable Replacements</v>
          </cell>
          <cell r="L3919" t="str">
            <v>Asset Replacement</v>
          </cell>
          <cell r="M3919" t="str">
            <v>Specific</v>
          </cell>
          <cell r="O3919" t="str">
            <v>open</v>
          </cell>
          <cell r="R3919">
            <v>41470</v>
          </cell>
          <cell r="S3919" t="str">
            <v>cerulj</v>
          </cell>
          <cell r="U3919" t="str">
            <v>Inject 6000' of three-phase and 2000' of single-phase direct-buried URD cable at Vinnin Square URD in Salem, MA.</v>
          </cell>
          <cell r="V3919" t="str">
            <v>Does not include Vinnin Square III which appears to be in conduit off of poles 3976-2 and 3976-3 Loring Towers Road.</v>
          </cell>
          <cell r="W3919" t="str">
            <v xml:space="preserve">  </v>
          </cell>
          <cell r="X3919" t="str">
            <v>Asset Owner-Dist</v>
          </cell>
          <cell r="Y3919" t="str">
            <v>44655310E</v>
          </cell>
          <cell r="Z3919" t="str">
            <v>MAE1000 - MA Electric Distribution PC</v>
          </cell>
          <cell r="AA3919" t="str">
            <v>NONE</v>
          </cell>
          <cell r="AB3919" t="str">
            <v>MASS PLANT - MA 5310 - MAE1000</v>
          </cell>
          <cell r="AC3919" t="str">
            <v>A1 C0 X0</v>
          </cell>
          <cell r="AE3919">
            <v>1</v>
          </cell>
          <cell r="AF3919" t="str">
            <v>1</v>
          </cell>
          <cell r="AG3919">
            <v>41477</v>
          </cell>
          <cell r="AH3919">
            <v>650000</v>
          </cell>
        </row>
        <row r="3920">
          <cell r="A3920" t="str">
            <v>C050747</v>
          </cell>
          <cell r="B3920">
            <v>5310</v>
          </cell>
          <cell r="D3920" t="str">
            <v>BEV14_Replace Material Lift</v>
          </cell>
          <cell r="E3920" t="str">
            <v>P_FAC Electric Capital MA</v>
          </cell>
          <cell r="G3920" t="str">
            <v>NONE</v>
          </cell>
          <cell r="H3920" t="str">
            <v>NONE</v>
          </cell>
          <cell r="M3920" t="str">
            <v>Specific</v>
          </cell>
          <cell r="O3920" t="str">
            <v>open</v>
          </cell>
          <cell r="R3920">
            <v>41472</v>
          </cell>
          <cell r="S3920" t="str">
            <v>mateikia</v>
          </cell>
          <cell r="U3920" t="str">
            <v xml:space="preserve">Replace existing material lift. </v>
          </cell>
          <cell r="V3920" t="str">
            <v>44 River St. Beverly, MA 01915</v>
          </cell>
          <cell r="W3920" t="str">
            <v xml:space="preserve">  </v>
          </cell>
          <cell r="X3920" t="str">
            <v>Facilities Mgmt</v>
          </cell>
          <cell r="Y3920" t="str">
            <v>37005310E</v>
          </cell>
          <cell r="Z3920" t="str">
            <v>MAE1000 - MA Electric Distribution PC</v>
          </cell>
          <cell r="AA3920" t="str">
            <v>NONE</v>
          </cell>
          <cell r="AB3920" t="str">
            <v>DISTRIBUTION BLDG - RIVER STREET, B</v>
          </cell>
          <cell r="AC3920" t="str">
            <v>A1 C0 X0</v>
          </cell>
          <cell r="AE3920">
            <v>1</v>
          </cell>
          <cell r="AF3920" t="str">
            <v>1</v>
          </cell>
          <cell r="AG3920">
            <v>41472</v>
          </cell>
          <cell r="AH3920">
            <v>55000</v>
          </cell>
        </row>
        <row r="3921">
          <cell r="A3921" t="str">
            <v>C050748</v>
          </cell>
          <cell r="B3921">
            <v>5310</v>
          </cell>
          <cell r="D3921" t="str">
            <v xml:space="preserve">SUT14_Road Crossing &amp; Fence Move </v>
          </cell>
          <cell r="E3921" t="str">
            <v>P_FAC Electric Capital MA</v>
          </cell>
          <cell r="G3921" t="str">
            <v>NONE</v>
          </cell>
          <cell r="H3921" t="str">
            <v>NONE</v>
          </cell>
          <cell r="M3921" t="str">
            <v>Specific</v>
          </cell>
          <cell r="O3921" t="str">
            <v>open</v>
          </cell>
          <cell r="R3921">
            <v>41472</v>
          </cell>
          <cell r="S3921" t="str">
            <v>mateikia</v>
          </cell>
          <cell r="U3921" t="str">
            <v>Excavate and expose existing 24" Kinder Morgan gas pipe to increase load rating. Work to be completed by Kinder Morgan contractor PL Serve. Relocate existing NG fence on property to gas easement in order to eliminate traffic or storage possibilities on to</v>
          </cell>
          <cell r="V3921" t="str">
            <v>1152A Main St. Whitinsville, MA 01588 - suite 2 (fleet and depot building).</v>
          </cell>
          <cell r="W3921" t="str">
            <v xml:space="preserve">  </v>
          </cell>
          <cell r="X3921" t="str">
            <v>Facilities Mgmt</v>
          </cell>
          <cell r="Y3921" t="str">
            <v>37005310E</v>
          </cell>
          <cell r="Z3921" t="str">
            <v>MAE1000 - MA Electric Distribution PC</v>
          </cell>
          <cell r="AA3921" t="str">
            <v>NONE</v>
          </cell>
          <cell r="AB3921" t="str">
            <v>CONSOLIDATED WAREHSE FCLTY NORTHBRD</v>
          </cell>
          <cell r="AC3921" t="str">
            <v>A1 C0 X0</v>
          </cell>
          <cell r="AE3921">
            <v>1</v>
          </cell>
          <cell r="AF3921" t="str">
            <v>1</v>
          </cell>
          <cell r="AG3921">
            <v>41472</v>
          </cell>
          <cell r="AH3921">
            <v>162165</v>
          </cell>
        </row>
        <row r="3922">
          <cell r="A3922" t="str">
            <v>C050781</v>
          </cell>
          <cell r="B3922">
            <v>5310</v>
          </cell>
          <cell r="C3922" t="str">
            <v>Distribution - NE South</v>
          </cell>
          <cell r="D3922" t="str">
            <v>IRURD Vazza Properties</v>
          </cell>
          <cell r="E3922" t="str">
            <v>P_Electric Distribution Line MA</v>
          </cell>
          <cell r="G3922" t="str">
            <v>36</v>
          </cell>
          <cell r="H3922" t="str">
            <v>17</v>
          </cell>
          <cell r="I3922" t="str">
            <v>Cerulli, John</v>
          </cell>
          <cell r="J3922" t="str">
            <v>Asset Condition</v>
          </cell>
          <cell r="K3922" t="str">
            <v>D_REP-URD Cable Replacements</v>
          </cell>
          <cell r="L3922" t="str">
            <v>Asset Replacement</v>
          </cell>
          <cell r="M3922" t="str">
            <v>Specific</v>
          </cell>
          <cell r="O3922" t="str">
            <v>open</v>
          </cell>
          <cell r="R3922">
            <v>41473</v>
          </cell>
          <cell r="S3922" t="str">
            <v>cerulj</v>
          </cell>
          <cell r="U3922" t="str">
            <v>Inject 3600' of three-phase and 500' of single-phase direct-buried URD cable at Vazza Properties in Marlborough, MA.</v>
          </cell>
          <cell r="V3922" t="str">
            <v>Includes injection of nearby Thomas Stove Farm URD.</v>
          </cell>
          <cell r="W3922" t="str">
            <v xml:space="preserve">  </v>
          </cell>
          <cell r="X3922" t="str">
            <v>Asset Owner-Dist</v>
          </cell>
          <cell r="Y3922" t="str">
            <v>44655310E</v>
          </cell>
          <cell r="Z3922" t="str">
            <v>MAE1000 - MA Electric Distribution PC</v>
          </cell>
          <cell r="AA3922" t="str">
            <v>NONE</v>
          </cell>
          <cell r="AB3922" t="str">
            <v>MASS PLANT - MA 5310 - MAE1000</v>
          </cell>
          <cell r="AC3922" t="str">
            <v>A1 C0 X0</v>
          </cell>
          <cell r="AE3922">
            <v>1</v>
          </cell>
          <cell r="AF3922" t="str">
            <v>1</v>
          </cell>
          <cell r="AG3922">
            <v>41477</v>
          </cell>
          <cell r="AH3922">
            <v>400000</v>
          </cell>
        </row>
        <row r="3923">
          <cell r="A3923" t="str">
            <v>C050820</v>
          </cell>
          <cell r="B3923">
            <v>5310</v>
          </cell>
          <cell r="D3923" t="str">
            <v xml:space="preserve">BEV14_Garage &amp; Demo Work </v>
          </cell>
          <cell r="E3923" t="str">
            <v>P_FAC Electric Capital MA</v>
          </cell>
          <cell r="G3923" t="str">
            <v>NONE</v>
          </cell>
          <cell r="H3923" t="str">
            <v>NONE</v>
          </cell>
          <cell r="M3923" t="str">
            <v>Specific</v>
          </cell>
          <cell r="O3923" t="str">
            <v>open</v>
          </cell>
          <cell r="R3923">
            <v>41477</v>
          </cell>
          <cell r="S3923" t="str">
            <v>mateikia</v>
          </cell>
          <cell r="U3923" t="str">
            <v xml:space="preserve">Buildout of Electric Garage for Fleet Services and work associated with the Demo project affecting the electric property. Work includes some pavement, restoration areas, drain lines, building repairs at connection, and electrical work. </v>
          </cell>
          <cell r="V3923" t="str">
            <v>44 River St. Beverly MA 01915</v>
          </cell>
          <cell r="W3923" t="str">
            <v xml:space="preserve">  </v>
          </cell>
          <cell r="X3923" t="str">
            <v>Facilities Mgmt</v>
          </cell>
          <cell r="Y3923" t="str">
            <v>37005310E</v>
          </cell>
          <cell r="Z3923" t="str">
            <v>MAE1000 - MA Electric Distribution PC</v>
          </cell>
          <cell r="AA3923" t="str">
            <v>NONE</v>
          </cell>
          <cell r="AB3923" t="str">
            <v>DISTRIBUTION BLDG - RIVER STREET, B</v>
          </cell>
          <cell r="AC3923" t="str">
            <v>A1 C0 X0</v>
          </cell>
          <cell r="AE3923">
            <v>1</v>
          </cell>
          <cell r="AF3923" t="str">
            <v>1</v>
          </cell>
          <cell r="AG3923">
            <v>41477</v>
          </cell>
          <cell r="AH3923">
            <v>471601</v>
          </cell>
        </row>
        <row r="3924">
          <cell r="A3924" t="str">
            <v>C050837</v>
          </cell>
          <cell r="B3924">
            <v>5310</v>
          </cell>
          <cell r="D3924" t="str">
            <v>DOT-#600220 Rte 1A Rebuild, Beverly</v>
          </cell>
          <cell r="E3924" t="str">
            <v>P_Electric Distribution Line MA</v>
          </cell>
          <cell r="G3924" t="str">
            <v>49</v>
          </cell>
          <cell r="H3924" t="str">
            <v>11</v>
          </cell>
          <cell r="I3924" t="str">
            <v>WYMAN, ANNE</v>
          </cell>
          <cell r="J3924" t="str">
            <v>Statutory/Regulatory</v>
          </cell>
          <cell r="K3924" t="str">
            <v>D_Non-REP LINE OTHER</v>
          </cell>
          <cell r="L3924" t="str">
            <v>Public Requirements</v>
          </cell>
          <cell r="M3924" t="str">
            <v>Specific</v>
          </cell>
          <cell r="O3924" t="str">
            <v>open</v>
          </cell>
          <cell r="R3924">
            <v>41478</v>
          </cell>
          <cell r="S3924" t="str">
            <v>wymana</v>
          </cell>
          <cell r="U3924" t="str">
            <v>Pre-Engineering for work related to MHD#600220 - Route 1A Rebuild in Beverly.  Current ad date 3/1/14.</v>
          </cell>
          <cell r="V3924" t="str">
            <v xml:space="preserve">  </v>
          </cell>
          <cell r="W3924" t="str">
            <v xml:space="preserve">  </v>
          </cell>
          <cell r="X3924" t="str">
            <v>Program Management</v>
          </cell>
          <cell r="Y3924" t="str">
            <v>60105310E</v>
          </cell>
          <cell r="Z3924" t="str">
            <v>MAE1000 - MA Electric Distribution PC</v>
          </cell>
          <cell r="AA3924" t="str">
            <v>NONE</v>
          </cell>
          <cell r="AB3924" t="str">
            <v>MASS PLANT - MA 5310 - MAE1000</v>
          </cell>
          <cell r="AC3924" t="str">
            <v>A3 C0 X0</v>
          </cell>
          <cell r="AE3924">
            <v>1</v>
          </cell>
          <cell r="AF3924" t="str">
            <v>1</v>
          </cell>
          <cell r="AG3924">
            <v>41487</v>
          </cell>
          <cell r="AH3924">
            <v>15000</v>
          </cell>
        </row>
        <row r="3925">
          <cell r="A3925" t="str">
            <v>C050838</v>
          </cell>
          <cell r="B3925">
            <v>5310</v>
          </cell>
          <cell r="D3925" t="str">
            <v>Madbrook Rd Solar Site, N Brookfiel</v>
          </cell>
          <cell r="E3925" t="str">
            <v>P_Electric Distribution Line MA</v>
          </cell>
          <cell r="G3925" t="str">
            <v>49</v>
          </cell>
          <cell r="H3925" t="str">
            <v>16</v>
          </cell>
          <cell r="I3925" t="str">
            <v>PATTERSON, JAMES</v>
          </cell>
          <cell r="J3925" t="str">
            <v>Statutory/Regulatory</v>
          </cell>
          <cell r="K3925" t="str">
            <v>D_Non-REP LINE OTHER</v>
          </cell>
          <cell r="L3925" t="str">
            <v>New Business - Commercial</v>
          </cell>
          <cell r="M3925" t="str">
            <v>Specific</v>
          </cell>
          <cell r="O3925" t="str">
            <v>open</v>
          </cell>
          <cell r="R3925">
            <v>41478</v>
          </cell>
          <cell r="S3925" t="str">
            <v>jeffem</v>
          </cell>
          <cell r="U3925" t="str">
            <v>New commercial with solar site.  Installing a loadbreak, recloser and primary metering, as well as a replacing cap banks.  Est Cost is $135K, this request is for $15K preliminary design.  Full scope &amp; costs to be updated upon design complete.  See WR 1533</v>
          </cell>
          <cell r="V3925" t="str">
            <v>Sanction from $15K to $150K from Julie Spaziano. Document attached details on the justification and scope tab.</v>
          </cell>
          <cell r="W3925" t="str">
            <v xml:space="preserve">  </v>
          </cell>
          <cell r="X3925" t="str">
            <v>Asset Owner-Dist</v>
          </cell>
          <cell r="Y3925" t="str">
            <v>44655310E</v>
          </cell>
          <cell r="Z3925" t="str">
            <v>MAE1000 - MA Electric Distribution PC</v>
          </cell>
          <cell r="AA3925" t="str">
            <v>NONE</v>
          </cell>
          <cell r="AB3925" t="str">
            <v>MASS PLANT - MA 5310 - MAE1000</v>
          </cell>
          <cell r="AC3925" t="str">
            <v>A1 C0 X0</v>
          </cell>
          <cell r="AE3925">
            <v>2</v>
          </cell>
          <cell r="AF3925" t="str">
            <v>2</v>
          </cell>
          <cell r="AG3925">
            <v>41705</v>
          </cell>
          <cell r="AH3925">
            <v>150000</v>
          </cell>
        </row>
        <row r="3926">
          <cell r="A3926" t="str">
            <v>C050839</v>
          </cell>
          <cell r="B3926">
            <v>5310</v>
          </cell>
          <cell r="D3926" t="str">
            <v>Deer Common Estates URD Scituate MA</v>
          </cell>
          <cell r="E3926" t="str">
            <v>P_Electric Distribution Line MA</v>
          </cell>
          <cell r="G3926" t="str">
            <v>49</v>
          </cell>
          <cell r="H3926" t="str">
            <v>16</v>
          </cell>
          <cell r="I3926" t="str">
            <v>PATTERSON, JAMES</v>
          </cell>
          <cell r="J3926" t="str">
            <v>Statutory/Regulatory</v>
          </cell>
          <cell r="K3926" t="str">
            <v>D_Non-REP LINE OTHER</v>
          </cell>
          <cell r="L3926" t="str">
            <v>New Business - Commercial</v>
          </cell>
          <cell r="M3926" t="str">
            <v>Specific</v>
          </cell>
          <cell r="O3926" t="str">
            <v>open</v>
          </cell>
          <cell r="R3926">
            <v>41478</v>
          </cell>
          <cell r="S3926" t="str">
            <v>jeffem</v>
          </cell>
          <cell r="U3926" t="str">
            <v>Line extention to service new URD, Deer Common Estates.  1400 ft of spacer, reconductor with 477 spcr cable and split up load to relieve 140+30 amps on Aph and better balance Feeder.  Est Cost is $120K, this request is for $15K preliminary design.  Full s</v>
          </cell>
          <cell r="V3926" t="str">
            <v xml:space="preserve">  </v>
          </cell>
          <cell r="W3926" t="str">
            <v xml:space="preserve">  </v>
          </cell>
          <cell r="X3926" t="str">
            <v>Asset Owner-Dist</v>
          </cell>
          <cell r="Y3926" t="str">
            <v>44655310E</v>
          </cell>
          <cell r="Z3926" t="str">
            <v>MAE1000 - MA Electric Distribution PC</v>
          </cell>
          <cell r="AA3926" t="str">
            <v>NONE</v>
          </cell>
          <cell r="AB3926" t="str">
            <v>MASS PLANT - MA 5310 - MAE1000</v>
          </cell>
          <cell r="AC3926" t="str">
            <v>A1 C0 X1</v>
          </cell>
          <cell r="AE3926">
            <v>1</v>
          </cell>
          <cell r="AF3926" t="str">
            <v>1</v>
          </cell>
          <cell r="AG3926">
            <v>41487</v>
          </cell>
          <cell r="AH3926">
            <v>15000</v>
          </cell>
        </row>
        <row r="3927">
          <cell r="A3927" t="str">
            <v>C050857</v>
          </cell>
          <cell r="B3927">
            <v>5310</v>
          </cell>
          <cell r="C3927" t="str">
            <v>Distribution - NE North</v>
          </cell>
          <cell r="D3927" t="str">
            <v>IRURD Crooked Lane</v>
          </cell>
          <cell r="E3927" t="str">
            <v>P_Electric Distribution Line MA</v>
          </cell>
          <cell r="G3927" t="str">
            <v>36</v>
          </cell>
          <cell r="H3927" t="str">
            <v>17</v>
          </cell>
          <cell r="I3927" t="str">
            <v>Cerulli, John</v>
          </cell>
          <cell r="J3927" t="str">
            <v>Asset Condition</v>
          </cell>
          <cell r="K3927" t="str">
            <v>D_REP-URD Cable Replacements</v>
          </cell>
          <cell r="L3927" t="str">
            <v>Asset Replacement</v>
          </cell>
          <cell r="M3927" t="str">
            <v>Specific</v>
          </cell>
          <cell r="O3927" t="str">
            <v>open</v>
          </cell>
          <cell r="R3927">
            <v>41479</v>
          </cell>
          <cell r="S3927" t="str">
            <v>cerulj</v>
          </cell>
          <cell r="U3927" t="str">
            <v>Inject 3800' of direct-buried URD cable at Crooked Lane in Manchester and replace cables that can not be injected.</v>
          </cell>
          <cell r="V3927" t="str">
            <v>Project includes the removal of four OFCs located within the URD.</v>
          </cell>
          <cell r="W3927" t="str">
            <v xml:space="preserve">  </v>
          </cell>
          <cell r="X3927" t="str">
            <v>Asset Owner-Dist</v>
          </cell>
          <cell r="Y3927" t="str">
            <v>44655310E</v>
          </cell>
          <cell r="Z3927" t="str">
            <v>MAE1000 - MA Electric Distribution PC</v>
          </cell>
          <cell r="AA3927" t="str">
            <v>NONE</v>
          </cell>
          <cell r="AB3927" t="str">
            <v>MASS PLANT - MA 5310 - MAE1000</v>
          </cell>
          <cell r="AC3927" t="str">
            <v>A1 C0 X0</v>
          </cell>
          <cell r="AE3927">
            <v>1</v>
          </cell>
          <cell r="AF3927" t="str">
            <v>1</v>
          </cell>
          <cell r="AG3927">
            <v>41487</v>
          </cell>
          <cell r="AH3927">
            <v>380000</v>
          </cell>
        </row>
        <row r="3928">
          <cell r="A3928" t="str">
            <v>C050938</v>
          </cell>
          <cell r="B3928">
            <v>5310</v>
          </cell>
          <cell r="D3928" t="str">
            <v>Grafton 304W1 Upton Rd. Balance</v>
          </cell>
          <cell r="E3928" t="str">
            <v>P_Electric Distribution Line MA</v>
          </cell>
          <cell r="G3928" t="str">
            <v>24</v>
          </cell>
          <cell r="H3928" t="str">
            <v>11</v>
          </cell>
          <cell r="I3928" t="str">
            <v>WALSH, NATHAN</v>
          </cell>
          <cell r="J3928" t="str">
            <v>System Capacity &amp; Performance</v>
          </cell>
          <cell r="K3928" t="str">
            <v>D_Non-REP LINE OTHER</v>
          </cell>
          <cell r="L3928" t="str">
            <v>Load Relief</v>
          </cell>
          <cell r="M3928" t="str">
            <v>Specific</v>
          </cell>
          <cell r="O3928" t="str">
            <v>open</v>
          </cell>
          <cell r="R3928">
            <v>41480</v>
          </cell>
          <cell r="S3928" t="str">
            <v>walshn</v>
          </cell>
          <cell r="U3928" t="str">
            <v xml:space="preserve">  </v>
          </cell>
          <cell r="V3928" t="str">
            <v xml:space="preserve">  </v>
          </cell>
          <cell r="W3928" t="str">
            <v xml:space="preserve">  </v>
          </cell>
          <cell r="X3928" t="str">
            <v>Asset Owner-Dist</v>
          </cell>
          <cell r="Y3928" t="str">
            <v>44655310E</v>
          </cell>
          <cell r="Z3928" t="str">
            <v>MAE1000 - MA Electric Distribution PC</v>
          </cell>
          <cell r="AA3928" t="str">
            <v>NONE</v>
          </cell>
          <cell r="AB3928" t="str">
            <v>MASS PLANT - MA 5310 - MAE1000</v>
          </cell>
          <cell r="AC3928" t="str">
            <v>A1 C0 X0</v>
          </cell>
          <cell r="AE3928">
            <v>1</v>
          </cell>
          <cell r="AF3928" t="str">
            <v>1</v>
          </cell>
          <cell r="AG3928">
            <v>41487</v>
          </cell>
          <cell r="AH3928">
            <v>647400</v>
          </cell>
        </row>
        <row r="3929">
          <cell r="A3929" t="str">
            <v>C050940</v>
          </cell>
          <cell r="B3929">
            <v>5310</v>
          </cell>
          <cell r="D3929" t="str">
            <v>BRK14_Storm Room Audio-Visual syst.</v>
          </cell>
          <cell r="E3929" t="str">
            <v>P_FAC Electric Capital MA</v>
          </cell>
          <cell r="G3929" t="str">
            <v>NONE</v>
          </cell>
          <cell r="H3929" t="str">
            <v>NONE</v>
          </cell>
          <cell r="M3929" t="str">
            <v>Specific</v>
          </cell>
          <cell r="O3929" t="str">
            <v>open</v>
          </cell>
          <cell r="R3929">
            <v>41480</v>
          </cell>
          <cell r="S3929" t="str">
            <v>mateikia</v>
          </cell>
          <cell r="U3929" t="str">
            <v xml:space="preserve">Purchase and install audio and video equipment for the (2) Storm Rooms and (1) Supervision Room at the Brockton Ashland St. Location. </v>
          </cell>
          <cell r="V3929" t="str">
            <v>100 East Ashland St. Brockton, MA 02301</v>
          </cell>
          <cell r="W3929" t="str">
            <v xml:space="preserve">  </v>
          </cell>
          <cell r="X3929" t="str">
            <v>Facilities Mgmt</v>
          </cell>
          <cell r="Y3929" t="str">
            <v>37005310E</v>
          </cell>
          <cell r="Z3929" t="str">
            <v>MAE1000 - MA Electric Distribution PC</v>
          </cell>
          <cell r="AA3929" t="str">
            <v>NONE</v>
          </cell>
          <cell r="AB3929" t="str">
            <v>MULBERRY STREET OPERATIONS BUILDING</v>
          </cell>
          <cell r="AC3929" t="str">
            <v>A1 C0 X0</v>
          </cell>
          <cell r="AE3929">
            <v>1</v>
          </cell>
          <cell r="AF3929" t="str">
            <v>1</v>
          </cell>
          <cell r="AG3929">
            <v>41480</v>
          </cell>
          <cell r="AH3929">
            <v>47337</v>
          </cell>
        </row>
        <row r="3930">
          <cell r="A3930" t="str">
            <v>C050943</v>
          </cell>
          <cell r="B3930">
            <v>5310</v>
          </cell>
          <cell r="D3930" t="str">
            <v>BRK14_Enclosing E&amp;W Canopies</v>
          </cell>
          <cell r="E3930" t="str">
            <v>P_FAC Electric Capital MA</v>
          </cell>
          <cell r="G3930" t="str">
            <v>NONE</v>
          </cell>
          <cell r="H3930" t="str">
            <v>NONE</v>
          </cell>
          <cell r="M3930" t="str">
            <v>Specific</v>
          </cell>
          <cell r="O3930" t="str">
            <v>open</v>
          </cell>
          <cell r="R3930">
            <v>41480</v>
          </cell>
          <cell r="S3930" t="str">
            <v>mateikia</v>
          </cell>
          <cell r="U3930" t="str">
            <v xml:space="preserve">Enclose two sides of the parking canopy structure. </v>
          </cell>
          <cell r="V3930" t="str">
            <v xml:space="preserve">161 Mulberry St. Brockton, MA 02301 - garage. </v>
          </cell>
          <cell r="W3930" t="str">
            <v xml:space="preserve">  </v>
          </cell>
          <cell r="X3930" t="str">
            <v>Facilities Mgmt</v>
          </cell>
          <cell r="Y3930" t="str">
            <v>37005310E</v>
          </cell>
          <cell r="Z3930" t="str">
            <v>MAE1000 - MA Electric Distribution PC</v>
          </cell>
          <cell r="AA3930" t="str">
            <v>NONE</v>
          </cell>
          <cell r="AB3930" t="str">
            <v>MULBERRY STREET GARAGE BUILDING, BR</v>
          </cell>
          <cell r="AC3930" t="str">
            <v>A1 C0 X0</v>
          </cell>
          <cell r="AE3930">
            <v>1</v>
          </cell>
          <cell r="AF3930" t="str">
            <v>1</v>
          </cell>
          <cell r="AG3930">
            <v>41480</v>
          </cell>
          <cell r="AH3930">
            <v>399000</v>
          </cell>
        </row>
        <row r="3931">
          <cell r="A3931" t="str">
            <v>C050960</v>
          </cell>
          <cell r="B3931">
            <v>5310</v>
          </cell>
          <cell r="D3931" t="str">
            <v>TEW14_Site Utility Improvements</v>
          </cell>
          <cell r="E3931" t="str">
            <v>P_FAC Electric Capital MA</v>
          </cell>
          <cell r="G3931" t="str">
            <v>NONE</v>
          </cell>
          <cell r="H3931" t="str">
            <v>NONE</v>
          </cell>
          <cell r="I3931" t="str">
            <v>BURNS, PATRICK</v>
          </cell>
          <cell r="M3931" t="str">
            <v>Specific</v>
          </cell>
          <cell r="O3931" t="str">
            <v>open</v>
          </cell>
          <cell r="R3931">
            <v>41481</v>
          </cell>
          <cell r="S3931" t="str">
            <v>mateikia</v>
          </cell>
          <cell r="U3931" t="str">
            <v xml:space="preserve">Install new water and electric feeds to the building. </v>
          </cell>
          <cell r="V3931" t="str">
            <v xml:space="preserve">  </v>
          </cell>
          <cell r="W3931" t="str">
            <v xml:space="preserve">  </v>
          </cell>
          <cell r="X3931" t="str">
            <v>Facilities Mgmt</v>
          </cell>
          <cell r="Y3931" t="str">
            <v>37005310E</v>
          </cell>
          <cell r="Z3931" t="str">
            <v>MAE1000 - MA Electric Distribution PC</v>
          </cell>
          <cell r="AA3931" t="str">
            <v>NONE</v>
          </cell>
          <cell r="AB3931" t="str">
            <v>DISTRICT OFFICE</v>
          </cell>
          <cell r="AC3931" t="str">
            <v>A1 C0 X0</v>
          </cell>
          <cell r="AE3931">
            <v>1</v>
          </cell>
          <cell r="AF3931" t="str">
            <v>1</v>
          </cell>
          <cell r="AG3931">
            <v>41481</v>
          </cell>
          <cell r="AH3931">
            <v>119000</v>
          </cell>
        </row>
        <row r="3932">
          <cell r="A3932" t="str">
            <v>C050998</v>
          </cell>
          <cell r="B3932">
            <v>5310</v>
          </cell>
          <cell r="D3932" t="str">
            <v>Tyngsboro 211 Rebuild</v>
          </cell>
          <cell r="E3932" t="str">
            <v>P_Electric Distribution Line MA</v>
          </cell>
          <cell r="G3932" t="str">
            <v>49</v>
          </cell>
          <cell r="H3932" t="str">
            <v>11</v>
          </cell>
          <cell r="I3932" t="str">
            <v>KLABON, GREGORY</v>
          </cell>
          <cell r="J3932" t="str">
            <v>System Capacity &amp; Performance</v>
          </cell>
          <cell r="K3932" t="str">
            <v>D_Non-REP General/ Other</v>
          </cell>
          <cell r="L3932" t="str">
            <v>Asset Replacement</v>
          </cell>
          <cell r="M3932" t="str">
            <v>Specific</v>
          </cell>
          <cell r="O3932" t="str">
            <v>open</v>
          </cell>
          <cell r="R3932">
            <v>41484</v>
          </cell>
          <cell r="S3932" t="str">
            <v>stotia</v>
          </cell>
          <cell r="U3932" t="str">
            <v>Rebuild two distribution getaways from Tyngsboro 211 substation (211L1 &amp; 211L2) and relocate 23kV supply to substation.  Distribution work being done as part of the Tyngsboro 211 rebuild.</v>
          </cell>
          <cell r="V3932" t="str">
            <v xml:space="preserve">  </v>
          </cell>
          <cell r="W3932" t="str">
            <v xml:space="preserve">  </v>
          </cell>
          <cell r="X3932" t="str">
            <v>Asset Owner-Dist</v>
          </cell>
          <cell r="Y3932" t="str">
            <v>44655310E</v>
          </cell>
          <cell r="Z3932" t="str">
            <v>MAE1000 - MA Electric Distribution PC</v>
          </cell>
          <cell r="AA3932" t="str">
            <v>NONE</v>
          </cell>
          <cell r="AB3932" t="str">
            <v>MASS PLANT - MA 5310 - MAE1000</v>
          </cell>
          <cell r="AC3932" t="str">
            <v>A1 C0 X0</v>
          </cell>
          <cell r="AE3932">
            <v>1</v>
          </cell>
          <cell r="AF3932" t="str">
            <v>1</v>
          </cell>
          <cell r="AG3932">
            <v>41487</v>
          </cell>
          <cell r="AH3932">
            <v>50000</v>
          </cell>
        </row>
        <row r="3933">
          <cell r="A3933" t="str">
            <v>C050999</v>
          </cell>
          <cell r="B3933">
            <v>5310</v>
          </cell>
          <cell r="D3933" t="str">
            <v>Condos Dartmouth St Worcester</v>
          </cell>
          <cell r="E3933" t="str">
            <v>P_Electric Distribution Line MA</v>
          </cell>
          <cell r="G3933" t="str">
            <v>49</v>
          </cell>
          <cell r="H3933" t="str">
            <v>16</v>
          </cell>
          <cell r="J3933" t="str">
            <v>Statutory/Regulatory</v>
          </cell>
          <cell r="K3933" t="str">
            <v>D_Non-REP LINE OTHER</v>
          </cell>
          <cell r="L3933" t="str">
            <v>New Business - Residential</v>
          </cell>
          <cell r="M3933" t="str">
            <v>Specific</v>
          </cell>
          <cell r="O3933" t="str">
            <v>open</v>
          </cell>
          <cell r="R3933">
            <v>41484</v>
          </cell>
          <cell r="S3933" t="str">
            <v>jeffem</v>
          </cell>
          <cell r="U3933" t="str">
            <v>Upgrade to 1000aps 120/208. Converting school to condo¿s.  Est Cost $175K, this request is for $15K preliminary design.  Full scope and costs to be updated upon design complete.  See WR 15398742 for additional details</v>
          </cell>
          <cell r="V3933" t="str">
            <v xml:space="preserve">  </v>
          </cell>
          <cell r="W3933" t="str">
            <v xml:space="preserve">  </v>
          </cell>
          <cell r="X3933" t="str">
            <v>Asset Owner-Dist</v>
          </cell>
          <cell r="Y3933" t="str">
            <v>44655310E</v>
          </cell>
          <cell r="Z3933" t="str">
            <v>MAE1000 - MA Electric Distribution PC</v>
          </cell>
          <cell r="AA3933" t="str">
            <v>NONE</v>
          </cell>
          <cell r="AB3933" t="str">
            <v>MASS PLANT - MA 5310 - MAE1000</v>
          </cell>
          <cell r="AC3933" t="str">
            <v>A1 C0 X0</v>
          </cell>
          <cell r="AE3933">
            <v>1</v>
          </cell>
          <cell r="AF3933" t="str">
            <v>1</v>
          </cell>
          <cell r="AG3933">
            <v>41487</v>
          </cell>
          <cell r="AH3933">
            <v>15000</v>
          </cell>
        </row>
        <row r="3934">
          <cell r="A3934" t="str">
            <v>C051002</v>
          </cell>
          <cell r="B3934">
            <v>5310</v>
          </cell>
          <cell r="C3934" t="str">
            <v>Distribution - NE North</v>
          </cell>
          <cell r="D3934" t="str">
            <v>Hancock 1018K1 Jiminy Peak</v>
          </cell>
          <cell r="E3934" t="str">
            <v>P_Electric Distribution Line MA</v>
          </cell>
          <cell r="G3934" t="str">
            <v>11</v>
          </cell>
          <cell r="H3934" t="str">
            <v>&lt;Select a value&gt;</v>
          </cell>
          <cell r="I3934" t="str">
            <v>PATTERSON, JAMES</v>
          </cell>
          <cell r="J3934" t="str">
            <v>Damage/Failure</v>
          </cell>
          <cell r="K3934" t="str">
            <v>D_Non-REP LINE OTHER</v>
          </cell>
          <cell r="L3934" t="str">
            <v>Damage/Failure</v>
          </cell>
          <cell r="M3934" t="str">
            <v>Specific</v>
          </cell>
          <cell r="O3934" t="str">
            <v>open</v>
          </cell>
          <cell r="R3934">
            <v>41485</v>
          </cell>
          <cell r="S3934" t="str">
            <v>walshn</v>
          </cell>
          <cell r="U3934" t="str">
            <v xml:space="preserve">  </v>
          </cell>
          <cell r="V3934" t="str">
            <v xml:space="preserve">  </v>
          </cell>
          <cell r="W3934" t="str">
            <v xml:space="preserve">  </v>
          </cell>
          <cell r="X3934" t="str">
            <v>Asset Owner-Dist</v>
          </cell>
          <cell r="Y3934" t="str">
            <v>44655310E</v>
          </cell>
          <cell r="Z3934" t="str">
            <v>MAE1000 - MA Electric Distribution PC</v>
          </cell>
          <cell r="AA3934" t="str">
            <v>NONE</v>
          </cell>
          <cell r="AB3934" t="str">
            <v>MASS PLANT - MA 5310 - MAE1000</v>
          </cell>
          <cell r="AC3934" t="str">
            <v>A1 C0 X0</v>
          </cell>
          <cell r="AE3934">
            <v>1</v>
          </cell>
          <cell r="AF3934" t="str">
            <v>1</v>
          </cell>
          <cell r="AG3934">
            <v>41487</v>
          </cell>
          <cell r="AH3934">
            <v>136000</v>
          </cell>
        </row>
        <row r="3935">
          <cell r="A3935" t="str">
            <v>C051079</v>
          </cell>
          <cell r="B3935">
            <v>5310</v>
          </cell>
          <cell r="D3935" t="str">
            <v>Little Rest 516L1 Storm Hardening</v>
          </cell>
          <cell r="E3935" t="str">
            <v>P_Electric Distribution Line MA</v>
          </cell>
          <cell r="F3935" t="str">
            <v>USSC-13-284</v>
          </cell>
          <cell r="G3935" t="str">
            <v>41</v>
          </cell>
          <cell r="H3935" t="str">
            <v>18</v>
          </cell>
          <cell r="I3935" t="str">
            <v>PATTERSON, JAMES</v>
          </cell>
          <cell r="J3935" t="str">
            <v>System Capacity &amp; Performance</v>
          </cell>
          <cell r="K3935" t="str">
            <v>D_Non-REP LINE OTHER</v>
          </cell>
          <cell r="L3935" t="str">
            <v>Reliability - Dist</v>
          </cell>
          <cell r="M3935" t="str">
            <v>Specific</v>
          </cell>
          <cell r="O3935" t="str">
            <v>open</v>
          </cell>
          <cell r="R3935">
            <v>41487</v>
          </cell>
          <cell r="S3935" t="str">
            <v>dunnma</v>
          </cell>
          <cell r="U3935" t="str">
            <v>The following distribution upgrades are recommended to mitigate CEMI issues in the towns of Holland, Wales, and Brimfield:_x000D_
_x000D_
1) Reconductor P4-P65 Five Bridges Rd in Brimfield, MA (~1.83 miles) with 1/0 AL SPCA._x000D_
_x000D_
2) Reconductor the following sections o</v>
          </cell>
          <cell r="V3935" t="str">
            <v xml:space="preserve">  </v>
          </cell>
          <cell r="W3935" t="str">
            <v xml:space="preserve">  </v>
          </cell>
          <cell r="X3935" t="str">
            <v>Asset Owner-Dist</v>
          </cell>
          <cell r="Y3935" t="str">
            <v>44655310E</v>
          </cell>
          <cell r="Z3935" t="str">
            <v>MAE1000 - MA Electric Distribution PC</v>
          </cell>
          <cell r="AA3935" t="str">
            <v>01-Aug-13</v>
          </cell>
          <cell r="AB3935" t="str">
            <v>MASS PLANT - MA 5310 - MAE1000</v>
          </cell>
          <cell r="AC3935" t="str">
            <v>A5 C0 X0</v>
          </cell>
          <cell r="AE3935">
            <v>3</v>
          </cell>
          <cell r="AF3935" t="str">
            <v>3</v>
          </cell>
          <cell r="AG3935">
            <v>41550</v>
          </cell>
          <cell r="AH3935">
            <v>2425000</v>
          </cell>
          <cell r="AI3935" t="str">
            <v>1.10</v>
          </cell>
          <cell r="AJ3935" t="str">
            <v>.90</v>
          </cell>
        </row>
        <row r="3936">
          <cell r="A3936" t="str">
            <v>C051082</v>
          </cell>
          <cell r="B3936">
            <v>5310</v>
          </cell>
          <cell r="D3936" t="str">
            <v>Holbrook #10 - EMS Expansion</v>
          </cell>
          <cell r="E3936" t="str">
            <v>P_Electric Distribution Sub MA</v>
          </cell>
          <cell r="G3936" t="str">
            <v>34</v>
          </cell>
          <cell r="H3936" t="str">
            <v>12</v>
          </cell>
          <cell r="I3936" t="str">
            <v>Duarte, Eileen</v>
          </cell>
          <cell r="K3936" t="str">
            <v>D_REP-EMS Expansion</v>
          </cell>
          <cell r="L3936" t="str">
            <v>Reliability</v>
          </cell>
          <cell r="M3936" t="str">
            <v>Specific</v>
          </cell>
          <cell r="O3936" t="str">
            <v>open</v>
          </cell>
          <cell r="R3936">
            <v>41487</v>
          </cell>
          <cell r="S3936" t="str">
            <v>duarte</v>
          </cell>
          <cell r="U3936" t="str">
            <v xml:space="preserve">This is part of the RTU program to install or expand an RTU at the Holbrook #10 substation in order to gain status and control of the existing assets at the substation._x000D_
_x000D_
</v>
          </cell>
          <cell r="V3936" t="str">
            <v xml:space="preserve">This is part of the RTU program to install or expand an RTU at the Holbrook #10 substation in order to gain status and control of the existing assets at the substation._x000D_
_x000D_
</v>
          </cell>
          <cell r="W3936" t="str">
            <v xml:space="preserve">  </v>
          </cell>
          <cell r="X3936" t="str">
            <v>Asset Owner-Dist</v>
          </cell>
          <cell r="Y3936" t="str">
            <v>44655310E</v>
          </cell>
          <cell r="Z3936" t="str">
            <v>MAE1000 - MA Electric Distribution PC</v>
          </cell>
          <cell r="AA3936" t="str">
            <v>NONE</v>
          </cell>
          <cell r="AB3936" t="str">
            <v>SUB #10 HOLBROOK, HOLBROOK</v>
          </cell>
          <cell r="AC3936" t="str">
            <v>A1 C0 X0</v>
          </cell>
          <cell r="AE3936">
            <v>1</v>
          </cell>
          <cell r="AF3936" t="str">
            <v>1</v>
          </cell>
          <cell r="AG3936">
            <v>41488</v>
          </cell>
          <cell r="AH3936">
            <v>100000</v>
          </cell>
        </row>
        <row r="3937">
          <cell r="A3937" t="str">
            <v>C051097</v>
          </cell>
          <cell r="B3937">
            <v>5310</v>
          </cell>
          <cell r="D3937" t="str">
            <v>N. Chelmsford - EMS Expansion</v>
          </cell>
          <cell r="E3937" t="str">
            <v>P_Electric Distribution Sub MA</v>
          </cell>
          <cell r="G3937" t="str">
            <v>34</v>
          </cell>
          <cell r="H3937" t="str">
            <v>12</v>
          </cell>
          <cell r="I3937" t="str">
            <v>ALEXANDER, THOMAS</v>
          </cell>
          <cell r="J3937" t="str">
            <v>System Capacity &amp; Performance</v>
          </cell>
          <cell r="K3937" t="str">
            <v>D_Non-REP SUB OTHER</v>
          </cell>
          <cell r="L3937" t="str">
            <v>Reliability</v>
          </cell>
          <cell r="M3937" t="str">
            <v>Specific</v>
          </cell>
          <cell r="N3937" t="str">
            <v>EMS Expansion</v>
          </cell>
          <cell r="O3937" t="str">
            <v>open</v>
          </cell>
          <cell r="R3937">
            <v>41488</v>
          </cell>
          <cell r="S3937" t="str">
            <v>duarte</v>
          </cell>
          <cell r="U3937" t="str">
            <v>This is part of the RTU program to install or expand an RTU at the N. Chelmsford #2 substation in order to gain status and control of the existing assets at the substation.</v>
          </cell>
          <cell r="V3937" t="str">
            <v>This is part of the RTU program to install or expand an RTU at the N. Chelmsford #2 substation in order to gain status and control of the existing assets at the substation.</v>
          </cell>
          <cell r="W3937" t="str">
            <v xml:space="preserve">  </v>
          </cell>
          <cell r="X3937" t="str">
            <v>Asset Owner-Dist</v>
          </cell>
          <cell r="Y3937" t="str">
            <v>44655310E</v>
          </cell>
          <cell r="Z3937" t="str">
            <v>MAE1000 - MA Electric Distribution PC</v>
          </cell>
          <cell r="AA3937" t="str">
            <v>NONE</v>
          </cell>
          <cell r="AB3937" t="str">
            <v>SUB #2 NORTH CHELMSFORD - QUIGLEY A</v>
          </cell>
          <cell r="AC3937" t="str">
            <v>A1 C0 X0</v>
          </cell>
          <cell r="AE3937">
            <v>2</v>
          </cell>
          <cell r="AF3937" t="str">
            <v>2</v>
          </cell>
          <cell r="AG3937">
            <v>41491</v>
          </cell>
          <cell r="AH3937">
            <v>100000</v>
          </cell>
        </row>
        <row r="3938">
          <cell r="A3938" t="str">
            <v>C051098</v>
          </cell>
          <cell r="B3938">
            <v>5310</v>
          </cell>
          <cell r="D3938" t="str">
            <v>Boulevard #77 - EMS Expansion</v>
          </cell>
          <cell r="E3938" t="str">
            <v>P_Electric Distribution Sub MA</v>
          </cell>
          <cell r="G3938" t="str">
            <v>34</v>
          </cell>
          <cell r="H3938" t="str">
            <v>12</v>
          </cell>
          <cell r="I3938" t="str">
            <v>ALEXANDER, THOMAS</v>
          </cell>
          <cell r="J3938" t="str">
            <v>System Capacity &amp; Performance</v>
          </cell>
          <cell r="K3938" t="str">
            <v>D_Non-REP SUB OTHER</v>
          </cell>
          <cell r="L3938" t="str">
            <v>Reliability</v>
          </cell>
          <cell r="M3938" t="str">
            <v>Specific</v>
          </cell>
          <cell r="N3938" t="str">
            <v>EMS Expansion</v>
          </cell>
          <cell r="O3938" t="str">
            <v>open</v>
          </cell>
          <cell r="R3938">
            <v>41488</v>
          </cell>
          <cell r="S3938" t="str">
            <v>duarte</v>
          </cell>
          <cell r="U3938" t="str">
            <v>This is part of the RTU program to install or expand an RTU at the Boulevard #77 substation in order to gain status and control of the existing assets at the substation.</v>
          </cell>
          <cell r="V3938" t="str">
            <v>This is part of the RTU program to install or expand an RTU at the Boulevard #77 substation in order to gain status and control of the existing assets at the substation.</v>
          </cell>
          <cell r="W3938" t="str">
            <v xml:space="preserve">  </v>
          </cell>
          <cell r="X3938" t="str">
            <v>Asset Owner-Dist</v>
          </cell>
          <cell r="Y3938" t="str">
            <v>44655310E</v>
          </cell>
          <cell r="Z3938" t="str">
            <v>MAE1000 - MA Electric Distribution PC</v>
          </cell>
          <cell r="AA3938" t="str">
            <v>NONE</v>
          </cell>
          <cell r="AB3938" t="str">
            <v>SUB #77 BOULEVARD STREET, LOWELL</v>
          </cell>
          <cell r="AC3938" t="str">
            <v>A1 C0 X0</v>
          </cell>
          <cell r="AE3938">
            <v>3</v>
          </cell>
          <cell r="AF3938" t="str">
            <v>3</v>
          </cell>
          <cell r="AG3938">
            <v>41491</v>
          </cell>
          <cell r="AH3938">
            <v>100000</v>
          </cell>
        </row>
        <row r="3939">
          <cell r="A3939" t="str">
            <v>C051099</v>
          </cell>
          <cell r="B3939">
            <v>5310</v>
          </cell>
          <cell r="D3939" t="str">
            <v>Codding Ave #64 - EMS Expansion</v>
          </cell>
          <cell r="E3939" t="str">
            <v>P_Electric Distribution Sub MA</v>
          </cell>
          <cell r="G3939" t="str">
            <v>34</v>
          </cell>
          <cell r="H3939" t="str">
            <v>12</v>
          </cell>
          <cell r="I3939" t="str">
            <v>ALEXANDER, THOMAS</v>
          </cell>
          <cell r="J3939" t="str">
            <v>System Capacity &amp; Performance</v>
          </cell>
          <cell r="K3939" t="str">
            <v>D_Non-REP SUB OTHER</v>
          </cell>
          <cell r="L3939" t="str">
            <v>Reliability</v>
          </cell>
          <cell r="M3939" t="str">
            <v>Specific</v>
          </cell>
          <cell r="N3939" t="str">
            <v>EMS Expansion</v>
          </cell>
          <cell r="O3939" t="str">
            <v>open</v>
          </cell>
          <cell r="R3939">
            <v>41488</v>
          </cell>
          <cell r="S3939" t="str">
            <v>duarte</v>
          </cell>
          <cell r="U3939" t="str">
            <v>This is part of the RTU program to install or expand an RTU at the Codding Ave #64 substation in order to gain status and control of the existing assets at the substation.</v>
          </cell>
          <cell r="V3939" t="str">
            <v>This is part of the RTU program to install or expand an RTU at the Codding Ave #64 substation in order to gain status and control of the existing assets at the substation.</v>
          </cell>
          <cell r="W3939" t="str">
            <v xml:space="preserve">  </v>
          </cell>
          <cell r="X3939" t="str">
            <v>Asset Owner-Dist</v>
          </cell>
          <cell r="Y3939" t="str">
            <v>44655310E</v>
          </cell>
          <cell r="Z3939" t="str">
            <v>MAE1000 - MA Electric Distribution PC</v>
          </cell>
          <cell r="AA3939" t="str">
            <v>NONE</v>
          </cell>
          <cell r="AB3939" t="str">
            <v>SUB #64 CODDING AVENUE, MEDFORD</v>
          </cell>
          <cell r="AC3939" t="str">
            <v>A1 C0 X0</v>
          </cell>
          <cell r="AE3939">
            <v>3</v>
          </cell>
          <cell r="AF3939" t="str">
            <v>3</v>
          </cell>
          <cell r="AG3939">
            <v>41491</v>
          </cell>
          <cell r="AH3939">
            <v>100000</v>
          </cell>
        </row>
        <row r="3940">
          <cell r="A3940" t="str">
            <v>C051100</v>
          </cell>
          <cell r="B3940">
            <v>5310</v>
          </cell>
          <cell r="D3940" t="str">
            <v>Pleasant #8 - EMS Expansion</v>
          </cell>
          <cell r="E3940" t="str">
            <v>P_Electric Distribution Sub MA</v>
          </cell>
          <cell r="G3940" t="str">
            <v>34</v>
          </cell>
          <cell r="H3940" t="str">
            <v>12</v>
          </cell>
          <cell r="I3940" t="str">
            <v>ALEXANDER, THOMAS</v>
          </cell>
          <cell r="J3940" t="str">
            <v>System Capacity &amp; Performance</v>
          </cell>
          <cell r="K3940" t="str">
            <v>D_Non-REP SUB OTHER</v>
          </cell>
          <cell r="L3940" t="str">
            <v>Reliability</v>
          </cell>
          <cell r="M3940" t="str">
            <v>Specific</v>
          </cell>
          <cell r="N3940" t="str">
            <v>EMS Expansion</v>
          </cell>
          <cell r="O3940" t="str">
            <v>open</v>
          </cell>
          <cell r="R3940">
            <v>41488</v>
          </cell>
          <cell r="S3940" t="str">
            <v>duarte</v>
          </cell>
          <cell r="U3940" t="str">
            <v>This is part of the RTU program to install or expand an RTU at the Pleasant Street #8 substation in order to gain status and control of the existing assets at the substation.</v>
          </cell>
          <cell r="V3940" t="str">
            <v>This is part of the RTU program to install or expand an RTU at the Pleasant Street #8 substation in order to gain status and control of the existing assets at the substation.</v>
          </cell>
          <cell r="W3940" t="str">
            <v xml:space="preserve">  </v>
          </cell>
          <cell r="X3940" t="str">
            <v>Asset Owner-Dist</v>
          </cell>
          <cell r="Y3940" t="str">
            <v>44655310E</v>
          </cell>
          <cell r="Z3940" t="str">
            <v>MAE1000 - MA Electric Distribution PC</v>
          </cell>
          <cell r="AA3940" t="str">
            <v>NONE</v>
          </cell>
          <cell r="AB3940" t="str">
            <v>SUB #8 PLEASANT ST, WEYMOUTH</v>
          </cell>
          <cell r="AC3940" t="str">
            <v>A1 C0 X0</v>
          </cell>
          <cell r="AE3940">
            <v>3</v>
          </cell>
          <cell r="AF3940" t="str">
            <v>3</v>
          </cell>
          <cell r="AG3940">
            <v>41491</v>
          </cell>
          <cell r="AH3940">
            <v>100000</v>
          </cell>
        </row>
        <row r="3941">
          <cell r="A3941" t="str">
            <v>C051101</v>
          </cell>
          <cell r="B3941">
            <v>5310</v>
          </cell>
          <cell r="D3941" t="str">
            <v>Metcalf Sq #96 - EMS Expansion</v>
          </cell>
          <cell r="E3941" t="str">
            <v>P_Electric Distribution Sub MA</v>
          </cell>
          <cell r="G3941" t="str">
            <v>34</v>
          </cell>
          <cell r="H3941" t="str">
            <v>12</v>
          </cell>
          <cell r="I3941" t="str">
            <v>ALEXANDER, THOMAS</v>
          </cell>
          <cell r="J3941" t="str">
            <v>System Capacity &amp; Performance</v>
          </cell>
          <cell r="K3941" t="str">
            <v>D_Non-REP SUB OTHER</v>
          </cell>
          <cell r="L3941" t="str">
            <v>Reliability</v>
          </cell>
          <cell r="M3941" t="str">
            <v>Specific</v>
          </cell>
          <cell r="O3941" t="str">
            <v>open</v>
          </cell>
          <cell r="R3941">
            <v>41488</v>
          </cell>
          <cell r="S3941" t="str">
            <v>duarte</v>
          </cell>
          <cell r="U3941" t="str">
            <v>This is part of the RTU program to install or expand an RTU at the Metcalf Sq #96 substation in order to gain status and control of the existing assets at the substation.</v>
          </cell>
          <cell r="V3941" t="str">
            <v>This is part of the RTU program to install or expand an RTU at the Metcalf Sq #96 substation in order to gain status and control of the existing assets at the substation.</v>
          </cell>
          <cell r="W3941" t="str">
            <v xml:space="preserve">  </v>
          </cell>
          <cell r="X3941" t="str">
            <v>Asset Owner-Dist</v>
          </cell>
          <cell r="Y3941" t="str">
            <v>44655310E</v>
          </cell>
          <cell r="Z3941" t="str">
            <v>MAE1000 - MA Electric Distribution PC</v>
          </cell>
          <cell r="AA3941" t="str">
            <v>NONE</v>
          </cell>
          <cell r="AB3941" t="str">
            <v>SUB #96 METCALF SQUARE, WINTHROP</v>
          </cell>
          <cell r="AC3941" t="str">
            <v>A1 C0 X0</v>
          </cell>
          <cell r="AE3941">
            <v>3</v>
          </cell>
          <cell r="AF3941" t="str">
            <v>3</v>
          </cell>
          <cell r="AG3941">
            <v>41491</v>
          </cell>
          <cell r="AH3941">
            <v>100000</v>
          </cell>
        </row>
        <row r="3942">
          <cell r="A3942" t="str">
            <v>C051102</v>
          </cell>
          <cell r="B3942">
            <v>5310</v>
          </cell>
          <cell r="D3942" t="str">
            <v>Hillside #66</v>
          </cell>
          <cell r="E3942" t="str">
            <v>P_Electric Distribution Sub MA</v>
          </cell>
          <cell r="G3942" t="str">
            <v>34</v>
          </cell>
          <cell r="H3942" t="str">
            <v>12</v>
          </cell>
          <cell r="I3942" t="str">
            <v>DUARTE,EILEEN</v>
          </cell>
          <cell r="J3942" t="str">
            <v>System Capacity &amp; Performance</v>
          </cell>
          <cell r="K3942" t="str">
            <v>D_Non-REP SUB OTHER</v>
          </cell>
          <cell r="L3942" t="str">
            <v>Reliability - Dist</v>
          </cell>
          <cell r="M3942" t="str">
            <v>Specific</v>
          </cell>
          <cell r="N3942" t="str">
            <v>EMS Expansion</v>
          </cell>
          <cell r="O3942" t="str">
            <v>open</v>
          </cell>
          <cell r="R3942">
            <v>41491</v>
          </cell>
          <cell r="S3942" t="str">
            <v>duarte</v>
          </cell>
          <cell r="U3942" t="str">
            <v>This is part of the RTU program to install or expand an RTU at the Hillside #66 substation in order to gain status and control of the existing assets at the substation.</v>
          </cell>
          <cell r="V3942" t="str">
            <v>This is part of the RTU program to install or expand an RTU at the Hillside #66 substation in order to gain status and control of the existing assets at the substation.</v>
          </cell>
          <cell r="W3942" t="str">
            <v xml:space="preserve">  </v>
          </cell>
          <cell r="X3942" t="str">
            <v>Asset Owner-Dist</v>
          </cell>
          <cell r="Y3942" t="str">
            <v>44655310E</v>
          </cell>
          <cell r="Z3942" t="str">
            <v>MAE1000 - MA Electric Distribution PC</v>
          </cell>
          <cell r="AA3942" t="str">
            <v>NONE</v>
          </cell>
          <cell r="AB3942" t="str">
            <v>SUB #66 HILLSIDE AVENUE, AMESBURY</v>
          </cell>
          <cell r="AC3942" t="str">
            <v>A1 C0 X0</v>
          </cell>
          <cell r="AE3942">
            <v>3</v>
          </cell>
          <cell r="AF3942" t="str">
            <v>3</v>
          </cell>
          <cell r="AG3942">
            <v>41491</v>
          </cell>
          <cell r="AH3942">
            <v>100000</v>
          </cell>
        </row>
        <row r="3943">
          <cell r="A3943" t="str">
            <v>C051103</v>
          </cell>
          <cell r="B3943">
            <v>5310</v>
          </cell>
          <cell r="D3943" t="str">
            <v>N. Weymouth #6 - EMS Expansion</v>
          </cell>
          <cell r="E3943" t="str">
            <v>P_Electric Distribution Sub MA</v>
          </cell>
          <cell r="G3943" t="str">
            <v>34</v>
          </cell>
          <cell r="H3943" t="str">
            <v>12</v>
          </cell>
          <cell r="I3943" t="str">
            <v>ALEXANDER, THOMAS</v>
          </cell>
          <cell r="J3943" t="str">
            <v>System Capacity &amp; Performance</v>
          </cell>
          <cell r="K3943" t="str">
            <v>D_Non-REP SUB OTHER</v>
          </cell>
          <cell r="L3943" t="str">
            <v>Reliability</v>
          </cell>
          <cell r="M3943" t="str">
            <v>Specific</v>
          </cell>
          <cell r="N3943" t="str">
            <v>EMS Expansion</v>
          </cell>
          <cell r="O3943" t="str">
            <v>open</v>
          </cell>
          <cell r="R3943">
            <v>41491</v>
          </cell>
          <cell r="S3943" t="str">
            <v>duarte</v>
          </cell>
          <cell r="U3943" t="str">
            <v>This is part of the RTU program to install or expand an RTU at the North Weymouth #6 substation in order to gain status and control of the existing assets at the substation.</v>
          </cell>
          <cell r="V3943" t="str">
            <v>This is part of the RTU program to install or expand an RTU at the North Weymouth #6 substation in order to gain status and control of the existing assets at the substation.</v>
          </cell>
          <cell r="W3943" t="str">
            <v xml:space="preserve">  </v>
          </cell>
          <cell r="X3943" t="str">
            <v>Asset Owner-Dist</v>
          </cell>
          <cell r="Y3943" t="str">
            <v>44655310E</v>
          </cell>
          <cell r="Z3943" t="str">
            <v>MAE1000 - MA Electric Distribution PC</v>
          </cell>
          <cell r="AA3943" t="str">
            <v>NONE</v>
          </cell>
          <cell r="AB3943" t="str">
            <v>SUB #6 NORTH WEYMOUTH, WEYMOUTH</v>
          </cell>
          <cell r="AC3943" t="str">
            <v>A1 C0 X0</v>
          </cell>
          <cell r="AE3943">
            <v>3</v>
          </cell>
          <cell r="AF3943" t="str">
            <v>3</v>
          </cell>
          <cell r="AG3943">
            <v>41491</v>
          </cell>
          <cell r="AH3943">
            <v>100000</v>
          </cell>
        </row>
        <row r="3944">
          <cell r="A3944" t="str">
            <v>C051104</v>
          </cell>
          <cell r="B3944">
            <v>5310</v>
          </cell>
          <cell r="D3944" t="str">
            <v>E. Weymouth #9 - EMS Expansion</v>
          </cell>
          <cell r="E3944" t="str">
            <v>P_Electric Distribution Sub MA</v>
          </cell>
          <cell r="G3944" t="str">
            <v>34</v>
          </cell>
          <cell r="H3944" t="str">
            <v>12</v>
          </cell>
          <cell r="I3944" t="str">
            <v>ALEXANDER, THOMAS</v>
          </cell>
          <cell r="J3944" t="str">
            <v>System Capacity &amp; Performance</v>
          </cell>
          <cell r="K3944" t="str">
            <v>D_Non-REP SUB OTHER</v>
          </cell>
          <cell r="L3944" t="str">
            <v>Reliability</v>
          </cell>
          <cell r="M3944" t="str">
            <v>Specific</v>
          </cell>
          <cell r="N3944" t="str">
            <v>EMS Expansion</v>
          </cell>
          <cell r="O3944" t="str">
            <v>open</v>
          </cell>
          <cell r="R3944">
            <v>41491</v>
          </cell>
          <cell r="S3944" t="str">
            <v>duarte</v>
          </cell>
          <cell r="U3944" t="str">
            <v>This is part of the RTU program to install or expand an RTU at the East Weymouth #9 substation in order to gain status and control of the existing assets at the substation.</v>
          </cell>
          <cell r="V3944" t="str">
            <v>This is part of the RTU program to install or expand an RTU at the East Weymouth #9 substation in order to gain status and control of the existing assets at the substation.</v>
          </cell>
          <cell r="W3944" t="str">
            <v xml:space="preserve">  </v>
          </cell>
          <cell r="X3944" t="str">
            <v>Asset Owner-Trans</v>
          </cell>
          <cell r="Y3944" t="str">
            <v>44605310E</v>
          </cell>
          <cell r="Z3944" t="str">
            <v>MAE1000 - MA Electric Distribution PC</v>
          </cell>
          <cell r="AA3944" t="str">
            <v>NONE</v>
          </cell>
          <cell r="AB3944" t="str">
            <v>SUB #9 EAST WEYMOUTH, WEYMOUTH</v>
          </cell>
          <cell r="AC3944" t="str">
            <v>A1 C0 X0</v>
          </cell>
          <cell r="AE3944">
            <v>3</v>
          </cell>
          <cell r="AF3944" t="str">
            <v>3</v>
          </cell>
          <cell r="AG3944">
            <v>41491</v>
          </cell>
          <cell r="AH3944">
            <v>100000</v>
          </cell>
        </row>
        <row r="3945">
          <cell r="A3945" t="str">
            <v>C051119</v>
          </cell>
          <cell r="B3945">
            <v>5310</v>
          </cell>
          <cell r="D3945" t="str">
            <v>Forest St #2 - EMS Expansion</v>
          </cell>
          <cell r="E3945" t="str">
            <v>P_Electric Distribution Sub MA</v>
          </cell>
          <cell r="G3945" t="str">
            <v>34</v>
          </cell>
          <cell r="H3945" t="str">
            <v>12</v>
          </cell>
          <cell r="I3945" t="str">
            <v>ALEXANDER, THOMAS</v>
          </cell>
          <cell r="J3945" t="str">
            <v>System Capacity &amp; Performance</v>
          </cell>
          <cell r="K3945" t="str">
            <v>D_Non-REP SUB OTHER</v>
          </cell>
          <cell r="L3945" t="str">
            <v>Reliability</v>
          </cell>
          <cell r="M3945" t="str">
            <v>Specific</v>
          </cell>
          <cell r="N3945" t="str">
            <v>EMS Expansion</v>
          </cell>
          <cell r="O3945" t="str">
            <v>open</v>
          </cell>
          <cell r="R3945">
            <v>41491</v>
          </cell>
          <cell r="S3945" t="str">
            <v>duarte</v>
          </cell>
          <cell r="U3945" t="str">
            <v>This is part of the RTU program to install or expand an RTU at the Forest St. #2 substation in order to gain status and control of the existing assets at the substation.</v>
          </cell>
          <cell r="V3945" t="str">
            <v>This is part of the RTU program to install or expand an RTU at the Forest St. #2 substation in order to gain status and control of the existing assets at the substation.</v>
          </cell>
          <cell r="W3945" t="str">
            <v xml:space="preserve">  </v>
          </cell>
          <cell r="X3945" t="str">
            <v>Asset Owner-Dist</v>
          </cell>
          <cell r="Y3945" t="str">
            <v>44655310E</v>
          </cell>
          <cell r="Z3945" t="str">
            <v>MAE1000 - MA Electric Distribution PC</v>
          </cell>
          <cell r="AA3945" t="str">
            <v>NONE</v>
          </cell>
          <cell r="AB3945" t="str">
            <v>SUB #2 FOREST STREET, ATTLEBORO</v>
          </cell>
          <cell r="AC3945" t="str">
            <v>A1 C0 X0</v>
          </cell>
          <cell r="AE3945">
            <v>3</v>
          </cell>
          <cell r="AF3945" t="str">
            <v>3</v>
          </cell>
          <cell r="AG3945">
            <v>41492</v>
          </cell>
          <cell r="AH3945">
            <v>100000</v>
          </cell>
        </row>
        <row r="3946">
          <cell r="A3946" t="str">
            <v>C051122</v>
          </cell>
          <cell r="B3946">
            <v>5310</v>
          </cell>
          <cell r="D3946" t="str">
            <v>GRB14_A/C Replacement</v>
          </cell>
          <cell r="E3946" t="str">
            <v>P_FAC Electric Capital MA</v>
          </cell>
          <cell r="G3946" t="str">
            <v>NONE</v>
          </cell>
          <cell r="H3946" t="str">
            <v>NONE</v>
          </cell>
          <cell r="M3946" t="str">
            <v>Specific</v>
          </cell>
          <cell r="O3946" t="str">
            <v>open</v>
          </cell>
          <cell r="R3946">
            <v>41491</v>
          </cell>
          <cell r="S3946" t="str">
            <v>mateikia</v>
          </cell>
          <cell r="U3946" t="str">
            <v>A/C is old and not working.</v>
          </cell>
          <cell r="V3946" t="str">
            <v>927 S. Main St. Great Barrington, MA 01230</v>
          </cell>
          <cell r="W3946" t="str">
            <v xml:space="preserve">  </v>
          </cell>
          <cell r="X3946" t="str">
            <v>Facilities Mgmt</v>
          </cell>
          <cell r="Y3946" t="str">
            <v>37005310E</v>
          </cell>
          <cell r="Z3946" t="str">
            <v>MAE1000 - MA Electric Distribution PC</v>
          </cell>
          <cell r="AA3946" t="str">
            <v>NONE</v>
          </cell>
          <cell r="AB3946" t="str">
            <v xml:space="preserve">SERVICE BLDG - 927 SO MAIN STREET, </v>
          </cell>
          <cell r="AC3946" t="str">
            <v>A1 C0 X0</v>
          </cell>
          <cell r="AE3946">
            <v>1</v>
          </cell>
          <cell r="AF3946" t="str">
            <v>1</v>
          </cell>
          <cell r="AG3946">
            <v>41491</v>
          </cell>
          <cell r="AH3946">
            <v>15234</v>
          </cell>
        </row>
        <row r="3947">
          <cell r="A3947" t="str">
            <v>C051124</v>
          </cell>
          <cell r="B3947">
            <v>5310</v>
          </cell>
          <cell r="D3947" t="str">
            <v>Northboro #317 - EMS Expansion</v>
          </cell>
          <cell r="E3947" t="str">
            <v>P_Electric Distribution Sub MA</v>
          </cell>
          <cell r="G3947" t="str">
            <v>34</v>
          </cell>
          <cell r="H3947" t="str">
            <v>12</v>
          </cell>
          <cell r="I3947" t="str">
            <v>ALEXANDER, THOMAS</v>
          </cell>
          <cell r="J3947" t="str">
            <v>System Capacity &amp; Performance</v>
          </cell>
          <cell r="K3947" t="str">
            <v>D_Non-REP SUB OTHER</v>
          </cell>
          <cell r="L3947" t="str">
            <v>Reliability</v>
          </cell>
          <cell r="M3947" t="str">
            <v>Specific</v>
          </cell>
          <cell r="N3947" t="str">
            <v>EMS Expansion</v>
          </cell>
          <cell r="O3947" t="str">
            <v>open</v>
          </cell>
          <cell r="R3947">
            <v>41491</v>
          </cell>
          <cell r="S3947" t="str">
            <v>duarte</v>
          </cell>
          <cell r="U3947" t="str">
            <v>This is part of the RTU program to install or expand an RTU at the Northboro Rd #317 substation in order to gain status and control of the existing assets at the substation.</v>
          </cell>
          <cell r="V3947" t="str">
            <v>This is part of the RTU program to install or expand an RTU at the Northboro Rd #317 substation in order to gain status and control of the existing assets at the substation.</v>
          </cell>
          <cell r="W3947" t="str">
            <v xml:space="preserve">  </v>
          </cell>
          <cell r="X3947" t="str">
            <v>Asset Owner-Dist</v>
          </cell>
          <cell r="Y3947" t="str">
            <v>44655310E</v>
          </cell>
          <cell r="Z3947" t="str">
            <v>MAE1000 - MA Electric Distribution PC</v>
          </cell>
          <cell r="AA3947" t="str">
            <v>NONE</v>
          </cell>
          <cell r="AB3947" t="str">
            <v>SUB #317 NORTHBORO ROAD, SOUTHBOROU</v>
          </cell>
          <cell r="AC3947" t="str">
            <v>A1 C0 X0</v>
          </cell>
          <cell r="AE3947">
            <v>3</v>
          </cell>
          <cell r="AF3947" t="str">
            <v>3</v>
          </cell>
          <cell r="AG3947">
            <v>41492</v>
          </cell>
          <cell r="AH3947">
            <v>100000</v>
          </cell>
        </row>
        <row r="3948">
          <cell r="A3948" t="str">
            <v>C051137</v>
          </cell>
          <cell r="B3948">
            <v>5310</v>
          </cell>
          <cell r="D3948" t="str">
            <v>Lancaster 225W1 Seven Bridge R/W</v>
          </cell>
          <cell r="E3948" t="str">
            <v>P_Electric Distribution Line MA</v>
          </cell>
          <cell r="G3948" t="str">
            <v>18</v>
          </cell>
          <cell r="H3948" t="str">
            <v>12</v>
          </cell>
          <cell r="I3948" t="str">
            <v>MOKEY, MICHAEL</v>
          </cell>
          <cell r="J3948" t="str">
            <v>Asset Condition</v>
          </cell>
          <cell r="K3948" t="str">
            <v>D_Non-REP LINE OTHER</v>
          </cell>
          <cell r="L3948" t="str">
            <v>Asset Replacement</v>
          </cell>
          <cell r="M3948" t="str">
            <v>Specific</v>
          </cell>
          <cell r="O3948" t="str">
            <v>open</v>
          </cell>
          <cell r="R3948">
            <v>41492</v>
          </cell>
          <cell r="S3948" t="str">
            <v>walshn</v>
          </cell>
          <cell r="U3948" t="str">
            <v xml:space="preserve">  </v>
          </cell>
          <cell r="V3948" t="str">
            <v xml:space="preserve">  </v>
          </cell>
          <cell r="W3948" t="str">
            <v xml:space="preserve">  </v>
          </cell>
          <cell r="X3948" t="str">
            <v>Asset Owner-Dist</v>
          </cell>
          <cell r="Y3948" t="str">
            <v>44655310E</v>
          </cell>
          <cell r="Z3948" t="str">
            <v>MAE1000 - MA Electric Distribution PC</v>
          </cell>
          <cell r="AA3948" t="str">
            <v>20-Aug-13</v>
          </cell>
          <cell r="AB3948" t="str">
            <v>MASS PLANT - MA 5310 - MAE1000</v>
          </cell>
          <cell r="AC3948" t="str">
            <v>A1 C0 X0</v>
          </cell>
          <cell r="AE3948">
            <v>1</v>
          </cell>
          <cell r="AF3948" t="str">
            <v>1</v>
          </cell>
          <cell r="AG3948">
            <v>41499</v>
          </cell>
          <cell r="AH3948">
            <v>648000</v>
          </cell>
        </row>
        <row r="3949">
          <cell r="A3949" t="str">
            <v>C051140</v>
          </cell>
          <cell r="B3949">
            <v>5310</v>
          </cell>
          <cell r="C3949" t="str">
            <v>Distribution - NE North</v>
          </cell>
          <cell r="D3949" t="str">
            <v>702W2 N.Orange Rd Conversion</v>
          </cell>
          <cell r="E3949" t="str">
            <v>P_Electric Distribution Line MA</v>
          </cell>
          <cell r="G3949" t="str">
            <v>49</v>
          </cell>
          <cell r="H3949" t="str">
            <v>11</v>
          </cell>
          <cell r="I3949" t="str">
            <v>RAMBERAN, HEERAN</v>
          </cell>
          <cell r="J3949" t="str">
            <v>Asset Condition</v>
          </cell>
          <cell r="K3949" t="str">
            <v>D_Non-REP LINE OTHER</v>
          </cell>
          <cell r="L3949" t="str">
            <v>Asset Replacement</v>
          </cell>
          <cell r="M3949" t="str">
            <v>Specific</v>
          </cell>
          <cell r="N3949" t="str">
            <v>Feeder Hardening</v>
          </cell>
          <cell r="O3949" t="str">
            <v>open</v>
          </cell>
          <cell r="R3949">
            <v>41493</v>
          </cell>
          <cell r="S3949" t="str">
            <v>rambeh</v>
          </cell>
          <cell r="U3949" t="str">
            <v>Asset Condition Along N. Orange Rd, Gale Rd, South Hastings Rd. Feeder 702W2_x000D_
Convert approx. 5.6 Miles of 2.4kV to 7.97kv with 1/0 AL TW._x000D_
Addressing long spans along S.Hasting Rd and Gale Rd. Mid-span poles to be installed by Telco._x000D_
Relocate Overloaded</v>
          </cell>
          <cell r="V3949" t="str">
            <v>Line goes through towns Orange, MA and Warwick MA</v>
          </cell>
          <cell r="W3949" t="str">
            <v xml:space="preserve">  </v>
          </cell>
          <cell r="X3949" t="str">
            <v>Asset Owner-Dist</v>
          </cell>
          <cell r="Y3949" t="str">
            <v>44655310E</v>
          </cell>
          <cell r="Z3949" t="str">
            <v>MAE1000 - MA Electric Distribution PC</v>
          </cell>
          <cell r="AA3949" t="str">
            <v>NONE</v>
          </cell>
          <cell r="AB3949" t="str">
            <v>MASS PLANT - MA 5310 - MAE1000</v>
          </cell>
          <cell r="AC3949" t="str">
            <v>A3 C0 X0</v>
          </cell>
          <cell r="AE3949">
            <v>2</v>
          </cell>
          <cell r="AF3949" t="str">
            <v>2</v>
          </cell>
          <cell r="AG3949">
            <v>41500</v>
          </cell>
          <cell r="AH3949">
            <v>550000</v>
          </cell>
        </row>
        <row r="3950">
          <cell r="A3950" t="str">
            <v>C051159</v>
          </cell>
          <cell r="B3950">
            <v>5310</v>
          </cell>
          <cell r="C3950" t="str">
            <v>Distribution - NE North</v>
          </cell>
          <cell r="D3950" t="str">
            <v>East Tewks 59L2 &amp; 59L4 replacement</v>
          </cell>
          <cell r="E3950" t="str">
            <v>P_Electric Distribution Line MA</v>
          </cell>
          <cell r="F3950" t="str">
            <v>USSC-13-228</v>
          </cell>
          <cell r="G3950" t="str">
            <v>41</v>
          </cell>
          <cell r="H3950" t="str">
            <v>20</v>
          </cell>
          <cell r="I3950" t="str">
            <v>SKRZYPCZAK, JOHN</v>
          </cell>
          <cell r="J3950" t="str">
            <v>System Capacity &amp; Performance</v>
          </cell>
          <cell r="K3950" t="str">
            <v>D_Non-REP General/ Other</v>
          </cell>
          <cell r="L3950" t="str">
            <v>Asset Replacement</v>
          </cell>
          <cell r="M3950" t="str">
            <v>Specific</v>
          </cell>
          <cell r="O3950" t="str">
            <v>open</v>
          </cell>
          <cell r="R3950">
            <v>41495</v>
          </cell>
          <cell r="S3950" t="str">
            <v>stotia</v>
          </cell>
          <cell r="U3950" t="str">
            <v>Replace existing 59L2 and 59L4 overhead ROW supplys with two underground feeds along Frontage Rd.  Install ~8,500' manhole and duct system. Install 4 sets of 3-1000 AL cable ~10,000' per run.  Replace 500' of 795 spacer cable. Remove 2.6 miles of 795 AL s</v>
          </cell>
          <cell r="V3950" t="str">
            <v xml:space="preserve">  </v>
          </cell>
          <cell r="W3950" t="str">
            <v xml:space="preserve">  </v>
          </cell>
          <cell r="X3950" t="str">
            <v>Asset Owner-Dist</v>
          </cell>
          <cell r="Y3950" t="str">
            <v>44655310E</v>
          </cell>
          <cell r="Z3950" t="str">
            <v>MAE1000 - MA Electric Distribution PC</v>
          </cell>
          <cell r="AA3950" t="str">
            <v>02-Oct-13</v>
          </cell>
          <cell r="AB3950" t="str">
            <v>MASS PLANT - MA 5310 - MAE1000</v>
          </cell>
          <cell r="AC3950" t="str">
            <v>A3 C0 X0</v>
          </cell>
          <cell r="AE3950">
            <v>2</v>
          </cell>
          <cell r="AF3950" t="str">
            <v>2</v>
          </cell>
          <cell r="AG3950">
            <v>41585</v>
          </cell>
          <cell r="AH3950">
            <v>2500000</v>
          </cell>
          <cell r="AI3950" t="str">
            <v>1.10</v>
          </cell>
          <cell r="AJ3950" t="str">
            <v>.90</v>
          </cell>
        </row>
        <row r="3951">
          <cell r="A3951" t="str">
            <v>C051178</v>
          </cell>
          <cell r="B3951">
            <v>5310</v>
          </cell>
          <cell r="C3951" t="str">
            <v>Distribution - NE North</v>
          </cell>
          <cell r="D3951" t="str">
            <v>S J REALTY LLC, Main St, Worcester</v>
          </cell>
          <cell r="E3951" t="str">
            <v>P_Electric Distribution Line MA</v>
          </cell>
          <cell r="G3951" t="str">
            <v>49</v>
          </cell>
          <cell r="H3951" t="str">
            <v>16</v>
          </cell>
          <cell r="I3951" t="str">
            <v>PATTERSON, JAMES</v>
          </cell>
          <cell r="J3951" t="str">
            <v>Statutory/Regulatory</v>
          </cell>
          <cell r="K3951" t="str">
            <v>D_Non-REP LINE OTHER</v>
          </cell>
          <cell r="L3951" t="str">
            <v>New Business - Commercial</v>
          </cell>
          <cell r="M3951" t="str">
            <v>Specific</v>
          </cell>
          <cell r="O3951" t="str">
            <v>open</v>
          </cell>
          <cell r="R3951">
            <v>41498</v>
          </cell>
          <cell r="S3951" t="str">
            <v>jeffem</v>
          </cell>
          <cell r="U3951" t="str">
            <v xml:space="preserve">Upgrade to network to bring on new apartments.  2 Network vaults. </v>
          </cell>
          <cell r="V3951" t="str">
            <v>Sanction from $15K to $510K from Julie Spaziano. Document attached details on the justification and scope tab.</v>
          </cell>
          <cell r="W3951" t="str">
            <v xml:space="preserve">  </v>
          </cell>
          <cell r="X3951" t="str">
            <v>Asset Owner-Dist</v>
          </cell>
          <cell r="Y3951" t="str">
            <v>44655310E</v>
          </cell>
          <cell r="Z3951" t="str">
            <v>MAE1000 - MA Electric Distribution PC</v>
          </cell>
          <cell r="AA3951" t="str">
            <v>NONE</v>
          </cell>
          <cell r="AB3951" t="str">
            <v>MASS PLANT - MA 5310 - MAE1000</v>
          </cell>
          <cell r="AC3951" t="str">
            <v>A2 C0 X0</v>
          </cell>
          <cell r="AE3951">
            <v>2</v>
          </cell>
          <cell r="AF3951" t="str">
            <v>2</v>
          </cell>
          <cell r="AG3951">
            <v>41596</v>
          </cell>
          <cell r="AH3951">
            <v>510000</v>
          </cell>
        </row>
        <row r="3952">
          <cell r="A3952" t="str">
            <v>C051181</v>
          </cell>
          <cell r="B3952">
            <v>5310</v>
          </cell>
          <cell r="C3952" t="str">
            <v>Distribution - NE North</v>
          </cell>
          <cell r="D3952" t="str">
            <v>Bayring 2013 Project</v>
          </cell>
          <cell r="E3952" t="str">
            <v>P_Electric Distribution Line MA</v>
          </cell>
          <cell r="G3952" t="str">
            <v>49</v>
          </cell>
          <cell r="H3952" t="str">
            <v>16</v>
          </cell>
          <cell r="J3952" t="str">
            <v>Statutory/Regulatory</v>
          </cell>
          <cell r="K3952" t="str">
            <v>D_Non-REP LINE OTHER</v>
          </cell>
          <cell r="L3952" t="str">
            <v>Public Requirements</v>
          </cell>
          <cell r="M3952" t="str">
            <v>Specific</v>
          </cell>
          <cell r="O3952" t="str">
            <v>open</v>
          </cell>
          <cell r="R3952">
            <v>41498</v>
          </cell>
          <cell r="S3952" t="str">
            <v>jeffem</v>
          </cell>
          <cell r="U3952" t="str">
            <v>Make Ready Design for Bayring 2013 Project.  Make Ready survey and cost determination for attachment to 201 Poles in the town of Newbury MA. Based on historical projects, we can expect approximately 70 poles that will require some type of make ready const</v>
          </cell>
          <cell r="V3952" t="str">
            <v xml:space="preserve">  </v>
          </cell>
          <cell r="W3952" t="str">
            <v xml:space="preserve">  </v>
          </cell>
          <cell r="X3952" t="str">
            <v>Asset Owner-Dist</v>
          </cell>
          <cell r="Y3952" t="str">
            <v>44655310E</v>
          </cell>
          <cell r="Z3952" t="str">
            <v>MAE1000 - MA Electric Distribution PC</v>
          </cell>
          <cell r="AA3952" t="str">
            <v>NONE</v>
          </cell>
          <cell r="AB3952" t="str">
            <v>MASS PLANT - MA 5310 - MAE1000</v>
          </cell>
          <cell r="AC3952" t="str">
            <v>A0 C0 X2</v>
          </cell>
          <cell r="AE3952">
            <v>1</v>
          </cell>
          <cell r="AF3952" t="str">
            <v>1</v>
          </cell>
          <cell r="AG3952">
            <v>41499</v>
          </cell>
          <cell r="AH3952">
            <v>15000</v>
          </cell>
        </row>
        <row r="3953">
          <cell r="A3953" t="str">
            <v>C051182</v>
          </cell>
          <cell r="B3953">
            <v>5310</v>
          </cell>
          <cell r="C3953" t="str">
            <v>Distribution - NE North</v>
          </cell>
          <cell r="D3953" t="str">
            <v>METRIC CONSTRUCTION, Everett MA</v>
          </cell>
          <cell r="E3953" t="str">
            <v>P_Electric Distribution Line MA</v>
          </cell>
          <cell r="G3953" t="str">
            <v>49</v>
          </cell>
          <cell r="H3953" t="str">
            <v>16</v>
          </cell>
          <cell r="J3953" t="str">
            <v>Statutory/Regulatory</v>
          </cell>
          <cell r="K3953" t="str">
            <v>D_Non-REP LINE OTHER</v>
          </cell>
          <cell r="L3953" t="str">
            <v>Public Requirements</v>
          </cell>
          <cell r="M3953" t="str">
            <v>Specific</v>
          </cell>
          <cell r="O3953" t="str">
            <v>open</v>
          </cell>
          <cell r="R3953">
            <v>41498</v>
          </cell>
          <cell r="S3953" t="str">
            <v>jeffem</v>
          </cell>
          <cell r="U3953" t="str">
            <v>Overhead to underground conversion.  Est Cost is $260K, this request is for the $15K preliminary design.  Full scope and costs to be updated upon design complete.  See WR 15456113 for additional details.</v>
          </cell>
          <cell r="V3953" t="str">
            <v xml:space="preserve">  </v>
          </cell>
          <cell r="W3953" t="str">
            <v xml:space="preserve">  </v>
          </cell>
          <cell r="X3953" t="str">
            <v>Asset Owner-Dist</v>
          </cell>
          <cell r="Y3953" t="str">
            <v>44655310E</v>
          </cell>
          <cell r="Z3953" t="str">
            <v>MAE1000 - MA Electric Distribution PC</v>
          </cell>
          <cell r="AA3953" t="str">
            <v>NONE</v>
          </cell>
          <cell r="AB3953" t="str">
            <v>MASS PLANT - MA 5310 - MAE1000</v>
          </cell>
          <cell r="AC3953" t="str">
            <v>A1 C0 X0</v>
          </cell>
          <cell r="AE3953">
            <v>1</v>
          </cell>
          <cell r="AF3953" t="str">
            <v>1</v>
          </cell>
          <cell r="AG3953">
            <v>41499</v>
          </cell>
          <cell r="AH3953">
            <v>15000</v>
          </cell>
        </row>
        <row r="3954">
          <cell r="A3954" t="str">
            <v>C051201</v>
          </cell>
          <cell r="B3954">
            <v>5310</v>
          </cell>
          <cell r="C3954" t="str">
            <v>Distribution - NE North</v>
          </cell>
          <cell r="D3954" t="str">
            <v>Hoover 21L1 Minor Storm Hardening</v>
          </cell>
          <cell r="E3954" t="str">
            <v>P_Electric Distribution Line MA</v>
          </cell>
          <cell r="G3954" t="str">
            <v>NONE</v>
          </cell>
          <cell r="H3954" t="str">
            <v>&lt;Select a value&gt;</v>
          </cell>
          <cell r="I3954" t="str">
            <v>PATTERSON, JAMES</v>
          </cell>
          <cell r="J3954" t="str">
            <v>System Capacity &amp; Performance</v>
          </cell>
          <cell r="L3954" t="str">
            <v>Reliability - Dist</v>
          </cell>
          <cell r="M3954" t="str">
            <v>Specific</v>
          </cell>
          <cell r="O3954" t="str">
            <v>open</v>
          </cell>
          <cell r="R3954">
            <v>41498</v>
          </cell>
          <cell r="S3954" t="str">
            <v>saenzj</v>
          </cell>
          <cell r="U3954" t="str">
            <v>The scope of the Hoover St 21L feeder consists of the following construction activities:_x000D_
¿  Replace 0.623 miles of existing 3-336.4 Al with 3-477 Al SPCA 15kV from P. 1 to P. 30 Donahue Rd, Dracut.  _x000D_
¿  Built the reconductored section to NESC Grade B co</v>
          </cell>
          <cell r="V3954" t="str">
            <v xml:space="preserve">  </v>
          </cell>
          <cell r="W3954" t="str">
            <v xml:space="preserve">  </v>
          </cell>
          <cell r="X3954" t="str">
            <v>Ntwrk Strat-NE Elec</v>
          </cell>
          <cell r="Y3954" t="str">
            <v>40305310E</v>
          </cell>
          <cell r="Z3954" t="str">
            <v>MAE1000 - MA Electric Distribution PC</v>
          </cell>
          <cell r="AA3954" t="str">
            <v>NONE</v>
          </cell>
          <cell r="AB3954" t="str">
            <v>SUB #21 HOOVER STREET, DRACUT</v>
          </cell>
          <cell r="AC3954" t="str">
            <v>A0 C0 X0</v>
          </cell>
          <cell r="AE3954">
            <v>2</v>
          </cell>
          <cell r="AF3954" t="str">
            <v>2</v>
          </cell>
          <cell r="AG3954">
            <v>41543</v>
          </cell>
          <cell r="AH3954">
            <v>500000</v>
          </cell>
        </row>
        <row r="3955">
          <cell r="A3955" t="str">
            <v>C051206</v>
          </cell>
          <cell r="B3955">
            <v>5310</v>
          </cell>
          <cell r="D3955" t="str">
            <v>W Newbury Grd Potential Improvement</v>
          </cell>
          <cell r="E3955" t="str">
            <v>P_Electric Distribution Sub MA</v>
          </cell>
          <cell r="G3955" t="str">
            <v>NONE</v>
          </cell>
          <cell r="H3955" t="str">
            <v>&lt;Select a value&gt;</v>
          </cell>
          <cell r="J3955" t="str">
            <v>Asset Condition</v>
          </cell>
          <cell r="L3955" t="str">
            <v>Asset Replacement</v>
          </cell>
          <cell r="M3955" t="str">
            <v>Specific</v>
          </cell>
          <cell r="O3955" t="str">
            <v>initiated</v>
          </cell>
          <cell r="R3955">
            <v>41499</v>
          </cell>
          <cell r="S3955" t="str">
            <v>saenzj</v>
          </cell>
          <cell r="U3955" t="str">
            <v>Replace auto transformer with delta zig-zag 7.5/9.375 MVA, regulators with 3-333kVA, 1T3 and 2T3 fuses with Viper reclosers.</v>
          </cell>
          <cell r="V3955" t="str">
            <v xml:space="preserve">  </v>
          </cell>
          <cell r="W3955" t="str">
            <v xml:space="preserve">  </v>
          </cell>
          <cell r="X3955" t="str">
            <v>Asset Management</v>
          </cell>
          <cell r="Y3955" t="str">
            <v>44505310E</v>
          </cell>
          <cell r="Z3955" t="str">
            <v>MAE1000 - MA Electric Distribution PC</v>
          </cell>
          <cell r="AA3955" t="str">
            <v>01-Oct-13</v>
          </cell>
          <cell r="AB3955" t="str">
            <v>SUB #47 WEST NEWBURY - STEWART STRE</v>
          </cell>
          <cell r="AC3955" t="str">
            <v>A0 C0 X0</v>
          </cell>
          <cell r="AE3955">
            <v>0</v>
          </cell>
        </row>
        <row r="3956">
          <cell r="A3956" t="str">
            <v>C051207</v>
          </cell>
          <cell r="B3956">
            <v>5310</v>
          </cell>
          <cell r="D3956" t="str">
            <v>E Boxford Grd Potential Improvement</v>
          </cell>
          <cell r="E3956" t="str">
            <v>P_Electric Distribution Sub MA</v>
          </cell>
          <cell r="G3956" t="str">
            <v>NONE</v>
          </cell>
          <cell r="H3956" t="str">
            <v>&lt;Select a value&gt;</v>
          </cell>
          <cell r="J3956" t="str">
            <v>System Capacity &amp; Performance</v>
          </cell>
          <cell r="L3956" t="str">
            <v>Reliability - Dist</v>
          </cell>
          <cell r="M3956" t="str">
            <v>Specific</v>
          </cell>
          <cell r="O3956" t="str">
            <v>initiated</v>
          </cell>
          <cell r="R3956">
            <v>41499</v>
          </cell>
          <cell r="S3956" t="str">
            <v>saenzj</v>
          </cell>
          <cell r="U3956" t="str">
            <v>Replace auto transformer with delta zig-zag 7.5/9.75 MVA, 2T fuses with Viper recloser, voltage regulators with 3-333kVA, 2366 and 2367 airbreaks.</v>
          </cell>
          <cell r="V3956" t="str">
            <v xml:space="preserve">  </v>
          </cell>
          <cell r="W3956" t="str">
            <v xml:space="preserve">  </v>
          </cell>
          <cell r="X3956" t="str">
            <v>Ntwrk Strat-NE Elec</v>
          </cell>
          <cell r="Y3956" t="str">
            <v>40305310E</v>
          </cell>
          <cell r="Z3956" t="str">
            <v>MAE1000 - MA Electric Distribution PC</v>
          </cell>
          <cell r="AA3956" t="str">
            <v>NONE</v>
          </cell>
          <cell r="AB3956" t="str">
            <v>SUB #33 EAST BOXFORD, BOXFORD</v>
          </cell>
          <cell r="AC3956" t="str">
            <v>A0 C0 X0</v>
          </cell>
          <cell r="AE3956">
            <v>0</v>
          </cell>
        </row>
        <row r="3957">
          <cell r="A3957" t="str">
            <v>C051208</v>
          </cell>
          <cell r="B3957">
            <v>5310</v>
          </cell>
          <cell r="D3957" t="str">
            <v>WOR14_Office Renovations</v>
          </cell>
          <cell r="E3957" t="str">
            <v>P_FAC Electric Capital MA</v>
          </cell>
          <cell r="G3957" t="str">
            <v>NONE</v>
          </cell>
          <cell r="H3957" t="str">
            <v>NONE</v>
          </cell>
          <cell r="M3957" t="str">
            <v>Specific</v>
          </cell>
          <cell r="O3957" t="str">
            <v>open</v>
          </cell>
          <cell r="R3957">
            <v>41499</v>
          </cell>
          <cell r="S3957" t="str">
            <v>mateikia</v>
          </cell>
          <cell r="U3957" t="str">
            <v>Worcester office renovations</v>
          </cell>
          <cell r="V3957" t="str">
            <v>939 Southbridge St. Worcester, MA 01608</v>
          </cell>
          <cell r="W3957" t="str">
            <v xml:space="preserve">  </v>
          </cell>
          <cell r="X3957" t="str">
            <v>Facilities Mgmt</v>
          </cell>
          <cell r="Y3957" t="str">
            <v>37005310E</v>
          </cell>
          <cell r="Z3957" t="str">
            <v>MAE1000 - MA Electric Distribution PC</v>
          </cell>
          <cell r="AA3957" t="str">
            <v>NONE</v>
          </cell>
          <cell r="AB3957" t="str">
            <v>SERVICE BLDG-939 SOUTHBRIDGE STREET</v>
          </cell>
          <cell r="AC3957" t="str">
            <v>A1 C0 X0</v>
          </cell>
          <cell r="AE3957">
            <v>1</v>
          </cell>
          <cell r="AF3957" t="str">
            <v>1</v>
          </cell>
          <cell r="AG3957">
            <v>41499</v>
          </cell>
          <cell r="AH3957">
            <v>250000</v>
          </cell>
        </row>
        <row r="3958">
          <cell r="A3958" t="str">
            <v>C051210</v>
          </cell>
          <cell r="B3958">
            <v>5310</v>
          </cell>
          <cell r="D3958" t="str">
            <v>Beach Rd Grd Potential Improvements</v>
          </cell>
          <cell r="E3958" t="str">
            <v>P_Electric Distribution Sub MA</v>
          </cell>
          <cell r="G3958" t="str">
            <v>NONE</v>
          </cell>
          <cell r="H3958" t="str">
            <v>&lt;Select a value&gt;</v>
          </cell>
          <cell r="J3958" t="str">
            <v>System Capacity &amp; Performance</v>
          </cell>
          <cell r="L3958" t="str">
            <v>Reliability - Dist</v>
          </cell>
          <cell r="M3958" t="str">
            <v>Specific</v>
          </cell>
          <cell r="O3958" t="str">
            <v>initiated</v>
          </cell>
          <cell r="R3958">
            <v>41499</v>
          </cell>
          <cell r="S3958" t="str">
            <v>saenzj</v>
          </cell>
          <cell r="U3958" t="str">
            <v>Replace 7L1 and 7L2 auto transformers with delta zig-zag 7.5/9.75 MVA, 1T and 2T fuses with Viper reclosers, 7L1 and 7L2 voltage regulators with 3-333kVA, 1-3 disconnects.</v>
          </cell>
          <cell r="V3958" t="str">
            <v xml:space="preserve">  </v>
          </cell>
          <cell r="W3958" t="str">
            <v xml:space="preserve">  </v>
          </cell>
          <cell r="X3958" t="str">
            <v>Ntwrk Strat-NE Elec</v>
          </cell>
          <cell r="Y3958" t="str">
            <v>40305310E</v>
          </cell>
          <cell r="Z3958" t="str">
            <v>MAE1000 - MA Electric Distribution PC</v>
          </cell>
          <cell r="AA3958" t="str">
            <v>NONE</v>
          </cell>
          <cell r="AB3958" t="str">
            <v>SUB #7 BEACH ROAD, SALISBURY</v>
          </cell>
          <cell r="AC3958" t="str">
            <v>A0 C0 X0</v>
          </cell>
          <cell r="AE3958">
            <v>0</v>
          </cell>
        </row>
        <row r="3959">
          <cell r="A3959" t="str">
            <v>C051214</v>
          </cell>
          <cell r="B3959">
            <v>5310</v>
          </cell>
          <cell r="D3959" t="str">
            <v xml:space="preserve">Newbury Grd Potential Improvements </v>
          </cell>
          <cell r="E3959" t="str">
            <v>P_Electric Distribution Sub MA</v>
          </cell>
          <cell r="G3959" t="str">
            <v>NONE</v>
          </cell>
          <cell r="H3959" t="str">
            <v>&lt;Select a value&gt;</v>
          </cell>
          <cell r="J3959" t="str">
            <v>System Capacity &amp; Performance</v>
          </cell>
          <cell r="L3959" t="str">
            <v>Reliability - Dist</v>
          </cell>
          <cell r="M3959" t="str">
            <v>Specific</v>
          </cell>
          <cell r="O3959" t="str">
            <v>initiated</v>
          </cell>
          <cell r="R3959">
            <v>41499</v>
          </cell>
          <cell r="S3959" t="str">
            <v>saenzj</v>
          </cell>
          <cell r="U3959" t="str">
            <v>Replace 60L1 and 60L2 auto tansformers with delta zig-zag 7.5/9.75 MVA, 60-1T and 60-2T fuses with Viper reclosers, substation battery, 60L1 and 60L2, 60L3 breakers and 60L1 and 60L2 voltage regulators with 3-333kVA.</v>
          </cell>
          <cell r="V3959" t="str">
            <v xml:space="preserve">  </v>
          </cell>
          <cell r="W3959" t="str">
            <v xml:space="preserve">  </v>
          </cell>
          <cell r="X3959" t="str">
            <v>Ntwrk Strat-NE Elec</v>
          </cell>
          <cell r="Y3959" t="str">
            <v>40305310E</v>
          </cell>
          <cell r="Z3959" t="str">
            <v>MAE1000 - MA Electric Distribution PC</v>
          </cell>
          <cell r="AA3959" t="str">
            <v>NONE</v>
          </cell>
          <cell r="AB3959" t="str">
            <v>SUB #60 NEWBURY - HIGHFIELD STREET,</v>
          </cell>
          <cell r="AC3959" t="str">
            <v>A0 C0 X0</v>
          </cell>
          <cell r="AE3959">
            <v>0</v>
          </cell>
        </row>
        <row r="3960">
          <cell r="A3960" t="str">
            <v>C051239</v>
          </cell>
          <cell r="B3960">
            <v>5310</v>
          </cell>
          <cell r="C3960" t="str">
            <v>Distribution - NE South</v>
          </cell>
          <cell r="D3960" t="str">
            <v>Mill St 912W55 Minor Storm Hardenin</v>
          </cell>
          <cell r="E3960" t="str">
            <v>P_Electric Distribution Line MA</v>
          </cell>
          <cell r="F3960" t="str">
            <v>USSC-13-277</v>
          </cell>
          <cell r="G3960" t="str">
            <v>31</v>
          </cell>
          <cell r="H3960" t="str">
            <v>16</v>
          </cell>
          <cell r="I3960" t="str">
            <v>BURKS, EMILY</v>
          </cell>
          <cell r="K3960" t="str">
            <v>D_Non-REP LINE OTHER</v>
          </cell>
          <cell r="L3960" t="str">
            <v>Reliability - Dist</v>
          </cell>
          <cell r="M3960" t="str">
            <v>Specific</v>
          </cell>
          <cell r="O3960" t="str">
            <v>open</v>
          </cell>
          <cell r="R3960">
            <v>41500</v>
          </cell>
          <cell r="S3960" t="str">
            <v>burksem</v>
          </cell>
          <cell r="U3960" t="str">
            <v>Mill Street 912W55 Minor Storm Hardening - reconductor approximately 2.6 miles on Cross, Conant, and Vernon Streets with spacer cable.</v>
          </cell>
          <cell r="V3960" t="str">
            <v xml:space="preserve">  </v>
          </cell>
          <cell r="W3960" t="str">
            <v xml:space="preserve">  </v>
          </cell>
          <cell r="X3960" t="str">
            <v>Asset Owner-Dist</v>
          </cell>
          <cell r="Y3960" t="str">
            <v>44655310E</v>
          </cell>
          <cell r="Z3960" t="str">
            <v>MAE1000 - MA Electric Distribution PC</v>
          </cell>
          <cell r="AA3960" t="str">
            <v>NONE</v>
          </cell>
          <cell r="AB3960" t="str">
            <v>MASS PLANT - MA 5310 - MAE1000</v>
          </cell>
          <cell r="AC3960" t="str">
            <v>A3 C0 X0</v>
          </cell>
          <cell r="AE3960">
            <v>1</v>
          </cell>
          <cell r="AF3960" t="str">
            <v>1</v>
          </cell>
          <cell r="AG3960">
            <v>41555</v>
          </cell>
          <cell r="AH3960">
            <v>1438000</v>
          </cell>
          <cell r="AI3960" t="str">
            <v>1.10</v>
          </cell>
          <cell r="AJ3960" t="str">
            <v>.90</v>
          </cell>
        </row>
        <row r="3961">
          <cell r="A3961" t="str">
            <v>C051240</v>
          </cell>
          <cell r="B3961">
            <v>5310</v>
          </cell>
          <cell r="C3961" t="str">
            <v>Distribution - NE North</v>
          </cell>
          <cell r="D3961" t="str">
            <v>UG Upgrade Pleasant St Worcester MA</v>
          </cell>
          <cell r="E3961" t="str">
            <v>P_Electric Distribution Line MA</v>
          </cell>
          <cell r="G3961" t="str">
            <v>49</v>
          </cell>
          <cell r="H3961" t="str">
            <v>16</v>
          </cell>
          <cell r="I3961" t="str">
            <v>HALL, TIMOTHY</v>
          </cell>
          <cell r="J3961" t="str">
            <v>Asset Condition</v>
          </cell>
          <cell r="K3961" t="str">
            <v>D_Non-REP LINE OTHER</v>
          </cell>
          <cell r="L3961" t="str">
            <v>Asset Replacement</v>
          </cell>
          <cell r="M3961" t="str">
            <v>Specific</v>
          </cell>
          <cell r="O3961" t="str">
            <v>open</v>
          </cell>
          <cell r="R3961">
            <v>41500</v>
          </cell>
          <cell r="S3961" t="str">
            <v>jeffem</v>
          </cell>
          <cell r="U3961" t="str">
            <v>Upgrade to underground system to service homes. Replace 900 feet of 4/0 network cable, 200ft duct, 2 double stacked HDHH, Removal of 900ft lead cable. Est Cost is $320K, this request is for $15K preliminary design.  Full scope and costs to be updated upon</v>
          </cell>
          <cell r="V3961" t="str">
            <v>Sanction from $15K to $330K from Julie Spaziano. Document attached details on the justification and scope tab.</v>
          </cell>
          <cell r="W3961" t="str">
            <v xml:space="preserve">  </v>
          </cell>
          <cell r="X3961" t="str">
            <v>Asset Owner-Dist</v>
          </cell>
          <cell r="Y3961" t="str">
            <v>44655310E</v>
          </cell>
          <cell r="Z3961" t="str">
            <v>MAE1000 - MA Electric Distribution PC</v>
          </cell>
          <cell r="AA3961" t="str">
            <v>NONE</v>
          </cell>
          <cell r="AB3961" t="str">
            <v>MASS PLANT - MA 5310 - MAE1000</v>
          </cell>
          <cell r="AC3961" t="str">
            <v>A2 C0 X0</v>
          </cell>
          <cell r="AE3961">
            <v>2</v>
          </cell>
          <cell r="AF3961" t="str">
            <v>2</v>
          </cell>
          <cell r="AG3961">
            <v>41705</v>
          </cell>
          <cell r="AH3961">
            <v>330000</v>
          </cell>
        </row>
        <row r="3962">
          <cell r="A3962" t="str">
            <v>C051241</v>
          </cell>
          <cell r="B3962">
            <v>5310</v>
          </cell>
          <cell r="C3962" t="str">
            <v>Distribution - NE South</v>
          </cell>
          <cell r="D3962" t="str">
            <v>DOTR-605351 Rt 106 over Hockomock R</v>
          </cell>
          <cell r="E3962" t="str">
            <v>P_Electric Distribution Line MA</v>
          </cell>
          <cell r="G3962" t="str">
            <v>49</v>
          </cell>
          <cell r="H3962" t="str">
            <v>15</v>
          </cell>
          <cell r="I3962" t="str">
            <v>CAPOBIANCO, THOMAS</v>
          </cell>
          <cell r="J3962" t="str">
            <v>Statutory/Regulatory</v>
          </cell>
          <cell r="K3962" t="str">
            <v>D_Non-REP LINE OTHER</v>
          </cell>
          <cell r="L3962" t="str">
            <v>Public Requirements</v>
          </cell>
          <cell r="M3962" t="str">
            <v>Specific</v>
          </cell>
          <cell r="O3962" t="str">
            <v>open</v>
          </cell>
          <cell r="R3962">
            <v>41500</v>
          </cell>
          <cell r="S3962" t="str">
            <v>capobi</v>
          </cell>
          <cell r="U3962" t="str">
            <v xml:space="preserve">605351 West Bridgewater: Route 106, West Center Street over Hockomock River: Preliminary engineering to determine the scope of work, attend meeting and begin design </v>
          </cell>
          <cell r="V3962" t="str">
            <v xml:space="preserve">  </v>
          </cell>
          <cell r="W3962" t="str">
            <v xml:space="preserve">  </v>
          </cell>
          <cell r="X3962" t="str">
            <v>Div Ops-NE Electric</v>
          </cell>
          <cell r="Y3962" t="str">
            <v>75005310E</v>
          </cell>
          <cell r="Z3962" t="str">
            <v>MAE1000 - MA Electric Distribution PC</v>
          </cell>
          <cell r="AA3962" t="str">
            <v>NONE</v>
          </cell>
          <cell r="AB3962" t="str">
            <v>MASS PLANT - MA 5310 - MAE1000</v>
          </cell>
          <cell r="AC3962" t="str">
            <v>A1 C0 X0</v>
          </cell>
          <cell r="AE3962">
            <v>1</v>
          </cell>
          <cell r="AF3962" t="str">
            <v>1</v>
          </cell>
          <cell r="AG3962">
            <v>41506</v>
          </cell>
          <cell r="AH3962">
            <v>30000</v>
          </cell>
        </row>
        <row r="3963">
          <cell r="A3963" t="str">
            <v>C051281</v>
          </cell>
          <cell r="B3963">
            <v>5310</v>
          </cell>
          <cell r="D3963" t="str">
            <v>Brockton Area Sub Fiber Optic Sys</v>
          </cell>
          <cell r="E3963" t="str">
            <v>P_FAC Electric Capital MA</v>
          </cell>
          <cell r="G3963" t="str">
            <v>NONE</v>
          </cell>
          <cell r="H3963" t="str">
            <v>&lt;Select a value&gt;</v>
          </cell>
          <cell r="J3963" t="str">
            <v>Non-Infrastructure</v>
          </cell>
          <cell r="L3963" t="str">
            <v>Telecommunications Capital - Dist</v>
          </cell>
          <cell r="M3963" t="str">
            <v>Specific</v>
          </cell>
          <cell r="O3963" t="str">
            <v>initiated</v>
          </cell>
          <cell r="R3963">
            <v>41506</v>
          </cell>
          <cell r="S3963" t="str">
            <v>maljan</v>
          </cell>
          <cell r="U3963" t="str">
            <v xml:space="preserve">Fiber optical communications network connecting Brockton area substations together.  </v>
          </cell>
          <cell r="V3963" t="str">
            <v xml:space="preserve">  </v>
          </cell>
          <cell r="W3963" t="str">
            <v xml:space="preserve">  </v>
          </cell>
          <cell r="X3963" t="str">
            <v>Ntwrk Strat-NE Elec</v>
          </cell>
          <cell r="Y3963" t="str">
            <v>40305310E</v>
          </cell>
          <cell r="Z3963" t="str">
            <v>MAE1000 - MA Electric Distribution PC</v>
          </cell>
          <cell r="AA3963" t="str">
            <v>NONE</v>
          </cell>
          <cell r="AB3963" t="str">
            <v>SUB #91 DUPONT, BROCKTON  91BK  14K</v>
          </cell>
          <cell r="AC3963" t="str">
            <v>A0 C0 X0</v>
          </cell>
          <cell r="AE3963">
            <v>0</v>
          </cell>
        </row>
        <row r="3964">
          <cell r="A3964" t="str">
            <v>C051303</v>
          </cell>
          <cell r="B3964">
            <v>5310</v>
          </cell>
          <cell r="C3964" t="str">
            <v>Distribution - NE North</v>
          </cell>
          <cell r="D3964" t="str">
            <v>Criterion Development, Medford MA</v>
          </cell>
          <cell r="E3964" t="str">
            <v>P_Electric Distribution Line MA</v>
          </cell>
          <cell r="G3964" t="str">
            <v>49</v>
          </cell>
          <cell r="H3964" t="str">
            <v>16</v>
          </cell>
          <cell r="J3964" t="str">
            <v>Statutory/Regulatory</v>
          </cell>
          <cell r="K3964" t="str">
            <v>D_Non-REP LINE OTHER</v>
          </cell>
          <cell r="L3964" t="str">
            <v>New Business - Commercial</v>
          </cell>
          <cell r="M3964" t="str">
            <v>Specific</v>
          </cell>
          <cell r="O3964" t="str">
            <v>open</v>
          </cell>
          <cell r="R3964">
            <v>41506</v>
          </cell>
          <cell r="S3964" t="str">
            <v>jeffem</v>
          </cell>
          <cell r="U3964" t="str">
            <v>3780 Mystic Valley Pkwy, Medford, MA: Installing 2-750 kva transformers, remove pole line, install  pole with primary riser and 165 meters.  Est cost is $137K, this request is for $15K preliminary design.  Full scope and costs to be update upon design com</v>
          </cell>
          <cell r="V3964" t="str">
            <v xml:space="preserve">  </v>
          </cell>
          <cell r="W3964" t="str">
            <v xml:space="preserve">  </v>
          </cell>
          <cell r="X3964" t="str">
            <v>Asset Owner-Dist</v>
          </cell>
          <cell r="Y3964" t="str">
            <v>44655310E</v>
          </cell>
          <cell r="Z3964" t="str">
            <v>MAE1000 - MA Electric Distribution PC</v>
          </cell>
          <cell r="AA3964" t="str">
            <v>NONE</v>
          </cell>
          <cell r="AB3964" t="str">
            <v>MASS PLANT - MA 5310 - MAE1000</v>
          </cell>
          <cell r="AC3964" t="str">
            <v>A2 C0 X0</v>
          </cell>
          <cell r="AE3964">
            <v>1</v>
          </cell>
          <cell r="AF3964" t="str">
            <v>1</v>
          </cell>
          <cell r="AG3964">
            <v>41508</v>
          </cell>
          <cell r="AH3964">
            <v>15000</v>
          </cell>
        </row>
        <row r="3965">
          <cell r="A3965" t="str">
            <v>C051304</v>
          </cell>
          <cell r="B3965">
            <v>5310</v>
          </cell>
          <cell r="D3965" t="str">
            <v>N Andover71L1 Minor Storm Hardening</v>
          </cell>
          <cell r="E3965" t="str">
            <v>P_Electric Distribution Line MA</v>
          </cell>
          <cell r="G3965" t="str">
            <v>NONE</v>
          </cell>
          <cell r="H3965" t="str">
            <v>16</v>
          </cell>
          <cell r="I3965" t="str">
            <v>SAENZ, JENNY</v>
          </cell>
          <cell r="J3965" t="str">
            <v>System Capacity &amp; Performance</v>
          </cell>
          <cell r="O3965" t="str">
            <v>open</v>
          </cell>
          <cell r="R3965">
            <v>41507</v>
          </cell>
          <cell r="S3965" t="str">
            <v>saenzj</v>
          </cell>
          <cell r="U3965" t="str">
            <v>Reconduct 0.27 miles of 1/c-1/0 AAAC PE 15kV with 1/c-1/0 Cu tree wire on Greene St, N. Andover. Reconduct 0.34 mi of 3-1/0 Cu PE 15kV with 1/0 Cu spacer cable on Middlesex St, N. Andover.</v>
          </cell>
          <cell r="V3965" t="str">
            <v xml:space="preserve">  </v>
          </cell>
          <cell r="W3965" t="str">
            <v xml:space="preserve">  </v>
          </cell>
          <cell r="X3965" t="str">
            <v>Ntwrk Strat-NE Elec</v>
          </cell>
          <cell r="Y3965" t="str">
            <v>40305310E</v>
          </cell>
          <cell r="Z3965" t="str">
            <v>MAE1000 - MA Electric Distribution PC</v>
          </cell>
          <cell r="AA3965" t="str">
            <v>NONE</v>
          </cell>
          <cell r="AB3965" t="str">
            <v xml:space="preserve">SUB #71 NO ANDOVER JCT-OFF CHARLES </v>
          </cell>
          <cell r="AC3965" t="str">
            <v>A0 C0 X0</v>
          </cell>
          <cell r="AE3965">
            <v>1</v>
          </cell>
          <cell r="AF3965" t="str">
            <v>1</v>
          </cell>
          <cell r="AG3965">
            <v>41641</v>
          </cell>
          <cell r="AH3965">
            <v>250000</v>
          </cell>
        </row>
        <row r="3966">
          <cell r="A3966" t="str">
            <v>C051306</v>
          </cell>
          <cell r="B3966">
            <v>5310</v>
          </cell>
          <cell r="C3966" t="str">
            <v>Distribution - NE North</v>
          </cell>
          <cell r="D3966" t="str">
            <v>IRURD Grovewood</v>
          </cell>
          <cell r="E3966" t="str">
            <v>P_Electric Distribution Line MA</v>
          </cell>
          <cell r="G3966" t="str">
            <v>36</v>
          </cell>
          <cell r="H3966" t="str">
            <v>17</v>
          </cell>
          <cell r="I3966" t="str">
            <v>CERULLI, JOHN</v>
          </cell>
          <cell r="J3966" t="str">
            <v>Asset Condition</v>
          </cell>
          <cell r="K3966" t="str">
            <v>D_REP-URD Cable Replacements</v>
          </cell>
          <cell r="L3966" t="str">
            <v>Asset Replacement</v>
          </cell>
          <cell r="M3966" t="str">
            <v>Specific</v>
          </cell>
          <cell r="O3966" t="str">
            <v>open</v>
          </cell>
          <cell r="R3966">
            <v>41507</v>
          </cell>
          <cell r="S3966" t="str">
            <v>cerulj</v>
          </cell>
          <cell r="U3966" t="str">
            <v>Inject 7,400' of direct buried URD cable at Grovewood in Worcester, MA and replace cable that can not be injected.</v>
          </cell>
          <cell r="V3966" t="str">
            <v>Proactive at the request of Operations (Carpenter) due to two recent failures.</v>
          </cell>
          <cell r="W3966" t="str">
            <v xml:space="preserve">  </v>
          </cell>
          <cell r="X3966" t="str">
            <v>Asset Owner-Dist</v>
          </cell>
          <cell r="Y3966" t="str">
            <v>44655310E</v>
          </cell>
          <cell r="Z3966" t="str">
            <v>MAE1000 - MA Electric Distribution PC</v>
          </cell>
          <cell r="AA3966" t="str">
            <v>NONE</v>
          </cell>
          <cell r="AB3966" t="str">
            <v>MASS PLANT - MA 5310 - MAE1000</v>
          </cell>
          <cell r="AC3966" t="str">
            <v>A2 C0 X0</v>
          </cell>
          <cell r="AE3966">
            <v>1</v>
          </cell>
          <cell r="AF3966" t="str">
            <v>1</v>
          </cell>
          <cell r="AG3966">
            <v>41508</v>
          </cell>
          <cell r="AH3966">
            <v>600000</v>
          </cell>
        </row>
        <row r="3967">
          <cell r="A3967" t="str">
            <v>C051404</v>
          </cell>
          <cell r="B3967">
            <v>5310</v>
          </cell>
          <cell r="C3967" t="str">
            <v>Distribution - NE North</v>
          </cell>
          <cell r="D3967" t="str">
            <v>VOKE LOFTS LLP, Grove St, Worcester</v>
          </cell>
          <cell r="E3967" t="str">
            <v>P_Electric Distribution Line MA</v>
          </cell>
          <cell r="G3967" t="str">
            <v>49</v>
          </cell>
          <cell r="H3967" t="str">
            <v>16</v>
          </cell>
          <cell r="I3967" t="str">
            <v>HALL, TIMOTHY</v>
          </cell>
          <cell r="J3967" t="str">
            <v>Statutory/Regulatory</v>
          </cell>
          <cell r="K3967" t="str">
            <v>D_Non-REP LINE OTHER</v>
          </cell>
          <cell r="L3967" t="str">
            <v>New Business - Commercial</v>
          </cell>
          <cell r="M3967" t="str">
            <v>Specific</v>
          </cell>
          <cell r="O3967" t="str">
            <v>open</v>
          </cell>
          <cell r="R3967">
            <v>41513</v>
          </cell>
          <cell r="S3967" t="str">
            <v>jeffem</v>
          </cell>
          <cell r="U3967" t="str">
            <v>Renovating School to condo¿s. Upgrading to 3000amps on the network.  Install two network Vaults with two 750kVA transformers.  Primary cable, 2 days labor underground department, 40 days labor substation.  Est Cost is $300K, this request it for $15K preli</v>
          </cell>
          <cell r="V3967" t="str">
            <v>Sanction from $15K to $620K from Julie Spaziano. Document attached details on the justification and scope tab.</v>
          </cell>
          <cell r="W3967" t="str">
            <v xml:space="preserve">  </v>
          </cell>
          <cell r="X3967" t="str">
            <v>Asset Owner-Dist</v>
          </cell>
          <cell r="Y3967" t="str">
            <v>44655310E</v>
          </cell>
          <cell r="Z3967" t="str">
            <v>MAE1000 - MA Electric Distribution PC</v>
          </cell>
          <cell r="AA3967" t="str">
            <v>NONE</v>
          </cell>
          <cell r="AB3967" t="str">
            <v>MASS PLANT - MA 5310 - MAE1000</v>
          </cell>
          <cell r="AC3967" t="str">
            <v>A1 C0 X0</v>
          </cell>
          <cell r="AE3967">
            <v>2</v>
          </cell>
          <cell r="AF3967" t="str">
            <v>2</v>
          </cell>
          <cell r="AG3967">
            <v>41691</v>
          </cell>
          <cell r="AH3967">
            <v>620000</v>
          </cell>
        </row>
        <row r="3968">
          <cell r="A3968" t="str">
            <v>C051405</v>
          </cell>
          <cell r="B3968">
            <v>5310</v>
          </cell>
          <cell r="C3968" t="str">
            <v>Distribution - NE North</v>
          </cell>
          <cell r="D3968" t="str">
            <v>NEW GARDEN PARK INC, Worcester MA</v>
          </cell>
          <cell r="E3968" t="str">
            <v>P_Electric Distribution Line MA</v>
          </cell>
          <cell r="G3968" t="str">
            <v>49</v>
          </cell>
          <cell r="H3968" t="str">
            <v>16</v>
          </cell>
          <cell r="I3968" t="str">
            <v>HALL, TIMOTHY</v>
          </cell>
          <cell r="J3968" t="str">
            <v>Statutory/Regulatory</v>
          </cell>
          <cell r="K3968" t="str">
            <v>D_Non-REP LINE OTHER</v>
          </cell>
          <cell r="L3968" t="str">
            <v>New Business - Commercial</v>
          </cell>
          <cell r="M3968" t="str">
            <v>Specific</v>
          </cell>
          <cell r="O3968" t="str">
            <v>open</v>
          </cell>
          <cell r="R3968">
            <v>41513</v>
          </cell>
          <cell r="S3968" t="str">
            <v>jeffem</v>
          </cell>
          <cell r="U3968" t="str">
            <v xml:space="preserve">Rebuild and upgrade Vault 11 in order to serve a 3000A, 208Y/120V, three phase four wire service to the "Franklin St. Building" and a 600A, 208Y/120V, three phase, four wire service to the "Mezzanine Building"  Est Cost is $300K, this request is for $15K </v>
          </cell>
          <cell r="V3968" t="str">
            <v xml:space="preserve">Sanction from $15K to $300K from Julie Spaziano. Document attached details on the justification and scope tab. </v>
          </cell>
          <cell r="W3968" t="str">
            <v xml:space="preserve">  </v>
          </cell>
          <cell r="X3968" t="str">
            <v>Asset Owner-Dist</v>
          </cell>
          <cell r="Y3968" t="str">
            <v>44655310E</v>
          </cell>
          <cell r="Z3968" t="str">
            <v>MAE1000 - MA Electric Distribution PC</v>
          </cell>
          <cell r="AA3968" t="str">
            <v>NONE</v>
          </cell>
          <cell r="AB3968" t="str">
            <v>MASS PLANT - MA 5310 - MAE1000</v>
          </cell>
          <cell r="AC3968" t="str">
            <v>A3 C0 X2</v>
          </cell>
          <cell r="AE3968">
            <v>2</v>
          </cell>
          <cell r="AF3968" t="str">
            <v>2</v>
          </cell>
          <cell r="AG3968">
            <v>41717</v>
          </cell>
          <cell r="AH3968">
            <v>300000</v>
          </cell>
        </row>
        <row r="3969">
          <cell r="A3969" t="str">
            <v>C051413</v>
          </cell>
          <cell r="B3969">
            <v>5310</v>
          </cell>
          <cell r="C3969" t="str">
            <v>Distribution - NE North</v>
          </cell>
          <cell r="D3969" t="str">
            <v>IRURD Phillips Circle</v>
          </cell>
          <cell r="E3969" t="str">
            <v>P_Electric Distribution Line MA</v>
          </cell>
          <cell r="G3969" t="str">
            <v>36</v>
          </cell>
          <cell r="H3969" t="str">
            <v>17</v>
          </cell>
          <cell r="I3969" t="str">
            <v>Cerulli, John</v>
          </cell>
          <cell r="J3969" t="str">
            <v>Asset Condition</v>
          </cell>
          <cell r="K3969" t="str">
            <v>D_REP-URD Cable Replacements</v>
          </cell>
          <cell r="L3969" t="str">
            <v>Asset Replacement</v>
          </cell>
          <cell r="M3969" t="str">
            <v>Specific</v>
          </cell>
          <cell r="O3969" t="str">
            <v>open</v>
          </cell>
          <cell r="R3969">
            <v>41513</v>
          </cell>
          <cell r="S3969" t="str">
            <v>cerulj</v>
          </cell>
          <cell r="U3969" t="str">
            <v>Inject 2400' of direct buried URD cable located off Phillips Drive in Westford, MA.</v>
          </cell>
          <cell r="V3969" t="str">
            <v>Around corner from HIlldreth Hills - to be done at same time.</v>
          </cell>
          <cell r="W3969" t="str">
            <v xml:space="preserve">  </v>
          </cell>
          <cell r="X3969" t="str">
            <v>Asset Owner-Dist</v>
          </cell>
          <cell r="Y3969" t="str">
            <v>44655310E</v>
          </cell>
          <cell r="Z3969" t="str">
            <v>MAE1000 - MA Electric Distribution PC</v>
          </cell>
          <cell r="AA3969" t="str">
            <v>NONE</v>
          </cell>
          <cell r="AB3969" t="str">
            <v>MASS PLANT - MA 5310 - MAE1000</v>
          </cell>
          <cell r="AC3969" t="str">
            <v>A1 C0 X0</v>
          </cell>
          <cell r="AE3969">
            <v>1</v>
          </cell>
          <cell r="AF3969" t="str">
            <v>1</v>
          </cell>
          <cell r="AG3969">
            <v>41534</v>
          </cell>
          <cell r="AH3969">
            <v>200000</v>
          </cell>
        </row>
        <row r="3970">
          <cell r="A3970" t="str">
            <v>C051443</v>
          </cell>
          <cell r="B3970">
            <v>5310</v>
          </cell>
          <cell r="D3970" t="str">
            <v>NAND14_Warehouse Roof Restoration</v>
          </cell>
          <cell r="E3970" t="str">
            <v>P_FAC Electric Capital MA</v>
          </cell>
          <cell r="G3970" t="str">
            <v>NONE</v>
          </cell>
          <cell r="H3970" t="str">
            <v>NONE</v>
          </cell>
          <cell r="M3970" t="str">
            <v>Specific</v>
          </cell>
          <cell r="O3970" t="str">
            <v>open</v>
          </cell>
          <cell r="R3970">
            <v>41514</v>
          </cell>
          <cell r="S3970" t="str">
            <v>mateikia</v>
          </cell>
          <cell r="U3970" t="str">
            <v xml:space="preserve">Design and supervise installation of new coating to existing metal roof. </v>
          </cell>
          <cell r="V3970" t="str">
            <v>1101 Turnpike St. North Andover, MA 01845 - warehouse.</v>
          </cell>
          <cell r="W3970" t="str">
            <v xml:space="preserve">  </v>
          </cell>
          <cell r="X3970" t="str">
            <v>Facilities Mgmt</v>
          </cell>
          <cell r="Y3970" t="str">
            <v>37005310E</v>
          </cell>
          <cell r="Z3970" t="str">
            <v>MAE1000 - MA Electric Distribution PC</v>
          </cell>
          <cell r="AA3970" t="str">
            <v>NONE</v>
          </cell>
          <cell r="AB3970" t="str">
            <v>DISTRICT OFFICE</v>
          </cell>
          <cell r="AC3970" t="str">
            <v>A1 C0 X0</v>
          </cell>
          <cell r="AE3970">
            <v>2</v>
          </cell>
          <cell r="AF3970" t="str">
            <v>2</v>
          </cell>
          <cell r="AG3970">
            <v>41689</v>
          </cell>
          <cell r="AH3970">
            <v>350000</v>
          </cell>
        </row>
        <row r="3971">
          <cell r="A3971" t="str">
            <v>C051485</v>
          </cell>
          <cell r="B3971">
            <v>5310</v>
          </cell>
          <cell r="C3971" t="str">
            <v>Distribution - NE North</v>
          </cell>
          <cell r="D3971" t="str">
            <v>Micozzi Mgt, Est St, Worcester</v>
          </cell>
          <cell r="E3971" t="str">
            <v>P_Electric Distribution Line MA</v>
          </cell>
          <cell r="G3971" t="str">
            <v>49</v>
          </cell>
          <cell r="H3971" t="str">
            <v>16</v>
          </cell>
          <cell r="J3971" t="str">
            <v>Statutory/Regulatory</v>
          </cell>
          <cell r="K3971" t="str">
            <v>D_Non-REP LINE OTHER</v>
          </cell>
          <cell r="L3971" t="str">
            <v>Public Requirements</v>
          </cell>
          <cell r="M3971" t="str">
            <v>Specific</v>
          </cell>
          <cell r="O3971" t="str">
            <v>open</v>
          </cell>
          <cell r="R3971">
            <v>41520</v>
          </cell>
          <cell r="S3971" t="str">
            <v>jeffem</v>
          </cell>
          <cell r="U3971" t="str">
            <v>Enlarge manhole, install 2 network vaults. The existing transformer encloser withing the customer's property is not sufficient for the new installation and the enclosed National Grid equipment will be removed as part of the upgrade project._x000D_
Est Cost is $</v>
          </cell>
          <cell r="V3971" t="str">
            <v xml:space="preserve">  </v>
          </cell>
          <cell r="W3971" t="str">
            <v xml:space="preserve">  </v>
          </cell>
          <cell r="X3971" t="str">
            <v>Asset Owner-Dist</v>
          </cell>
          <cell r="Y3971" t="str">
            <v>44655310E</v>
          </cell>
          <cell r="Z3971" t="str">
            <v>MAE1000 - MA Electric Distribution PC</v>
          </cell>
          <cell r="AA3971" t="str">
            <v>NONE</v>
          </cell>
          <cell r="AB3971" t="str">
            <v>MASS PLANT - MA 5310 - MAE1000</v>
          </cell>
          <cell r="AC3971" t="str">
            <v>A2 C0 X0</v>
          </cell>
          <cell r="AE3971">
            <v>1</v>
          </cell>
          <cell r="AF3971" t="str">
            <v>1</v>
          </cell>
          <cell r="AG3971">
            <v>41523</v>
          </cell>
          <cell r="AH3971">
            <v>15000</v>
          </cell>
        </row>
        <row r="3972">
          <cell r="A3972" t="str">
            <v>C051503</v>
          </cell>
          <cell r="B3972">
            <v>5310</v>
          </cell>
          <cell r="C3972" t="str">
            <v>Distribution - NE North</v>
          </cell>
          <cell r="D3972" t="str">
            <v>MBTA BRIDGE ST, SALEM, MA</v>
          </cell>
          <cell r="E3972" t="str">
            <v>P_Electric Distribution Line MA</v>
          </cell>
          <cell r="G3972" t="str">
            <v>49</v>
          </cell>
          <cell r="H3972" t="str">
            <v>16</v>
          </cell>
          <cell r="J3972" t="str">
            <v>Statutory/Regulatory</v>
          </cell>
          <cell r="K3972" t="str">
            <v>D_Non-REP LINE OTHER</v>
          </cell>
          <cell r="L3972" t="str">
            <v>New Business - Commercial</v>
          </cell>
          <cell r="M3972" t="str">
            <v>Specific</v>
          </cell>
          <cell r="O3972" t="str">
            <v>open</v>
          </cell>
          <cell r="R3972">
            <v>41522</v>
          </cell>
          <cell r="S3972" t="str">
            <v>jeffem</v>
          </cell>
          <cell r="U3972" t="str">
            <v>INSTALLATION OF 300KVA PAD, SWITCHGEAR, MANHOLE PLUS A LOT OF CABLE, DONATED PROPERTY. Est Cost is $125K, this request is for $15K preliminary design.  Full scope and costs to be updated upon design completed.  See WR 13975520 for additional details.</v>
          </cell>
          <cell r="V3972" t="str">
            <v xml:space="preserve">  </v>
          </cell>
          <cell r="W3972" t="str">
            <v xml:space="preserve">  </v>
          </cell>
          <cell r="X3972" t="str">
            <v>Asset Owner-Dist</v>
          </cell>
          <cell r="Y3972" t="str">
            <v>44655310E</v>
          </cell>
          <cell r="Z3972" t="str">
            <v>MAE1000 - MA Electric Distribution PC</v>
          </cell>
          <cell r="AA3972" t="str">
            <v>NONE</v>
          </cell>
          <cell r="AB3972" t="str">
            <v>MASS PLANT - MA 5310 - MAE1000</v>
          </cell>
          <cell r="AC3972" t="str">
            <v>A1 C0 X0</v>
          </cell>
          <cell r="AE3972">
            <v>1</v>
          </cell>
          <cell r="AF3972" t="str">
            <v>1</v>
          </cell>
          <cell r="AG3972">
            <v>41523</v>
          </cell>
          <cell r="AH3972">
            <v>15000</v>
          </cell>
        </row>
        <row r="3973">
          <cell r="A3973" t="str">
            <v>C051506</v>
          </cell>
          <cell r="B3973">
            <v>5310</v>
          </cell>
          <cell r="D3973" t="str">
            <v>DG Svc Diversified Constr Williamsb</v>
          </cell>
          <cell r="E3973" t="str">
            <v>P_Electric Distribution Line MA</v>
          </cell>
          <cell r="G3973" t="str">
            <v>49</v>
          </cell>
          <cell r="H3973" t="str">
            <v>15</v>
          </cell>
          <cell r="J3973" t="str">
            <v>Statutory/Regulatory</v>
          </cell>
          <cell r="L3973" t="str">
            <v>Distributed Generation</v>
          </cell>
          <cell r="M3973" t="str">
            <v>Specific</v>
          </cell>
          <cell r="O3973" t="str">
            <v>open</v>
          </cell>
          <cell r="R3973">
            <v>41523</v>
          </cell>
          <cell r="S3973" t="str">
            <v>teixei</v>
          </cell>
          <cell r="U3973" t="str">
            <v>Dg Service to Diversified Construction Services, 48 Main St., Williamsburg, MA (MA-14191264)</v>
          </cell>
          <cell r="V3973" t="str">
            <v xml:space="preserve">  </v>
          </cell>
          <cell r="W3973" t="str">
            <v xml:space="preserve">  </v>
          </cell>
          <cell r="X3973" t="str">
            <v>Asset Owner-Dist</v>
          </cell>
          <cell r="Y3973" t="str">
            <v>44655310E</v>
          </cell>
          <cell r="Z3973" t="str">
            <v>MAE1000 - MA Electric Distribution PC</v>
          </cell>
          <cell r="AA3973" t="str">
            <v>06-Sep-13</v>
          </cell>
          <cell r="AB3973" t="str">
            <v>MASS PLANT - MA 5310 - MAE1000</v>
          </cell>
          <cell r="AC3973" t="str">
            <v>A1 C0 X0</v>
          </cell>
          <cell r="AE3973">
            <v>1</v>
          </cell>
          <cell r="AF3973" t="str">
            <v>1</v>
          </cell>
          <cell r="AG3973">
            <v>41534</v>
          </cell>
          <cell r="AH3973">
            <v>211200</v>
          </cell>
        </row>
        <row r="3974">
          <cell r="A3974" t="str">
            <v>C051515</v>
          </cell>
          <cell r="B3974">
            <v>5310</v>
          </cell>
          <cell r="C3974" t="str">
            <v>Distribution - NE North</v>
          </cell>
          <cell r="D3974" t="str">
            <v>8T1/8T1 Clearance Issues</v>
          </cell>
          <cell r="E3974" t="str">
            <v>P_Electric Distribution Line MA</v>
          </cell>
          <cell r="G3974" t="str">
            <v>49</v>
          </cell>
          <cell r="H3974" t="str">
            <v>&lt;Select a value&gt;</v>
          </cell>
          <cell r="I3974" t="str">
            <v>PATTERSON, JAMES</v>
          </cell>
          <cell r="J3974" t="str">
            <v>Other</v>
          </cell>
          <cell r="K3974" t="str">
            <v>D_REP-Line Other</v>
          </cell>
          <cell r="L3974" t="str">
            <v>Reliability - Dist</v>
          </cell>
          <cell r="M3974" t="str">
            <v>Specific</v>
          </cell>
          <cell r="O3974" t="str">
            <v>open</v>
          </cell>
          <cell r="R3974">
            <v>41523</v>
          </cell>
          <cell r="S3974" t="str">
            <v>dwyerj</v>
          </cell>
          <cell r="U3974" t="str">
            <v>Work required by US SHE Aduit #1490 - A work request to bring the 8T1 and 8T2 feeders out of W. Andover #8 Substation up to 34.5kV Standards.  These feeders were built for 13kV and when converter to 34.5kV the appropriate upgrades were not made.  There ar</v>
          </cell>
          <cell r="V3974" t="str">
            <v xml:space="preserve">  </v>
          </cell>
          <cell r="W3974" t="str">
            <v xml:space="preserve">  </v>
          </cell>
          <cell r="X3974" t="str">
            <v>Asset Owner-Dist</v>
          </cell>
          <cell r="Y3974" t="str">
            <v>44655310E</v>
          </cell>
          <cell r="Z3974" t="str">
            <v>MAE1000 - MA Electric Distribution PC</v>
          </cell>
          <cell r="AA3974" t="str">
            <v>NONE</v>
          </cell>
          <cell r="AB3974" t="str">
            <v>MASS PLANT - MA 5310 - MAE1000</v>
          </cell>
          <cell r="AC3974" t="str">
            <v>A1 C0 X0</v>
          </cell>
          <cell r="AE3974">
            <v>2</v>
          </cell>
          <cell r="AF3974" t="str">
            <v>2</v>
          </cell>
          <cell r="AG3974">
            <v>41529</v>
          </cell>
          <cell r="AH3974">
            <v>125000</v>
          </cell>
        </row>
        <row r="3975">
          <cell r="A3975" t="str">
            <v>C051520</v>
          </cell>
          <cell r="B3975">
            <v>5310</v>
          </cell>
          <cell r="D3975" t="str">
            <v>WEY14_Install Aluminum Storage Bldg</v>
          </cell>
          <cell r="E3975" t="str">
            <v>P_FAC Electric Capital MA</v>
          </cell>
          <cell r="G3975" t="str">
            <v>NONE</v>
          </cell>
          <cell r="H3975" t="str">
            <v>NONE</v>
          </cell>
          <cell r="M3975" t="str">
            <v>Specific</v>
          </cell>
          <cell r="O3975" t="str">
            <v>open</v>
          </cell>
          <cell r="R3975">
            <v>41523</v>
          </cell>
          <cell r="S3975" t="str">
            <v>mateikia</v>
          </cell>
          <cell r="U3975" t="str">
            <v xml:space="preserve">Furnish equipment, labor and materials to construct/install an Aluminum Storage Building at our Weymouth Yard to protect salt/sand materials for our snow removal activities in the Boston/Braintree area. </v>
          </cell>
          <cell r="V3975" t="str">
            <v>186 Main St. Weymouth MA</v>
          </cell>
          <cell r="W3975" t="str">
            <v xml:space="preserve">  </v>
          </cell>
          <cell r="X3975" t="str">
            <v>Facilities Mgmt</v>
          </cell>
          <cell r="Y3975" t="str">
            <v>37005310E</v>
          </cell>
          <cell r="Z3975" t="str">
            <v>MAE1000 - MA Electric Distribution PC</v>
          </cell>
          <cell r="AA3975" t="str">
            <v>NONE</v>
          </cell>
          <cell r="AB3975" t="str">
            <v>SERVICE BLDG-186 MAIN STREET, WEYMO</v>
          </cell>
          <cell r="AC3975" t="str">
            <v>A1 C0 X0</v>
          </cell>
          <cell r="AE3975">
            <v>1</v>
          </cell>
          <cell r="AF3975" t="str">
            <v>1</v>
          </cell>
          <cell r="AG3975">
            <v>41523</v>
          </cell>
          <cell r="AH3975">
            <v>32000</v>
          </cell>
        </row>
        <row r="3976">
          <cell r="A3976" t="str">
            <v>C051545</v>
          </cell>
          <cell r="B3976">
            <v>5310</v>
          </cell>
          <cell r="D3976" t="str">
            <v>TMR Load Survey Project</v>
          </cell>
          <cell r="E3976" t="str">
            <v>P_Electric Distribution Line MA</v>
          </cell>
          <cell r="G3976" t="str">
            <v>NONE</v>
          </cell>
          <cell r="H3976" t="str">
            <v>NONE</v>
          </cell>
          <cell r="I3976" t="str">
            <v>DI GIGLIO, PHILIP</v>
          </cell>
          <cell r="L3976" t="str">
            <v>Meters - Dist</v>
          </cell>
          <cell r="M3976" t="str">
            <v>Specific</v>
          </cell>
          <cell r="O3976" t="str">
            <v>open</v>
          </cell>
          <cell r="R3976">
            <v>41527</v>
          </cell>
          <cell r="S3976" t="str">
            <v>digigliop</v>
          </cell>
          <cell r="U3976" t="str">
            <v>Purchase and Installation of Interval meters for Mass Electric</v>
          </cell>
          <cell r="V3976" t="str">
            <v xml:space="preserve">  </v>
          </cell>
          <cell r="W3976" t="str">
            <v xml:space="preserve">  </v>
          </cell>
          <cell r="X3976" t="str">
            <v>Meter Data Services</v>
          </cell>
          <cell r="Y3976" t="str">
            <v>62505310E</v>
          </cell>
          <cell r="Z3976" t="str">
            <v>MAE1000 - MA Electric Distribution PC</v>
          </cell>
          <cell r="AA3976" t="str">
            <v>NONE</v>
          </cell>
          <cell r="AB3976" t="str">
            <v>CO 05 PRE CAP ITEMS - NOT INSTALLED</v>
          </cell>
          <cell r="AC3976" t="str">
            <v>A2 C0 X0</v>
          </cell>
          <cell r="AE3976">
            <v>2</v>
          </cell>
          <cell r="AF3976" t="str">
            <v>2</v>
          </cell>
          <cell r="AG3976">
            <v>41529</v>
          </cell>
          <cell r="AH3976">
            <v>177200</v>
          </cell>
        </row>
        <row r="3977">
          <cell r="A3977" t="str">
            <v>C051566</v>
          </cell>
          <cell r="B3977">
            <v>5310</v>
          </cell>
          <cell r="C3977" t="str">
            <v>Distribution - NE North</v>
          </cell>
          <cell r="D3977" t="str">
            <v>Rockport Transformer Spare</v>
          </cell>
          <cell r="E3977" t="str">
            <v>P_Electric Distribution Sub MA</v>
          </cell>
          <cell r="G3977" t="str">
            <v>34</v>
          </cell>
          <cell r="H3977" t="str">
            <v>12</v>
          </cell>
          <cell r="I3977" t="str">
            <v>SHI, LIN</v>
          </cell>
          <cell r="J3977" t="str">
            <v>Asset Condition</v>
          </cell>
          <cell r="K3977" t="str">
            <v>D_Non-REP SUB OTHER</v>
          </cell>
          <cell r="L3977" t="str">
            <v>Asset Replacement</v>
          </cell>
          <cell r="M3977" t="str">
            <v>Specific</v>
          </cell>
          <cell r="O3977" t="str">
            <v>open</v>
          </cell>
          <cell r="R3977">
            <v>41528</v>
          </cell>
          <cell r="S3977" t="str">
            <v>duarte</v>
          </cell>
          <cell r="T3977" t="str">
            <v>06/15/14</v>
          </cell>
          <cell r="U3977" t="str">
            <v xml:space="preserve">This is a transformer spare to provide coverage for Rockport station and several other substation locations.  Per our analysis, there is a lack of spares of this type in our system.  </v>
          </cell>
          <cell r="V3977" t="str">
            <v>Re-Sanction from $271,200 to $334,883 from Lin Shi. Document attached details on the justification and scope tab.</v>
          </cell>
          <cell r="W3977" t="str">
            <v xml:space="preserve">  </v>
          </cell>
          <cell r="X3977" t="str">
            <v>Asset Owner-Dist</v>
          </cell>
          <cell r="Y3977" t="str">
            <v>44655310E</v>
          </cell>
          <cell r="Z3977" t="str">
            <v>MAE1000 - MA Electric Distribution PC</v>
          </cell>
          <cell r="AA3977" t="str">
            <v>06-Dec-13</v>
          </cell>
          <cell r="AB3977" t="str">
            <v>MASS PLANT - MA 5310 - MAE1000</v>
          </cell>
          <cell r="AC3977" t="str">
            <v>A1 C0 X0</v>
          </cell>
          <cell r="AE3977">
            <v>5</v>
          </cell>
          <cell r="AF3977" t="str">
            <v>5</v>
          </cell>
          <cell r="AG3977">
            <v>41624</v>
          </cell>
          <cell r="AH3977">
            <v>334883</v>
          </cell>
        </row>
        <row r="3978">
          <cell r="A3978" t="str">
            <v>C051567</v>
          </cell>
          <cell r="B3978">
            <v>5310</v>
          </cell>
          <cell r="D3978" t="str">
            <v>Mobile 7703 - Replace Regulators</v>
          </cell>
          <cell r="E3978" t="str">
            <v>P_Electric Distribution Sub MA</v>
          </cell>
          <cell r="G3978" t="str">
            <v>NONE</v>
          </cell>
          <cell r="H3978" t="str">
            <v>&lt;Select a value&gt;</v>
          </cell>
          <cell r="I3978" t="str">
            <v>DUARTE,EILEEN</v>
          </cell>
          <cell r="J3978" t="str">
            <v>Asset Condition</v>
          </cell>
          <cell r="K3978" t="str">
            <v>D_Non-REP SUB OTHER</v>
          </cell>
          <cell r="L3978" t="str">
            <v>Asset Replacement</v>
          </cell>
          <cell r="M3978" t="str">
            <v>Specific</v>
          </cell>
          <cell r="O3978" t="str">
            <v>initiated</v>
          </cell>
          <cell r="R3978">
            <v>41528</v>
          </cell>
          <cell r="S3978" t="str">
            <v>duarte</v>
          </cell>
          <cell r="T3978" t="str">
            <v>03/31/2014</v>
          </cell>
          <cell r="U3978" t="str">
            <v>Replace Mobile #7703 regulators</v>
          </cell>
          <cell r="V3978" t="str">
            <v xml:space="preserve">  </v>
          </cell>
          <cell r="W3978" t="str">
            <v xml:space="preserve">  </v>
          </cell>
          <cell r="X3978" t="str">
            <v>Asset Owner-Dist</v>
          </cell>
          <cell r="Y3978" t="str">
            <v>44655310E</v>
          </cell>
          <cell r="Z3978" t="str">
            <v>MAE1000 - MA Electric Distribution PC</v>
          </cell>
          <cell r="AA3978" t="str">
            <v>18-Mar-14</v>
          </cell>
          <cell r="AB3978" t="str">
            <v>MASS PLANT - MA 5310 - MAE1000</v>
          </cell>
          <cell r="AC3978" t="str">
            <v>A0 C0 X0</v>
          </cell>
          <cell r="AE3978">
            <v>0</v>
          </cell>
        </row>
        <row r="3979">
          <cell r="A3979" t="str">
            <v>C051569</v>
          </cell>
          <cell r="B3979">
            <v>5310</v>
          </cell>
          <cell r="D3979" t="str">
            <v>Plainville Replace Transformer</v>
          </cell>
          <cell r="E3979" t="str">
            <v>P_Electric Distribution Sub MA</v>
          </cell>
          <cell r="F3979" t="str">
            <v>USSC-14-001</v>
          </cell>
          <cell r="G3979" t="str">
            <v>39</v>
          </cell>
          <cell r="H3979" t="str">
            <v>24</v>
          </cell>
          <cell r="I3979" t="str">
            <v>BRISTOL, MARC</v>
          </cell>
          <cell r="J3979" t="str">
            <v>Asset Condition</v>
          </cell>
          <cell r="K3979" t="str">
            <v>D_Non-REP SUB OTHER</v>
          </cell>
          <cell r="L3979" t="str">
            <v>Asset Replacement</v>
          </cell>
          <cell r="M3979" t="str">
            <v>Specific</v>
          </cell>
          <cell r="O3979" t="str">
            <v>open</v>
          </cell>
          <cell r="R3979">
            <v>41528</v>
          </cell>
          <cell r="S3979" t="str">
            <v>duarte</v>
          </cell>
          <cell r="T3979" t="str">
            <v>7/1/2016</v>
          </cell>
          <cell r="U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V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W3979" t="str">
            <v xml:space="preserve">  </v>
          </cell>
          <cell r="X3979" t="str">
            <v>Asset Owner-Dist</v>
          </cell>
          <cell r="Y3979" t="str">
            <v>44655310E</v>
          </cell>
          <cell r="Z3979" t="str">
            <v>MAE1000 - MA Electric Distribution PC</v>
          </cell>
          <cell r="AA3979" t="str">
            <v>NONE</v>
          </cell>
          <cell r="AB3979" t="str">
            <v>SUB #3451 PLAINVILLE, PLAINVILLE</v>
          </cell>
          <cell r="AC3979" t="str">
            <v>A1 C0 X0</v>
          </cell>
          <cell r="AE3979">
            <v>3</v>
          </cell>
          <cell r="AF3979" t="str">
            <v>3</v>
          </cell>
          <cell r="AG3979">
            <v>41655</v>
          </cell>
          <cell r="AH3979">
            <v>429000</v>
          </cell>
          <cell r="AI3979" t="str">
            <v>1.10</v>
          </cell>
          <cell r="AJ3979" t="str">
            <v>,90</v>
          </cell>
        </row>
        <row r="3980">
          <cell r="A3980" t="str">
            <v>C051570</v>
          </cell>
          <cell r="B3980">
            <v>5310</v>
          </cell>
          <cell r="D3980" t="str">
            <v>MA Metalclad Switchgear Replacement</v>
          </cell>
          <cell r="E3980" t="str">
            <v>P_Electric Distribution Sub MA</v>
          </cell>
          <cell r="G3980" t="str">
            <v>45</v>
          </cell>
          <cell r="H3980" t="str">
            <v>26</v>
          </cell>
          <cell r="I3980" t="str">
            <v>DUARTE,EILEEN</v>
          </cell>
          <cell r="J3980" t="str">
            <v>Asset Condition</v>
          </cell>
          <cell r="K3980" t="str">
            <v>D_Non-REP SUB OTHER</v>
          </cell>
          <cell r="L3980" t="str">
            <v>Asset Replacement</v>
          </cell>
          <cell r="M3980" t="str">
            <v>Specific</v>
          </cell>
          <cell r="N3980" t="str">
            <v>Substation Asset Replacement</v>
          </cell>
          <cell r="O3980" t="str">
            <v>initiated</v>
          </cell>
          <cell r="R3980">
            <v>41528</v>
          </cell>
          <cell r="S3980" t="str">
            <v>duarte</v>
          </cell>
          <cell r="U3980" t="str">
            <v>Budget Placeholder for metal clad switchgear</v>
          </cell>
          <cell r="V3980" t="str">
            <v>Budget Placeholder for metal clad switchgear</v>
          </cell>
          <cell r="W3980" t="str">
            <v xml:space="preserve">  </v>
          </cell>
          <cell r="X3980" t="str">
            <v>Asset Owner-Dist</v>
          </cell>
          <cell r="Y3980" t="str">
            <v>44655310E</v>
          </cell>
          <cell r="Z3980" t="str">
            <v>MAE1000 - MA Electric Distribution PC</v>
          </cell>
          <cell r="AA3980" t="str">
            <v>NONE</v>
          </cell>
          <cell r="AB3980" t="str">
            <v>MASS PLANT - MA 5310 - MAE1000</v>
          </cell>
          <cell r="AC3980" t="str">
            <v>A0 C0 X0</v>
          </cell>
          <cell r="AE3980">
            <v>0</v>
          </cell>
        </row>
        <row r="3981">
          <cell r="A3981" t="str">
            <v>C051571</v>
          </cell>
          <cell r="B3981">
            <v>5310</v>
          </cell>
          <cell r="D3981" t="str">
            <v>MA - Abandoned Oil-filled Equip</v>
          </cell>
          <cell r="E3981" t="str">
            <v>P_Electric Distribution Sub MA</v>
          </cell>
          <cell r="G3981" t="str">
            <v>39</v>
          </cell>
          <cell r="H3981" t="str">
            <v>13</v>
          </cell>
          <cell r="I3981" t="str">
            <v>DUARTE,EILEEN</v>
          </cell>
          <cell r="J3981" t="str">
            <v>Asset Condition</v>
          </cell>
          <cell r="K3981" t="str">
            <v>D_Non-REP SUB OTHER</v>
          </cell>
          <cell r="L3981" t="str">
            <v>Asset Replacement</v>
          </cell>
          <cell r="M3981" t="str">
            <v>Program</v>
          </cell>
          <cell r="O3981" t="str">
            <v>initiated</v>
          </cell>
          <cell r="R3981">
            <v>41528</v>
          </cell>
          <cell r="S3981" t="str">
            <v>duarte</v>
          </cell>
          <cell r="U3981" t="str">
            <v>This is a program to replace all oil-filled abandoned equipment that poses an environmental threat.</v>
          </cell>
          <cell r="V3981" t="str">
            <v>This is a program to replace all oil-filled abandoned equipment that poses an environmental threat.</v>
          </cell>
          <cell r="W3981" t="str">
            <v xml:space="preserve">  </v>
          </cell>
          <cell r="X3981" t="str">
            <v>Asset Owner-Dist</v>
          </cell>
          <cell r="Y3981" t="str">
            <v>44655310E</v>
          </cell>
          <cell r="Z3981" t="str">
            <v>MAE1000 - MA Electric Distribution PC</v>
          </cell>
          <cell r="AA3981" t="str">
            <v>NONE</v>
          </cell>
          <cell r="AB3981" t="str">
            <v>MASS PLANT - MA 5310 - MAE1000</v>
          </cell>
          <cell r="AC3981" t="str">
            <v>A0 C0 X0</v>
          </cell>
          <cell r="AE3981">
            <v>0</v>
          </cell>
        </row>
        <row r="3982">
          <cell r="A3982" t="str">
            <v>C051572</v>
          </cell>
          <cell r="B3982">
            <v>5310</v>
          </cell>
          <cell r="D3982" t="str">
            <v xml:space="preserve">MA Voltage Reduction </v>
          </cell>
          <cell r="E3982" t="str">
            <v>P_Electric Distribution Sub MA</v>
          </cell>
          <cell r="G3982" t="str">
            <v>NONE</v>
          </cell>
          <cell r="H3982" t="str">
            <v>NONE</v>
          </cell>
          <cell r="J3982" t="str">
            <v>System Capacity &amp; Performance</v>
          </cell>
          <cell r="L3982" t="str">
            <v>Reliability - Dist</v>
          </cell>
          <cell r="M3982" t="str">
            <v>Specific</v>
          </cell>
          <cell r="O3982" t="str">
            <v>initiated</v>
          </cell>
          <cell r="R3982">
            <v>41528</v>
          </cell>
          <cell r="S3982" t="str">
            <v>duarte</v>
          </cell>
          <cell r="U3982" t="str">
            <v>This is a program to remove the motorola 504 and Zetron radio control voltage reduction due to non-compliance bandwidth and obsolescence.</v>
          </cell>
          <cell r="V3982" t="str">
            <v>This is a program to remove the motorola 504 and Zetron radio control voltage reduction due to non-compliance bandwidth and obsolescence.</v>
          </cell>
          <cell r="W3982" t="str">
            <v xml:space="preserve">  </v>
          </cell>
          <cell r="X3982" t="str">
            <v>Asset Owner-Dist</v>
          </cell>
          <cell r="Y3982" t="str">
            <v>44655310E</v>
          </cell>
          <cell r="Z3982" t="str">
            <v>MAE1000 - MA Electric Distribution PC</v>
          </cell>
          <cell r="AA3982" t="str">
            <v>NONE</v>
          </cell>
          <cell r="AB3982" t="str">
            <v>MASS PLANT - MA 5310 - MAE1000</v>
          </cell>
          <cell r="AC3982" t="str">
            <v>A0 C0 X0</v>
          </cell>
          <cell r="AE3982">
            <v>0</v>
          </cell>
        </row>
        <row r="3983">
          <cell r="A3983" t="str">
            <v>C051606</v>
          </cell>
          <cell r="B3983">
            <v>5310</v>
          </cell>
          <cell r="C3983" t="str">
            <v>Distribution - NE North</v>
          </cell>
          <cell r="D3983" t="str">
            <v>UMass Second Feeder Service, Worc</v>
          </cell>
          <cell r="E3983" t="str">
            <v>P_Electric Distribution Line MA</v>
          </cell>
          <cell r="G3983" t="str">
            <v>49</v>
          </cell>
          <cell r="H3983" t="str">
            <v>16</v>
          </cell>
          <cell r="J3983" t="str">
            <v>Statutory/Regulatory</v>
          </cell>
          <cell r="K3983" t="str">
            <v>D_Non-REP LINE OTHER</v>
          </cell>
          <cell r="L3983" t="str">
            <v>Public Requirements</v>
          </cell>
          <cell r="M3983" t="str">
            <v>Specific</v>
          </cell>
          <cell r="O3983" t="str">
            <v>open</v>
          </cell>
          <cell r="R3983">
            <v>41530</v>
          </cell>
          <cell r="S3983" t="str">
            <v>jeffem</v>
          </cell>
          <cell r="U3983" t="str">
            <v>Second Feeder Service project for UMass.  Requires engineering study.  University of Massachusetts Medical  #01659-45013: 55 Lake Avenue North, Worcester, MA  01604.  Est cost is 0.5 Million, this request is for $15K preliminary design.  Full Scope and Co</v>
          </cell>
          <cell r="V3983" t="str">
            <v xml:space="preserve">  </v>
          </cell>
          <cell r="W3983" t="str">
            <v xml:space="preserve">  </v>
          </cell>
          <cell r="X3983" t="str">
            <v>Asset Owner-Dist</v>
          </cell>
          <cell r="Y3983" t="str">
            <v>44655310E</v>
          </cell>
          <cell r="Z3983" t="str">
            <v>MAE1000 - MA Electric Distribution PC</v>
          </cell>
          <cell r="AA3983" t="str">
            <v>NONE</v>
          </cell>
          <cell r="AB3983" t="str">
            <v>MASS PLANT - MA 5310 - MAE1000</v>
          </cell>
          <cell r="AC3983" t="str">
            <v>A1 C0 X0</v>
          </cell>
          <cell r="AE3983">
            <v>1</v>
          </cell>
          <cell r="AF3983" t="str">
            <v>1</v>
          </cell>
          <cell r="AG3983">
            <v>41535</v>
          </cell>
          <cell r="AH3983">
            <v>15000</v>
          </cell>
        </row>
        <row r="3984">
          <cell r="A3984" t="str">
            <v>C051624</v>
          </cell>
          <cell r="B3984">
            <v>5310</v>
          </cell>
          <cell r="D3984" t="str">
            <v>E Brdg 797W24-Monponsett St Fdr Tie</v>
          </cell>
          <cell r="E3984" t="str">
            <v>P_Electric Distribution Line MA</v>
          </cell>
          <cell r="G3984" t="str">
            <v>24</v>
          </cell>
          <cell r="H3984" t="str">
            <v>11</v>
          </cell>
          <cell r="I3984" t="str">
            <v>HENRY, JOSEPH</v>
          </cell>
          <cell r="J3984" t="str">
            <v>System Capacity &amp; Performance</v>
          </cell>
          <cell r="K3984" t="str">
            <v>D_Non-REP LINE OTHER</v>
          </cell>
          <cell r="L3984" t="str">
            <v>Reliability - Dist</v>
          </cell>
          <cell r="M3984" t="str">
            <v>Specific</v>
          </cell>
          <cell r="O3984" t="str">
            <v>open</v>
          </cell>
          <cell r="R3984">
            <v>41533</v>
          </cell>
          <cell r="S3984" t="str">
            <v>henryj</v>
          </cell>
          <cell r="U3984" t="str">
            <v>Install 3,300 cir. ft of 477 AL spacer cable on Monponsett St in Hanson.  Remove 2,800 ft of 1ph 1/0 AL &amp; #3 cu.  Install 3,000 ft of 1ph 1/0 Tree wire on Pleasant St.  Remove 3,000 cir feet of #4 &amp; #3 cu.  Reconfigure Main St/Monponsett St intersection t</v>
          </cell>
          <cell r="V3984" t="str">
            <v xml:space="preserve">  </v>
          </cell>
          <cell r="W3984" t="str">
            <v xml:space="preserve">  </v>
          </cell>
          <cell r="X3984" t="str">
            <v>Asset Owner-Dist</v>
          </cell>
          <cell r="Y3984" t="str">
            <v>44655310E</v>
          </cell>
          <cell r="Z3984" t="str">
            <v>MAE1000 - MA Electric Distribution PC</v>
          </cell>
          <cell r="AA3984" t="str">
            <v>NONE</v>
          </cell>
          <cell r="AB3984" t="str">
            <v>MASS PLANT - MA 5310 - MAE1000</v>
          </cell>
          <cell r="AC3984" t="str">
            <v>A0 C0 X0</v>
          </cell>
          <cell r="AE3984">
            <v>1</v>
          </cell>
          <cell r="AF3984" t="str">
            <v>1</v>
          </cell>
          <cell r="AG3984">
            <v>41540</v>
          </cell>
          <cell r="AH3984">
            <v>460000</v>
          </cell>
        </row>
        <row r="3985">
          <cell r="A3985" t="str">
            <v>C051627</v>
          </cell>
          <cell r="B3985">
            <v>5310</v>
          </cell>
          <cell r="D3985" t="str">
            <v>Southbridge 413L3 Mainline Recon</v>
          </cell>
          <cell r="E3985" t="str">
            <v>P_Electric Distribution Line MA</v>
          </cell>
          <cell r="G3985" t="str">
            <v>37</v>
          </cell>
          <cell r="H3985" t="str">
            <v>11</v>
          </cell>
          <cell r="I3985" t="str">
            <v>WALSH, NATHAN</v>
          </cell>
          <cell r="J3985" t="str">
            <v>System Capacity &amp; Performance</v>
          </cell>
          <cell r="K3985" t="str">
            <v>D_Non-REP LINE OTHER</v>
          </cell>
          <cell r="L3985" t="str">
            <v>Load Relief</v>
          </cell>
          <cell r="M3985" t="str">
            <v>Specific</v>
          </cell>
          <cell r="N3985" t="str">
            <v>Conductor Replacement</v>
          </cell>
          <cell r="O3985" t="str">
            <v>open</v>
          </cell>
          <cell r="R3985">
            <v>41533</v>
          </cell>
          <cell r="S3985" t="str">
            <v>walshn</v>
          </cell>
          <cell r="T3985" t="str">
            <v>06/15/14</v>
          </cell>
          <cell r="U3985" t="str">
            <v xml:space="preserve">  </v>
          </cell>
          <cell r="V3985" t="str">
            <v xml:space="preserve">  </v>
          </cell>
          <cell r="W3985" t="str">
            <v xml:space="preserve">  </v>
          </cell>
          <cell r="X3985" t="str">
            <v>Asset Owner-Dist</v>
          </cell>
          <cell r="Y3985" t="str">
            <v>44655310E</v>
          </cell>
          <cell r="Z3985" t="str">
            <v>MAE1000 - MA Electric Distribution PC</v>
          </cell>
          <cell r="AA3985" t="str">
            <v>NONE</v>
          </cell>
          <cell r="AB3985" t="str">
            <v>MASS PLANT - MA 5310 - MAE1000</v>
          </cell>
          <cell r="AC3985" t="str">
            <v>A1 C0 X0</v>
          </cell>
          <cell r="AE3985">
            <v>1</v>
          </cell>
          <cell r="AF3985" t="str">
            <v>1</v>
          </cell>
          <cell r="AG3985">
            <v>41535</v>
          </cell>
          <cell r="AH3985">
            <v>240500</v>
          </cell>
        </row>
        <row r="3986">
          <cell r="A3986" t="str">
            <v>C051645</v>
          </cell>
          <cell r="B3986">
            <v>5310</v>
          </cell>
          <cell r="D3986" t="str">
            <v>NAND14_Install Water Treatment</v>
          </cell>
          <cell r="E3986" t="str">
            <v>P_FAC Electric Capital MA</v>
          </cell>
          <cell r="G3986" t="str">
            <v>NONE</v>
          </cell>
          <cell r="H3986" t="str">
            <v>NONE</v>
          </cell>
          <cell r="M3986" t="str">
            <v>Specific</v>
          </cell>
          <cell r="O3986" t="str">
            <v>open</v>
          </cell>
          <cell r="R3986">
            <v>41534</v>
          </cell>
          <cell r="S3986" t="str">
            <v>mateikia</v>
          </cell>
          <cell r="U3986" t="str">
            <v xml:space="preserve">Install filter and water treatment for North Andover's heating system boiler. </v>
          </cell>
          <cell r="V3986" t="str">
            <v>1101 Turnpike St North Andover MA 01845</v>
          </cell>
          <cell r="W3986" t="str">
            <v xml:space="preserve">  </v>
          </cell>
          <cell r="X3986" t="str">
            <v>Facilities Mgmt</v>
          </cell>
          <cell r="Y3986" t="str">
            <v>37005310E</v>
          </cell>
          <cell r="Z3986" t="str">
            <v>MAE1000 - MA Electric Distribution PC</v>
          </cell>
          <cell r="AA3986" t="str">
            <v>NONE</v>
          </cell>
          <cell r="AB3986" t="str">
            <v>DISTRICT OFFICE</v>
          </cell>
          <cell r="AC3986" t="str">
            <v>A1 C0 X0</v>
          </cell>
          <cell r="AE3986">
            <v>1</v>
          </cell>
          <cell r="AF3986" t="str">
            <v>1</v>
          </cell>
          <cell r="AG3986">
            <v>41534</v>
          </cell>
          <cell r="AH3986">
            <v>16000</v>
          </cell>
        </row>
        <row r="3987">
          <cell r="A3987" t="str">
            <v>C051647</v>
          </cell>
          <cell r="B3987">
            <v>5310</v>
          </cell>
          <cell r="D3987" t="str">
            <v>E Brdg-797W24-Recond South/Plymouth</v>
          </cell>
          <cell r="E3987" t="str">
            <v>P_Electric Distribution Line MA</v>
          </cell>
          <cell r="G3987" t="str">
            <v>31</v>
          </cell>
          <cell r="H3987" t="str">
            <v>11</v>
          </cell>
          <cell r="I3987" t="str">
            <v>HENRY, JOSEPH</v>
          </cell>
          <cell r="J3987" t="str">
            <v>System Capacity &amp; Performance</v>
          </cell>
          <cell r="K3987" t="str">
            <v>D_Non-REP HUF</v>
          </cell>
          <cell r="L3987" t="str">
            <v>Reliability - Dist</v>
          </cell>
          <cell r="M3987" t="str">
            <v>Specific</v>
          </cell>
          <cell r="O3987" t="str">
            <v>open</v>
          </cell>
          <cell r="R3987">
            <v>41534</v>
          </cell>
          <cell r="S3987" t="str">
            <v>henryj</v>
          </cell>
          <cell r="U3987" t="str">
            <v>Install 5,300' cir. feet of 477 AL spacer cable.  Remove 5,300' cir. feet of 636 AL and 336 AL open wire.  Install and remove miscellaneous OH equipment.</v>
          </cell>
          <cell r="V3987" t="str">
            <v xml:space="preserve">  </v>
          </cell>
          <cell r="W3987" t="str">
            <v xml:space="preserve">  </v>
          </cell>
          <cell r="X3987" t="str">
            <v>Asset Owner-Dist</v>
          </cell>
          <cell r="Y3987" t="str">
            <v>44655310E</v>
          </cell>
          <cell r="Z3987" t="str">
            <v>MAE1000 - MA Electric Distribution PC</v>
          </cell>
          <cell r="AA3987" t="str">
            <v>NONE</v>
          </cell>
          <cell r="AB3987" t="str">
            <v>MASS PLANT - MA 5310 - MAE1000</v>
          </cell>
          <cell r="AC3987" t="str">
            <v>A1 C0 X0</v>
          </cell>
          <cell r="AE3987">
            <v>1</v>
          </cell>
          <cell r="AF3987" t="str">
            <v>1</v>
          </cell>
          <cell r="AG3987">
            <v>41540</v>
          </cell>
          <cell r="AH3987">
            <v>445000</v>
          </cell>
        </row>
        <row r="3988">
          <cell r="A3988" t="str">
            <v>C051663</v>
          </cell>
          <cell r="B3988">
            <v>5310</v>
          </cell>
          <cell r="C3988" t="str">
            <v>Distribution - NE North</v>
          </cell>
          <cell r="D3988" t="str">
            <v>Thorndike10 Install 23kV Reactors</v>
          </cell>
          <cell r="E3988" t="str">
            <v>P_Electric Distribution Sub MA</v>
          </cell>
          <cell r="F3988" t="str">
            <v>USSC-13-081 v2</v>
          </cell>
          <cell r="G3988" t="str">
            <v>39</v>
          </cell>
          <cell r="H3988" t="str">
            <v>20</v>
          </cell>
          <cell r="I3988" t="str">
            <v>VACHER, SHAUN</v>
          </cell>
          <cell r="J3988" t="str">
            <v>System Capacity &amp; Performance</v>
          </cell>
          <cell r="K3988" t="str">
            <v>D_Non-REP SUB OTHER</v>
          </cell>
          <cell r="L3988" t="str">
            <v>Reliability - Dist</v>
          </cell>
          <cell r="M3988" t="str">
            <v>Specific</v>
          </cell>
          <cell r="N3988" t="str">
            <v>Eng Reliability Review</v>
          </cell>
          <cell r="O3988" t="str">
            <v>open</v>
          </cell>
          <cell r="R3988">
            <v>41535</v>
          </cell>
          <cell r="S3988" t="str">
            <v>perico</v>
          </cell>
          <cell r="T3988" t="str">
            <v>7/1/2016</v>
          </cell>
          <cell r="U3988" t="str">
            <v xml:space="preserve">Install 23kV reactors on 2341 and 2401 lines </v>
          </cell>
          <cell r="V3988" t="str">
            <v>Tied to Project C046559 23kV Distrigas Service</v>
          </cell>
          <cell r="W3988" t="str">
            <v xml:space="preserve">  </v>
          </cell>
          <cell r="X3988" t="str">
            <v>Asset Owner-Dist</v>
          </cell>
          <cell r="Y3988" t="str">
            <v>44655310E</v>
          </cell>
          <cell r="Z3988" t="str">
            <v>MAE1000 - MA Electric Distribution PC</v>
          </cell>
          <cell r="AA3988" t="str">
            <v>NONE</v>
          </cell>
          <cell r="AB3988" t="str">
            <v>SUB #10 THORNDIKE, EVERETT</v>
          </cell>
          <cell r="AC3988" t="str">
            <v>A0 C0 X0</v>
          </cell>
          <cell r="AE3988">
            <v>2</v>
          </cell>
          <cell r="AF3988" t="str">
            <v>2</v>
          </cell>
          <cell r="AG3988">
            <v>41647</v>
          </cell>
          <cell r="AH3988">
            <v>20000</v>
          </cell>
          <cell r="AI3988" t="str">
            <v>1.10</v>
          </cell>
          <cell r="AJ3988" t="str">
            <v>,90</v>
          </cell>
        </row>
        <row r="3989">
          <cell r="A3989" t="str">
            <v>C051683</v>
          </cell>
          <cell r="B3989">
            <v>5310</v>
          </cell>
          <cell r="D3989" t="str">
            <v>Rand 5W4 Repl 3,500' of Aerial Cabl</v>
          </cell>
          <cell r="E3989" t="str">
            <v>P_Electric Distribution Line MA</v>
          </cell>
          <cell r="G3989" t="str">
            <v>30</v>
          </cell>
          <cell r="H3989" t="str">
            <v>11</v>
          </cell>
          <cell r="I3989" t="str">
            <v>HENRY, JOSEPH</v>
          </cell>
          <cell r="J3989" t="str">
            <v>Asset Condition</v>
          </cell>
          <cell r="K3989" t="str">
            <v>D_Non-REP HUF</v>
          </cell>
          <cell r="L3989" t="str">
            <v>Asset Replacement</v>
          </cell>
          <cell r="M3989" t="str">
            <v>Specific</v>
          </cell>
          <cell r="O3989" t="str">
            <v>open</v>
          </cell>
          <cell r="R3989">
            <v>41535</v>
          </cell>
          <cell r="S3989" t="str">
            <v>henryj</v>
          </cell>
          <cell r="U3989" t="str">
            <v>Install 3,500 circuit feet of 500 AL Aerial Cable from p.12 Cottage St. to p.16 N. Main St. and p.2 Warren St to p.22 Warrent St.  Remove, 3,500 feet of existing 350 AL Aerial Cable.</v>
          </cell>
          <cell r="V3989" t="str">
            <v xml:space="preserve">  </v>
          </cell>
          <cell r="W3989" t="str">
            <v xml:space="preserve">  </v>
          </cell>
          <cell r="X3989" t="str">
            <v>Asset Owner-Dist</v>
          </cell>
          <cell r="Y3989" t="str">
            <v>44655310E</v>
          </cell>
          <cell r="Z3989" t="str">
            <v>MAE1000 - MA Electric Distribution PC</v>
          </cell>
          <cell r="AA3989" t="str">
            <v>18-Sep-13</v>
          </cell>
          <cell r="AB3989" t="str">
            <v>MASS PLANT - MA 5310 - MAE1000</v>
          </cell>
          <cell r="AC3989" t="str">
            <v>A0 C0 X0</v>
          </cell>
          <cell r="AE3989">
            <v>1</v>
          </cell>
          <cell r="AF3989" t="str">
            <v>1</v>
          </cell>
          <cell r="AG3989">
            <v>41540</v>
          </cell>
          <cell r="AH3989">
            <v>365000</v>
          </cell>
        </row>
        <row r="3990">
          <cell r="A3990" t="str">
            <v>C051684</v>
          </cell>
          <cell r="B3990">
            <v>5310</v>
          </cell>
          <cell r="D3990" t="str">
            <v>DG Svc UGT 7 Billerica MA-1859</v>
          </cell>
          <cell r="E3990" t="str">
            <v>P_Electric Distribution Line MA</v>
          </cell>
          <cell r="G3990" t="str">
            <v>NONE</v>
          </cell>
          <cell r="H3990" t="str">
            <v>&lt;Select a value&gt;</v>
          </cell>
          <cell r="I3990" t="str">
            <v>TEIXEIRA, CAROL</v>
          </cell>
          <cell r="J3990" t="str">
            <v>Statutory/Regulatory</v>
          </cell>
          <cell r="K3990" t="str">
            <v>D_Non-REP LINE OTHER</v>
          </cell>
          <cell r="L3990" t="str">
            <v>Distributed Generation</v>
          </cell>
          <cell r="M3990" t="str">
            <v>Specific</v>
          </cell>
          <cell r="O3990" t="str">
            <v>cancelled</v>
          </cell>
          <cell r="R3990">
            <v>41535</v>
          </cell>
          <cell r="S3990" t="str">
            <v>teixei</v>
          </cell>
          <cell r="U3990" t="str">
            <v>Distribution Generation Service to UGT Renewable Energy 7 LLC, 187 Pond St., Billerica, MA (MA-1859).</v>
          </cell>
          <cell r="V3990" t="str">
            <v xml:space="preserve">  </v>
          </cell>
          <cell r="W3990" t="str">
            <v xml:space="preserve">  </v>
          </cell>
          <cell r="X3990" t="str">
            <v>Asset Owner-Dist</v>
          </cell>
          <cell r="Y3990" t="str">
            <v>44655310E</v>
          </cell>
          <cell r="Z3990" t="str">
            <v>MAE1000 - MA Electric Distribution PC</v>
          </cell>
          <cell r="AA3990" t="str">
            <v>NONE</v>
          </cell>
          <cell r="AB3990" t="str">
            <v>MASS PLANT - MA 5310 - MAE1000</v>
          </cell>
          <cell r="AE3990">
            <v>0</v>
          </cell>
          <cell r="AK3990">
            <v>41618</v>
          </cell>
        </row>
        <row r="3991">
          <cell r="A3991" t="str">
            <v>C051685</v>
          </cell>
          <cell r="B3991">
            <v>5310</v>
          </cell>
          <cell r="C3991" t="str">
            <v>Distribution - NE North</v>
          </cell>
          <cell r="D3991" t="str">
            <v>Library Expansion - Lynn, MA</v>
          </cell>
          <cell r="E3991" t="str">
            <v>P_Electric Distribution Line MA</v>
          </cell>
          <cell r="G3991" t="str">
            <v>49</v>
          </cell>
          <cell r="H3991" t="str">
            <v>16</v>
          </cell>
          <cell r="J3991" t="str">
            <v>Statutory/Regulatory</v>
          </cell>
          <cell r="K3991" t="str">
            <v>D_Non-REP LINE OTHER</v>
          </cell>
          <cell r="L3991" t="str">
            <v>New Business - Commercial</v>
          </cell>
          <cell r="M3991" t="str">
            <v>Specific</v>
          </cell>
          <cell r="O3991" t="str">
            <v>open</v>
          </cell>
          <cell r="R3991">
            <v>41535</v>
          </cell>
          <cell r="S3991" t="str">
            <v>muracoj</v>
          </cell>
          <cell r="T3991" t="str">
            <v>11/22/13</v>
          </cell>
          <cell r="U3991" t="str">
            <v>Removing network service and installing switchgear and padmount transformer - Est Cost is $150K, this request is for 15K preliminary design.  Full scope &amp; costs to be updated upon design complete.  See WR 15700316 for additional details</v>
          </cell>
          <cell r="V3991" t="str">
            <v xml:space="preserve">  </v>
          </cell>
          <cell r="W3991" t="str">
            <v xml:space="preserve">  </v>
          </cell>
          <cell r="X3991" t="str">
            <v>Asset Owner-Dist</v>
          </cell>
          <cell r="Y3991" t="str">
            <v>44655310E</v>
          </cell>
          <cell r="Z3991" t="str">
            <v>MAE1000 - MA Electric Distribution PC</v>
          </cell>
          <cell r="AA3991" t="str">
            <v>NONE</v>
          </cell>
          <cell r="AB3991" t="str">
            <v>MASS PLANT - MA 5310 - MAE1000</v>
          </cell>
          <cell r="AC3991" t="str">
            <v>A1 C0 X0</v>
          </cell>
          <cell r="AE3991">
            <v>1</v>
          </cell>
          <cell r="AF3991" t="str">
            <v>1</v>
          </cell>
          <cell r="AG3991">
            <v>41535</v>
          </cell>
          <cell r="AH3991">
            <v>15000</v>
          </cell>
        </row>
        <row r="3992">
          <cell r="A3992" t="str">
            <v>C051709</v>
          </cell>
          <cell r="B3992">
            <v>5310</v>
          </cell>
          <cell r="D3992" t="str">
            <v>Recon S. Barre Rd, Barre, MA</v>
          </cell>
          <cell r="E3992" t="str">
            <v>P_Electric Distribution Line MA</v>
          </cell>
          <cell r="G3992" t="str">
            <v>49</v>
          </cell>
          <cell r="H3992" t="str">
            <v>17</v>
          </cell>
          <cell r="I3992" t="str">
            <v>PATTERSON, JAMES</v>
          </cell>
          <cell r="J3992" t="str">
            <v>Asset Condition</v>
          </cell>
          <cell r="K3992" t="str">
            <v>D_Non-REP LINE OTHER</v>
          </cell>
          <cell r="L3992" t="str">
            <v>Asset Replacement</v>
          </cell>
          <cell r="M3992" t="str">
            <v>Specific</v>
          </cell>
          <cell r="O3992" t="str">
            <v>open</v>
          </cell>
          <cell r="R3992">
            <v>41536</v>
          </cell>
          <cell r="S3992" t="str">
            <v>teixei</v>
          </cell>
          <cell r="U3992" t="str">
            <v>Double circuit South Barre Rd, Barre, MA</v>
          </cell>
          <cell r="V3992" t="str">
            <v xml:space="preserve">Project C050099 was written and approved to provide DG service to EPG Solar on Stetson Rd. Barre That project included installing new conductor along Loring Rd. Upon further review by the Construction department, Electric Ops Field Eng., Design, and RCE, </v>
          </cell>
          <cell r="W3992" t="str">
            <v xml:space="preserve">  </v>
          </cell>
          <cell r="X3992" t="str">
            <v>Asset Owner-Dist</v>
          </cell>
          <cell r="Y3992" t="str">
            <v>44655310E</v>
          </cell>
          <cell r="Z3992" t="str">
            <v>MAE1000 - MA Electric Distribution PC</v>
          </cell>
          <cell r="AA3992" t="str">
            <v>NONE</v>
          </cell>
          <cell r="AB3992" t="str">
            <v>MASS PLANT - MA 5310 - MAE1000</v>
          </cell>
          <cell r="AC3992" t="str">
            <v>A1 C0 X0</v>
          </cell>
          <cell r="AE3992">
            <v>1</v>
          </cell>
          <cell r="AF3992" t="str">
            <v>1</v>
          </cell>
          <cell r="AG3992">
            <v>41540</v>
          </cell>
          <cell r="AH3992">
            <v>192822</v>
          </cell>
        </row>
        <row r="3993">
          <cell r="A3993" t="str">
            <v>C051711</v>
          </cell>
          <cell r="B3993">
            <v>5310</v>
          </cell>
          <cell r="C3993" t="str">
            <v>Massachusetts - West</v>
          </cell>
          <cell r="D3993" t="str">
            <v>Conant Rd_702W1_ Reconductor</v>
          </cell>
          <cell r="E3993" t="str">
            <v>P_Electric Distribution Line MA</v>
          </cell>
          <cell r="G3993" t="str">
            <v>42</v>
          </cell>
          <cell r="H3993" t="str">
            <v>11</v>
          </cell>
          <cell r="I3993" t="str">
            <v>RAMBERAN, HEERAN</v>
          </cell>
          <cell r="J3993" t="str">
            <v>Asset Condition</v>
          </cell>
          <cell r="K3993" t="str">
            <v>D_Non-REP LINE OTHER</v>
          </cell>
          <cell r="L3993" t="str">
            <v>Asset Replacement</v>
          </cell>
          <cell r="M3993" t="str">
            <v>Specific</v>
          </cell>
          <cell r="O3993" t="str">
            <v>open</v>
          </cell>
          <cell r="R3993">
            <v>41536</v>
          </cell>
          <cell r="S3993" t="str">
            <v>rambeh</v>
          </cell>
          <cell r="U3993" t="str">
            <v>Conant Rd_702W1_ Reconductor: Reconductor Approximately 5700' 1PH OH conductor with 1/0 AL TW- PTP Construction</v>
          </cell>
          <cell r="V3993" t="str">
            <v xml:space="preserve">  </v>
          </cell>
          <cell r="W3993" t="str">
            <v xml:space="preserve">  </v>
          </cell>
          <cell r="X3993" t="str">
            <v>Asset Owner-Dist</v>
          </cell>
          <cell r="Y3993" t="str">
            <v>44655310E</v>
          </cell>
          <cell r="Z3993" t="str">
            <v>MAE1000 - MA Electric Distribution PC</v>
          </cell>
          <cell r="AA3993" t="str">
            <v>NONE</v>
          </cell>
          <cell r="AB3993" t="str">
            <v>SUB #702 CHESTNUT HILL, ATHOL</v>
          </cell>
          <cell r="AC3993" t="str">
            <v>A1 C0 X0</v>
          </cell>
          <cell r="AE3993">
            <v>2</v>
          </cell>
          <cell r="AF3993" t="str">
            <v>2</v>
          </cell>
          <cell r="AG3993">
            <v>41540</v>
          </cell>
          <cell r="AH3993">
            <v>128938</v>
          </cell>
        </row>
        <row r="3994">
          <cell r="A3994" t="str">
            <v>C051763</v>
          </cell>
          <cell r="B3994">
            <v>5310</v>
          </cell>
          <cell r="C3994" t="str">
            <v>Distribution - NE South</v>
          </cell>
          <cell r="D3994" t="str">
            <v>Easton 92W78 Minor Storm Hardening</v>
          </cell>
          <cell r="E3994" t="str">
            <v>P_Electric Distribution Line MA</v>
          </cell>
          <cell r="F3994" t="str">
            <v>USSC-13-313</v>
          </cell>
          <cell r="G3994" t="str">
            <v>31</v>
          </cell>
          <cell r="H3994" t="str">
            <v>16</v>
          </cell>
          <cell r="I3994" t="str">
            <v>MOKEY, MICHAEL</v>
          </cell>
          <cell r="J3994" t="str">
            <v>System Capacity &amp; Performance</v>
          </cell>
          <cell r="K3994" t="str">
            <v>D_Non-REP LINE OTHER</v>
          </cell>
          <cell r="L3994" t="str">
            <v>Reliability</v>
          </cell>
          <cell r="M3994" t="str">
            <v>Specific</v>
          </cell>
          <cell r="O3994" t="str">
            <v>open</v>
          </cell>
          <cell r="R3994">
            <v>41541</v>
          </cell>
          <cell r="S3994" t="str">
            <v>burksem</v>
          </cell>
          <cell r="T3994" t="str">
            <v>10/1/2015</v>
          </cell>
          <cell r="U3994" t="str">
            <v>The Easton 92W78 was identified during a review of feeders having at least one customer experiencing four or more outages during minor storm days.  Analysis of interruption events occuring on minor storm days and frequently operating fuses, reclosers, and</v>
          </cell>
          <cell r="V3994" t="str">
            <v xml:space="preserve">  </v>
          </cell>
          <cell r="W3994" t="str">
            <v xml:space="preserve">  </v>
          </cell>
          <cell r="X3994" t="str">
            <v>Asset Owner-Dist</v>
          </cell>
          <cell r="Y3994" t="str">
            <v>44655310E</v>
          </cell>
          <cell r="Z3994" t="str">
            <v>MAE1000 - MA Electric Distribution PC</v>
          </cell>
          <cell r="AA3994" t="str">
            <v>NONE</v>
          </cell>
          <cell r="AB3994" t="str">
            <v>MASS PLANT - MA 5310 - MAE1000</v>
          </cell>
          <cell r="AC3994" t="str">
            <v>A0 C0 X0</v>
          </cell>
          <cell r="AE3994">
            <v>3</v>
          </cell>
          <cell r="AF3994" t="str">
            <v>3</v>
          </cell>
          <cell r="AG3994">
            <v>41611</v>
          </cell>
          <cell r="AH3994">
            <v>1483000</v>
          </cell>
          <cell r="AI3994" t="str">
            <v>1.10</v>
          </cell>
          <cell r="AJ3994" t="str">
            <v>.90</v>
          </cell>
        </row>
        <row r="3995">
          <cell r="A3995" t="str">
            <v>C051786</v>
          </cell>
          <cell r="B3995">
            <v>5310</v>
          </cell>
          <cell r="D3995" t="str">
            <v>MALE14_Parking Lot Expansion</v>
          </cell>
          <cell r="E3995" t="str">
            <v>P_FAC Electric Capital MA</v>
          </cell>
          <cell r="G3995" t="str">
            <v>NONE</v>
          </cell>
          <cell r="H3995" t="str">
            <v>NONE</v>
          </cell>
          <cell r="M3995" t="str">
            <v>Specific</v>
          </cell>
          <cell r="O3995" t="str">
            <v>open</v>
          </cell>
          <cell r="R3995">
            <v>41541</v>
          </cell>
          <cell r="S3995" t="str">
            <v>mateikia</v>
          </cell>
          <cell r="U3995" t="str">
            <v>Expand parking lot by 22 spaces.</v>
          </cell>
          <cell r="V3995" t="str">
            <v>170 Medford St, Malder, MA 02148 - parking lot.</v>
          </cell>
          <cell r="W3995" t="str">
            <v xml:space="preserve">  </v>
          </cell>
          <cell r="X3995" t="str">
            <v>Facilities Mgmt</v>
          </cell>
          <cell r="Y3995" t="str">
            <v>37005310E</v>
          </cell>
          <cell r="Z3995" t="str">
            <v>MAE1000 - MA Electric Distribution PC</v>
          </cell>
          <cell r="AA3995" t="str">
            <v>NONE</v>
          </cell>
          <cell r="AB3995" t="str">
            <v>SERVICE BLDG-170 MEDFORD STREET, MA</v>
          </cell>
          <cell r="AC3995" t="str">
            <v>A1 C0 X0</v>
          </cell>
          <cell r="AE3995">
            <v>2</v>
          </cell>
          <cell r="AF3995" t="str">
            <v>2</v>
          </cell>
          <cell r="AG3995">
            <v>41575</v>
          </cell>
          <cell r="AH3995">
            <v>247000</v>
          </cell>
        </row>
        <row r="3996">
          <cell r="A3996" t="str">
            <v>C051846</v>
          </cell>
          <cell r="B3996">
            <v>5310</v>
          </cell>
          <cell r="D3996" t="str">
            <v>Worcester 24W3 Getaway</v>
          </cell>
          <cell r="E3996" t="str">
            <v>P_Electric Distribution Line MA</v>
          </cell>
          <cell r="G3996" t="str">
            <v>49</v>
          </cell>
          <cell r="H3996" t="str">
            <v>&lt;Select a value&gt;</v>
          </cell>
          <cell r="I3996" t="str">
            <v>WOODLEY, MICHAEL</v>
          </cell>
          <cell r="J3996" t="str">
            <v>Damage/Failure</v>
          </cell>
          <cell r="K3996" t="str">
            <v>D_Non-REP LINE OTHER</v>
          </cell>
          <cell r="L3996" t="str">
            <v>Damage/Failure</v>
          </cell>
          <cell r="M3996" t="str">
            <v>Specific</v>
          </cell>
          <cell r="O3996" t="str">
            <v>open</v>
          </cell>
          <cell r="R3996">
            <v>41544</v>
          </cell>
          <cell r="S3996" t="str">
            <v>walshn</v>
          </cell>
          <cell r="U3996" t="str">
            <v xml:space="preserve">  </v>
          </cell>
          <cell r="V3996" t="str">
            <v xml:space="preserve">  </v>
          </cell>
          <cell r="W3996" t="str">
            <v xml:space="preserve">  </v>
          </cell>
          <cell r="X3996" t="str">
            <v>Asset Owner-Dist</v>
          </cell>
          <cell r="Y3996" t="str">
            <v>44655310E</v>
          </cell>
          <cell r="Z3996" t="str">
            <v>MAE1000 - MA Electric Distribution PC</v>
          </cell>
          <cell r="AA3996" t="str">
            <v>NONE</v>
          </cell>
          <cell r="AB3996" t="str">
            <v>MASS PLANT - MA 5310 - MAE1000</v>
          </cell>
          <cell r="AC3996" t="str">
            <v>A1 C0 X0</v>
          </cell>
          <cell r="AE3996">
            <v>1</v>
          </cell>
          <cell r="AF3996" t="str">
            <v>1</v>
          </cell>
          <cell r="AG3996">
            <v>41544</v>
          </cell>
          <cell r="AH3996">
            <v>125000</v>
          </cell>
        </row>
        <row r="3997">
          <cell r="A3997" t="str">
            <v>C051872</v>
          </cell>
          <cell r="B3997">
            <v>5310</v>
          </cell>
          <cell r="C3997" t="str">
            <v>Distribution - NE South</v>
          </cell>
          <cell r="D3997" t="str">
            <v>Design for Zayo Group Fiber Project</v>
          </cell>
          <cell r="E3997" t="str">
            <v>P_Dist by Transmission Line MA</v>
          </cell>
          <cell r="G3997" t="str">
            <v>49</v>
          </cell>
          <cell r="H3997" t="str">
            <v>16</v>
          </cell>
          <cell r="J3997" t="str">
            <v>Asset Condition</v>
          </cell>
          <cell r="K3997" t="str">
            <v>D_Non-REP LINE OTHER</v>
          </cell>
          <cell r="L3997" t="str">
            <v>3rd Party Attachments</v>
          </cell>
          <cell r="M3997" t="str">
            <v>Specific</v>
          </cell>
          <cell r="O3997" t="str">
            <v>cancelled</v>
          </cell>
          <cell r="R3997">
            <v>41547</v>
          </cell>
          <cell r="S3997" t="str">
            <v>muracoj</v>
          </cell>
          <cell r="T3997" t="str">
            <v>12/27/2013</v>
          </cell>
          <cell r="U3997"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3997" t="str">
            <v xml:space="preserve">  </v>
          </cell>
          <cell r="W3997" t="str">
            <v xml:space="preserve">  </v>
          </cell>
          <cell r="X3997" t="str">
            <v>Asset Owner-Dist</v>
          </cell>
          <cell r="Y3997" t="str">
            <v>44655310E</v>
          </cell>
          <cell r="Z3997" t="str">
            <v>MAE1000 - MA Electric Distribution PC</v>
          </cell>
          <cell r="AA3997" t="str">
            <v>NONE</v>
          </cell>
          <cell r="AB3997" t="str">
            <v>MASS PLANT - MA 5310 - MAE1000</v>
          </cell>
          <cell r="AE3997">
            <v>1</v>
          </cell>
          <cell r="AF3997" t="str">
            <v>1</v>
          </cell>
          <cell r="AG3997">
            <v>41548</v>
          </cell>
          <cell r="AH3997">
            <v>15000</v>
          </cell>
          <cell r="AK3997">
            <v>41575</v>
          </cell>
        </row>
        <row r="3998">
          <cell r="A3998" t="str">
            <v>C051883</v>
          </cell>
          <cell r="B3998">
            <v>5310</v>
          </cell>
          <cell r="C3998" t="str">
            <v>Distribution - NE North</v>
          </cell>
          <cell r="D3998" t="str">
            <v>IRURD-Colonial Village URD Replmnt</v>
          </cell>
          <cell r="E3998" t="str">
            <v>P_Electric Distribution Line MA</v>
          </cell>
          <cell r="G3998" t="str">
            <v>46</v>
          </cell>
          <cell r="H3998" t="str">
            <v>16</v>
          </cell>
          <cell r="I3998" t="str">
            <v>RICHARD, JOHN</v>
          </cell>
          <cell r="J3998" t="str">
            <v>Asset Condition</v>
          </cell>
          <cell r="K3998" t="str">
            <v>D_Non-REP LINE OTHER</v>
          </cell>
          <cell r="L3998" t="str">
            <v>Asset Replacement</v>
          </cell>
          <cell r="M3998" t="str">
            <v>Specific</v>
          </cell>
          <cell r="O3998" t="str">
            <v>open</v>
          </cell>
          <cell r="R3998">
            <v>41548</v>
          </cell>
          <cell r="S3998" t="str">
            <v>rambeh</v>
          </cell>
          <cell r="U3998" t="str">
            <v xml:space="preserve">Replace approximately 1100' of direct buried cable with 2x1 duct and new #2 AL. Duct system depends on easment rights._x000D_
</v>
          </cell>
          <cell r="V3998" t="str">
            <v xml:space="preserve">HIGH PRIORITY- Reliability </v>
          </cell>
          <cell r="W3998" t="str">
            <v xml:space="preserve">  </v>
          </cell>
          <cell r="X3998" t="str">
            <v>Asset Owner-Dist</v>
          </cell>
          <cell r="Y3998" t="str">
            <v>44655310E</v>
          </cell>
          <cell r="Z3998" t="str">
            <v>MAE1000 - MA Electric Distribution PC</v>
          </cell>
          <cell r="AA3998" t="str">
            <v>NONE</v>
          </cell>
          <cell r="AB3998" t="str">
            <v>SUB #705 WENDELL DEPOT, WENDELL</v>
          </cell>
          <cell r="AC3998" t="str">
            <v>A2 C0 X0</v>
          </cell>
          <cell r="AE3998">
            <v>2</v>
          </cell>
          <cell r="AF3998" t="str">
            <v>2</v>
          </cell>
          <cell r="AG3998">
            <v>41548</v>
          </cell>
          <cell r="AH3998">
            <v>110000</v>
          </cell>
        </row>
        <row r="3999">
          <cell r="A3999" t="str">
            <v>C051886</v>
          </cell>
          <cell r="B3999">
            <v>5310</v>
          </cell>
          <cell r="D3999" t="str">
            <v>LEO14_Replace Diesel Generator</v>
          </cell>
          <cell r="E3999" t="str">
            <v>P_FAC Electric Capital MA</v>
          </cell>
          <cell r="G3999" t="str">
            <v>NONE</v>
          </cell>
          <cell r="H3999" t="str">
            <v>NONE</v>
          </cell>
          <cell r="M3999" t="str">
            <v>Specific</v>
          </cell>
          <cell r="O3999" t="str">
            <v>open</v>
          </cell>
          <cell r="R3999">
            <v>41548</v>
          </cell>
          <cell r="S3999" t="str">
            <v>mateikia</v>
          </cell>
          <cell r="U3999" t="str">
            <v xml:space="preserve">Remove existing 25KW generator and replace with 60KW diesel generator. </v>
          </cell>
          <cell r="V3999" t="str">
            <v>164 Viscoloid Ave. Leominster, MA 01453</v>
          </cell>
          <cell r="W3999" t="str">
            <v xml:space="preserve">  </v>
          </cell>
          <cell r="X3999" t="str">
            <v>Facilities Mgmt</v>
          </cell>
          <cell r="Y3999" t="str">
            <v>37005310E</v>
          </cell>
          <cell r="Z3999" t="str">
            <v>MAE1000 - MA Electric Distribution PC</v>
          </cell>
          <cell r="AA3999" t="str">
            <v>NONE</v>
          </cell>
          <cell r="AB3999" t="str">
            <v>SERVICE BLDG - 164 VISCOLOID AVENUE</v>
          </cell>
          <cell r="AC3999" t="str">
            <v>A1 C0 X0</v>
          </cell>
          <cell r="AE3999">
            <v>1</v>
          </cell>
          <cell r="AF3999" t="str">
            <v>1</v>
          </cell>
          <cell r="AG3999">
            <v>41550</v>
          </cell>
          <cell r="AH3999">
            <v>100000</v>
          </cell>
        </row>
        <row r="4000">
          <cell r="A4000" t="str">
            <v>C051887</v>
          </cell>
          <cell r="B4000">
            <v>5310</v>
          </cell>
          <cell r="D4000" t="str">
            <v>WOR14_Replace Diesel Generator</v>
          </cell>
          <cell r="E4000" t="str">
            <v>P_FAC Electric Capital MA</v>
          </cell>
          <cell r="G4000" t="str">
            <v>NONE</v>
          </cell>
          <cell r="H4000" t="str">
            <v>NONE</v>
          </cell>
          <cell r="M4000" t="str">
            <v>Specific</v>
          </cell>
          <cell r="O4000" t="str">
            <v>open</v>
          </cell>
          <cell r="R4000">
            <v>41548</v>
          </cell>
          <cell r="S4000" t="str">
            <v>mateikia</v>
          </cell>
          <cell r="U4000" t="str">
            <v xml:space="preserve">Remove existing 25KW generator and replace with 180KW diesel generator. </v>
          </cell>
          <cell r="V4000" t="str">
            <v xml:space="preserve">939 Southbridge St. Worcester, MA 01608 - transportation builiding. </v>
          </cell>
          <cell r="W4000" t="str">
            <v xml:space="preserve">  </v>
          </cell>
          <cell r="X4000" t="str">
            <v>Facilities Mgmt</v>
          </cell>
          <cell r="Y4000" t="str">
            <v>37005310E</v>
          </cell>
          <cell r="Z4000" t="str">
            <v>MAE1000 - MA Electric Distribution PC</v>
          </cell>
          <cell r="AA4000" t="str">
            <v>NONE</v>
          </cell>
          <cell r="AB4000" t="str">
            <v>SERVICE BLDG-939 SOUTHBRIDGE STREET</v>
          </cell>
          <cell r="AC4000" t="str">
            <v>A1 C0 X0</v>
          </cell>
          <cell r="AE4000">
            <v>1</v>
          </cell>
          <cell r="AF4000" t="str">
            <v>1</v>
          </cell>
          <cell r="AG4000">
            <v>41550</v>
          </cell>
          <cell r="AH4000">
            <v>135000</v>
          </cell>
        </row>
        <row r="4001">
          <cell r="A4001" t="str">
            <v>C051888</v>
          </cell>
          <cell r="B4001">
            <v>5310</v>
          </cell>
          <cell r="C4001" t="str">
            <v>Distribution - NE North</v>
          </cell>
          <cell r="D4001" t="str">
            <v>DOT #603371 N.Main St Orange</v>
          </cell>
          <cell r="E4001" t="str">
            <v>P_Electric Distribution Line MA</v>
          </cell>
          <cell r="G4001" t="str">
            <v>49</v>
          </cell>
          <cell r="H4001" t="str">
            <v>12</v>
          </cell>
          <cell r="I4001" t="str">
            <v>WYMAN, ANNE</v>
          </cell>
          <cell r="J4001" t="str">
            <v>Statutory/Regulatory</v>
          </cell>
          <cell r="K4001" t="str">
            <v>D_Non-REP LINE OTHER</v>
          </cell>
          <cell r="L4001" t="str">
            <v>Public Requirements</v>
          </cell>
          <cell r="M4001" t="str">
            <v>Specific</v>
          </cell>
          <cell r="O4001" t="str">
            <v>open</v>
          </cell>
          <cell r="R4001">
            <v>41548</v>
          </cell>
          <cell r="S4001" t="str">
            <v>wymana</v>
          </cell>
          <cell r="U4001" t="str">
            <v>Pre-Eng for work associated with MHD#603371 - North Main Street Reconstruction in Orange.  Ad date 4/1/2019</v>
          </cell>
          <cell r="V4001" t="str">
            <v xml:space="preserve">  </v>
          </cell>
          <cell r="W4001" t="str">
            <v xml:space="preserve">  </v>
          </cell>
          <cell r="X4001" t="str">
            <v>Program Management</v>
          </cell>
          <cell r="Y4001" t="str">
            <v>60105310E</v>
          </cell>
          <cell r="Z4001" t="str">
            <v>MAE1000 - MA Electric Distribution PC</v>
          </cell>
          <cell r="AA4001" t="str">
            <v>NONE</v>
          </cell>
          <cell r="AB4001" t="str">
            <v>MASS PLANT - MA 5310 - MAE1000</v>
          </cell>
          <cell r="AC4001" t="str">
            <v>A1 C0 X0</v>
          </cell>
          <cell r="AE4001">
            <v>1</v>
          </cell>
          <cell r="AF4001" t="str">
            <v>1</v>
          </cell>
          <cell r="AG4001">
            <v>41548</v>
          </cell>
          <cell r="AH4001">
            <v>15000</v>
          </cell>
        </row>
        <row r="4002">
          <cell r="A4002" t="str">
            <v>C051889</v>
          </cell>
          <cell r="B4002">
            <v>5310</v>
          </cell>
          <cell r="C4002" t="str">
            <v>Distribution - NE South</v>
          </cell>
          <cell r="D4002" t="str">
            <v>Water St 910W25 Minor Storm Hardeni</v>
          </cell>
          <cell r="E4002" t="str">
            <v>P_Electric Distribution Line MA</v>
          </cell>
          <cell r="G4002" t="str">
            <v>31</v>
          </cell>
          <cell r="H4002" t="str">
            <v>16</v>
          </cell>
          <cell r="I4002" t="str">
            <v>MOKEY, MICHAEL</v>
          </cell>
          <cell r="J4002" t="str">
            <v>System Capacity &amp; Performance</v>
          </cell>
          <cell r="K4002" t="str">
            <v>D_Non-REP LINE OTHER</v>
          </cell>
          <cell r="L4002" t="str">
            <v>Reliability - Dist</v>
          </cell>
          <cell r="M4002" t="str">
            <v>Specific</v>
          </cell>
          <cell r="O4002" t="str">
            <v>open</v>
          </cell>
          <cell r="R4002">
            <v>41548</v>
          </cell>
          <cell r="S4002" t="str">
            <v>burksem</v>
          </cell>
          <cell r="T4002" t="str">
            <v>1/1/2015</v>
          </cell>
          <cell r="U4002" t="str">
            <v>This project was developed as a result of a review of feeders having at least one ¿customer experiencing multiple interruptions¿ (CEMI) of four or more during minor storm days.  Of the feeders evaluated, Water Street 910W25 was selected to develop a scope</v>
          </cell>
          <cell r="V4002" t="str">
            <v xml:space="preserve">  </v>
          </cell>
          <cell r="W4002" t="str">
            <v xml:space="preserve">  </v>
          </cell>
          <cell r="X4002" t="str">
            <v>Asset Owner-Dist</v>
          </cell>
          <cell r="Y4002" t="str">
            <v>44655310E</v>
          </cell>
          <cell r="Z4002" t="str">
            <v>MAE1000 - MA Electric Distribution PC</v>
          </cell>
          <cell r="AA4002" t="str">
            <v>NONE</v>
          </cell>
          <cell r="AB4002" t="str">
            <v>MASS PLANT - MA 5310 - MAE1000</v>
          </cell>
          <cell r="AC4002" t="str">
            <v>A1 C0 X0</v>
          </cell>
          <cell r="AE4002">
            <v>2</v>
          </cell>
          <cell r="AF4002" t="str">
            <v>2</v>
          </cell>
          <cell r="AG4002">
            <v>41548</v>
          </cell>
          <cell r="AH4002">
            <v>621000</v>
          </cell>
        </row>
        <row r="4003">
          <cell r="A4003" t="str">
            <v>C051890</v>
          </cell>
          <cell r="B4003">
            <v>5310</v>
          </cell>
          <cell r="C4003" t="str">
            <v>Distribution - NE North</v>
          </cell>
          <cell r="D4003" t="str">
            <v>DOT#604369 - Rt 128 @ Brimbal, Bev</v>
          </cell>
          <cell r="E4003" t="str">
            <v>P_Electric Distribution Line MA</v>
          </cell>
          <cell r="G4003" t="str">
            <v>49</v>
          </cell>
          <cell r="H4003" t="str">
            <v>12</v>
          </cell>
          <cell r="I4003" t="str">
            <v>WYMAN, ANNE</v>
          </cell>
          <cell r="J4003" t="str">
            <v>Statutory/Regulatory</v>
          </cell>
          <cell r="K4003" t="str">
            <v>D_Non-REP LINE OTHER</v>
          </cell>
          <cell r="L4003" t="str">
            <v>Public Requirements</v>
          </cell>
          <cell r="M4003" t="str">
            <v>Specific</v>
          </cell>
          <cell r="O4003" t="str">
            <v>open</v>
          </cell>
          <cell r="R4003">
            <v>41548</v>
          </cell>
          <cell r="S4003" t="str">
            <v>wymana</v>
          </cell>
          <cell r="U4003" t="str">
            <v>Pre-Engineering for work related to MHD#604369 - Route 128 @ Brimbal Ave (Exit 19) Reconstruction. Ad date 10/1/2018.</v>
          </cell>
          <cell r="V4003" t="str">
            <v>50% reimbursable</v>
          </cell>
          <cell r="W4003" t="str">
            <v xml:space="preserve">  </v>
          </cell>
          <cell r="X4003" t="str">
            <v>Program Management</v>
          </cell>
          <cell r="Y4003" t="str">
            <v>60105310E</v>
          </cell>
          <cell r="Z4003" t="str">
            <v>MAE1000 - MA Electric Distribution PC</v>
          </cell>
          <cell r="AA4003" t="str">
            <v>NONE</v>
          </cell>
          <cell r="AB4003" t="str">
            <v>MASS PLANT - MA 5310 - MAE1000</v>
          </cell>
          <cell r="AC4003" t="str">
            <v>A1 C0 X0</v>
          </cell>
          <cell r="AE4003">
            <v>1</v>
          </cell>
          <cell r="AF4003" t="str">
            <v>1</v>
          </cell>
          <cell r="AG4003">
            <v>41548</v>
          </cell>
          <cell r="AH4003">
            <v>15000</v>
          </cell>
        </row>
        <row r="4004">
          <cell r="A4004" t="str">
            <v>C051905</v>
          </cell>
          <cell r="B4004">
            <v>5310</v>
          </cell>
          <cell r="C4004" t="str">
            <v>Distribution - NE North</v>
          </cell>
          <cell r="D4004" t="str">
            <v>PS&amp;I Activity Dist Gen MA</v>
          </cell>
          <cell r="E4004" t="str">
            <v>P_Electric Distribution Line MA</v>
          </cell>
          <cell r="G4004" t="str">
            <v>40</v>
          </cell>
          <cell r="H4004" t="str">
            <v>15</v>
          </cell>
          <cell r="I4004" t="str">
            <v>Nangle, Frank</v>
          </cell>
          <cell r="J4004" t="str">
            <v>Statutory/Regulatory</v>
          </cell>
          <cell r="K4004" t="str">
            <v>D_Non-REP General/ Other</v>
          </cell>
          <cell r="L4004" t="str">
            <v>Distributed Generation</v>
          </cell>
          <cell r="M4004" t="str">
            <v>Program</v>
          </cell>
          <cell r="O4004" t="str">
            <v>open</v>
          </cell>
          <cell r="R4004">
            <v>41549</v>
          </cell>
          <cell r="S4004" t="str">
            <v>mukuns</v>
          </cell>
          <cell r="U4004" t="str">
            <v>Preliminary survey and investigation activity for Distributed Generation for Massachusetts Electric.</v>
          </cell>
          <cell r="V4004" t="str">
            <v xml:space="preserve">All pre-eng costs in this project will either be transferred to the capital projects which result from the study or expensed if no capital projects are proposed. </v>
          </cell>
          <cell r="W4004" t="str">
            <v xml:space="preserve">  </v>
          </cell>
          <cell r="X4004" t="str">
            <v>Retail Connections</v>
          </cell>
          <cell r="Y4004" t="str">
            <v>42055310E</v>
          </cell>
          <cell r="Z4004" t="str">
            <v>MAE1000 - MA Electric Distribution PC</v>
          </cell>
          <cell r="AA4004" t="str">
            <v>NONE</v>
          </cell>
          <cell r="AB4004" t="str">
            <v>CO 05 PRE CAP ITEMS - NOT INSTALLED</v>
          </cell>
          <cell r="AC4004" t="str">
            <v>A0 C0 X0</v>
          </cell>
          <cell r="AE4004">
            <v>2</v>
          </cell>
          <cell r="AF4004" t="str">
            <v>2</v>
          </cell>
          <cell r="AG4004">
            <v>41551</v>
          </cell>
          <cell r="AH4004">
            <v>450000</v>
          </cell>
        </row>
        <row r="4005">
          <cell r="A4005" t="str">
            <v>C051969</v>
          </cell>
          <cell r="B4005">
            <v>5310</v>
          </cell>
          <cell r="C4005" t="str">
            <v>Distribution - NE South</v>
          </cell>
          <cell r="D4005" t="str">
            <v>Zayo Group Fiber Project - Westboro</v>
          </cell>
          <cell r="E4005" t="str">
            <v>P_Electric Distribution Line MA</v>
          </cell>
          <cell r="G4005" t="str">
            <v>49</v>
          </cell>
          <cell r="H4005" t="str">
            <v>16</v>
          </cell>
          <cell r="J4005" t="str">
            <v>Statutory/Regulatory</v>
          </cell>
          <cell r="K4005" t="str">
            <v>D_Non-REP LINE OTHER</v>
          </cell>
          <cell r="L4005" t="str">
            <v>3rd Party Attachments</v>
          </cell>
          <cell r="M4005" t="str">
            <v>Specific</v>
          </cell>
          <cell r="O4005" t="str">
            <v>open</v>
          </cell>
          <cell r="R4005">
            <v>41554</v>
          </cell>
          <cell r="S4005" t="str">
            <v>muracoj</v>
          </cell>
          <cell r="T4005" t="str">
            <v>12/27/2013</v>
          </cell>
          <cell r="U4005"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4005" t="str">
            <v xml:space="preserve">  </v>
          </cell>
          <cell r="W4005" t="str">
            <v xml:space="preserve">  </v>
          </cell>
          <cell r="X4005" t="str">
            <v>Asset Owner-Dist</v>
          </cell>
          <cell r="Y4005" t="str">
            <v>44655310E</v>
          </cell>
          <cell r="Z4005" t="str">
            <v>MAE1000 - MA Electric Distribution PC</v>
          </cell>
          <cell r="AA4005" t="str">
            <v>NONE</v>
          </cell>
          <cell r="AB4005" t="str">
            <v>MASS PLANT - MA 5310 - MAE1000</v>
          </cell>
          <cell r="AC4005" t="str">
            <v>A2 C0 X0</v>
          </cell>
          <cell r="AE4005">
            <v>1</v>
          </cell>
          <cell r="AF4005" t="str">
            <v>1</v>
          </cell>
          <cell r="AG4005">
            <v>41554</v>
          </cell>
          <cell r="AH4005">
            <v>15000</v>
          </cell>
        </row>
        <row r="4006">
          <cell r="A4006" t="str">
            <v>C051987</v>
          </cell>
          <cell r="B4006">
            <v>5310</v>
          </cell>
          <cell r="D4006" t="str">
            <v>DG Svc UGT Oxford MA-2544</v>
          </cell>
          <cell r="E4006" t="str">
            <v>P_Electric Distribution Line MA</v>
          </cell>
          <cell r="G4006" t="str">
            <v>49</v>
          </cell>
          <cell r="H4006" t="str">
            <v>15</v>
          </cell>
          <cell r="I4006" t="str">
            <v>TEIXEIRA, JOHN</v>
          </cell>
          <cell r="J4006" t="str">
            <v>Statutory/Regulatory</v>
          </cell>
          <cell r="K4006" t="str">
            <v>D_Non-REP LINE OTHER</v>
          </cell>
          <cell r="L4006" t="str">
            <v>Distributed Generation</v>
          </cell>
          <cell r="M4006" t="str">
            <v>Specific</v>
          </cell>
          <cell r="O4006" t="str">
            <v>open</v>
          </cell>
          <cell r="R4006">
            <v>41555</v>
          </cell>
          <cell r="S4006" t="str">
            <v>teixei</v>
          </cell>
          <cell r="U4006" t="str">
            <v>Distributed Generation service to UGT Renewables, 51 federal Hill RD., Oxford, MA (MA-2544)</v>
          </cell>
          <cell r="V4006" t="str">
            <v xml:space="preserve">  </v>
          </cell>
          <cell r="W4006" t="str">
            <v xml:space="preserve">  </v>
          </cell>
          <cell r="X4006" t="str">
            <v>Asset Owner-Dist</v>
          </cell>
          <cell r="Y4006" t="str">
            <v>44655310E</v>
          </cell>
          <cell r="Z4006" t="str">
            <v>MAE1000 - MA Electric Distribution PC</v>
          </cell>
          <cell r="AA4006" t="str">
            <v>NONE</v>
          </cell>
          <cell r="AB4006" t="str">
            <v>MASS PLANT - MA 5310 - MAE1000</v>
          </cell>
          <cell r="AC4006" t="str">
            <v>A1 C0 X0</v>
          </cell>
          <cell r="AE4006">
            <v>1</v>
          </cell>
          <cell r="AF4006" t="str">
            <v>1</v>
          </cell>
          <cell r="AG4006">
            <v>41556</v>
          </cell>
          <cell r="AH4006">
            <v>388600</v>
          </cell>
        </row>
        <row r="4007">
          <cell r="A4007" t="str">
            <v>C052045</v>
          </cell>
          <cell r="B4007">
            <v>5310</v>
          </cell>
          <cell r="C4007" t="str">
            <v>Distribution - NE North</v>
          </cell>
          <cell r="D4007" t="str">
            <v>New Police Station - Webster, MA</v>
          </cell>
          <cell r="E4007" t="str">
            <v>P_Electric Distribution Line MA</v>
          </cell>
          <cell r="G4007" t="str">
            <v>49</v>
          </cell>
          <cell r="H4007" t="str">
            <v>16</v>
          </cell>
          <cell r="I4007" t="str">
            <v>PATTERSON, JAMES</v>
          </cell>
          <cell r="J4007" t="str">
            <v>Statutory/Regulatory</v>
          </cell>
          <cell r="K4007" t="str">
            <v>D_Non-REP LINE OTHER</v>
          </cell>
          <cell r="L4007" t="str">
            <v>New Business - Commercial</v>
          </cell>
          <cell r="M4007" t="str">
            <v>Specific</v>
          </cell>
          <cell r="O4007" t="str">
            <v>open</v>
          </cell>
          <cell r="R4007">
            <v>41563</v>
          </cell>
          <cell r="S4007" t="str">
            <v>muracoj</v>
          </cell>
          <cell r="T4007" t="str">
            <v>12/15/2013</v>
          </cell>
          <cell r="U4007" t="str">
            <v>New Police Station on Main street Webster.New Transformer, Switchgear, Switchgear manhole, 250 ft trenching and primary wire  Est Cost is $200,000, this request is for 15K preliminary design.  Full scope &amp; costs to be updated upon design complete.  WR# fo</v>
          </cell>
          <cell r="V4007" t="str">
            <v>STORMS ESTIMATE PLUS 10% = $265k</v>
          </cell>
          <cell r="W4007" t="str">
            <v xml:space="preserve">  </v>
          </cell>
          <cell r="X4007" t="str">
            <v>Asset Owner-Dist</v>
          </cell>
          <cell r="Y4007" t="str">
            <v>44655310E</v>
          </cell>
          <cell r="Z4007" t="str">
            <v>MAE1000 - MA Electric Distribution PC</v>
          </cell>
          <cell r="AA4007" t="str">
            <v>NONE</v>
          </cell>
          <cell r="AB4007" t="str">
            <v>MASS PLANT - MA 5310 - MAE1000</v>
          </cell>
          <cell r="AC4007" t="str">
            <v>A1 C0 X0</v>
          </cell>
          <cell r="AE4007">
            <v>2</v>
          </cell>
          <cell r="AF4007" t="str">
            <v>2</v>
          </cell>
          <cell r="AG4007">
            <v>41649</v>
          </cell>
          <cell r="AH4007">
            <v>264000</v>
          </cell>
        </row>
        <row r="4008">
          <cell r="A4008" t="str">
            <v>C052046</v>
          </cell>
          <cell r="B4008">
            <v>5310</v>
          </cell>
          <cell r="C4008" t="str">
            <v>Distribution - NE North</v>
          </cell>
          <cell r="D4008" t="str">
            <v>OH Primary to UG - Bridge St, Salem</v>
          </cell>
          <cell r="E4008" t="str">
            <v>P_Electric Distribution Line MA</v>
          </cell>
          <cell r="G4008" t="str">
            <v>49</v>
          </cell>
          <cell r="H4008" t="str">
            <v>16</v>
          </cell>
          <cell r="J4008" t="str">
            <v>Statutory/Regulatory</v>
          </cell>
          <cell r="K4008" t="str">
            <v>D_Non-REP LINE OTHER</v>
          </cell>
          <cell r="L4008" t="str">
            <v>Public Requirements</v>
          </cell>
          <cell r="M4008" t="str">
            <v>Specific</v>
          </cell>
          <cell r="O4008" t="str">
            <v>open</v>
          </cell>
          <cell r="R4008">
            <v>41563</v>
          </cell>
          <cell r="S4008" t="str">
            <v>muracoj</v>
          </cell>
          <cell r="T4008" t="str">
            <v>04/15/2014</v>
          </cell>
          <cell r="U4008" t="str">
            <v>BRIDGE ST, SALEM- CONVERTING OH PRIMARY TO UG, 6 SECTIONS , TRANSFORMER, SGEAR- Est Cost is $800k this request is for 15K preliminary design.  Full scope &amp; costs to be updated upon design complete.  See WR 15394117 for additional details</v>
          </cell>
          <cell r="V4008" t="str">
            <v xml:space="preserve">  </v>
          </cell>
          <cell r="W4008" t="str">
            <v xml:space="preserve">  </v>
          </cell>
          <cell r="X4008" t="str">
            <v>Asset Owner-Dist</v>
          </cell>
          <cell r="Y4008" t="str">
            <v>44655310E</v>
          </cell>
          <cell r="Z4008" t="str">
            <v>MAE1000 - MA Electric Distribution PC</v>
          </cell>
          <cell r="AA4008" t="str">
            <v>NONE</v>
          </cell>
          <cell r="AB4008" t="str">
            <v>MASS PLANT - MA 5310 - MAE1000</v>
          </cell>
          <cell r="AC4008" t="str">
            <v>A1 C0 X0</v>
          </cell>
          <cell r="AE4008">
            <v>1</v>
          </cell>
          <cell r="AF4008" t="str">
            <v>1</v>
          </cell>
          <cell r="AG4008">
            <v>41564</v>
          </cell>
          <cell r="AH4008">
            <v>15000</v>
          </cell>
        </row>
        <row r="4009">
          <cell r="A4009" t="str">
            <v>C052068</v>
          </cell>
          <cell r="B4009">
            <v>5310</v>
          </cell>
          <cell r="C4009" t="str">
            <v>Distribution - NE South</v>
          </cell>
          <cell r="D4009" t="str">
            <v>DOTR 605721 Middle St@Libby/Industr</v>
          </cell>
          <cell r="E4009" t="str">
            <v>P_Electric Distribution Line MA</v>
          </cell>
          <cell r="G4009" t="str">
            <v>49</v>
          </cell>
          <cell r="H4009" t="str">
            <v>15</v>
          </cell>
          <cell r="I4009" t="str">
            <v>CAPOBIANCO, THOMAS</v>
          </cell>
          <cell r="J4009" t="str">
            <v>Statutory/Regulatory</v>
          </cell>
          <cell r="K4009" t="str">
            <v>D_Non-REP LINE OTHER</v>
          </cell>
          <cell r="L4009" t="str">
            <v>Public Requirements</v>
          </cell>
          <cell r="M4009" t="str">
            <v>Specific</v>
          </cell>
          <cell r="O4009" t="str">
            <v>open</v>
          </cell>
          <cell r="R4009">
            <v>41564</v>
          </cell>
          <cell r="S4009" t="str">
            <v>capobi</v>
          </cell>
          <cell r="U4009" t="str">
            <v>50% Reimbursable MassDOT project - MHD #605721 Middle St @ Libby/Industrial, Weymouth</v>
          </cell>
          <cell r="V4009" t="str">
            <v>Relocate poles as required for MassDOT intersection work.</v>
          </cell>
          <cell r="W4009" t="str">
            <v xml:space="preserve">  </v>
          </cell>
          <cell r="X4009" t="str">
            <v>Div Ops-NE Electric</v>
          </cell>
          <cell r="Y4009" t="str">
            <v>75005310E</v>
          </cell>
          <cell r="Z4009" t="str">
            <v>MAE1000 - MA Electric Distribution PC</v>
          </cell>
          <cell r="AA4009" t="str">
            <v>NONE</v>
          </cell>
          <cell r="AB4009" t="str">
            <v>MASS PLANT - MA 5310 - MAE1000</v>
          </cell>
          <cell r="AC4009" t="str">
            <v>A1 C0 X0</v>
          </cell>
          <cell r="AE4009">
            <v>1</v>
          </cell>
          <cell r="AF4009" t="str">
            <v>1</v>
          </cell>
          <cell r="AG4009">
            <v>41564</v>
          </cell>
          <cell r="AH4009">
            <v>150000</v>
          </cell>
        </row>
        <row r="4010">
          <cell r="A4010" t="str">
            <v>C052074</v>
          </cell>
          <cell r="B4010">
            <v>5310</v>
          </cell>
          <cell r="D4010" t="str">
            <v>NRBO14_Window Resealing</v>
          </cell>
          <cell r="E4010" t="str">
            <v>P_FAC Electric Capital MA</v>
          </cell>
          <cell r="G4010" t="str">
            <v>NONE</v>
          </cell>
          <cell r="H4010" t="str">
            <v>NONE</v>
          </cell>
          <cell r="M4010" t="str">
            <v>Specific</v>
          </cell>
          <cell r="O4010" t="str">
            <v>open</v>
          </cell>
          <cell r="R4010">
            <v>41565</v>
          </cell>
          <cell r="S4010" t="str">
            <v>mateikia</v>
          </cell>
          <cell r="U4010" t="str">
            <v xml:space="preserve">Re-seal exterior of the glass curtain wall to fix leaking issues. Tint interior to eliminate glare issues occupants have. </v>
          </cell>
          <cell r="V4010" t="str">
            <v>55 Bearfoot Rd. Northborough, MA 01532</v>
          </cell>
          <cell r="W4010" t="str">
            <v xml:space="preserve">  </v>
          </cell>
          <cell r="X4010" t="str">
            <v>Facilities Mgmt</v>
          </cell>
          <cell r="Y4010" t="str">
            <v>37005310E</v>
          </cell>
          <cell r="Z4010" t="str">
            <v>MAE1000 - MA Electric Distribution PC</v>
          </cell>
          <cell r="AA4010" t="str">
            <v>NONE</v>
          </cell>
          <cell r="AB4010" t="str">
            <v>CUSTOMER SERVICE CENTER-NORTHBORO</v>
          </cell>
          <cell r="AC4010" t="str">
            <v>A1 C0 X0</v>
          </cell>
          <cell r="AE4010">
            <v>1</v>
          </cell>
          <cell r="AF4010" t="str">
            <v>1</v>
          </cell>
          <cell r="AG4010">
            <v>41565</v>
          </cell>
          <cell r="AH4010">
            <v>22105</v>
          </cell>
        </row>
        <row r="4011">
          <cell r="A4011" t="str">
            <v>C052077</v>
          </cell>
          <cell r="B4011">
            <v>5310</v>
          </cell>
          <cell r="D4011" t="str">
            <v>Woodchuck Hill 56L2 M StormHardenig</v>
          </cell>
          <cell r="E4011" t="str">
            <v>P_Electric Distribution Line MA</v>
          </cell>
          <cell r="G4011" t="str">
            <v>NONE</v>
          </cell>
          <cell r="H4011" t="str">
            <v>18</v>
          </cell>
          <cell r="I4011" t="str">
            <v>SAENZ, JENNY</v>
          </cell>
          <cell r="J4011" t="str">
            <v>System Capacity &amp; Performance</v>
          </cell>
          <cell r="K4011" t="str">
            <v>D_Non-REP LINE OTHER</v>
          </cell>
          <cell r="L4011" t="str">
            <v>Reliability - Dist</v>
          </cell>
          <cell r="M4011" t="str">
            <v>Specific</v>
          </cell>
          <cell r="O4011" t="str">
            <v>open</v>
          </cell>
          <cell r="R4011">
            <v>41568</v>
          </cell>
          <cell r="S4011" t="str">
            <v>saenzj</v>
          </cell>
          <cell r="U4011" t="str">
            <v>The scope of work for the Woodchuck Hill 56L2 feeder consists of the following construction activities (See Appendix 4):_x000D_
_x000D_
¿	  Replace 1.4 miles of existing 3-336.4 Al with 3-477 Al SPCA 15kV from P. 2384 to P. 2465 Salem St, North Andover.  _x000D_
¿	 Replace</v>
          </cell>
          <cell r="V4011" t="str">
            <v xml:space="preserve">  </v>
          </cell>
          <cell r="W4011" t="str">
            <v xml:space="preserve">  </v>
          </cell>
          <cell r="X4011" t="str">
            <v>Ntwrk Strat-NE Elec</v>
          </cell>
          <cell r="Y4011" t="str">
            <v>40305310E</v>
          </cell>
          <cell r="Z4011" t="str">
            <v>MAE1000 - MA Electric Distribution PC</v>
          </cell>
          <cell r="AA4011" t="str">
            <v>NONE</v>
          </cell>
          <cell r="AB4011" t="str">
            <v>SUB #56 WOODCHUCK HILL, NORTH ANDOV</v>
          </cell>
          <cell r="AC4011" t="str">
            <v>A0 C0 X0</v>
          </cell>
          <cell r="AE4011">
            <v>2</v>
          </cell>
          <cell r="AF4011" t="str">
            <v>2</v>
          </cell>
          <cell r="AG4011">
            <v>41624</v>
          </cell>
          <cell r="AH4011">
            <v>675000</v>
          </cell>
        </row>
        <row r="4012">
          <cell r="A4012" t="str">
            <v>C052078</v>
          </cell>
          <cell r="B4012">
            <v>5310</v>
          </cell>
          <cell r="C4012" t="str">
            <v>Distribution - NE North</v>
          </cell>
          <cell r="D4012" t="str">
            <v>OH Primary to UG -Goodhue St-Salem</v>
          </cell>
          <cell r="E4012" t="str">
            <v>P_Electric Distribution Line MA</v>
          </cell>
          <cell r="G4012" t="str">
            <v>49</v>
          </cell>
          <cell r="H4012" t="str">
            <v>16</v>
          </cell>
          <cell r="J4012" t="str">
            <v>Statutory/Regulatory</v>
          </cell>
          <cell r="K4012" t="str">
            <v>D_Non-REP LINE OTHER</v>
          </cell>
          <cell r="L4012" t="str">
            <v>Public Requirements</v>
          </cell>
          <cell r="M4012" t="str">
            <v>Specific</v>
          </cell>
          <cell r="O4012" t="str">
            <v>open</v>
          </cell>
          <cell r="R4012">
            <v>41568</v>
          </cell>
          <cell r="S4012" t="str">
            <v>muracoj</v>
          </cell>
          <cell r="T4012" t="str">
            <v>04/15/2014</v>
          </cell>
          <cell r="U4012" t="str">
            <v>CONVERTING OH PRIMARY TO UG, 6 SECTIONS-  Goodhue St, Salem, MA. Est Cost is $400k, this request is for 15K preliminary design.  Full scope &amp; costs to be updated upon design complete.  See WR 7949744 for additional details</v>
          </cell>
          <cell r="V4012" t="str">
            <v xml:space="preserve">  </v>
          </cell>
          <cell r="W4012" t="str">
            <v xml:space="preserve">  </v>
          </cell>
          <cell r="X4012" t="str">
            <v>Asset Owner-Dist</v>
          </cell>
          <cell r="Y4012" t="str">
            <v>44655310E</v>
          </cell>
          <cell r="Z4012" t="str">
            <v>MAE1000 - MA Electric Distribution PC</v>
          </cell>
          <cell r="AA4012" t="str">
            <v>NONE</v>
          </cell>
          <cell r="AB4012" t="str">
            <v>MASS PLANT - MA 5310 - MAE1000</v>
          </cell>
          <cell r="AC4012" t="str">
            <v>A0 C0 X0</v>
          </cell>
          <cell r="AE4012">
            <v>1</v>
          </cell>
          <cell r="AF4012" t="str">
            <v>1</v>
          </cell>
          <cell r="AG4012">
            <v>41575</v>
          </cell>
          <cell r="AH4012">
            <v>15000</v>
          </cell>
        </row>
        <row r="4013">
          <cell r="A4013" t="str">
            <v>C052080</v>
          </cell>
          <cell r="B4013">
            <v>5310</v>
          </cell>
          <cell r="C4013" t="str">
            <v>Distribution - NE South</v>
          </cell>
          <cell r="D4013" t="str">
            <v>BRIGGS LANDING PHASE III - Westport</v>
          </cell>
          <cell r="E4013" t="str">
            <v>P_Electric Distribution Line MA</v>
          </cell>
          <cell r="G4013" t="str">
            <v>49</v>
          </cell>
          <cell r="H4013" t="str">
            <v>16</v>
          </cell>
          <cell r="I4013" t="str">
            <v>MOKEY, MICHAEL</v>
          </cell>
          <cell r="J4013" t="str">
            <v>Statutory/Regulatory</v>
          </cell>
          <cell r="K4013" t="str">
            <v>D_Non-REP LINE OTHER</v>
          </cell>
          <cell r="L4013" t="str">
            <v>New Business - Residential</v>
          </cell>
          <cell r="M4013" t="str">
            <v>Specific</v>
          </cell>
          <cell r="O4013" t="str">
            <v>open</v>
          </cell>
          <cell r="R4013">
            <v>41568</v>
          </cell>
          <cell r="S4013" t="str">
            <v>muracoj</v>
          </cell>
          <cell r="T4013" t="str">
            <v>12/16/2013</v>
          </cell>
          <cell r="U4013" t="str">
            <v>N-GRID TO INSTALL 6,425 CIR FT OF 1/C #2 AL UG PRIMARY CBL, 5,045 CIR FT OF 3/C 336.4 600 VOLT SEC CBL, (11) #2 AL UG PRIMARY STRAIGHT SPLICES, (1) FOUR POSITION LOAD BREAK SWITCH JUNCTION, (2) 75 KVA 240/120 VOLT MINI PAD URD TRANSFORMERS, (6) 50 KVA 240</v>
          </cell>
          <cell r="V4013" t="str">
            <v>Sanction from $15K to $120K from Julie Spaziano. Document attached details on the justification and scope tab.</v>
          </cell>
          <cell r="W4013" t="str">
            <v xml:space="preserve">  </v>
          </cell>
          <cell r="X4013" t="str">
            <v>Asset Owner-Dist</v>
          </cell>
          <cell r="Y4013" t="str">
            <v>44655310E</v>
          </cell>
          <cell r="Z4013" t="str">
            <v>MAE1000 - MA Electric Distribution PC</v>
          </cell>
          <cell r="AA4013" t="str">
            <v>NONE</v>
          </cell>
          <cell r="AB4013" t="str">
            <v>MASS PLANT - MA 5310 - MAE1000</v>
          </cell>
          <cell r="AC4013" t="str">
            <v>A1 C0 X0</v>
          </cell>
          <cell r="AE4013">
            <v>2</v>
          </cell>
          <cell r="AF4013" t="str">
            <v>2</v>
          </cell>
          <cell r="AG4013">
            <v>41676</v>
          </cell>
          <cell r="AH4013">
            <v>120000</v>
          </cell>
        </row>
        <row r="4014">
          <cell r="A4014" t="str">
            <v>C052088</v>
          </cell>
          <cell r="B4014">
            <v>5310</v>
          </cell>
          <cell r="C4014" t="str">
            <v>Distribution - NE North</v>
          </cell>
          <cell r="D4014" t="str">
            <v>IRURD Fish Circle</v>
          </cell>
          <cell r="E4014" t="str">
            <v>P_Electric Distribution Line MA</v>
          </cell>
          <cell r="G4014" t="str">
            <v>36</v>
          </cell>
          <cell r="H4014" t="str">
            <v>17</v>
          </cell>
          <cell r="I4014" t="str">
            <v>RICHARD, JOHN</v>
          </cell>
          <cell r="J4014" t="str">
            <v>Asset Condition</v>
          </cell>
          <cell r="K4014" t="str">
            <v>D_REP-URD Cable Replacements</v>
          </cell>
          <cell r="L4014" t="str">
            <v>Asset Replacement</v>
          </cell>
          <cell r="M4014" t="str">
            <v>Specific</v>
          </cell>
          <cell r="O4014" t="str">
            <v>open</v>
          </cell>
          <cell r="R4014">
            <v>41569</v>
          </cell>
          <cell r="S4014" t="str">
            <v>cerulj</v>
          </cell>
          <cell r="U4014" t="str">
            <v>This project will inject 500' of UCD cable at Fish Circle off P1-8 Metropoliton Ct in Athol, MA and replace cable that can not be injected.</v>
          </cell>
          <cell r="V4014" t="str">
            <v xml:space="preserve">  </v>
          </cell>
          <cell r="W4014" t="str">
            <v xml:space="preserve">  </v>
          </cell>
          <cell r="X4014" t="str">
            <v>Asset Owner-Dist</v>
          </cell>
          <cell r="Y4014" t="str">
            <v>44655310E</v>
          </cell>
          <cell r="Z4014" t="str">
            <v>MAE1000 - MA Electric Distribution PC</v>
          </cell>
          <cell r="AA4014" t="str">
            <v>NONE</v>
          </cell>
          <cell r="AB4014" t="str">
            <v>MASS PLANT - MA 5310 - MAE1000</v>
          </cell>
          <cell r="AC4014" t="str">
            <v>A1 C0 X0</v>
          </cell>
          <cell r="AE4014">
            <v>1</v>
          </cell>
          <cell r="AF4014" t="str">
            <v>1</v>
          </cell>
          <cell r="AG4014">
            <v>41572</v>
          </cell>
          <cell r="AH4014">
            <v>50000</v>
          </cell>
        </row>
        <row r="4015">
          <cell r="A4015" t="str">
            <v>C052090</v>
          </cell>
          <cell r="B4015">
            <v>5310</v>
          </cell>
          <cell r="C4015" t="str">
            <v>Distribution - NE South</v>
          </cell>
          <cell r="D4015" t="str">
            <v>IRURD Sandcastle Mobile Home Park</v>
          </cell>
          <cell r="E4015" t="str">
            <v>P_Electric Distribution Line MA</v>
          </cell>
          <cell r="G4015" t="str">
            <v>36</v>
          </cell>
          <cell r="H4015" t="str">
            <v>17</v>
          </cell>
          <cell r="I4015" t="str">
            <v>MOKEY, MICHAEL</v>
          </cell>
          <cell r="J4015" t="str">
            <v>Asset Condition</v>
          </cell>
          <cell r="K4015" t="str">
            <v>D_REP-URD Cable Replacements</v>
          </cell>
          <cell r="L4015" t="str">
            <v>Asset Replacement</v>
          </cell>
          <cell r="M4015" t="str">
            <v>Specific</v>
          </cell>
          <cell r="O4015" t="str">
            <v>open</v>
          </cell>
          <cell r="R4015">
            <v>41569</v>
          </cell>
          <cell r="S4015" t="str">
            <v>cerulj</v>
          </cell>
          <cell r="U4015" t="str">
            <v>Inject 9000 of direct buried URD cable and replace cable that can not be injected at Sandcastle Mobile Home Park in Attleboro, MA</v>
          </cell>
          <cell r="V4015" t="str">
            <v xml:space="preserve">  </v>
          </cell>
          <cell r="W4015" t="str">
            <v xml:space="preserve">  </v>
          </cell>
          <cell r="X4015" t="str">
            <v>Asset Owner-Dist</v>
          </cell>
          <cell r="Y4015" t="str">
            <v>44655310E</v>
          </cell>
          <cell r="Z4015" t="str">
            <v>MAE1000 - MA Electric Distribution PC</v>
          </cell>
          <cell r="AA4015" t="str">
            <v>NONE</v>
          </cell>
          <cell r="AB4015" t="str">
            <v>MASS PLANT - MA 5310 - MAE1000</v>
          </cell>
          <cell r="AC4015" t="str">
            <v>A1 C0 X0</v>
          </cell>
          <cell r="AE4015">
            <v>1</v>
          </cell>
          <cell r="AF4015" t="str">
            <v>1</v>
          </cell>
          <cell r="AG4015">
            <v>41572</v>
          </cell>
          <cell r="AH4015">
            <v>800000</v>
          </cell>
        </row>
        <row r="4016">
          <cell r="A4016" t="str">
            <v>C052091</v>
          </cell>
          <cell r="B4016">
            <v>5310</v>
          </cell>
          <cell r="C4016" t="str">
            <v>Distribution - NE South</v>
          </cell>
          <cell r="D4016" t="str">
            <v>IRURD South Village</v>
          </cell>
          <cell r="E4016" t="str">
            <v>P_Electric Distribution Line MA</v>
          </cell>
          <cell r="G4016" t="str">
            <v>36</v>
          </cell>
          <cell r="H4016" t="str">
            <v>17</v>
          </cell>
          <cell r="I4016" t="str">
            <v>CERULLI, JOHN</v>
          </cell>
          <cell r="J4016" t="str">
            <v>Asset Condition</v>
          </cell>
          <cell r="K4016" t="str">
            <v>D_REP-URD Cable Replacements</v>
          </cell>
          <cell r="L4016" t="str">
            <v>Asset Replacement</v>
          </cell>
          <cell r="M4016" t="str">
            <v>Specific</v>
          </cell>
          <cell r="O4016" t="str">
            <v>open</v>
          </cell>
          <cell r="R4016">
            <v>41569</v>
          </cell>
          <cell r="S4016" t="str">
            <v>cerulj</v>
          </cell>
          <cell r="U4016" t="str">
            <v>Inject 3400' of direct buried URD cable and replace cable that can not be injected at South Village URD in Southbridge, MA.</v>
          </cell>
          <cell r="V4016" t="str">
            <v xml:space="preserve">  </v>
          </cell>
          <cell r="W4016" t="str">
            <v xml:space="preserve">  </v>
          </cell>
          <cell r="X4016" t="str">
            <v>Asset Owner-Dist</v>
          </cell>
          <cell r="Y4016" t="str">
            <v>44655310E</v>
          </cell>
          <cell r="Z4016" t="str">
            <v>MAE1000 - MA Electric Distribution PC</v>
          </cell>
          <cell r="AA4016" t="str">
            <v>NONE</v>
          </cell>
          <cell r="AB4016" t="str">
            <v>MASS PLANT - MA 5310 - MAE1000</v>
          </cell>
          <cell r="AC4016" t="str">
            <v>A1 C0 X0</v>
          </cell>
          <cell r="AE4016">
            <v>1</v>
          </cell>
          <cell r="AF4016" t="str">
            <v>1</v>
          </cell>
          <cell r="AG4016">
            <v>41572</v>
          </cell>
          <cell r="AH4016">
            <v>300000</v>
          </cell>
        </row>
        <row r="4017">
          <cell r="A4017" t="str">
            <v>C052093</v>
          </cell>
          <cell r="B4017">
            <v>5310</v>
          </cell>
          <cell r="C4017" t="str">
            <v>Distribution - NE South</v>
          </cell>
          <cell r="D4017" t="str">
            <v>IRURD Indian Meadow Estates</v>
          </cell>
          <cell r="E4017" t="str">
            <v>P_Electric Distribution Line MA</v>
          </cell>
          <cell r="F4017" t="str">
            <v>USSC-13-327</v>
          </cell>
          <cell r="G4017" t="str">
            <v>36</v>
          </cell>
          <cell r="H4017" t="str">
            <v>17</v>
          </cell>
          <cell r="I4017" t="str">
            <v>PATTERSON, JAMES</v>
          </cell>
          <cell r="J4017" t="str">
            <v>Asset Condition</v>
          </cell>
          <cell r="K4017" t="str">
            <v>D_REP-URD Cable Replacements</v>
          </cell>
          <cell r="L4017" t="str">
            <v>Asset Replacement</v>
          </cell>
          <cell r="M4017" t="str">
            <v>Specific</v>
          </cell>
          <cell r="O4017" t="str">
            <v>open</v>
          </cell>
          <cell r="R4017">
            <v>41569</v>
          </cell>
          <cell r="S4017" t="str">
            <v>cerulj</v>
          </cell>
          <cell r="U4017" t="str">
            <v>Inject 9000' of direct buried URD cable at Indian Meadow Estates in Northborough, MA and replace cable that can not be injected</v>
          </cell>
          <cell r="V4017" t="str">
            <v xml:space="preserve">  </v>
          </cell>
          <cell r="W4017" t="str">
            <v xml:space="preserve">  </v>
          </cell>
          <cell r="X4017" t="str">
            <v>Asset Owner-Dist</v>
          </cell>
          <cell r="Y4017" t="str">
            <v>44655310E</v>
          </cell>
          <cell r="Z4017" t="str">
            <v>MAE1000 - MA Electric Distribution PC</v>
          </cell>
          <cell r="AA4017" t="str">
            <v>NONE</v>
          </cell>
          <cell r="AB4017" t="str">
            <v>MASS PLANT - MA 5310 - MAE1000</v>
          </cell>
          <cell r="AC4017" t="str">
            <v>A1 C0 X0</v>
          </cell>
          <cell r="AE4017">
            <v>2</v>
          </cell>
          <cell r="AF4017" t="str">
            <v>2</v>
          </cell>
          <cell r="AG4017">
            <v>41612</v>
          </cell>
          <cell r="AH4017">
            <v>300000</v>
          </cell>
          <cell r="AI4017" t="str">
            <v>1.10</v>
          </cell>
          <cell r="AJ4017" t="str">
            <v>.90</v>
          </cell>
        </row>
        <row r="4018">
          <cell r="A4018" t="str">
            <v>C052094</v>
          </cell>
          <cell r="B4018">
            <v>5310</v>
          </cell>
          <cell r="C4018" t="str">
            <v>Distribution - NE North</v>
          </cell>
          <cell r="D4018" t="str">
            <v>IRURD Belmont Park</v>
          </cell>
          <cell r="E4018" t="str">
            <v>P_Electric Distribution Line MA</v>
          </cell>
          <cell r="G4018" t="str">
            <v>36</v>
          </cell>
          <cell r="H4018" t="str">
            <v>17</v>
          </cell>
          <cell r="I4018" t="str">
            <v>CERULLI, JOHN</v>
          </cell>
          <cell r="J4018" t="str">
            <v>Asset Condition</v>
          </cell>
          <cell r="K4018" t="str">
            <v>D_REP-URD Cable Replacements</v>
          </cell>
          <cell r="L4018" t="str">
            <v>Asset Replacement</v>
          </cell>
          <cell r="M4018" t="str">
            <v>Specific</v>
          </cell>
          <cell r="O4018" t="str">
            <v>initiated</v>
          </cell>
          <cell r="R4018">
            <v>41569</v>
          </cell>
          <cell r="S4018" t="str">
            <v>cerulj</v>
          </cell>
          <cell r="U4018" t="str">
            <v>Inject 14,400' of direct buried URD cable at Belmont Park in Andover, MA.</v>
          </cell>
          <cell r="V4018" t="str">
            <v xml:space="preserve">  </v>
          </cell>
          <cell r="W4018" t="str">
            <v xml:space="preserve">  </v>
          </cell>
          <cell r="X4018" t="str">
            <v>Asset Owner-Dist</v>
          </cell>
          <cell r="Y4018" t="str">
            <v>44655310E</v>
          </cell>
          <cell r="Z4018" t="str">
            <v>MAE1000 - MA Electric Distribution PC</v>
          </cell>
          <cell r="AA4018" t="str">
            <v>NONE</v>
          </cell>
          <cell r="AB4018" t="str">
            <v>MASS PLANT - MA 5310 - MAE1000</v>
          </cell>
          <cell r="AC4018" t="str">
            <v>A0 C0 X0</v>
          </cell>
          <cell r="AE4018">
            <v>0</v>
          </cell>
        </row>
        <row r="4019">
          <cell r="A4019" t="str">
            <v>C052109</v>
          </cell>
          <cell r="B4019">
            <v>5310</v>
          </cell>
          <cell r="C4019" t="str">
            <v>Distribution - NE South</v>
          </cell>
          <cell r="D4019" t="str">
            <v>IRURD Pembroke Pines</v>
          </cell>
          <cell r="E4019" t="str">
            <v>P_Electric Distribution Line MA</v>
          </cell>
          <cell r="F4019" t="str">
            <v>USSC-13-320</v>
          </cell>
          <cell r="G4019" t="str">
            <v>36</v>
          </cell>
          <cell r="H4019" t="str">
            <v>17</v>
          </cell>
          <cell r="I4019" t="str">
            <v>PATTERSON, JAMES</v>
          </cell>
          <cell r="J4019" t="str">
            <v>Asset Condition</v>
          </cell>
          <cell r="K4019" t="str">
            <v>D_REP-URD Cable Replacements</v>
          </cell>
          <cell r="L4019" t="str">
            <v>Asset Replacement</v>
          </cell>
          <cell r="M4019" t="str">
            <v>Specific</v>
          </cell>
          <cell r="O4019" t="str">
            <v>open</v>
          </cell>
          <cell r="R4019">
            <v>41570</v>
          </cell>
          <cell r="S4019" t="str">
            <v>cerulj</v>
          </cell>
          <cell r="U4019" t="str">
            <v>Inject 21,500' of direct buried URD cable at Pembroke Pines - Bagnell Drive URD in Pembroke, MA and replace cable that can not be injected.</v>
          </cell>
          <cell r="V4019" t="str">
            <v>Project scope includes URD system within URDs called Pembroke Pines - Bagnell Drive, Reservoir Road, Mira Mesa and Edgewater Drive Extension.</v>
          </cell>
          <cell r="W4019" t="str">
            <v xml:space="preserve">  </v>
          </cell>
          <cell r="X4019" t="str">
            <v>Asset Owner-Dist</v>
          </cell>
          <cell r="Y4019" t="str">
            <v>44655310E</v>
          </cell>
          <cell r="Z4019" t="str">
            <v>MAE1000 - MA Electric Distribution PC</v>
          </cell>
          <cell r="AA4019" t="str">
            <v>NONE</v>
          </cell>
          <cell r="AB4019" t="str">
            <v>MASS PLANT - MA 5310 - MAE1000</v>
          </cell>
          <cell r="AC4019" t="str">
            <v>A0 C0 X0</v>
          </cell>
          <cell r="AE4019">
            <v>2</v>
          </cell>
          <cell r="AF4019" t="str">
            <v>2</v>
          </cell>
          <cell r="AG4019">
            <v>41612</v>
          </cell>
          <cell r="AH4019">
            <v>500000</v>
          </cell>
          <cell r="AI4019" t="str">
            <v>1.10</v>
          </cell>
          <cell r="AJ4019" t="str">
            <v>.90</v>
          </cell>
        </row>
        <row r="4020">
          <cell r="A4020" t="str">
            <v>C052110</v>
          </cell>
          <cell r="B4020">
            <v>5310</v>
          </cell>
          <cell r="C4020" t="str">
            <v>Distribution - NE North</v>
          </cell>
          <cell r="D4020" t="str">
            <v>3ph Upgrade - 425 Salisbury ln, Wor</v>
          </cell>
          <cell r="E4020" t="str">
            <v>P_Electric Distribution Line MA</v>
          </cell>
          <cell r="G4020" t="str">
            <v>49</v>
          </cell>
          <cell r="H4020" t="str">
            <v>16</v>
          </cell>
          <cell r="I4020" t="str">
            <v>PATTERSON, JAMES</v>
          </cell>
          <cell r="J4020" t="str">
            <v>Statutory/Regulatory</v>
          </cell>
          <cell r="K4020" t="str">
            <v>D_Non-REP LINE OTHER</v>
          </cell>
          <cell r="L4020" t="str">
            <v>New Business - Commercial</v>
          </cell>
          <cell r="M4020" t="str">
            <v>Specific</v>
          </cell>
          <cell r="O4020" t="str">
            <v>open</v>
          </cell>
          <cell r="R4020">
            <v>41570</v>
          </cell>
          <cell r="S4020" t="str">
            <v>muracoj</v>
          </cell>
          <cell r="T4020" t="str">
            <v>01/30/2014</v>
          </cell>
          <cell r="U4020" t="str">
            <v>Est Cost is 200K, this request is for 15K preliminary design.  Full scope &amp; costs to be updated upon design complete.  See WR14541423 for additional details¿._x000D_
_x000D_
Customer upgrading to 400 amps 120/208 three phase_x000D_
520 concrete encase duct and primary, 3 w</v>
          </cell>
          <cell r="V4020" t="str">
            <v xml:space="preserve">  </v>
          </cell>
          <cell r="W4020" t="str">
            <v xml:space="preserve">  </v>
          </cell>
          <cell r="X4020" t="str">
            <v>Asset Owner-Dist</v>
          </cell>
          <cell r="Y4020" t="str">
            <v>44655310E</v>
          </cell>
          <cell r="Z4020" t="str">
            <v>MAE1000 - MA Electric Distribution PC</v>
          </cell>
          <cell r="AA4020" t="str">
            <v>NONE</v>
          </cell>
          <cell r="AB4020" t="str">
            <v>MASS PLANT - MA 5310 - MAE1000</v>
          </cell>
          <cell r="AC4020" t="str">
            <v>A1 C0 X0</v>
          </cell>
          <cell r="AE4020">
            <v>1</v>
          </cell>
          <cell r="AF4020" t="str">
            <v>1</v>
          </cell>
          <cell r="AG4020">
            <v>41575</v>
          </cell>
          <cell r="AH4020">
            <v>15000</v>
          </cell>
        </row>
        <row r="4021">
          <cell r="A4021" t="str">
            <v>C052124</v>
          </cell>
          <cell r="B4021">
            <v>5310</v>
          </cell>
          <cell r="C4021" t="str">
            <v>Distribution - NE North</v>
          </cell>
          <cell r="D4021" t="str">
            <v>Allen Rd, Billerica 4kV Conersion</v>
          </cell>
          <cell r="E4021" t="str">
            <v>P_Electric Distribution Line MA</v>
          </cell>
          <cell r="G4021" t="str">
            <v>49</v>
          </cell>
          <cell r="H4021" t="str">
            <v>15</v>
          </cell>
          <cell r="I4021" t="str">
            <v>PATTERSON, JAMES</v>
          </cell>
          <cell r="J4021" t="str">
            <v>Asset Condition</v>
          </cell>
          <cell r="K4021" t="str">
            <v>D_Non-REP General/ Other</v>
          </cell>
          <cell r="L4021" t="str">
            <v>Asset Replacement</v>
          </cell>
          <cell r="M4021" t="str">
            <v>Specific</v>
          </cell>
          <cell r="O4021" t="str">
            <v>open</v>
          </cell>
          <cell r="R4021">
            <v>41572</v>
          </cell>
          <cell r="S4021" t="str">
            <v>stotia</v>
          </cell>
          <cell r="U4021" t="str">
            <v>As part of an on-going DOT project, convert 2.4kV area to 7.62kV along Allen Rd, Billerica on the 92L6 and 92L1.  Reconductor 9000' of single phase conductor to 1/0 TW.  Replace 23 transformer and replace ~40 poles.</v>
          </cell>
          <cell r="V4021" t="str">
            <v xml:space="preserve">  </v>
          </cell>
          <cell r="W4021" t="str">
            <v xml:space="preserve">  </v>
          </cell>
          <cell r="X4021" t="str">
            <v>Asset Owner-Dist</v>
          </cell>
          <cell r="Y4021" t="str">
            <v>44655310E</v>
          </cell>
          <cell r="Z4021" t="str">
            <v>MAE1000 - MA Electric Distribution PC</v>
          </cell>
          <cell r="AA4021" t="str">
            <v>NONE</v>
          </cell>
          <cell r="AB4021" t="str">
            <v>MASS PLANT - MA 5310 - MAE1000</v>
          </cell>
          <cell r="AC4021" t="str">
            <v>A4 C0 X0</v>
          </cell>
          <cell r="AE4021">
            <v>1</v>
          </cell>
          <cell r="AF4021" t="str">
            <v>1</v>
          </cell>
          <cell r="AG4021">
            <v>41572</v>
          </cell>
          <cell r="AH4021">
            <v>350000</v>
          </cell>
        </row>
        <row r="4022">
          <cell r="A4022" t="str">
            <v>C052204</v>
          </cell>
          <cell r="B4022">
            <v>5310</v>
          </cell>
          <cell r="D4022" t="str">
            <v>DG Svc Bluewave Berlin MA-14538704</v>
          </cell>
          <cell r="E4022" t="str">
            <v>P_Electric Distribution Line MA</v>
          </cell>
          <cell r="G4022" t="str">
            <v>49</v>
          </cell>
          <cell r="H4022" t="str">
            <v>15</v>
          </cell>
          <cell r="J4022" t="str">
            <v>Statutory/Regulatory</v>
          </cell>
          <cell r="K4022" t="str">
            <v>D_Non-REP LINE OTHER</v>
          </cell>
          <cell r="L4022" t="str">
            <v>Distributed Generation</v>
          </cell>
          <cell r="M4022" t="str">
            <v>Specific</v>
          </cell>
          <cell r="O4022" t="str">
            <v>open</v>
          </cell>
          <cell r="R4022">
            <v>41576</v>
          </cell>
          <cell r="S4022" t="str">
            <v>teixei</v>
          </cell>
          <cell r="U4022" t="str">
            <v>Sg Service to Bluewave Capital, LLC 258 River Rd., West. MA-14538704</v>
          </cell>
          <cell r="V4022" t="str">
            <v xml:space="preserve">  </v>
          </cell>
          <cell r="W4022" t="str">
            <v xml:space="preserve">  </v>
          </cell>
          <cell r="X4022" t="str">
            <v>Asset Owner-Dist</v>
          </cell>
          <cell r="Y4022" t="str">
            <v>44655310H</v>
          </cell>
          <cell r="Z4022" t="str">
            <v>MAE1000 - MA Electric Distribution PC</v>
          </cell>
          <cell r="AA4022" t="str">
            <v>NONE</v>
          </cell>
          <cell r="AB4022" t="str">
            <v>MASS PLANT - MA 5310 - MAE1000</v>
          </cell>
          <cell r="AC4022" t="str">
            <v>A1 C0 X0</v>
          </cell>
          <cell r="AE4022">
            <v>1</v>
          </cell>
          <cell r="AF4022" t="str">
            <v>1</v>
          </cell>
          <cell r="AG4022">
            <v>41582</v>
          </cell>
          <cell r="AH4022">
            <v>417200</v>
          </cell>
        </row>
        <row r="4023">
          <cell r="A4023" t="str">
            <v>C052214</v>
          </cell>
          <cell r="B4023">
            <v>5310</v>
          </cell>
          <cell r="D4023" t="str">
            <v>DG Svc Mass PV7 Leicester MA-2182</v>
          </cell>
          <cell r="E4023" t="str">
            <v>P_Electric Distribution Line MA</v>
          </cell>
          <cell r="F4023" t="str">
            <v>USSC-13-328</v>
          </cell>
          <cell r="G4023" t="str">
            <v>49</v>
          </cell>
          <cell r="H4023" t="str">
            <v>21</v>
          </cell>
          <cell r="I4023" t="str">
            <v>KOODHATHINKAL,BINOY</v>
          </cell>
          <cell r="J4023" t="str">
            <v>Customer &amp; Public Requirements/Requests</v>
          </cell>
          <cell r="L4023" t="str">
            <v>Distributed Generation</v>
          </cell>
          <cell r="M4023" t="str">
            <v>Specific</v>
          </cell>
          <cell r="O4023" t="str">
            <v>open</v>
          </cell>
          <cell r="R4023">
            <v>41576</v>
          </cell>
          <cell r="S4023" t="str">
            <v>teixei</v>
          </cell>
          <cell r="U4023" t="str">
            <v>Provide DG service to Mass PV7, 370 Auburn St., Leicester, MA (MA-2182)</v>
          </cell>
          <cell r="V4023" t="str">
            <v>There is an associated NEP Substation project (C052213). Associated MECo sub work will be charged to the substation blanket.</v>
          </cell>
          <cell r="W4023" t="str">
            <v xml:space="preserve">  </v>
          </cell>
          <cell r="X4023" t="str">
            <v>Asset Owner-Dist</v>
          </cell>
          <cell r="Y4023" t="str">
            <v>44655310E</v>
          </cell>
          <cell r="Z4023" t="str">
            <v>MAE1000 - MA Electric Distribution PC</v>
          </cell>
          <cell r="AA4023" t="str">
            <v>NONE</v>
          </cell>
          <cell r="AB4023" t="str">
            <v>MASS PLANT - MA 5310 - MAE1000</v>
          </cell>
          <cell r="AC4023" t="str">
            <v>A1 C0 X0</v>
          </cell>
          <cell r="AE4023">
            <v>2</v>
          </cell>
          <cell r="AF4023" t="str">
            <v>2</v>
          </cell>
          <cell r="AG4023">
            <v>41613</v>
          </cell>
          <cell r="AH4023">
            <v>140000</v>
          </cell>
          <cell r="AI4023" t="str">
            <v>1.10</v>
          </cell>
          <cell r="AJ4023" t="str">
            <v>.90</v>
          </cell>
        </row>
        <row r="4024">
          <cell r="A4024" t="str">
            <v>C052215</v>
          </cell>
          <cell r="B4024">
            <v>5310</v>
          </cell>
          <cell r="D4024" t="str">
            <v>Scit 915W37-Nichols Rd Cohas Recond</v>
          </cell>
          <cell r="E4024" t="str">
            <v>P_Electric Distribution Line MA</v>
          </cell>
          <cell r="G4024" t="str">
            <v>13</v>
          </cell>
          <cell r="H4024" t="str">
            <v>11</v>
          </cell>
          <cell r="I4024" t="str">
            <v>MOKEY, MICHAEL</v>
          </cell>
          <cell r="J4024" t="str">
            <v>System Capacity &amp; Performance</v>
          </cell>
          <cell r="K4024" t="str">
            <v>D_Non-REP LINE OTHER</v>
          </cell>
          <cell r="L4024" t="str">
            <v>Reliability - Dist</v>
          </cell>
          <cell r="M4024" t="str">
            <v>Specific</v>
          </cell>
          <cell r="O4024" t="str">
            <v>open</v>
          </cell>
          <cell r="R4024">
            <v>41576</v>
          </cell>
          <cell r="S4024" t="str">
            <v>henryj</v>
          </cell>
          <cell r="U4024" t="str">
            <v>Install 2ph of 1/0 Tree wire for 2,900 feet (each) and Remove 2ph of 2,900 feet of #3 cu wire from p.35 Jerusalem Rd. to p.28 Nichols Rd. in Cohasset, MA.  Install and Remove miscellaneous OH equipment.</v>
          </cell>
          <cell r="V4024" t="str">
            <v xml:space="preserve">  </v>
          </cell>
          <cell r="W4024" t="str">
            <v xml:space="preserve">  </v>
          </cell>
          <cell r="X4024" t="str">
            <v>Asset Owner-Dist</v>
          </cell>
          <cell r="Y4024" t="str">
            <v>44655310E</v>
          </cell>
          <cell r="Z4024" t="str">
            <v>MAE1000 - MA Electric Distribution PC</v>
          </cell>
          <cell r="AA4024" t="str">
            <v>31-Oct-13</v>
          </cell>
          <cell r="AB4024" t="str">
            <v>MASS PLANT - MA 5310 - MAE1000</v>
          </cell>
          <cell r="AC4024" t="str">
            <v>A1 C0 X0</v>
          </cell>
          <cell r="AE4024">
            <v>1</v>
          </cell>
          <cell r="AF4024" t="str">
            <v>1</v>
          </cell>
          <cell r="AG4024">
            <v>41582</v>
          </cell>
          <cell r="AH4024">
            <v>105000</v>
          </cell>
        </row>
        <row r="4025">
          <cell r="A4025" t="str">
            <v>C052223</v>
          </cell>
          <cell r="B4025">
            <v>5310</v>
          </cell>
          <cell r="C4025" t="str">
            <v>Distribution - NE South</v>
          </cell>
          <cell r="D4025" t="str">
            <v>Read St 9L5 Minor Storm Hardening</v>
          </cell>
          <cell r="E4025" t="str">
            <v>P_Electric Distribution Line MA</v>
          </cell>
          <cell r="G4025" t="str">
            <v>36</v>
          </cell>
          <cell r="H4025" t="str">
            <v>13</v>
          </cell>
          <cell r="I4025" t="str">
            <v>BARYS, FRANCIS R</v>
          </cell>
          <cell r="J4025" t="str">
            <v>System Capacity &amp; Performance</v>
          </cell>
          <cell r="K4025" t="str">
            <v>D_Non-REP LINE OTHER</v>
          </cell>
          <cell r="L4025" t="str">
            <v>Reliability - Dist</v>
          </cell>
          <cell r="M4025" t="str">
            <v>Specific</v>
          </cell>
          <cell r="O4025" t="str">
            <v>open</v>
          </cell>
          <cell r="R4025">
            <v>41577</v>
          </cell>
          <cell r="S4025" t="str">
            <v>barys</v>
          </cell>
          <cell r="T4025" t="str">
            <v>08/31/2014</v>
          </cell>
          <cell r="U4025" t="str">
            <v xml:space="preserve">Replace 1.36 miles of existing #4/0 Al and #3 CU overhead open wire three phase construction with 477 Al spacer cable. Reconductoring will occur from pole 2368 at Pine St. and Cross St. in Seekonk to pole 3721-50 Pine St. in Rehoboth, MA. </v>
          </cell>
          <cell r="V4025" t="str">
            <v>Reconductoring to take place in Seekonk and Rehoboth, MA.</v>
          </cell>
          <cell r="W4025" t="str">
            <v xml:space="preserve">  </v>
          </cell>
          <cell r="X4025" t="str">
            <v>Asset Owner-Dist</v>
          </cell>
          <cell r="Y4025" t="str">
            <v>44655310E</v>
          </cell>
          <cell r="Z4025" t="str">
            <v>MAE1000 - MA Electric Distribution PC</v>
          </cell>
          <cell r="AA4025" t="str">
            <v>NONE</v>
          </cell>
          <cell r="AB4025" t="str">
            <v>MASS PLANT - MA 5310 - MAE1000</v>
          </cell>
          <cell r="AC4025" t="str">
            <v>A2 C0 X0</v>
          </cell>
          <cell r="AE4025">
            <v>2</v>
          </cell>
          <cell r="AF4025" t="str">
            <v>2</v>
          </cell>
          <cell r="AG4025">
            <v>41596</v>
          </cell>
          <cell r="AH4025">
            <v>817260</v>
          </cell>
        </row>
        <row r="4026">
          <cell r="A4026" t="str">
            <v>C052244</v>
          </cell>
          <cell r="B4026">
            <v>5310</v>
          </cell>
          <cell r="C4026" t="str">
            <v>Distribution - NE North</v>
          </cell>
          <cell r="D4026" t="str">
            <v>new loop feed UCD - Westford</v>
          </cell>
          <cell r="E4026" t="str">
            <v>P_Electric Distribution Line MA</v>
          </cell>
          <cell r="G4026" t="str">
            <v>49</v>
          </cell>
          <cell r="H4026" t="str">
            <v>16</v>
          </cell>
          <cell r="J4026" t="str">
            <v>Statutory/Regulatory</v>
          </cell>
          <cell r="K4026" t="str">
            <v>D_Non-REP LINE OTHER</v>
          </cell>
          <cell r="L4026" t="str">
            <v>New Business - Residential</v>
          </cell>
          <cell r="M4026" t="str">
            <v>Specific</v>
          </cell>
          <cell r="O4026" t="str">
            <v>open</v>
          </cell>
          <cell r="R4026">
            <v>41578</v>
          </cell>
          <cell r="S4026" t="str">
            <v>muracoj</v>
          </cell>
          <cell r="T4026" t="str">
            <v>12/15/2013</v>
          </cell>
          <cell r="U4026" t="str">
            <v>Infrastructure for new apts, clubhouse, maint bldg, sewer plant and retail space - 16 Littleton Rd, Westford, MA Estimated Cost is $200k, This request is for 15K preliminary design. Full Scope and Costs to be updated upon Design Complete. See Work Request</v>
          </cell>
          <cell r="V4026" t="str">
            <v xml:space="preserve">  </v>
          </cell>
          <cell r="W4026" t="str">
            <v xml:space="preserve">  </v>
          </cell>
          <cell r="X4026" t="str">
            <v>Asset Owner-Dist</v>
          </cell>
          <cell r="Y4026" t="str">
            <v>44655310E</v>
          </cell>
          <cell r="Z4026" t="str">
            <v>MAE1000 - MA Electric Distribution PC</v>
          </cell>
          <cell r="AA4026" t="str">
            <v>NONE</v>
          </cell>
          <cell r="AB4026" t="str">
            <v>MASS PLANT - MA 5310 - MAE1000</v>
          </cell>
          <cell r="AC4026" t="str">
            <v>A1 C0 X0</v>
          </cell>
          <cell r="AE4026">
            <v>1</v>
          </cell>
          <cell r="AF4026" t="str">
            <v>1</v>
          </cell>
          <cell r="AG4026">
            <v>41582</v>
          </cell>
          <cell r="AH4026">
            <v>15000</v>
          </cell>
        </row>
        <row r="4027">
          <cell r="A4027" t="str">
            <v>C052245</v>
          </cell>
          <cell r="B4027">
            <v>5310</v>
          </cell>
          <cell r="C4027" t="str">
            <v>Distribution - NE South</v>
          </cell>
          <cell r="D4027" t="str">
            <v>New Srvc - 171 Bearfoot Rd, NBoro</v>
          </cell>
          <cell r="E4027" t="str">
            <v>P_Electric Distribution Line MA</v>
          </cell>
          <cell r="G4027" t="str">
            <v>49</v>
          </cell>
          <cell r="H4027" t="str">
            <v>16</v>
          </cell>
          <cell r="J4027" t="str">
            <v>Statutory/Regulatory</v>
          </cell>
          <cell r="K4027" t="str">
            <v>D_Non-REP LINE OTHER</v>
          </cell>
          <cell r="L4027" t="str">
            <v>New Business - Commercial</v>
          </cell>
          <cell r="M4027" t="str">
            <v>Specific</v>
          </cell>
          <cell r="O4027" t="str">
            <v>open</v>
          </cell>
          <cell r="R4027">
            <v>41578</v>
          </cell>
          <cell r="S4027" t="str">
            <v>muracoj</v>
          </cell>
          <cell r="T4027" t="str">
            <v>12/31/13</v>
          </cell>
          <cell r="U4027" t="str">
            <v>New Commercial Service, 300 Amps, 277/480V, 3PH, 1 meter - Ngrid to install 2 sections of three phase overhead, recloser on P3-60, primary metering on P3-61, three phase padmounted primary switchgear, 200oKva xfmr and thee phase underground primary from P</v>
          </cell>
          <cell r="V4027" t="str">
            <v xml:space="preserve">  </v>
          </cell>
          <cell r="W4027" t="str">
            <v xml:space="preserve">  </v>
          </cell>
          <cell r="X4027" t="str">
            <v>Asset Owner-Dist</v>
          </cell>
          <cell r="Y4027" t="str">
            <v>44655310E</v>
          </cell>
          <cell r="Z4027" t="str">
            <v>MAE1000 - MA Electric Distribution PC</v>
          </cell>
          <cell r="AA4027" t="str">
            <v>NONE</v>
          </cell>
          <cell r="AB4027" t="str">
            <v>MASS PLANT - MA 5310 - MAE1000</v>
          </cell>
          <cell r="AC4027" t="str">
            <v>A1 C0 X0</v>
          </cell>
          <cell r="AE4027">
            <v>1</v>
          </cell>
          <cell r="AF4027" t="str">
            <v>1</v>
          </cell>
          <cell r="AG4027">
            <v>41582</v>
          </cell>
          <cell r="AH4027">
            <v>15000</v>
          </cell>
        </row>
        <row r="4028">
          <cell r="A4028" t="str">
            <v>C052247</v>
          </cell>
          <cell r="B4028">
            <v>5310</v>
          </cell>
          <cell r="C4028" t="str">
            <v>Distribution - NE North</v>
          </cell>
          <cell r="D4028" t="str">
            <v>Cooks Pond Sound Wall</v>
          </cell>
          <cell r="E4028" t="str">
            <v>P_Electric Distribution Sub MA</v>
          </cell>
          <cell r="G4028" t="str">
            <v>30</v>
          </cell>
          <cell r="H4028" t="str">
            <v>13</v>
          </cell>
          <cell r="I4028" t="str">
            <v>DUNNELLS, MATTHEW</v>
          </cell>
          <cell r="J4028" t="str">
            <v>Asset Condition</v>
          </cell>
          <cell r="K4028" t="str">
            <v>D_REP-Substation Infrastucture</v>
          </cell>
          <cell r="L4028" t="str">
            <v>Transformers &amp; Related Equipment</v>
          </cell>
          <cell r="M4028" t="str">
            <v>Specific</v>
          </cell>
          <cell r="O4028" t="str">
            <v>open</v>
          </cell>
          <cell r="R4028">
            <v>41578</v>
          </cell>
          <cell r="S4028" t="str">
            <v>dunnma</v>
          </cell>
          <cell r="U4028" t="str">
            <v>Install a sound wall at Cooks Pond #23 substation to mitigate issues with transformer noise</v>
          </cell>
          <cell r="V4028" t="str">
            <v xml:space="preserve">  </v>
          </cell>
          <cell r="W4028" t="str">
            <v xml:space="preserve">  </v>
          </cell>
          <cell r="X4028" t="str">
            <v>Asset Owner-Dist</v>
          </cell>
          <cell r="Y4028" t="str">
            <v>44655310E</v>
          </cell>
          <cell r="Z4028" t="str">
            <v>MAE1000 - MA Electric Distribution PC</v>
          </cell>
          <cell r="AA4028" t="str">
            <v>NONE</v>
          </cell>
          <cell r="AB4028" t="str">
            <v>SUB #23 COOKS POND, WORCESTER</v>
          </cell>
          <cell r="AC4028" t="str">
            <v>A1 C0 X0</v>
          </cell>
          <cell r="AE4028">
            <v>2</v>
          </cell>
          <cell r="AF4028" t="str">
            <v>2</v>
          </cell>
          <cell r="AG4028">
            <v>41582</v>
          </cell>
          <cell r="AH4028">
            <v>750000</v>
          </cell>
        </row>
        <row r="4029">
          <cell r="A4029" t="str">
            <v>C052267</v>
          </cell>
          <cell r="B4029">
            <v>5310</v>
          </cell>
          <cell r="C4029" t="str">
            <v>Distribution - NE North</v>
          </cell>
          <cell r="D4029" t="str">
            <v>New Srvc for Credit Union - Lowell</v>
          </cell>
          <cell r="E4029" t="str">
            <v>P_Electric Distribution Line MA</v>
          </cell>
          <cell r="G4029" t="str">
            <v>49</v>
          </cell>
          <cell r="H4029" t="str">
            <v>16</v>
          </cell>
          <cell r="J4029" t="str">
            <v>Statutory/Regulatory</v>
          </cell>
          <cell r="K4029" t="str">
            <v>D_Non-REP LINE OTHER</v>
          </cell>
          <cell r="L4029" t="str">
            <v>New Business - Commercial</v>
          </cell>
          <cell r="M4029" t="str">
            <v>Specific</v>
          </cell>
          <cell r="O4029" t="str">
            <v>open</v>
          </cell>
          <cell r="R4029">
            <v>41582</v>
          </cell>
          <cell r="S4029" t="str">
            <v>muracoj</v>
          </cell>
          <cell r="T4029" t="str">
            <v>11/29/2014</v>
          </cell>
          <cell r="U4029" t="str">
            <v xml:space="preserve">New 800AMP service for Credit Union Install 3PH 120/208V 150kVA Xfmr_x000D_
Standard service includes primary cable and transformer.  All other construction is considered system improvements towards the OFC removal program.  12 OFC's will be removed.  Est Cost </v>
          </cell>
          <cell r="V4029" t="str">
            <v xml:space="preserve">  </v>
          </cell>
          <cell r="W4029" t="str">
            <v xml:space="preserve">  </v>
          </cell>
          <cell r="X4029" t="str">
            <v>Asset Owner-Dist</v>
          </cell>
          <cell r="Y4029" t="str">
            <v>44655310E</v>
          </cell>
          <cell r="Z4029" t="str">
            <v>MAE1000 - MA Electric Distribution PC</v>
          </cell>
          <cell r="AA4029" t="str">
            <v>NONE</v>
          </cell>
          <cell r="AB4029" t="str">
            <v>MASS PLANT - MA 5310 - MAE1000</v>
          </cell>
          <cell r="AC4029" t="str">
            <v>A1 C0 X0</v>
          </cell>
          <cell r="AE4029">
            <v>1</v>
          </cell>
          <cell r="AF4029" t="str">
            <v>1</v>
          </cell>
          <cell r="AG4029">
            <v>41582</v>
          </cell>
          <cell r="AH4029">
            <v>15000</v>
          </cell>
        </row>
        <row r="4030">
          <cell r="A4030" t="str">
            <v>C052269</v>
          </cell>
          <cell r="B4030">
            <v>5310</v>
          </cell>
          <cell r="C4030" t="str">
            <v>Distribution - NE North</v>
          </cell>
          <cell r="D4030" t="str">
            <v>UGT RENEWABLE ENERGY  Oxford MA</v>
          </cell>
          <cell r="E4030" t="str">
            <v>P_Electric Distribution Line MA</v>
          </cell>
          <cell r="G4030" t="str">
            <v>49</v>
          </cell>
          <cell r="H4030" t="str">
            <v>16</v>
          </cell>
          <cell r="J4030" t="str">
            <v>Statutory/Regulatory</v>
          </cell>
          <cell r="K4030" t="str">
            <v>D_Non-REP LINE OTHER</v>
          </cell>
          <cell r="L4030" t="str">
            <v>New Business - Commercial</v>
          </cell>
          <cell r="M4030" t="str">
            <v>Specific</v>
          </cell>
          <cell r="O4030" t="str">
            <v>cancelled</v>
          </cell>
          <cell r="R4030">
            <v>41582</v>
          </cell>
          <cell r="S4030" t="str">
            <v>muracoj</v>
          </cell>
          <cell r="T4030" t="str">
            <v>2/14/14</v>
          </cell>
          <cell r="U4030" t="str">
            <v>Solar Project - Installing 2750 kw inverter based photovoltaic generation , Est Cost is $125K, this request is for 15K preliminary design.  Full scope &amp; costs to be updated upon design complete.  See WR16012642 for additional details</v>
          </cell>
          <cell r="V4030" t="str">
            <v xml:space="preserve">  </v>
          </cell>
          <cell r="W4030" t="str">
            <v xml:space="preserve">  </v>
          </cell>
          <cell r="X4030" t="str">
            <v>Asset Owner-Dist</v>
          </cell>
          <cell r="Y4030" t="str">
            <v>44655310E</v>
          </cell>
          <cell r="Z4030" t="str">
            <v>MAE1000 - MA Electric Distribution PC</v>
          </cell>
          <cell r="AA4030" t="str">
            <v>NONE</v>
          </cell>
          <cell r="AB4030" t="str">
            <v>MASS PLANT - MA 5310 - MAE1000</v>
          </cell>
          <cell r="AE4030">
            <v>0</v>
          </cell>
          <cell r="AK4030">
            <v>41582</v>
          </cell>
        </row>
        <row r="4031">
          <cell r="A4031" t="str">
            <v>C052273</v>
          </cell>
          <cell r="B4031">
            <v>5310</v>
          </cell>
          <cell r="D4031" t="str">
            <v>Repl Switch in MH74 South Main St</v>
          </cell>
          <cell r="E4031" t="str">
            <v>P_Electric Distribution Line MA</v>
          </cell>
          <cell r="G4031" t="str">
            <v>36</v>
          </cell>
          <cell r="H4031" t="str">
            <v>&lt;Select a value&gt;</v>
          </cell>
          <cell r="M4031" t="str">
            <v>Specific</v>
          </cell>
          <cell r="O4031" t="str">
            <v>open</v>
          </cell>
          <cell r="R4031">
            <v>41584</v>
          </cell>
          <cell r="S4031" t="str">
            <v>bauer</v>
          </cell>
          <cell r="U4031" t="str">
            <v xml:space="preserve">Replace and relocate the existing 4 way switch in MH 74 South Main Street in Fall River with a padmounted PMH-11 switch.  The existnig switch is an obsolete sf6 breaker.  The existing switch takes up too much room in the MH to be operated live safely. _x000D_
</v>
          </cell>
          <cell r="V4031" t="str">
            <v>The existing UG switch in MH74 South Main St will be replaced with a padmounted PMH-11 switch off nearby MH5 in Fall River.</v>
          </cell>
          <cell r="W4031" t="str">
            <v xml:space="preserve">  </v>
          </cell>
          <cell r="X4031" t="str">
            <v>Asset Management</v>
          </cell>
          <cell r="Y4031" t="str">
            <v>44505310E</v>
          </cell>
          <cell r="Z4031" t="str">
            <v>MAE1000 - MA Electric Distribution PC</v>
          </cell>
          <cell r="AA4031" t="str">
            <v>06-Nov-13</v>
          </cell>
          <cell r="AB4031" t="str">
            <v>MASS PLANT - MA 5310 - MAE1000</v>
          </cell>
          <cell r="AC4031" t="str">
            <v>A0 C0 X0</v>
          </cell>
          <cell r="AE4031">
            <v>1</v>
          </cell>
          <cell r="AF4031" t="str">
            <v>1</v>
          </cell>
          <cell r="AG4031">
            <v>41596</v>
          </cell>
          <cell r="AH4031">
            <v>155000</v>
          </cell>
        </row>
        <row r="4032">
          <cell r="A4032" t="str">
            <v>C052285</v>
          </cell>
          <cell r="B4032">
            <v>5310</v>
          </cell>
          <cell r="D4032" t="str">
            <v>Read St_9L5_Central Ave &amp; ROW</v>
          </cell>
          <cell r="E4032" t="str">
            <v>P_Electric Distribution Line MA</v>
          </cell>
          <cell r="G4032" t="str">
            <v>31</v>
          </cell>
          <cell r="H4032" t="str">
            <v>12</v>
          </cell>
          <cell r="I4032" t="str">
            <v>PALUCH, EDWARD</v>
          </cell>
          <cell r="J4032" t="str">
            <v>Asset Condition</v>
          </cell>
          <cell r="K4032" t="str">
            <v>D_REP-Cap Related-OH Inspect'n Prog</v>
          </cell>
          <cell r="L4032" t="str">
            <v>Damage/Failure</v>
          </cell>
          <cell r="M4032" t="str">
            <v>Specific</v>
          </cell>
          <cell r="N4032" t="str">
            <v>OH/UG Inspections</v>
          </cell>
          <cell r="O4032" t="str">
            <v>initiated</v>
          </cell>
          <cell r="R4032">
            <v>41585</v>
          </cell>
          <cell r="S4032" t="str">
            <v>willij</v>
          </cell>
          <cell r="T4032" t="str">
            <v>03/15/14</v>
          </cell>
          <cell r="U4032" t="str">
            <v>On the 9L5 fdr, remove 6100 circuit ft of main line wire from the ROW (btwn Central Ave and Pine St) and replace it with new main line conductor along Central Ave, Seekonk. This requires a conversion of  3.900 circuit ft from 4.16 kV to 13.2 kV in which 1</v>
          </cell>
          <cell r="V4032" t="str">
            <v>Reconductor 4/o alum wire on Central Ave from pole 2197 to pole 2172 with 477 kcmil SPCA or equivalent... (Only use bare wire if all tree over hang can be eliminated)</v>
          </cell>
          <cell r="W4032" t="str">
            <v xml:space="preserve">  </v>
          </cell>
          <cell r="X4032" t="str">
            <v>Asset Owner-Dist</v>
          </cell>
          <cell r="Y4032" t="str">
            <v>44655310H</v>
          </cell>
          <cell r="Z4032" t="str">
            <v>MAE1000 - MA Electric Distribution PC</v>
          </cell>
          <cell r="AA4032" t="str">
            <v>NONE</v>
          </cell>
          <cell r="AB4032" t="str">
            <v>MASS PLANT - MA 5310 - MAE1000</v>
          </cell>
          <cell r="AC4032" t="str">
            <v>A0 C0 X0</v>
          </cell>
          <cell r="AE4032">
            <v>0</v>
          </cell>
        </row>
        <row r="4033">
          <cell r="A4033" t="str">
            <v>C052286</v>
          </cell>
          <cell r="B4033">
            <v>5310</v>
          </cell>
          <cell r="C4033" t="str">
            <v>Distribution - NE South</v>
          </cell>
          <cell r="D4033" t="str">
            <v>DG Svc to Blue Wave Cap Uxbridge MA</v>
          </cell>
          <cell r="E4033" t="str">
            <v>P_Electric Distribution Line MA</v>
          </cell>
          <cell r="G4033" t="str">
            <v>49</v>
          </cell>
          <cell r="H4033" t="str">
            <v>16</v>
          </cell>
          <cell r="J4033" t="str">
            <v>Statutory/Regulatory</v>
          </cell>
          <cell r="L4033" t="str">
            <v>Distributed Generation</v>
          </cell>
          <cell r="M4033" t="str">
            <v>Specific</v>
          </cell>
          <cell r="O4033" t="str">
            <v>open</v>
          </cell>
          <cell r="R4033">
            <v>41585</v>
          </cell>
          <cell r="S4033" t="str">
            <v>georgc</v>
          </cell>
          <cell r="U4033" t="str">
            <v>13kV dist service to Blue Wave Capitol, MA-14009657, 363 Quaker Highway Uxbridge MA</v>
          </cell>
          <cell r="V4033" t="str">
            <v>This DG site is a single site, totaling 3,000kW of PV Distributed Generation. This is a stand-alone Independent Power Producer (IPP). The site will connect to the 321W9 circuit which is fed from National Grid¿s Uxbridge sub.</v>
          </cell>
          <cell r="W4033" t="str">
            <v xml:space="preserve">  </v>
          </cell>
          <cell r="X4033" t="str">
            <v>Asset Owner-Dist</v>
          </cell>
          <cell r="Y4033" t="str">
            <v>44655310E</v>
          </cell>
          <cell r="Z4033" t="str">
            <v>MAE1000 - MA Electric Distribution PC</v>
          </cell>
          <cell r="AA4033" t="str">
            <v>NONE</v>
          </cell>
          <cell r="AB4033" t="str">
            <v>MASS PLANT - MA 5310 - MAE1000</v>
          </cell>
          <cell r="AC4033" t="str">
            <v>A1 C0 X0</v>
          </cell>
          <cell r="AE4033">
            <v>1</v>
          </cell>
          <cell r="AF4033" t="str">
            <v>1</v>
          </cell>
          <cell r="AG4033">
            <v>41596</v>
          </cell>
          <cell r="AH4033">
            <v>180000</v>
          </cell>
        </row>
        <row r="4034">
          <cell r="A4034" t="str">
            <v>C052311</v>
          </cell>
          <cell r="B4034">
            <v>5310</v>
          </cell>
          <cell r="C4034" t="str">
            <v>Distribution - NE South</v>
          </cell>
          <cell r="D4034" t="str">
            <v>DG Svc to Sun Edison Rehoboth, MA</v>
          </cell>
          <cell r="E4034" t="str">
            <v>P_Electric Distribution Line MA</v>
          </cell>
          <cell r="G4034" t="str">
            <v>49</v>
          </cell>
          <cell r="H4034" t="str">
            <v>16</v>
          </cell>
          <cell r="J4034" t="str">
            <v>Statutory/Regulatory</v>
          </cell>
          <cell r="L4034" t="str">
            <v>Distributed Generation</v>
          </cell>
          <cell r="M4034" t="str">
            <v>Specific</v>
          </cell>
          <cell r="O4034" t="str">
            <v>open</v>
          </cell>
          <cell r="R4034">
            <v>41590</v>
          </cell>
          <cell r="S4034" t="str">
            <v>georgc</v>
          </cell>
          <cell r="U4034" t="str">
            <v>23kV dist service to Sun Edison, MA-14526921, 280 Summer St, Rehoboth MA</v>
          </cell>
          <cell r="V4034" t="str">
            <v>This DG site is a single site, totaling 4,000kW of PV Distributed Generation. This is a stand-alone Independent Power Producer (IPP). The site will connect to the 2248 circuit which feeds National Grid¿s Rehoboth sub.</v>
          </cell>
          <cell r="W4034" t="str">
            <v xml:space="preserve">  </v>
          </cell>
          <cell r="X4034" t="str">
            <v>Asset Owner-Dist</v>
          </cell>
          <cell r="Y4034" t="str">
            <v>44655310E</v>
          </cell>
          <cell r="Z4034" t="str">
            <v>MAE1000 - MA Electric Distribution PC</v>
          </cell>
          <cell r="AA4034" t="str">
            <v>NONE</v>
          </cell>
          <cell r="AB4034" t="str">
            <v>MASS PLANT - MA 5310 - MAE1000</v>
          </cell>
          <cell r="AC4034" t="str">
            <v>A1 C0 X0</v>
          </cell>
          <cell r="AE4034">
            <v>1</v>
          </cell>
          <cell r="AF4034" t="str">
            <v>1</v>
          </cell>
          <cell r="AG4034">
            <v>41596</v>
          </cell>
          <cell r="AH4034">
            <v>615400</v>
          </cell>
        </row>
        <row r="4035">
          <cell r="A4035" t="str">
            <v>C052326</v>
          </cell>
          <cell r="B4035">
            <v>5320</v>
          </cell>
          <cell r="C4035" t="str">
            <v>Distribution - NE South</v>
          </cell>
          <cell r="D4035" t="str">
            <v>OH to UG - Washington St, Nantucket</v>
          </cell>
          <cell r="E4035" t="str">
            <v>P_Electric Distribution Line MA</v>
          </cell>
          <cell r="G4035" t="str">
            <v>49</v>
          </cell>
          <cell r="H4035" t="str">
            <v>16</v>
          </cell>
          <cell r="J4035" t="str">
            <v>Statutory/Regulatory</v>
          </cell>
          <cell r="K4035" t="str">
            <v>D_Non-REP LINE OTHER</v>
          </cell>
          <cell r="L4035" t="str">
            <v>Public Requirements</v>
          </cell>
          <cell r="M4035" t="str">
            <v>Specific</v>
          </cell>
          <cell r="O4035" t="str">
            <v>open</v>
          </cell>
          <cell r="R4035">
            <v>41591</v>
          </cell>
          <cell r="S4035" t="str">
            <v>muracoj</v>
          </cell>
          <cell r="T4035" t="str">
            <v>05/01/14</v>
          </cell>
          <cell r="U4035" t="str">
            <v>Town of Nantucket wants to go from OH to UG on Washington St, between Coffin St and Francis St for a bike path.  Apx 12 poles and 1130 feet of  OH wire to go UG.  Civil Construction cost for installation of electric manholes switchgear foundations, transf</v>
          </cell>
          <cell r="V4035" t="str">
            <v xml:space="preserve">  </v>
          </cell>
          <cell r="W4035" t="str">
            <v xml:space="preserve">  </v>
          </cell>
          <cell r="X4035" t="str">
            <v>Asset Owner-Dist</v>
          </cell>
          <cell r="Y4035" t="str">
            <v>44655320E</v>
          </cell>
          <cell r="Z4035" t="str">
            <v>MAE1000 - MA Electric Distribution PC</v>
          </cell>
          <cell r="AA4035" t="str">
            <v>NONE</v>
          </cell>
          <cell r="AB4035" t="str">
            <v>MASS PLANT - MA 5320 - MAE1000</v>
          </cell>
          <cell r="AC4035" t="str">
            <v>A1 C0 X0</v>
          </cell>
          <cell r="AE4035">
            <v>1</v>
          </cell>
          <cell r="AF4035" t="str">
            <v>1</v>
          </cell>
          <cell r="AG4035">
            <v>41596</v>
          </cell>
          <cell r="AH4035">
            <v>15000</v>
          </cell>
        </row>
        <row r="4036">
          <cell r="A4036" t="str">
            <v>C052330</v>
          </cell>
          <cell r="B4036">
            <v>5310</v>
          </cell>
          <cell r="C4036" t="str">
            <v>Distribution - NE North</v>
          </cell>
          <cell r="D4036" t="str">
            <v>Rockport, MA Pump Station</v>
          </cell>
          <cell r="E4036" t="str">
            <v>P_Electric Distribution Line MA</v>
          </cell>
          <cell r="G4036" t="str">
            <v>49</v>
          </cell>
          <cell r="H4036" t="str">
            <v>16</v>
          </cell>
          <cell r="J4036" t="str">
            <v>Statutory/Regulatory</v>
          </cell>
          <cell r="K4036" t="str">
            <v>D_Non-REP LINE OTHER</v>
          </cell>
          <cell r="L4036" t="str">
            <v>New Business - Commercial</v>
          </cell>
          <cell r="M4036" t="str">
            <v>Specific</v>
          </cell>
          <cell r="O4036" t="str">
            <v>open</v>
          </cell>
          <cell r="R4036">
            <v>41591</v>
          </cell>
          <cell r="S4036" t="str">
            <v>muracoj</v>
          </cell>
          <cell r="T4036" t="str">
            <v>12/31/2013</v>
          </cell>
          <cell r="U4036" t="str">
            <v>Municipal pump station Replace 12 poles, install 31 poles, 277/480V transformer  - Est Cost is $200K, this request is for 15K preliminary design.  Full scope &amp; costs to be updated upon design complete.  See WR 15652019 for additional details</v>
          </cell>
          <cell r="V4036" t="str">
            <v xml:space="preserve">  </v>
          </cell>
          <cell r="W4036" t="str">
            <v xml:space="preserve">  </v>
          </cell>
          <cell r="X4036" t="str">
            <v>Asset Owner-Dist</v>
          </cell>
          <cell r="Y4036" t="str">
            <v>44655310H</v>
          </cell>
          <cell r="Z4036" t="str">
            <v>MAE1000 - MA Electric Distribution PC</v>
          </cell>
          <cell r="AA4036" t="str">
            <v>NONE</v>
          </cell>
          <cell r="AB4036" t="str">
            <v>MASS PLANT - MA 5310 - MAE1000</v>
          </cell>
          <cell r="AC4036" t="str">
            <v>A1 C0 X0</v>
          </cell>
          <cell r="AE4036">
            <v>1</v>
          </cell>
          <cell r="AF4036" t="str">
            <v>1</v>
          </cell>
          <cell r="AG4036">
            <v>41596</v>
          </cell>
          <cell r="AH4036">
            <v>15000</v>
          </cell>
        </row>
        <row r="4037">
          <cell r="A4037" t="str">
            <v>C052383</v>
          </cell>
          <cell r="B4037">
            <v>5310</v>
          </cell>
          <cell r="D4037" t="str">
            <v>DG Bluewave Sturbridge MA-16373272</v>
          </cell>
          <cell r="E4037" t="str">
            <v>P_Electric Distribution Line MA</v>
          </cell>
          <cell r="G4037" t="str">
            <v>49</v>
          </cell>
          <cell r="H4037" t="str">
            <v>15</v>
          </cell>
          <cell r="J4037" t="str">
            <v>Statutory/Regulatory</v>
          </cell>
          <cell r="K4037" t="str">
            <v>D_Non-REP LINE OTHER</v>
          </cell>
          <cell r="L4037" t="str">
            <v>Distributed Generation</v>
          </cell>
          <cell r="M4037" t="str">
            <v>Specific</v>
          </cell>
          <cell r="O4037" t="str">
            <v>open</v>
          </cell>
          <cell r="R4037">
            <v>41596</v>
          </cell>
          <cell r="S4037" t="str">
            <v>teixei</v>
          </cell>
          <cell r="U4037" t="str">
            <v>Distributed Generation Service to Bluewave, 1 Hare Rd., Sturbridge, MA (MA-13673272).</v>
          </cell>
          <cell r="V4037" t="str">
            <v>This project is fully reimbursible including tax adder.</v>
          </cell>
          <cell r="W4037" t="str">
            <v xml:space="preserve">  </v>
          </cell>
          <cell r="X4037" t="str">
            <v>Asset Owner-Dist</v>
          </cell>
          <cell r="Y4037" t="str">
            <v>44655310H</v>
          </cell>
          <cell r="Z4037" t="str">
            <v>MAE1000 - MA Electric Distribution PC</v>
          </cell>
          <cell r="AA4037" t="str">
            <v>NONE</v>
          </cell>
          <cell r="AB4037" t="str">
            <v>MASS PLANT - MA 5310 - MAE1000</v>
          </cell>
          <cell r="AC4037" t="str">
            <v>A2 C0 X0</v>
          </cell>
          <cell r="AE4037">
            <v>2</v>
          </cell>
          <cell r="AF4037" t="str">
            <v>2</v>
          </cell>
          <cell r="AG4037">
            <v>41596</v>
          </cell>
          <cell r="AH4037">
            <v>372275</v>
          </cell>
        </row>
        <row r="4038">
          <cell r="A4038" t="str">
            <v>C052385</v>
          </cell>
          <cell r="B4038">
            <v>5310</v>
          </cell>
          <cell r="D4038" t="str">
            <v>DG Svc Bluewave Haverhill MA-140497</v>
          </cell>
          <cell r="E4038" t="str">
            <v>P_Electric Distribution Line MA</v>
          </cell>
          <cell r="G4038" t="str">
            <v>49</v>
          </cell>
          <cell r="H4038" t="str">
            <v>15</v>
          </cell>
          <cell r="J4038" t="str">
            <v>Statutory/Regulatory</v>
          </cell>
          <cell r="K4038" t="str">
            <v>D_Non-REP LINE OTHER</v>
          </cell>
          <cell r="L4038" t="str">
            <v>Distributed Generation</v>
          </cell>
          <cell r="M4038" t="str">
            <v>Specific</v>
          </cell>
          <cell r="O4038" t="str">
            <v>open</v>
          </cell>
          <cell r="R4038">
            <v>41596</v>
          </cell>
          <cell r="S4038" t="str">
            <v>teixei</v>
          </cell>
          <cell r="U4038" t="str">
            <v>Distributed Generation Service to Bluewave Country Bridge Rd., Haverhill, mA (MA-14049795).</v>
          </cell>
          <cell r="V4038" t="str">
            <v>This project is fully reimbursible including tax adders.</v>
          </cell>
          <cell r="W4038" t="str">
            <v xml:space="preserve">  </v>
          </cell>
          <cell r="X4038" t="str">
            <v>Asset Owner-Dist</v>
          </cell>
          <cell r="Y4038" t="str">
            <v>44655310E</v>
          </cell>
          <cell r="Z4038" t="str">
            <v>MAE1000 - MA Electric Distribution PC</v>
          </cell>
          <cell r="AA4038" t="str">
            <v>NONE</v>
          </cell>
          <cell r="AB4038" t="str">
            <v>MASS PLANT - MA 5310 - MAE1000</v>
          </cell>
          <cell r="AC4038" t="str">
            <v>A0 C0 X0</v>
          </cell>
          <cell r="AE4038">
            <v>1</v>
          </cell>
          <cell r="AF4038" t="str">
            <v>1</v>
          </cell>
          <cell r="AG4038">
            <v>41596</v>
          </cell>
          <cell r="AH4038">
            <v>392200</v>
          </cell>
        </row>
        <row r="4039">
          <cell r="A4039" t="str">
            <v>C052403</v>
          </cell>
          <cell r="B4039">
            <v>5310</v>
          </cell>
          <cell r="C4039" t="str">
            <v>Distribution - NE South</v>
          </cell>
          <cell r="D4039" t="str">
            <v>Scit 915W35-Recond River St Norwell</v>
          </cell>
          <cell r="E4039" t="str">
            <v>P_Electric Distribution Line MA</v>
          </cell>
          <cell r="G4039" t="str">
            <v>23</v>
          </cell>
          <cell r="H4039" t="str">
            <v>11</v>
          </cell>
          <cell r="I4039" t="str">
            <v>HENRY, JOSEPH</v>
          </cell>
          <cell r="J4039" t="str">
            <v>System Capacity &amp; Performance</v>
          </cell>
          <cell r="K4039" t="str">
            <v>D_Non-REP LINE OTHER</v>
          </cell>
          <cell r="L4039" t="str">
            <v>Reliability - Dist</v>
          </cell>
          <cell r="M4039" t="str">
            <v>Specific</v>
          </cell>
          <cell r="O4039" t="str">
            <v>open</v>
          </cell>
          <cell r="R4039">
            <v>41596</v>
          </cell>
          <cell r="S4039" t="str">
            <v>henryj</v>
          </cell>
          <cell r="U4039" t="str">
            <v>Install 7,400 cir. feet of 477 AL covered tree wire from p.16 to p.78 River St in Norwell, MA.  Remove 7,400 cir. feet of 336 AL &amp; 636 AL bare wire.  Install and Remove miscellaneous OH equipment.</v>
          </cell>
          <cell r="V4039" t="str">
            <v xml:space="preserve">  </v>
          </cell>
          <cell r="W4039" t="str">
            <v xml:space="preserve">  </v>
          </cell>
          <cell r="X4039" t="str">
            <v>Asset Owner-Dist</v>
          </cell>
          <cell r="Y4039" t="str">
            <v>44655310E</v>
          </cell>
          <cell r="Z4039" t="str">
            <v>MAE1000 - MA Electric Distribution PC</v>
          </cell>
          <cell r="AA4039" t="str">
            <v>18-Nov-13</v>
          </cell>
          <cell r="AB4039" t="str">
            <v>MASS PLANT - MA 5310 - MAE1000</v>
          </cell>
          <cell r="AC4039" t="str">
            <v>A0 C0 X0</v>
          </cell>
          <cell r="AE4039">
            <v>1</v>
          </cell>
          <cell r="AF4039" t="str">
            <v>1</v>
          </cell>
          <cell r="AG4039">
            <v>41624</v>
          </cell>
          <cell r="AH4039">
            <v>445000</v>
          </cell>
        </row>
        <row r="4040">
          <cell r="A4040" t="str">
            <v>C052404</v>
          </cell>
          <cell r="B4040">
            <v>5310</v>
          </cell>
          <cell r="C4040" t="str">
            <v>Distribution - NE South</v>
          </cell>
          <cell r="D4040" t="str">
            <v>PhlpsLn 95W2-Reloc ROW to Myrtle St</v>
          </cell>
          <cell r="E4040" t="str">
            <v>P_Electric Distribution Line MA</v>
          </cell>
          <cell r="G4040" t="str">
            <v>23</v>
          </cell>
          <cell r="H4040" t="str">
            <v>11</v>
          </cell>
          <cell r="I4040" t="str">
            <v>HENRY, JOSEPH</v>
          </cell>
          <cell r="J4040" t="str">
            <v>System Capacity &amp; Performance</v>
          </cell>
          <cell r="K4040" t="str">
            <v>D_Non-REP LINE OTHER</v>
          </cell>
          <cell r="L4040" t="str">
            <v>Reliability - Dist</v>
          </cell>
          <cell r="M4040" t="str">
            <v>Specific</v>
          </cell>
          <cell r="O4040" t="str">
            <v>open</v>
          </cell>
          <cell r="R4040">
            <v>41596</v>
          </cell>
          <cell r="S4040" t="str">
            <v>henryj</v>
          </cell>
          <cell r="U4040" t="str">
            <v>Install 4,000 cir. ft of 477 AL spacer cable from p.9 to p.40 Myrtle St. in Hanover, MA.  Remove 4,250 cir. ft of 4/0 AL from the ROW that goes from Circuit St. to Center St.  Install and Remove miscellaneous OH equipment.</v>
          </cell>
          <cell r="V4040" t="str">
            <v xml:space="preserve">  </v>
          </cell>
          <cell r="W4040" t="str">
            <v xml:space="preserve">  </v>
          </cell>
          <cell r="X4040" t="str">
            <v>Asset Owner-Dist</v>
          </cell>
          <cell r="Y4040" t="str">
            <v>44655310E</v>
          </cell>
          <cell r="Z4040" t="str">
            <v>MAE1000 - MA Electric Distribution PC</v>
          </cell>
          <cell r="AA4040" t="str">
            <v>NONE</v>
          </cell>
          <cell r="AB4040" t="str">
            <v>MASS PLANT - MA 5310 - MAE1000</v>
          </cell>
          <cell r="AC4040" t="str">
            <v>A1 C0 X0</v>
          </cell>
          <cell r="AE4040">
            <v>1</v>
          </cell>
          <cell r="AF4040" t="str">
            <v>1</v>
          </cell>
          <cell r="AG4040">
            <v>41624</v>
          </cell>
          <cell r="AH4040">
            <v>385000</v>
          </cell>
        </row>
        <row r="4041">
          <cell r="A4041" t="str">
            <v>C052406</v>
          </cell>
          <cell r="B4041">
            <v>5310</v>
          </cell>
          <cell r="C4041" t="str">
            <v>Distribution - NE South</v>
          </cell>
          <cell r="D4041" t="str">
            <v>Norwell 96W44-Mill/South St Fdr Tie</v>
          </cell>
          <cell r="E4041" t="str">
            <v>P_Electric Distribution Line MA</v>
          </cell>
          <cell r="G4041" t="str">
            <v>23</v>
          </cell>
          <cell r="H4041" t="str">
            <v>11</v>
          </cell>
          <cell r="I4041" t="str">
            <v>HENRY, JOSEPH</v>
          </cell>
          <cell r="J4041" t="str">
            <v>System Capacity &amp; Performance</v>
          </cell>
          <cell r="K4041" t="str">
            <v>D_Non-REP LINE OTHER</v>
          </cell>
          <cell r="L4041" t="str">
            <v>Reliability - Dist</v>
          </cell>
          <cell r="M4041" t="str">
            <v>Specific</v>
          </cell>
          <cell r="O4041" t="str">
            <v>open</v>
          </cell>
          <cell r="R4041">
            <v>41596</v>
          </cell>
          <cell r="S4041" t="str">
            <v>henryj</v>
          </cell>
          <cell r="U4041" t="str">
            <v>Install 750 cir. feet of 477 AL Spacer cable from p.165-1 Hanover Mall Dr to Mill St.  Install 650 cir. feet of 477 AL Tree Wire from p.13 Mill St. to p.44 South St.  Install 1,700 cir. feet of 477 AL spacer cable from p.44 South St. to p.34 Mill St. (inc</v>
          </cell>
          <cell r="V4041" t="str">
            <v xml:space="preserve">  </v>
          </cell>
          <cell r="W4041" t="str">
            <v xml:space="preserve">  </v>
          </cell>
          <cell r="X4041" t="str">
            <v>Asset Owner-Dist</v>
          </cell>
          <cell r="Y4041" t="str">
            <v>44655310E</v>
          </cell>
          <cell r="Z4041" t="str">
            <v>MAE1000 - MA Electric Distribution PC</v>
          </cell>
          <cell r="AA4041" t="str">
            <v>NONE</v>
          </cell>
          <cell r="AB4041" t="str">
            <v>MASS PLANT - MA 5310 - MAE1000</v>
          </cell>
          <cell r="AC4041" t="str">
            <v>A0 C0 X0</v>
          </cell>
          <cell r="AE4041">
            <v>1</v>
          </cell>
          <cell r="AF4041" t="str">
            <v>1</v>
          </cell>
          <cell r="AG4041">
            <v>41624</v>
          </cell>
          <cell r="AH4041">
            <v>265000</v>
          </cell>
        </row>
        <row r="4042">
          <cell r="A4042" t="str">
            <v>C052407</v>
          </cell>
          <cell r="B4042">
            <v>5310</v>
          </cell>
          <cell r="C4042" t="str">
            <v>Distribution - NE South</v>
          </cell>
          <cell r="D4042" t="str">
            <v>Plym 93W43-Spring/W.Wash St Fdr Tie</v>
          </cell>
          <cell r="E4042" t="str">
            <v>P_Electric Distribution Line MA</v>
          </cell>
          <cell r="G4042" t="str">
            <v>23</v>
          </cell>
          <cell r="H4042" t="str">
            <v>11</v>
          </cell>
          <cell r="I4042" t="str">
            <v>HENRY, JOSEPH</v>
          </cell>
          <cell r="J4042" t="str">
            <v>System Capacity &amp; Performance</v>
          </cell>
          <cell r="K4042" t="str">
            <v>D_Non-REP LINE OTHER</v>
          </cell>
          <cell r="L4042" t="str">
            <v>Reliability - Dist</v>
          </cell>
          <cell r="M4042" t="str">
            <v>Specific</v>
          </cell>
          <cell r="O4042" t="str">
            <v>open</v>
          </cell>
          <cell r="R4042">
            <v>41596</v>
          </cell>
          <cell r="S4042" t="str">
            <v>henryj</v>
          </cell>
          <cell r="U4042" t="str">
            <v>Install 9,000 cir. feet of 477 AL Tree Wire from p.60 Whitman St to p.161 W. Washington St. (via Spring St.).  Remove 7,750 cir. feet of 336 AL bare wire from  the ROW beyond p.43 Whitman St.  Install and Remove miscellaneous OH equipment.</v>
          </cell>
          <cell r="V4042" t="str">
            <v xml:space="preserve">  </v>
          </cell>
          <cell r="W4042" t="str">
            <v xml:space="preserve">  </v>
          </cell>
          <cell r="X4042" t="str">
            <v>Asset Owner-Dist</v>
          </cell>
          <cell r="Y4042" t="str">
            <v>44655310E</v>
          </cell>
          <cell r="Z4042" t="str">
            <v>MAE1000 - MA Electric Distribution PC</v>
          </cell>
          <cell r="AA4042" t="str">
            <v>NONE</v>
          </cell>
          <cell r="AB4042" t="str">
            <v>MASS PLANT - MA 5310 - MAE1000</v>
          </cell>
          <cell r="AC4042" t="str">
            <v>A1 C0 X0</v>
          </cell>
          <cell r="AE4042">
            <v>1</v>
          </cell>
          <cell r="AF4042" t="str">
            <v>1</v>
          </cell>
          <cell r="AG4042">
            <v>41624</v>
          </cell>
          <cell r="AH4042">
            <v>545000</v>
          </cell>
        </row>
        <row r="4043">
          <cell r="A4043" t="str">
            <v>C052423</v>
          </cell>
          <cell r="B4043">
            <v>5310</v>
          </cell>
          <cell r="C4043" t="str">
            <v>Distribution - NE North</v>
          </cell>
          <cell r="D4043" t="str">
            <v>DOT#605390 Dudley - Center Road</v>
          </cell>
          <cell r="E4043" t="str">
            <v>P_Electric Distribution Line MA</v>
          </cell>
          <cell r="G4043" t="str">
            <v>49</v>
          </cell>
          <cell r="H4043" t="str">
            <v>12</v>
          </cell>
          <cell r="I4043" t="str">
            <v>WYMAN, ANNE</v>
          </cell>
          <cell r="J4043" t="str">
            <v>Statutory/Regulatory</v>
          </cell>
          <cell r="K4043" t="str">
            <v>D_Non-REP LINE OTHER</v>
          </cell>
          <cell r="L4043" t="str">
            <v>Public Requirements</v>
          </cell>
          <cell r="M4043" t="str">
            <v>Specific</v>
          </cell>
          <cell r="O4043" t="str">
            <v>open</v>
          </cell>
          <cell r="R4043">
            <v>41596</v>
          </cell>
          <cell r="S4043" t="str">
            <v>wymana</v>
          </cell>
          <cell r="U4043" t="str">
            <v>MHD#605390 - Center Road Reconstruction in Dudley, 50% reimbursable</v>
          </cell>
          <cell r="V4043" t="str">
            <v>Sanction from $15K to$210K from Julie Spaziano. Document attached details on the justification and scope tab.</v>
          </cell>
          <cell r="W4043" t="str">
            <v xml:space="preserve">  </v>
          </cell>
          <cell r="X4043" t="str">
            <v>Program Management</v>
          </cell>
          <cell r="Y4043" t="str">
            <v>60105310E</v>
          </cell>
          <cell r="Z4043" t="str">
            <v>MAE1000 - MA Electric Distribution PC</v>
          </cell>
          <cell r="AA4043" t="str">
            <v>NONE</v>
          </cell>
          <cell r="AB4043" t="str">
            <v>MASS PLANT - MA 5310 - MAE1000</v>
          </cell>
          <cell r="AC4043" t="str">
            <v>A1 C0 X0</v>
          </cell>
          <cell r="AE4043">
            <v>2</v>
          </cell>
          <cell r="AF4043" t="str">
            <v>2</v>
          </cell>
          <cell r="AG4043">
            <v>41705</v>
          </cell>
          <cell r="AH4043">
            <v>210000</v>
          </cell>
        </row>
        <row r="4044">
          <cell r="A4044" t="str">
            <v>C052424</v>
          </cell>
          <cell r="B4044">
            <v>5310</v>
          </cell>
          <cell r="C4044" t="str">
            <v>Distribution - NE North</v>
          </cell>
          <cell r="D4044" t="str">
            <v>DOT#606302 Dunstable-Main St Bridge</v>
          </cell>
          <cell r="E4044" t="str">
            <v>P_Electric Distribution Line MA</v>
          </cell>
          <cell r="G4044" t="str">
            <v>49</v>
          </cell>
          <cell r="H4044" t="str">
            <v>11</v>
          </cell>
          <cell r="I4044" t="str">
            <v>WYMAN, ANNE</v>
          </cell>
          <cell r="J4044" t="str">
            <v>Statutory/Regulatory</v>
          </cell>
          <cell r="K4044" t="str">
            <v>D_Non-REP LINE OTHER</v>
          </cell>
          <cell r="L4044" t="str">
            <v>Public Requirements</v>
          </cell>
          <cell r="M4044" t="str">
            <v>Specific</v>
          </cell>
          <cell r="O4044" t="str">
            <v>open</v>
          </cell>
          <cell r="R4044">
            <v>41596</v>
          </cell>
          <cell r="S4044" t="str">
            <v>wymana</v>
          </cell>
          <cell r="U4044" t="str">
            <v>Pre-Engineering for work associated with MHD#606302 - Main Street Bridge over the Salmon River in Dunstable.  50% reimbursable.</v>
          </cell>
          <cell r="V4044" t="str">
            <v>Sanction from $15K to $95K from Julie Spaziano. Document attached details on the justification and scope tab.</v>
          </cell>
          <cell r="W4044" t="str">
            <v xml:space="preserve">  </v>
          </cell>
          <cell r="X4044" t="str">
            <v>Program Management</v>
          </cell>
          <cell r="Y4044" t="str">
            <v>60105310E</v>
          </cell>
          <cell r="Z4044" t="str">
            <v>MAE1000 - MA Electric Distribution PC</v>
          </cell>
          <cell r="AA4044" t="str">
            <v>NONE</v>
          </cell>
          <cell r="AB4044" t="str">
            <v>MASS PLANT - MA 5310 - MAE1000</v>
          </cell>
          <cell r="AC4044" t="str">
            <v>A2 C0 X0</v>
          </cell>
          <cell r="AE4044">
            <v>2</v>
          </cell>
          <cell r="AF4044" t="str">
            <v>2</v>
          </cell>
          <cell r="AG4044">
            <v>41705</v>
          </cell>
          <cell r="AH4044">
            <v>95000</v>
          </cell>
        </row>
        <row r="4045">
          <cell r="A4045" t="str">
            <v>C052463</v>
          </cell>
          <cell r="B4045">
            <v>5310</v>
          </cell>
          <cell r="D4045" t="str">
            <v>DOTR-77895 Southboro: Bridge St</v>
          </cell>
          <cell r="E4045" t="str">
            <v>P_Electric Distribution Line MA</v>
          </cell>
          <cell r="G4045" t="str">
            <v>49</v>
          </cell>
          <cell r="H4045" t="str">
            <v>15</v>
          </cell>
          <cell r="M4045" t="str">
            <v>Specific</v>
          </cell>
          <cell r="O4045" t="str">
            <v>open</v>
          </cell>
          <cell r="R4045">
            <v>41597</v>
          </cell>
          <cell r="S4045" t="str">
            <v>capobi</v>
          </cell>
          <cell r="U4045" t="str">
            <v>50% Reimbursable MassDOT Project - MHD# 77895 Southborough: Bridge Street over MBCR Railroad</v>
          </cell>
          <cell r="V4045" t="str">
            <v>Temporarily Full outrig single phase primary at P.1 and P.2 Bridge Street, Southboro to allow for crane access.  Temporarily remove street light at P.1 Bridge Street.</v>
          </cell>
          <cell r="W4045" t="str">
            <v xml:space="preserve">  </v>
          </cell>
          <cell r="X4045" t="str">
            <v>Div Ops-NE Electric</v>
          </cell>
          <cell r="Y4045" t="str">
            <v>75005310E</v>
          </cell>
          <cell r="Z4045" t="str">
            <v>MAE1000 - MA Electric Distribution PC</v>
          </cell>
          <cell r="AA4045" t="str">
            <v>NONE</v>
          </cell>
          <cell r="AB4045" t="str">
            <v>MASS PLANT - MA 5310 - MAE1000</v>
          </cell>
          <cell r="AC4045" t="str">
            <v>A1 C0 X0</v>
          </cell>
          <cell r="AE4045">
            <v>1</v>
          </cell>
          <cell r="AF4045" t="str">
            <v>1</v>
          </cell>
          <cell r="AG4045">
            <v>41610</v>
          </cell>
          <cell r="AH4045">
            <v>52000</v>
          </cell>
        </row>
        <row r="4046">
          <cell r="A4046" t="str">
            <v>C052465</v>
          </cell>
          <cell r="B4046">
            <v>5310</v>
          </cell>
          <cell r="C4046" t="str">
            <v>Distribution - NE South</v>
          </cell>
          <cell r="D4046" t="str">
            <v>DG Svc to Stonehill College Easton,</v>
          </cell>
          <cell r="E4046" t="str">
            <v>P_Electric Distribution Line MA</v>
          </cell>
          <cell r="G4046" t="str">
            <v>49</v>
          </cell>
          <cell r="H4046" t="str">
            <v>13</v>
          </cell>
          <cell r="J4046" t="str">
            <v>Statutory/Regulatory</v>
          </cell>
          <cell r="L4046" t="str">
            <v>Distributed Generation</v>
          </cell>
          <cell r="M4046" t="str">
            <v>Specific</v>
          </cell>
          <cell r="O4046" t="str">
            <v>open</v>
          </cell>
          <cell r="R4046">
            <v>41597</v>
          </cell>
          <cell r="S4046" t="str">
            <v>georgc</v>
          </cell>
          <cell r="U4046" t="str">
            <v>13kV dist service to Stonehill College, MA-2736, 320 Washington St, Easton MA</v>
          </cell>
          <cell r="V4046" t="str">
            <v>This DG site is a single site, totaling 2,000kW of PV Distributed Generation. This is a stand-alone Independent Power Producer (IPP). The site will connect to the 98W46 circuit which is fed from National Grid¿s Belmont sub.</v>
          </cell>
          <cell r="W4046" t="str">
            <v xml:space="preserve">  </v>
          </cell>
          <cell r="X4046" t="str">
            <v>Asset Owner-Dist</v>
          </cell>
          <cell r="Y4046" t="str">
            <v>44655310E</v>
          </cell>
          <cell r="Z4046" t="str">
            <v>MAE1000 - MA Electric Distribution PC</v>
          </cell>
          <cell r="AA4046" t="str">
            <v>NONE</v>
          </cell>
          <cell r="AB4046" t="str">
            <v>MASS PLANT - MA 5310 - MAE1000</v>
          </cell>
          <cell r="AC4046" t="str">
            <v>A2 C0 X0</v>
          </cell>
          <cell r="AE4046">
            <v>1</v>
          </cell>
          <cell r="AF4046" t="str">
            <v>1</v>
          </cell>
          <cell r="AG4046">
            <v>41610</v>
          </cell>
          <cell r="AH4046">
            <v>133300</v>
          </cell>
        </row>
        <row r="4047">
          <cell r="A4047" t="str">
            <v>C052524</v>
          </cell>
          <cell r="B4047">
            <v>5310</v>
          </cell>
          <cell r="D4047" t="str">
            <v>MARL14_Lighting Upgrade</v>
          </cell>
          <cell r="E4047" t="str">
            <v>P_FAC Electric Capital MA</v>
          </cell>
          <cell r="G4047" t="str">
            <v>NONE</v>
          </cell>
          <cell r="H4047" t="str">
            <v>&lt;Select a value&gt;</v>
          </cell>
          <cell r="M4047" t="str">
            <v>Specific</v>
          </cell>
          <cell r="O4047" t="str">
            <v>open</v>
          </cell>
          <cell r="R4047">
            <v>41599</v>
          </cell>
          <cell r="S4047" t="str">
            <v>mateikia</v>
          </cell>
          <cell r="U4047" t="str">
            <v xml:space="preserve">Bulbs are being discontinued and need to be upgraded. </v>
          </cell>
          <cell r="V4047" t="str">
            <v>82 Florence St. Marlborough, MA 01752</v>
          </cell>
          <cell r="W4047" t="str">
            <v xml:space="preserve">  </v>
          </cell>
          <cell r="X4047" t="str">
            <v>Facilities Mgmt</v>
          </cell>
          <cell r="Y4047" t="str">
            <v>37005310E</v>
          </cell>
          <cell r="Z4047" t="str">
            <v>MAE1000 - MA Electric Distribution PC</v>
          </cell>
          <cell r="AA4047" t="str">
            <v>NONE</v>
          </cell>
          <cell r="AB4047" t="str">
            <v>SERVICE BLDG-FLORENCE STREET, MARLB</v>
          </cell>
          <cell r="AC4047" t="str">
            <v>A1 C0 X0</v>
          </cell>
          <cell r="AE4047">
            <v>1</v>
          </cell>
          <cell r="AF4047" t="str">
            <v>1</v>
          </cell>
          <cell r="AG4047">
            <v>41600</v>
          </cell>
          <cell r="AH4047">
            <v>19201</v>
          </cell>
        </row>
        <row r="4048">
          <cell r="A4048" t="str">
            <v>C052684</v>
          </cell>
          <cell r="B4048">
            <v>5310</v>
          </cell>
          <cell r="C4048" t="str">
            <v>Distribution - NE South</v>
          </cell>
          <cell r="D4048" t="str">
            <v>NEW PRIM MTR SVC -Results Way Marlb</v>
          </cell>
          <cell r="E4048" t="str">
            <v>P_Electric Distribution Line MA</v>
          </cell>
          <cell r="G4048" t="str">
            <v>49</v>
          </cell>
          <cell r="H4048" t="str">
            <v>16</v>
          </cell>
          <cell r="J4048" t="str">
            <v>Statutory/Regulatory</v>
          </cell>
          <cell r="K4048" t="str">
            <v>D_Non-REP LINE OTHER</v>
          </cell>
          <cell r="L4048" t="str">
            <v>New Business - Commercial</v>
          </cell>
          <cell r="M4048" t="str">
            <v>Specific</v>
          </cell>
          <cell r="O4048" t="str">
            <v>open</v>
          </cell>
          <cell r="R4048">
            <v>41611</v>
          </cell>
          <cell r="S4048" t="str">
            <v>muracoj</v>
          </cell>
          <cell r="T4048" t="str">
            <v>02/02/2014</v>
          </cell>
          <cell r="U4048" t="str">
            <v>New Primary metered service, 2 new poles, 2 primary meters. 2 Results Way, Marlborough.  Est Cost is $123K, this request is for 15K preliminary design.  Full scope &amp; costs to be updated upon design complete.  See WR 14957065 for additional details</v>
          </cell>
          <cell r="V4048" t="str">
            <v xml:space="preserve">  </v>
          </cell>
          <cell r="W4048" t="str">
            <v xml:space="preserve">  </v>
          </cell>
          <cell r="X4048" t="str">
            <v>Asset Owner-Dist</v>
          </cell>
          <cell r="Y4048" t="str">
            <v>44655310E</v>
          </cell>
          <cell r="Z4048" t="str">
            <v>MAE1000 - MA Electric Distribution PC</v>
          </cell>
          <cell r="AA4048" t="str">
            <v>NONE</v>
          </cell>
          <cell r="AB4048" t="str">
            <v>MASS PLANT - MA 5310 - MAE1000</v>
          </cell>
          <cell r="AC4048" t="str">
            <v>A1 C0 X0</v>
          </cell>
          <cell r="AE4048">
            <v>2</v>
          </cell>
          <cell r="AF4048" t="str">
            <v>2</v>
          </cell>
          <cell r="AG4048">
            <v>41661</v>
          </cell>
          <cell r="AH4048">
            <v>136000</v>
          </cell>
        </row>
        <row r="4049">
          <cell r="A4049" t="str">
            <v>C052685</v>
          </cell>
          <cell r="B4049">
            <v>5310</v>
          </cell>
          <cell r="C4049" t="str">
            <v>Distribution - NE South</v>
          </cell>
          <cell r="D4049" t="str">
            <v>DG Svc to TJA Solar Bridgewater, MA</v>
          </cell>
          <cell r="E4049" t="str">
            <v>P_Electric Distribution Line MA</v>
          </cell>
          <cell r="G4049" t="str">
            <v>49</v>
          </cell>
          <cell r="H4049" t="str">
            <v>13</v>
          </cell>
          <cell r="J4049" t="str">
            <v>Statutory/Regulatory</v>
          </cell>
          <cell r="L4049" t="str">
            <v>Distributed Generation</v>
          </cell>
          <cell r="O4049" t="str">
            <v>open</v>
          </cell>
          <cell r="R4049">
            <v>41611</v>
          </cell>
          <cell r="S4049" t="str">
            <v>georgc</v>
          </cell>
          <cell r="U4049" t="str">
            <v>13kV dist service to TJA Solar, MA-13435278, off of Oliver Place, Bridgewater MA</v>
          </cell>
          <cell r="V4049" t="str">
            <v>This DG site is a single site, totaling 3,000kW of PV Distributed Generation. This is a stand-alone Independent Power Producer (IPP). The site will connect to the 797W1 circuit which is fed from National Grid¿s East Bridgewater sub.</v>
          </cell>
          <cell r="W4049" t="str">
            <v xml:space="preserve">  </v>
          </cell>
          <cell r="X4049" t="str">
            <v>Asset Owner-Dist</v>
          </cell>
          <cell r="Y4049" t="str">
            <v>44655310H</v>
          </cell>
          <cell r="Z4049" t="str">
            <v>MAE1000 - MA Electric Distribution PC</v>
          </cell>
          <cell r="AA4049" t="str">
            <v>NONE</v>
          </cell>
          <cell r="AB4049" t="str">
            <v>MASS PLANT - MA 5310 - MAE1000</v>
          </cell>
          <cell r="AC4049" t="str">
            <v>A0 C0 X0</v>
          </cell>
          <cell r="AE4049">
            <v>1</v>
          </cell>
          <cell r="AF4049" t="str">
            <v>1</v>
          </cell>
          <cell r="AG4049">
            <v>41624</v>
          </cell>
          <cell r="AH4049">
            <v>161690</v>
          </cell>
        </row>
        <row r="4050">
          <cell r="A4050" t="str">
            <v>C052745</v>
          </cell>
          <cell r="B4050">
            <v>5310</v>
          </cell>
          <cell r="C4050" t="str">
            <v>Distribution - NE South</v>
          </cell>
          <cell r="D4050" t="str">
            <v>Plainville Slot Parlor-2286 Line</v>
          </cell>
          <cell r="E4050" t="str">
            <v>P_Electric Distribution Line MA</v>
          </cell>
          <cell r="G4050" t="str">
            <v>41</v>
          </cell>
          <cell r="H4050" t="str">
            <v>20</v>
          </cell>
          <cell r="I4050" t="str">
            <v>BARYS, FRANCIS R</v>
          </cell>
          <cell r="J4050" t="str">
            <v>System Capacity &amp; Performance</v>
          </cell>
          <cell r="K4050" t="str">
            <v>D_Non-REP LINE OTHER</v>
          </cell>
          <cell r="L4050" t="str">
            <v>Load Relief</v>
          </cell>
          <cell r="M4050" t="str">
            <v>Specific</v>
          </cell>
          <cell r="O4050" t="str">
            <v>initiated</v>
          </cell>
          <cell r="R4050">
            <v>41613</v>
          </cell>
          <cell r="S4050" t="str">
            <v>barys</v>
          </cell>
          <cell r="U4050" t="str">
            <v>Extend the 2286 line from its existing termination for approximately 8/10 of a mile to the Plainridge racetrack. The line will supply a 23/13 kV MITS installation with a 7.5/9.375 MVA transformer for service to a 3-4 MW slot machine facility load.</v>
          </cell>
          <cell r="V4050" t="str">
            <v xml:space="preserve">  </v>
          </cell>
          <cell r="W4050" t="str">
            <v xml:space="preserve">  </v>
          </cell>
          <cell r="X4050" t="str">
            <v>Asset Owner-Dist</v>
          </cell>
          <cell r="Y4050" t="str">
            <v>44655310E</v>
          </cell>
          <cell r="Z4050" t="str">
            <v>MAE1000 - MA Electric Distribution PC</v>
          </cell>
          <cell r="AA4050" t="str">
            <v>NONE</v>
          </cell>
          <cell r="AB4050" t="str">
            <v>MASS PLANT - MA 5310 - MAE1000</v>
          </cell>
          <cell r="AC4050" t="str">
            <v>A0 C0 X0</v>
          </cell>
          <cell r="AE4050">
            <v>0</v>
          </cell>
        </row>
        <row r="4051">
          <cell r="A4051" t="str">
            <v>C052789</v>
          </cell>
          <cell r="B4051">
            <v>5310</v>
          </cell>
          <cell r="D4051" t="str">
            <v>DG Svc UGT Billerica MA-1859</v>
          </cell>
          <cell r="E4051" t="str">
            <v>P_Electric Distribution Line MA</v>
          </cell>
          <cell r="G4051" t="str">
            <v>49</v>
          </cell>
          <cell r="H4051" t="str">
            <v>19</v>
          </cell>
          <cell r="J4051" t="str">
            <v>Statutory/Regulatory</v>
          </cell>
          <cell r="K4051" t="str">
            <v>D_Non-REP LINE OTHER</v>
          </cell>
          <cell r="L4051" t="str">
            <v>Distributed Generation</v>
          </cell>
          <cell r="M4051" t="str">
            <v>Blanket</v>
          </cell>
          <cell r="O4051" t="str">
            <v>open</v>
          </cell>
          <cell r="R4051">
            <v>41614</v>
          </cell>
          <cell r="S4051" t="str">
            <v>teixei</v>
          </cell>
          <cell r="U4051" t="str">
            <v>Provide Distributed Generation Service to UGT, 187 Pond St., Billerica, MA (MA-1859)</v>
          </cell>
          <cell r="V4051" t="str">
            <v>Costs are based on preliminary estimates. Subject to project revision. There is an associated NEP substation project (C052790) for work at Billerica sub. MECo work at Billerica sub will be under a blanket funding project.</v>
          </cell>
          <cell r="W4051" t="str">
            <v xml:space="preserve">  </v>
          </cell>
          <cell r="X4051" t="str">
            <v>Asset Owner-Dist</v>
          </cell>
          <cell r="Y4051" t="str">
            <v>44655310E</v>
          </cell>
          <cell r="Z4051" t="str">
            <v>MAE1000 - MA Electric Distribution PC</v>
          </cell>
          <cell r="AA4051" t="str">
            <v>NONE</v>
          </cell>
          <cell r="AB4051" t="str">
            <v>MAINTENANCE GARAGE - SOUTHBRIDGE ST</v>
          </cell>
          <cell r="AC4051" t="str">
            <v>A3 C0 X0</v>
          </cell>
          <cell r="AE4051">
            <v>1</v>
          </cell>
          <cell r="AF4051" t="str">
            <v>1</v>
          </cell>
          <cell r="AG4051">
            <v>41624</v>
          </cell>
          <cell r="AH4051">
            <v>389500</v>
          </cell>
        </row>
        <row r="4052">
          <cell r="A4052" t="str">
            <v>C052791</v>
          </cell>
          <cell r="B4052">
            <v>5310</v>
          </cell>
          <cell r="C4052" t="str">
            <v>Distribution - NE North</v>
          </cell>
          <cell r="D4052" t="str">
            <v>DOT#605720 - Riverwalk in Haverhill</v>
          </cell>
          <cell r="E4052" t="str">
            <v>P_Electric Distribution Line MA</v>
          </cell>
          <cell r="G4052" t="str">
            <v>49</v>
          </cell>
          <cell r="H4052" t="str">
            <v>11</v>
          </cell>
          <cell r="I4052" t="str">
            <v>WYMAN, ANNE</v>
          </cell>
          <cell r="J4052" t="str">
            <v>Statutory/Regulatory</v>
          </cell>
          <cell r="K4052" t="str">
            <v>D_Non-REP LINE OTHER</v>
          </cell>
          <cell r="L4052" t="str">
            <v>Public Requirements</v>
          </cell>
          <cell r="M4052" t="str">
            <v>Specific</v>
          </cell>
          <cell r="O4052" t="str">
            <v>open</v>
          </cell>
          <cell r="R4052">
            <v>41614</v>
          </cell>
          <cell r="S4052" t="str">
            <v>wymana</v>
          </cell>
          <cell r="U4052" t="str">
            <v>Pre-Engineering for work associated to MHD#605720 - The Riverwalk in Haverhill behind Middlesex Street along the Merrimack.</v>
          </cell>
          <cell r="V4052" t="str">
            <v>Reimbursable project.</v>
          </cell>
          <cell r="W4052" t="str">
            <v xml:space="preserve">  </v>
          </cell>
          <cell r="X4052" t="str">
            <v>Program Management</v>
          </cell>
          <cell r="Y4052" t="str">
            <v>60105310E</v>
          </cell>
          <cell r="Z4052" t="str">
            <v>MAE1000 - MA Electric Distribution PC</v>
          </cell>
          <cell r="AA4052" t="str">
            <v>NONE</v>
          </cell>
          <cell r="AB4052" t="str">
            <v>MASS PLANT - MA 5310 - MAE1000</v>
          </cell>
          <cell r="AC4052" t="str">
            <v>A0 C0 X0</v>
          </cell>
          <cell r="AE4052">
            <v>1</v>
          </cell>
          <cell r="AF4052" t="str">
            <v>1</v>
          </cell>
          <cell r="AG4052">
            <v>41624</v>
          </cell>
          <cell r="AH4052">
            <v>15000</v>
          </cell>
        </row>
        <row r="4053">
          <cell r="A4053" t="str">
            <v>C052793</v>
          </cell>
          <cell r="B4053">
            <v>5310</v>
          </cell>
          <cell r="C4053" t="str">
            <v>Distribution - NE North</v>
          </cell>
          <cell r="D4053" t="str">
            <v>DOT#602587 - Westminstr Rt12 Bridge</v>
          </cell>
          <cell r="E4053" t="str">
            <v>P_Electric Distribution Line MA</v>
          </cell>
          <cell r="G4053" t="str">
            <v>49</v>
          </cell>
          <cell r="H4053" t="str">
            <v>11</v>
          </cell>
          <cell r="I4053" t="str">
            <v>WYMAN, ANNE</v>
          </cell>
          <cell r="J4053" t="str">
            <v>Statutory/Regulatory</v>
          </cell>
          <cell r="K4053" t="str">
            <v>D_Non-REP LINE OTHER</v>
          </cell>
          <cell r="L4053" t="str">
            <v>Public Requirements</v>
          </cell>
          <cell r="M4053" t="str">
            <v>Specific</v>
          </cell>
          <cell r="O4053" t="str">
            <v>open</v>
          </cell>
          <cell r="R4053">
            <v>41614</v>
          </cell>
          <cell r="S4053" t="str">
            <v>wymana</v>
          </cell>
          <cell r="U4053" t="str">
            <v>Pre-Engineering for work associated to MHD#602587 - Route 12 (Ashburnham Road) over the Phillips Brook in Westminster.</v>
          </cell>
          <cell r="V4053" t="str">
            <v>This project is reimbursable.</v>
          </cell>
          <cell r="W4053" t="str">
            <v xml:space="preserve">  </v>
          </cell>
          <cell r="X4053" t="str">
            <v>Program Management</v>
          </cell>
          <cell r="Y4053" t="str">
            <v>60105310E</v>
          </cell>
          <cell r="Z4053" t="str">
            <v>MAE1000 - MA Electric Distribution PC</v>
          </cell>
          <cell r="AA4053" t="str">
            <v>NONE</v>
          </cell>
          <cell r="AB4053" t="str">
            <v>MASS PLANT - MA 5310 - MAE1000</v>
          </cell>
          <cell r="AC4053" t="str">
            <v>A0 C0 X0</v>
          </cell>
          <cell r="AE4053">
            <v>1</v>
          </cell>
          <cell r="AF4053" t="str">
            <v>1</v>
          </cell>
          <cell r="AG4053">
            <v>41624</v>
          </cell>
          <cell r="AH4053">
            <v>15000</v>
          </cell>
        </row>
        <row r="4054">
          <cell r="A4054" t="str">
            <v>C052794</v>
          </cell>
          <cell r="B4054">
            <v>5310</v>
          </cell>
          <cell r="C4054" t="str">
            <v>Distribution - NE North</v>
          </cell>
          <cell r="D4054" t="str">
            <v>DOT#606555 -Nhmpton Rt 5&amp;10</v>
          </cell>
          <cell r="E4054" t="str">
            <v>P_Electric Distribution Line MA</v>
          </cell>
          <cell r="G4054" t="str">
            <v>49</v>
          </cell>
          <cell r="H4054" t="str">
            <v>11</v>
          </cell>
          <cell r="I4054" t="str">
            <v>WYMAN, ANNE</v>
          </cell>
          <cell r="J4054" t="str">
            <v>Statutory/Regulatory</v>
          </cell>
          <cell r="K4054" t="str">
            <v>D_Non-REP LINE OTHER</v>
          </cell>
          <cell r="L4054" t="str">
            <v>Public Requirements</v>
          </cell>
          <cell r="M4054" t="str">
            <v>Specific</v>
          </cell>
          <cell r="O4054" t="str">
            <v>open</v>
          </cell>
          <cell r="R4054">
            <v>41614</v>
          </cell>
          <cell r="S4054" t="str">
            <v>wymana</v>
          </cell>
          <cell r="U4054" t="str">
            <v>Pre-Engineering for work related to MHD#606555 - Roundabout at Route 5 &amp; 10 and Hatfield Drive in Northampton.</v>
          </cell>
          <cell r="V4054" t="str">
            <v>This project is 50% reimbursable.</v>
          </cell>
          <cell r="W4054" t="str">
            <v xml:space="preserve">  </v>
          </cell>
          <cell r="X4054" t="str">
            <v>Program Management</v>
          </cell>
          <cell r="Y4054" t="str">
            <v>60105310E</v>
          </cell>
          <cell r="Z4054" t="str">
            <v>MAE1000 - MA Electric Distribution PC</v>
          </cell>
          <cell r="AA4054" t="str">
            <v>NONE</v>
          </cell>
          <cell r="AB4054" t="str">
            <v>MASS PLANT - MA 5310 - MAE1000</v>
          </cell>
          <cell r="AC4054" t="str">
            <v>A0 C0 X0</v>
          </cell>
          <cell r="AE4054">
            <v>1</v>
          </cell>
          <cell r="AF4054" t="str">
            <v>1</v>
          </cell>
          <cell r="AG4054">
            <v>41624</v>
          </cell>
          <cell r="AH4054">
            <v>15000</v>
          </cell>
        </row>
        <row r="4055">
          <cell r="A4055" t="str">
            <v>C052807</v>
          </cell>
          <cell r="B4055">
            <v>5310</v>
          </cell>
          <cell r="D4055" t="str">
            <v>NAND14_Install wi-fi in the office</v>
          </cell>
          <cell r="E4055" t="str">
            <v>P_FAC Electric Capital MA</v>
          </cell>
          <cell r="G4055" t="str">
            <v>NONE</v>
          </cell>
          <cell r="H4055" t="str">
            <v>NONE</v>
          </cell>
          <cell r="M4055" t="str">
            <v>Specific</v>
          </cell>
          <cell r="O4055" t="str">
            <v>open</v>
          </cell>
          <cell r="R4055">
            <v>41617</v>
          </cell>
          <cell r="S4055" t="str">
            <v>mateikia</v>
          </cell>
          <cell r="U4055" t="str">
            <v xml:space="preserve">Install WI-FI throughout main office building. </v>
          </cell>
          <cell r="V4055" t="str">
            <v>1101 Turnpike St. North Andover, MA 01845</v>
          </cell>
          <cell r="W4055" t="str">
            <v xml:space="preserve">  </v>
          </cell>
          <cell r="X4055" t="str">
            <v>Facilities Mgmt</v>
          </cell>
          <cell r="Y4055" t="str">
            <v>37005310E</v>
          </cell>
          <cell r="Z4055" t="str">
            <v>MAE1000 - MA Electric Distribution PC</v>
          </cell>
          <cell r="AA4055" t="str">
            <v>NONE</v>
          </cell>
          <cell r="AB4055" t="str">
            <v>DISTRICT OFFICE</v>
          </cell>
          <cell r="AC4055" t="str">
            <v>A1 C0 X0</v>
          </cell>
          <cell r="AE4055">
            <v>1</v>
          </cell>
          <cell r="AF4055" t="str">
            <v>1</v>
          </cell>
          <cell r="AG4055">
            <v>41617</v>
          </cell>
          <cell r="AH4055">
            <v>30000</v>
          </cell>
        </row>
        <row r="4056">
          <cell r="A4056" t="str">
            <v>C052864</v>
          </cell>
          <cell r="B4056">
            <v>5310</v>
          </cell>
          <cell r="D4056" t="str">
            <v>DG Svc Bluewave Grafton MA-14129344</v>
          </cell>
          <cell r="E4056" t="str">
            <v>P_Electric Distribution Line MA</v>
          </cell>
          <cell r="G4056" t="str">
            <v>49</v>
          </cell>
          <cell r="H4056" t="str">
            <v>19</v>
          </cell>
          <cell r="J4056" t="str">
            <v>Statutory/Regulatory</v>
          </cell>
          <cell r="K4056" t="str">
            <v>D_Non-REP LINE OTHER</v>
          </cell>
          <cell r="L4056" t="str">
            <v>Distributed Generation</v>
          </cell>
          <cell r="M4056" t="str">
            <v>Specific</v>
          </cell>
          <cell r="O4056" t="str">
            <v>open</v>
          </cell>
          <cell r="R4056">
            <v>41618</v>
          </cell>
          <cell r="S4056" t="str">
            <v>teixei</v>
          </cell>
          <cell r="U4056" t="str">
            <v>Provide distributed generation service to Bluewave, 36 Estabrook Rd., Grafton, MA (MA-14129344)</v>
          </cell>
          <cell r="V4056" t="str">
            <v>This customer has reduced the size of their system from 3 MW to 3 MW to avoid any substation upgrades.</v>
          </cell>
          <cell r="W4056" t="str">
            <v xml:space="preserve">  </v>
          </cell>
          <cell r="X4056" t="str">
            <v>Asset Owner-Dist</v>
          </cell>
          <cell r="Y4056" t="str">
            <v>44655310H</v>
          </cell>
          <cell r="Z4056" t="str">
            <v>MAE1000 - MA Electric Distribution PC</v>
          </cell>
          <cell r="AA4056" t="str">
            <v>NONE</v>
          </cell>
          <cell r="AB4056" t="str">
            <v>MASS PLANT - MA 5310 - MAE1000</v>
          </cell>
          <cell r="AC4056" t="str">
            <v>A1 C0 X0</v>
          </cell>
          <cell r="AE4056">
            <v>1</v>
          </cell>
          <cell r="AF4056" t="str">
            <v>1</v>
          </cell>
          <cell r="AG4056">
            <v>41624</v>
          </cell>
          <cell r="AH4056">
            <v>269500</v>
          </cell>
        </row>
        <row r="4057">
          <cell r="A4057" t="str">
            <v>C052883</v>
          </cell>
          <cell r="B4057">
            <v>5310</v>
          </cell>
          <cell r="D4057" t="str">
            <v>MILL14_Floor Replacement</v>
          </cell>
          <cell r="E4057" t="str">
            <v>P_FAC Electric Capital MA</v>
          </cell>
          <cell r="G4057" t="str">
            <v>NONE</v>
          </cell>
          <cell r="H4057" t="str">
            <v>NONE</v>
          </cell>
          <cell r="O4057" t="str">
            <v>open</v>
          </cell>
          <cell r="R4057">
            <v>41618</v>
          </cell>
          <cell r="S4057" t="str">
            <v>mateikia</v>
          </cell>
          <cell r="U4057" t="str">
            <v xml:space="preserve">Removal of existing flooring, floor perp, moisture mitigation, new flooring. </v>
          </cell>
          <cell r="V4057" t="str">
            <v>449 Southwest Cutoff, Worcester, MA 01604</v>
          </cell>
          <cell r="W4057" t="str">
            <v xml:space="preserve">  </v>
          </cell>
          <cell r="X4057" t="str">
            <v>Facilities Mgmt</v>
          </cell>
          <cell r="Y4057" t="str">
            <v>37005310E</v>
          </cell>
          <cell r="Z4057" t="str">
            <v>MAE1000 - MA Electric Distribution PC</v>
          </cell>
          <cell r="AA4057" t="str">
            <v>NONE</v>
          </cell>
          <cell r="AB4057" t="str">
            <v>MILLBURY TRAINING CENTER, MILLBURY</v>
          </cell>
          <cell r="AC4057" t="str">
            <v>A1 C0 X0</v>
          </cell>
          <cell r="AE4057">
            <v>1</v>
          </cell>
          <cell r="AF4057" t="str">
            <v>1</v>
          </cell>
          <cell r="AG4057">
            <v>41618</v>
          </cell>
          <cell r="AH4057">
            <v>100000</v>
          </cell>
        </row>
        <row r="4058">
          <cell r="A4058" t="str">
            <v>C052927</v>
          </cell>
          <cell r="B4058">
            <v>5310</v>
          </cell>
          <cell r="C4058" t="str">
            <v>Distribution - NE North</v>
          </cell>
          <cell r="D4058" t="str">
            <v>Replace network Vault -Franklin st</v>
          </cell>
          <cell r="E4058" t="str">
            <v>P_Electric Distribution Line MA</v>
          </cell>
          <cell r="G4058" t="str">
            <v>49</v>
          </cell>
          <cell r="H4058" t="str">
            <v>16</v>
          </cell>
          <cell r="J4058" t="str">
            <v>Statutory/Regulatory</v>
          </cell>
          <cell r="K4058" t="str">
            <v>D_Non-REP LINE OTHER</v>
          </cell>
          <cell r="L4058" t="str">
            <v>New Business - Commercial</v>
          </cell>
          <cell r="M4058" t="str">
            <v>Specific</v>
          </cell>
          <cell r="O4058" t="str">
            <v>open</v>
          </cell>
          <cell r="R4058">
            <v>41620</v>
          </cell>
          <cell r="S4058" t="str">
            <v>muracoj</v>
          </cell>
          <cell r="T4058" t="str">
            <v>06/01/2014</v>
          </cell>
          <cell r="U4058" t="str">
            <v>COM UPGRADE FROM 2000AMPS TO 3000AMPS 120/208V 3PH UG   SRV GOES TO AN XFORMER  1 MTR STAYING 1  ELEC.ROBERT#508-509-3143 THIS REPLACES WR"s 14501823 &amp; 15580976 -  Replacing network vault - Est Cost is $500K, this request is for 15K preliminary design.  F</v>
          </cell>
          <cell r="V4058" t="str">
            <v xml:space="preserve">  </v>
          </cell>
          <cell r="W4058" t="str">
            <v xml:space="preserve">  </v>
          </cell>
          <cell r="X4058" t="str">
            <v>Asset Owner-Dist</v>
          </cell>
          <cell r="Y4058" t="str">
            <v>44655310E</v>
          </cell>
          <cell r="Z4058" t="str">
            <v>MAE1000 - MA Electric Distribution PC</v>
          </cell>
          <cell r="AA4058" t="str">
            <v>NONE</v>
          </cell>
          <cell r="AB4058" t="str">
            <v>MASS PLANT - MA 5310 - MAE1000</v>
          </cell>
          <cell r="AC4058" t="str">
            <v>A1 C0 X0</v>
          </cell>
          <cell r="AE4058">
            <v>1</v>
          </cell>
          <cell r="AF4058" t="str">
            <v>1</v>
          </cell>
          <cell r="AG4058">
            <v>41624</v>
          </cell>
          <cell r="AH4058">
            <v>15000</v>
          </cell>
        </row>
        <row r="4059">
          <cell r="A4059" t="str">
            <v>C052963</v>
          </cell>
          <cell r="B4059">
            <v>5310</v>
          </cell>
          <cell r="C4059" t="str">
            <v>Distribution - NE North</v>
          </cell>
          <cell r="D4059" t="str">
            <v>W. Newbury 47L2 Reconductoring</v>
          </cell>
          <cell r="E4059" t="str">
            <v>P_Electric Distribution Line MA</v>
          </cell>
          <cell r="G4059" t="str">
            <v>49</v>
          </cell>
          <cell r="H4059" t="str">
            <v>14</v>
          </cell>
          <cell r="I4059" t="str">
            <v>DWYER, JASON</v>
          </cell>
          <cell r="J4059" t="str">
            <v>System Capacity &amp; Performance</v>
          </cell>
          <cell r="K4059" t="str">
            <v>D_REP-Line Other</v>
          </cell>
          <cell r="L4059" t="str">
            <v>Load Relief</v>
          </cell>
          <cell r="M4059" t="str">
            <v>Specific</v>
          </cell>
          <cell r="O4059" t="str">
            <v>open</v>
          </cell>
          <cell r="R4059">
            <v>41624</v>
          </cell>
          <cell r="S4059" t="str">
            <v>dwyerj</v>
          </cell>
          <cell r="T4059" t="str">
            <v>06/15/14</v>
          </cell>
          <cell r="U4059" t="str">
            <v>Reconductor approx 1 mile of 366 Spacer cable with 477 spacer along Main St in West Newbury (47L2) - Note: The actual Est. Complete date is 6/15/2014 not 6/2013 as indicated below.</v>
          </cell>
          <cell r="V4059" t="str">
            <v xml:space="preserve">  </v>
          </cell>
          <cell r="W4059" t="str">
            <v xml:space="preserve">  </v>
          </cell>
          <cell r="X4059" t="str">
            <v>Asset Owner-Dist</v>
          </cell>
          <cell r="Y4059" t="str">
            <v>44655310E</v>
          </cell>
          <cell r="Z4059" t="str">
            <v>MAE1000 - MA Electric Distribution PC</v>
          </cell>
          <cell r="AA4059" t="str">
            <v>NONE</v>
          </cell>
          <cell r="AB4059" t="str">
            <v>MASS PLANT - MA 5310 - MAE1000</v>
          </cell>
          <cell r="AC4059" t="str">
            <v>A0 C0 X0</v>
          </cell>
          <cell r="AE4059">
            <v>2</v>
          </cell>
          <cell r="AF4059" t="str">
            <v>2</v>
          </cell>
          <cell r="AG4059">
            <v>41641</v>
          </cell>
          <cell r="AH4059">
            <v>475000</v>
          </cell>
        </row>
        <row r="4060">
          <cell r="A4060" t="str">
            <v>C052965</v>
          </cell>
          <cell r="B4060">
            <v>5310</v>
          </cell>
          <cell r="C4060" t="str">
            <v>Distribution - NE North</v>
          </cell>
          <cell r="D4060" t="str">
            <v>Merrimac/Pleasant Valley side tap</v>
          </cell>
          <cell r="E4060" t="str">
            <v>P_Electric Distribution Line MA</v>
          </cell>
          <cell r="G4060" t="str">
            <v>16</v>
          </cell>
          <cell r="H4060" t="str">
            <v>14</v>
          </cell>
          <cell r="I4060" t="str">
            <v>DWYER, JASON</v>
          </cell>
          <cell r="J4060" t="str">
            <v>System Capacity &amp; Performance</v>
          </cell>
          <cell r="K4060" t="str">
            <v>D_REP-Conductor Replacement</v>
          </cell>
          <cell r="L4060" t="str">
            <v>Reliability - Dist</v>
          </cell>
          <cell r="M4060" t="str">
            <v>Specific</v>
          </cell>
          <cell r="O4060" t="str">
            <v>open</v>
          </cell>
          <cell r="R4060">
            <v>41624</v>
          </cell>
          <cell r="S4060" t="str">
            <v>dwyerj</v>
          </cell>
          <cell r="T4060" t="str">
            <v>04/01/2014</v>
          </cell>
          <cell r="U4060" t="str">
            <v>Reconductor 3-phase fused side tap (Merrimac st &amp; Pleasant Valley Rd, Amesbury - 275L4) approximately 2000 feet of 336 open wire bare with 1/0 Spacer cable</v>
          </cell>
          <cell r="V4060" t="str">
            <v xml:space="preserve">  </v>
          </cell>
          <cell r="W4060" t="str">
            <v xml:space="preserve">  </v>
          </cell>
          <cell r="X4060" t="str">
            <v>Asset Owner-Dist</v>
          </cell>
          <cell r="Y4060" t="str">
            <v>44655310E</v>
          </cell>
          <cell r="Z4060" t="str">
            <v>MAE1000 - MA Electric Distribution PC</v>
          </cell>
          <cell r="AA4060" t="str">
            <v>NONE</v>
          </cell>
          <cell r="AB4060" t="str">
            <v>MASS PLANT - MA 5310 - MAE1000</v>
          </cell>
          <cell r="AC4060" t="str">
            <v>A1 C0 X0</v>
          </cell>
          <cell r="AE4060">
            <v>2</v>
          </cell>
          <cell r="AF4060" t="str">
            <v>2</v>
          </cell>
          <cell r="AG4060">
            <v>41641</v>
          </cell>
          <cell r="AH4060">
            <v>100000</v>
          </cell>
        </row>
        <row r="4061">
          <cell r="A4061" t="str">
            <v>C052967</v>
          </cell>
          <cell r="B4061">
            <v>5310</v>
          </cell>
          <cell r="C4061" t="str">
            <v>Distribution - NE North</v>
          </cell>
          <cell r="D4061" t="str">
            <v>IRURD Sunny Meadows</v>
          </cell>
          <cell r="E4061" t="str">
            <v>P_Electric Distribution Line MA</v>
          </cell>
          <cell r="G4061" t="str">
            <v>36</v>
          </cell>
          <cell r="H4061" t="str">
            <v>17</v>
          </cell>
          <cell r="I4061" t="str">
            <v>RICHARD, JOHN</v>
          </cell>
          <cell r="J4061" t="str">
            <v>Asset Condition</v>
          </cell>
          <cell r="K4061" t="str">
            <v>D_REP-URD Cable Replacements</v>
          </cell>
          <cell r="L4061" t="str">
            <v>Asset Replacement</v>
          </cell>
          <cell r="M4061" t="str">
            <v>Specific</v>
          </cell>
          <cell r="O4061" t="str">
            <v>open</v>
          </cell>
          <cell r="R4061">
            <v>41624</v>
          </cell>
          <cell r="S4061" t="str">
            <v>cerulj</v>
          </cell>
          <cell r="U4061" t="str">
            <v>Inject 1100' of direct buried URD cable and replace cable that can not be injected at Sunny Meadows URD in Chelmsford, MA.</v>
          </cell>
          <cell r="V4061" t="str">
            <v>Request from Program Management.</v>
          </cell>
          <cell r="W4061" t="str">
            <v xml:space="preserve">  </v>
          </cell>
          <cell r="X4061" t="str">
            <v>Asset Owner-Dist</v>
          </cell>
          <cell r="Y4061" t="str">
            <v>44655310H</v>
          </cell>
          <cell r="Z4061" t="str">
            <v>MAE1000 - MA Electric Distribution PC</v>
          </cell>
          <cell r="AA4061" t="str">
            <v>NONE</v>
          </cell>
          <cell r="AB4061" t="str">
            <v>MASS PLANT - MA 5310 - MAE1000</v>
          </cell>
          <cell r="AC4061" t="str">
            <v>A1 C0 X0</v>
          </cell>
          <cell r="AE4061">
            <v>1</v>
          </cell>
          <cell r="AF4061" t="str">
            <v>1</v>
          </cell>
          <cell r="AG4061">
            <v>41641</v>
          </cell>
          <cell r="AH4061">
            <v>40000</v>
          </cell>
        </row>
        <row r="4062">
          <cell r="A4062" t="str">
            <v>C053023</v>
          </cell>
          <cell r="B4062">
            <v>5310</v>
          </cell>
          <cell r="D4062" t="str">
            <v>BEV14_Install Overhead Truck Canopy</v>
          </cell>
          <cell r="E4062" t="str">
            <v>P_FAC Electric Capital MA</v>
          </cell>
          <cell r="G4062" t="str">
            <v>NONE</v>
          </cell>
          <cell r="H4062" t="str">
            <v>NONE</v>
          </cell>
          <cell r="O4062" t="str">
            <v>open</v>
          </cell>
          <cell r="R4062">
            <v>41628</v>
          </cell>
          <cell r="S4062" t="str">
            <v>mateikia</v>
          </cell>
          <cell r="U4062" t="str">
            <v xml:space="preserve">Engineer and Install a truck canopy on existing concrete foundations for 12 Overhead bucket trucks. </v>
          </cell>
          <cell r="V4062" t="str">
            <v>44 River St, Beverly, MA 01915</v>
          </cell>
          <cell r="W4062" t="str">
            <v xml:space="preserve">  </v>
          </cell>
          <cell r="X4062" t="str">
            <v>Facilities Mgmt</v>
          </cell>
          <cell r="Y4062" t="str">
            <v>37005310E</v>
          </cell>
          <cell r="Z4062" t="str">
            <v>MAE1000 - MA Electric Distribution PC</v>
          </cell>
          <cell r="AA4062" t="str">
            <v>NONE</v>
          </cell>
          <cell r="AB4062" t="str">
            <v>DISTRIBUTION BLDG - RIVER STREET, B</v>
          </cell>
          <cell r="AC4062" t="str">
            <v>A1 C0 X0</v>
          </cell>
          <cell r="AE4062">
            <v>1</v>
          </cell>
          <cell r="AF4062" t="str">
            <v>1</v>
          </cell>
          <cell r="AG4062">
            <v>41628</v>
          </cell>
          <cell r="AH4062">
            <v>405000</v>
          </cell>
        </row>
        <row r="4063">
          <cell r="A4063" t="str">
            <v>C053024</v>
          </cell>
          <cell r="B4063">
            <v>5310</v>
          </cell>
          <cell r="D4063" t="str">
            <v>NHM14_AC Replacement</v>
          </cell>
          <cell r="E4063" t="str">
            <v>P_FAC Electric Capital MA</v>
          </cell>
          <cell r="G4063" t="str">
            <v>NONE</v>
          </cell>
          <cell r="H4063" t="str">
            <v>NONE</v>
          </cell>
          <cell r="O4063" t="str">
            <v>open</v>
          </cell>
          <cell r="R4063">
            <v>41628</v>
          </cell>
          <cell r="S4063" t="str">
            <v>mateikia</v>
          </cell>
          <cell r="U4063" t="str">
            <v xml:space="preserve">Replace AC units and parts. </v>
          </cell>
          <cell r="V4063" t="str">
            <v>Haydenville Rd. Leeds, MA 01053</v>
          </cell>
          <cell r="W4063" t="str">
            <v xml:space="preserve">  </v>
          </cell>
          <cell r="X4063" t="str">
            <v>Facilities Mgmt</v>
          </cell>
          <cell r="Y4063" t="str">
            <v>37005310E</v>
          </cell>
          <cell r="Z4063" t="str">
            <v>MAE1000 - MA Electric Distribution PC</v>
          </cell>
          <cell r="AA4063" t="str">
            <v>NONE</v>
          </cell>
          <cell r="AB4063" t="str">
            <v xml:space="preserve">SERVICE BLDG - 548 HAYDENVILLE RD, </v>
          </cell>
          <cell r="AC4063" t="str">
            <v>A1 C0 X0</v>
          </cell>
          <cell r="AE4063">
            <v>1</v>
          </cell>
          <cell r="AF4063" t="str">
            <v>1</v>
          </cell>
          <cell r="AG4063">
            <v>41628</v>
          </cell>
          <cell r="AH4063">
            <v>28890</v>
          </cell>
        </row>
        <row r="4064">
          <cell r="A4064" t="str">
            <v>C053043</v>
          </cell>
          <cell r="B4064">
            <v>5310</v>
          </cell>
          <cell r="C4064" t="str">
            <v>Distribution - NE South</v>
          </cell>
          <cell r="D4064" t="str">
            <v>Plainville Substation - DLine Trf2</v>
          </cell>
          <cell r="E4064" t="str">
            <v>P_Electric Distribution Line MA</v>
          </cell>
          <cell r="F4064" t="str">
            <v>USSC-14-001</v>
          </cell>
          <cell r="G4064" t="str">
            <v>35</v>
          </cell>
          <cell r="H4064" t="str">
            <v>11</v>
          </cell>
          <cell r="I4064" t="str">
            <v>BRISTOL, MARC</v>
          </cell>
          <cell r="J4064" t="str">
            <v>Asset Condition</v>
          </cell>
          <cell r="K4064" t="str">
            <v>D_Non-REP LINE OTHER</v>
          </cell>
          <cell r="L4064" t="str">
            <v>Asset Replacement</v>
          </cell>
          <cell r="M4064" t="str">
            <v>Specific</v>
          </cell>
          <cell r="N4064" t="str">
            <v>Substation Asset Replacement</v>
          </cell>
          <cell r="O4064" t="str">
            <v>open</v>
          </cell>
          <cell r="R4064">
            <v>41631</v>
          </cell>
          <cell r="S4064" t="str">
            <v>duarte</v>
          </cell>
          <cell r="T4064" t="str">
            <v>12/31/2015</v>
          </cell>
          <cell r="U4064" t="str">
            <v>This is a project to replace and relocate the overhead getawya poles in the substation to outside the substation in the ROW.  This coincides with the TRF #2 replacement project PPFN C051569.</v>
          </cell>
          <cell r="V4064" t="str">
            <v>This is a project to replace and relocate the overhead getawya poles in the substation to outside the substation in the ROW.  This coincides with the TRF #2 replacement project PPFN C051569.</v>
          </cell>
          <cell r="W4064" t="str">
            <v xml:space="preserve">  </v>
          </cell>
          <cell r="X4064" t="str">
            <v>Asset Owner-Dist</v>
          </cell>
          <cell r="Y4064" t="str">
            <v>44655310E</v>
          </cell>
          <cell r="Z4064" t="str">
            <v>MAE1000 - MA Electric Distribution PC</v>
          </cell>
          <cell r="AA4064" t="str">
            <v>NONE</v>
          </cell>
          <cell r="AB4064" t="str">
            <v>SUB #3451 PLAINVILLE, PLAINVILLE</v>
          </cell>
          <cell r="AC4064" t="str">
            <v>A0 C0 X0</v>
          </cell>
          <cell r="AE4064">
            <v>4</v>
          </cell>
          <cell r="AF4064" t="str">
            <v>4</v>
          </cell>
          <cell r="AG4064">
            <v>41655</v>
          </cell>
          <cell r="AH4064">
            <v>50000</v>
          </cell>
          <cell r="AI4064" t="str">
            <v>1.10</v>
          </cell>
          <cell r="AJ4064" t="str">
            <v>,90</v>
          </cell>
        </row>
        <row r="4065">
          <cell r="A4065" t="str">
            <v>C053093</v>
          </cell>
          <cell r="B4065">
            <v>5310</v>
          </cell>
          <cell r="C4065" t="str">
            <v>Distribution - NE North</v>
          </cell>
          <cell r="D4065" t="str">
            <v>Dunkin Donuts- Grafton St, Worceste</v>
          </cell>
          <cell r="E4065" t="str">
            <v>P_Electric Distribution Line MA</v>
          </cell>
          <cell r="G4065" t="str">
            <v>49</v>
          </cell>
          <cell r="H4065" t="str">
            <v>16</v>
          </cell>
          <cell r="J4065" t="str">
            <v>Statutory/Regulatory</v>
          </cell>
          <cell r="K4065" t="str">
            <v>D_Non-REP LINE OTHER</v>
          </cell>
          <cell r="L4065" t="str">
            <v>New Business - Commercial</v>
          </cell>
          <cell r="M4065" t="str">
            <v>Specific</v>
          </cell>
          <cell r="O4065" t="str">
            <v>open</v>
          </cell>
          <cell r="R4065">
            <v>41639</v>
          </cell>
          <cell r="S4065" t="str">
            <v>muracoj</v>
          </cell>
          <cell r="T4065" t="str">
            <v>03/15/2014</v>
          </cell>
          <cell r="U4065" t="str">
            <v xml:space="preserve">Customer upgrade and new building on property top be leased out.  -- NGrid to upgrade 2400 feet of primary cable,  installing 600 feet of primary to customer, heavy duty hand hole, and a  3 phase 150 kvA transformer. -- Est Cost is $200K, this request is </v>
          </cell>
          <cell r="V4065" t="str">
            <v xml:space="preserve">  </v>
          </cell>
          <cell r="W4065" t="str">
            <v xml:space="preserve">  </v>
          </cell>
          <cell r="X4065" t="str">
            <v>Asset Owner-Dist</v>
          </cell>
          <cell r="Y4065" t="str">
            <v>44655310E</v>
          </cell>
          <cell r="Z4065" t="str">
            <v>MAE1000 - MA Electric Distribution PC</v>
          </cell>
          <cell r="AA4065" t="str">
            <v>NONE</v>
          </cell>
          <cell r="AB4065" t="str">
            <v>MASS PLANT - MA 5310 - MAE1000</v>
          </cell>
          <cell r="AC4065" t="str">
            <v>A1 C0 X0</v>
          </cell>
          <cell r="AE4065">
            <v>1</v>
          </cell>
          <cell r="AF4065" t="str">
            <v>1</v>
          </cell>
          <cell r="AG4065">
            <v>41641</v>
          </cell>
          <cell r="AH4065">
            <v>15000</v>
          </cell>
        </row>
        <row r="4066">
          <cell r="A4066" t="str">
            <v>C053112</v>
          </cell>
          <cell r="B4066">
            <v>5310</v>
          </cell>
          <cell r="D4066" t="str">
            <v>NAND14_Replace Walkway &amp; Drainage</v>
          </cell>
          <cell r="E4066" t="str">
            <v>P_FAC Electric Capital MA</v>
          </cell>
          <cell r="G4066" t="str">
            <v>NONE</v>
          </cell>
          <cell r="H4066" t="str">
            <v>NONE</v>
          </cell>
          <cell r="O4066" t="str">
            <v>open</v>
          </cell>
          <cell r="R4066">
            <v>41642</v>
          </cell>
          <cell r="S4066" t="str">
            <v>mateikia</v>
          </cell>
          <cell r="U4066" t="str">
            <v xml:space="preserve">Replace walkway and drainage line in back of warehouse. </v>
          </cell>
          <cell r="V4066" t="str">
            <v>1101 Turnpike St. North Andover, MA 01845 - warehouse</v>
          </cell>
          <cell r="W4066" t="str">
            <v xml:space="preserve">  </v>
          </cell>
          <cell r="X4066" t="str">
            <v>Facilities Mgmt</v>
          </cell>
          <cell r="Y4066" t="str">
            <v>37005310E</v>
          </cell>
          <cell r="Z4066" t="str">
            <v>MAE1000 - MA Electric Distribution PC</v>
          </cell>
          <cell r="AA4066" t="str">
            <v>NONE</v>
          </cell>
          <cell r="AB4066" t="str">
            <v>DISTRICT OFFICE</v>
          </cell>
          <cell r="AC4066" t="str">
            <v>A1 C0 X0</v>
          </cell>
          <cell r="AE4066">
            <v>1</v>
          </cell>
          <cell r="AF4066" t="str">
            <v>1</v>
          </cell>
          <cell r="AG4066">
            <v>41642</v>
          </cell>
          <cell r="AH4066">
            <v>19750</v>
          </cell>
        </row>
        <row r="4067">
          <cell r="A4067" t="str">
            <v>C053113</v>
          </cell>
          <cell r="B4067">
            <v>5310</v>
          </cell>
          <cell r="C4067" t="str">
            <v>Distribution - NE North</v>
          </cell>
          <cell r="D4067" t="str">
            <v>Leonard St Step-Down Replacement</v>
          </cell>
          <cell r="E4067" t="str">
            <v>P_Electric Distribution Line MA</v>
          </cell>
          <cell r="G4067" t="str">
            <v>31</v>
          </cell>
          <cell r="H4067" t="str">
            <v>14</v>
          </cell>
          <cell r="I4067" t="str">
            <v>PRIFTI, ELTON</v>
          </cell>
          <cell r="J4067" t="str">
            <v>System Capacity &amp; Performance</v>
          </cell>
          <cell r="K4067" t="str">
            <v>D_Non-REP LINE OTHER</v>
          </cell>
          <cell r="L4067" t="str">
            <v>Load Relief</v>
          </cell>
          <cell r="M4067" t="str">
            <v>Specific</v>
          </cell>
          <cell r="N4067" t="str">
            <v>HUF/Feeder Health Review</v>
          </cell>
          <cell r="O4067" t="str">
            <v>open</v>
          </cell>
          <cell r="R4067">
            <v>41642</v>
          </cell>
          <cell r="S4067" t="str">
            <v>prifte</v>
          </cell>
          <cell r="T4067" t="str">
            <v>06/15/2014</v>
          </cell>
          <cell r="U4067" t="str">
            <v xml:space="preserve">The Leonard St step-downs 3-167kVA of the 52L1 are overloaded at about 150% of the name plate rating. It is proposed to replace them with 3-333kVA 13.2/4.16kV transformers. </v>
          </cell>
          <cell r="V4067" t="str">
            <v xml:space="preserve">  </v>
          </cell>
          <cell r="W4067" t="str">
            <v xml:space="preserve">  </v>
          </cell>
          <cell r="X4067" t="str">
            <v>Asset Owner-Dist</v>
          </cell>
          <cell r="Y4067" t="str">
            <v>44655310E</v>
          </cell>
          <cell r="Z4067" t="str">
            <v>MAE1000 - MA Electric Distribution PC</v>
          </cell>
          <cell r="AA4067" t="str">
            <v>NONE</v>
          </cell>
          <cell r="AB4067" t="str">
            <v>MASS PLANT - MA 5310 - MAE1000</v>
          </cell>
          <cell r="AC4067" t="str">
            <v>A0 C0 X0</v>
          </cell>
          <cell r="AE4067">
            <v>1</v>
          </cell>
          <cell r="AF4067" t="str">
            <v>1</v>
          </cell>
          <cell r="AG4067">
            <v>41649</v>
          </cell>
          <cell r="AH4067">
            <v>150000</v>
          </cell>
        </row>
        <row r="4068">
          <cell r="A4068" t="str">
            <v>C053180</v>
          </cell>
          <cell r="B4068">
            <v>5310</v>
          </cell>
          <cell r="C4068" t="str">
            <v>Distribution - NE North</v>
          </cell>
          <cell r="D4068" t="str">
            <v>Cape Ann 2325 Cable Replacement</v>
          </cell>
          <cell r="E4068" t="str">
            <v>P_Electric Distribution Line MA</v>
          </cell>
          <cell r="G4068" t="str">
            <v>NONE</v>
          </cell>
          <cell r="H4068" t="str">
            <v>&lt;Select a value&gt;</v>
          </cell>
          <cell r="I4068" t="str">
            <v>PRIFTI, ELTON</v>
          </cell>
          <cell r="J4068" t="str">
            <v>Customer &amp; Public Requirements/Requests</v>
          </cell>
          <cell r="K4068" t="str">
            <v>D_Non-REP LINE OTHER</v>
          </cell>
          <cell r="L4068" t="str">
            <v>Reliability - Dist</v>
          </cell>
          <cell r="M4068" t="str">
            <v>Specific</v>
          </cell>
          <cell r="N4068" t="str">
            <v>UG Cable Replacements</v>
          </cell>
          <cell r="O4068" t="str">
            <v>initiated</v>
          </cell>
          <cell r="R4068">
            <v>41649</v>
          </cell>
          <cell r="S4068" t="str">
            <v>prifte</v>
          </cell>
          <cell r="T4068" t="str">
            <v>03/31/2016</v>
          </cell>
          <cell r="U4068" t="str">
            <v xml:space="preserve">Install about 15 miles of 35kV, 3-1000 kcmil CU EPR cable. The new cable will take the place of the direct buried 2325X&amp;Y line. </v>
          </cell>
          <cell r="V4068" t="str">
            <v xml:space="preserve">  </v>
          </cell>
          <cell r="W4068" t="str">
            <v xml:space="preserve">  </v>
          </cell>
          <cell r="X4068" t="str">
            <v>Electric Eng-NE</v>
          </cell>
          <cell r="Y4068" t="str">
            <v>42005310E</v>
          </cell>
          <cell r="Z4068" t="str">
            <v>MAE1000 - MA Electric Distribution PC</v>
          </cell>
          <cell r="AA4068" t="str">
            <v>14-Jan-14</v>
          </cell>
          <cell r="AB4068" t="str">
            <v>MASS PLANT - MA 5310 - MAE1000</v>
          </cell>
          <cell r="AC4068" t="str">
            <v>A0 C0 X0</v>
          </cell>
          <cell r="AE4068">
            <v>0</v>
          </cell>
        </row>
        <row r="4069">
          <cell r="A4069" t="str">
            <v>C053181</v>
          </cell>
          <cell r="B4069">
            <v>5310</v>
          </cell>
          <cell r="C4069" t="str">
            <v>Substation - MA West</v>
          </cell>
          <cell r="D4069" t="str">
            <v>East Beverly #51 - 2325 Installatio</v>
          </cell>
          <cell r="E4069" t="str">
            <v>P_Electric Distribution Sub MA</v>
          </cell>
          <cell r="G4069" t="str">
            <v>NONE</v>
          </cell>
          <cell r="H4069" t="str">
            <v>&lt;Select a value&gt;</v>
          </cell>
          <cell r="I4069" t="str">
            <v>PRIFTI, ELTON</v>
          </cell>
          <cell r="J4069" t="str">
            <v>System Capacity &amp; Performance</v>
          </cell>
          <cell r="K4069" t="str">
            <v>D_Non-REP SUB OTHER</v>
          </cell>
          <cell r="L4069" t="str">
            <v>Reliability</v>
          </cell>
          <cell r="M4069" t="str">
            <v>Specific</v>
          </cell>
          <cell r="O4069" t="str">
            <v>initiated</v>
          </cell>
          <cell r="R4069">
            <v>41649</v>
          </cell>
          <cell r="S4069" t="str">
            <v>prifte</v>
          </cell>
          <cell r="T4069" t="str">
            <v>03/31/2016</v>
          </cell>
          <cell r="U4069" t="str">
            <v xml:space="preserve">This project is set up for any work associated with the 2325 cable installation. </v>
          </cell>
          <cell r="V4069" t="str">
            <v xml:space="preserve">  </v>
          </cell>
          <cell r="W4069" t="str">
            <v xml:space="preserve">  </v>
          </cell>
          <cell r="X4069" t="str">
            <v>Electric Eng-NE</v>
          </cell>
          <cell r="Y4069" t="str">
            <v>42005310E</v>
          </cell>
          <cell r="Z4069" t="str">
            <v>MAE1000 - MA Electric Distribution PC</v>
          </cell>
          <cell r="AA4069" t="str">
            <v>15-Jan-14</v>
          </cell>
          <cell r="AB4069" t="str">
            <v>SUB #51 EAST BEVERLY - COLE STREET,</v>
          </cell>
          <cell r="AC4069" t="str">
            <v>A0 C0 X0</v>
          </cell>
          <cell r="AE4069">
            <v>0</v>
          </cell>
        </row>
        <row r="4070">
          <cell r="A4070" t="str">
            <v>C053183</v>
          </cell>
          <cell r="B4070">
            <v>5310</v>
          </cell>
          <cell r="C4070" t="str">
            <v>Substation - MA West</v>
          </cell>
          <cell r="D4070" t="str">
            <v>West Gloucester #28 - 2325 Installa</v>
          </cell>
          <cell r="E4070" t="str">
            <v>P_Electric Distribution Sub MA</v>
          </cell>
          <cell r="G4070" t="str">
            <v>NONE</v>
          </cell>
          <cell r="H4070" t="str">
            <v>&lt;Select a value&gt;</v>
          </cell>
          <cell r="I4070" t="str">
            <v>PRIFTI, ELTON</v>
          </cell>
          <cell r="J4070" t="str">
            <v>System Capacity &amp; Performance</v>
          </cell>
          <cell r="K4070" t="str">
            <v>D_Non-REP SUB OTHER</v>
          </cell>
          <cell r="L4070" t="str">
            <v>Reliability</v>
          </cell>
          <cell r="M4070" t="str">
            <v>Specific</v>
          </cell>
          <cell r="N4070" t="str">
            <v>UG Cable Replacements</v>
          </cell>
          <cell r="O4070" t="str">
            <v>initiated</v>
          </cell>
          <cell r="R4070">
            <v>41649</v>
          </cell>
          <cell r="S4070" t="str">
            <v>prifte</v>
          </cell>
          <cell r="T4070" t="str">
            <v>3/31/2016</v>
          </cell>
          <cell r="U4070" t="str">
            <v xml:space="preserve">This project is set up for any activities at West Gloucester #28, related to the 2325 cable installation. </v>
          </cell>
          <cell r="V4070" t="str">
            <v xml:space="preserve">  </v>
          </cell>
          <cell r="W4070" t="str">
            <v xml:space="preserve">  </v>
          </cell>
          <cell r="X4070" t="str">
            <v>Electric Eng-NE</v>
          </cell>
          <cell r="Y4070" t="str">
            <v>42005310E</v>
          </cell>
          <cell r="Z4070" t="str">
            <v>MAE1000 - MA Electric Distribution PC</v>
          </cell>
          <cell r="AA4070" t="str">
            <v>NONE</v>
          </cell>
          <cell r="AB4070" t="str">
            <v>SUB #28 WEST GLOUCESTER - ESSEX AVE</v>
          </cell>
          <cell r="AC4070" t="str">
            <v>A0 C0 X0</v>
          </cell>
          <cell r="AE4070">
            <v>0</v>
          </cell>
        </row>
        <row r="4071">
          <cell r="A4071" t="str">
            <v>C053185</v>
          </cell>
          <cell r="B4071">
            <v>5310</v>
          </cell>
          <cell r="C4071" t="str">
            <v>Substation - MA West</v>
          </cell>
          <cell r="D4071" t="str">
            <v>Gloucester #24 - 2325 Installation</v>
          </cell>
          <cell r="E4071" t="str">
            <v>P_Electric Distribution Sub MA</v>
          </cell>
          <cell r="G4071" t="str">
            <v>NONE</v>
          </cell>
          <cell r="H4071" t="str">
            <v>&lt;Select a value&gt;</v>
          </cell>
          <cell r="I4071" t="str">
            <v>PRIFTI, ELTON</v>
          </cell>
          <cell r="J4071" t="str">
            <v>System Capacity &amp; Performance</v>
          </cell>
          <cell r="K4071" t="str">
            <v>D_Non-REP SUB OTHER</v>
          </cell>
          <cell r="L4071" t="str">
            <v>Reliability</v>
          </cell>
          <cell r="M4071" t="str">
            <v>Specific</v>
          </cell>
          <cell r="N4071" t="str">
            <v>UG Cable Replacements</v>
          </cell>
          <cell r="O4071" t="str">
            <v>initiated</v>
          </cell>
          <cell r="R4071">
            <v>41649</v>
          </cell>
          <cell r="S4071" t="str">
            <v>prifte</v>
          </cell>
          <cell r="T4071" t="str">
            <v>03/31/2016</v>
          </cell>
          <cell r="U4071" t="str">
            <v>This project is set up for any activities at Gloucester #24 associated with the 2325 cable installation</v>
          </cell>
          <cell r="V4071" t="str">
            <v xml:space="preserve">  </v>
          </cell>
          <cell r="W4071" t="str">
            <v xml:space="preserve">  </v>
          </cell>
          <cell r="X4071" t="str">
            <v>Electric Eng-NE</v>
          </cell>
          <cell r="Y4071" t="str">
            <v>42005310E</v>
          </cell>
          <cell r="Z4071" t="str">
            <v>MAE1000 - MA Electric Distribution PC</v>
          </cell>
          <cell r="AA4071" t="str">
            <v>NONE</v>
          </cell>
          <cell r="AB4071" t="str">
            <v>SUB #24 GLOUCESTER - VINCENT STREET</v>
          </cell>
          <cell r="AC4071" t="str">
            <v>A0 C0 X0</v>
          </cell>
          <cell r="AE4071">
            <v>0</v>
          </cell>
        </row>
        <row r="4072">
          <cell r="A4072" t="str">
            <v>C053186</v>
          </cell>
          <cell r="B4072">
            <v>5310</v>
          </cell>
          <cell r="D4072" t="str">
            <v xml:space="preserve">NAND14_Replace Culvert Parts </v>
          </cell>
          <cell r="E4072" t="str">
            <v>P_FAC Electric Capital MA</v>
          </cell>
          <cell r="G4072" t="str">
            <v>NONE</v>
          </cell>
          <cell r="H4072" t="str">
            <v>NONE</v>
          </cell>
          <cell r="O4072" t="str">
            <v>open</v>
          </cell>
          <cell r="R4072">
            <v>41649</v>
          </cell>
          <cell r="S4072" t="str">
            <v>mateikia</v>
          </cell>
          <cell r="U4072" t="str">
            <v xml:space="preserve">Design, permit and install pipe sleeve for failing stream culvert installed beneath site storage area. </v>
          </cell>
          <cell r="V4072" t="str">
            <v>1101 Turnpike St. North Andover, MA 01845</v>
          </cell>
          <cell r="W4072" t="str">
            <v xml:space="preserve">  </v>
          </cell>
          <cell r="X4072" t="str">
            <v>Facilities Mgmt</v>
          </cell>
          <cell r="Y4072" t="str">
            <v>37005310E</v>
          </cell>
          <cell r="Z4072" t="str">
            <v>MAE1000 - MA Electric Distribution PC</v>
          </cell>
          <cell r="AA4072" t="str">
            <v>NONE</v>
          </cell>
          <cell r="AB4072" t="str">
            <v>DISTRICT OFFICE</v>
          </cell>
          <cell r="AC4072" t="str">
            <v>A1 C0 X0</v>
          </cell>
          <cell r="AE4072">
            <v>1</v>
          </cell>
          <cell r="AF4072" t="str">
            <v>1</v>
          </cell>
          <cell r="AG4072">
            <v>41649</v>
          </cell>
          <cell r="AH4072">
            <v>250000</v>
          </cell>
        </row>
        <row r="4073">
          <cell r="A4073" t="str">
            <v>C053188</v>
          </cell>
          <cell r="B4073">
            <v>5310</v>
          </cell>
          <cell r="D4073" t="str">
            <v>WOR14_Fleet Office Renovation</v>
          </cell>
          <cell r="E4073" t="str">
            <v>P_FAC Electric Capital MA</v>
          </cell>
          <cell r="G4073" t="str">
            <v>NONE</v>
          </cell>
          <cell r="H4073" t="str">
            <v>NONE</v>
          </cell>
          <cell r="O4073" t="str">
            <v>open</v>
          </cell>
          <cell r="R4073">
            <v>41649</v>
          </cell>
          <cell r="S4073" t="str">
            <v>mateikia</v>
          </cell>
          <cell r="U4073" t="str">
            <v xml:space="preserve">Office is in need of replacement of tiles and painting. </v>
          </cell>
          <cell r="V4073" t="str">
            <v>Southbridge St. Worcester, MA 01608</v>
          </cell>
          <cell r="W4073" t="str">
            <v xml:space="preserve">  </v>
          </cell>
          <cell r="X4073" t="str">
            <v>Facilities Mgmt</v>
          </cell>
          <cell r="Y4073" t="str">
            <v>37005310E</v>
          </cell>
          <cell r="Z4073" t="str">
            <v>MAE1000 - MA Electric Distribution PC</v>
          </cell>
          <cell r="AA4073" t="str">
            <v>NONE</v>
          </cell>
          <cell r="AB4073" t="str">
            <v>SERVICE BLDG-939 SOUTHBRIDGE STREET</v>
          </cell>
          <cell r="AC4073" t="str">
            <v>A1 C0 X0</v>
          </cell>
          <cell r="AE4073">
            <v>1</v>
          </cell>
          <cell r="AF4073" t="str">
            <v>1</v>
          </cell>
          <cell r="AG4073">
            <v>41649</v>
          </cell>
          <cell r="AH4073">
            <v>54000</v>
          </cell>
        </row>
        <row r="4074">
          <cell r="A4074" t="str">
            <v>C053192</v>
          </cell>
          <cell r="B4074">
            <v>5310</v>
          </cell>
          <cell r="C4074" t="str">
            <v>Distribution - NE South</v>
          </cell>
          <cell r="D4074" t="str">
            <v>Upgrade 5 Forge Prkwy, Franklin, MA</v>
          </cell>
          <cell r="E4074" t="str">
            <v>P_Electric Distribution Line MA</v>
          </cell>
          <cell r="G4074" t="str">
            <v>49</v>
          </cell>
          <cell r="H4074" t="str">
            <v>16</v>
          </cell>
          <cell r="I4074" t="str">
            <v>MONTALTO, CHRIS</v>
          </cell>
          <cell r="J4074" t="str">
            <v>Statutory/Regulatory</v>
          </cell>
          <cell r="K4074" t="str">
            <v>D_Non-REP LINE OTHER</v>
          </cell>
          <cell r="L4074" t="str">
            <v>New Business - Commercial</v>
          </cell>
          <cell r="M4074" t="str">
            <v>Specific</v>
          </cell>
          <cell r="O4074" t="str">
            <v>open</v>
          </cell>
          <cell r="R4074">
            <v>41652</v>
          </cell>
          <cell r="S4074" t="str">
            <v>muracoj</v>
          </cell>
          <cell r="T4074" t="str">
            <v>06/15/2014</v>
          </cell>
          <cell r="U4074" t="str">
            <v xml:space="preserve">Large Service upgrade Needed for a medical marijuana growing facility at 5 forge parkway in Franklin, MA.  2-1500 KVa Padmount Transformers and switch gear needed to provide servicde to the building.  Also Construction work needed on the street to ensure </v>
          </cell>
          <cell r="V4074" t="str">
            <v xml:space="preserve">  </v>
          </cell>
          <cell r="W4074" t="str">
            <v xml:space="preserve">  </v>
          </cell>
          <cell r="X4074" t="str">
            <v>Asset Owner-Dist</v>
          </cell>
          <cell r="Y4074" t="str">
            <v>44655310E</v>
          </cell>
          <cell r="Z4074" t="str">
            <v>MAE1000 - MA Electric Distribution PC</v>
          </cell>
          <cell r="AA4074" t="str">
            <v>NONE</v>
          </cell>
          <cell r="AB4074" t="str">
            <v>MASS PLANT - MA 5310 - MAE1000</v>
          </cell>
          <cell r="AC4074" t="str">
            <v>A1 C0 X0</v>
          </cell>
          <cell r="AE4074">
            <v>2</v>
          </cell>
          <cell r="AF4074" t="str">
            <v>2</v>
          </cell>
          <cell r="AG4074">
            <v>41717</v>
          </cell>
          <cell r="AH4074">
            <v>240000</v>
          </cell>
        </row>
        <row r="4075">
          <cell r="A4075" t="str">
            <v>C053203</v>
          </cell>
          <cell r="B4075">
            <v>5310</v>
          </cell>
          <cell r="C4075" t="str">
            <v>Distribution - NE North</v>
          </cell>
          <cell r="D4075" t="str">
            <v>New Srvc- 452-490 Main St, Malden</v>
          </cell>
          <cell r="E4075" t="str">
            <v>P_Electric Distribution Line MA</v>
          </cell>
          <cell r="G4075" t="str">
            <v>49</v>
          </cell>
          <cell r="H4075" t="str">
            <v>16</v>
          </cell>
          <cell r="I4075" t="str">
            <v>HALL, TIMOTHY</v>
          </cell>
          <cell r="J4075" t="str">
            <v>Statutory/Regulatory</v>
          </cell>
          <cell r="K4075" t="str">
            <v>D_Non-REP LINE OTHER</v>
          </cell>
          <cell r="L4075" t="str">
            <v>New Business - Commercial</v>
          </cell>
          <cell r="M4075" t="str">
            <v>Specific</v>
          </cell>
          <cell r="O4075" t="str">
            <v>open</v>
          </cell>
          <cell r="R4075">
            <v>41653</v>
          </cell>
          <cell r="S4075" t="str">
            <v>muracoj</v>
          </cell>
          <cell r="T4075" t="str">
            <v>06/01/2014</v>
          </cell>
          <cell r="U4075" t="str">
            <v>Install 6 ¿ 350 CU Primary 205¿ to SC, 342 Cu primary from SC to pad 115¿, 3-#2CU primary from SC to pad 3=30¿,Install PME#9 switchgear, 2-750kVA 120/208V transformers -- Est Cost is $150K, this request is for 15K preliminary design.  Full scope &amp; costs t</v>
          </cell>
          <cell r="V4075" t="str">
            <v>Sanction from $15K to $105K from Julie Spaziano. Document attached details on the justification and scope tab.</v>
          </cell>
          <cell r="W4075" t="str">
            <v xml:space="preserve">  </v>
          </cell>
          <cell r="X4075" t="str">
            <v>Asset Owner-Dist</v>
          </cell>
          <cell r="Y4075" t="str">
            <v>44655310E</v>
          </cell>
          <cell r="Z4075" t="str">
            <v>MAE1000 - MA Electric Distribution PC</v>
          </cell>
          <cell r="AA4075" t="str">
            <v>NONE</v>
          </cell>
          <cell r="AB4075" t="str">
            <v>MASS PLANT - MA 5310 - MAE1000</v>
          </cell>
          <cell r="AC4075" t="str">
            <v>A1 C0 X0</v>
          </cell>
          <cell r="AE4075">
            <v>2</v>
          </cell>
          <cell r="AF4075" t="str">
            <v>2</v>
          </cell>
          <cell r="AG4075">
            <v>41705</v>
          </cell>
          <cell r="AH4075">
            <v>105000</v>
          </cell>
        </row>
        <row r="4076">
          <cell r="A4076" t="str">
            <v>C053204</v>
          </cell>
          <cell r="B4076">
            <v>5310</v>
          </cell>
          <cell r="C4076" t="str">
            <v>Distribution - NE South</v>
          </cell>
          <cell r="D4076" t="str">
            <v>3ph ext end of Elm st, Bridgewater</v>
          </cell>
          <cell r="E4076" t="str">
            <v>P_Electric Distribution Line MA</v>
          </cell>
          <cell r="G4076" t="str">
            <v>49</v>
          </cell>
          <cell r="H4076" t="str">
            <v>16</v>
          </cell>
          <cell r="I4076" t="str">
            <v>MOKEY, MICHAEL</v>
          </cell>
          <cell r="J4076" t="str">
            <v>Statutory/Regulatory</v>
          </cell>
          <cell r="K4076" t="str">
            <v>D_Non-REP LINE OTHER</v>
          </cell>
          <cell r="L4076" t="str">
            <v>New Business - Commercial</v>
          </cell>
          <cell r="M4076" t="str">
            <v>Specific</v>
          </cell>
          <cell r="O4076" t="str">
            <v>open</v>
          </cell>
          <cell r="R4076">
            <v>41653</v>
          </cell>
          <cell r="S4076" t="str">
            <v>muracoj</v>
          </cell>
          <cell r="T4076" t="str">
            <v>07/01/2014</v>
          </cell>
          <cell r="U4076" t="str">
            <v>OHLE to bring 3PH service down to new businesses on Elm St in Bridgewater.-- Replacing 9 existing poles and installing 19 new poles.  Running 3PH from pole #29 down to 10 new businesses consisting of multi unit buildings, warehouses and a church. -- Est C</v>
          </cell>
          <cell r="V4076" t="str">
            <v>Sanction from $15K to $115K from Julie Spaziano. Document attached details on the justification and scope tab.</v>
          </cell>
          <cell r="W4076" t="str">
            <v xml:space="preserve">  </v>
          </cell>
          <cell r="X4076" t="str">
            <v>Asset Owner-Dist</v>
          </cell>
          <cell r="Y4076" t="str">
            <v>44655310E</v>
          </cell>
          <cell r="Z4076" t="str">
            <v>MAE1000 - MA Electric Distribution PC</v>
          </cell>
          <cell r="AA4076" t="str">
            <v>NONE</v>
          </cell>
          <cell r="AB4076" t="str">
            <v>MASS PLANT - MA 5310 - MAE1000</v>
          </cell>
          <cell r="AC4076" t="str">
            <v>A1 C0 X0</v>
          </cell>
          <cell r="AE4076">
            <v>2</v>
          </cell>
          <cell r="AF4076" t="str">
            <v>2</v>
          </cell>
          <cell r="AG4076">
            <v>41705</v>
          </cell>
          <cell r="AH4076">
            <v>115000</v>
          </cell>
        </row>
        <row r="4077">
          <cell r="A4077" t="str">
            <v>C053205</v>
          </cell>
          <cell r="B4077">
            <v>5310</v>
          </cell>
          <cell r="D4077" t="str">
            <v>DG Svc SunEdison Graftom MA-1462454</v>
          </cell>
          <cell r="E4077" t="str">
            <v>P_Electric Distribution Line MA</v>
          </cell>
          <cell r="G4077" t="str">
            <v>49</v>
          </cell>
          <cell r="H4077" t="str">
            <v>15</v>
          </cell>
          <cell r="J4077" t="str">
            <v>Statutory/Regulatory</v>
          </cell>
          <cell r="K4077" t="str">
            <v>D_Non-REP LINE OTHER</v>
          </cell>
          <cell r="L4077" t="str">
            <v>Distributed Generation</v>
          </cell>
          <cell r="M4077" t="str">
            <v>Specific</v>
          </cell>
          <cell r="O4077" t="str">
            <v>open</v>
          </cell>
          <cell r="R4077">
            <v>41653</v>
          </cell>
          <cell r="S4077" t="str">
            <v>teixei</v>
          </cell>
          <cell r="U4077" t="str">
            <v>Provide DG service to SunEdison Origination 1, LLC, 19 Yorkshire Drive, Grafton, MA (MA-14624542)</v>
          </cell>
          <cell r="V4077" t="str">
            <v xml:space="preserve">  </v>
          </cell>
          <cell r="W4077" t="str">
            <v xml:space="preserve">  </v>
          </cell>
          <cell r="X4077" t="str">
            <v>Asset Owner-Dist</v>
          </cell>
          <cell r="Y4077" t="str">
            <v>44655310E</v>
          </cell>
          <cell r="Z4077" t="str">
            <v>MAE1000 - MA Electric Distribution PC</v>
          </cell>
          <cell r="AA4077" t="str">
            <v>NONE</v>
          </cell>
          <cell r="AB4077" t="str">
            <v>MASS PLANT - MA 5310 - MAE1000</v>
          </cell>
          <cell r="AC4077" t="str">
            <v>A0 C0 X0</v>
          </cell>
          <cell r="AE4077">
            <v>1</v>
          </cell>
          <cell r="AF4077" t="str">
            <v>1</v>
          </cell>
          <cell r="AG4077">
            <v>41661</v>
          </cell>
          <cell r="AH4077">
            <v>184500</v>
          </cell>
        </row>
        <row r="4078">
          <cell r="A4078" t="str">
            <v>C053206</v>
          </cell>
          <cell r="B4078">
            <v>5310</v>
          </cell>
          <cell r="C4078" t="str">
            <v>Distribution - NE North</v>
          </cell>
          <cell r="D4078" t="str">
            <v>702W2 Conversion1_Athol Richmond Rd</v>
          </cell>
          <cell r="E4078" t="str">
            <v>P_Electric Distribution Line MA</v>
          </cell>
          <cell r="G4078" t="str">
            <v>27</v>
          </cell>
          <cell r="H4078" t="str">
            <v>11</v>
          </cell>
          <cell r="K4078" t="str">
            <v>D_Non-REP LINE OTHER</v>
          </cell>
          <cell r="L4078" t="str">
            <v>Reliability - Dist</v>
          </cell>
          <cell r="M4078" t="str">
            <v>Specific</v>
          </cell>
          <cell r="O4078" t="str">
            <v>open</v>
          </cell>
          <cell r="R4078">
            <v>41653</v>
          </cell>
          <cell r="S4078" t="str">
            <v>rambeh</v>
          </cell>
          <cell r="U4078" t="str">
            <v xml:space="preserve">Relocate Step-down transformer and covert approximatley 6 Miles </v>
          </cell>
          <cell r="V4078" t="str">
            <v xml:space="preserve">Relocate Step-down transformer and covert approximatley 6 Miles </v>
          </cell>
          <cell r="W4078" t="str">
            <v xml:space="preserve">  </v>
          </cell>
          <cell r="X4078" t="str">
            <v>Asset Owner-Dist</v>
          </cell>
          <cell r="Y4078" t="str">
            <v>44655310E</v>
          </cell>
          <cell r="Z4078" t="str">
            <v>MAE1000 - MA Electric Distribution PC</v>
          </cell>
          <cell r="AA4078" t="str">
            <v>NONE</v>
          </cell>
          <cell r="AB4078" t="str">
            <v>SUB #702 CHESTNUT HILL, ATHOL</v>
          </cell>
          <cell r="AC4078" t="str">
            <v>A1 C0 X0</v>
          </cell>
          <cell r="AE4078">
            <v>2</v>
          </cell>
          <cell r="AF4078" t="str">
            <v>2</v>
          </cell>
          <cell r="AG4078">
            <v>41661</v>
          </cell>
          <cell r="AH4078">
            <v>989956</v>
          </cell>
        </row>
        <row r="4079">
          <cell r="A4079" t="str">
            <v>C053224</v>
          </cell>
          <cell r="B4079">
            <v>5310</v>
          </cell>
          <cell r="D4079" t="str">
            <v>DG Svc to SunDur E. Bellingham MA</v>
          </cell>
          <cell r="E4079" t="str">
            <v>P_Electric Distribution Line MA</v>
          </cell>
          <cell r="G4079" t="str">
            <v>49</v>
          </cell>
          <cell r="H4079" t="str">
            <v>13</v>
          </cell>
          <cell r="J4079" t="str">
            <v>Statutory/Regulatory</v>
          </cell>
          <cell r="L4079" t="str">
            <v>Distributed Generation</v>
          </cell>
          <cell r="O4079" t="str">
            <v>open</v>
          </cell>
          <cell r="R4079">
            <v>41653</v>
          </cell>
          <cell r="S4079" t="str">
            <v>georgc</v>
          </cell>
          <cell r="U4079" t="str">
            <v>13.8kV dist service to SunDurance Energy, MA-15207655, 119 South Maple St, Bellingham MA</v>
          </cell>
          <cell r="V4079" t="str">
            <v>This DG site is a single site, totaling 2,340kW of PV Distributed Generation. This is a stand-alone Independent Power Producer (IPP). The site will connect to the 344W4 circuit which is fed from National Grid¿s Beaver Pond sub.</v>
          </cell>
          <cell r="W4079" t="str">
            <v xml:space="preserve">  </v>
          </cell>
          <cell r="X4079" t="str">
            <v>Asset Owner-Dist</v>
          </cell>
          <cell r="Y4079" t="str">
            <v>44655310E</v>
          </cell>
          <cell r="Z4079" t="str">
            <v>MAE1000 - MA Electric Distribution PC</v>
          </cell>
          <cell r="AA4079" t="str">
            <v>NONE</v>
          </cell>
          <cell r="AB4079" t="str">
            <v>MASS PLANT - MA 5310 - MAE1000</v>
          </cell>
          <cell r="AC4079" t="str">
            <v>A1 C0 X0</v>
          </cell>
          <cell r="AE4079">
            <v>1</v>
          </cell>
          <cell r="AF4079" t="str">
            <v>1</v>
          </cell>
          <cell r="AG4079">
            <v>41661</v>
          </cell>
          <cell r="AH4079">
            <v>100000</v>
          </cell>
        </row>
        <row r="4080">
          <cell r="A4080" t="str">
            <v>C053225</v>
          </cell>
          <cell r="B4080">
            <v>5310</v>
          </cell>
          <cell r="D4080" t="str">
            <v>DG Svc to Bluewave Nort, Norton MA</v>
          </cell>
          <cell r="E4080" t="str">
            <v>P_Electric Distribution Line MA</v>
          </cell>
          <cell r="G4080" t="str">
            <v>49</v>
          </cell>
          <cell r="H4080" t="str">
            <v>19</v>
          </cell>
          <cell r="J4080" t="str">
            <v>Statutory/Regulatory</v>
          </cell>
          <cell r="L4080" t="str">
            <v>Distributed Generation</v>
          </cell>
          <cell r="O4080" t="str">
            <v>initiated</v>
          </cell>
          <cell r="R4080">
            <v>41653</v>
          </cell>
          <cell r="S4080" t="str">
            <v>georgc</v>
          </cell>
          <cell r="U4080" t="str">
            <v>13kV dist service to Bluewave Norton, MA-14187629, 0 Fairlee Lane, Norton MA</v>
          </cell>
          <cell r="V4080" t="str">
            <v>This DG site is a single site, Independent Power Producer (IPP), totaling 3,000kW of PV Distributed Generation. The site will connect to the 92W79 circuit which is fed from National Grid¿s Easton sub.</v>
          </cell>
          <cell r="W4080" t="str">
            <v xml:space="preserve">  </v>
          </cell>
          <cell r="X4080" t="str">
            <v>Asset Owner-Dist</v>
          </cell>
          <cell r="Y4080" t="str">
            <v>44655310E</v>
          </cell>
          <cell r="Z4080" t="str">
            <v>MAE1000 - MA Electric Distribution PC</v>
          </cell>
          <cell r="AA4080" t="str">
            <v>NONE</v>
          </cell>
          <cell r="AB4080" t="str">
            <v>MASS PLANT - MA 5310 - MAE1000</v>
          </cell>
          <cell r="AC4080" t="str">
            <v>A0 C0 X0</v>
          </cell>
          <cell r="AE4080">
            <v>0</v>
          </cell>
        </row>
        <row r="4081">
          <cell r="A4081" t="str">
            <v>C053244</v>
          </cell>
          <cell r="B4081">
            <v>5310</v>
          </cell>
          <cell r="C4081" t="str">
            <v>Distribution - NE North</v>
          </cell>
          <cell r="D4081" t="str">
            <v>DOT #606075 - Ashworth Dr, Oxford</v>
          </cell>
          <cell r="E4081" t="str">
            <v>P_Electric Distribution Line MA</v>
          </cell>
          <cell r="G4081" t="str">
            <v>49</v>
          </cell>
          <cell r="H4081" t="str">
            <v>13</v>
          </cell>
          <cell r="I4081" t="str">
            <v>WYMAN, ANNE</v>
          </cell>
          <cell r="J4081" t="str">
            <v>Damage/Failure</v>
          </cell>
          <cell r="K4081" t="str">
            <v>D_Non-REP LINE OTHER</v>
          </cell>
          <cell r="L4081" t="str">
            <v>Damage/Failure</v>
          </cell>
          <cell r="M4081" t="str">
            <v>Specific</v>
          </cell>
          <cell r="O4081" t="str">
            <v>open</v>
          </cell>
          <cell r="R4081">
            <v>41654</v>
          </cell>
          <cell r="S4081" t="str">
            <v>wymana</v>
          </cell>
          <cell r="U4081" t="str">
            <v>DOT#606075 - Replace failed conduit in Ashworth Drive Bridge over I-90 in Oxford.  Not reimbursable.</v>
          </cell>
          <cell r="V4081" t="str">
            <v>Replacing failing conduit while State is doing bridge work.</v>
          </cell>
          <cell r="W4081" t="str">
            <v xml:space="preserve">  </v>
          </cell>
          <cell r="X4081" t="str">
            <v>Program Management</v>
          </cell>
          <cell r="Y4081" t="str">
            <v>60105310E</v>
          </cell>
          <cell r="Z4081" t="str">
            <v>MAE1000 - MA Electric Distribution PC</v>
          </cell>
          <cell r="AA4081" t="str">
            <v>NONE</v>
          </cell>
          <cell r="AB4081" t="str">
            <v>MASS PLANT - MA 5310 - MAE1000</v>
          </cell>
          <cell r="AC4081" t="str">
            <v>A1 C0 X0</v>
          </cell>
          <cell r="AE4081">
            <v>1</v>
          </cell>
          <cell r="AF4081" t="str">
            <v>1</v>
          </cell>
          <cell r="AG4081">
            <v>41676</v>
          </cell>
          <cell r="AH4081">
            <v>10000</v>
          </cell>
        </row>
        <row r="4082">
          <cell r="A4082" t="str">
            <v>C053245</v>
          </cell>
          <cell r="B4082">
            <v>5310</v>
          </cell>
          <cell r="D4082" t="str">
            <v>Melrose Frame Relay Circuit</v>
          </cell>
          <cell r="E4082" t="str">
            <v>P_Electric Transmission Sub MA</v>
          </cell>
          <cell r="G4082" t="str">
            <v>NONE</v>
          </cell>
          <cell r="H4082" t="str">
            <v>NONE</v>
          </cell>
          <cell r="O4082" t="str">
            <v>cancelled</v>
          </cell>
          <cell r="R4082">
            <v>41654</v>
          </cell>
          <cell r="S4082" t="str">
            <v>duarte</v>
          </cell>
          <cell r="U4082" t="str">
            <v>Verizon will discontinue all Frame Relay Circuits to National Grid by the end of December 2014.  The Frame Relay Circuit provides communication to the RTU.   This project will provide wireless communication at Melrose to provide communication to the RTU a</v>
          </cell>
          <cell r="V4082" t="str">
            <v>Verizon will discontinue all Frame Relay Circuits to National Grid by the end of December 2014.  The Frame Relay Circuit provides communication to the RTU.   This project will provide wireless communication at Melrose to provide communication to the RTU a</v>
          </cell>
          <cell r="W4082" t="str">
            <v xml:space="preserve">  </v>
          </cell>
          <cell r="X4082" t="str">
            <v>Asset Owner-Trans</v>
          </cell>
          <cell r="Y4082" t="str">
            <v>44605310T</v>
          </cell>
          <cell r="Z4082" t="str">
            <v>FRT5000 - FR Transmission Profit Center</v>
          </cell>
          <cell r="AA4082" t="str">
            <v>NONE</v>
          </cell>
          <cell r="AB4082" t="str">
            <v>#1819 FDR 115KV MIDWAY SUB - FLOREN</v>
          </cell>
          <cell r="AE4082">
            <v>0</v>
          </cell>
          <cell r="AK4082">
            <v>41654</v>
          </cell>
        </row>
        <row r="4083">
          <cell r="A4083" t="str">
            <v>C053248</v>
          </cell>
          <cell r="B4083">
            <v>5310</v>
          </cell>
          <cell r="D4083" t="str">
            <v>Melrose Frame Relay Circuit</v>
          </cell>
          <cell r="E4083" t="str">
            <v>P_Electric Distribution Sub MA</v>
          </cell>
          <cell r="G4083" t="str">
            <v>49</v>
          </cell>
          <cell r="H4083" t="str">
            <v>18</v>
          </cell>
          <cell r="I4083" t="str">
            <v>DUARTE,EILEEN</v>
          </cell>
          <cell r="J4083" t="str">
            <v>Asset Condition</v>
          </cell>
          <cell r="K4083" t="str">
            <v>D_Non-REP SUB OTHER</v>
          </cell>
          <cell r="L4083" t="str">
            <v>Asset Replacement</v>
          </cell>
          <cell r="M4083" t="str">
            <v>Specific</v>
          </cell>
          <cell r="N4083" t="str">
            <v>EMS Expansion</v>
          </cell>
          <cell r="O4083" t="str">
            <v>open</v>
          </cell>
          <cell r="R4083">
            <v>41654</v>
          </cell>
          <cell r="S4083" t="str">
            <v>duarte</v>
          </cell>
          <cell r="T4083" t="str">
            <v>12/1/2014</v>
          </cell>
          <cell r="U4083" t="str">
            <v>Verizon will discontinue the Frame Relay Circuit at Melrose #25 substation by December 2014. The Frame Relay Circuit provides communication to the RTU. This project will implement a wireless communication solution.</v>
          </cell>
          <cell r="V4083" t="str">
            <v>Verizon will discontinue the Frame Relay Circuit at Melrose #25 substation by December 2014. The Frame Relay Circuit provides communication to the RTU. This project will implement a wireless communication solution.</v>
          </cell>
          <cell r="W4083" t="str">
            <v xml:space="preserve">  </v>
          </cell>
          <cell r="X4083" t="str">
            <v>Asset Owner-Dist</v>
          </cell>
          <cell r="Y4083" t="str">
            <v>44655310E</v>
          </cell>
          <cell r="Z4083" t="str">
            <v>MAE1000 - MA Electric Distribution PC</v>
          </cell>
          <cell r="AA4083" t="str">
            <v>NONE</v>
          </cell>
          <cell r="AB4083" t="str">
            <v>SUB #25 MELROSE - HOWARD STREET, ME</v>
          </cell>
          <cell r="AC4083" t="str">
            <v>A1 C0 X0</v>
          </cell>
          <cell r="AE4083">
            <v>1</v>
          </cell>
          <cell r="AF4083" t="str">
            <v>1</v>
          </cell>
          <cell r="AG4083">
            <v>41661</v>
          </cell>
          <cell r="AH4083">
            <v>46000</v>
          </cell>
        </row>
        <row r="4084">
          <cell r="A4084" t="str">
            <v>C053270</v>
          </cell>
          <cell r="B4084">
            <v>5310</v>
          </cell>
          <cell r="D4084" t="str">
            <v>DG line PalmerMA Blue Wave Bapti</v>
          </cell>
          <cell r="E4084" t="str">
            <v>P_Electric Distribution Line MA</v>
          </cell>
          <cell r="G4084" t="str">
            <v>NONE</v>
          </cell>
          <cell r="H4084" t="str">
            <v>NONE</v>
          </cell>
          <cell r="J4084" t="str">
            <v>Statutory/Regulatory</v>
          </cell>
          <cell r="L4084" t="str">
            <v>Distributed Generation</v>
          </cell>
          <cell r="O4084" t="str">
            <v>open</v>
          </cell>
          <cell r="R4084">
            <v>41656</v>
          </cell>
          <cell r="S4084" t="str">
            <v>cleary</v>
          </cell>
          <cell r="U4084" t="str">
            <v>Distb  line work for 3.8 MW PV  DG on Baptist Hill Rd Palmer MA _x000D_
DG job# MA 12832756</v>
          </cell>
          <cell r="V4084" t="str">
            <v xml:space="preserve">  </v>
          </cell>
          <cell r="W4084" t="str">
            <v xml:space="preserve">  </v>
          </cell>
          <cell r="X4084" t="str">
            <v>Asset Owner-Dist</v>
          </cell>
          <cell r="Y4084" t="str">
            <v>44655310H</v>
          </cell>
          <cell r="Z4084" t="str">
            <v>MAE1000 - MA Electric Distribution PC</v>
          </cell>
          <cell r="AA4084" t="str">
            <v>NONE</v>
          </cell>
          <cell r="AB4084" t="str">
            <v>MASS PLANT - MA 5310 - MAE1000</v>
          </cell>
          <cell r="AC4084" t="str">
            <v>A1 C0 X0</v>
          </cell>
          <cell r="AE4084">
            <v>2</v>
          </cell>
          <cell r="AF4084" t="str">
            <v>2</v>
          </cell>
          <cell r="AG4084">
            <v>41661</v>
          </cell>
          <cell r="AH4084">
            <v>936000</v>
          </cell>
        </row>
        <row r="4085">
          <cell r="A4085" t="str">
            <v>C053283</v>
          </cell>
          <cell r="B4085">
            <v>5310</v>
          </cell>
          <cell r="D4085" t="str">
            <v>DG Svc SubEd Grafton MA-14371028</v>
          </cell>
          <cell r="E4085" t="str">
            <v>P_Electric Distribution Line MA</v>
          </cell>
          <cell r="G4085" t="str">
            <v>49</v>
          </cell>
          <cell r="H4085" t="str">
            <v>19</v>
          </cell>
          <cell r="J4085" t="str">
            <v>Statutory/Regulatory</v>
          </cell>
          <cell r="K4085" t="str">
            <v>D_Non-REP LINE OTHER</v>
          </cell>
          <cell r="L4085" t="str">
            <v>Distributed Generation</v>
          </cell>
          <cell r="M4085" t="str">
            <v>Specific</v>
          </cell>
          <cell r="O4085" t="str">
            <v>open</v>
          </cell>
          <cell r="R4085">
            <v>41656</v>
          </cell>
          <cell r="S4085" t="str">
            <v>teixei</v>
          </cell>
          <cell r="U4085" t="str">
            <v>Distributed Generation Service to SunEdison , Tufts University, Willard St., Grafton, MA (MA-14371028)</v>
          </cell>
          <cell r="V4085" t="str">
            <v>There is an associated NEP Substation project for work at Millbury #4 sub (C053285). MECo work at Millbury #4 will be performed under a blanket project.</v>
          </cell>
          <cell r="W4085" t="str">
            <v xml:space="preserve">  </v>
          </cell>
          <cell r="X4085" t="str">
            <v>Asset Owner-Dist</v>
          </cell>
          <cell r="Y4085" t="str">
            <v>44655310E</v>
          </cell>
          <cell r="Z4085" t="str">
            <v>MAE1000 - MA Electric Distribution PC</v>
          </cell>
          <cell r="AA4085" t="str">
            <v>NONE</v>
          </cell>
          <cell r="AB4085" t="str">
            <v>MASS PLANT - MA 5310 - MAE1000</v>
          </cell>
          <cell r="AC4085" t="str">
            <v>A1 C0 X0</v>
          </cell>
          <cell r="AE4085">
            <v>1</v>
          </cell>
          <cell r="AF4085" t="str">
            <v>1</v>
          </cell>
          <cell r="AG4085">
            <v>41661</v>
          </cell>
          <cell r="AH4085">
            <v>77500</v>
          </cell>
        </row>
        <row r="4086">
          <cell r="A4086" t="str">
            <v>C053364</v>
          </cell>
          <cell r="B4086">
            <v>5310</v>
          </cell>
          <cell r="C4086" t="str">
            <v>Distribution - NE North</v>
          </cell>
          <cell r="D4086" t="str">
            <v>80 unit cmplx - Florence St, Malden</v>
          </cell>
          <cell r="E4086" t="str">
            <v>P_Electric Distribution Line MA</v>
          </cell>
          <cell r="G4086" t="str">
            <v>49</v>
          </cell>
          <cell r="H4086" t="str">
            <v>16</v>
          </cell>
          <cell r="J4086" t="str">
            <v>Statutory/Regulatory</v>
          </cell>
          <cell r="K4086" t="str">
            <v>D_Non-REP LINE OTHER</v>
          </cell>
          <cell r="L4086" t="str">
            <v>New Business - Commercial</v>
          </cell>
          <cell r="M4086" t="str">
            <v>Specific</v>
          </cell>
          <cell r="O4086" t="str">
            <v>open</v>
          </cell>
          <cell r="R4086">
            <v>41661</v>
          </cell>
          <cell r="S4086" t="str">
            <v>muracoj</v>
          </cell>
          <cell r="T4086" t="str">
            <v>01/31/2014</v>
          </cell>
          <cell r="U4086" t="str">
            <v xml:space="preserve">New commercial service for 39 Florence St., Malden for 80 unit apartment complex- Install new transformer, switchgear, and primary cable for 277/480V,  3000 amp service -  Est Cost is $125K, this request is for 15K preliminary design.  Full scope &amp; costs </v>
          </cell>
          <cell r="V4086" t="str">
            <v xml:space="preserve">  </v>
          </cell>
          <cell r="W4086" t="str">
            <v xml:space="preserve">  </v>
          </cell>
          <cell r="X4086" t="str">
            <v>Asset Owner-Dist</v>
          </cell>
          <cell r="Y4086" t="str">
            <v>44655310E</v>
          </cell>
          <cell r="Z4086" t="str">
            <v>MAE1000 - MA Electric Distribution PC</v>
          </cell>
          <cell r="AA4086" t="str">
            <v>NONE</v>
          </cell>
          <cell r="AB4086" t="str">
            <v>MASS PLANT - MA 5310 - MAE1000</v>
          </cell>
          <cell r="AC4086" t="str">
            <v>A0 C0 X0</v>
          </cell>
          <cell r="AE4086">
            <v>1</v>
          </cell>
          <cell r="AF4086" t="str">
            <v>1</v>
          </cell>
          <cell r="AG4086">
            <v>41661</v>
          </cell>
          <cell r="AH4086">
            <v>15000</v>
          </cell>
        </row>
        <row r="4087">
          <cell r="A4087" t="str">
            <v>C053366</v>
          </cell>
          <cell r="B4087">
            <v>5310</v>
          </cell>
          <cell r="C4087" t="str">
            <v>Distribution - NE North</v>
          </cell>
          <cell r="D4087" t="str">
            <v>DOT #602202 - Amesbury, Route 1</v>
          </cell>
          <cell r="E4087" t="str">
            <v>P_Electric Distribution Line MA</v>
          </cell>
          <cell r="G4087" t="str">
            <v>49</v>
          </cell>
          <cell r="H4087" t="str">
            <v>12</v>
          </cell>
          <cell r="I4087" t="str">
            <v>WYMAN, ANNE</v>
          </cell>
          <cell r="J4087" t="str">
            <v>Statutory/Regulatory</v>
          </cell>
          <cell r="K4087" t="str">
            <v>D_Non-REP LINE OTHER</v>
          </cell>
          <cell r="L4087" t="str">
            <v>Public Requirements</v>
          </cell>
          <cell r="M4087" t="str">
            <v>Specific</v>
          </cell>
          <cell r="O4087" t="str">
            <v>open</v>
          </cell>
          <cell r="R4087">
            <v>41661</v>
          </cell>
          <cell r="S4087" t="str">
            <v>wymana</v>
          </cell>
          <cell r="U4087" t="str">
            <v>Pre-engineering related to MHD#602202 - Lafayette Road (Route 1) Rebuild in Amesbury.  This project is 50% reimbursable.</v>
          </cell>
          <cell r="V4087" t="str">
            <v xml:space="preserve">  </v>
          </cell>
          <cell r="W4087" t="str">
            <v xml:space="preserve">  </v>
          </cell>
          <cell r="X4087" t="str">
            <v>Program Management</v>
          </cell>
          <cell r="Y4087" t="str">
            <v>60105310E</v>
          </cell>
          <cell r="Z4087" t="str">
            <v>MAE1000 - MA Electric Distribution PC</v>
          </cell>
          <cell r="AA4087" t="str">
            <v>NONE</v>
          </cell>
          <cell r="AB4087" t="str">
            <v>MASS PLANT - MA 5310 - MAE1000</v>
          </cell>
          <cell r="AC4087" t="str">
            <v>A0 C0 X0</v>
          </cell>
          <cell r="AE4087">
            <v>1</v>
          </cell>
          <cell r="AF4087" t="str">
            <v>1</v>
          </cell>
          <cell r="AG4087">
            <v>41661</v>
          </cell>
          <cell r="AH4087">
            <v>10000</v>
          </cell>
        </row>
        <row r="4088">
          <cell r="A4088" t="str">
            <v>C053367</v>
          </cell>
          <cell r="B4088">
            <v>5310</v>
          </cell>
          <cell r="D4088" t="str">
            <v>Milford-Add new 336W5 Feeder</v>
          </cell>
          <cell r="E4088" t="str">
            <v>P_Electric Distribution Line MA</v>
          </cell>
          <cell r="G4088" t="str">
            <v>NONE</v>
          </cell>
          <cell r="H4088" t="str">
            <v>&lt;Select a value&gt;</v>
          </cell>
          <cell r="O4088" t="str">
            <v>initiated</v>
          </cell>
          <cell r="R4088">
            <v>41661</v>
          </cell>
          <cell r="S4088" t="str">
            <v>thomp</v>
          </cell>
          <cell r="U4088" t="str">
            <v>Add new Rocky Hill feeder 336W5 underground from substation to Beaver St. Ext.  Then OH to upper Beaver St.  Xfer upper Beaver St load from 336W2 to new 336W5.  Xfer entire Depot St. Sub feeder 335W2 to the new 336W5.</v>
          </cell>
          <cell r="V4088" t="str">
            <v xml:space="preserve">  </v>
          </cell>
          <cell r="W4088" t="str">
            <v xml:space="preserve">  </v>
          </cell>
          <cell r="X4088" t="str">
            <v>Dist Design-NE South</v>
          </cell>
          <cell r="Y4088" t="str">
            <v>41255310E</v>
          </cell>
          <cell r="Z4088" t="str">
            <v>MAE1000 - MA Electric Distribution PC</v>
          </cell>
          <cell r="AA4088" t="str">
            <v>NONE</v>
          </cell>
          <cell r="AB4088" t="str">
            <v>MASS PLANT - MA 5310 - MAE1000</v>
          </cell>
          <cell r="AC4088" t="str">
            <v>A0 C0 X0</v>
          </cell>
          <cell r="AE4088">
            <v>0</v>
          </cell>
        </row>
        <row r="4089">
          <cell r="A4089" t="str">
            <v>C053368</v>
          </cell>
          <cell r="B4089">
            <v>5310</v>
          </cell>
          <cell r="D4089" t="str">
            <v>Milford-Add New 336W6 Feeder</v>
          </cell>
          <cell r="E4089" t="str">
            <v>P_Electric Distribution Line MA</v>
          </cell>
          <cell r="G4089" t="str">
            <v>NONE</v>
          </cell>
          <cell r="H4089" t="str">
            <v>&lt;Select a value&gt;</v>
          </cell>
          <cell r="O4089" t="str">
            <v>initiated</v>
          </cell>
          <cell r="R4089">
            <v>41661</v>
          </cell>
          <cell r="S4089" t="str">
            <v>thomp</v>
          </cell>
          <cell r="U4089" t="str">
            <v>Add new Rocky Hill Sub feeder 336W6 from substation to approx P18 E MAin St.  Transfer the entire 335W5 feeder load to the new 336W6</v>
          </cell>
          <cell r="V4089" t="str">
            <v xml:space="preserve">  </v>
          </cell>
          <cell r="W4089" t="str">
            <v xml:space="preserve">  </v>
          </cell>
          <cell r="X4089" t="str">
            <v>Dist Design-NE South</v>
          </cell>
          <cell r="Y4089" t="str">
            <v>41255310E</v>
          </cell>
          <cell r="Z4089" t="str">
            <v>MAE1000 - MA Electric Distribution PC</v>
          </cell>
          <cell r="AA4089" t="str">
            <v>NONE</v>
          </cell>
          <cell r="AB4089" t="str">
            <v>MASS PLANT - MA 5310 - MAE1000</v>
          </cell>
          <cell r="AC4089" t="str">
            <v>A0 C0 X0</v>
          </cell>
          <cell r="AE4089">
            <v>0</v>
          </cell>
        </row>
        <row r="4090">
          <cell r="A4090" t="str">
            <v>C053370</v>
          </cell>
          <cell r="B4090">
            <v>5310</v>
          </cell>
          <cell r="D4090" t="str">
            <v>Salem 1 - 1T Circuit Breaker Repla</v>
          </cell>
          <cell r="E4090" t="str">
            <v>P_Electric Distribution Sub MA</v>
          </cell>
          <cell r="G4090" t="str">
            <v>49</v>
          </cell>
          <cell r="H4090" t="str">
            <v>13</v>
          </cell>
          <cell r="I4090" t="str">
            <v>DUARTE,EILEEN</v>
          </cell>
          <cell r="J4090" t="str">
            <v>Damage/Failure</v>
          </cell>
          <cell r="K4090" t="str">
            <v>D_Non-REP SUB OTHER</v>
          </cell>
          <cell r="L4090" t="str">
            <v>Damage/Failure</v>
          </cell>
          <cell r="M4090" t="str">
            <v>Specific</v>
          </cell>
          <cell r="N4090" t="str">
            <v>Breaker Replacements</v>
          </cell>
          <cell r="O4090" t="str">
            <v>open</v>
          </cell>
          <cell r="R4090">
            <v>41661</v>
          </cell>
          <cell r="S4090" t="str">
            <v>duarte</v>
          </cell>
          <cell r="T4090" t="str">
            <v>1/12/2014</v>
          </cell>
          <cell r="U4090" t="str">
            <v>The 1T breaker failed to trip and caused a customer outage.  This is a damage failure project to replace the breaker due to poor mechanism and contact wipe results out of range.</v>
          </cell>
          <cell r="V4090" t="str">
            <v>he 1T breaker failed to trip and caused a customer outage.  This is a damage failure project to replace the breaker due to poor mechanism and contact wipe results out of range.</v>
          </cell>
          <cell r="W4090" t="str">
            <v xml:space="preserve">  </v>
          </cell>
          <cell r="X4090" t="str">
            <v>Asset Owner-Dist</v>
          </cell>
          <cell r="Y4090" t="str">
            <v>44655310H</v>
          </cell>
          <cell r="Z4090" t="str">
            <v>MAE1000 - MA Electric Distribution PC</v>
          </cell>
          <cell r="AA4090" t="str">
            <v>NONE</v>
          </cell>
          <cell r="AB4090" t="str">
            <v>SUB #1 SALEM - PEABODY STREET, SALE</v>
          </cell>
          <cell r="AC4090" t="str">
            <v>A1 C0 X0</v>
          </cell>
          <cell r="AE4090">
            <v>2</v>
          </cell>
          <cell r="AF4090" t="str">
            <v>2</v>
          </cell>
          <cell r="AG4090">
            <v>41667</v>
          </cell>
          <cell r="AH4090">
            <v>157509.5</v>
          </cell>
        </row>
        <row r="4091">
          <cell r="A4091" t="str">
            <v>C053424</v>
          </cell>
          <cell r="B4091">
            <v>5310</v>
          </cell>
          <cell r="C4091" t="str">
            <v>Distribution - NE South</v>
          </cell>
          <cell r="D4091" t="str">
            <v>Upgrade to Old City Hall - Quincy</v>
          </cell>
          <cell r="E4091" t="str">
            <v>P_Electric Distribution Line MA</v>
          </cell>
          <cell r="G4091" t="str">
            <v>49</v>
          </cell>
          <cell r="H4091" t="str">
            <v>16</v>
          </cell>
          <cell r="J4091" t="str">
            <v>Statutory/Regulatory</v>
          </cell>
          <cell r="K4091" t="str">
            <v>D_Non-REP LINE OTHER</v>
          </cell>
          <cell r="L4091" t="str">
            <v>New Business - Commercial</v>
          </cell>
          <cell r="M4091" t="str">
            <v>Specific</v>
          </cell>
          <cell r="O4091" t="str">
            <v>open</v>
          </cell>
          <cell r="R4091">
            <v>41663</v>
          </cell>
          <cell r="S4091" t="str">
            <v>muracoj</v>
          </cell>
          <cell r="T4091" t="str">
            <v>06/15/2014</v>
          </cell>
          <cell r="U4091" t="str">
            <v>Service Upgrade to Old City Hall in Quincy, MA.  - Install 300 kva pad mount transformer, switchgear/manhole work, 2 sets 560 feet primary, meter supply complex metering.  Civil work required.  --Est Cost is $120, this request is for 15K preliminary desig</v>
          </cell>
          <cell r="V4091" t="str">
            <v xml:space="preserve">  </v>
          </cell>
          <cell r="W4091" t="str">
            <v xml:space="preserve">  </v>
          </cell>
          <cell r="X4091" t="str">
            <v>Asset Owner-Dist</v>
          </cell>
          <cell r="Y4091" t="str">
            <v>44655310E</v>
          </cell>
          <cell r="Z4091" t="str">
            <v>MAE1000 - MA Electric Distribution PC</v>
          </cell>
          <cell r="AA4091" t="str">
            <v>NONE</v>
          </cell>
          <cell r="AB4091" t="str">
            <v>MASS PLANT - MA 5310 - MAE1000</v>
          </cell>
          <cell r="AC4091" t="str">
            <v>A1 C0 X0</v>
          </cell>
          <cell r="AE4091">
            <v>1</v>
          </cell>
          <cell r="AF4091" t="str">
            <v>1</v>
          </cell>
          <cell r="AG4091">
            <v>41667</v>
          </cell>
          <cell r="AH4091">
            <v>15000</v>
          </cell>
        </row>
        <row r="4092">
          <cell r="A4092" t="str">
            <v>C053425</v>
          </cell>
          <cell r="B4092">
            <v>5310</v>
          </cell>
          <cell r="D4092" t="str">
            <v>NADM14_Replace Compressor</v>
          </cell>
          <cell r="E4092" t="str">
            <v>P_FAC Electric Capital MA</v>
          </cell>
          <cell r="G4092" t="str">
            <v>NONE</v>
          </cell>
          <cell r="H4092" t="str">
            <v>NONE</v>
          </cell>
          <cell r="O4092" t="str">
            <v>open</v>
          </cell>
          <cell r="R4092">
            <v>41663</v>
          </cell>
          <cell r="S4092" t="str">
            <v>mateikia</v>
          </cell>
          <cell r="U4092" t="str">
            <v>Replacement of bad compressor on the Lennow Split system #2</v>
          </cell>
          <cell r="V4092" t="str">
            <v>Brown St., North Adams, MA 01247</v>
          </cell>
          <cell r="W4092" t="str">
            <v xml:space="preserve">  </v>
          </cell>
          <cell r="X4092" t="str">
            <v>Facilities Mgmt</v>
          </cell>
          <cell r="Y4092" t="str">
            <v>37005310E</v>
          </cell>
          <cell r="Z4092" t="str">
            <v>MAE1000 - MA Electric Distribution PC</v>
          </cell>
          <cell r="AA4092" t="str">
            <v>NONE</v>
          </cell>
          <cell r="AB4092" t="str">
            <v xml:space="preserve">SERVICE BLDG - BROWN STREET, NORTH </v>
          </cell>
          <cell r="AC4092" t="str">
            <v>A1 C0 X0</v>
          </cell>
          <cell r="AE4092">
            <v>2</v>
          </cell>
          <cell r="AF4092" t="str">
            <v>2</v>
          </cell>
          <cell r="AG4092">
            <v>41695</v>
          </cell>
          <cell r="AH4092">
            <v>10801</v>
          </cell>
        </row>
        <row r="4093">
          <cell r="A4093" t="str">
            <v>C053527</v>
          </cell>
          <cell r="B4093">
            <v>5310</v>
          </cell>
          <cell r="C4093" t="str">
            <v>Distribution - NE South</v>
          </cell>
          <cell r="D4093" t="str">
            <v>Franklin Sub 341W1 Line extention</v>
          </cell>
          <cell r="E4093" t="str">
            <v>P_Electric Distribution Line MA</v>
          </cell>
          <cell r="G4093" t="str">
            <v>49</v>
          </cell>
          <cell r="H4093" t="str">
            <v>13</v>
          </cell>
          <cell r="I4093" t="str">
            <v>WILLIAMS, JOHN</v>
          </cell>
          <cell r="J4093" t="str">
            <v>System Capacity &amp; Performance</v>
          </cell>
          <cell r="K4093" t="str">
            <v>D_REP-Engineering Reliability Review</v>
          </cell>
          <cell r="L4093" t="str">
            <v>Reliability - Dist</v>
          </cell>
          <cell r="N4093" t="str">
            <v>HUF/Feeder Health Review</v>
          </cell>
          <cell r="O4093" t="str">
            <v>open</v>
          </cell>
          <cell r="R4093">
            <v>41668</v>
          </cell>
          <cell r="S4093" t="str">
            <v>willij</v>
          </cell>
          <cell r="T4093" t="str">
            <v>06/01/2014</v>
          </cell>
          <cell r="U4093" t="str">
            <v>Franklin Substation _Circuit 341W1_2014 Summer load relief_ 3 phase line extension on Green St in Franklin MA</v>
          </cell>
          <cell r="V4093" t="str">
            <v xml:space="preserve">  </v>
          </cell>
          <cell r="W4093" t="str">
            <v xml:space="preserve">  </v>
          </cell>
          <cell r="X4093" t="str">
            <v>Asset Owner-Dist</v>
          </cell>
          <cell r="Y4093" t="str">
            <v>44655310E</v>
          </cell>
          <cell r="Z4093" t="str">
            <v>MAE1000 - MA Electric Distribution PC</v>
          </cell>
          <cell r="AA4093" t="str">
            <v>NONE</v>
          </cell>
          <cell r="AB4093" t="str">
            <v>MASS PLANT - MA 5310 - MAE1000</v>
          </cell>
          <cell r="AC4093" t="str">
            <v>A1 C0 X0</v>
          </cell>
          <cell r="AE4093">
            <v>2</v>
          </cell>
          <cell r="AF4093" t="str">
            <v>2</v>
          </cell>
          <cell r="AG4093">
            <v>41676</v>
          </cell>
          <cell r="AH4093">
            <v>335000</v>
          </cell>
        </row>
        <row r="4094">
          <cell r="A4094" t="str">
            <v>C053545</v>
          </cell>
          <cell r="B4094">
            <v>5310</v>
          </cell>
          <cell r="D4094" t="str">
            <v xml:space="preserve">Uxbridge #321 Breaker Replacement </v>
          </cell>
          <cell r="E4094" t="str">
            <v>P_Electric Distribution Sub MA</v>
          </cell>
          <cell r="G4094" t="str">
            <v>39</v>
          </cell>
          <cell r="H4094" t="str">
            <v>24</v>
          </cell>
          <cell r="I4094" t="str">
            <v>DUARTE,EILEEN</v>
          </cell>
          <cell r="J4094" t="str">
            <v>Asset Condition</v>
          </cell>
          <cell r="K4094" t="str">
            <v>D_Non-REP SUB OTHER</v>
          </cell>
          <cell r="L4094" t="str">
            <v>Asset Replacement</v>
          </cell>
          <cell r="M4094" t="str">
            <v>Specific</v>
          </cell>
          <cell r="N4094" t="str">
            <v>Breaker Replacements</v>
          </cell>
          <cell r="O4094" t="str">
            <v>initiated</v>
          </cell>
          <cell r="R4094">
            <v>41669</v>
          </cell>
          <cell r="S4094" t="str">
            <v>fowlec</v>
          </cell>
          <cell r="T4094" t="str">
            <v>03/31/2017</v>
          </cell>
          <cell r="U4094" t="str">
            <v>This project is a Circuit Breaker Replacement project under the circuit breaker replacement program. The old 13.8kV yard will be retired and the new 13.8kV yard will be expanded.</v>
          </cell>
          <cell r="V4094" t="str">
            <v>This project is a Circuit Breaker Replacement project under the circuit breaker replacement program. The old 13.8kV yard will be retired and the new 13.8kV yard will be expanded.</v>
          </cell>
          <cell r="W4094" t="str">
            <v xml:space="preserve">  </v>
          </cell>
          <cell r="X4094" t="str">
            <v>Asset Owner-Dist</v>
          </cell>
          <cell r="Y4094" t="str">
            <v>44655310E</v>
          </cell>
          <cell r="Z4094" t="str">
            <v>MAE1000 - MA Electric Distribution PC</v>
          </cell>
          <cell r="AA4094" t="str">
            <v>NONE</v>
          </cell>
          <cell r="AB4094" t="str">
            <v>SUB #321 UXBRIDGE, UXBRIDGE</v>
          </cell>
          <cell r="AC4094" t="str">
            <v>A0 C0 X0</v>
          </cell>
          <cell r="AE4094">
            <v>0</v>
          </cell>
        </row>
        <row r="4095">
          <cell r="A4095" t="str">
            <v>C053546</v>
          </cell>
          <cell r="B4095">
            <v>5310</v>
          </cell>
          <cell r="D4095" t="str">
            <v>NAND14_Warehouse Door Replacement</v>
          </cell>
          <cell r="E4095" t="str">
            <v>P_FAC Electric Capital MA</v>
          </cell>
          <cell r="G4095" t="str">
            <v>NONE</v>
          </cell>
          <cell r="H4095" t="str">
            <v>NONE</v>
          </cell>
          <cell r="O4095" t="str">
            <v>open</v>
          </cell>
          <cell r="R4095">
            <v>41669</v>
          </cell>
          <cell r="S4095" t="str">
            <v>mateikia</v>
          </cell>
          <cell r="U4095" t="str">
            <v>Replace two warehouse doors.</v>
          </cell>
          <cell r="V4095" t="str">
            <v>1101 Turnpike St North Andover, MA 01845</v>
          </cell>
          <cell r="W4095" t="str">
            <v xml:space="preserve">  </v>
          </cell>
          <cell r="X4095" t="str">
            <v>Facilities Mgmt</v>
          </cell>
          <cell r="Y4095" t="str">
            <v>37005310E</v>
          </cell>
          <cell r="Z4095" t="str">
            <v>MAE1000 - MA Electric Distribution PC</v>
          </cell>
          <cell r="AA4095" t="str">
            <v>NONE</v>
          </cell>
          <cell r="AB4095" t="str">
            <v>DISTRICT OFFICE</v>
          </cell>
          <cell r="AC4095" t="str">
            <v>A1 C0 X0</v>
          </cell>
          <cell r="AE4095">
            <v>1</v>
          </cell>
          <cell r="AF4095" t="str">
            <v>1</v>
          </cell>
          <cell r="AG4095">
            <v>41674</v>
          </cell>
          <cell r="AH4095">
            <v>7500</v>
          </cell>
        </row>
        <row r="4096">
          <cell r="A4096" t="str">
            <v>C053583</v>
          </cell>
          <cell r="B4096">
            <v>5310</v>
          </cell>
          <cell r="C4096" t="str">
            <v>Distribution - NE South</v>
          </cell>
          <cell r="D4096" t="str">
            <v>Foxb-Add new feeder getaway</v>
          </cell>
          <cell r="E4096" t="str">
            <v>P_Electric Distribution Line MA</v>
          </cell>
          <cell r="G4096" t="str">
            <v>46</v>
          </cell>
          <cell r="H4096" t="str">
            <v>27</v>
          </cell>
          <cell r="I4096" t="str">
            <v xml:space="preserve"> Blanket</v>
          </cell>
          <cell r="J4096" t="str">
            <v>System Capacity &amp; Performance</v>
          </cell>
          <cell r="K4096" t="str">
            <v>D_Non-REP LINE OTHER</v>
          </cell>
          <cell r="L4096" t="str">
            <v>Load Relief</v>
          </cell>
          <cell r="M4096" t="str">
            <v>Blanket</v>
          </cell>
          <cell r="N4096" t="str">
            <v>System Capacity &amp; Performance</v>
          </cell>
          <cell r="O4096" t="str">
            <v>open</v>
          </cell>
          <cell r="R4096">
            <v>41670</v>
          </cell>
          <cell r="S4096" t="str">
            <v>thomp</v>
          </cell>
          <cell r="T4096" t="str">
            <v>3/01/2016</v>
          </cell>
          <cell r="U4096" t="str">
            <v>Add distribution feeder getaway and feeder tie for new second feeder at Foxboro #1 Sub</v>
          </cell>
          <cell r="V4096" t="str">
            <v>Change from earlier plan to re-use retired feeder position requires a distribution line project to charge the feeder exit costs.</v>
          </cell>
          <cell r="W4096" t="str">
            <v xml:space="preserve">  </v>
          </cell>
          <cell r="X4096" t="str">
            <v>Dist Design-NE South</v>
          </cell>
          <cell r="Y4096" t="str">
            <v>41255310E</v>
          </cell>
          <cell r="Z4096" t="str">
            <v>MAE1000 - MA Electric Distribution PC</v>
          </cell>
          <cell r="AA4096" t="str">
            <v>31-Jan-14</v>
          </cell>
          <cell r="AB4096" t="str">
            <v>MASS PLANT - MA 5310 - MAE1000</v>
          </cell>
          <cell r="AC4096" t="str">
            <v>A0 C0 X0</v>
          </cell>
          <cell r="AE4096">
            <v>1</v>
          </cell>
          <cell r="AF4096" t="str">
            <v>1</v>
          </cell>
          <cell r="AG4096">
            <v>41676</v>
          </cell>
          <cell r="AH4096">
            <v>34200</v>
          </cell>
        </row>
        <row r="4097">
          <cell r="A4097" t="str">
            <v>C053586</v>
          </cell>
          <cell r="B4097">
            <v>5310</v>
          </cell>
          <cell r="C4097" t="str">
            <v>Distribution - NE North</v>
          </cell>
          <cell r="D4097" t="str">
            <v>New Apt - 39 FLORENCE St, Malden</v>
          </cell>
          <cell r="E4097" t="str">
            <v>P_Electric Distribution Line MA</v>
          </cell>
          <cell r="G4097" t="str">
            <v>49</v>
          </cell>
          <cell r="H4097" t="str">
            <v>16</v>
          </cell>
          <cell r="J4097" t="str">
            <v>Statutory/Regulatory</v>
          </cell>
          <cell r="K4097" t="str">
            <v>D_Non-REP LINE OTHER</v>
          </cell>
          <cell r="L4097" t="str">
            <v>New Business - Commercial</v>
          </cell>
          <cell r="M4097" t="str">
            <v>Specific</v>
          </cell>
          <cell r="O4097" t="str">
            <v>open</v>
          </cell>
          <cell r="R4097">
            <v>41670</v>
          </cell>
          <cell r="S4097" t="str">
            <v>muracoj</v>
          </cell>
          <cell r="T4097" t="str">
            <v>04/15/2014</v>
          </cell>
          <cell r="U4097" t="str">
            <v>New service to a new apartment building, 3000 amp / 120/208V -- Civil crew to install +/- 250¿ of UG primary to a new manhole.  Install +/- 75¿ of primary to new switchgear, install +- 25¿ of primary to new pad mounted transformer, connect service, instal</v>
          </cell>
          <cell r="V4097" t="str">
            <v xml:space="preserve">  </v>
          </cell>
          <cell r="W4097" t="str">
            <v xml:space="preserve">  </v>
          </cell>
          <cell r="X4097" t="str">
            <v>Asset Owner-Dist</v>
          </cell>
          <cell r="Y4097" t="str">
            <v>44655310E</v>
          </cell>
          <cell r="Z4097" t="str">
            <v>MAE1000 - MA Electric Distribution PC</v>
          </cell>
          <cell r="AA4097" t="str">
            <v>NONE</v>
          </cell>
          <cell r="AB4097" t="str">
            <v>MASS PLANT - MA 5310 - MAE1000</v>
          </cell>
          <cell r="AC4097" t="str">
            <v>A1 C0 X0</v>
          </cell>
          <cell r="AE4097">
            <v>1</v>
          </cell>
          <cell r="AF4097" t="str">
            <v>1</v>
          </cell>
          <cell r="AG4097">
            <v>41676</v>
          </cell>
          <cell r="AH4097">
            <v>15000</v>
          </cell>
        </row>
        <row r="4098">
          <cell r="A4098" t="str">
            <v>C053623</v>
          </cell>
          <cell r="B4098">
            <v>5310</v>
          </cell>
          <cell r="D4098" t="str">
            <v>NAND14_Water Heater Replacement</v>
          </cell>
          <cell r="E4098" t="str">
            <v>P_FAC Electric Capital MA</v>
          </cell>
          <cell r="G4098" t="str">
            <v>NONE</v>
          </cell>
          <cell r="H4098" t="str">
            <v>NONE</v>
          </cell>
          <cell r="O4098" t="str">
            <v>open</v>
          </cell>
          <cell r="R4098">
            <v>41674</v>
          </cell>
          <cell r="S4098" t="str">
            <v>mateikia</v>
          </cell>
          <cell r="U4098" t="str">
            <v xml:space="preserve">Water heater needed to be replaced. </v>
          </cell>
          <cell r="V4098" t="str">
            <v>1101 Turnpike St. North Andover, MA 01845</v>
          </cell>
          <cell r="W4098" t="str">
            <v xml:space="preserve">  </v>
          </cell>
          <cell r="X4098" t="str">
            <v>Facilities Mgmt</v>
          </cell>
          <cell r="Y4098" t="str">
            <v>37005310E</v>
          </cell>
          <cell r="Z4098" t="str">
            <v>MAE1000 - MA Electric Distribution PC</v>
          </cell>
          <cell r="AA4098" t="str">
            <v>NONE</v>
          </cell>
          <cell r="AB4098" t="str">
            <v>DISTRICT OFFICE</v>
          </cell>
          <cell r="AC4098" t="str">
            <v>A1 C0 X0</v>
          </cell>
          <cell r="AE4098">
            <v>1</v>
          </cell>
          <cell r="AF4098" t="str">
            <v>1</v>
          </cell>
          <cell r="AG4098">
            <v>41674</v>
          </cell>
          <cell r="AH4098">
            <v>6931</v>
          </cell>
        </row>
        <row r="4099">
          <cell r="A4099" t="str">
            <v>C053624</v>
          </cell>
          <cell r="B4099">
            <v>5310</v>
          </cell>
          <cell r="D4099" t="str">
            <v>MALE14_Lighting Upgrade</v>
          </cell>
          <cell r="E4099" t="str">
            <v>P_FAC Electric Capital MA</v>
          </cell>
          <cell r="G4099" t="str">
            <v>NONE</v>
          </cell>
          <cell r="H4099" t="str">
            <v>NONE</v>
          </cell>
          <cell r="O4099" t="str">
            <v>open</v>
          </cell>
          <cell r="R4099">
            <v>41674</v>
          </cell>
          <cell r="S4099" t="str">
            <v>mateikia</v>
          </cell>
          <cell r="U4099" t="str">
            <v xml:space="preserve">Replace 176 old lighting fixtures in the following rooms: meter shop, fleet areas, warehouse, garages. </v>
          </cell>
          <cell r="V4099" t="str">
            <v>170 Medford St. Malden, MA 02148</v>
          </cell>
          <cell r="W4099" t="str">
            <v xml:space="preserve">  </v>
          </cell>
          <cell r="X4099" t="str">
            <v>Facilities Mgmt</v>
          </cell>
          <cell r="Y4099" t="str">
            <v>37005310E</v>
          </cell>
          <cell r="Z4099" t="str">
            <v>MAE1000 - MA Electric Distribution PC</v>
          </cell>
          <cell r="AA4099" t="str">
            <v>NONE</v>
          </cell>
          <cell r="AB4099" t="str">
            <v>SERVICE BLDG-170 MEDFORD STREET, MA</v>
          </cell>
          <cell r="AC4099" t="str">
            <v>A1 C0 X0</v>
          </cell>
          <cell r="AE4099">
            <v>1</v>
          </cell>
          <cell r="AF4099" t="str">
            <v>1</v>
          </cell>
          <cell r="AG4099">
            <v>41674</v>
          </cell>
          <cell r="AH4099">
            <v>18960</v>
          </cell>
        </row>
        <row r="4100">
          <cell r="A4100" t="str">
            <v>C053663</v>
          </cell>
          <cell r="B4100">
            <v>5320</v>
          </cell>
          <cell r="C4100" t="str">
            <v>Distribution - NE South</v>
          </cell>
          <cell r="D4100" t="str">
            <v>IRURD Deer Run</v>
          </cell>
          <cell r="E4100" t="str">
            <v>P_Electric Distribution Line MA</v>
          </cell>
          <cell r="G4100" t="str">
            <v>36</v>
          </cell>
          <cell r="H4100" t="str">
            <v>17</v>
          </cell>
          <cell r="I4100" t="str">
            <v>CERULLI, JOHN</v>
          </cell>
          <cell r="J4100" t="str">
            <v>Asset Condition</v>
          </cell>
          <cell r="K4100" t="str">
            <v>D_REP-URD Cable Replacements</v>
          </cell>
          <cell r="L4100" t="str">
            <v>Asset Replacement</v>
          </cell>
          <cell r="M4100" t="str">
            <v>Specific</v>
          </cell>
          <cell r="N4100" t="str">
            <v>UG Cable Replacements</v>
          </cell>
          <cell r="O4100" t="str">
            <v>open</v>
          </cell>
          <cell r="R4100">
            <v>41679</v>
          </cell>
          <cell r="S4100" t="str">
            <v>cerulj</v>
          </cell>
          <cell r="U4100" t="str">
            <v>Replace 600' of URD cable that could not be injected at Deer Run URD on Nantucket MA, and inject 3400' of cable on Millbrook Road on Nantucket and replace cable that can not be injected.</v>
          </cell>
          <cell r="V4100" t="str">
            <v xml:space="preserve">  </v>
          </cell>
          <cell r="W4100" t="str">
            <v xml:space="preserve">  </v>
          </cell>
          <cell r="X4100" t="str">
            <v>Asset Owner-Dist</v>
          </cell>
          <cell r="Y4100" t="str">
            <v>44655320E</v>
          </cell>
          <cell r="Z4100" t="str">
            <v>MAE1000 - MA Electric Distribution PC</v>
          </cell>
          <cell r="AA4100" t="str">
            <v>NONE</v>
          </cell>
          <cell r="AB4100" t="str">
            <v>MASS PLANT - MA 5320 - MAE1000</v>
          </cell>
          <cell r="AC4100" t="str">
            <v>A0 C0 X0</v>
          </cell>
          <cell r="AE4100">
            <v>1</v>
          </cell>
          <cell r="AF4100" t="str">
            <v>1</v>
          </cell>
          <cell r="AG4100">
            <v>41683</v>
          </cell>
          <cell r="AH4100">
            <v>500000</v>
          </cell>
        </row>
        <row r="4101">
          <cell r="A4101" t="str">
            <v>C053664</v>
          </cell>
          <cell r="B4101">
            <v>5320</v>
          </cell>
          <cell r="D4101" t="str">
            <v>IRURD Milestone Crossing</v>
          </cell>
          <cell r="E4101" t="str">
            <v>P_Electric Distribution Line MA</v>
          </cell>
          <cell r="G4101" t="str">
            <v>36</v>
          </cell>
          <cell r="H4101" t="str">
            <v>17</v>
          </cell>
          <cell r="I4101" t="str">
            <v>CERULLI, JOHN</v>
          </cell>
          <cell r="J4101" t="str">
            <v>Asset Condition</v>
          </cell>
          <cell r="K4101" t="str">
            <v>D_REP-URD Cable Replacements</v>
          </cell>
          <cell r="L4101" t="str">
            <v>Asset Replacement</v>
          </cell>
          <cell r="M4101" t="str">
            <v>Specific</v>
          </cell>
          <cell r="O4101" t="str">
            <v>open</v>
          </cell>
          <cell r="R4101">
            <v>41679</v>
          </cell>
          <cell r="S4101" t="str">
            <v>cerulj</v>
          </cell>
          <cell r="U4101" t="str">
            <v>Inject 6300' of direct buried URD cable and replace cable that can not be injected at Milestone Crossing URD in Nantucket, MA.</v>
          </cell>
          <cell r="V4101" t="str">
            <v xml:space="preserve">  </v>
          </cell>
          <cell r="W4101" t="str">
            <v xml:space="preserve">  </v>
          </cell>
          <cell r="X4101" t="str">
            <v>Asset Owner-Dist</v>
          </cell>
          <cell r="Y4101" t="str">
            <v>44655320E</v>
          </cell>
          <cell r="Z4101" t="str">
            <v>MAE1000 - MA Electric Distribution PC</v>
          </cell>
          <cell r="AA4101" t="str">
            <v>NONE</v>
          </cell>
          <cell r="AB4101" t="str">
            <v>MASS PLANT - MA 5320 - MAE1000</v>
          </cell>
          <cell r="AC4101" t="str">
            <v>A0 C0 X0</v>
          </cell>
          <cell r="AE4101">
            <v>1</v>
          </cell>
          <cell r="AF4101" t="str">
            <v>1</v>
          </cell>
          <cell r="AG4101">
            <v>41683</v>
          </cell>
          <cell r="AH4101">
            <v>510000</v>
          </cell>
        </row>
        <row r="4102">
          <cell r="A4102" t="str">
            <v>C053665</v>
          </cell>
          <cell r="B4102">
            <v>5310</v>
          </cell>
          <cell r="D4102" t="str">
            <v>MA Dot Billing for Closed Projects</v>
          </cell>
          <cell r="E4102" t="str">
            <v>P_Electric Distribution Line MA</v>
          </cell>
          <cell r="G4102" t="str">
            <v>49</v>
          </cell>
          <cell r="H4102" t="str">
            <v>&lt;Select a value&gt;</v>
          </cell>
          <cell r="I4102" t="str">
            <v>LAROSA, LAUREL</v>
          </cell>
          <cell r="J4102" t="str">
            <v>Customer &amp; Public Requirements/Requests</v>
          </cell>
          <cell r="L4102" t="str">
            <v>Public Requirements</v>
          </cell>
          <cell r="M4102" t="str">
            <v>Specific</v>
          </cell>
          <cell r="O4102" t="str">
            <v>open</v>
          </cell>
          <cell r="R4102">
            <v>41680</v>
          </cell>
          <cell r="S4102" t="str">
            <v>diconz</v>
          </cell>
          <cell r="U4102" t="str">
            <v>MA Dot Billing for Closed Projects - to be used where projects requiring billing were closed down yet bill needs to be processed. Minor additions will be used to reduce the cost of the asset.</v>
          </cell>
          <cell r="V4102" t="str">
            <v xml:space="preserve">  </v>
          </cell>
          <cell r="W4102" t="str">
            <v xml:space="preserve">  </v>
          </cell>
          <cell r="X4102" t="str">
            <v>Program Management</v>
          </cell>
          <cell r="Y4102" t="str">
            <v>60105310E</v>
          </cell>
          <cell r="Z4102" t="str">
            <v>MAE1000 - MA Electric Distribution PC</v>
          </cell>
          <cell r="AA4102" t="str">
            <v>NONE</v>
          </cell>
          <cell r="AB4102" t="str">
            <v>MASS PLANT - MA 5310 - MAE1000</v>
          </cell>
          <cell r="AC4102" t="str">
            <v>A1 C0 X0</v>
          </cell>
          <cell r="AE4102">
            <v>1</v>
          </cell>
          <cell r="AF4102" t="str">
            <v>1</v>
          </cell>
          <cell r="AG4102">
            <v>41683</v>
          </cell>
          <cell r="AH4102">
            <v>100000</v>
          </cell>
        </row>
        <row r="4103">
          <cell r="A4103" t="str">
            <v>C053685</v>
          </cell>
          <cell r="B4103">
            <v>5310</v>
          </cell>
          <cell r="C4103" t="str">
            <v>Distribution - NE North</v>
          </cell>
          <cell r="D4103" t="str">
            <v>E Beverly51 34kV for 115/34TRRepl</v>
          </cell>
          <cell r="E4103" t="str">
            <v>P_Electric Distribution Sub MA</v>
          </cell>
          <cell r="G4103" t="str">
            <v>28</v>
          </cell>
          <cell r="H4103" t="str">
            <v>23</v>
          </cell>
          <cell r="I4103" t="str">
            <v>PERICOLA, STEVEN</v>
          </cell>
          <cell r="K4103" t="str">
            <v>D_Non-REP SUB OTHER</v>
          </cell>
          <cell r="L4103" t="str">
            <v>Asset Replacement</v>
          </cell>
          <cell r="M4103" t="str">
            <v>Specific</v>
          </cell>
          <cell r="N4103" t="str">
            <v>System Capacity &amp; Performance</v>
          </cell>
          <cell r="O4103" t="str">
            <v>initiated</v>
          </cell>
          <cell r="R4103">
            <v>41680</v>
          </cell>
          <cell r="S4103" t="str">
            <v>perico</v>
          </cell>
          <cell r="U4103" t="str">
            <v>34Kv work associated with T10 T20 transforme replacement</v>
          </cell>
          <cell r="V4103" t="str">
            <v xml:space="preserve">  </v>
          </cell>
          <cell r="W4103" t="str">
            <v xml:space="preserve">  </v>
          </cell>
          <cell r="X4103" t="str">
            <v>Asset Owner-Dist</v>
          </cell>
          <cell r="Y4103" t="str">
            <v>44655310E</v>
          </cell>
          <cell r="Z4103" t="str">
            <v>MAE1000 - MA Electric Distribution PC</v>
          </cell>
          <cell r="AA4103" t="str">
            <v>NONE</v>
          </cell>
          <cell r="AB4103" t="str">
            <v>SUB #51 EAST BEVERLY - COLE STREET,</v>
          </cell>
          <cell r="AC4103" t="str">
            <v>A0 C0 X0</v>
          </cell>
          <cell r="AE4103">
            <v>0</v>
          </cell>
        </row>
        <row r="4104">
          <cell r="A4104" t="str">
            <v>C053687</v>
          </cell>
          <cell r="B4104">
            <v>5310</v>
          </cell>
          <cell r="D4104" t="str">
            <v>BRK15_Creat Crew Room</v>
          </cell>
          <cell r="E4104" t="str">
            <v>P_FAC Electric Capital MA</v>
          </cell>
          <cell r="G4104" t="str">
            <v>NONE</v>
          </cell>
          <cell r="H4104" t="str">
            <v>NONE</v>
          </cell>
          <cell r="O4104" t="str">
            <v>open</v>
          </cell>
          <cell r="R4104">
            <v>41680</v>
          </cell>
          <cell r="S4104" t="str">
            <v>mateikia</v>
          </cell>
          <cell r="U4104" t="str">
            <v>Wall removal to create space for 65 person day room. Removal of existing cubes to create two conference rooms adjacent to storm rooms.</v>
          </cell>
          <cell r="V4104" t="str">
            <v>161 Mulberry St. Brockton, MA 02301</v>
          </cell>
          <cell r="W4104" t="str">
            <v xml:space="preserve">  </v>
          </cell>
          <cell r="X4104" t="str">
            <v>Facilities Mgmt</v>
          </cell>
          <cell r="Y4104" t="str">
            <v>37005310E</v>
          </cell>
          <cell r="Z4104" t="str">
            <v>MAE1000 - MA Electric Distribution PC</v>
          </cell>
          <cell r="AA4104" t="str">
            <v>NONE</v>
          </cell>
          <cell r="AB4104" t="str">
            <v>MULBERRY STREET OPERATIONS BUILDING</v>
          </cell>
          <cell r="AC4104" t="str">
            <v>A1 C0 X0</v>
          </cell>
          <cell r="AE4104">
            <v>1</v>
          </cell>
          <cell r="AF4104" t="str">
            <v>1</v>
          </cell>
          <cell r="AG4104">
            <v>41680</v>
          </cell>
          <cell r="AH4104">
            <v>74500</v>
          </cell>
        </row>
        <row r="4105">
          <cell r="A4105" t="str">
            <v>C053689</v>
          </cell>
          <cell r="B4105">
            <v>5310</v>
          </cell>
          <cell r="C4105" t="str">
            <v>Distribution - NE South</v>
          </cell>
          <cell r="D4105" t="str">
            <v>MHD604589 Norton:Plain StCanoeRiver</v>
          </cell>
          <cell r="E4105" t="str">
            <v>P_Electric Distribution Line MA</v>
          </cell>
          <cell r="G4105" t="str">
            <v>49</v>
          </cell>
          <cell r="H4105" t="str">
            <v>15</v>
          </cell>
          <cell r="I4105" t="str">
            <v>CAPOBIANCO, THOMAS</v>
          </cell>
          <cell r="J4105" t="str">
            <v>Statutory/Regulatory</v>
          </cell>
          <cell r="K4105" t="str">
            <v>D_Non-REP LINE OTHER</v>
          </cell>
          <cell r="L4105" t="str">
            <v>Public Requirements</v>
          </cell>
          <cell r="M4105" t="str">
            <v>Specific</v>
          </cell>
          <cell r="O4105" t="str">
            <v>open</v>
          </cell>
          <cell r="R4105">
            <v>41680</v>
          </cell>
          <cell r="S4105" t="str">
            <v>capobi</v>
          </cell>
          <cell r="U4105" t="str">
            <v>Mass DOT is rebuilding a bridge over this river.  There are approx 4 poles impacted by proposed bridge work.  Ad date 1/27/14.</v>
          </cell>
          <cell r="V4105" t="str">
            <v xml:space="preserve">  </v>
          </cell>
          <cell r="W4105" t="str">
            <v xml:space="preserve">  </v>
          </cell>
          <cell r="X4105" t="str">
            <v>Div Ops-NE Electric</v>
          </cell>
          <cell r="Y4105" t="str">
            <v>75005310E</v>
          </cell>
          <cell r="Z4105" t="str">
            <v>MAE1000 - MA Electric Distribution PC</v>
          </cell>
          <cell r="AA4105" t="str">
            <v>10-Feb-14</v>
          </cell>
          <cell r="AB4105" t="str">
            <v>MASS PLANT - MA 5310 - MAE1000</v>
          </cell>
          <cell r="AC4105" t="str">
            <v>A1 C0 X0</v>
          </cell>
          <cell r="AE4105">
            <v>1</v>
          </cell>
          <cell r="AF4105" t="str">
            <v>1</v>
          </cell>
          <cell r="AG4105">
            <v>41683</v>
          </cell>
          <cell r="AH4105">
            <v>100000</v>
          </cell>
        </row>
        <row r="4106">
          <cell r="A4106" t="str">
            <v>C053703</v>
          </cell>
          <cell r="B4106">
            <v>5310</v>
          </cell>
          <cell r="C4106" t="str">
            <v>Distribution - NE South</v>
          </cell>
          <cell r="D4106" t="str">
            <v xml:space="preserve">MHD602602Hanover:Rt 53(WashingtonS </v>
          </cell>
          <cell r="E4106" t="str">
            <v>P_Electric Distribution Line MA</v>
          </cell>
          <cell r="G4106" t="str">
            <v>49</v>
          </cell>
          <cell r="H4106" t="str">
            <v>15</v>
          </cell>
          <cell r="I4106" t="str">
            <v>CAPOBIANCO, THOMAS</v>
          </cell>
          <cell r="J4106" t="str">
            <v>Statutory/Regulatory</v>
          </cell>
          <cell r="K4106" t="str">
            <v>D_Non-REP LINE OTHER</v>
          </cell>
          <cell r="L4106" t="str">
            <v>Public Requirements</v>
          </cell>
          <cell r="M4106" t="str">
            <v>Specific</v>
          </cell>
          <cell r="O4106" t="str">
            <v>open</v>
          </cell>
          <cell r="R4106">
            <v>41680</v>
          </cell>
          <cell r="S4106" t="str">
            <v>capobi</v>
          </cell>
          <cell r="U4106" t="str">
            <v xml:space="preserve">MHD # 602602 Hanover: Route 53 (Washington Street) </v>
          </cell>
          <cell r="V4106" t="str">
            <v>MA DOT has submitted a plan for improving Route 53 (Washington St.) in Hanover between Webster St. (Rt. 123) and the Rt. 3 off-ramps (approximately 2,000¿) by means of re-surfacing and reconstructing with some road widening.  In order to accommodate the r</v>
          </cell>
          <cell r="W4106" t="str">
            <v xml:space="preserve">  </v>
          </cell>
          <cell r="X4106" t="str">
            <v>Div Ops-NE Electric</v>
          </cell>
          <cell r="Y4106" t="str">
            <v>75005310E</v>
          </cell>
          <cell r="Z4106" t="str">
            <v>MAE1000 - MA Electric Distribution PC</v>
          </cell>
          <cell r="AA4106" t="str">
            <v>NONE</v>
          </cell>
          <cell r="AB4106" t="str">
            <v>MASS PLANT - MA 5310 - MAE1000</v>
          </cell>
          <cell r="AC4106" t="str">
            <v>A2 C0 X0</v>
          </cell>
          <cell r="AE4106">
            <v>1</v>
          </cell>
          <cell r="AF4106" t="str">
            <v>1</v>
          </cell>
          <cell r="AG4106">
            <v>41691</v>
          </cell>
          <cell r="AH4106">
            <v>100000</v>
          </cell>
        </row>
        <row r="4107">
          <cell r="A4107" t="str">
            <v>C053724</v>
          </cell>
          <cell r="B4107">
            <v>5310</v>
          </cell>
          <cell r="D4107" t="str">
            <v>WOR14_Air Station Compressor</v>
          </cell>
          <cell r="E4107" t="str">
            <v>P_FAC Electric Capital MA</v>
          </cell>
          <cell r="G4107" t="str">
            <v>NONE</v>
          </cell>
          <cell r="H4107" t="str">
            <v>NONE</v>
          </cell>
          <cell r="O4107" t="str">
            <v>open</v>
          </cell>
          <cell r="R4107">
            <v>41680</v>
          </cell>
          <cell r="S4107" t="str">
            <v>mateikia</v>
          </cell>
          <cell r="U4107" t="str">
            <v xml:space="preserve">Replacement of the old air station with a new one. </v>
          </cell>
          <cell r="V4107" t="str">
            <v>939 Southbridge St. Worcester, MA 01608</v>
          </cell>
          <cell r="W4107" t="str">
            <v xml:space="preserve">  </v>
          </cell>
          <cell r="X4107" t="str">
            <v>Facilities Mgmt</v>
          </cell>
          <cell r="Y4107" t="str">
            <v>37005310E</v>
          </cell>
          <cell r="Z4107" t="str">
            <v>MAE1000 - MA Electric Distribution PC</v>
          </cell>
          <cell r="AA4107" t="str">
            <v>NONE</v>
          </cell>
          <cell r="AB4107" t="str">
            <v>SERVICE BLDG-939 SOUTHBRIDGE STREET</v>
          </cell>
          <cell r="AC4107" t="str">
            <v>A1 C0 X0</v>
          </cell>
          <cell r="AE4107">
            <v>1</v>
          </cell>
          <cell r="AF4107" t="str">
            <v>1</v>
          </cell>
          <cell r="AG4107">
            <v>41683</v>
          </cell>
          <cell r="AH4107">
            <v>12424</v>
          </cell>
        </row>
        <row r="4108">
          <cell r="A4108" t="str">
            <v>C053725</v>
          </cell>
          <cell r="B4108">
            <v>5310</v>
          </cell>
          <cell r="C4108" t="str">
            <v>Distribution - NE North</v>
          </cell>
          <cell r="D4108" t="str">
            <v>701J1 P3 thru P10 Athol St. Recond.</v>
          </cell>
          <cell r="E4108" t="str">
            <v>P_Electric Distribution Line MA</v>
          </cell>
          <cell r="G4108" t="str">
            <v>49</v>
          </cell>
          <cell r="H4108" t="str">
            <v>11</v>
          </cell>
          <cell r="I4108" t="str">
            <v>RAMBERAN, HEERAN</v>
          </cell>
          <cell r="K4108" t="str">
            <v>D_Non-REP LINE OTHER</v>
          </cell>
          <cell r="L4108" t="str">
            <v>Asset Replacement</v>
          </cell>
          <cell r="M4108" t="str">
            <v>Specific</v>
          </cell>
          <cell r="O4108" t="str">
            <v>open</v>
          </cell>
          <cell r="R4108">
            <v>41680</v>
          </cell>
          <cell r="S4108" t="str">
            <v>rambeh</v>
          </cell>
          <cell r="U4108" t="str">
            <v xml:space="preserve">P3 thru P55 Athol St. Royalston MA: Reconductor approximately 2 miles of OW #4AL Bare with 1/0  TW AL. </v>
          </cell>
          <cell r="V4108" t="str">
            <v xml:space="preserve">P3 thru P55 Athol St. Royalston MA: Reconductor approximately 2 miles of OW #4AL Bare with 1/0  TW AL. </v>
          </cell>
          <cell r="W4108" t="str">
            <v xml:space="preserve">  </v>
          </cell>
          <cell r="X4108" t="str">
            <v>Asset Owner-Dist</v>
          </cell>
          <cell r="Y4108" t="str">
            <v>44655310H</v>
          </cell>
          <cell r="Z4108" t="str">
            <v>MAE1000 - MA Electric Distribution PC</v>
          </cell>
          <cell r="AA4108" t="str">
            <v>NONE</v>
          </cell>
          <cell r="AB4108" t="str">
            <v>SUB #702 CHESTNUT HILL, ATHOL</v>
          </cell>
          <cell r="AC4108" t="str">
            <v>A0 C0 X0</v>
          </cell>
          <cell r="AE4108">
            <v>2</v>
          </cell>
          <cell r="AF4108" t="str">
            <v>2</v>
          </cell>
          <cell r="AG4108">
            <v>41683</v>
          </cell>
          <cell r="AH4108">
            <v>516000</v>
          </cell>
        </row>
        <row r="4109">
          <cell r="A4109" t="str">
            <v>C053753</v>
          </cell>
          <cell r="B4109">
            <v>5310</v>
          </cell>
          <cell r="D4109" t="str">
            <v>Belmont OCB replacements</v>
          </cell>
          <cell r="E4109" t="str">
            <v>P_Electric Distribution Sub MA</v>
          </cell>
          <cell r="G4109" t="str">
            <v>NONE</v>
          </cell>
          <cell r="H4109" t="str">
            <v>NONE</v>
          </cell>
          <cell r="O4109" t="str">
            <v>initiated</v>
          </cell>
          <cell r="R4109">
            <v>41682</v>
          </cell>
          <cell r="S4109" t="str">
            <v>swides</v>
          </cell>
          <cell r="U4109" t="str">
            <v>Belmont Station oil circuit breaker's # 9801 &amp; 9802 replacemnt due to their asset condition</v>
          </cell>
          <cell r="V4109" t="str">
            <v xml:space="preserve">  </v>
          </cell>
          <cell r="W4109" t="str">
            <v xml:space="preserve">  </v>
          </cell>
          <cell r="X4109" t="str">
            <v>Asset Owner-Trans</v>
          </cell>
          <cell r="Y4109" t="str">
            <v>44605310E</v>
          </cell>
          <cell r="Z4109" t="str">
            <v>MAE1000 - MA Electric Distribution PC</v>
          </cell>
          <cell r="AA4109" t="str">
            <v>NONE</v>
          </cell>
          <cell r="AB4109" t="str">
            <v xml:space="preserve">SUB #98 BELMONT ST, BROCKTON  98BK </v>
          </cell>
          <cell r="AC4109" t="str">
            <v>A0 C0 X0</v>
          </cell>
          <cell r="AE4109">
            <v>0</v>
          </cell>
        </row>
        <row r="4110">
          <cell r="A4110" t="str">
            <v>C053766</v>
          </cell>
          <cell r="B4110">
            <v>5310</v>
          </cell>
          <cell r="D4110" t="str">
            <v>Scituate Transformer Replacement</v>
          </cell>
          <cell r="E4110" t="str">
            <v>P_Electric Distribution Sub MA</v>
          </cell>
          <cell r="G4110" t="str">
            <v>NONE</v>
          </cell>
          <cell r="H4110" t="str">
            <v>NONE</v>
          </cell>
          <cell r="O4110" t="str">
            <v>initiated</v>
          </cell>
          <cell r="R4110">
            <v>41682</v>
          </cell>
          <cell r="S4110" t="str">
            <v>swides</v>
          </cell>
          <cell r="U4110" t="str">
            <v>Replace transformer bank #915 at Scituate Station due to its asset condition</v>
          </cell>
          <cell r="V4110" t="str">
            <v xml:space="preserve">  </v>
          </cell>
          <cell r="W4110" t="str">
            <v xml:space="preserve">  </v>
          </cell>
          <cell r="X4110" t="str">
            <v>Asset Owner-Trans</v>
          </cell>
          <cell r="Y4110" t="str">
            <v>44605310E</v>
          </cell>
          <cell r="Z4110" t="str">
            <v>MAE1000 - MA Electric Distribution PC</v>
          </cell>
          <cell r="AA4110" t="str">
            <v>NONE</v>
          </cell>
          <cell r="AB4110" t="str">
            <v>SCITUATE SUB 915BK 14KV  115KV</v>
          </cell>
          <cell r="AC4110" t="str">
            <v>A0 C0 X0</v>
          </cell>
          <cell r="AE4110">
            <v>0</v>
          </cell>
        </row>
        <row r="4111">
          <cell r="A4111" t="str">
            <v>C053777</v>
          </cell>
          <cell r="B4111">
            <v>5310</v>
          </cell>
          <cell r="C4111" t="str">
            <v>Distribution - NE South</v>
          </cell>
          <cell r="D4111" t="str">
            <v>Enterprise Project UG - Brockton, M</v>
          </cell>
          <cell r="E4111" t="str">
            <v>P_Electric Distribution Line MA</v>
          </cell>
          <cell r="G4111" t="str">
            <v>49</v>
          </cell>
          <cell r="H4111" t="str">
            <v>16</v>
          </cell>
          <cell r="J4111" t="str">
            <v>Statutory/Regulatory</v>
          </cell>
          <cell r="K4111" t="str">
            <v>D_Non-REP LINE OTHER</v>
          </cell>
          <cell r="L4111" t="str">
            <v>New Business - Commercial</v>
          </cell>
          <cell r="M4111" t="str">
            <v>Specific</v>
          </cell>
          <cell r="O4111" t="str">
            <v>open</v>
          </cell>
          <cell r="R4111">
            <v>41682</v>
          </cell>
          <cell r="S4111" t="str">
            <v>muracoj</v>
          </cell>
          <cell r="T4111" t="str">
            <v>07/15/2014</v>
          </cell>
          <cell r="U4111" t="str">
            <v>Enterprise Project UG Commercial Development- New UG Service in Brockton Network UG Area.  -- PME9 Switchgear, 2 pad mount transformers and 1500 feet primary UG cable.  - Est Cost is $250K, this request is for 15K preliminary design.  Full scope &amp; costs t</v>
          </cell>
          <cell r="V4111" t="str">
            <v xml:space="preserve">  </v>
          </cell>
          <cell r="W4111" t="str">
            <v xml:space="preserve">  </v>
          </cell>
          <cell r="X4111" t="str">
            <v>Asset Owner-Dist</v>
          </cell>
          <cell r="Y4111" t="str">
            <v>44655310E</v>
          </cell>
          <cell r="Z4111" t="str">
            <v>MAE1000 - MA Electric Distribution PC</v>
          </cell>
          <cell r="AA4111" t="str">
            <v>NONE</v>
          </cell>
          <cell r="AB4111" t="str">
            <v>MASS PLANT - MA 5310 - MAE1000</v>
          </cell>
          <cell r="AC4111" t="str">
            <v>A1 C0 X0</v>
          </cell>
          <cell r="AE4111">
            <v>1</v>
          </cell>
          <cell r="AF4111" t="str">
            <v>1</v>
          </cell>
          <cell r="AG4111">
            <v>41683</v>
          </cell>
          <cell r="AH4111">
            <v>15000</v>
          </cell>
        </row>
        <row r="4112">
          <cell r="A4112" t="str">
            <v>C053778</v>
          </cell>
          <cell r="B4112">
            <v>5310</v>
          </cell>
          <cell r="C4112" t="str">
            <v>Distribution - NE North</v>
          </cell>
          <cell r="D4112" t="str">
            <v>604W1- North Main St. Conversion</v>
          </cell>
          <cell r="E4112" t="str">
            <v>P_Electric Distribution Line MA</v>
          </cell>
          <cell r="G4112" t="str">
            <v>11</v>
          </cell>
          <cell r="H4112" t="str">
            <v>11</v>
          </cell>
          <cell r="I4112" t="str">
            <v>RAMBERAN, HEERAN</v>
          </cell>
          <cell r="K4112" t="str">
            <v>D_Non-REP LINE OTHER</v>
          </cell>
          <cell r="L4112" t="str">
            <v>Reliability - Dist</v>
          </cell>
          <cell r="M4112" t="str">
            <v>Specific</v>
          </cell>
          <cell r="O4112" t="str">
            <v>open</v>
          </cell>
          <cell r="R4112">
            <v>41682</v>
          </cell>
          <cell r="S4112" t="str">
            <v>rambeh</v>
          </cell>
          <cell r="U4112" t="str">
            <v>P137 N. Main St Petersham MA- Remove Step down XFMR._x000D_
Convert and reconductor appriximately 1.4 miles of 4.0 AL Bare with 1/0 AL TW.</v>
          </cell>
          <cell r="V4112" t="str">
            <v>P137 N. Main St Petersham MA- Remove Step down XFMR._x000D_
Convert and reconductor appriximately 1.4 miles of 4.0 AL Bare with 1/0 AL TW.</v>
          </cell>
          <cell r="W4112" t="str">
            <v xml:space="preserve">  </v>
          </cell>
          <cell r="X4112" t="str">
            <v>Asset Owner-Dist</v>
          </cell>
          <cell r="Y4112" t="str">
            <v>44655310E</v>
          </cell>
          <cell r="Z4112" t="str">
            <v>MAE1000 - MA Electric Distribution PC</v>
          </cell>
          <cell r="AA4112" t="str">
            <v>NONE</v>
          </cell>
          <cell r="AB4112" t="str">
            <v>SUB #604 BARRE, BARRE</v>
          </cell>
          <cell r="AC4112" t="str">
            <v>A2 C0 X0</v>
          </cell>
          <cell r="AE4112">
            <v>2</v>
          </cell>
          <cell r="AF4112" t="str">
            <v>2</v>
          </cell>
          <cell r="AG4112">
            <v>41683</v>
          </cell>
          <cell r="AH4112">
            <v>198000</v>
          </cell>
        </row>
        <row r="4113">
          <cell r="A4113" t="str">
            <v>C053785</v>
          </cell>
          <cell r="B4113">
            <v>5310</v>
          </cell>
          <cell r="C4113" t="str">
            <v>Distribution - NE North</v>
          </cell>
          <cell r="D4113" t="str">
            <v>New service to bank - Park Ave, Wor</v>
          </cell>
          <cell r="E4113" t="str">
            <v>P_Electric Distribution Line MA</v>
          </cell>
          <cell r="G4113" t="str">
            <v>49</v>
          </cell>
          <cell r="H4113" t="str">
            <v>16</v>
          </cell>
          <cell r="J4113" t="str">
            <v>Statutory/Regulatory</v>
          </cell>
          <cell r="K4113" t="str">
            <v>D_Non-REP LINE OTHER</v>
          </cell>
          <cell r="L4113" t="str">
            <v>New Business - Commercial</v>
          </cell>
          <cell r="M4113" t="str">
            <v>Specific</v>
          </cell>
          <cell r="O4113" t="str">
            <v>open</v>
          </cell>
          <cell r="R4113">
            <v>41682</v>
          </cell>
          <cell r="S4113" t="str">
            <v>muracoj</v>
          </cell>
          <cell r="T4113" t="str">
            <v>04/30/2014</v>
          </cell>
          <cell r="U4113" t="str">
            <v>I_x000D_
New service to bank.nstall 75KVA padmount transformer and PME-9 switchgear for new service._x000D_
Remove 3 OFC's._x000D_
Civil to dig approx. 400 feet in the public way, rebuild 1 manhole and replace 1 manhole._x000D_
Replace approx. 1225 feet of UG primary mainline wi</v>
          </cell>
          <cell r="V4113" t="str">
            <v xml:space="preserve">  </v>
          </cell>
          <cell r="W4113" t="str">
            <v xml:space="preserve">  </v>
          </cell>
          <cell r="X4113" t="str">
            <v>Asset Owner-Dist</v>
          </cell>
          <cell r="Y4113" t="str">
            <v>44655310E</v>
          </cell>
          <cell r="Z4113" t="str">
            <v>MAE1000 - MA Electric Distribution PC</v>
          </cell>
          <cell r="AA4113" t="str">
            <v>NONE</v>
          </cell>
          <cell r="AB4113" t="str">
            <v>MASS PLANT - MA 5310 - MAE1000</v>
          </cell>
          <cell r="AC4113" t="str">
            <v>A1 C0 X0</v>
          </cell>
          <cell r="AE4113">
            <v>1</v>
          </cell>
          <cell r="AF4113" t="str">
            <v>1</v>
          </cell>
          <cell r="AG4113">
            <v>41683</v>
          </cell>
          <cell r="AH4113">
            <v>15000</v>
          </cell>
        </row>
        <row r="4114">
          <cell r="A4114" t="str">
            <v>C053803</v>
          </cell>
          <cell r="B4114">
            <v>5310</v>
          </cell>
          <cell r="D4114" t="str">
            <v>Uxbridge CB Replacement_DLine</v>
          </cell>
          <cell r="E4114" t="str">
            <v>P_Electric Distribution Line MA</v>
          </cell>
          <cell r="G4114" t="str">
            <v>39</v>
          </cell>
          <cell r="H4114" t="str">
            <v>24</v>
          </cell>
          <cell r="I4114" t="str">
            <v>Duarte, Eileen</v>
          </cell>
          <cell r="J4114" t="str">
            <v>Asset Condition</v>
          </cell>
          <cell r="K4114" t="str">
            <v>D_Non-REP LINE OTHER</v>
          </cell>
          <cell r="L4114" t="str">
            <v>Asset Replacement</v>
          </cell>
          <cell r="M4114" t="str">
            <v>Specific</v>
          </cell>
          <cell r="N4114" t="str">
            <v>Breaker Replacements</v>
          </cell>
          <cell r="O4114" t="str">
            <v>initiated</v>
          </cell>
          <cell r="R4114">
            <v>41683</v>
          </cell>
          <cell r="S4114" t="str">
            <v>fowlec</v>
          </cell>
          <cell r="T4114" t="str">
            <v>03/31/2017</v>
          </cell>
          <cell r="U4114" t="str">
            <v>The upgrade of the Uxbridge #321 substation will include expansion at the new 13kV yard to eight (8) feeders by extending Bus 1 and Bus 2 and adding two (2) bays of breaker-and-a-half, Low-Profile Equipment. The old 13kV yard will be completely retired an</v>
          </cell>
          <cell r="V4114" t="str">
            <v xml:space="preserve">The Uxbridge #321 Substation consists of two facilities -- a newer 115/13.8kV Low-Profile facility, and an old 13.8kV yard that is fed from the newer facility via underground cables.  Each substation has its own control house. The newer 13kV yard will be </v>
          </cell>
          <cell r="W4114" t="str">
            <v xml:space="preserve">  </v>
          </cell>
          <cell r="X4114" t="str">
            <v>Asset Owner-Dist</v>
          </cell>
          <cell r="Y4114" t="str">
            <v>44655310E</v>
          </cell>
          <cell r="Z4114" t="str">
            <v>MAE1000 - MA Electric Distribution PC</v>
          </cell>
          <cell r="AA4114" t="str">
            <v>NONE</v>
          </cell>
          <cell r="AB4114" t="str">
            <v>SUB #321 UXBRIDGE, UXBRIDGE</v>
          </cell>
          <cell r="AC4114" t="str">
            <v>A0 C0 X0</v>
          </cell>
          <cell r="AE4114">
            <v>0</v>
          </cell>
        </row>
        <row r="4115">
          <cell r="A4115" t="str">
            <v>C053824</v>
          </cell>
          <cell r="B4115">
            <v>5310</v>
          </cell>
          <cell r="C4115" t="str">
            <v>Distribution - NE South</v>
          </cell>
          <cell r="D4115" t="str">
            <v>DG Svc to BW Rehob: Rehoboth, MA</v>
          </cell>
          <cell r="E4115" t="str">
            <v>P_Electric Distribution Line MA</v>
          </cell>
          <cell r="G4115" t="str">
            <v>49</v>
          </cell>
          <cell r="H4115" t="str">
            <v>15</v>
          </cell>
          <cell r="J4115" t="str">
            <v>Statutory/Regulatory</v>
          </cell>
          <cell r="L4115" t="str">
            <v>Distributed Generation</v>
          </cell>
          <cell r="O4115" t="str">
            <v>open</v>
          </cell>
          <cell r="R4115">
            <v>41683</v>
          </cell>
          <cell r="S4115" t="str">
            <v>georgc</v>
          </cell>
          <cell r="U4115" t="str">
            <v>13kV dist service to Bluewave Rehoboth, MA-13708990, 116 Barney Avenue, Rehoboth MA</v>
          </cell>
          <cell r="V4115" t="str">
            <v>This DG site is a single site, an Independent Power Producer (IPP), totaling 1,000kW of PV Distributed Generation. The site will connect to the 7L5 circuit which is fed from National Grid¿s Mink St sub.</v>
          </cell>
          <cell r="W4115" t="str">
            <v xml:space="preserve">  </v>
          </cell>
          <cell r="X4115" t="str">
            <v>Asset Owner-Dist</v>
          </cell>
          <cell r="Y4115" t="str">
            <v>44655310E</v>
          </cell>
          <cell r="Z4115" t="str">
            <v>MAE1000 - MA Electric Distribution PC</v>
          </cell>
          <cell r="AA4115" t="str">
            <v>NONE</v>
          </cell>
          <cell r="AB4115" t="str">
            <v>MASS PLANT - MA 5310 - MAE1000</v>
          </cell>
          <cell r="AC4115" t="str">
            <v>A0 C0 X0</v>
          </cell>
          <cell r="AE4115">
            <v>1</v>
          </cell>
          <cell r="AF4115" t="str">
            <v>1</v>
          </cell>
          <cell r="AG4115">
            <v>41691</v>
          </cell>
          <cell r="AH4115">
            <v>107000</v>
          </cell>
        </row>
        <row r="4116">
          <cell r="A4116" t="str">
            <v>C053870</v>
          </cell>
          <cell r="B4116">
            <v>5310</v>
          </cell>
          <cell r="C4116" t="str">
            <v>Distribution - NE South</v>
          </cell>
          <cell r="D4116" t="str">
            <v>SFS for Genzyme Northboro</v>
          </cell>
          <cell r="E4116" t="str">
            <v>P_Electric Distribution Line MA</v>
          </cell>
          <cell r="G4116" t="str">
            <v>49</v>
          </cell>
          <cell r="H4116" t="str">
            <v>11</v>
          </cell>
          <cell r="I4116" t="str">
            <v xml:space="preserve"> Blanket</v>
          </cell>
          <cell r="J4116" t="str">
            <v>Customer &amp; Public Requirements/Requests</v>
          </cell>
          <cell r="K4116" t="str">
            <v>D_Non-REP LINE OTHER</v>
          </cell>
          <cell r="L4116" t="str">
            <v>New Business - Commercial</v>
          </cell>
          <cell r="M4116" t="str">
            <v>Blanket</v>
          </cell>
          <cell r="N4116" t="str">
            <v>Load - Customer</v>
          </cell>
          <cell r="O4116" t="str">
            <v>open</v>
          </cell>
          <cell r="R4116">
            <v>41688</v>
          </cell>
          <cell r="S4116" t="str">
            <v>thomp</v>
          </cell>
          <cell r="T4116" t="str">
            <v>06/15/15</v>
          </cell>
          <cell r="U4116" t="str">
            <v>Perform SFS Study for Genzyme in Northboro.  Study payment required.  Proceed if customer decides to go to SFS rate.</v>
          </cell>
          <cell r="V4116" t="str">
            <v xml:space="preserve">  </v>
          </cell>
          <cell r="W4116" t="str">
            <v xml:space="preserve">  </v>
          </cell>
          <cell r="X4116" t="str">
            <v>Dist Design-NE South</v>
          </cell>
          <cell r="Y4116" t="str">
            <v>41255310E</v>
          </cell>
          <cell r="Z4116" t="str">
            <v>MAE1000 - MA Electric Distribution PC</v>
          </cell>
          <cell r="AA4116" t="str">
            <v>NONE</v>
          </cell>
          <cell r="AB4116" t="str">
            <v>MASS PLANT - MA 5310 - MAE1000</v>
          </cell>
          <cell r="AC4116" t="str">
            <v>A1 C0 X0</v>
          </cell>
          <cell r="AE4116">
            <v>1</v>
          </cell>
          <cell r="AF4116" t="str">
            <v>1</v>
          </cell>
          <cell r="AG4116">
            <v>41691</v>
          </cell>
          <cell r="AH4116">
            <v>60000</v>
          </cell>
        </row>
        <row r="4117">
          <cell r="A4117" t="str">
            <v>C053905</v>
          </cell>
          <cell r="B4117">
            <v>5310</v>
          </cell>
          <cell r="C4117" t="str">
            <v>Distribution - NE North</v>
          </cell>
          <cell r="D4117" t="str">
            <v xml:space="preserve"> Parking Garage- Mercantile St, Wor</v>
          </cell>
          <cell r="E4117" t="str">
            <v>P_Electric Distribution Line MA</v>
          </cell>
          <cell r="G4117" t="str">
            <v>49</v>
          </cell>
          <cell r="H4117" t="str">
            <v>16</v>
          </cell>
          <cell r="J4117" t="str">
            <v>Statutory/Regulatory</v>
          </cell>
          <cell r="K4117" t="str">
            <v>D_Non-REP LINE OTHER</v>
          </cell>
          <cell r="L4117" t="str">
            <v>New Business - Commercial</v>
          </cell>
          <cell r="M4117" t="str">
            <v>Reserve</v>
          </cell>
          <cell r="O4117" t="str">
            <v>open</v>
          </cell>
          <cell r="R4117">
            <v>41689</v>
          </cell>
          <cell r="S4117" t="str">
            <v>muracoj</v>
          </cell>
          <cell r="T4117" t="str">
            <v>12/01/2014</v>
          </cell>
          <cell r="U4117" t="str">
            <v>New vault for parking garage - Est Cost is $250K, this request is for 15K preliminary design.  Full scope &amp; costs to be updated upon design complete.  See WR 16501621  for additional details</v>
          </cell>
          <cell r="V4117" t="str">
            <v xml:space="preserve">  </v>
          </cell>
          <cell r="W4117" t="str">
            <v xml:space="preserve">  </v>
          </cell>
          <cell r="X4117" t="str">
            <v>Asset Owner-Dist</v>
          </cell>
          <cell r="Y4117" t="str">
            <v>44655310E</v>
          </cell>
          <cell r="Z4117" t="str">
            <v>MAE1000 - MA Electric Distribution PC</v>
          </cell>
          <cell r="AA4117" t="str">
            <v>NONE</v>
          </cell>
          <cell r="AB4117" t="str">
            <v>MASS PLANT - MA 5310 - MAE1000</v>
          </cell>
          <cell r="AC4117" t="str">
            <v>A1 C0 X0</v>
          </cell>
          <cell r="AE4117">
            <v>1</v>
          </cell>
          <cell r="AF4117" t="str">
            <v>1</v>
          </cell>
          <cell r="AG4117">
            <v>41691</v>
          </cell>
          <cell r="AH4117">
            <v>15000</v>
          </cell>
        </row>
        <row r="4118">
          <cell r="A4118" t="str">
            <v>C053925</v>
          </cell>
          <cell r="B4118">
            <v>5310</v>
          </cell>
          <cell r="D4118" t="str">
            <v>1 Ph Cutout Mounted Reclosers</v>
          </cell>
          <cell r="E4118" t="str">
            <v>P_Electric Distribution Line MA</v>
          </cell>
          <cell r="G4118" t="str">
            <v>23</v>
          </cell>
          <cell r="H4118" t="str">
            <v>&lt;Select a value&gt;</v>
          </cell>
          <cell r="I4118" t="str">
            <v>WILLIAMS, JOHN</v>
          </cell>
          <cell r="J4118" t="str">
            <v>Other</v>
          </cell>
          <cell r="L4118" t="str">
            <v>Reliability - Dist</v>
          </cell>
          <cell r="M4118" t="str">
            <v>Specific</v>
          </cell>
          <cell r="O4118" t="str">
            <v>initiated</v>
          </cell>
          <cell r="R4118">
            <v>41690</v>
          </cell>
          <cell r="S4118" t="str">
            <v>willij</v>
          </cell>
          <cell r="U4118" t="str">
            <v xml:space="preserve">This annual program is based on a strategy that recommends the installation of single phase cutout mounted reclosers at targeted locations on primary overhead lines across the MECo distribution network. </v>
          </cell>
          <cell r="V4118" t="str">
            <v xml:space="preserve">  </v>
          </cell>
          <cell r="W4118" t="str">
            <v xml:space="preserve">  </v>
          </cell>
          <cell r="X4118" t="str">
            <v>Asset Owner-Dist</v>
          </cell>
          <cell r="Y4118" t="str">
            <v>44655310E</v>
          </cell>
          <cell r="Z4118" t="str">
            <v>MAE1000 - MA Electric Distribution PC</v>
          </cell>
          <cell r="AA4118" t="str">
            <v>NONE</v>
          </cell>
          <cell r="AB4118" t="str">
            <v>MASS PLANT - MA 5310 - MAE1000</v>
          </cell>
          <cell r="AC4118" t="str">
            <v>A0 C0 X0</v>
          </cell>
          <cell r="AE4118">
            <v>0</v>
          </cell>
        </row>
        <row r="4119">
          <cell r="A4119" t="str">
            <v>C053951</v>
          </cell>
          <cell r="B4119">
            <v>5310</v>
          </cell>
          <cell r="C4119" t="str">
            <v>Distribution - NE South</v>
          </cell>
          <cell r="D4119" t="str">
            <v>Avalon Bay, Simarano Dr/Forest St</v>
          </cell>
          <cell r="E4119" t="str">
            <v>P_Electric Distribution Line MA</v>
          </cell>
          <cell r="G4119" t="str">
            <v>49</v>
          </cell>
          <cell r="H4119" t="str">
            <v>16</v>
          </cell>
          <cell r="J4119" t="str">
            <v>Statutory/Regulatory</v>
          </cell>
          <cell r="K4119" t="str">
            <v>D_Non-REP LINE OTHER</v>
          </cell>
          <cell r="L4119" t="str">
            <v>New Business - Commercial</v>
          </cell>
          <cell r="M4119" t="str">
            <v>Specific</v>
          </cell>
          <cell r="O4119" t="str">
            <v>open</v>
          </cell>
          <cell r="R4119">
            <v>41694</v>
          </cell>
          <cell r="S4119" t="str">
            <v>muracoj</v>
          </cell>
          <cell r="T4119" t="str">
            <v>04/01/2015</v>
          </cell>
          <cell r="U4119" t="str">
            <v>New Commercial Development.  Avalon Bay, Simarano Drive/Forest St, Marlborough, MA. 21 Commercial buildings.  Mix of 4 unit, 6 unit, and 8 unit buildings.  One 36 unit apartment and one 120 unit apartment both buildings with a clubhouse and parking.  -  E</v>
          </cell>
          <cell r="V4119" t="str">
            <v xml:space="preserve">  </v>
          </cell>
          <cell r="W4119" t="str">
            <v xml:space="preserve">  </v>
          </cell>
          <cell r="X4119" t="str">
            <v>Asset Owner-Dist</v>
          </cell>
          <cell r="Y4119" t="str">
            <v>44655310E</v>
          </cell>
          <cell r="Z4119" t="str">
            <v>MAE1000 - MA Electric Distribution PC</v>
          </cell>
          <cell r="AA4119" t="str">
            <v>NONE</v>
          </cell>
          <cell r="AB4119" t="str">
            <v>MASS PLANT - MA 5310 - MAE1000</v>
          </cell>
          <cell r="AC4119" t="str">
            <v>A0 C0 X0</v>
          </cell>
          <cell r="AE4119">
            <v>1</v>
          </cell>
          <cell r="AF4119" t="str">
            <v>1</v>
          </cell>
          <cell r="AG4119">
            <v>41698</v>
          </cell>
          <cell r="AH4119">
            <v>15000</v>
          </cell>
        </row>
        <row r="4120">
          <cell r="A4120" t="str">
            <v>C053952</v>
          </cell>
          <cell r="B4120">
            <v>5310</v>
          </cell>
          <cell r="C4120" t="str">
            <v>Distribution - NE North</v>
          </cell>
          <cell r="D4120" t="str">
            <v>New Vault for 531 Main St, Worceste</v>
          </cell>
          <cell r="E4120" t="str">
            <v>P_Electric Distribution Line MA</v>
          </cell>
          <cell r="G4120" t="str">
            <v>49</v>
          </cell>
          <cell r="H4120" t="str">
            <v>16</v>
          </cell>
          <cell r="J4120" t="str">
            <v>Statutory/Regulatory</v>
          </cell>
          <cell r="K4120" t="str">
            <v>D_Non-REP LINE OTHER</v>
          </cell>
          <cell r="L4120" t="str">
            <v>Public Requirements</v>
          </cell>
          <cell r="M4120" t="str">
            <v>Specific</v>
          </cell>
          <cell r="O4120" t="str">
            <v>open</v>
          </cell>
          <cell r="R4120">
            <v>41694</v>
          </cell>
          <cell r="S4120" t="str">
            <v>muracoj</v>
          </cell>
          <cell r="T4120" t="str">
            <v>04/01/2014</v>
          </cell>
          <cell r="U4120" t="str">
            <v>replacing feed to the building, UG, UG from a transformer vault, 3PH, 120/208- 1200 amps- around 50 mtrs, Installing new Vault -- Est Cost is $250K, this request is for 15K preliminary design.  Full scope &amp; costs to be updated upon design complete.  See W</v>
          </cell>
          <cell r="V4120" t="str">
            <v xml:space="preserve">  </v>
          </cell>
          <cell r="W4120" t="str">
            <v xml:space="preserve">  </v>
          </cell>
          <cell r="X4120" t="str">
            <v>Asset Owner-Dist</v>
          </cell>
          <cell r="Y4120" t="str">
            <v>44655310E</v>
          </cell>
          <cell r="Z4120" t="str">
            <v>MAE1000 - MA Electric Distribution PC</v>
          </cell>
          <cell r="AA4120" t="str">
            <v>NONE</v>
          </cell>
          <cell r="AB4120" t="str">
            <v>MASS PLANT - MA 5310 - MAE1000</v>
          </cell>
          <cell r="AC4120" t="str">
            <v>A1 C0 X0</v>
          </cell>
          <cell r="AE4120">
            <v>1</v>
          </cell>
          <cell r="AF4120" t="str">
            <v>1</v>
          </cell>
          <cell r="AG4120">
            <v>41698</v>
          </cell>
          <cell r="AH4120">
            <v>15000</v>
          </cell>
        </row>
        <row r="4121">
          <cell r="A4121" t="str">
            <v>C053965</v>
          </cell>
          <cell r="B4121">
            <v>5310</v>
          </cell>
          <cell r="C4121" t="str">
            <v>Distribution - NE North</v>
          </cell>
          <cell r="D4121" t="str">
            <v>18L2 Lake St reconductor</v>
          </cell>
          <cell r="E4121" t="str">
            <v>P_Electric Distribution Line MA</v>
          </cell>
          <cell r="G4121" t="str">
            <v>45</v>
          </cell>
          <cell r="H4121" t="str">
            <v>11</v>
          </cell>
          <cell r="I4121" t="str">
            <v>STOTIK, ADAM</v>
          </cell>
          <cell r="K4121" t="str">
            <v>D_Non-REP LINE OTHER</v>
          </cell>
          <cell r="L4121" t="str">
            <v>Reliability - Dist</v>
          </cell>
          <cell r="M4121" t="str">
            <v>Specific</v>
          </cell>
          <cell r="O4121" t="str">
            <v>open</v>
          </cell>
          <cell r="R4121">
            <v>41695</v>
          </cell>
          <cell r="S4121" t="str">
            <v>stotia</v>
          </cell>
          <cell r="U4121" t="str">
            <v>Reconductor 1500' of open wire with spacer cable along Lake St, Billerica.  Install recloser at P. 3 Pond Lane, Billerica.  There have been 5 feeder lockouts due to tree contact along Lake Street since 2011.  Reconductor 1500' of open wire to spacer cable</v>
          </cell>
          <cell r="V4121" t="str">
            <v xml:space="preserve">  </v>
          </cell>
          <cell r="W4121" t="str">
            <v xml:space="preserve">  </v>
          </cell>
          <cell r="X4121" t="str">
            <v>Asset Owner-Dist</v>
          </cell>
          <cell r="Y4121" t="str">
            <v>44655310E</v>
          </cell>
          <cell r="Z4121" t="str">
            <v>MAE1000 - MA Electric Distribution PC</v>
          </cell>
          <cell r="AA4121" t="str">
            <v>NONE</v>
          </cell>
          <cell r="AB4121" t="str">
            <v>MASS PLANT - MA 5310 - MAE1000</v>
          </cell>
          <cell r="AC4121" t="str">
            <v>A0 C0 X0</v>
          </cell>
          <cell r="AE4121">
            <v>1</v>
          </cell>
          <cell r="AF4121" t="str">
            <v>1</v>
          </cell>
          <cell r="AG4121">
            <v>41698</v>
          </cell>
          <cell r="AH4121">
            <v>200000</v>
          </cell>
        </row>
        <row r="4122">
          <cell r="A4122" t="str">
            <v>C053970</v>
          </cell>
          <cell r="B4122">
            <v>5310</v>
          </cell>
          <cell r="D4122" t="str">
            <v>MassElec Transmission Acctg Entries</v>
          </cell>
          <cell r="E4122" t="str">
            <v>P_Electric Transmission Line MA</v>
          </cell>
          <cell r="G4122" t="str">
            <v>49</v>
          </cell>
          <cell r="H4122" t="str">
            <v>&lt;Select a value&gt;</v>
          </cell>
          <cell r="I4122" t="str">
            <v>EDDY, MARK</v>
          </cell>
          <cell r="J4122" t="str">
            <v>Non-Infrastructure</v>
          </cell>
          <cell r="L4122" t="str">
            <v>Corporate/Admin/General</v>
          </cell>
          <cell r="M4122" t="str">
            <v>Specific</v>
          </cell>
          <cell r="O4122" t="str">
            <v>open</v>
          </cell>
          <cell r="R4122">
            <v>41696</v>
          </cell>
          <cell r="S4122" t="str">
            <v>diconz</v>
          </cell>
          <cell r="U4122" t="str">
            <v>To be Used for Mass Electric Transmission Accounting entries only - no purchases or construction to be done under this project</v>
          </cell>
          <cell r="V4122" t="str">
            <v xml:space="preserve">  </v>
          </cell>
          <cell r="W4122" t="str">
            <v xml:space="preserve">  </v>
          </cell>
          <cell r="X4122" t="str">
            <v>Finance-NE &amp; FED</v>
          </cell>
          <cell r="Y4122" t="str">
            <v>22205310T</v>
          </cell>
          <cell r="Z4122" t="str">
            <v>FRT5000 - FR Transmission Profit Center</v>
          </cell>
          <cell r="AA4122" t="str">
            <v>NONE</v>
          </cell>
          <cell r="AB4122" t="str">
            <v>COMPANY 5310 LEVEL TRANS FRT5000</v>
          </cell>
          <cell r="AC4122" t="str">
            <v>A1 C0 X0</v>
          </cell>
          <cell r="AE4122">
            <v>1</v>
          </cell>
          <cell r="AF4122" t="str">
            <v>1</v>
          </cell>
          <cell r="AG4122">
            <v>41696</v>
          </cell>
          <cell r="AH4122">
            <v>300000</v>
          </cell>
        </row>
        <row r="4123">
          <cell r="A4123" t="str">
            <v>C054013</v>
          </cell>
          <cell r="B4123">
            <v>5310</v>
          </cell>
          <cell r="C4123" t="str">
            <v>Distribution - NE North</v>
          </cell>
          <cell r="D4123" t="str">
            <v>DOT #029492 Billerica Middlesex Tpk</v>
          </cell>
          <cell r="E4123" t="str">
            <v>P_Electric Distribution Line MA</v>
          </cell>
          <cell r="G4123" t="str">
            <v>49</v>
          </cell>
          <cell r="H4123" t="str">
            <v>12</v>
          </cell>
          <cell r="I4123" t="str">
            <v>WYMAN, ANNE</v>
          </cell>
          <cell r="J4123" t="str">
            <v>Statutory/Regulatory</v>
          </cell>
          <cell r="K4123" t="str">
            <v>D_Non-REP LINE OTHER</v>
          </cell>
          <cell r="L4123" t="str">
            <v>Public Requirements</v>
          </cell>
          <cell r="M4123" t="str">
            <v>Specific</v>
          </cell>
          <cell r="O4123" t="str">
            <v>open</v>
          </cell>
          <cell r="R4123">
            <v>41697</v>
          </cell>
          <cell r="S4123" t="str">
            <v>wymana</v>
          </cell>
          <cell r="U4123" t="str">
            <v>Pre-engineering work for MHD#029492 - Middlesex Turnpike Reconstruction Phase 3 in Billerica.</v>
          </cell>
          <cell r="V4123" t="str">
            <v>50% reimbursable.</v>
          </cell>
          <cell r="W4123" t="str">
            <v xml:space="preserve">  </v>
          </cell>
          <cell r="X4123" t="str">
            <v>Program Management</v>
          </cell>
          <cell r="Y4123" t="str">
            <v>60105310E</v>
          </cell>
          <cell r="Z4123" t="str">
            <v>MAE1000 - MA Electric Distribution PC</v>
          </cell>
          <cell r="AA4123" t="str">
            <v>NONE</v>
          </cell>
          <cell r="AB4123" t="str">
            <v>MASS PLANT - MA 5310 - MAE1000</v>
          </cell>
          <cell r="AC4123" t="str">
            <v>A0 C0 X0</v>
          </cell>
          <cell r="AE4123">
            <v>1</v>
          </cell>
          <cell r="AF4123" t="str">
            <v>1</v>
          </cell>
          <cell r="AG4123">
            <v>41698</v>
          </cell>
          <cell r="AH4123">
            <v>15000</v>
          </cell>
        </row>
        <row r="4124">
          <cell r="A4124" t="str">
            <v>C054014</v>
          </cell>
          <cell r="B4124">
            <v>5310</v>
          </cell>
          <cell r="C4124" t="str">
            <v>Distribution - NE North</v>
          </cell>
          <cell r="D4124" t="str">
            <v>DOT #606207 Spencer Main &amp; Pleasant</v>
          </cell>
          <cell r="E4124" t="str">
            <v>P_Electric Distribution Line MA</v>
          </cell>
          <cell r="G4124" t="str">
            <v>49</v>
          </cell>
          <cell r="H4124" t="str">
            <v>12</v>
          </cell>
          <cell r="I4124" t="str">
            <v>WYMAN, ANNE</v>
          </cell>
          <cell r="J4124" t="str">
            <v>Statutory/Regulatory</v>
          </cell>
          <cell r="K4124" t="str">
            <v>D_Non-REP LINE OTHER</v>
          </cell>
          <cell r="L4124" t="str">
            <v>Public Requirements</v>
          </cell>
          <cell r="M4124" t="str">
            <v>Specific</v>
          </cell>
          <cell r="O4124" t="str">
            <v>open</v>
          </cell>
          <cell r="R4124">
            <v>41697</v>
          </cell>
          <cell r="S4124" t="str">
            <v>wymana</v>
          </cell>
          <cell r="U4124" t="str">
            <v>Pre-engineering for work associate with MHD#606207 - Route 9, Main &amp; Pleasant Street reconstruction in Spencer.</v>
          </cell>
          <cell r="V4124" t="str">
            <v>50% Reimbursable</v>
          </cell>
          <cell r="W4124" t="str">
            <v xml:space="preserve">  </v>
          </cell>
          <cell r="X4124" t="str">
            <v>Program Management</v>
          </cell>
          <cell r="Y4124" t="str">
            <v>60105310E</v>
          </cell>
          <cell r="Z4124" t="str">
            <v>MAE1000 - MA Electric Distribution PC</v>
          </cell>
          <cell r="AA4124" t="str">
            <v>NONE</v>
          </cell>
          <cell r="AB4124" t="str">
            <v>MASS PLANT - MA 5310 - MAE1000</v>
          </cell>
          <cell r="AC4124" t="str">
            <v>A0 C0 X0</v>
          </cell>
          <cell r="AE4124">
            <v>1</v>
          </cell>
          <cell r="AF4124" t="str">
            <v>1</v>
          </cell>
          <cell r="AG4124">
            <v>41702</v>
          </cell>
          <cell r="AH4124">
            <v>15000</v>
          </cell>
        </row>
        <row r="4125">
          <cell r="A4125" t="str">
            <v>C054016</v>
          </cell>
          <cell r="B4125">
            <v>5310</v>
          </cell>
          <cell r="C4125" t="str">
            <v>Distribution - NE North</v>
          </cell>
          <cell r="D4125" t="str">
            <v>Provident Comp, Chestnut St Worc</v>
          </cell>
          <cell r="E4125" t="str">
            <v>P_Electric Distribution Line MA</v>
          </cell>
          <cell r="G4125" t="str">
            <v>49</v>
          </cell>
          <cell r="H4125" t="str">
            <v>16</v>
          </cell>
          <cell r="J4125" t="str">
            <v>Statutory/Regulatory</v>
          </cell>
          <cell r="K4125" t="str">
            <v>D_Non-REP LINE OTHER</v>
          </cell>
          <cell r="L4125" t="str">
            <v>Public Requirements</v>
          </cell>
          <cell r="M4125" t="str">
            <v>Specific</v>
          </cell>
          <cell r="O4125" t="str">
            <v>open</v>
          </cell>
          <cell r="R4125">
            <v>41698</v>
          </cell>
          <cell r="S4125" t="str">
            <v>jeffem</v>
          </cell>
          <cell r="T4125" t="str">
            <v>5/5/14</v>
          </cell>
          <cell r="U4125" t="str">
            <v xml:space="preserve">Constructing new vault.  Two building are currently run off one vault, separating the service for the buildings.  Adding a vault for the 2nd builing. See WR 12220376 for additional detail.  Est Cost is $250K, this request is for $15K preliminary design.  </v>
          </cell>
          <cell r="V4125" t="str">
            <v xml:space="preserve">  </v>
          </cell>
          <cell r="W4125" t="str">
            <v xml:space="preserve">  </v>
          </cell>
          <cell r="X4125" t="str">
            <v>Asset Owner-Dist</v>
          </cell>
          <cell r="Y4125" t="str">
            <v>44655310E</v>
          </cell>
          <cell r="Z4125" t="str">
            <v>MAE1000 - MA Electric Distribution PC</v>
          </cell>
          <cell r="AA4125" t="str">
            <v>NONE</v>
          </cell>
          <cell r="AB4125" t="str">
            <v>MASS PLANT - MA 5310 - MAE1000</v>
          </cell>
          <cell r="AC4125" t="str">
            <v>A1 C0 X0</v>
          </cell>
          <cell r="AE4125">
            <v>1</v>
          </cell>
          <cell r="AF4125" t="str">
            <v>1</v>
          </cell>
          <cell r="AG4125">
            <v>41701</v>
          </cell>
          <cell r="AH4125">
            <v>15000</v>
          </cell>
        </row>
        <row r="4126">
          <cell r="A4126" t="str">
            <v>C054022</v>
          </cell>
          <cell r="B4126">
            <v>5310</v>
          </cell>
          <cell r="C4126" t="str">
            <v>Distribution - NE North</v>
          </cell>
          <cell r="D4126" t="str">
            <v>DOT #606124 Leominster North St</v>
          </cell>
          <cell r="E4126" t="str">
            <v>P_Electric Distribution Line MA</v>
          </cell>
          <cell r="G4126" t="str">
            <v>49</v>
          </cell>
          <cell r="H4126" t="str">
            <v>11</v>
          </cell>
          <cell r="I4126" t="str">
            <v>WYMAN, ANNE</v>
          </cell>
          <cell r="J4126" t="str">
            <v>Statutory/Regulatory</v>
          </cell>
          <cell r="K4126" t="str">
            <v>D_Non-REP LINE OTHER</v>
          </cell>
          <cell r="L4126" t="str">
            <v>Public Requirements</v>
          </cell>
          <cell r="M4126" t="str">
            <v>Specific</v>
          </cell>
          <cell r="O4126" t="str">
            <v>open</v>
          </cell>
          <cell r="R4126">
            <v>41698</v>
          </cell>
          <cell r="S4126" t="str">
            <v>wymana</v>
          </cell>
          <cell r="U4126" t="str">
            <v>Pre-engineering for work associated with MHD#606124 Reconstruction of North Street Leominster and Summer Street Lunenburg.</v>
          </cell>
          <cell r="V4126" t="str">
            <v xml:space="preserve">  </v>
          </cell>
          <cell r="W4126" t="str">
            <v xml:space="preserve">  </v>
          </cell>
          <cell r="X4126" t="str">
            <v>Program Management</v>
          </cell>
          <cell r="Y4126" t="str">
            <v>60105310E</v>
          </cell>
          <cell r="Z4126" t="str">
            <v>MAE1000 - MA Electric Distribution PC</v>
          </cell>
          <cell r="AA4126" t="str">
            <v>NONE</v>
          </cell>
          <cell r="AB4126" t="str">
            <v>MASS PLANT - MA 5310 - MAE1000</v>
          </cell>
          <cell r="AC4126" t="str">
            <v>A1 C0 X0</v>
          </cell>
          <cell r="AE4126">
            <v>1</v>
          </cell>
          <cell r="AF4126" t="str">
            <v>1</v>
          </cell>
          <cell r="AG4126">
            <v>41702</v>
          </cell>
          <cell r="AH4126">
            <v>15000</v>
          </cell>
        </row>
        <row r="4127">
          <cell r="A4127" t="str">
            <v>C054048</v>
          </cell>
          <cell r="B4127">
            <v>5310</v>
          </cell>
          <cell r="C4127" t="str">
            <v>Distribution - NE South</v>
          </cell>
          <cell r="D4127" t="str">
            <v>Hpdl-Extend 332W1 to tie to 335W1</v>
          </cell>
          <cell r="E4127" t="str">
            <v>P_Electric Distribution Line MA</v>
          </cell>
          <cell r="G4127" t="str">
            <v>23</v>
          </cell>
          <cell r="H4127" t="str">
            <v>11</v>
          </cell>
          <cell r="J4127" t="str">
            <v>System Capacity &amp; Performance</v>
          </cell>
          <cell r="K4127" t="str">
            <v>D_Non-REP LINE OTHER</v>
          </cell>
          <cell r="L4127" t="str">
            <v>Reliability</v>
          </cell>
          <cell r="M4127" t="str">
            <v>Specific</v>
          </cell>
          <cell r="O4127" t="str">
            <v>open</v>
          </cell>
          <cell r="R4127">
            <v>41701</v>
          </cell>
          <cell r="S4127" t="str">
            <v>thomp</v>
          </cell>
          <cell r="T4127" t="str">
            <v>06/01/2015</v>
          </cell>
          <cell r="U4127" t="str">
            <v>Extend 332W1 3060' along Hartford Ave, Hopedale to create a new tie to 335W1 at Cape Rd (Rt 140)</v>
          </cell>
          <cell r="V4127" t="str">
            <v xml:space="preserve">  </v>
          </cell>
          <cell r="W4127" t="str">
            <v xml:space="preserve">  </v>
          </cell>
          <cell r="X4127" t="str">
            <v>Dist Design-NE South</v>
          </cell>
          <cell r="Y4127" t="str">
            <v>41255310E</v>
          </cell>
          <cell r="Z4127" t="str">
            <v>MAE1000 - MA Electric Distribution PC</v>
          </cell>
          <cell r="AA4127" t="str">
            <v>03-Mar-14</v>
          </cell>
          <cell r="AB4127" t="str">
            <v>MASS PLANT - MA 5310 - MAE1000</v>
          </cell>
          <cell r="AC4127" t="str">
            <v>A1 C0 X0</v>
          </cell>
          <cell r="AE4127">
            <v>1</v>
          </cell>
          <cell r="AF4127" t="str">
            <v>1</v>
          </cell>
          <cell r="AG4127">
            <v>41702</v>
          </cell>
          <cell r="AH4127">
            <v>378400</v>
          </cell>
        </row>
        <row r="4128">
          <cell r="A4128" t="str">
            <v>C054050</v>
          </cell>
          <cell r="B4128">
            <v>5310</v>
          </cell>
          <cell r="C4128" t="str">
            <v>Distribution - NE North</v>
          </cell>
          <cell r="D4128" t="str">
            <v>Humphrey 1J901 Cable Replacement</v>
          </cell>
          <cell r="E4128" t="str">
            <v>P_Electric Distribution Line MA</v>
          </cell>
          <cell r="G4128" t="str">
            <v>24</v>
          </cell>
          <cell r="H4128" t="str">
            <v>15</v>
          </cell>
          <cell r="I4128" t="str">
            <v>AMBROSE, RONALD M</v>
          </cell>
          <cell r="J4128" t="str">
            <v>Asset Condition</v>
          </cell>
          <cell r="K4128" t="str">
            <v>D_REP-UG Cable Replacements</v>
          </cell>
          <cell r="L4128" t="str">
            <v>Asset Replacement</v>
          </cell>
          <cell r="M4128" t="str">
            <v>Specific</v>
          </cell>
          <cell r="O4128" t="str">
            <v>open</v>
          </cell>
          <cell r="R4128">
            <v>41701</v>
          </cell>
          <cell r="S4128" t="str">
            <v>ambros</v>
          </cell>
          <cell r="U4128" t="str">
            <v>Replace 5,000' of 3-4/0 Cu 15kV EPR cable from Humphrey #1 to Swampscott/Lynn town line.  Lynn portion of circuit to be replaced as part of 'Lynn New Ductbanks and Cables' project.</v>
          </cell>
          <cell r="V4128" t="str">
            <v xml:space="preserve">  </v>
          </cell>
          <cell r="W4128" t="str">
            <v xml:space="preserve">  </v>
          </cell>
          <cell r="X4128" t="str">
            <v>Asset Owner-Dist</v>
          </cell>
          <cell r="Y4128" t="str">
            <v>44655310E</v>
          </cell>
          <cell r="Z4128" t="str">
            <v>MAE1000 - MA Electric Distribution PC</v>
          </cell>
          <cell r="AA4128" t="str">
            <v>06-Mar-14</v>
          </cell>
          <cell r="AB4128" t="str">
            <v>MASS PLANT - MA 5310 - MAE1000</v>
          </cell>
          <cell r="AC4128" t="str">
            <v>A0 C0 X0</v>
          </cell>
          <cell r="AE4128">
            <v>2</v>
          </cell>
          <cell r="AF4128" t="str">
            <v>2</v>
          </cell>
          <cell r="AG4128">
            <v>41705</v>
          </cell>
          <cell r="AH4128">
            <v>460000</v>
          </cell>
        </row>
        <row r="4129">
          <cell r="A4129" t="str">
            <v>C054055</v>
          </cell>
          <cell r="B4129">
            <v>5310</v>
          </cell>
          <cell r="D4129" t="str">
            <v>Dunstable 210L1 Groton St. SD</v>
          </cell>
          <cell r="E4129" t="str">
            <v>P_Electric Distribution Line MA</v>
          </cell>
          <cell r="G4129" t="str">
            <v>37</v>
          </cell>
          <cell r="H4129" t="str">
            <v>12</v>
          </cell>
          <cell r="I4129" t="str">
            <v>HALL, TIMOTHY</v>
          </cell>
          <cell r="J4129" t="str">
            <v>System Capacity &amp; Performance</v>
          </cell>
          <cell r="K4129" t="str">
            <v>D_Non-REP LINE OTHER</v>
          </cell>
          <cell r="L4129" t="str">
            <v>Load Relief</v>
          </cell>
          <cell r="M4129" t="str">
            <v>Specific</v>
          </cell>
          <cell r="O4129" t="str">
            <v>open</v>
          </cell>
          <cell r="R4129">
            <v>41702</v>
          </cell>
          <cell r="S4129" t="str">
            <v>walshn</v>
          </cell>
          <cell r="U4129" t="str">
            <v>Convert Groton St. Step Down, Dunstable 210L1.</v>
          </cell>
          <cell r="V4129" t="str">
            <v xml:space="preserve">  </v>
          </cell>
          <cell r="W4129" t="str">
            <v xml:space="preserve">  </v>
          </cell>
          <cell r="X4129" t="str">
            <v>Asset Owner-Dist</v>
          </cell>
          <cell r="Y4129" t="str">
            <v>44655310E</v>
          </cell>
          <cell r="Z4129" t="str">
            <v>MAE1000 - MA Electric Distribution PC</v>
          </cell>
          <cell r="AA4129" t="str">
            <v>NONE</v>
          </cell>
          <cell r="AB4129" t="str">
            <v>MASS PLANT - MA 5310 - MAE1000</v>
          </cell>
          <cell r="AC4129" t="str">
            <v>A0 C0 X0</v>
          </cell>
          <cell r="AE4129">
            <v>1</v>
          </cell>
          <cell r="AF4129" t="str">
            <v>1</v>
          </cell>
          <cell r="AG4129">
            <v>41702</v>
          </cell>
          <cell r="AH4129">
            <v>369000</v>
          </cell>
        </row>
        <row r="4130">
          <cell r="A4130" t="str">
            <v>C054071</v>
          </cell>
          <cell r="B4130">
            <v>5310</v>
          </cell>
          <cell r="C4130" t="str">
            <v>Distribution - NE South</v>
          </cell>
          <cell r="D4130" t="str">
            <v>DOTR-607337Pembroke:Rt53@PleasantSt</v>
          </cell>
          <cell r="E4130" t="str">
            <v>P_Electric Distribution Line MA</v>
          </cell>
          <cell r="G4130" t="str">
            <v>49</v>
          </cell>
          <cell r="H4130" t="str">
            <v>15</v>
          </cell>
          <cell r="I4130" t="str">
            <v>CAPOBIANCO, THOMAS</v>
          </cell>
          <cell r="J4130" t="str">
            <v>Statutory/Regulatory</v>
          </cell>
          <cell r="K4130" t="str">
            <v>D_Non-REP LINE OTHER</v>
          </cell>
          <cell r="L4130" t="str">
            <v>Public Requirements</v>
          </cell>
          <cell r="M4130" t="str">
            <v>Specific</v>
          </cell>
          <cell r="O4130" t="str">
            <v>open</v>
          </cell>
          <cell r="R4130">
            <v>41703</v>
          </cell>
          <cell r="S4130" t="str">
            <v>capobi</v>
          </cell>
          <cell r="U4130" t="str">
            <v>50% Reimbursable MassDOT project. MHD#607337 Pembroke: Route 53 (Washington Street) at Pleasant Street.</v>
          </cell>
          <cell r="V4130" t="str">
            <v>Relocated approx 6 poles to accommodate intersection reconstruction.</v>
          </cell>
          <cell r="W4130" t="str">
            <v xml:space="preserve">  </v>
          </cell>
          <cell r="X4130" t="str">
            <v>Div Ops-NE Electric</v>
          </cell>
          <cell r="Y4130" t="str">
            <v>75005310E</v>
          </cell>
          <cell r="Z4130" t="str">
            <v>MAE1000 - MA Electric Distribution PC</v>
          </cell>
          <cell r="AA4130" t="str">
            <v>NONE</v>
          </cell>
          <cell r="AB4130" t="str">
            <v>MASS PLANT - MA 5310 - MAE1000</v>
          </cell>
          <cell r="AC4130" t="str">
            <v>A1 C0 X0</v>
          </cell>
          <cell r="AE4130">
            <v>1</v>
          </cell>
          <cell r="AF4130" t="str">
            <v>1</v>
          </cell>
          <cell r="AG4130">
            <v>41705</v>
          </cell>
          <cell r="AH4130">
            <v>130000</v>
          </cell>
        </row>
        <row r="4131">
          <cell r="A4131" t="str">
            <v>C054073</v>
          </cell>
          <cell r="B4131">
            <v>5310</v>
          </cell>
          <cell r="D4131" t="str">
            <v>Sandy Pond #237 - Control House Rpl</v>
          </cell>
          <cell r="E4131" t="str">
            <v>P_Electric Distribution Sub MA</v>
          </cell>
          <cell r="G4131" t="str">
            <v>NONE</v>
          </cell>
          <cell r="H4131" t="str">
            <v>NONE</v>
          </cell>
          <cell r="O4131" t="str">
            <v>initiated</v>
          </cell>
          <cell r="R4131">
            <v>41703</v>
          </cell>
          <cell r="S4131" t="str">
            <v>csizme</v>
          </cell>
          <cell r="U4131" t="str">
            <v>Funding project for MECo work associated with the Sandy Pond Sub #237 control house replacement - wo#90000131800 to be tranferred to this new funding project once approved._x000D_
Associated project C037182 - Control House Rebuild - NEP</v>
          </cell>
          <cell r="V4131" t="str">
            <v xml:space="preserve">  </v>
          </cell>
          <cell r="W4131" t="str">
            <v xml:space="preserve">  </v>
          </cell>
          <cell r="X4131" t="str">
            <v>Asset Owner-Dist</v>
          </cell>
          <cell r="Y4131" t="str">
            <v>44655310E</v>
          </cell>
          <cell r="Z4131" t="str">
            <v>MAE1000 - MA Electric Distribution PC</v>
          </cell>
          <cell r="AA4131" t="str">
            <v>NONE</v>
          </cell>
          <cell r="AB4131" t="str">
            <v>SUB #237 SANDY POND, AYER</v>
          </cell>
          <cell r="AC4131" t="str">
            <v>A0 C0 X0</v>
          </cell>
          <cell r="AE4131">
            <v>0</v>
          </cell>
        </row>
        <row r="4132">
          <cell r="A4132" t="str">
            <v>C054076</v>
          </cell>
          <cell r="B4132">
            <v>5310</v>
          </cell>
          <cell r="D4132" t="str">
            <v>Worcester 23W2 Salisbury St. SPCA</v>
          </cell>
          <cell r="E4132" t="str">
            <v>P_Electric Distribution Line MA</v>
          </cell>
          <cell r="G4132" t="str">
            <v>23</v>
          </cell>
          <cell r="H4132" t="str">
            <v>11</v>
          </cell>
          <cell r="I4132" t="str">
            <v>HALL, TIMOTHY</v>
          </cell>
          <cell r="J4132" t="str">
            <v>System Capacity &amp; Performance</v>
          </cell>
          <cell r="K4132" t="str">
            <v>D_Non-REP LINE OTHER</v>
          </cell>
          <cell r="L4132" t="str">
            <v>Load Relief</v>
          </cell>
          <cell r="M4132" t="str">
            <v>Specific</v>
          </cell>
          <cell r="N4132" t="str">
            <v>Conductor Replacement</v>
          </cell>
          <cell r="O4132" t="str">
            <v>open</v>
          </cell>
          <cell r="R4132">
            <v>41703</v>
          </cell>
          <cell r="S4132" t="str">
            <v>walshn</v>
          </cell>
          <cell r="U4132" t="str">
            <v>P73-P98 Salisbury St., 2700' reconductor with SPCA.</v>
          </cell>
          <cell r="V4132" t="str">
            <v xml:space="preserve">  </v>
          </cell>
          <cell r="W4132" t="str">
            <v xml:space="preserve">  </v>
          </cell>
          <cell r="X4132" t="str">
            <v>Asset Owner-Dist</v>
          </cell>
          <cell r="Y4132" t="str">
            <v>44655310E</v>
          </cell>
          <cell r="Z4132" t="str">
            <v>MAE1000 - MA Electric Distribution PC</v>
          </cell>
          <cell r="AA4132" t="str">
            <v>NONE</v>
          </cell>
          <cell r="AB4132" t="str">
            <v>MASS PLANT - MA 5310 - MAE1000</v>
          </cell>
          <cell r="AC4132" t="str">
            <v>A0 C0 X0</v>
          </cell>
          <cell r="AE4132">
            <v>1</v>
          </cell>
          <cell r="AF4132" t="str">
            <v>1</v>
          </cell>
          <cell r="AG4132">
            <v>41705</v>
          </cell>
          <cell r="AH4132">
            <v>309100</v>
          </cell>
        </row>
        <row r="4133">
          <cell r="A4133" t="str">
            <v>C054084</v>
          </cell>
          <cell r="B4133">
            <v>5310</v>
          </cell>
          <cell r="D4133" t="str">
            <v>Depot St-Retire-remove 335W9 positi</v>
          </cell>
          <cell r="E4133" t="str">
            <v>P_Electric Distribution Sub MA</v>
          </cell>
          <cell r="G4133" t="str">
            <v>NONE</v>
          </cell>
          <cell r="H4133" t="str">
            <v>NONE</v>
          </cell>
          <cell r="O4133" t="str">
            <v>initiated</v>
          </cell>
          <cell r="R4133">
            <v>41703</v>
          </cell>
          <cell r="S4133" t="str">
            <v>thomp</v>
          </cell>
          <cell r="U4133" t="str">
            <v>After relocating 335W9 to former 335W2 position, retire and remove the old W9 feeder position</v>
          </cell>
          <cell r="V4133" t="str">
            <v xml:space="preserve">  </v>
          </cell>
          <cell r="W4133" t="str">
            <v xml:space="preserve">  </v>
          </cell>
          <cell r="X4133" t="str">
            <v>Dist Design-NE South</v>
          </cell>
          <cell r="Y4133" t="str">
            <v>41105310E</v>
          </cell>
          <cell r="Z4133" t="str">
            <v>MAE1000 - MA Electric Distribution PC</v>
          </cell>
          <cell r="AA4133" t="str">
            <v>NONE</v>
          </cell>
          <cell r="AB4133" t="str">
            <v>MASS PLANT - MA 5310 - MAE1000</v>
          </cell>
          <cell r="AC4133" t="str">
            <v>A0 C0 X0</v>
          </cell>
          <cell r="AE4133">
            <v>0</v>
          </cell>
        </row>
        <row r="4134">
          <cell r="A4134" t="str">
            <v>C054088</v>
          </cell>
          <cell r="B4134">
            <v>5310</v>
          </cell>
          <cell r="D4134" t="str">
            <v>IR-URD Oxford 406L2 Thayer Pond</v>
          </cell>
          <cell r="E4134" t="str">
            <v>P_Electric Distribution Line MA</v>
          </cell>
          <cell r="G4134" t="str">
            <v>36</v>
          </cell>
          <cell r="H4134" t="str">
            <v>17</v>
          </cell>
          <cell r="I4134" t="str">
            <v>MOKEY, MICHAEL</v>
          </cell>
          <cell r="J4134" t="str">
            <v>Asset Condition</v>
          </cell>
          <cell r="K4134" t="str">
            <v>D_REP-URD Cable Replacements</v>
          </cell>
          <cell r="L4134" t="str">
            <v>Reliability</v>
          </cell>
          <cell r="M4134" t="str">
            <v>Program</v>
          </cell>
          <cell r="N4134" t="str">
            <v>UG Cable Replacements</v>
          </cell>
          <cell r="O4134" t="str">
            <v>open</v>
          </cell>
          <cell r="R4134">
            <v>41704</v>
          </cell>
          <cell r="S4134" t="str">
            <v>walshn</v>
          </cell>
          <cell r="U4134" t="str">
            <v>Thayer Pond URD Rehabilition</v>
          </cell>
          <cell r="V4134" t="str">
            <v xml:space="preserve">  </v>
          </cell>
          <cell r="W4134" t="str">
            <v xml:space="preserve">  </v>
          </cell>
          <cell r="X4134" t="str">
            <v>Asset Owner-Dist</v>
          </cell>
          <cell r="Y4134" t="str">
            <v>44655310E</v>
          </cell>
          <cell r="Z4134" t="str">
            <v>MAE1000 - MA Electric Distribution PC</v>
          </cell>
          <cell r="AA4134" t="str">
            <v>NONE</v>
          </cell>
          <cell r="AB4134" t="str">
            <v>MASS PLANT - MA 5310 - MAE1000</v>
          </cell>
          <cell r="AC4134" t="str">
            <v>A0 C0 X0</v>
          </cell>
          <cell r="AE4134">
            <v>1</v>
          </cell>
          <cell r="AF4134" t="str">
            <v>1</v>
          </cell>
          <cell r="AG4134">
            <v>41705</v>
          </cell>
          <cell r="AH4134">
            <v>672000</v>
          </cell>
        </row>
        <row r="4135">
          <cell r="A4135" t="str">
            <v>C054094</v>
          </cell>
          <cell r="B4135">
            <v>5310</v>
          </cell>
          <cell r="D4135" t="str">
            <v>Worcester HT-52 Damage Failure</v>
          </cell>
          <cell r="E4135" t="str">
            <v>P_Electric Distribution Line MA</v>
          </cell>
          <cell r="G4135" t="str">
            <v>49</v>
          </cell>
          <cell r="H4135" t="str">
            <v>&lt;Select a value&gt;</v>
          </cell>
          <cell r="I4135" t="str">
            <v>MUNGOVAN, DAN</v>
          </cell>
          <cell r="J4135" t="str">
            <v>Damage/Failure</v>
          </cell>
          <cell r="K4135" t="str">
            <v>D_REP-UG Cable Replacements</v>
          </cell>
          <cell r="L4135" t="str">
            <v>Emergency Non-Storm - Dist</v>
          </cell>
          <cell r="M4135" t="str">
            <v>Specific</v>
          </cell>
          <cell r="N4135" t="str">
            <v>Damage Failure</v>
          </cell>
          <cell r="O4135" t="str">
            <v>open</v>
          </cell>
          <cell r="R4135">
            <v>41704</v>
          </cell>
          <cell r="S4135" t="str">
            <v>codypa</v>
          </cell>
          <cell r="T4135" t="str">
            <v>03/28/14</v>
          </cell>
          <cell r="U4135" t="str">
            <v>The old 4/0 Al can be pulled out and the new 4/0 Cu EPR pulled in.  Cold shrink splices will not fit in these manholes, so heat shrink splices will be required.  The new section of 350 Cu will terminate on both the 191488 and 191489 load breaks, with a wy</v>
          </cell>
          <cell r="V4135" t="str">
            <v xml:space="preserve">  </v>
          </cell>
          <cell r="W4135" t="str">
            <v xml:space="preserve">  </v>
          </cell>
          <cell r="X4135" t="str">
            <v>Div Ops-NE Electric</v>
          </cell>
          <cell r="Y4135" t="str">
            <v>75005310E</v>
          </cell>
          <cell r="Z4135" t="str">
            <v>MAE1000 - MA Electric Distribution PC</v>
          </cell>
          <cell r="AA4135" t="str">
            <v>06-Mar-14</v>
          </cell>
          <cell r="AB4135" t="str">
            <v>MASS PLANT - MA 5310 - MAE1000</v>
          </cell>
          <cell r="AC4135" t="str">
            <v>A1 C0 X0</v>
          </cell>
          <cell r="AE4135">
            <v>2</v>
          </cell>
          <cell r="AF4135" t="str">
            <v>2</v>
          </cell>
          <cell r="AG4135">
            <v>41705</v>
          </cell>
          <cell r="AH4135">
            <v>250000</v>
          </cell>
        </row>
        <row r="4136">
          <cell r="A4136" t="str">
            <v>C054099</v>
          </cell>
          <cell r="B4136">
            <v>5310</v>
          </cell>
          <cell r="D4136" t="str">
            <v>Worcester HT-55 Damage Failure</v>
          </cell>
          <cell r="E4136" t="str">
            <v>P_Electric Distribution Line MA</v>
          </cell>
          <cell r="G4136" t="str">
            <v>49</v>
          </cell>
          <cell r="H4136" t="str">
            <v>&lt;Select a value&gt;</v>
          </cell>
          <cell r="I4136" t="str">
            <v>MUNGOVAN, DAN</v>
          </cell>
          <cell r="J4136" t="str">
            <v>Damage/Failure</v>
          </cell>
          <cell r="K4136" t="str">
            <v>D_REP-UG Cable Replacements</v>
          </cell>
          <cell r="L4136" t="str">
            <v>Emergency Non-Storm - Dist</v>
          </cell>
          <cell r="M4136" t="str">
            <v>Specific</v>
          </cell>
          <cell r="O4136" t="str">
            <v>open</v>
          </cell>
          <cell r="R4136">
            <v>41704</v>
          </cell>
          <cell r="S4136" t="str">
            <v>codypa</v>
          </cell>
          <cell r="U4136" t="str">
            <v>We have had multiple failures on high tension circuits in the City of Worcester lately, and this project needs to be written up as soon as practical to avoid an issue with a major hospital. _x000D_
_x000D_
  The old 500 Al can be pulled out and the new 500 Cu EPR pul</v>
          </cell>
          <cell r="V4136" t="str">
            <v xml:space="preserve">  </v>
          </cell>
          <cell r="W4136" t="str">
            <v xml:space="preserve">  </v>
          </cell>
          <cell r="X4136" t="str">
            <v>Div Ops-NE Electric</v>
          </cell>
          <cell r="Y4136" t="str">
            <v>75005310E</v>
          </cell>
          <cell r="Z4136" t="str">
            <v>MAE1000 - MA Electric Distribution PC</v>
          </cell>
          <cell r="AA4136" t="str">
            <v>NONE</v>
          </cell>
          <cell r="AB4136" t="str">
            <v>MASS PLANT - MA 5310 - MAE1000</v>
          </cell>
          <cell r="AC4136" t="str">
            <v>A2 C0 X0</v>
          </cell>
          <cell r="AE4136">
            <v>1</v>
          </cell>
          <cell r="AF4136" t="str">
            <v>1</v>
          </cell>
          <cell r="AG4136">
            <v>41705</v>
          </cell>
          <cell r="AH4136">
            <v>250000</v>
          </cell>
        </row>
        <row r="4137">
          <cell r="A4137" t="str">
            <v>C054163</v>
          </cell>
          <cell r="B4137">
            <v>5310</v>
          </cell>
          <cell r="D4137" t="str">
            <v>Depot St-Remove old W9 position</v>
          </cell>
          <cell r="E4137" t="str">
            <v>P_Electric Distribution Sub MA</v>
          </cell>
          <cell r="G4137" t="str">
            <v>NONE</v>
          </cell>
          <cell r="H4137" t="str">
            <v>&lt;Select a value&gt;</v>
          </cell>
          <cell r="O4137" t="str">
            <v>cancelled</v>
          </cell>
          <cell r="R4137">
            <v>41709</v>
          </cell>
          <cell r="S4137" t="str">
            <v>thomp</v>
          </cell>
          <cell r="U4137" t="str">
            <v>Relocate W9 feeder to regular pos, remove old W9 equipment</v>
          </cell>
          <cell r="V4137" t="str">
            <v xml:space="preserve">  </v>
          </cell>
          <cell r="W4137" t="str">
            <v xml:space="preserve">  </v>
          </cell>
          <cell r="X4137" t="str">
            <v>Dist Design-NE South</v>
          </cell>
          <cell r="Y4137" t="str">
            <v>41105310E</v>
          </cell>
          <cell r="Z4137" t="str">
            <v>MAE1000 - MA Electric Distribution PC</v>
          </cell>
          <cell r="AA4137" t="str">
            <v>NONE</v>
          </cell>
          <cell r="AB4137" t="str">
            <v>SUB #335 DEPOT ST, MILFORD</v>
          </cell>
          <cell r="AE4137">
            <v>0</v>
          </cell>
          <cell r="AK4137">
            <v>41716</v>
          </cell>
        </row>
        <row r="4138">
          <cell r="A4138" t="str">
            <v>C054164</v>
          </cell>
          <cell r="B4138">
            <v>5310</v>
          </cell>
          <cell r="D4138" t="str">
            <v>Milford-New 336W6 Feeder</v>
          </cell>
          <cell r="E4138" t="str">
            <v>P_Electric Distribution Line MA</v>
          </cell>
          <cell r="G4138" t="str">
            <v>NONE</v>
          </cell>
          <cell r="H4138" t="str">
            <v>&lt;Select a value&gt;</v>
          </cell>
          <cell r="O4138" t="str">
            <v>cancelled</v>
          </cell>
          <cell r="R4138">
            <v>41709</v>
          </cell>
          <cell r="S4138" t="str">
            <v>thomp</v>
          </cell>
          <cell r="U4138" t="str">
            <v>Add new 336W6 feeder along E Main St to Cedar St, transfer 335W5 to new 336W6</v>
          </cell>
          <cell r="V4138" t="str">
            <v xml:space="preserve">  </v>
          </cell>
          <cell r="W4138" t="str">
            <v xml:space="preserve">  </v>
          </cell>
          <cell r="X4138" t="str">
            <v>Dist Design-NE South</v>
          </cell>
          <cell r="Y4138" t="str">
            <v>41105310H</v>
          </cell>
          <cell r="Z4138" t="str">
            <v>MAE1000 - MA Electric Distribution PC</v>
          </cell>
          <cell r="AA4138" t="str">
            <v>NONE</v>
          </cell>
          <cell r="AB4138" t="str">
            <v>MASS PLANT - MA 5310 - MAE1000</v>
          </cell>
          <cell r="AE4138">
            <v>0</v>
          </cell>
          <cell r="AK4138">
            <v>41716</v>
          </cell>
        </row>
        <row r="4139">
          <cell r="A4139" t="str">
            <v>C054165</v>
          </cell>
          <cell r="B4139">
            <v>5310</v>
          </cell>
          <cell r="D4139" t="str">
            <v>Milford-New 335W5 feeder</v>
          </cell>
          <cell r="E4139" t="str">
            <v>P_Electric Distribution Line MA</v>
          </cell>
          <cell r="G4139" t="str">
            <v>NONE</v>
          </cell>
          <cell r="H4139" t="str">
            <v>&lt;Select a value&gt;</v>
          </cell>
          <cell r="O4139" t="str">
            <v>cancelled</v>
          </cell>
          <cell r="R4139">
            <v>41709</v>
          </cell>
          <cell r="S4139" t="str">
            <v>thomp</v>
          </cell>
          <cell r="U4139" t="str">
            <v xml:space="preserve">  </v>
          </cell>
          <cell r="V4139" t="str">
            <v xml:space="preserve">  </v>
          </cell>
          <cell r="W4139" t="str">
            <v xml:space="preserve">  </v>
          </cell>
          <cell r="X4139" t="str">
            <v>Dist Design-NE South</v>
          </cell>
          <cell r="Y4139" t="str">
            <v>41105310E</v>
          </cell>
          <cell r="Z4139" t="str">
            <v>MAE1000 - MA Electric Distribution PC</v>
          </cell>
          <cell r="AA4139" t="str">
            <v>NONE</v>
          </cell>
          <cell r="AB4139" t="str">
            <v>MASS PLANT - MA 5310 - MAE1000</v>
          </cell>
          <cell r="AE4139">
            <v>0</v>
          </cell>
          <cell r="AK4139">
            <v>41716</v>
          </cell>
        </row>
        <row r="4140">
          <cell r="A4140" t="str">
            <v>C054166</v>
          </cell>
          <cell r="B4140">
            <v>5310</v>
          </cell>
          <cell r="D4140" t="str">
            <v>Mendon-Retire 13 kV lines in R/W</v>
          </cell>
          <cell r="E4140" t="str">
            <v>P_Electric Distribution Line MA</v>
          </cell>
          <cell r="G4140" t="str">
            <v>NONE</v>
          </cell>
          <cell r="H4140" t="str">
            <v>&lt;Select a value&gt;</v>
          </cell>
          <cell r="O4140" t="str">
            <v>initiated</v>
          </cell>
          <cell r="R4140">
            <v>41709</v>
          </cell>
          <cell r="S4140" t="str">
            <v>thomp</v>
          </cell>
          <cell r="U4140" t="str">
            <v>Remove 7U, 8U, 321W10, 321W6, and 7 Lines in R/W between Uxbridge Sub and Depot St Sub</v>
          </cell>
          <cell r="V4140" t="str">
            <v xml:space="preserve">  </v>
          </cell>
          <cell r="W4140" t="str">
            <v xml:space="preserve">  </v>
          </cell>
          <cell r="X4140" t="str">
            <v>Dist Design-NE South</v>
          </cell>
          <cell r="Y4140" t="str">
            <v>41105310E</v>
          </cell>
          <cell r="Z4140" t="str">
            <v>MAE1000 - MA Electric Distribution PC</v>
          </cell>
          <cell r="AA4140" t="str">
            <v>NONE</v>
          </cell>
          <cell r="AB4140" t="str">
            <v>MASS PLANT - MA 5310 - MAE1000</v>
          </cell>
          <cell r="AC4140" t="str">
            <v>A0 C0 X0</v>
          </cell>
          <cell r="AE4140">
            <v>0</v>
          </cell>
        </row>
        <row r="4141">
          <cell r="A4141" t="str">
            <v>C054167</v>
          </cell>
          <cell r="B4141">
            <v>5310</v>
          </cell>
          <cell r="D4141" t="str">
            <v>Mendon Sub- Retire &amp; Remove</v>
          </cell>
          <cell r="E4141" t="str">
            <v>P_Electric Distribution Sub MA</v>
          </cell>
          <cell r="G4141" t="str">
            <v>NONE</v>
          </cell>
          <cell r="H4141" t="str">
            <v>NONE</v>
          </cell>
          <cell r="O4141" t="str">
            <v>initiated</v>
          </cell>
          <cell r="R4141">
            <v>41709</v>
          </cell>
          <cell r="S4141" t="str">
            <v>thomp</v>
          </cell>
          <cell r="U4141" t="str">
            <v>Retire and remove</v>
          </cell>
          <cell r="V4141" t="str">
            <v xml:space="preserve">  </v>
          </cell>
          <cell r="W4141" t="str">
            <v xml:space="preserve">  </v>
          </cell>
          <cell r="X4141" t="str">
            <v>Dist Design-NE South</v>
          </cell>
          <cell r="Y4141" t="str">
            <v>41105310E</v>
          </cell>
          <cell r="Z4141" t="str">
            <v>MAE1000 - MA Electric Distribution PC</v>
          </cell>
          <cell r="AA4141" t="str">
            <v>NONE</v>
          </cell>
          <cell r="AB4141" t="str">
            <v>SUB #332 MENDON, MENDON</v>
          </cell>
          <cell r="AC4141" t="str">
            <v>A0 C0 X0</v>
          </cell>
          <cell r="AE4141">
            <v>0</v>
          </cell>
        </row>
        <row r="4142">
          <cell r="A4142" t="str">
            <v>C054168</v>
          </cell>
          <cell r="B4142">
            <v>5310</v>
          </cell>
          <cell r="D4142" t="str">
            <v>Depot St-Add 2 sets Regs &amp; Stn Caps</v>
          </cell>
          <cell r="E4142" t="str">
            <v>P_Electric Distribution Sub MA</v>
          </cell>
          <cell r="G4142" t="str">
            <v>NONE</v>
          </cell>
          <cell r="H4142" t="str">
            <v>NONE</v>
          </cell>
          <cell r="O4142" t="str">
            <v>initiated</v>
          </cell>
          <cell r="R4142">
            <v>41709</v>
          </cell>
          <cell r="S4142" t="str">
            <v>thomp</v>
          </cell>
          <cell r="U4142" t="str">
            <v>Add distribution regulators to positions 8UA and 7UA and add Bus #1 Cap bank</v>
          </cell>
          <cell r="V4142" t="str">
            <v xml:space="preserve">  </v>
          </cell>
          <cell r="W4142" t="str">
            <v xml:space="preserve">  </v>
          </cell>
          <cell r="X4142" t="str">
            <v>Dist Design-NE South</v>
          </cell>
          <cell r="Y4142" t="str">
            <v>41105310E</v>
          </cell>
          <cell r="Z4142" t="str">
            <v>MAE1000 - MA Electric Distribution PC</v>
          </cell>
          <cell r="AA4142" t="str">
            <v>NONE</v>
          </cell>
          <cell r="AB4142" t="str">
            <v>SUB #335 DEPOT ST, MILFORD</v>
          </cell>
          <cell r="AC4142" t="str">
            <v>A0 C0 X0</v>
          </cell>
          <cell r="AE4142">
            <v>0</v>
          </cell>
        </row>
        <row r="4143">
          <cell r="A4143" t="str">
            <v>C054169</v>
          </cell>
          <cell r="B4143">
            <v>5310</v>
          </cell>
          <cell r="D4143" t="str">
            <v>Milford-Relocate 8UA and 7UA feeder</v>
          </cell>
          <cell r="E4143" t="str">
            <v>P_Electric Distribution Line MA</v>
          </cell>
          <cell r="G4143" t="str">
            <v>NONE</v>
          </cell>
          <cell r="H4143" t="str">
            <v>&lt;Select a value&gt;</v>
          </cell>
          <cell r="O4143" t="str">
            <v>initiated</v>
          </cell>
          <cell r="R4143">
            <v>41709</v>
          </cell>
          <cell r="S4143" t="str">
            <v>thomp</v>
          </cell>
          <cell r="U4143" t="str">
            <v>Relocate new 8UA and 7UA on separate pole line to clear way to remove Little Depot St and related OH wires</v>
          </cell>
          <cell r="V4143" t="str">
            <v xml:space="preserve">  </v>
          </cell>
          <cell r="W4143" t="str">
            <v xml:space="preserve">  </v>
          </cell>
          <cell r="X4143" t="str">
            <v>Dist Design-NE South</v>
          </cell>
          <cell r="Y4143" t="str">
            <v>41105310E</v>
          </cell>
          <cell r="Z4143" t="str">
            <v>MAE1000 - MA Electric Distribution PC</v>
          </cell>
          <cell r="AA4143" t="str">
            <v>NONE</v>
          </cell>
          <cell r="AB4143" t="str">
            <v>SUB #335 DEPOT ST, MILFORD</v>
          </cell>
          <cell r="AC4143" t="str">
            <v>A0 C0 X0</v>
          </cell>
          <cell r="AE4143">
            <v>0</v>
          </cell>
        </row>
        <row r="4144">
          <cell r="A4144" t="str">
            <v>C054170</v>
          </cell>
          <cell r="B4144">
            <v>5310</v>
          </cell>
          <cell r="D4144" t="str">
            <v>Depot St-Retire &amp; remove Little Dep</v>
          </cell>
          <cell r="E4144" t="str">
            <v>P_Electric Distribution Sub MA</v>
          </cell>
          <cell r="G4144" t="str">
            <v>NONE</v>
          </cell>
          <cell r="H4144" t="str">
            <v>NONE</v>
          </cell>
          <cell r="O4144" t="str">
            <v>initiated</v>
          </cell>
          <cell r="R4144">
            <v>41709</v>
          </cell>
          <cell r="S4144" t="str">
            <v>thomp</v>
          </cell>
          <cell r="U4144" t="str">
            <v>Retire and remove Little Depot Substation with associated OH wires</v>
          </cell>
          <cell r="V4144" t="str">
            <v xml:space="preserve">  </v>
          </cell>
          <cell r="W4144" t="str">
            <v xml:space="preserve">  </v>
          </cell>
          <cell r="X4144" t="str">
            <v>Dist Design-NE South</v>
          </cell>
          <cell r="Y4144" t="str">
            <v>41105310E</v>
          </cell>
          <cell r="Z4144" t="str">
            <v>MAE1000 - MA Electric Distribution PC</v>
          </cell>
          <cell r="AA4144" t="str">
            <v>NONE</v>
          </cell>
          <cell r="AB4144" t="str">
            <v>SUB #335 DEPOT ST, MILFORD</v>
          </cell>
          <cell r="AC4144" t="str">
            <v>A0 C0 X0</v>
          </cell>
          <cell r="AE4144">
            <v>0</v>
          </cell>
        </row>
        <row r="4145">
          <cell r="A4145" t="str">
            <v>C054171</v>
          </cell>
          <cell r="B4145">
            <v>5310</v>
          </cell>
          <cell r="D4145" t="str">
            <v>NRBO15_Replace 4 Sets UPS Batteries</v>
          </cell>
          <cell r="E4145" t="str">
            <v>P_FAC Electric Capital MA</v>
          </cell>
          <cell r="G4145" t="str">
            <v>NONE</v>
          </cell>
          <cell r="H4145" t="str">
            <v>NONE</v>
          </cell>
          <cell r="O4145" t="str">
            <v>open</v>
          </cell>
          <cell r="R4145">
            <v>41709</v>
          </cell>
          <cell r="S4145" t="str">
            <v>mateikia</v>
          </cell>
          <cell r="U4145" t="str">
            <v>Replace 4 sets of Liebert UPS Batteries. (166 total).</v>
          </cell>
          <cell r="V4145" t="str">
            <v>55 Bearfoor Rd. Northborough, MA 01532</v>
          </cell>
          <cell r="W4145" t="str">
            <v xml:space="preserve">  </v>
          </cell>
          <cell r="X4145" t="str">
            <v>Facilities Mgmt</v>
          </cell>
          <cell r="Y4145" t="str">
            <v>37005310E</v>
          </cell>
          <cell r="Z4145" t="str">
            <v>MAE1000 - MA Electric Distribution PC</v>
          </cell>
          <cell r="AA4145" t="str">
            <v>NONE</v>
          </cell>
          <cell r="AB4145" t="str">
            <v>CUSTOMER SERVICE CENTER-NORTHBORO</v>
          </cell>
          <cell r="AC4145" t="str">
            <v>A1 C0 X0</v>
          </cell>
          <cell r="AE4145">
            <v>1</v>
          </cell>
          <cell r="AF4145" t="str">
            <v>1</v>
          </cell>
          <cell r="AG4145">
            <v>41709</v>
          </cell>
          <cell r="AH4145">
            <v>68000</v>
          </cell>
        </row>
        <row r="4146">
          <cell r="A4146" t="str">
            <v>C054184</v>
          </cell>
          <cell r="B4146">
            <v>5310</v>
          </cell>
          <cell r="D4146" t="str">
            <v>BEV14_Misc. Building Improvements</v>
          </cell>
          <cell r="E4146" t="str">
            <v>P_FAC Electric Capital MA</v>
          </cell>
          <cell r="G4146" t="str">
            <v>NONE</v>
          </cell>
          <cell r="H4146" t="str">
            <v>NONE</v>
          </cell>
          <cell r="O4146" t="str">
            <v>open</v>
          </cell>
          <cell r="R4146">
            <v>41710</v>
          </cell>
          <cell r="S4146" t="str">
            <v>mateikia</v>
          </cell>
          <cell r="U4146" t="str">
            <v>Misc. Building improvements (electrical, lighting, entrance canopies, drainage, waterproofing, etc.)</v>
          </cell>
          <cell r="V4146" t="str">
            <v>44 River Street Beverly MA 01915</v>
          </cell>
          <cell r="W4146" t="str">
            <v xml:space="preserve">  </v>
          </cell>
          <cell r="X4146" t="str">
            <v>Facilities Mgmt</v>
          </cell>
          <cell r="Y4146" t="str">
            <v>37005310E</v>
          </cell>
          <cell r="Z4146" t="str">
            <v>MAE1000 - MA Electric Distribution PC</v>
          </cell>
          <cell r="AA4146" t="str">
            <v>NONE</v>
          </cell>
          <cell r="AB4146" t="str">
            <v>DISTRIBUTION BLDG - RIVER STREET, B</v>
          </cell>
          <cell r="AC4146" t="str">
            <v>A1 C0 X0</v>
          </cell>
          <cell r="AE4146">
            <v>1</v>
          </cell>
          <cell r="AF4146" t="str">
            <v>1</v>
          </cell>
          <cell r="AG4146">
            <v>41710</v>
          </cell>
          <cell r="AH4146">
            <v>50000</v>
          </cell>
        </row>
        <row r="4147">
          <cell r="A4147" t="str">
            <v>C054203</v>
          </cell>
          <cell r="B4147">
            <v>5310</v>
          </cell>
          <cell r="C4147" t="str">
            <v>Distribution - NE North</v>
          </cell>
          <cell r="D4147" t="str">
            <v>Webster St. 6W2 Cable Failure</v>
          </cell>
          <cell r="E4147" t="str">
            <v>P_Electric Distribution Line MA</v>
          </cell>
          <cell r="G4147" t="str">
            <v>49</v>
          </cell>
          <cell r="H4147" t="str">
            <v>12</v>
          </cell>
          <cell r="I4147" t="str">
            <v>MUNGOVAN, DAN</v>
          </cell>
          <cell r="J4147" t="str">
            <v>Damage/Failure</v>
          </cell>
          <cell r="K4147" t="str">
            <v>D_REP-UG Cable Replacements</v>
          </cell>
          <cell r="L4147" t="str">
            <v>Damage/Failure</v>
          </cell>
          <cell r="M4147" t="str">
            <v>Blanket</v>
          </cell>
          <cell r="O4147" t="str">
            <v>open</v>
          </cell>
          <cell r="R4147">
            <v>41711</v>
          </cell>
          <cell r="S4147" t="str">
            <v>mungov</v>
          </cell>
          <cell r="T4147" t="str">
            <v>06/01/2014</v>
          </cell>
          <cell r="U4147" t="str">
            <v>The 6W2 submarine cable failed.  Install new conductor in conventional manhole and conduit and relocate the 6W2 cable getaway.</v>
          </cell>
          <cell r="V4147" t="str">
            <v xml:space="preserve">  </v>
          </cell>
          <cell r="W4147" t="str">
            <v xml:space="preserve">  </v>
          </cell>
          <cell r="X4147" t="str">
            <v>Asset Owner-Dist</v>
          </cell>
          <cell r="Y4147" t="str">
            <v>44655310E</v>
          </cell>
          <cell r="Z4147" t="str">
            <v>MAE1000 - MA Electric Distribution PC</v>
          </cell>
          <cell r="AA4147" t="str">
            <v>NONE</v>
          </cell>
          <cell r="AB4147" t="str">
            <v>MASS PLANT - MA 5310 - MAE1000</v>
          </cell>
          <cell r="AC4147" t="str">
            <v>A0 C0 X0</v>
          </cell>
          <cell r="AE4147">
            <v>2</v>
          </cell>
          <cell r="AF4147" t="str">
            <v>2</v>
          </cell>
          <cell r="AG4147">
            <v>41717</v>
          </cell>
          <cell r="AH4147">
            <v>550000</v>
          </cell>
        </row>
        <row r="4148">
          <cell r="A4148" t="str">
            <v>C054223</v>
          </cell>
          <cell r="B4148">
            <v>5310</v>
          </cell>
          <cell r="D4148" t="str">
            <v>IRURD - Auburn 26W1 Old Cart</v>
          </cell>
          <cell r="E4148" t="str">
            <v>P_Electric Distribution Line MA</v>
          </cell>
          <cell r="G4148" t="str">
            <v>36</v>
          </cell>
          <cell r="H4148" t="str">
            <v>17</v>
          </cell>
          <cell r="I4148" t="str">
            <v>WALSH, NATHAN</v>
          </cell>
          <cell r="J4148" t="str">
            <v>Asset Condition</v>
          </cell>
          <cell r="K4148" t="str">
            <v>D_Non-REP LINE OTHER</v>
          </cell>
          <cell r="L4148" t="str">
            <v>Reliability</v>
          </cell>
          <cell r="M4148" t="str">
            <v>Program</v>
          </cell>
          <cell r="N4148" t="str">
            <v>UG Cable Replacements</v>
          </cell>
          <cell r="O4148" t="str">
            <v>open</v>
          </cell>
          <cell r="R4148">
            <v>41711</v>
          </cell>
          <cell r="S4148" t="str">
            <v>walshn</v>
          </cell>
          <cell r="U4148" t="str">
            <v>URD Rehab</v>
          </cell>
          <cell r="V4148" t="str">
            <v xml:space="preserve">  </v>
          </cell>
          <cell r="W4148" t="str">
            <v xml:space="preserve">  </v>
          </cell>
          <cell r="X4148" t="str">
            <v>Asset Owner-Dist</v>
          </cell>
          <cell r="Y4148" t="str">
            <v>44655310E</v>
          </cell>
          <cell r="Z4148" t="str">
            <v>MAE1000 - MA Electric Distribution PC</v>
          </cell>
          <cell r="AA4148" t="str">
            <v>NONE</v>
          </cell>
          <cell r="AB4148" t="str">
            <v>MASS PLANT - MA 5310 - MAE1000</v>
          </cell>
          <cell r="AC4148" t="str">
            <v>A0 C0 X0</v>
          </cell>
          <cell r="AE4148">
            <v>2</v>
          </cell>
          <cell r="AF4148" t="str">
            <v>2</v>
          </cell>
          <cell r="AG4148">
            <v>41717</v>
          </cell>
          <cell r="AH4148">
            <v>185000</v>
          </cell>
        </row>
        <row r="4149">
          <cell r="A4149" t="str">
            <v>C054230</v>
          </cell>
          <cell r="B4149">
            <v>5310</v>
          </cell>
          <cell r="D4149" t="str">
            <v>Dunstable 210L1 Pleasant St. SPCA</v>
          </cell>
          <cell r="E4149" t="str">
            <v>P_Electric Distribution Line MA</v>
          </cell>
          <cell r="G4149" t="str">
            <v>37</v>
          </cell>
          <cell r="H4149" t="str">
            <v>&lt;Select a value&gt;</v>
          </cell>
          <cell r="I4149" t="str">
            <v>MOKEY, MICHAEL</v>
          </cell>
          <cell r="J4149" t="str">
            <v>System Capacity &amp; Performance</v>
          </cell>
          <cell r="K4149" t="str">
            <v>D_Non-REP LINE OTHER</v>
          </cell>
          <cell r="L4149" t="str">
            <v>Reliability</v>
          </cell>
          <cell r="M4149" t="str">
            <v>Specific</v>
          </cell>
          <cell r="N4149" t="str">
            <v>Conductor Replacement</v>
          </cell>
          <cell r="O4149" t="str">
            <v>initiated</v>
          </cell>
          <cell r="R4149">
            <v>41712</v>
          </cell>
          <cell r="S4149" t="str">
            <v>walshn</v>
          </cell>
          <cell r="T4149" t="str">
            <v>03/31/2015</v>
          </cell>
          <cell r="U4149" t="str">
            <v>11,200' SPCA on Pleasant St., Dunstable.  2014 PPC</v>
          </cell>
          <cell r="V4149" t="str">
            <v xml:space="preserve">  </v>
          </cell>
          <cell r="W4149" t="str">
            <v xml:space="preserve">  </v>
          </cell>
          <cell r="X4149" t="str">
            <v>Asset Owner-Dist</v>
          </cell>
          <cell r="Y4149" t="str">
            <v>44655310E</v>
          </cell>
          <cell r="Z4149" t="str">
            <v>MAE1000 - MA Electric Distribution PC</v>
          </cell>
          <cell r="AA4149" t="str">
            <v>NONE</v>
          </cell>
          <cell r="AB4149" t="str">
            <v>MASS PLANT - MA 5310 - MAE1000</v>
          </cell>
          <cell r="AC4149" t="str">
            <v>A0 C0 X0</v>
          </cell>
          <cell r="AE4149">
            <v>0</v>
          </cell>
        </row>
        <row r="4150">
          <cell r="A4150" t="str">
            <v>C054265</v>
          </cell>
          <cell r="B4150">
            <v>5310</v>
          </cell>
          <cell r="C4150" t="str">
            <v>Distribution - NE North</v>
          </cell>
          <cell r="D4150" t="str">
            <v>Brady Sullivan Prop, Worcester MA</v>
          </cell>
          <cell r="E4150" t="str">
            <v>P_Electric Distribution Line MA</v>
          </cell>
          <cell r="G4150" t="str">
            <v>49</v>
          </cell>
          <cell r="H4150" t="str">
            <v>16</v>
          </cell>
          <cell r="I4150" t="str">
            <v>HALL, TIMOTHY</v>
          </cell>
          <cell r="J4150" t="str">
            <v>Statutory/Regulatory</v>
          </cell>
          <cell r="K4150" t="str">
            <v>D_Non-REP LINE OTHER</v>
          </cell>
          <cell r="L4150" t="str">
            <v>New Business - Residential</v>
          </cell>
          <cell r="M4150" t="str">
            <v>Specific</v>
          </cell>
          <cell r="O4150" t="str">
            <v>open</v>
          </cell>
          <cell r="R4150">
            <v>41715</v>
          </cell>
          <cell r="S4150" t="str">
            <v>jeffem</v>
          </cell>
          <cell r="T4150" t="str">
            <v>10/1/2014</v>
          </cell>
          <cell r="U4150" t="str">
            <v>New services for apt complexes and parking lots.  See WRs 16647051, 16647094, 16647160 and 16654864.  Est cost is $200K, this request is for $15K prelimibary design.  Full scope and costs to be updated upon design complete</v>
          </cell>
          <cell r="V4150" t="str">
            <v xml:space="preserve">  </v>
          </cell>
          <cell r="W4150" t="str">
            <v xml:space="preserve">  </v>
          </cell>
          <cell r="X4150" t="str">
            <v>Asset Owner-Dist</v>
          </cell>
          <cell r="Y4150" t="str">
            <v>44655310E</v>
          </cell>
          <cell r="Z4150" t="str">
            <v>MAE1000 - MA Electric Distribution PC</v>
          </cell>
          <cell r="AA4150" t="str">
            <v>NONE</v>
          </cell>
          <cell r="AB4150" t="str">
            <v>MASS PLANT - MA 5310 - MAE1000</v>
          </cell>
          <cell r="AC4150" t="str">
            <v>A4 C0 X0</v>
          </cell>
          <cell r="AE4150">
            <v>1</v>
          </cell>
          <cell r="AF4150" t="str">
            <v>1</v>
          </cell>
          <cell r="AG4150">
            <v>41717</v>
          </cell>
          <cell r="AH4150">
            <v>15000</v>
          </cell>
        </row>
        <row r="4151">
          <cell r="A4151" t="str">
            <v>C054268</v>
          </cell>
          <cell r="B4151">
            <v>5310</v>
          </cell>
          <cell r="D4151" t="str">
            <v>NRBO14_Cafe Salad Bar Upgrades</v>
          </cell>
          <cell r="E4151" t="str">
            <v>P_FAC Electric Capital MA</v>
          </cell>
          <cell r="G4151" t="str">
            <v>NONE</v>
          </cell>
          <cell r="H4151" t="str">
            <v>NONE</v>
          </cell>
          <cell r="O4151" t="str">
            <v>open</v>
          </cell>
          <cell r="R4151">
            <v>41716</v>
          </cell>
          <cell r="S4151" t="str">
            <v>mateikia</v>
          </cell>
          <cell r="U4151" t="str">
            <v xml:space="preserve">Upgrade the salad bar and cold wells on the serving line. </v>
          </cell>
          <cell r="V4151" t="str">
            <v>55 Bearfoot Rd. Northborough, MA 01532</v>
          </cell>
          <cell r="W4151" t="str">
            <v xml:space="preserve">  </v>
          </cell>
          <cell r="X4151" t="str">
            <v>Facilities Mgmt</v>
          </cell>
          <cell r="Y4151" t="str">
            <v>37005310E</v>
          </cell>
          <cell r="Z4151" t="str">
            <v>MAE1000 - MA Electric Distribution PC</v>
          </cell>
          <cell r="AA4151" t="str">
            <v>NONE</v>
          </cell>
          <cell r="AB4151" t="str">
            <v>CUSTOMER SERVICE CENTER-NORTHBORO</v>
          </cell>
          <cell r="AC4151" t="str">
            <v>A1 C0 X0</v>
          </cell>
          <cell r="AE4151">
            <v>1</v>
          </cell>
          <cell r="AF4151" t="str">
            <v>1</v>
          </cell>
          <cell r="AG4151">
            <v>41716</v>
          </cell>
          <cell r="AH4151">
            <v>32558</v>
          </cell>
        </row>
        <row r="4152">
          <cell r="A4152" t="str">
            <v>C054287</v>
          </cell>
          <cell r="B4152">
            <v>5310</v>
          </cell>
          <cell r="C4152" t="str">
            <v>Distribution - NE North</v>
          </cell>
          <cell r="D4152" t="str">
            <v>89 Main St, Andover Upgrade</v>
          </cell>
          <cell r="E4152" t="str">
            <v>P_Electric Distribution Line MA</v>
          </cell>
          <cell r="G4152" t="str">
            <v>49</v>
          </cell>
          <cell r="H4152" t="str">
            <v>16</v>
          </cell>
          <cell r="I4152" t="str">
            <v>HALL, TIMOTHY</v>
          </cell>
          <cell r="J4152" t="str">
            <v>System Capacity &amp; Performance</v>
          </cell>
          <cell r="K4152" t="str">
            <v>D_Non-REP LINE OTHER</v>
          </cell>
          <cell r="L4152" t="str">
            <v>Load Relief</v>
          </cell>
          <cell r="M4152" t="str">
            <v>Specific</v>
          </cell>
          <cell r="O4152" t="str">
            <v>initiated</v>
          </cell>
          <cell r="R4152">
            <v>41717</v>
          </cell>
          <cell r="S4152" t="str">
            <v>jeffem</v>
          </cell>
          <cell r="T4152" t="str">
            <v>6/15/14</v>
          </cell>
          <cell r="U4152" t="str">
            <v>89 Main St, Andover.  Service upgrade from 800 to 2000 amps.  Remove 8 oil filled cut outs, Inst 4-way trayer switch, Replace  300kva w/ 500kva xfmr.  Customer request job, but most of the work is system improvements.  See WR 12519856 for additional detai</v>
          </cell>
          <cell r="V4152" t="str">
            <v xml:space="preserve">  </v>
          </cell>
          <cell r="W4152" t="str">
            <v xml:space="preserve">  </v>
          </cell>
          <cell r="X4152" t="str">
            <v>Asset Owner-Dist</v>
          </cell>
          <cell r="Y4152" t="str">
            <v>44655310E</v>
          </cell>
          <cell r="Z4152" t="str">
            <v>MAE1000 - MA Electric Distribution PC</v>
          </cell>
          <cell r="AA4152" t="str">
            <v>NONE</v>
          </cell>
          <cell r="AB4152" t="str">
            <v>MASS PLANT - MA 5310 - MAE1000</v>
          </cell>
          <cell r="AC4152" t="str">
            <v>A0 C0 X0</v>
          </cell>
          <cell r="AE4152">
            <v>0</v>
          </cell>
        </row>
        <row r="4153">
          <cell r="A4153" t="str">
            <v>C054306</v>
          </cell>
          <cell r="B4153">
            <v>5310</v>
          </cell>
          <cell r="D4153" t="str">
            <v>Worcester 6J326 Cable Replacement</v>
          </cell>
          <cell r="E4153" t="str">
            <v>P_Electric Distribution Line MA</v>
          </cell>
          <cell r="G4153" t="str">
            <v>30</v>
          </cell>
          <cell r="H4153" t="str">
            <v>12</v>
          </cell>
          <cell r="I4153" t="str">
            <v>WALSH, NATHAN</v>
          </cell>
          <cell r="J4153" t="str">
            <v>System Capacity &amp; Performance</v>
          </cell>
          <cell r="K4153" t="str">
            <v>D_REP-UG Cable Replacements</v>
          </cell>
          <cell r="L4153" t="str">
            <v>Reliability - Dist</v>
          </cell>
          <cell r="M4153" t="str">
            <v>Specific</v>
          </cell>
          <cell r="N4153" t="str">
            <v>UG Cable Replacements</v>
          </cell>
          <cell r="O4153" t="str">
            <v>initiated</v>
          </cell>
          <cell r="R4153">
            <v>41719</v>
          </cell>
          <cell r="S4153" t="str">
            <v>walshn</v>
          </cell>
          <cell r="U4153" t="str">
            <v>3500' mainline cable replacement.</v>
          </cell>
          <cell r="V4153" t="str">
            <v xml:space="preserve">  </v>
          </cell>
          <cell r="W4153" t="str">
            <v xml:space="preserve">  </v>
          </cell>
          <cell r="X4153" t="str">
            <v>Asset Owner-Dist</v>
          </cell>
          <cell r="Y4153" t="str">
            <v>44655310E</v>
          </cell>
          <cell r="Z4153" t="str">
            <v>MAE1000 - MA Electric Distribution PC</v>
          </cell>
          <cell r="AA4153" t="str">
            <v>NONE</v>
          </cell>
          <cell r="AB4153" t="str">
            <v>MASS PLANT - MA 5310 - MAE1000</v>
          </cell>
          <cell r="AC4153" t="str">
            <v>A0 C0 X0</v>
          </cell>
          <cell r="AE4153">
            <v>0</v>
          </cell>
        </row>
        <row r="4154">
          <cell r="A4154" t="str">
            <v>CAP0004</v>
          </cell>
          <cell r="B4154">
            <v>5320</v>
          </cell>
          <cell r="C4154" t="str">
            <v>Massachusetts - East</v>
          </cell>
          <cell r="D4154" t="str">
            <v>Capital Overheads</v>
          </cell>
          <cell r="E4154" t="str">
            <v>P_Capital OH Allocations Elect MA</v>
          </cell>
          <cell r="G4154" t="str">
            <v>34</v>
          </cell>
          <cell r="H4154" t="str">
            <v>15</v>
          </cell>
          <cell r="I4154" t="str">
            <v>Romer, Scott</v>
          </cell>
          <cell r="J4154" t="str">
            <v>Non-Infrastructure</v>
          </cell>
          <cell r="L4154" t="str">
            <v>Corporate/Admin/General</v>
          </cell>
          <cell r="M4154" t="str">
            <v>Specific</v>
          </cell>
          <cell r="O4154" t="str">
            <v>open</v>
          </cell>
          <cell r="P4154">
            <v>8989</v>
          </cell>
          <cell r="Q4154" t="str">
            <v>CAP004</v>
          </cell>
          <cell r="R4154">
            <v>38057</v>
          </cell>
          <cell r="S4154" t="str">
            <v>pwrbtch</v>
          </cell>
          <cell r="U4154" t="str">
            <v>Capital Overheads</v>
          </cell>
          <cell r="V4154" t="str">
            <v xml:space="preserve">  </v>
          </cell>
          <cell r="W4154" t="str">
            <v xml:space="preserve">  </v>
          </cell>
          <cell r="X4154" t="str">
            <v>Conversion Only</v>
          </cell>
          <cell r="Y4154" t="str">
            <v>99995320E</v>
          </cell>
          <cell r="Z4154" t="str">
            <v>MAE1000 - MA Electric Distribution PC</v>
          </cell>
          <cell r="AA4154" t="str">
            <v>NONE</v>
          </cell>
          <cell r="AB4154" t="str">
            <v>COMPANY 5320 LEVEL ELECT DIST</v>
          </cell>
          <cell r="AC4154" t="str">
            <v>A0 C2 X0</v>
          </cell>
          <cell r="AE4154">
            <v>1</v>
          </cell>
        </row>
        <row r="4155">
          <cell r="A4155" t="str">
            <v>CAP0005</v>
          </cell>
          <cell r="B4155">
            <v>5310</v>
          </cell>
          <cell r="D4155" t="str">
            <v>Capital Overheads</v>
          </cell>
          <cell r="E4155" t="str">
            <v>P_Capital OH Allocations Elect MA</v>
          </cell>
          <cell r="G4155" t="str">
            <v>34</v>
          </cell>
          <cell r="H4155" t="str">
            <v>11</v>
          </cell>
          <cell r="I4155" t="str">
            <v>Romer, Scott</v>
          </cell>
          <cell r="J4155" t="str">
            <v>Non-Infrastructure</v>
          </cell>
          <cell r="L4155" t="str">
            <v>Corporate/Admin/General</v>
          </cell>
          <cell r="M4155" t="str">
            <v>Specific</v>
          </cell>
          <cell r="O4155" t="str">
            <v>open</v>
          </cell>
          <cell r="P4155">
            <v>8990</v>
          </cell>
          <cell r="Q4155" t="str">
            <v>CAP005</v>
          </cell>
          <cell r="R4155">
            <v>38057</v>
          </cell>
          <cell r="S4155" t="str">
            <v>pwrbtch</v>
          </cell>
          <cell r="U4155" t="str">
            <v>Capital Overheads</v>
          </cell>
          <cell r="V4155" t="str">
            <v xml:space="preserve">  </v>
          </cell>
          <cell r="W4155" t="str">
            <v xml:space="preserve">  </v>
          </cell>
          <cell r="X4155" t="str">
            <v>Conversion Only</v>
          </cell>
          <cell r="Y4155" t="str">
            <v>99995310E</v>
          </cell>
          <cell r="Z4155" t="str">
            <v>MAE1000 - MA Electric Distribution PC</v>
          </cell>
          <cell r="AA4155" t="str">
            <v>NONE</v>
          </cell>
          <cell r="AB4155" t="str">
            <v xml:space="preserve">COMPANY 5310 LEVEL ELECT DIST </v>
          </cell>
          <cell r="AC4155" t="str">
            <v>A2 C1 X0</v>
          </cell>
          <cell r="AE4155">
            <v>1</v>
          </cell>
        </row>
        <row r="4156">
          <cell r="A4156" t="str">
            <v>CASC109</v>
          </cell>
          <cell r="B4156">
            <v>5320</v>
          </cell>
          <cell r="D4156" t="str">
            <v>Meter Work-NANTUCKET</v>
          </cell>
          <cell r="E4156" t="str">
            <v>P_Electric Distribution Line MA</v>
          </cell>
          <cell r="G4156" t="str">
            <v>NONE</v>
          </cell>
          <cell r="H4156" t="str">
            <v>&lt;Select a value&gt;</v>
          </cell>
          <cell r="O4156" t="str">
            <v>open</v>
          </cell>
          <cell r="R4156">
            <v>41221.619097222225</v>
          </cell>
          <cell r="S4156" t="str">
            <v>DIACOM</v>
          </cell>
          <cell r="U4156" t="str">
            <v>Meter Work</v>
          </cell>
          <cell r="V4156" t="str">
            <v xml:space="preserve">  </v>
          </cell>
          <cell r="W4156" t="str">
            <v xml:space="preserve">  </v>
          </cell>
          <cell r="X4156" t="str">
            <v>Div Ops-NE Electric</v>
          </cell>
          <cell r="Y4156" t="str">
            <v>75005320E</v>
          </cell>
          <cell r="Z4156" t="str">
            <v>MAE1000 - MA Electric Distribution PC</v>
          </cell>
          <cell r="AA4156" t="str">
            <v>27-Dec-12</v>
          </cell>
          <cell r="AB4156" t="str">
            <v>MASS PLANT - MA 5320 - MAE1000</v>
          </cell>
          <cell r="AC4156" t="str">
            <v>A0 C0 X0</v>
          </cell>
          <cell r="AD4156" t="str">
            <v>Growth - Install Main/Services/Meters/Reinforcement</v>
          </cell>
          <cell r="AE4156">
            <v>1</v>
          </cell>
        </row>
        <row r="4157">
          <cell r="A4157" t="str">
            <v>CBN0002</v>
          </cell>
          <cell r="B4157">
            <v>5320</v>
          </cell>
          <cell r="C4157" t="str">
            <v>Massachusetts - East</v>
          </cell>
          <cell r="D4157" t="str">
            <v>Nantucket-Dist-Subs Blanket</v>
          </cell>
          <cell r="E4157" t="str">
            <v>P_Electric Distribution Sub MA</v>
          </cell>
          <cell r="F4157" t="str">
            <v>USSC-13-074</v>
          </cell>
          <cell r="G4157" t="str">
            <v>49</v>
          </cell>
          <cell r="H4157" t="str">
            <v>15</v>
          </cell>
          <cell r="I4157" t="str">
            <v>PHILLIPS, MARK</v>
          </cell>
          <cell r="J4157" t="str">
            <v>Damage/Failure</v>
          </cell>
          <cell r="K4157" t="str">
            <v>D_Non-REP SUB OTHER</v>
          </cell>
          <cell r="L4157" t="str">
            <v>Damage/Failure</v>
          </cell>
          <cell r="M4157" t="str">
            <v>Blanket</v>
          </cell>
          <cell r="O4157" t="str">
            <v>open</v>
          </cell>
          <cell r="P4157">
            <v>7065</v>
          </cell>
          <cell r="Q4157" t="str">
            <v>CBN002</v>
          </cell>
          <cell r="R4157">
            <v>37964</v>
          </cell>
          <cell r="S4157" t="str">
            <v>pwrbtch</v>
          </cell>
          <cell r="U4157" t="str">
            <v>Nantucket - Dist - Substation Blanket -  Additions to and retirements from electric plant associated with substations in Nantucket Electric</v>
          </cell>
          <cell r="V4157" t="str">
            <v xml:space="preserve">  </v>
          </cell>
          <cell r="W4157" t="str">
            <v>This blanket project covers proposed retirements and miscellaneous capital expenditures at Distribution Substations during fiscal year 2006. Each blanket work order is not to exceed a total of $25,000 for Capital,Removal and O&amp;M. For work estimated greate</v>
          </cell>
          <cell r="X4157" t="str">
            <v>Div Ops-NE Electric</v>
          </cell>
          <cell r="Y4157" t="str">
            <v>75005320E</v>
          </cell>
          <cell r="Z4157" t="str">
            <v>MAE1000 - MA Electric Distribution PC</v>
          </cell>
          <cell r="AA4157" t="str">
            <v>NONE</v>
          </cell>
          <cell r="AB4157" t="str">
            <v>COMPANY 5320 LEVEL ELECT DIST</v>
          </cell>
          <cell r="AC4157" t="str">
            <v>A4 C7 X2</v>
          </cell>
          <cell r="AE4157">
            <v>11</v>
          </cell>
          <cell r="AF4157" t="str">
            <v>11</v>
          </cell>
          <cell r="AG4157">
            <v>41365</v>
          </cell>
          <cell r="AH4157">
            <v>10608</v>
          </cell>
          <cell r="AI4157" t="str">
            <v>1.10</v>
          </cell>
          <cell r="AJ4157" t="str">
            <v>1.10</v>
          </cell>
        </row>
        <row r="4158">
          <cell r="A4158" t="str">
            <v>CBN0004</v>
          </cell>
          <cell r="B4158">
            <v>5320</v>
          </cell>
          <cell r="C4158" t="str">
            <v>Massachusetts - East</v>
          </cell>
          <cell r="D4158" t="str">
            <v>Nantucket-Dist-Meter Blanket</v>
          </cell>
          <cell r="E4158" t="str">
            <v>P_Electric Distribution Line MA</v>
          </cell>
          <cell r="F4158" t="str">
            <v>USSC-13-074</v>
          </cell>
          <cell r="G4158" t="str">
            <v>49</v>
          </cell>
          <cell r="H4158" t="str">
            <v>15</v>
          </cell>
          <cell r="I4158" t="str">
            <v>MOKEY, MICHAEL</v>
          </cell>
          <cell r="J4158" t="str">
            <v>Statutory/Regulatory</v>
          </cell>
          <cell r="K4158" t="str">
            <v>D_Non-REP LINE OTHER</v>
          </cell>
          <cell r="L4158" t="str">
            <v>Meters - Dist</v>
          </cell>
          <cell r="M4158" t="str">
            <v>Blanket</v>
          </cell>
          <cell r="O4158" t="str">
            <v>open</v>
          </cell>
          <cell r="P4158">
            <v>7093</v>
          </cell>
          <cell r="Q4158" t="str">
            <v>CBN004</v>
          </cell>
          <cell r="R4158">
            <v>37964</v>
          </cell>
          <cell r="S4158" t="str">
            <v>pwrbtch</v>
          </cell>
          <cell r="U4158" t="str">
            <v>Nantucket - Dist - Meter Blanket - Additions to and retirements from electric plant associated with meters in Nantucket.</v>
          </cell>
          <cell r="V4158" t="str">
            <v xml:space="preserve">  </v>
          </cell>
          <cell r="W4158" t="str">
            <v xml:space="preserve">This blanket project covers proposed additions &amp; retirements from electric plant for Meters in Nantucket Electric for fiscal year 2006.	_x000D_
</v>
          </cell>
          <cell r="X4158" t="str">
            <v>Div Ops-NE Electric</v>
          </cell>
          <cell r="Y4158" t="str">
            <v>75005320E</v>
          </cell>
          <cell r="Z4158" t="str">
            <v>MAE1000 - MA Electric Distribution PC</v>
          </cell>
          <cell r="AA4158" t="str">
            <v>NONE</v>
          </cell>
          <cell r="AB4158" t="str">
            <v>COMPANY 5320 LEVEL ELECT DIST</v>
          </cell>
          <cell r="AC4158" t="str">
            <v>A1 C6 X1</v>
          </cell>
          <cell r="AE4158">
            <v>9</v>
          </cell>
          <cell r="AF4158" t="str">
            <v>9</v>
          </cell>
          <cell r="AG4158">
            <v>41366</v>
          </cell>
          <cell r="AH4158">
            <v>26880</v>
          </cell>
          <cell r="AI4158" t="str">
            <v>1.10</v>
          </cell>
          <cell r="AJ4158" t="str">
            <v>1.10</v>
          </cell>
        </row>
        <row r="4159">
          <cell r="A4159" t="str">
            <v>CBN0006</v>
          </cell>
          <cell r="B4159">
            <v>5320</v>
          </cell>
          <cell r="C4159" t="str">
            <v>Massachusetts - East</v>
          </cell>
          <cell r="D4159" t="str">
            <v>Nantucket-Dist-Genl Equip Blanket</v>
          </cell>
          <cell r="E4159" t="str">
            <v>P_General Plant Equipment MA</v>
          </cell>
          <cell r="G4159" t="str">
            <v>49</v>
          </cell>
          <cell r="H4159" t="str">
            <v>15</v>
          </cell>
          <cell r="I4159" t="str">
            <v>POISSON, JEAN</v>
          </cell>
          <cell r="J4159" t="str">
            <v>Non-Infrastructure</v>
          </cell>
          <cell r="L4159" t="str">
            <v>General Equipment - Dist</v>
          </cell>
          <cell r="M4159" t="str">
            <v>Blanket</v>
          </cell>
          <cell r="O4159" t="str">
            <v>open</v>
          </cell>
          <cell r="P4159">
            <v>9011</v>
          </cell>
          <cell r="Q4159" t="str">
            <v>CBN006</v>
          </cell>
          <cell r="R4159">
            <v>37964</v>
          </cell>
          <cell r="S4159" t="str">
            <v>pwrbtch</v>
          </cell>
          <cell r="U4159" t="str">
            <v>Nantucket-Dist-Genl Equip Blanket</v>
          </cell>
          <cell r="V4159" t="str">
            <v xml:space="preserve">  </v>
          </cell>
          <cell r="W4159" t="str">
            <v>This blanket project covers proposed additions &amp; improvements to, purchases for, and retirements from General Plant including office, shop, stores, and miscellaneous equipment including minor improvements to service buildings during FY 2006. The increment</v>
          </cell>
          <cell r="X4159" t="str">
            <v>Div Ops-NE Electric</v>
          </cell>
          <cell r="Y4159" t="str">
            <v>75005320E</v>
          </cell>
          <cell r="Z4159" t="str">
            <v>MAE1000 - MA Electric Distribution PC</v>
          </cell>
          <cell r="AA4159" t="str">
            <v>NONE</v>
          </cell>
          <cell r="AB4159" t="str">
            <v>COMPANY 5320 LEVEL ELECT DIST</v>
          </cell>
          <cell r="AC4159" t="str">
            <v>A1 C1 X0</v>
          </cell>
          <cell r="AE4159">
            <v>3</v>
          </cell>
          <cell r="AF4159" t="str">
            <v>3</v>
          </cell>
          <cell r="AG4159">
            <v>39475</v>
          </cell>
          <cell r="AH4159">
            <v>45848</v>
          </cell>
        </row>
        <row r="4160">
          <cell r="A4160" t="str">
            <v>CBN0009</v>
          </cell>
          <cell r="B4160">
            <v>5320</v>
          </cell>
          <cell r="C4160" t="str">
            <v>Massachusetts - East</v>
          </cell>
          <cell r="D4160" t="str">
            <v>Nantucket-Dist-Land/Rights Blanket</v>
          </cell>
          <cell r="E4160" t="str">
            <v>P_Electric Distribution Line MA</v>
          </cell>
          <cell r="F4160" t="str">
            <v>USSC-13-074</v>
          </cell>
          <cell r="G4160" t="str">
            <v>49</v>
          </cell>
          <cell r="H4160" t="str">
            <v>15</v>
          </cell>
          <cell r="I4160" t="str">
            <v>MOKEY, MICHAEL</v>
          </cell>
          <cell r="J4160" t="str">
            <v>Statutory/Regulatory</v>
          </cell>
          <cell r="K4160" t="str">
            <v>D_Non-REP LINE OTHER</v>
          </cell>
          <cell r="L4160" t="str">
            <v>Land and Land Rights</v>
          </cell>
          <cell r="M4160" t="str">
            <v>Blanket</v>
          </cell>
          <cell r="O4160" t="str">
            <v>open</v>
          </cell>
          <cell r="P4160">
            <v>7091</v>
          </cell>
          <cell r="Q4160" t="str">
            <v>CBN009</v>
          </cell>
          <cell r="R4160">
            <v>37964</v>
          </cell>
          <cell r="S4160" t="str">
            <v>pwrbtch</v>
          </cell>
          <cell r="U4160" t="str">
            <v>Nantucket - Dist - Distribution Land and Land Rights Blanket -  This project covers expenditures under $25,000 for the acquisition or sale of distribution real estate and easements.</v>
          </cell>
          <cell r="V4160" t="str">
            <v xml:space="preserve">  </v>
          </cell>
          <cell r="W4160" t="str">
            <v>This blanket project will include the direct costs incurred to acquire distributon rights of way and will be capitalized for all NGUSA retail companies for fiscal year 2006.  Expenditures greater then $25,000 require a specific project.</v>
          </cell>
          <cell r="X4160" t="str">
            <v>Div Ops-NE Electric</v>
          </cell>
          <cell r="Y4160" t="str">
            <v>75005320E</v>
          </cell>
          <cell r="Z4160" t="str">
            <v>MAE1000 - MA Electric Distribution PC</v>
          </cell>
          <cell r="AA4160" t="str">
            <v>NONE</v>
          </cell>
          <cell r="AB4160" t="str">
            <v>COMPANY 5320 LEVEL ELECT DIST</v>
          </cell>
          <cell r="AC4160" t="str">
            <v>A1 C19 X2</v>
          </cell>
          <cell r="AE4160">
            <v>9</v>
          </cell>
          <cell r="AF4160" t="str">
            <v>9</v>
          </cell>
          <cell r="AG4160">
            <v>41366</v>
          </cell>
          <cell r="AH4160">
            <v>31400</v>
          </cell>
          <cell r="AI4160" t="str">
            <v>1.10</v>
          </cell>
          <cell r="AJ4160" t="str">
            <v>1.10</v>
          </cell>
        </row>
        <row r="4161">
          <cell r="A4161" t="str">
            <v>CBN0010</v>
          </cell>
          <cell r="B4161">
            <v>5320</v>
          </cell>
          <cell r="C4161" t="str">
            <v>Massachusetts - East</v>
          </cell>
          <cell r="D4161" t="str">
            <v>Nantucket-Dist-New Bus-Resid Blankt</v>
          </cell>
          <cell r="E4161" t="str">
            <v>P_Electric Distribution Line MA</v>
          </cell>
          <cell r="F4161" t="str">
            <v>USSC-13-074</v>
          </cell>
          <cell r="G4161" t="str">
            <v>49</v>
          </cell>
          <cell r="H4161" t="str">
            <v>15</v>
          </cell>
          <cell r="I4161" t="str">
            <v>MOKEY, MICHAEL</v>
          </cell>
          <cell r="J4161" t="str">
            <v>Statutory/Regulatory</v>
          </cell>
          <cell r="K4161" t="str">
            <v>D_Non-REP LINE OTHER</v>
          </cell>
          <cell r="L4161" t="str">
            <v>New Business - Residential</v>
          </cell>
          <cell r="M4161" t="str">
            <v>Blanket</v>
          </cell>
          <cell r="O4161" t="str">
            <v>open</v>
          </cell>
          <cell r="P4161">
            <v>7095</v>
          </cell>
          <cell r="Q4161" t="str">
            <v>CBN010</v>
          </cell>
          <cell r="R4161">
            <v>37964</v>
          </cell>
          <cell r="S4161" t="str">
            <v>pwrbtch</v>
          </cell>
          <cell r="U4161" t="str">
            <v>Nantucket - Dist - New Business - Residential Blanket - Additions to and retirements from electric plant associated with Residential New Business for Nantucket Electric.</v>
          </cell>
          <cell r="V4161" t="str">
            <v xml:space="preserve">  </v>
          </cell>
          <cell r="W4161"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61" t="str">
            <v>Div Ops-NE Electric</v>
          </cell>
          <cell r="Y4161" t="str">
            <v>75005320E</v>
          </cell>
          <cell r="Z4161" t="str">
            <v>MAE1000 - MA Electric Distribution PC</v>
          </cell>
          <cell r="AA4161" t="str">
            <v>NONE</v>
          </cell>
          <cell r="AB4161" t="str">
            <v>COMPANY 5320 LEVEL ELECT DIST</v>
          </cell>
          <cell r="AC4161" t="str">
            <v>A413 C3216 X346</v>
          </cell>
          <cell r="AE4161">
            <v>12</v>
          </cell>
          <cell r="AF4161" t="str">
            <v>12</v>
          </cell>
          <cell r="AG4161">
            <v>41366</v>
          </cell>
          <cell r="AH4161">
            <v>403206</v>
          </cell>
          <cell r="AI4161" t="str">
            <v>1.10</v>
          </cell>
          <cell r="AJ4161" t="str">
            <v>1.10</v>
          </cell>
        </row>
        <row r="4162">
          <cell r="A4162" t="str">
            <v>CBN0011</v>
          </cell>
          <cell r="B4162">
            <v>5320</v>
          </cell>
          <cell r="C4162" t="str">
            <v>Massachusetts - East</v>
          </cell>
          <cell r="D4162" t="str">
            <v>Nantucket-Dist-New Bus-Comm Blanket</v>
          </cell>
          <cell r="E4162" t="str">
            <v>P_Electric Distribution Line MA</v>
          </cell>
          <cell r="F4162" t="str">
            <v>USSC-13-074</v>
          </cell>
          <cell r="G4162" t="str">
            <v>49</v>
          </cell>
          <cell r="H4162" t="str">
            <v>15</v>
          </cell>
          <cell r="I4162" t="str">
            <v>MOKEY, MICHAEL</v>
          </cell>
          <cell r="J4162" t="str">
            <v>Statutory/Regulatory</v>
          </cell>
          <cell r="K4162" t="str">
            <v>D_Non-REP LINE OTHER</v>
          </cell>
          <cell r="L4162" t="str">
            <v>New Business - Commercial</v>
          </cell>
          <cell r="M4162" t="str">
            <v>Blanket</v>
          </cell>
          <cell r="O4162" t="str">
            <v>open</v>
          </cell>
          <cell r="P4162">
            <v>7094</v>
          </cell>
          <cell r="Q4162" t="str">
            <v>CBN011</v>
          </cell>
          <cell r="R4162">
            <v>37964</v>
          </cell>
          <cell r="S4162" t="str">
            <v>pwrbtch</v>
          </cell>
          <cell r="U4162" t="str">
            <v>Nantucket - Dist - New Business - Commercial Blanket - Additions to and retirements from electric plant associated with Commercial New Business occuring in Nantucket Electric.</v>
          </cell>
          <cell r="V4162" t="str">
            <v xml:space="preserve">  </v>
          </cell>
          <cell r="W4162"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62" t="str">
            <v>Div Ops-NE Electric</v>
          </cell>
          <cell r="Y4162" t="str">
            <v>75005320E</v>
          </cell>
          <cell r="Z4162" t="str">
            <v>MAE1000 - MA Electric Distribution PC</v>
          </cell>
          <cell r="AA4162" t="str">
            <v>NONE</v>
          </cell>
          <cell r="AB4162" t="str">
            <v>COMPANY 5320 LEVEL ELECT DIST</v>
          </cell>
          <cell r="AC4162" t="str">
            <v>A50 C369 X49</v>
          </cell>
          <cell r="AE4162">
            <v>14</v>
          </cell>
          <cell r="AF4162" t="str">
            <v>14</v>
          </cell>
          <cell r="AG4162">
            <v>41366</v>
          </cell>
          <cell r="AH4162">
            <v>115720</v>
          </cell>
          <cell r="AI4162" t="str">
            <v>1.10</v>
          </cell>
          <cell r="AJ4162" t="str">
            <v>1.10</v>
          </cell>
        </row>
        <row r="4163">
          <cell r="A4163" t="str">
            <v>CBN0012</v>
          </cell>
          <cell r="B4163">
            <v>5320</v>
          </cell>
          <cell r="C4163" t="str">
            <v>Massachusetts - East</v>
          </cell>
          <cell r="D4163" t="str">
            <v>Nantucket-Dist-St Light Blanket</v>
          </cell>
          <cell r="E4163" t="str">
            <v>P_Electric Distribution Line MA</v>
          </cell>
          <cell r="F4163" t="str">
            <v>USSC-13-074</v>
          </cell>
          <cell r="G4163" t="str">
            <v>49</v>
          </cell>
          <cell r="H4163" t="str">
            <v>15</v>
          </cell>
          <cell r="I4163" t="str">
            <v>MOKEY, MICHAEL</v>
          </cell>
          <cell r="J4163" t="str">
            <v>Statutory/Regulatory</v>
          </cell>
          <cell r="K4163" t="str">
            <v>D_Non-REP LINE OTHER</v>
          </cell>
          <cell r="L4163" t="str">
            <v>Outdoor Lighting - Capital</v>
          </cell>
          <cell r="M4163" t="str">
            <v>Blanket</v>
          </cell>
          <cell r="O4163" t="str">
            <v>open</v>
          </cell>
          <cell r="P4163">
            <v>7098</v>
          </cell>
          <cell r="Q4163" t="str">
            <v>CBN012</v>
          </cell>
          <cell r="R4163">
            <v>37964</v>
          </cell>
          <cell r="S4163" t="str">
            <v>pwrbtch</v>
          </cell>
          <cell r="U4163" t="str">
            <v>Nantucket - Dist - Street Lighting Blanket - Additions to and retirements from electric plant associated with Street Lights in Nantucket of Nantucket Electric.</v>
          </cell>
          <cell r="V4163" t="str">
            <v xml:space="preserve">  </v>
          </cell>
          <cell r="W4163" t="str">
            <v xml:space="preserve">This blanket project covers proposed additions &amp; improvements to and retirements from the electric distribution system required to provide service street lighting and area lighting in Nantucket_x000D_
Electric during fiscal year 2006. Mandatory work related to </v>
          </cell>
          <cell r="X4163" t="str">
            <v>Div Ops-NE Electric</v>
          </cell>
          <cell r="Y4163" t="str">
            <v>75005320E</v>
          </cell>
          <cell r="Z4163" t="str">
            <v>MAE1000 - MA Electric Distribution PC</v>
          </cell>
          <cell r="AA4163" t="str">
            <v>NONE</v>
          </cell>
          <cell r="AB4163" t="str">
            <v>COMPANY 5320 LEVEL ELECT DIST</v>
          </cell>
          <cell r="AC4163" t="str">
            <v>A18 C106 X63</v>
          </cell>
          <cell r="AE4163">
            <v>12</v>
          </cell>
          <cell r="AF4163" t="str">
            <v>12</v>
          </cell>
          <cell r="AG4163">
            <v>41366</v>
          </cell>
          <cell r="AH4163">
            <v>2964</v>
          </cell>
          <cell r="AI4163" t="str">
            <v>1.10</v>
          </cell>
          <cell r="AJ4163" t="str">
            <v>1.10</v>
          </cell>
        </row>
        <row r="4164">
          <cell r="A4164" t="str">
            <v>CBN0013</v>
          </cell>
          <cell r="B4164">
            <v>5320</v>
          </cell>
          <cell r="C4164" t="str">
            <v>Massachusetts - East</v>
          </cell>
          <cell r="D4164" t="str">
            <v>Nantucket-Dist-Public Requir Blankt</v>
          </cell>
          <cell r="E4164" t="str">
            <v>P_Electric Distribution Line MA</v>
          </cell>
          <cell r="F4164" t="str">
            <v>USSC-13-074</v>
          </cell>
          <cell r="G4164" t="str">
            <v>49</v>
          </cell>
          <cell r="H4164" t="str">
            <v>15</v>
          </cell>
          <cell r="I4164" t="str">
            <v>MOKEY, MICHAEL</v>
          </cell>
          <cell r="J4164" t="str">
            <v>Statutory/Regulatory</v>
          </cell>
          <cell r="K4164" t="str">
            <v>D_Non-REP LINE OTHER</v>
          </cell>
          <cell r="L4164" t="str">
            <v>Public Requirements</v>
          </cell>
          <cell r="M4164" t="str">
            <v>Blanket</v>
          </cell>
          <cell r="O4164" t="str">
            <v>open</v>
          </cell>
          <cell r="P4164">
            <v>7096</v>
          </cell>
          <cell r="Q4164" t="str">
            <v>CBN013</v>
          </cell>
          <cell r="R4164">
            <v>37964</v>
          </cell>
          <cell r="S4164" t="str">
            <v>pwrbtch</v>
          </cell>
          <cell r="U4164" t="str">
            <v>Nantucket - Dist - Public Requirements Blanket - Additions to and retirements from electric plant associated with Public requirements in Nantucket Electric.</v>
          </cell>
          <cell r="V4164" t="str">
            <v xml:space="preserve">  </v>
          </cell>
          <cell r="W4164" t="str">
            <v>This blanket project covers proposed additions &amp; improvements to and retirements from the electric distribution system required by municipalities, civil authorities, and joint uses of utility plant during the fiscal year 2006. Mandatory work related to Pu</v>
          </cell>
          <cell r="X4164" t="str">
            <v>Div Ops-NE Electric</v>
          </cell>
          <cell r="Y4164" t="str">
            <v>75005320E</v>
          </cell>
          <cell r="Z4164" t="str">
            <v>MAE1000 - MA Electric Distribution PC</v>
          </cell>
          <cell r="AA4164" t="str">
            <v>NONE</v>
          </cell>
          <cell r="AB4164" t="str">
            <v>COMPANY 5320 LEVEL ELECT DIST</v>
          </cell>
          <cell r="AC4164" t="str">
            <v>A51 C196 X66</v>
          </cell>
          <cell r="AE4164">
            <v>11</v>
          </cell>
          <cell r="AF4164" t="str">
            <v>11</v>
          </cell>
          <cell r="AG4164">
            <v>41366</v>
          </cell>
          <cell r="AH4164">
            <v>183820</v>
          </cell>
          <cell r="AI4164" t="str">
            <v>1.10</v>
          </cell>
          <cell r="AJ4164" t="str">
            <v>1.10</v>
          </cell>
        </row>
        <row r="4165">
          <cell r="A4165" t="str">
            <v>CBN0014</v>
          </cell>
          <cell r="B4165">
            <v>5320</v>
          </cell>
          <cell r="C4165" t="str">
            <v>Massachusetts - East</v>
          </cell>
          <cell r="D4165" t="str">
            <v>Nantucket-Dist-Damage&amp;Failure Blnkt</v>
          </cell>
          <cell r="E4165" t="str">
            <v>P_Electric Distribution Line MA</v>
          </cell>
          <cell r="F4165" t="str">
            <v>USSC-13-074</v>
          </cell>
          <cell r="G4165" t="str">
            <v>49</v>
          </cell>
          <cell r="H4165" t="str">
            <v>15</v>
          </cell>
          <cell r="I4165" t="str">
            <v>MOKEY, MICHAEL</v>
          </cell>
          <cell r="J4165" t="str">
            <v>Damage/Failure</v>
          </cell>
          <cell r="K4165" t="str">
            <v>D_Non-REP LINE OTHER</v>
          </cell>
          <cell r="L4165" t="str">
            <v>Damage/Failure</v>
          </cell>
          <cell r="M4165" t="str">
            <v>Blanket</v>
          </cell>
          <cell r="O4165" t="str">
            <v>open</v>
          </cell>
          <cell r="P4165">
            <v>7090</v>
          </cell>
          <cell r="Q4165" t="str">
            <v>CBN014</v>
          </cell>
          <cell r="R4165">
            <v>37964</v>
          </cell>
          <cell r="S4165" t="str">
            <v>pwrbtch</v>
          </cell>
          <cell r="U4165" t="str">
            <v>Nantucket - Dist - Damage&amp;Failure Blanket - This blanket project covers proposed additions &amp; improvements to and retirements from the electric distribution system as required as a result of damage to plant caused  by vandalism,storms,</v>
          </cell>
          <cell r="V4165" t="str">
            <v xml:space="preserve">  </v>
          </cell>
          <cell r="W4165"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65" t="str">
            <v>Div Ops-NE Electric</v>
          </cell>
          <cell r="Y4165" t="str">
            <v>75005320E</v>
          </cell>
          <cell r="Z4165" t="str">
            <v>MAE1000 - MA Electric Distribution PC</v>
          </cell>
          <cell r="AA4165" t="str">
            <v>NONE</v>
          </cell>
          <cell r="AB4165" t="str">
            <v>COMPANY 5320 LEVEL ELECT DIST</v>
          </cell>
          <cell r="AC4165" t="str">
            <v>A65 C757 X95</v>
          </cell>
          <cell r="AE4165">
            <v>12</v>
          </cell>
          <cell r="AF4165" t="str">
            <v>12</v>
          </cell>
          <cell r="AG4165">
            <v>41365</v>
          </cell>
          <cell r="AH4165">
            <v>760263</v>
          </cell>
          <cell r="AI4165" t="str">
            <v>1.10</v>
          </cell>
          <cell r="AJ4165" t="str">
            <v>1.10</v>
          </cell>
        </row>
        <row r="4166">
          <cell r="A4166" t="str">
            <v>CBN0015</v>
          </cell>
          <cell r="B4166">
            <v>5320</v>
          </cell>
          <cell r="C4166" t="str">
            <v>Massachusetts - East</v>
          </cell>
          <cell r="D4166" t="str">
            <v>Nantucket-Dist-Reliability Blanket</v>
          </cell>
          <cell r="E4166" t="str">
            <v>P_Electric Distribution Line MA</v>
          </cell>
          <cell r="F4166" t="str">
            <v>USSC-13-074</v>
          </cell>
          <cell r="G4166" t="str">
            <v>49</v>
          </cell>
          <cell r="H4166" t="str">
            <v>15</v>
          </cell>
          <cell r="I4166" t="str">
            <v>MOKEY, MICHAEL</v>
          </cell>
          <cell r="J4166" t="str">
            <v>System Capacity &amp; Performance</v>
          </cell>
          <cell r="K4166" t="str">
            <v>D_Non-REP LINE OTHER</v>
          </cell>
          <cell r="L4166" t="str">
            <v>Reliability - Dist</v>
          </cell>
          <cell r="M4166" t="str">
            <v>Blanket</v>
          </cell>
          <cell r="O4166" t="str">
            <v>open</v>
          </cell>
          <cell r="P4166">
            <v>7097</v>
          </cell>
          <cell r="Q4166" t="str">
            <v>CBN015</v>
          </cell>
          <cell r="R4166">
            <v>37964</v>
          </cell>
          <cell r="S4166" t="str">
            <v>pwrbtch</v>
          </cell>
          <cell r="U4166" t="str">
            <v>Nantucket - Dist - Reliability Blanket - Additions to and retirements from electric plant associated with Reliability occuring in Nantucket Electric.</v>
          </cell>
          <cell r="V4166" t="str">
            <v xml:space="preserve">  </v>
          </cell>
          <cell r="W4166"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66" t="str">
            <v>Div Ops-NE Electric</v>
          </cell>
          <cell r="Y4166" t="str">
            <v>75005320E</v>
          </cell>
          <cell r="Z4166" t="str">
            <v>MAE1000 - MA Electric Distribution PC</v>
          </cell>
          <cell r="AA4166" t="str">
            <v>NONE</v>
          </cell>
          <cell r="AB4166" t="str">
            <v>COMPANY 5320 LEVEL ELECT DIST</v>
          </cell>
          <cell r="AC4166" t="str">
            <v>A28 C254 X42</v>
          </cell>
          <cell r="AE4166">
            <v>12</v>
          </cell>
          <cell r="AF4166" t="str">
            <v>12</v>
          </cell>
          <cell r="AG4166">
            <v>41366</v>
          </cell>
          <cell r="AH4166">
            <v>384125</v>
          </cell>
          <cell r="AI4166" t="str">
            <v>1.10</v>
          </cell>
          <cell r="AJ4166" t="str">
            <v>1.10</v>
          </cell>
        </row>
        <row r="4167">
          <cell r="A4167" t="str">
            <v>CBN0016</v>
          </cell>
          <cell r="B4167">
            <v>5320</v>
          </cell>
          <cell r="C4167" t="str">
            <v>Massachusetts - East</v>
          </cell>
          <cell r="D4167" t="str">
            <v>Nantucket-Dist-Load Relief Blanket</v>
          </cell>
          <cell r="E4167" t="str">
            <v>P_Electric Distribution Line MA</v>
          </cell>
          <cell r="F4167" t="str">
            <v>USSC-13-074</v>
          </cell>
          <cell r="G4167" t="str">
            <v>49</v>
          </cell>
          <cell r="H4167" t="str">
            <v>15</v>
          </cell>
          <cell r="I4167" t="str">
            <v>MOKEY, MICHAEL</v>
          </cell>
          <cell r="J4167" t="str">
            <v>System Capacity &amp; Performance</v>
          </cell>
          <cell r="K4167" t="str">
            <v>D_Non-REP LINE OTHER</v>
          </cell>
          <cell r="L4167" t="str">
            <v>Load Relief</v>
          </cell>
          <cell r="M4167" t="str">
            <v>Blanket</v>
          </cell>
          <cell r="O4167" t="str">
            <v>open</v>
          </cell>
          <cell r="P4167">
            <v>7092</v>
          </cell>
          <cell r="Q4167" t="str">
            <v>CBN016</v>
          </cell>
          <cell r="R4167">
            <v>37964</v>
          </cell>
          <cell r="S4167" t="str">
            <v>pwrbtch</v>
          </cell>
          <cell r="U4167" t="str">
            <v>Nantucket - Dist - Load Relief Blanket - Additions to and retirements from electric plant associated with Load Relief occuring in Nantucket Electric.</v>
          </cell>
          <cell r="V4167" t="str">
            <v xml:space="preserve">  </v>
          </cell>
          <cell r="W4167" t="str">
            <v>This blanket project covers proposed additions &amp; improvements to and retirements from the electric distribution system required to provide increased capacity resulting normal load growth during the fiscal year 2006. Each  blanket work order is not to exce</v>
          </cell>
          <cell r="X4167" t="str">
            <v>Div Ops-NE Electric</v>
          </cell>
          <cell r="Y4167" t="str">
            <v>75005320E</v>
          </cell>
          <cell r="Z4167" t="str">
            <v>MAE1000 - MA Electric Distribution PC</v>
          </cell>
          <cell r="AA4167" t="str">
            <v>NONE</v>
          </cell>
          <cell r="AB4167" t="str">
            <v>COMPANY 5320 LEVEL ELECT DIST</v>
          </cell>
          <cell r="AC4167" t="str">
            <v>A10 C114 X6</v>
          </cell>
          <cell r="AE4167">
            <v>10</v>
          </cell>
          <cell r="AF4167" t="str">
            <v>10</v>
          </cell>
          <cell r="AG4167">
            <v>41366</v>
          </cell>
          <cell r="AH4167">
            <v>63525</v>
          </cell>
          <cell r="AI4167" t="str">
            <v>1.10</v>
          </cell>
          <cell r="AJ4167" t="str">
            <v>1.10</v>
          </cell>
        </row>
        <row r="4168">
          <cell r="A4168" t="str">
            <v>CBN0017</v>
          </cell>
          <cell r="B4168">
            <v>5320</v>
          </cell>
          <cell r="C4168" t="str">
            <v>Massachusetts - East</v>
          </cell>
          <cell r="D4168" t="str">
            <v>Nantucket-Dist-Asset Replace Blankt</v>
          </cell>
          <cell r="E4168" t="str">
            <v>P_Electric Distribution Line MA</v>
          </cell>
          <cell r="F4168" t="str">
            <v>USSC-13-074</v>
          </cell>
          <cell r="G4168" t="str">
            <v>49</v>
          </cell>
          <cell r="H4168" t="str">
            <v>15</v>
          </cell>
          <cell r="I4168" t="str">
            <v>MOKEY, MICHAEL</v>
          </cell>
          <cell r="J4168" t="str">
            <v>Asset Condition</v>
          </cell>
          <cell r="K4168" t="str">
            <v>D_Non-REP LINE OTHER</v>
          </cell>
          <cell r="L4168" t="str">
            <v>Asset Replacement</v>
          </cell>
          <cell r="M4168" t="str">
            <v>Blanket</v>
          </cell>
          <cell r="O4168" t="str">
            <v>open</v>
          </cell>
          <cell r="P4168">
            <v>7089</v>
          </cell>
          <cell r="Q4168" t="str">
            <v>CBN017</v>
          </cell>
          <cell r="R4168">
            <v>37964</v>
          </cell>
          <cell r="S4168" t="str">
            <v>pwrbtch</v>
          </cell>
          <cell r="U4168" t="str">
            <v>Nantucket - Dist - Asset Replacement Blanket - Additions to and retirements from electric plant associated with Asset Replacments in Nantucket</v>
          </cell>
          <cell r="V4168" t="str">
            <v xml:space="preserve">  </v>
          </cell>
          <cell r="W4168" t="str">
            <v>This blanket project covers proposed additions &amp; improvements to and retirements from the electric distribution system for the replacement of AA danger poles and BB condemed poles during the fiscal year 2006. Each blanket work order is not to exceed a tot</v>
          </cell>
          <cell r="X4168" t="str">
            <v>Div Ops-NE Electric</v>
          </cell>
          <cell r="Y4168" t="str">
            <v>75005320E</v>
          </cell>
          <cell r="Z4168" t="str">
            <v>MAE1000 - MA Electric Distribution PC</v>
          </cell>
          <cell r="AA4168" t="str">
            <v>NONE</v>
          </cell>
          <cell r="AB4168" t="str">
            <v>COMPANY 5320 LEVEL ELECT DIST</v>
          </cell>
          <cell r="AC4168" t="str">
            <v>A21 C258 X58</v>
          </cell>
          <cell r="AE4168">
            <v>12</v>
          </cell>
          <cell r="AF4168" t="str">
            <v>12</v>
          </cell>
          <cell r="AG4168">
            <v>41365</v>
          </cell>
          <cell r="AH4168">
            <v>212979</v>
          </cell>
          <cell r="AI4168" t="str">
            <v>1.10</v>
          </cell>
          <cell r="AJ4168" t="str">
            <v>1.10</v>
          </cell>
        </row>
        <row r="4169">
          <cell r="A4169" t="str">
            <v>CBN0020</v>
          </cell>
          <cell r="B4169">
            <v>5320</v>
          </cell>
          <cell r="C4169" t="str">
            <v>Massachusetts - East</v>
          </cell>
          <cell r="D4169" t="str">
            <v>Nantucket-Dist-Transf/Capac Blanket</v>
          </cell>
          <cell r="E4169" t="str">
            <v>P_Electric Distribution Line MA</v>
          </cell>
          <cell r="F4169" t="str">
            <v>DCIG0210B5</v>
          </cell>
          <cell r="G4169" t="str">
            <v>49</v>
          </cell>
          <cell r="H4169" t="str">
            <v>15</v>
          </cell>
          <cell r="I4169" t="str">
            <v>POISSON, JEAN</v>
          </cell>
          <cell r="J4169" t="str">
            <v>Statutory/Regulatory</v>
          </cell>
          <cell r="K4169" t="str">
            <v>D_Non-REP LINE OTHER</v>
          </cell>
          <cell r="L4169" t="str">
            <v>Transformers &amp; Related Equipment</v>
          </cell>
          <cell r="M4169" t="str">
            <v>Blanket</v>
          </cell>
          <cell r="O4169" t="str">
            <v>Closed</v>
          </cell>
          <cell r="P4169">
            <v>7099</v>
          </cell>
          <cell r="Q4169" t="str">
            <v>CBN020</v>
          </cell>
          <cell r="R4169">
            <v>37964</v>
          </cell>
          <cell r="S4169" t="str">
            <v>pwrbtch</v>
          </cell>
          <cell r="U4169" t="str">
            <v>Nantucket - Dist - Transformer &amp; Capacitor Blanket - Additions to and retirements from electric plant associated with Line Transformers &amp; Capcitors for Nantucket Electric.</v>
          </cell>
          <cell r="V4169" t="str">
            <v>Suspend as per Flynn, Janice email on 3/21/12. do not have DOA authorization and were not in the current year budget</v>
          </cell>
          <cell r="W4169" t="str">
            <v>This blanket project covers installation and retirement of electric plant for Line transformers and capacitors in Nantucket Electric for fiscal year 2006.Line transformers &amp; capacitors are capitalized when received into stores and the installation is then</v>
          </cell>
          <cell r="X4169" t="str">
            <v>Div Ops-NE Electric</v>
          </cell>
          <cell r="Y4169" t="str">
            <v>75005320E</v>
          </cell>
          <cell r="Z4169" t="str">
            <v>MAE1000 - MA Electric Distribution PC</v>
          </cell>
          <cell r="AA4169" t="str">
            <v>NONE</v>
          </cell>
          <cell r="AB4169" t="str">
            <v>COMPANY 5320 LEVEL ELECT DIST</v>
          </cell>
          <cell r="AE4169">
            <v>8</v>
          </cell>
          <cell r="AF4169" t="str">
            <v>8</v>
          </cell>
          <cell r="AG4169">
            <v>40281</v>
          </cell>
          <cell r="AH4169">
            <v>2300</v>
          </cell>
          <cell r="AI4169">
            <v>1</v>
          </cell>
          <cell r="AJ4169">
            <v>1</v>
          </cell>
          <cell r="AK4169">
            <v>1</v>
          </cell>
          <cell r="AL4169">
            <v>0</v>
          </cell>
          <cell r="AM4169">
            <v>1</v>
          </cell>
          <cell r="AN4169">
            <v>1</v>
          </cell>
        </row>
        <row r="4170">
          <cell r="A4170" t="str">
            <v>CBN0021</v>
          </cell>
          <cell r="B4170">
            <v>5320</v>
          </cell>
          <cell r="D4170" t="str">
            <v>Nantucket-Dist-Telecomm Blanket</v>
          </cell>
          <cell r="E4170" t="str">
            <v>P_Electric Distribution Line MA</v>
          </cell>
          <cell r="G4170" t="str">
            <v>NONE</v>
          </cell>
          <cell r="H4170" t="str">
            <v>NONE</v>
          </cell>
          <cell r="I4170" t="str">
            <v>POISSON, JEAN</v>
          </cell>
          <cell r="L4170" t="str">
            <v>Telecommunications Capital - Dist</v>
          </cell>
          <cell r="M4170" t="str">
            <v>Blanket</v>
          </cell>
          <cell r="O4170" t="str">
            <v>open</v>
          </cell>
          <cell r="Q4170" t="str">
            <v>CBN021</v>
          </cell>
          <cell r="R4170">
            <v>37964</v>
          </cell>
          <cell r="S4170" t="str">
            <v>pwrbtch</v>
          </cell>
          <cell r="U4170" t="str">
            <v>Nantucket - Dist - Telecommunications Blanket</v>
          </cell>
          <cell r="V4170" t="str">
            <v xml:space="preserve">  </v>
          </cell>
          <cell r="W4170" t="str">
            <v xml:space="preserve">  </v>
          </cell>
          <cell r="X4170" t="str">
            <v>Div Ops-NE Electric</v>
          </cell>
          <cell r="Y4170" t="str">
            <v>75005320E</v>
          </cell>
          <cell r="Z4170" t="str">
            <v>MAE1000 - MA Electric Distribution PC</v>
          </cell>
          <cell r="AA4170" t="str">
            <v>NONE</v>
          </cell>
          <cell r="AB4170" t="str">
            <v>COMPANY 5320 LEVEL ELECT DIST</v>
          </cell>
          <cell r="AC4170" t="str">
            <v>A0 C0 X0</v>
          </cell>
          <cell r="AE4170">
            <v>1</v>
          </cell>
        </row>
        <row r="4171">
          <cell r="A4171" t="str">
            <v>CBN0022</v>
          </cell>
          <cell r="B4171">
            <v>5320</v>
          </cell>
          <cell r="C4171" t="str">
            <v>Massachusetts - East</v>
          </cell>
          <cell r="D4171" t="str">
            <v>Nantuckt-Dist-3rd Party Attch Blnkt</v>
          </cell>
          <cell r="E4171" t="str">
            <v>P_Electric Distribution Line MA</v>
          </cell>
          <cell r="F4171" t="str">
            <v>USSC-13-074</v>
          </cell>
          <cell r="G4171" t="str">
            <v>49</v>
          </cell>
          <cell r="H4171" t="str">
            <v>15</v>
          </cell>
          <cell r="I4171" t="str">
            <v>MOKEY, MICHAEL</v>
          </cell>
          <cell r="J4171" t="str">
            <v>Statutory/Regulatory</v>
          </cell>
          <cell r="K4171" t="str">
            <v>D_Non-REP LINE OTHER</v>
          </cell>
          <cell r="L4171" t="str">
            <v>3rd Party Attachments</v>
          </cell>
          <cell r="M4171" t="str">
            <v>Blanket</v>
          </cell>
          <cell r="O4171" t="str">
            <v>open</v>
          </cell>
          <cell r="P4171">
            <v>7100</v>
          </cell>
          <cell r="Q4171" t="str">
            <v>CBN022</v>
          </cell>
          <cell r="R4171">
            <v>37964</v>
          </cell>
          <cell r="S4171" t="str">
            <v>pwrbtch</v>
          </cell>
          <cell r="U4171" t="str">
            <v>Nantucket - Dist - 3rd Party Attachments Blanket</v>
          </cell>
          <cell r="V4171" t="str">
            <v xml:space="preserve">  </v>
          </cell>
          <cell r="W4171" t="str">
            <v xml:space="preserve">  </v>
          </cell>
          <cell r="X4171" t="str">
            <v>Div Ops-NE Electric</v>
          </cell>
          <cell r="Y4171" t="str">
            <v>75005320E</v>
          </cell>
          <cell r="Z4171" t="str">
            <v>MAE1000 - MA Electric Distribution PC</v>
          </cell>
          <cell r="AA4171" t="str">
            <v>NONE</v>
          </cell>
          <cell r="AB4171" t="str">
            <v>COMPANY 5320 LEVEL ELECT DIST</v>
          </cell>
          <cell r="AC4171" t="str">
            <v>A14 C18 X13</v>
          </cell>
          <cell r="AE4171">
            <v>9</v>
          </cell>
          <cell r="AF4171" t="str">
            <v>9</v>
          </cell>
          <cell r="AG4171">
            <v>41366</v>
          </cell>
          <cell r="AH4171">
            <v>2886</v>
          </cell>
          <cell r="AI4171" t="str">
            <v>1.10</v>
          </cell>
          <cell r="AJ4171" t="str">
            <v>1.10</v>
          </cell>
        </row>
        <row r="4172">
          <cell r="A4172" t="str">
            <v>CBN0023</v>
          </cell>
          <cell r="B4172">
            <v>5320</v>
          </cell>
          <cell r="D4172" t="str">
            <v>Nantucket-Dist-Facilities Blanket</v>
          </cell>
          <cell r="E4172" t="str">
            <v>P_Electric Distribution Line MA</v>
          </cell>
          <cell r="G4172" t="str">
            <v>NONE</v>
          </cell>
          <cell r="H4172" t="str">
            <v>NONE</v>
          </cell>
          <cell r="I4172" t="str">
            <v>POISSON, JEAN</v>
          </cell>
          <cell r="L4172" t="str">
            <v>Facilities</v>
          </cell>
          <cell r="M4172" t="str">
            <v>Blanket</v>
          </cell>
          <cell r="O4172" t="str">
            <v>open</v>
          </cell>
          <cell r="Q4172" t="str">
            <v>CBN023</v>
          </cell>
          <cell r="R4172">
            <v>37964</v>
          </cell>
          <cell r="S4172" t="str">
            <v>pwrbtch</v>
          </cell>
          <cell r="U4172" t="str">
            <v>Nantucket - Dist - Facilities Blanket</v>
          </cell>
          <cell r="V4172" t="str">
            <v xml:space="preserve">  </v>
          </cell>
          <cell r="W4172" t="str">
            <v xml:space="preserve">  </v>
          </cell>
          <cell r="X4172" t="str">
            <v>Div Ops-NE Electric</v>
          </cell>
          <cell r="Y4172" t="str">
            <v>75005320E</v>
          </cell>
          <cell r="Z4172" t="str">
            <v>MAE1000 - MA Electric Distribution PC</v>
          </cell>
          <cell r="AA4172" t="str">
            <v>NONE</v>
          </cell>
          <cell r="AB4172" t="str">
            <v>COMPANY 5320 LEVEL ELECT DIST</v>
          </cell>
          <cell r="AC4172" t="str">
            <v>A0 C0 X0</v>
          </cell>
          <cell r="AE4172">
            <v>1</v>
          </cell>
        </row>
        <row r="4173">
          <cell r="A4173" t="str">
            <v>CBN0025</v>
          </cell>
          <cell r="B4173">
            <v>5320</v>
          </cell>
          <cell r="D4173" t="str">
            <v>Nant-Dist-Substation LR/Rel Blnkt</v>
          </cell>
          <cell r="E4173" t="str">
            <v>P_Electric Distribution Sub MA</v>
          </cell>
          <cell r="F4173" t="str">
            <v>FY14 Emergent Substation Blankets</v>
          </cell>
          <cell r="G4173" t="str">
            <v>34</v>
          </cell>
          <cell r="H4173" t="str">
            <v>15</v>
          </cell>
          <cell r="I4173" t="str">
            <v>Mark Phillips</v>
          </cell>
          <cell r="J4173" t="str">
            <v>System Capacity &amp; Performance</v>
          </cell>
          <cell r="L4173" t="str">
            <v>Reliability</v>
          </cell>
          <cell r="M4173" t="str">
            <v>Blanket</v>
          </cell>
          <cell r="O4173" t="str">
            <v>open</v>
          </cell>
          <cell r="R4173">
            <v>41303.660034722219</v>
          </cell>
          <cell r="S4173" t="str">
            <v>HOLDEH</v>
          </cell>
          <cell r="U4173" t="str">
            <v>Substation Load Relief (LR) and Reliability Blanket work under $100k</v>
          </cell>
          <cell r="V4173" t="str">
            <v xml:space="preserve">  </v>
          </cell>
          <cell r="W4173" t="str">
            <v xml:space="preserve">  </v>
          </cell>
          <cell r="X4173" t="str">
            <v>Asset Owner-Dist</v>
          </cell>
          <cell r="Y4173" t="str">
            <v>44655320E</v>
          </cell>
          <cell r="Z4173" t="str">
            <v>MAE1000 - MA Electric Distribution PC</v>
          </cell>
          <cell r="AA4173" t="str">
            <v>NONE</v>
          </cell>
          <cell r="AB4173" t="str">
            <v>COMPANY 5320 LEVEL ELECT DIST</v>
          </cell>
          <cell r="AC4173" t="str">
            <v>A0 C0 X0</v>
          </cell>
          <cell r="AE4173">
            <v>1</v>
          </cell>
          <cell r="AF4173" t="str">
            <v>1</v>
          </cell>
          <cell r="AG4173">
            <v>41424</v>
          </cell>
          <cell r="AH4173">
            <v>100000</v>
          </cell>
        </row>
        <row r="4174">
          <cell r="A4174" t="str">
            <v>CBN0026</v>
          </cell>
          <cell r="B4174">
            <v>5320</v>
          </cell>
          <cell r="D4174" t="str">
            <v>Nant-Dist-Substn Asset Repl Blnkt</v>
          </cell>
          <cell r="E4174" t="str">
            <v>P_Electric Distribution Sub MA</v>
          </cell>
          <cell r="F4174" t="str">
            <v>FY14 Emergent Substation Blankets</v>
          </cell>
          <cell r="G4174" t="str">
            <v>34</v>
          </cell>
          <cell r="H4174" t="str">
            <v>15</v>
          </cell>
          <cell r="I4174" t="str">
            <v>Mark Phillips</v>
          </cell>
          <cell r="J4174" t="str">
            <v>Asset Condition</v>
          </cell>
          <cell r="L4174" t="str">
            <v>Asset Replacement</v>
          </cell>
          <cell r="M4174" t="str">
            <v>Blanket</v>
          </cell>
          <cell r="O4174" t="str">
            <v>open</v>
          </cell>
          <cell r="R4174">
            <v>41303.660034722219</v>
          </cell>
          <cell r="S4174" t="str">
            <v>HOLDEH</v>
          </cell>
          <cell r="U4174" t="str">
            <v>Substation Asset Replacement work under $100k</v>
          </cell>
          <cell r="V4174" t="str">
            <v xml:space="preserve">  </v>
          </cell>
          <cell r="W4174" t="str">
            <v xml:space="preserve">  </v>
          </cell>
          <cell r="X4174" t="str">
            <v>Asset Owner-Dist</v>
          </cell>
          <cell r="Y4174" t="str">
            <v>44655320E</v>
          </cell>
          <cell r="Z4174" t="str">
            <v>MAE1000 - MA Electric Distribution PC</v>
          </cell>
          <cell r="AA4174" t="str">
            <v>NONE</v>
          </cell>
          <cell r="AB4174" t="str">
            <v>COMPANY 5320 LEVEL ELECT DIST</v>
          </cell>
          <cell r="AC4174" t="str">
            <v>A1 C0 X0</v>
          </cell>
          <cell r="AE4174">
            <v>1</v>
          </cell>
          <cell r="AF4174" t="str">
            <v>1</v>
          </cell>
          <cell r="AG4174">
            <v>41424</v>
          </cell>
          <cell r="AH4174">
            <v>100000</v>
          </cell>
        </row>
        <row r="4175">
          <cell r="A4175" t="str">
            <v>CBN0070</v>
          </cell>
          <cell r="B4175">
            <v>5320</v>
          </cell>
          <cell r="D4175" t="str">
            <v>Nantucket-General-Genl Equip Blankt</v>
          </cell>
          <cell r="E4175" t="str">
            <v>P_Electric GenPlant Fac IT Share MA</v>
          </cell>
          <cell r="G4175" t="str">
            <v>NONE</v>
          </cell>
          <cell r="H4175" t="str">
            <v>NONE</v>
          </cell>
          <cell r="I4175" t="str">
            <v>POISSON, JEAN</v>
          </cell>
          <cell r="L4175" t="str">
            <v>General Equipment - Dist</v>
          </cell>
          <cell r="M4175" t="str">
            <v>Blanket</v>
          </cell>
          <cell r="O4175" t="str">
            <v>open</v>
          </cell>
          <cell r="Q4175" t="str">
            <v>CBN070</v>
          </cell>
          <cell r="R4175">
            <v>37964</v>
          </cell>
          <cell r="S4175" t="str">
            <v>pwrbtch</v>
          </cell>
          <cell r="U4175" t="str">
            <v>Nantucket - General - General Equipment Blanket</v>
          </cell>
          <cell r="V4175" t="str">
            <v xml:space="preserve">  </v>
          </cell>
          <cell r="W4175" t="str">
            <v xml:space="preserve">  </v>
          </cell>
          <cell r="X4175" t="str">
            <v>Div Ops-NE Electric</v>
          </cell>
          <cell r="Y4175" t="str">
            <v>75005320E</v>
          </cell>
          <cell r="Z4175" t="str">
            <v>MAE1000 - MA Electric Distribution PC</v>
          </cell>
          <cell r="AA4175" t="str">
            <v>NONE</v>
          </cell>
          <cell r="AB4175" t="str">
            <v>COMPANY 5320 LEVEL ELECT DIST</v>
          </cell>
          <cell r="AC4175" t="str">
            <v>A0 C0 X0</v>
          </cell>
          <cell r="AE4175">
            <v>1</v>
          </cell>
        </row>
        <row r="4176">
          <cell r="A4176" t="str">
            <v>CBS0002</v>
          </cell>
          <cell r="B4176">
            <v>5310</v>
          </cell>
          <cell r="D4176" t="str">
            <v>BS South-Dist-Subs Blanket</v>
          </cell>
          <cell r="E4176" t="str">
            <v>P_Electric Distribution Sub MA</v>
          </cell>
          <cell r="F4176" t="str">
            <v>USSC-13-074</v>
          </cell>
          <cell r="G4176" t="str">
            <v>49</v>
          </cell>
          <cell r="H4176" t="str">
            <v>15</v>
          </cell>
          <cell r="I4176" t="str">
            <v>PHILLIPS, MARK</v>
          </cell>
          <cell r="J4176" t="str">
            <v>Damage/Failure</v>
          </cell>
          <cell r="K4176" t="str">
            <v>D_Non-REP SUB OTHER</v>
          </cell>
          <cell r="L4176" t="str">
            <v>Damage/Failure</v>
          </cell>
          <cell r="M4176" t="str">
            <v>Blanket</v>
          </cell>
          <cell r="O4176" t="str">
            <v>open</v>
          </cell>
          <cell r="P4176">
            <v>7213</v>
          </cell>
          <cell r="Q4176" t="str">
            <v>CBS002</v>
          </cell>
          <cell r="R4176">
            <v>37964</v>
          </cell>
          <cell r="S4176" t="str">
            <v>pwrbtch</v>
          </cell>
          <cell r="U4176" t="str">
            <v>Bay State South - Dist - Substation Blanket  Additions to and retirements from electric plant associated with substations in Bay State South Division of Massachusetts Electric.</v>
          </cell>
          <cell r="V4176" t="str">
            <v xml:space="preserve">  </v>
          </cell>
          <cell r="W4176" t="str">
            <v>This blanket project covers proposed retirements and miscellaneous capital expenditures at Distribution Substations during fiscal year 2006. Each blanket work order is not to exceed a total of $25,000 for Capital,Removal and O&amp;M. For work estimated greate</v>
          </cell>
          <cell r="X4176" t="str">
            <v>Div Ops-NE Electric</v>
          </cell>
          <cell r="Y4176" t="str">
            <v>75005310E</v>
          </cell>
          <cell r="Z4176" t="str">
            <v>MAE1000 - MA Electric Distribution PC</v>
          </cell>
          <cell r="AA4176" t="str">
            <v>NONE</v>
          </cell>
          <cell r="AB4176" t="str">
            <v xml:space="preserve">COMPANY 5310 LEVEL ELECT DIST </v>
          </cell>
          <cell r="AC4176" t="str">
            <v>A47 C229 X36</v>
          </cell>
          <cell r="AE4176">
            <v>14</v>
          </cell>
          <cell r="AF4176" t="str">
            <v>14</v>
          </cell>
          <cell r="AG4176">
            <v>41366</v>
          </cell>
          <cell r="AH4176">
            <v>589280</v>
          </cell>
          <cell r="AI4176" t="str">
            <v>1.10</v>
          </cell>
          <cell r="AJ4176" t="str">
            <v>1.10</v>
          </cell>
        </row>
        <row r="4177">
          <cell r="A4177" t="str">
            <v>CBS0004</v>
          </cell>
          <cell r="B4177">
            <v>5310</v>
          </cell>
          <cell r="D4177" t="str">
            <v>BS South-Dist-Meter Blanket</v>
          </cell>
          <cell r="E4177" t="str">
            <v>P_Electric Distribution Line MA</v>
          </cell>
          <cell r="F4177" t="str">
            <v>USSC-13-074</v>
          </cell>
          <cell r="G4177" t="str">
            <v>49</v>
          </cell>
          <cell r="H4177" t="str">
            <v>15</v>
          </cell>
          <cell r="I4177" t="str">
            <v>MOKEY, MICHAEL</v>
          </cell>
          <cell r="J4177" t="str">
            <v>Statutory/Regulatory</v>
          </cell>
          <cell r="K4177" t="str">
            <v>D_Non-REP LINE OTHER</v>
          </cell>
          <cell r="L4177" t="str">
            <v>Meters - Dist</v>
          </cell>
          <cell r="M4177" t="str">
            <v>Blanket</v>
          </cell>
          <cell r="O4177" t="str">
            <v>open</v>
          </cell>
          <cell r="P4177">
            <v>7821</v>
          </cell>
          <cell r="Q4177" t="str">
            <v>CBS004</v>
          </cell>
          <cell r="R4177">
            <v>37964</v>
          </cell>
          <cell r="S4177" t="str">
            <v>pwrbtch</v>
          </cell>
          <cell r="U4177" t="str">
            <v>Bay State South - Dist - Meter Blanket Additions to and retirements from electric plant associated with meters in Bay State South Division of Massachusetts Electric.</v>
          </cell>
          <cell r="V4177" t="str">
            <v xml:space="preserve">  </v>
          </cell>
          <cell r="W4177" t="str">
            <v xml:space="preserve">This blanket project covers proposed additions &amp; retirements from electric plant for Meters in Bay State South Division of Mssachusetts Electric for fiscal year 2006.	_x000D_
</v>
          </cell>
          <cell r="X4177" t="str">
            <v>Div Ops-NE Electric</v>
          </cell>
          <cell r="Y4177" t="str">
            <v>75005310E</v>
          </cell>
          <cell r="Z4177" t="str">
            <v>MAE1000 - MA Electric Distribution PC</v>
          </cell>
          <cell r="AA4177" t="str">
            <v>NONE</v>
          </cell>
          <cell r="AB4177" t="str">
            <v xml:space="preserve">COMPANY 5310 LEVEL ELECT DIST </v>
          </cell>
          <cell r="AC4177" t="str">
            <v>A28 C868 X118</v>
          </cell>
          <cell r="AE4177">
            <v>12</v>
          </cell>
          <cell r="AF4177" t="str">
            <v>12</v>
          </cell>
          <cell r="AG4177">
            <v>41367</v>
          </cell>
          <cell r="AH4177">
            <v>270480</v>
          </cell>
          <cell r="AI4177" t="str">
            <v>1.10</v>
          </cell>
          <cell r="AJ4177" t="str">
            <v>1.10</v>
          </cell>
        </row>
        <row r="4178">
          <cell r="A4178" t="str">
            <v>CBS0006</v>
          </cell>
          <cell r="B4178">
            <v>5310</v>
          </cell>
          <cell r="D4178" t="str">
            <v>BS South-Dist-Genl Equip Blanket</v>
          </cell>
          <cell r="E4178" t="str">
            <v>P_General Plant Equipment MA</v>
          </cell>
          <cell r="F4178" t="str">
            <v>USSC-13-074</v>
          </cell>
          <cell r="G4178" t="str">
            <v>49</v>
          </cell>
          <cell r="H4178" t="str">
            <v>15</v>
          </cell>
          <cell r="I4178" t="str">
            <v>MOKEY, MICHAEL</v>
          </cell>
          <cell r="J4178" t="str">
            <v>Non-Infrastructure</v>
          </cell>
          <cell r="K4178" t="str">
            <v>D_Non-REP General/ Other</v>
          </cell>
          <cell r="L4178" t="str">
            <v>General Equipment - Dist</v>
          </cell>
          <cell r="M4178" t="str">
            <v>Blanket</v>
          </cell>
          <cell r="O4178" t="str">
            <v>open</v>
          </cell>
          <cell r="P4178">
            <v>8985</v>
          </cell>
          <cell r="Q4178" t="str">
            <v>CBS006</v>
          </cell>
          <cell r="R4178">
            <v>37964</v>
          </cell>
          <cell r="S4178" t="str">
            <v>pwrbtch</v>
          </cell>
          <cell r="U4178" t="str">
            <v>BS South-Dist-Genl Equip Blanket</v>
          </cell>
          <cell r="V4178" t="str">
            <v xml:space="preserve">  </v>
          </cell>
          <cell r="W4178" t="str">
            <v>This blanket project covers proposed additions &amp; improvements to, purchases for, and retirements from General Plant including office, shop, stores, and miscellaneous equipment including minor improvements to service buildings during FY 2006. The increment</v>
          </cell>
          <cell r="X4178" t="str">
            <v>Div Ops-NE Electric</v>
          </cell>
          <cell r="Y4178" t="str">
            <v>75005310E</v>
          </cell>
          <cell r="Z4178" t="str">
            <v>MAE1000 - MA Electric Distribution PC</v>
          </cell>
          <cell r="AA4178" t="str">
            <v>NONE</v>
          </cell>
          <cell r="AB4178" t="str">
            <v xml:space="preserve">COMPANY 5310 LEVEL ELECT DIST </v>
          </cell>
          <cell r="AC4178" t="str">
            <v>A9 C55 X9</v>
          </cell>
          <cell r="AE4178">
            <v>12</v>
          </cell>
          <cell r="AF4178" t="str">
            <v>12</v>
          </cell>
          <cell r="AG4178">
            <v>41367</v>
          </cell>
          <cell r="AH4178">
            <v>197640</v>
          </cell>
          <cell r="AI4178" t="str">
            <v>1.10</v>
          </cell>
          <cell r="AJ4178" t="str">
            <v>1.10</v>
          </cell>
        </row>
        <row r="4179">
          <cell r="A4179" t="str">
            <v>CBS0009</v>
          </cell>
          <cell r="B4179">
            <v>5310</v>
          </cell>
          <cell r="D4179" t="str">
            <v>BS South-Dist-Land/Rights Blanket</v>
          </cell>
          <cell r="E4179" t="str">
            <v>P_Electric Distribution Line MA</v>
          </cell>
          <cell r="F4179" t="str">
            <v>USSC-13-074</v>
          </cell>
          <cell r="G4179" t="str">
            <v>49</v>
          </cell>
          <cell r="H4179" t="str">
            <v>15</v>
          </cell>
          <cell r="I4179" t="str">
            <v>MOKEY, MICHAEL</v>
          </cell>
          <cell r="J4179" t="str">
            <v>Statutory/Regulatory</v>
          </cell>
          <cell r="K4179" t="str">
            <v>D_Non-REP LINE OTHER</v>
          </cell>
          <cell r="L4179" t="str">
            <v>Land and Land Rights</v>
          </cell>
          <cell r="M4179" t="str">
            <v>Blanket</v>
          </cell>
          <cell r="O4179" t="str">
            <v>open</v>
          </cell>
          <cell r="P4179">
            <v>7819</v>
          </cell>
          <cell r="Q4179" t="str">
            <v>CBS009</v>
          </cell>
          <cell r="R4179">
            <v>37964</v>
          </cell>
          <cell r="S4179" t="str">
            <v>pwrbtch</v>
          </cell>
          <cell r="U4179" t="str">
            <v>Bay State South-Dist-Land/Rights Blanket - This project covers expenditures under $25,000 for the acquisition or sale of distribution real estate and easements.</v>
          </cell>
          <cell r="V4179" t="str">
            <v xml:space="preserve">  </v>
          </cell>
          <cell r="W4179" t="str">
            <v>This blanket project will include the direct costs incurred to acquire distributon rights of way and will be capitalized for all NGUSA retail companies for fiscal year 2006.  Expenditures greater then $25,000 require a specific project.</v>
          </cell>
          <cell r="X4179" t="str">
            <v>Div Ops-NE Electric</v>
          </cell>
          <cell r="Y4179" t="str">
            <v>75005310E</v>
          </cell>
          <cell r="Z4179" t="str">
            <v>MAE1000 - MA Electric Distribution PC</v>
          </cell>
          <cell r="AA4179" t="str">
            <v>NONE</v>
          </cell>
          <cell r="AB4179" t="str">
            <v xml:space="preserve">COMPANY 5310 LEVEL ELECT DIST </v>
          </cell>
          <cell r="AC4179" t="str">
            <v>A2 C33 X6</v>
          </cell>
          <cell r="AE4179">
            <v>14</v>
          </cell>
          <cell r="AF4179" t="str">
            <v>14</v>
          </cell>
          <cell r="AG4179">
            <v>41367</v>
          </cell>
          <cell r="AH4179">
            <v>264000</v>
          </cell>
          <cell r="AI4179" t="str">
            <v>1.10</v>
          </cell>
          <cell r="AJ4179" t="str">
            <v>1.10</v>
          </cell>
        </row>
        <row r="4180">
          <cell r="A4180" t="str">
            <v>CBS0010</v>
          </cell>
          <cell r="B4180">
            <v>5310</v>
          </cell>
          <cell r="D4180" t="str">
            <v>BS South-Dist-New Bus-Resid Blanket</v>
          </cell>
          <cell r="E4180" t="str">
            <v>P_Electric Distribution Line MA</v>
          </cell>
          <cell r="F4180" t="str">
            <v>USSC-13-074</v>
          </cell>
          <cell r="G4180" t="str">
            <v>49</v>
          </cell>
          <cell r="H4180" t="str">
            <v>15</v>
          </cell>
          <cell r="I4180" t="str">
            <v>MOKEY, MICHAEL</v>
          </cell>
          <cell r="J4180" t="str">
            <v>Statutory/Regulatory</v>
          </cell>
          <cell r="K4180" t="str">
            <v>D_Non-REP LINE OTHER</v>
          </cell>
          <cell r="L4180" t="str">
            <v>New Business - Residential</v>
          </cell>
          <cell r="M4180" t="str">
            <v>Blanket</v>
          </cell>
          <cell r="O4180" t="str">
            <v>open</v>
          </cell>
          <cell r="P4180">
            <v>7823</v>
          </cell>
          <cell r="Q4180" t="str">
            <v>CBS010</v>
          </cell>
          <cell r="R4180">
            <v>37964</v>
          </cell>
          <cell r="S4180" t="str">
            <v>pwrbtch</v>
          </cell>
          <cell r="U4180" t="str">
            <v>BS South-Dist-New Bus-Resid Blanket - Additions to and retirements from electric plant associated with Residential New Business for the Bay State South Division of Massachusetts Electric.</v>
          </cell>
          <cell r="V4180" t="str">
            <v xml:space="preserve">  </v>
          </cell>
          <cell r="W4180"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80" t="str">
            <v>Div Ops-NE Electric</v>
          </cell>
          <cell r="Y4180" t="str">
            <v>75005310E</v>
          </cell>
          <cell r="Z4180" t="str">
            <v>MAE1000 - MA Electric Distribution PC</v>
          </cell>
          <cell r="AA4180" t="str">
            <v>NONE</v>
          </cell>
          <cell r="AB4180" t="str">
            <v xml:space="preserve">COMPANY 5310 LEVEL ELECT DIST </v>
          </cell>
          <cell r="AC4180" t="str">
            <v>A2334 C26959 X4236</v>
          </cell>
          <cell r="AE4180">
            <v>13</v>
          </cell>
          <cell r="AF4180" t="str">
            <v>13</v>
          </cell>
          <cell r="AG4180">
            <v>41367</v>
          </cell>
          <cell r="AH4180">
            <v>2942100</v>
          </cell>
          <cell r="AI4180" t="str">
            <v>1.10</v>
          </cell>
          <cell r="AJ4180" t="str">
            <v>1.10</v>
          </cell>
        </row>
        <row r="4181">
          <cell r="A4181" t="str">
            <v>CBS0011</v>
          </cell>
          <cell r="B4181">
            <v>5310</v>
          </cell>
          <cell r="D4181" t="str">
            <v>BS South-Dist-New Bus-Comm Blanket</v>
          </cell>
          <cell r="E4181" t="str">
            <v>P_Electric Distribution Line MA</v>
          </cell>
          <cell r="F4181" t="str">
            <v>USSC-13-074</v>
          </cell>
          <cell r="G4181" t="str">
            <v>49</v>
          </cell>
          <cell r="H4181" t="str">
            <v>15</v>
          </cell>
          <cell r="I4181" t="str">
            <v>MOKEY, MICHAEL</v>
          </cell>
          <cell r="J4181" t="str">
            <v>Statutory/Regulatory</v>
          </cell>
          <cell r="K4181" t="str">
            <v>D_Non-REP LINE OTHER</v>
          </cell>
          <cell r="L4181" t="str">
            <v>New Business - Commercial</v>
          </cell>
          <cell r="M4181" t="str">
            <v>Blanket</v>
          </cell>
          <cell r="O4181" t="str">
            <v>open</v>
          </cell>
          <cell r="P4181">
            <v>7822</v>
          </cell>
          <cell r="Q4181" t="str">
            <v>CBS011</v>
          </cell>
          <cell r="R4181">
            <v>37964</v>
          </cell>
          <cell r="S4181" t="str">
            <v>pwrbtch</v>
          </cell>
          <cell r="U4181" t="str">
            <v>Bay State South - Dist - New Business - Commercial Blanket - Additions to and retirements from electric plant associated with Commercial New Business occuring in the Bay State South Division of Massachusetts Electric.</v>
          </cell>
          <cell r="V4181" t="str">
            <v xml:space="preserve">  </v>
          </cell>
          <cell r="W4181"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81" t="str">
            <v>Div Ops-NE Electric</v>
          </cell>
          <cell r="Y4181" t="str">
            <v>75005310E</v>
          </cell>
          <cell r="Z4181" t="str">
            <v>MAE1000 - MA Electric Distribution PC</v>
          </cell>
          <cell r="AA4181" t="str">
            <v>NONE</v>
          </cell>
          <cell r="AB4181" t="str">
            <v xml:space="preserve">COMPANY 5310 LEVEL ELECT DIST </v>
          </cell>
          <cell r="AC4181" t="str">
            <v>A864 C5871 X1277</v>
          </cell>
          <cell r="AE4181">
            <v>12</v>
          </cell>
          <cell r="AF4181" t="str">
            <v>12</v>
          </cell>
          <cell r="AG4181">
            <v>41367</v>
          </cell>
          <cell r="AH4181">
            <v>2084880</v>
          </cell>
          <cell r="AI4181" t="str">
            <v>1.10</v>
          </cell>
          <cell r="AJ4181" t="str">
            <v>1.10</v>
          </cell>
        </row>
        <row r="4182">
          <cell r="A4182" t="str">
            <v>CBS0012</v>
          </cell>
          <cell r="B4182">
            <v>5310</v>
          </cell>
          <cell r="D4182" t="str">
            <v>BS South-Dist-St Light Blanket</v>
          </cell>
          <cell r="E4182" t="str">
            <v>P_Electric Distribution Line MA</v>
          </cell>
          <cell r="F4182" t="str">
            <v>USSC-13-074</v>
          </cell>
          <cell r="G4182" t="str">
            <v>49</v>
          </cell>
          <cell r="H4182" t="str">
            <v>15</v>
          </cell>
          <cell r="I4182" t="str">
            <v>MOKEY, MICHAEL</v>
          </cell>
          <cell r="J4182" t="str">
            <v>Statutory/Regulatory</v>
          </cell>
          <cell r="K4182" t="str">
            <v>D_Non-REP LINE OTHER</v>
          </cell>
          <cell r="L4182" t="str">
            <v>Outdoor Lighting - Capital</v>
          </cell>
          <cell r="M4182" t="str">
            <v>Blanket</v>
          </cell>
          <cell r="O4182" t="str">
            <v>open</v>
          </cell>
          <cell r="P4182">
            <v>7826</v>
          </cell>
          <cell r="Q4182" t="str">
            <v>CBS012</v>
          </cell>
          <cell r="R4182">
            <v>37964</v>
          </cell>
          <cell r="S4182" t="str">
            <v>pwrbtch</v>
          </cell>
          <cell r="U4182" t="str">
            <v>Bay State South - Dist - Street Lighting Blanket - Additions to and retirements from electric plant associated with Street Lights in Bay State south Division of Massachusetts Electric.</v>
          </cell>
          <cell r="V4182" t="str">
            <v xml:space="preserve">  </v>
          </cell>
          <cell r="W4182"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182" t="str">
            <v>Div Ops-NE Electric</v>
          </cell>
          <cell r="Y4182" t="str">
            <v>75005310E</v>
          </cell>
          <cell r="Z4182" t="str">
            <v>MAE1000 - MA Electric Distribution PC</v>
          </cell>
          <cell r="AA4182" t="str">
            <v>NONE</v>
          </cell>
          <cell r="AB4182" t="str">
            <v xml:space="preserve">COMPANY 5310 LEVEL ELECT DIST </v>
          </cell>
          <cell r="AC4182" t="str">
            <v>A175 C4012 X258</v>
          </cell>
          <cell r="AE4182">
            <v>11</v>
          </cell>
          <cell r="AF4182" t="str">
            <v>11</v>
          </cell>
          <cell r="AG4182">
            <v>41367</v>
          </cell>
          <cell r="AH4182">
            <v>462080</v>
          </cell>
          <cell r="AI4182" t="str">
            <v>1.10</v>
          </cell>
          <cell r="AJ4182" t="str">
            <v>1.10</v>
          </cell>
        </row>
        <row r="4183">
          <cell r="A4183" t="str">
            <v>CBS0013</v>
          </cell>
          <cell r="B4183">
            <v>5310</v>
          </cell>
          <cell r="D4183" t="str">
            <v>BS South-Dist-Public Require Blankt</v>
          </cell>
          <cell r="E4183" t="str">
            <v>P_Electric Distribution Line MA</v>
          </cell>
          <cell r="F4183" t="str">
            <v>USSC-13-074</v>
          </cell>
          <cell r="G4183" t="str">
            <v>49</v>
          </cell>
          <cell r="H4183" t="str">
            <v>15</v>
          </cell>
          <cell r="I4183" t="str">
            <v>MOKEY, MICHAEL</v>
          </cell>
          <cell r="J4183" t="str">
            <v>Statutory/Regulatory</v>
          </cell>
          <cell r="K4183" t="str">
            <v>D_Non-REP LINE OTHER</v>
          </cell>
          <cell r="L4183" t="str">
            <v>Public Requirements</v>
          </cell>
          <cell r="M4183" t="str">
            <v>Blanket</v>
          </cell>
          <cell r="O4183" t="str">
            <v>open</v>
          </cell>
          <cell r="P4183">
            <v>7824</v>
          </cell>
          <cell r="Q4183" t="str">
            <v>CBS013</v>
          </cell>
          <cell r="R4183">
            <v>37964</v>
          </cell>
          <cell r="S4183" t="str">
            <v>pwrbtch</v>
          </cell>
          <cell r="U4183" t="str">
            <v>Bay State South - Dist - Public Requirements Blanket - Additions to and retirements from electric plant associated with Public requirements in Bay State South Division of Massachusetts Electric.</v>
          </cell>
          <cell r="V4183" t="str">
            <v xml:space="preserve">  </v>
          </cell>
          <cell r="W4183" t="str">
            <v>This blanket project covers proposed additions &amp; improvements to and retirements from the electric distribution system required by municipalities, civil authorities, and joint uses of utility plant during the fiscal year 2006. Mandatory work related to Pu</v>
          </cell>
          <cell r="X4183" t="str">
            <v>Div Ops-NE Electric</v>
          </cell>
          <cell r="Y4183" t="str">
            <v>75005310E</v>
          </cell>
          <cell r="Z4183" t="str">
            <v>MAE1000 - MA Electric Distribution PC</v>
          </cell>
          <cell r="AA4183" t="str">
            <v>NONE</v>
          </cell>
          <cell r="AB4183" t="str">
            <v xml:space="preserve">COMPANY 5310 LEVEL ELECT DIST </v>
          </cell>
          <cell r="AC4183" t="str">
            <v>A323 C3266 X954</v>
          </cell>
          <cell r="AE4183">
            <v>11</v>
          </cell>
          <cell r="AF4183" t="str">
            <v>11</v>
          </cell>
          <cell r="AG4183">
            <v>41367</v>
          </cell>
          <cell r="AH4183">
            <v>1033500</v>
          </cell>
          <cell r="AI4183" t="str">
            <v>1.10</v>
          </cell>
          <cell r="AJ4183" t="str">
            <v>1.10</v>
          </cell>
        </row>
        <row r="4184">
          <cell r="A4184" t="str">
            <v>CBS0014</v>
          </cell>
          <cell r="B4184">
            <v>5310</v>
          </cell>
          <cell r="D4184" t="str">
            <v>BS South-Dist-Damage/Failure Blankt</v>
          </cell>
          <cell r="E4184" t="str">
            <v>P_Electric Distribution Line MA</v>
          </cell>
          <cell r="F4184" t="str">
            <v>USSC-13-074</v>
          </cell>
          <cell r="G4184" t="str">
            <v>49</v>
          </cell>
          <cell r="H4184" t="str">
            <v>15</v>
          </cell>
          <cell r="I4184" t="str">
            <v>MOKEY, MICHAEL</v>
          </cell>
          <cell r="J4184" t="str">
            <v>Damage/Failure</v>
          </cell>
          <cell r="K4184" t="str">
            <v>D_Non-REP LINE OTHER</v>
          </cell>
          <cell r="L4184" t="str">
            <v>Damage/Failure</v>
          </cell>
          <cell r="M4184" t="str">
            <v>Blanket</v>
          </cell>
          <cell r="O4184" t="str">
            <v>open</v>
          </cell>
          <cell r="P4184">
            <v>7818</v>
          </cell>
          <cell r="Q4184" t="str">
            <v>CBS014</v>
          </cell>
          <cell r="R4184">
            <v>37964</v>
          </cell>
          <cell r="S4184" t="str">
            <v>pwrbtch</v>
          </cell>
          <cell r="U4184" t="str">
            <v>This blanket project covers proposed additions &amp; improvements to and retirements from the electric distribution system as required as a result of damage to plant caused  by vandalism,storms, ect. or in service failure of distribution</v>
          </cell>
          <cell r="V4184" t="str">
            <v xml:space="preserve">  </v>
          </cell>
          <cell r="W4184"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84" t="str">
            <v>Div Ops-NE Electric</v>
          </cell>
          <cell r="Y4184" t="str">
            <v>75005310E</v>
          </cell>
          <cell r="Z4184" t="str">
            <v>MAE1000 - MA Electric Distribution PC</v>
          </cell>
          <cell r="AA4184" t="str">
            <v>NONE</v>
          </cell>
          <cell r="AB4184" t="str">
            <v xml:space="preserve">COMPANY 5310 LEVEL ELECT DIST </v>
          </cell>
          <cell r="AC4184" t="str">
            <v>A690 C11117 X945</v>
          </cell>
          <cell r="AE4184">
            <v>13</v>
          </cell>
          <cell r="AF4184" t="str">
            <v>13</v>
          </cell>
          <cell r="AG4184">
            <v>41365</v>
          </cell>
          <cell r="AH4184">
            <v>5743280</v>
          </cell>
          <cell r="AI4184" t="str">
            <v>1.10</v>
          </cell>
          <cell r="AJ4184" t="str">
            <v>1.10</v>
          </cell>
        </row>
        <row r="4185">
          <cell r="A4185" t="str">
            <v>CBS0015</v>
          </cell>
          <cell r="B4185">
            <v>5310</v>
          </cell>
          <cell r="D4185" t="str">
            <v>BS South-Dist-Reliability Blanket</v>
          </cell>
          <cell r="E4185" t="str">
            <v>P_Electric Distribution Line MA</v>
          </cell>
          <cell r="F4185" t="str">
            <v>USSC-13-074</v>
          </cell>
          <cell r="G4185" t="str">
            <v>49</v>
          </cell>
          <cell r="H4185" t="str">
            <v>15</v>
          </cell>
          <cell r="I4185" t="str">
            <v>MOKEY, MICHAEL</v>
          </cell>
          <cell r="J4185" t="str">
            <v>System Capacity &amp; Performance</v>
          </cell>
          <cell r="K4185" t="str">
            <v>D_Non-REP LINE OTHER</v>
          </cell>
          <cell r="L4185" t="str">
            <v>Reliability - Dist</v>
          </cell>
          <cell r="M4185" t="str">
            <v>Blanket</v>
          </cell>
          <cell r="O4185" t="str">
            <v>open</v>
          </cell>
          <cell r="P4185">
            <v>7825</v>
          </cell>
          <cell r="Q4185" t="str">
            <v>CBS015</v>
          </cell>
          <cell r="R4185">
            <v>37964</v>
          </cell>
          <cell r="S4185" t="str">
            <v>pwrbtch</v>
          </cell>
          <cell r="U4185" t="str">
            <v>Bay State South - Dist - Reliability Blanket - Additions to and retirements from electric plant associated with Reliability occuring in Bay state South Division of Massachusetts Electric.</v>
          </cell>
          <cell r="V4185" t="str">
            <v xml:space="preserve">  </v>
          </cell>
          <cell r="W4185"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85" t="str">
            <v>Div Ops-NE Electric</v>
          </cell>
          <cell r="Y4185" t="str">
            <v>75005310E</v>
          </cell>
          <cell r="Z4185" t="str">
            <v>MAE1000 - MA Electric Distribution PC</v>
          </cell>
          <cell r="AA4185" t="str">
            <v>NONE</v>
          </cell>
          <cell r="AB4185" t="str">
            <v xml:space="preserve">COMPANY 5310 LEVEL ELECT DIST </v>
          </cell>
          <cell r="AC4185" t="str">
            <v>A106 C2456 X534</v>
          </cell>
          <cell r="AE4185">
            <v>11</v>
          </cell>
          <cell r="AF4185" t="str">
            <v>11</v>
          </cell>
          <cell r="AG4185">
            <v>41367</v>
          </cell>
          <cell r="AH4185">
            <v>1336400</v>
          </cell>
          <cell r="AI4185" t="str">
            <v>1.10</v>
          </cell>
          <cell r="AJ4185" t="str">
            <v>1.10</v>
          </cell>
        </row>
        <row r="4186">
          <cell r="A4186" t="str">
            <v>CBS0016</v>
          </cell>
          <cell r="B4186">
            <v>5310</v>
          </cell>
          <cell r="D4186" t="str">
            <v>BS South-Dist-Load Relief Blanket</v>
          </cell>
          <cell r="E4186" t="str">
            <v>P_Electric Distribution Line MA</v>
          </cell>
          <cell r="F4186" t="str">
            <v>USSC-13-074</v>
          </cell>
          <cell r="G4186" t="str">
            <v>49</v>
          </cell>
          <cell r="H4186" t="str">
            <v>15</v>
          </cell>
          <cell r="I4186" t="str">
            <v>MOKEY, MICHAEL</v>
          </cell>
          <cell r="J4186" t="str">
            <v>System Capacity &amp; Performance</v>
          </cell>
          <cell r="K4186" t="str">
            <v>D_Non-REP LINE OTHER</v>
          </cell>
          <cell r="L4186" t="str">
            <v>Load Relief</v>
          </cell>
          <cell r="M4186" t="str">
            <v>Blanket</v>
          </cell>
          <cell r="O4186" t="str">
            <v>open</v>
          </cell>
          <cell r="P4186">
            <v>7820</v>
          </cell>
          <cell r="Q4186" t="str">
            <v>CBS016</v>
          </cell>
          <cell r="R4186">
            <v>37964</v>
          </cell>
          <cell r="S4186" t="str">
            <v>pwrbtch</v>
          </cell>
          <cell r="U4186" t="str">
            <v>Bay State South - Dist - Load Relief Blanket - Additions to and retirements from electric plant associated with Load Relief occuring in Bay State South Division of Massachusetts Electric.</v>
          </cell>
          <cell r="V4186" t="str">
            <v xml:space="preserve">  </v>
          </cell>
          <cell r="W4186" t="str">
            <v>This blanket project covers proposed additions &amp; improvements to and retirements from the electric distribution system required to provide increased capacity resulting normal load growth during the fiscal year 2006. Each  blanket work order is not to exce</v>
          </cell>
          <cell r="X4186" t="str">
            <v>Div Ops-NE Electric</v>
          </cell>
          <cell r="Y4186" t="str">
            <v>75005310E</v>
          </cell>
          <cell r="Z4186" t="str">
            <v>MAE1000 - MA Electric Distribution PC</v>
          </cell>
          <cell r="AA4186" t="str">
            <v>NONE</v>
          </cell>
          <cell r="AB4186" t="str">
            <v xml:space="preserve">COMPANY 5310 LEVEL ELECT DIST </v>
          </cell>
          <cell r="AC4186" t="str">
            <v>A133 C906 X338</v>
          </cell>
          <cell r="AE4186">
            <v>12</v>
          </cell>
          <cell r="AF4186" t="str">
            <v>12</v>
          </cell>
          <cell r="AG4186">
            <v>41367</v>
          </cell>
          <cell r="AH4186">
            <v>606720</v>
          </cell>
          <cell r="AI4186" t="str">
            <v>1.10</v>
          </cell>
          <cell r="AJ4186" t="str">
            <v>1.10</v>
          </cell>
        </row>
        <row r="4187">
          <cell r="A4187" t="str">
            <v>CBS0017</v>
          </cell>
          <cell r="B4187">
            <v>5310</v>
          </cell>
          <cell r="D4187" t="str">
            <v>BS South-Dist-Asset Replace Blanket</v>
          </cell>
          <cell r="E4187" t="str">
            <v>P_Electric Distribution Line MA</v>
          </cell>
          <cell r="F4187" t="str">
            <v>USSC-13-074</v>
          </cell>
          <cell r="G4187" t="str">
            <v>49</v>
          </cell>
          <cell r="H4187" t="str">
            <v>15</v>
          </cell>
          <cell r="I4187" t="str">
            <v>MOKEY, MICHAEL</v>
          </cell>
          <cell r="J4187" t="str">
            <v>Asset Condition</v>
          </cell>
          <cell r="K4187" t="str">
            <v>D_Non-REP LINE OTHER</v>
          </cell>
          <cell r="L4187" t="str">
            <v>Asset Replacement</v>
          </cell>
          <cell r="M4187" t="str">
            <v>Blanket</v>
          </cell>
          <cell r="O4187" t="str">
            <v>open</v>
          </cell>
          <cell r="P4187">
            <v>7817</v>
          </cell>
          <cell r="Q4187" t="str">
            <v>CBS017</v>
          </cell>
          <cell r="R4187">
            <v>37964</v>
          </cell>
          <cell r="S4187" t="str">
            <v>pwrbtch</v>
          </cell>
          <cell r="U4187" t="str">
            <v>Bay State South - Dist - Asset Replacement Blanket - Additions to and retirements from electric plant associated with Asset Replacments in Baystate South Division.</v>
          </cell>
          <cell r="V4187" t="str">
            <v xml:space="preserve">  </v>
          </cell>
          <cell r="W4187" t="str">
            <v>This blanket project covers proposed additions &amp; improvements to and retirements from the electric distribution system for the replacement of AA danger poles and BB condemed poles during the fiscal year 2006. Each blanket work order is not to exceed a tot</v>
          </cell>
          <cell r="X4187" t="str">
            <v>Div Ops-NE Electric</v>
          </cell>
          <cell r="Y4187" t="str">
            <v>75005310E</v>
          </cell>
          <cell r="Z4187" t="str">
            <v>MAE1000 - MA Electric Distribution PC</v>
          </cell>
          <cell r="AA4187" t="str">
            <v>NONE</v>
          </cell>
          <cell r="AB4187" t="str">
            <v xml:space="preserve">COMPANY 5310 LEVEL ELECT DIST </v>
          </cell>
          <cell r="AC4187" t="str">
            <v>A414 C3229 X676</v>
          </cell>
          <cell r="AE4187">
            <v>11</v>
          </cell>
          <cell r="AF4187" t="str">
            <v>11</v>
          </cell>
          <cell r="AG4187">
            <v>41365</v>
          </cell>
          <cell r="AH4187">
            <v>3268160</v>
          </cell>
          <cell r="AI4187" t="str">
            <v>1.10</v>
          </cell>
          <cell r="AJ4187" t="str">
            <v>1.10</v>
          </cell>
        </row>
        <row r="4188">
          <cell r="A4188" t="str">
            <v>CBS0020</v>
          </cell>
          <cell r="B4188">
            <v>5310</v>
          </cell>
          <cell r="D4188" t="str">
            <v>BS South-Dist-Transf/Capac Blanket</v>
          </cell>
          <cell r="E4188" t="str">
            <v>P_Electric Distribution Line MA</v>
          </cell>
          <cell r="F4188" t="str">
            <v>DCIG0210B5</v>
          </cell>
          <cell r="G4188" t="str">
            <v>49</v>
          </cell>
          <cell r="H4188" t="str">
            <v>15</v>
          </cell>
          <cell r="I4188" t="str">
            <v>MOKEY, MICHAEL</v>
          </cell>
          <cell r="J4188" t="str">
            <v>Statutory/Regulatory</v>
          </cell>
          <cell r="L4188" t="str">
            <v>Transformers &amp; Related Equipment</v>
          </cell>
          <cell r="M4188" t="str">
            <v>Blanket</v>
          </cell>
          <cell r="O4188" t="str">
            <v>open</v>
          </cell>
          <cell r="P4188">
            <v>7827</v>
          </cell>
          <cell r="Q4188" t="str">
            <v>CBS020</v>
          </cell>
          <cell r="R4188">
            <v>37964</v>
          </cell>
          <cell r="S4188" t="str">
            <v>pwrbtch</v>
          </cell>
          <cell r="U4188" t="str">
            <v>Bay State South - Dist - Transformer &amp; Capacitor Blanket - Additions to and retirements from electric plant associated with Line Transformers &amp; Capcitors for Massachusetts Electric.</v>
          </cell>
          <cell r="V4188" t="str">
            <v xml:space="preserve">Suspend as per Flynn, Janice email on 3/21/12. do not have DOA authorization and were not in the current year budget. Un-suspended on 5/30/12 as per email from Lorna Salvatierra _x000D_
 </v>
          </cell>
          <cell r="W4188" t="str">
            <v>This blanket project covers installation and retirement of electric plant for Line transformers and capacitors in Massachusetts Electric for fiscal year 2006.	Line transformers &amp; capacitors are capitalized when received into stores and the installation	is</v>
          </cell>
          <cell r="X4188" t="str">
            <v>Div Ops-NE Electric</v>
          </cell>
          <cell r="Y4188" t="str">
            <v>75005310E</v>
          </cell>
          <cell r="Z4188" t="str">
            <v>MAE1000 - MA Electric Distribution PC</v>
          </cell>
          <cell r="AA4188" t="str">
            <v>NONE</v>
          </cell>
          <cell r="AB4188" t="str">
            <v xml:space="preserve">COMPANY 5310 LEVEL ELECT DIST </v>
          </cell>
          <cell r="AC4188" t="str">
            <v>A2 C82 X52</v>
          </cell>
          <cell r="AE4188">
            <v>8</v>
          </cell>
          <cell r="AF4188" t="str">
            <v>8</v>
          </cell>
          <cell r="AG4188">
            <v>40282</v>
          </cell>
          <cell r="AH4188">
            <v>11500</v>
          </cell>
        </row>
        <row r="4189">
          <cell r="A4189" t="str">
            <v>CBS0021</v>
          </cell>
          <cell r="B4189">
            <v>5310</v>
          </cell>
          <cell r="D4189" t="str">
            <v>BS South-Dist-Telecomm Blanket</v>
          </cell>
          <cell r="E4189" t="str">
            <v>P_Electric Distribution Line MA</v>
          </cell>
          <cell r="G4189" t="str">
            <v>NONE</v>
          </cell>
          <cell r="H4189" t="str">
            <v>NONE</v>
          </cell>
          <cell r="I4189" t="str">
            <v>POISSON, JEAN</v>
          </cell>
          <cell r="L4189" t="str">
            <v>Telecommunications Capital - Dist</v>
          </cell>
          <cell r="M4189" t="str">
            <v>Blanket</v>
          </cell>
          <cell r="O4189" t="str">
            <v>open</v>
          </cell>
          <cell r="Q4189" t="str">
            <v>CBS021</v>
          </cell>
          <cell r="R4189">
            <v>37964</v>
          </cell>
          <cell r="S4189" t="str">
            <v>pwrbtch</v>
          </cell>
          <cell r="U4189" t="str">
            <v>Bay State South - Dist - Telecommunications Blanket</v>
          </cell>
          <cell r="V4189" t="str">
            <v xml:space="preserve">  </v>
          </cell>
          <cell r="W4189" t="str">
            <v xml:space="preserve">  </v>
          </cell>
          <cell r="X4189" t="str">
            <v>Div Ops-NE Electric</v>
          </cell>
          <cell r="Y4189" t="str">
            <v>75005310E</v>
          </cell>
          <cell r="Z4189" t="str">
            <v>MAE1000 - MA Electric Distribution PC</v>
          </cell>
          <cell r="AA4189" t="str">
            <v>NONE</v>
          </cell>
          <cell r="AB4189" t="str">
            <v xml:space="preserve">COMPANY 5310 LEVEL ELECT DIST </v>
          </cell>
          <cell r="AC4189" t="str">
            <v>A0 C0 X0</v>
          </cell>
          <cell r="AE4189">
            <v>1</v>
          </cell>
        </row>
        <row r="4190">
          <cell r="A4190" t="str">
            <v>CBS0022</v>
          </cell>
          <cell r="B4190">
            <v>5310</v>
          </cell>
          <cell r="D4190" t="str">
            <v>BS South-Dist-3rd Party Attch Blnkt</v>
          </cell>
          <cell r="E4190" t="str">
            <v>P_Electric Distribution Line MA</v>
          </cell>
          <cell r="F4190" t="str">
            <v>USSC-13-074</v>
          </cell>
          <cell r="G4190" t="str">
            <v>49</v>
          </cell>
          <cell r="H4190" t="str">
            <v>15</v>
          </cell>
          <cell r="I4190" t="str">
            <v>MOKEY, MICHAEL</v>
          </cell>
          <cell r="J4190" t="str">
            <v>Statutory/Regulatory</v>
          </cell>
          <cell r="K4190" t="str">
            <v>D_Non-REP LINE OTHER</v>
          </cell>
          <cell r="L4190" t="str">
            <v>3rd Party Attachments</v>
          </cell>
          <cell r="M4190" t="str">
            <v>Blanket</v>
          </cell>
          <cell r="O4190" t="str">
            <v>open</v>
          </cell>
          <cell r="P4190">
            <v>7816</v>
          </cell>
          <cell r="Q4190" t="str">
            <v>CBS022</v>
          </cell>
          <cell r="R4190">
            <v>37964</v>
          </cell>
          <cell r="S4190" t="str">
            <v>pwrbtch</v>
          </cell>
          <cell r="U4190" t="str">
            <v>Bay State South - Dist - 3rd Party Attachments Blanket  - Install &amp; Remove equipment associated with thrid party attachments in the Bay State West Division of Massachusetts Electric.</v>
          </cell>
          <cell r="V4190" t="str">
            <v xml:space="preserve">  </v>
          </cell>
          <cell r="W4190" t="str">
            <v xml:space="preserve">  </v>
          </cell>
          <cell r="X4190" t="str">
            <v>Div Ops-NE Electric</v>
          </cell>
          <cell r="Y4190" t="str">
            <v>75005310E</v>
          </cell>
          <cell r="Z4190" t="str">
            <v>MAE1000 - MA Electric Distribution PC</v>
          </cell>
          <cell r="AA4190" t="str">
            <v>NONE</v>
          </cell>
          <cell r="AB4190" t="str">
            <v xml:space="preserve">COMPANY 5310 LEVEL ELECT DIST </v>
          </cell>
          <cell r="AC4190" t="str">
            <v>A299 C617 X227</v>
          </cell>
          <cell r="AE4190">
            <v>11</v>
          </cell>
          <cell r="AF4190" t="str">
            <v>11</v>
          </cell>
          <cell r="AG4190">
            <v>41368</v>
          </cell>
          <cell r="AH4190">
            <v>256410</v>
          </cell>
          <cell r="AI4190" t="str">
            <v>1.10</v>
          </cell>
          <cell r="AJ4190" t="str">
            <v>1.10</v>
          </cell>
        </row>
        <row r="4191">
          <cell r="A4191" t="str">
            <v>CBS0023</v>
          </cell>
          <cell r="B4191">
            <v>5310</v>
          </cell>
          <cell r="D4191" t="str">
            <v>FAC BS South-Dist-Facilities Blanke</v>
          </cell>
          <cell r="E4191" t="str">
            <v>P_Electric Distribution Line MA</v>
          </cell>
          <cell r="G4191" t="str">
            <v>NONE</v>
          </cell>
          <cell r="H4191" t="str">
            <v>NONE</v>
          </cell>
          <cell r="I4191" t="str">
            <v>POISSON, JEAN</v>
          </cell>
          <cell r="L4191" t="str">
            <v>Facilities</v>
          </cell>
          <cell r="M4191" t="str">
            <v>Blanket</v>
          </cell>
          <cell r="O4191" t="str">
            <v>open</v>
          </cell>
          <cell r="Q4191" t="str">
            <v>CBS023</v>
          </cell>
          <cell r="R4191">
            <v>37964</v>
          </cell>
          <cell r="S4191" t="str">
            <v>pwrbtch</v>
          </cell>
          <cell r="U4191" t="str">
            <v>Bay State South - Dist - Facilities Blanket</v>
          </cell>
          <cell r="V4191" t="str">
            <v xml:space="preserve">  </v>
          </cell>
          <cell r="W4191" t="str">
            <v xml:space="preserve">  </v>
          </cell>
          <cell r="X4191" t="str">
            <v>Div Ops-NE Electric</v>
          </cell>
          <cell r="Y4191" t="str">
            <v>75005310E</v>
          </cell>
          <cell r="Z4191" t="str">
            <v>MAE1000 - MA Electric Distribution PC</v>
          </cell>
          <cell r="AA4191" t="str">
            <v>NONE</v>
          </cell>
          <cell r="AB4191" t="str">
            <v xml:space="preserve">COMPANY 5310 LEVEL ELECT DIST </v>
          </cell>
          <cell r="AC4191" t="str">
            <v>A0 C0 X1</v>
          </cell>
          <cell r="AE4191">
            <v>1</v>
          </cell>
        </row>
        <row r="4192">
          <cell r="A4192" t="str">
            <v>CBS0025</v>
          </cell>
          <cell r="B4192">
            <v>5310</v>
          </cell>
          <cell r="D4192" t="str">
            <v>BS-Dist-Substation LR/Rel Blnkt</v>
          </cell>
          <cell r="E4192" t="str">
            <v>P_Electric Distribution Sub MA</v>
          </cell>
          <cell r="F4192" t="str">
            <v>FY14 Emergent Substation Blankets</v>
          </cell>
          <cell r="G4192" t="str">
            <v>34</v>
          </cell>
          <cell r="H4192" t="str">
            <v>15</v>
          </cell>
          <cell r="I4192" t="str">
            <v>Mark Phillips</v>
          </cell>
          <cell r="J4192" t="str">
            <v>System Capacity &amp; Performance</v>
          </cell>
          <cell r="K4192" t="str">
            <v>D_Non-REP SUB OTHER</v>
          </cell>
          <cell r="L4192" t="str">
            <v>Reliability</v>
          </cell>
          <cell r="M4192" t="str">
            <v>Blanket</v>
          </cell>
          <cell r="O4192" t="str">
            <v>open</v>
          </cell>
          <cell r="R4192">
            <v>41303.663032407407</v>
          </cell>
          <cell r="S4192" t="str">
            <v>HOLDEH</v>
          </cell>
          <cell r="U4192" t="str">
            <v>Substation Load Relief (LR) and Reliability Blanket work under $100k</v>
          </cell>
          <cell r="V4192" t="str">
            <v xml:space="preserve">  </v>
          </cell>
          <cell r="W4192" t="str">
            <v xml:space="preserve">  </v>
          </cell>
          <cell r="X4192" t="str">
            <v>Asset Owner-Dist</v>
          </cell>
          <cell r="Y4192" t="str">
            <v>44655310E</v>
          </cell>
          <cell r="Z4192" t="str">
            <v>MAE1000 - MA Electric Distribution PC</v>
          </cell>
          <cell r="AA4192" t="str">
            <v>NONE</v>
          </cell>
          <cell r="AB4192" t="str">
            <v xml:space="preserve">COMPANY 5310 LEVEL ELECT DIST </v>
          </cell>
          <cell r="AC4192" t="str">
            <v>A4 C0 X0</v>
          </cell>
          <cell r="AE4192">
            <v>2</v>
          </cell>
          <cell r="AF4192" t="str">
            <v>2</v>
          </cell>
          <cell r="AG4192">
            <v>41325</v>
          </cell>
          <cell r="AH4192">
            <v>35000</v>
          </cell>
        </row>
        <row r="4193">
          <cell r="A4193" t="str">
            <v>CBS0026</v>
          </cell>
          <cell r="B4193">
            <v>5310</v>
          </cell>
          <cell r="D4193" t="str">
            <v>BS-Dist-Substn Asset Repl Blnkt</v>
          </cell>
          <cell r="E4193" t="str">
            <v>P_Electric Distribution Sub MA</v>
          </cell>
          <cell r="F4193" t="str">
            <v>FY14 Emergent Substation Blankets</v>
          </cell>
          <cell r="G4193" t="str">
            <v>34</v>
          </cell>
          <cell r="H4193" t="str">
            <v>15</v>
          </cell>
          <cell r="I4193" t="str">
            <v>Mark Phillips</v>
          </cell>
          <cell r="J4193" t="str">
            <v>Asset Condition</v>
          </cell>
          <cell r="L4193" t="str">
            <v>Asset Replacement</v>
          </cell>
          <cell r="M4193" t="str">
            <v>Blanket</v>
          </cell>
          <cell r="O4193" t="str">
            <v>open</v>
          </cell>
          <cell r="R4193">
            <v>41303.663032407407</v>
          </cell>
          <cell r="S4193" t="str">
            <v>HOLDEH</v>
          </cell>
          <cell r="U4193" t="str">
            <v>Substation Asset Replacement work under $100k</v>
          </cell>
          <cell r="V4193" t="str">
            <v xml:space="preserve">  </v>
          </cell>
          <cell r="W4193" t="str">
            <v xml:space="preserve">  </v>
          </cell>
          <cell r="X4193" t="str">
            <v>Asset Owner-Dist</v>
          </cell>
          <cell r="Y4193" t="str">
            <v>44655310E</v>
          </cell>
          <cell r="Z4193" t="str">
            <v>MAE1000 - MA Electric Distribution PC</v>
          </cell>
          <cell r="AA4193" t="str">
            <v>NONE</v>
          </cell>
          <cell r="AB4193" t="str">
            <v xml:space="preserve">COMPANY 5310 LEVEL ELECT DIST </v>
          </cell>
          <cell r="AC4193" t="str">
            <v>A1 C0 X0</v>
          </cell>
          <cell r="AE4193">
            <v>1</v>
          </cell>
          <cell r="AF4193" t="str">
            <v>1</v>
          </cell>
          <cell r="AG4193">
            <v>41424</v>
          </cell>
          <cell r="AH4193">
            <v>100000</v>
          </cell>
        </row>
        <row r="4194">
          <cell r="A4194" t="str">
            <v>CBS0070</v>
          </cell>
          <cell r="B4194">
            <v>5310</v>
          </cell>
          <cell r="D4194" t="str">
            <v>BS South-General-Genl Equip Blanket</v>
          </cell>
          <cell r="E4194" t="str">
            <v>P_Electric GenPlant Fac IT Share MA</v>
          </cell>
          <cell r="G4194" t="str">
            <v>NONE</v>
          </cell>
          <cell r="H4194" t="str">
            <v>NONE</v>
          </cell>
          <cell r="I4194" t="str">
            <v>POISSON, JEAN</v>
          </cell>
          <cell r="J4194" t="str">
            <v>Non-Infrastructure</v>
          </cell>
          <cell r="L4194" t="str">
            <v>General Equipment - Dist</v>
          </cell>
          <cell r="M4194" t="str">
            <v>Blanket</v>
          </cell>
          <cell r="O4194" t="str">
            <v>Closed</v>
          </cell>
          <cell r="P4194">
            <v>8986</v>
          </cell>
          <cell r="Q4194" t="str">
            <v>CBS070</v>
          </cell>
          <cell r="R4194">
            <v>37964</v>
          </cell>
          <cell r="S4194" t="str">
            <v>pwrbtch</v>
          </cell>
          <cell r="U4194" t="str">
            <v>BS South-General-Genl Equip Blanket</v>
          </cell>
          <cell r="V4194" t="str">
            <v xml:space="preserve">  </v>
          </cell>
          <cell r="W4194" t="str">
            <v xml:space="preserve">  </v>
          </cell>
          <cell r="X4194" t="str">
            <v>Div Ops-NE Electric</v>
          </cell>
          <cell r="Y4194" t="str">
            <v>75005310E</v>
          </cell>
          <cell r="Z4194" t="str">
            <v>MAE1000 - MA Electric Distribution PC</v>
          </cell>
          <cell r="AA4194" t="str">
            <v>NONE</v>
          </cell>
          <cell r="AB4194" t="str">
            <v xml:space="preserve">COMPANY 5310 LEVEL ELECT DIST </v>
          </cell>
          <cell r="AE4194">
            <v>1</v>
          </cell>
        </row>
        <row r="4195">
          <cell r="A4195" t="str">
            <v>CBS0081</v>
          </cell>
          <cell r="B4195">
            <v>5310</v>
          </cell>
          <cell r="D4195" t="str">
            <v>BS South-Trans-Gen Tran Inter Blnkt</v>
          </cell>
          <cell r="E4195" t="str">
            <v>P_Electric Transmission Line MA</v>
          </cell>
          <cell r="G4195" t="str">
            <v>NONE</v>
          </cell>
          <cell r="H4195" t="str">
            <v>NONE</v>
          </cell>
          <cell r="L4195" t="str">
            <v>Generator Trans. Interconnections</v>
          </cell>
          <cell r="M4195" t="str">
            <v>Blanket</v>
          </cell>
          <cell r="O4195" t="str">
            <v>Closed</v>
          </cell>
          <cell r="Q4195" t="str">
            <v>CBS081</v>
          </cell>
          <cell r="R4195">
            <v>37964</v>
          </cell>
          <cell r="S4195" t="str">
            <v>pwrbtch</v>
          </cell>
          <cell r="U4195" t="str">
            <v>Bay State South - Trans - Generator Trans. Interconnections Blanket</v>
          </cell>
          <cell r="V4195" t="str">
            <v xml:space="preserve">  </v>
          </cell>
          <cell r="W4195" t="str">
            <v xml:space="preserve">  </v>
          </cell>
          <cell r="X4195" t="str">
            <v>Div Ops-NE Electric</v>
          </cell>
          <cell r="Y4195" t="str">
            <v>75005310T</v>
          </cell>
          <cell r="Z4195" t="str">
            <v>FRT5000 - FR Transmission Profit Center</v>
          </cell>
          <cell r="AA4195" t="str">
            <v>NONE</v>
          </cell>
          <cell r="AB4195" t="str">
            <v xml:space="preserve">COMPANY 5310 LEVEL ELECT DIST </v>
          </cell>
          <cell r="AE4195">
            <v>1</v>
          </cell>
        </row>
        <row r="4196">
          <cell r="A4196" t="str">
            <v>CBS0082</v>
          </cell>
          <cell r="B4196">
            <v>5310</v>
          </cell>
          <cell r="D4196" t="str">
            <v>BS South-Trans-Loss Savings Blanket</v>
          </cell>
          <cell r="E4196" t="str">
            <v>P_Electric Transmission Line MA</v>
          </cell>
          <cell r="G4196" t="str">
            <v>NONE</v>
          </cell>
          <cell r="H4196" t="str">
            <v>NONE</v>
          </cell>
          <cell r="L4196" t="str">
            <v>Loss Savings</v>
          </cell>
          <cell r="M4196" t="str">
            <v>Blanket</v>
          </cell>
          <cell r="O4196" t="str">
            <v>Closed</v>
          </cell>
          <cell r="Q4196" t="str">
            <v>CBS082</v>
          </cell>
          <cell r="R4196">
            <v>37964</v>
          </cell>
          <cell r="S4196" t="str">
            <v>pwrbtch</v>
          </cell>
          <cell r="U4196" t="str">
            <v>Bay State South - Trans - Loss Savings Blanket</v>
          </cell>
          <cell r="V4196" t="str">
            <v xml:space="preserve">  </v>
          </cell>
          <cell r="W4196" t="str">
            <v xml:space="preserve">  </v>
          </cell>
          <cell r="X4196" t="str">
            <v>Div Ops-NE Electric</v>
          </cell>
          <cell r="Y4196" t="str">
            <v>75005310T</v>
          </cell>
          <cell r="Z4196" t="str">
            <v>FRT5000 - FR Transmission Profit Center</v>
          </cell>
          <cell r="AA4196" t="str">
            <v>NONE</v>
          </cell>
          <cell r="AB4196" t="str">
            <v xml:space="preserve">COMPANY 5310 LEVEL ELECT DIST </v>
          </cell>
          <cell r="AE4196">
            <v>1</v>
          </cell>
        </row>
        <row r="4197">
          <cell r="A4197" t="str">
            <v>CBS0083</v>
          </cell>
          <cell r="B4197">
            <v>5310</v>
          </cell>
          <cell r="D4197" t="str">
            <v>BS South-Trans-Transm Line Blanket</v>
          </cell>
          <cell r="E4197" t="str">
            <v>P_Electric Transmission Line MA</v>
          </cell>
          <cell r="G4197" t="str">
            <v>NONE</v>
          </cell>
          <cell r="H4197" t="str">
            <v>NONE</v>
          </cell>
          <cell r="L4197" t="str">
            <v>Transmission Line - Capital</v>
          </cell>
          <cell r="M4197" t="str">
            <v>Blanket</v>
          </cell>
          <cell r="O4197" t="str">
            <v>open</v>
          </cell>
          <cell r="Q4197" t="str">
            <v>CBS083</v>
          </cell>
          <cell r="R4197">
            <v>37964</v>
          </cell>
          <cell r="S4197" t="str">
            <v>pwrbtch</v>
          </cell>
          <cell r="U4197" t="str">
            <v>Bay State South - Trans - Transmission Line Blanket</v>
          </cell>
          <cell r="V4197" t="str">
            <v xml:space="preserve">  </v>
          </cell>
          <cell r="W4197" t="str">
            <v xml:space="preserve">  </v>
          </cell>
          <cell r="X4197" t="str">
            <v>Div Ops-NE Electric</v>
          </cell>
          <cell r="Y4197" t="str">
            <v>75005310T</v>
          </cell>
          <cell r="Z4197" t="str">
            <v>FRT5000 - FR Transmission Profit Center</v>
          </cell>
          <cell r="AA4197" t="str">
            <v>NONE</v>
          </cell>
          <cell r="AB4197" t="str">
            <v xml:space="preserve">COMPANY 5310 LEVEL ELECT DIST </v>
          </cell>
          <cell r="AC4197" t="str">
            <v>A1 C5 X0</v>
          </cell>
          <cell r="AE4197">
            <v>1</v>
          </cell>
        </row>
        <row r="4198">
          <cell r="A4198" t="str">
            <v>CBS0084</v>
          </cell>
          <cell r="B4198">
            <v>5310</v>
          </cell>
          <cell r="D4198" t="str">
            <v>BS South-Trans-Market Devel Blanket</v>
          </cell>
          <cell r="E4198" t="str">
            <v>P_Electric Transmission Line MA</v>
          </cell>
          <cell r="G4198" t="str">
            <v>NONE</v>
          </cell>
          <cell r="H4198" t="str">
            <v>NONE</v>
          </cell>
          <cell r="L4198" t="str">
            <v>Market Development</v>
          </cell>
          <cell r="M4198" t="str">
            <v>Blanket</v>
          </cell>
          <cell r="O4198" t="str">
            <v>Closed</v>
          </cell>
          <cell r="Q4198" t="str">
            <v>CBS084</v>
          </cell>
          <cell r="R4198">
            <v>37964</v>
          </cell>
          <cell r="S4198" t="str">
            <v>pwrbtch</v>
          </cell>
          <cell r="U4198" t="str">
            <v>Bay State South - Trans - Market Development Blanket</v>
          </cell>
          <cell r="V4198" t="str">
            <v xml:space="preserve">  </v>
          </cell>
          <cell r="W4198" t="str">
            <v xml:space="preserve">  </v>
          </cell>
          <cell r="X4198" t="str">
            <v>Div Ops-NE Electric</v>
          </cell>
          <cell r="Y4198" t="str">
            <v>75005310T</v>
          </cell>
          <cell r="Z4198" t="str">
            <v>FRT5000 - FR Transmission Profit Center</v>
          </cell>
          <cell r="AA4198" t="str">
            <v>NONE</v>
          </cell>
          <cell r="AB4198" t="str">
            <v xml:space="preserve">COMPANY 5310 LEVEL ELECT DIST </v>
          </cell>
          <cell r="AE4198">
            <v>1</v>
          </cell>
        </row>
        <row r="4199">
          <cell r="A4199" t="str">
            <v>CBS0085</v>
          </cell>
          <cell r="B4199">
            <v>5310</v>
          </cell>
          <cell r="D4199" t="str">
            <v>BS South-Trans-Reliability Blanket</v>
          </cell>
          <cell r="E4199" t="str">
            <v>P_Electric Transmission Line MA</v>
          </cell>
          <cell r="G4199" t="str">
            <v>NONE</v>
          </cell>
          <cell r="H4199" t="str">
            <v>NONE</v>
          </cell>
          <cell r="L4199" t="str">
            <v>Reliability - Trans</v>
          </cell>
          <cell r="M4199" t="str">
            <v>Blanket</v>
          </cell>
          <cell r="O4199" t="str">
            <v>Closed</v>
          </cell>
          <cell r="Q4199" t="str">
            <v>CBS085</v>
          </cell>
          <cell r="R4199">
            <v>37964</v>
          </cell>
          <cell r="S4199" t="str">
            <v>pwrbtch</v>
          </cell>
          <cell r="U4199" t="str">
            <v>Bay State South - Trans - Reliability Blanket</v>
          </cell>
          <cell r="V4199" t="str">
            <v xml:space="preserve">  </v>
          </cell>
          <cell r="W4199" t="str">
            <v xml:space="preserve">  </v>
          </cell>
          <cell r="X4199" t="str">
            <v>Div Ops-NE Electric</v>
          </cell>
          <cell r="Y4199" t="str">
            <v>75005310T</v>
          </cell>
          <cell r="Z4199" t="str">
            <v>FRT5000 - FR Transmission Profit Center</v>
          </cell>
          <cell r="AA4199" t="str">
            <v>NONE</v>
          </cell>
          <cell r="AB4199" t="str">
            <v xml:space="preserve">COMPANY 5310 LEVEL ELECT DIST </v>
          </cell>
          <cell r="AE4199">
            <v>1</v>
          </cell>
        </row>
        <row r="4200">
          <cell r="A4200" t="str">
            <v>CBS0088</v>
          </cell>
          <cell r="B4200">
            <v>5310</v>
          </cell>
          <cell r="D4200" t="str">
            <v>BS South-Trans-Substation Blanket</v>
          </cell>
          <cell r="E4200" t="str">
            <v>P_Electric Transmission Sub MA</v>
          </cell>
          <cell r="G4200" t="str">
            <v>NONE</v>
          </cell>
          <cell r="H4200" t="str">
            <v>NONE</v>
          </cell>
          <cell r="L4200" t="str">
            <v>Substation Capital - Trans</v>
          </cell>
          <cell r="M4200" t="str">
            <v>Blanket</v>
          </cell>
          <cell r="O4200" t="str">
            <v>open</v>
          </cell>
          <cell r="Q4200" t="str">
            <v>CBS088</v>
          </cell>
          <cell r="R4200">
            <v>37964</v>
          </cell>
          <cell r="S4200" t="str">
            <v>pwrbtch</v>
          </cell>
          <cell r="U4200" t="str">
            <v>Bay State South - Trans - Substation Blanket</v>
          </cell>
          <cell r="V4200" t="str">
            <v xml:space="preserve">  </v>
          </cell>
          <cell r="W4200" t="str">
            <v xml:space="preserve">  </v>
          </cell>
          <cell r="X4200" t="str">
            <v>Div Ops-NE Electric</v>
          </cell>
          <cell r="Y4200" t="str">
            <v>75005310T</v>
          </cell>
          <cell r="Z4200" t="str">
            <v>FRT5000 - FR Transmission Profit Center</v>
          </cell>
          <cell r="AA4200" t="str">
            <v>NONE</v>
          </cell>
          <cell r="AB4200" t="str">
            <v xml:space="preserve">COMPANY 5310 LEVEL ELECT DIST </v>
          </cell>
          <cell r="AC4200" t="str">
            <v>A0 C1 X0</v>
          </cell>
          <cell r="AE4200">
            <v>1</v>
          </cell>
        </row>
        <row r="4201">
          <cell r="A4201" t="str">
            <v>CBW0002</v>
          </cell>
          <cell r="B4201">
            <v>5310</v>
          </cell>
          <cell r="D4201" t="str">
            <v>BS West-Dist-Subs Blanket</v>
          </cell>
          <cell r="E4201" t="str">
            <v>P_Electric Distribution Sub MA</v>
          </cell>
          <cell r="F4201" t="str">
            <v>USSC-13-074</v>
          </cell>
          <cell r="G4201" t="str">
            <v>49</v>
          </cell>
          <cell r="H4201" t="str">
            <v>15</v>
          </cell>
          <cell r="I4201" t="str">
            <v>MOKEY, MICHAEL</v>
          </cell>
          <cell r="J4201" t="str">
            <v>Damage/Failure</v>
          </cell>
          <cell r="K4201" t="str">
            <v>D_Non-REP SUB OTHER</v>
          </cell>
          <cell r="L4201" t="str">
            <v>Damage/Failure</v>
          </cell>
          <cell r="M4201" t="str">
            <v>Blanket</v>
          </cell>
          <cell r="O4201" t="str">
            <v>open</v>
          </cell>
          <cell r="P4201">
            <v>7216</v>
          </cell>
          <cell r="Q4201" t="str">
            <v>CBW002</v>
          </cell>
          <cell r="R4201">
            <v>37964</v>
          </cell>
          <cell r="S4201" t="str">
            <v>pwrbtch</v>
          </cell>
          <cell r="U4201" t="str">
            <v>Bay State West - Dist - Substation Blanket -  Additions to and retirements from electric plant associated with substations in Bay State West Division of Massachusetts Electric during fiscal year 2006.</v>
          </cell>
          <cell r="V4201" t="str">
            <v xml:space="preserve">  </v>
          </cell>
          <cell r="W4201" t="str">
            <v>This blanket project covers proposed retirements and miscellaneous capital expenditures at Distribution Substations during fiscal year 2006. Each blanket work order is not to exceed a total of $25,000 for Capital,Removal and O&amp;M. For work estimated greate</v>
          </cell>
          <cell r="X4201" t="str">
            <v>Div Ops-NE Electric</v>
          </cell>
          <cell r="Y4201" t="str">
            <v>75005310E</v>
          </cell>
          <cell r="Z4201" t="str">
            <v>MAE1000 - MA Electric Distribution PC</v>
          </cell>
          <cell r="AA4201" t="str">
            <v>NONE</v>
          </cell>
          <cell r="AB4201" t="str">
            <v xml:space="preserve">COMPANY 5310 LEVEL ELECT DIST </v>
          </cell>
          <cell r="AC4201" t="str">
            <v>A84 C261 X48</v>
          </cell>
          <cell r="AE4201">
            <v>13</v>
          </cell>
          <cell r="AF4201" t="str">
            <v>13</v>
          </cell>
          <cell r="AG4201">
            <v>41366</v>
          </cell>
          <cell r="AH4201">
            <v>522900</v>
          </cell>
          <cell r="AI4201" t="str">
            <v>1.10</v>
          </cell>
          <cell r="AJ4201" t="str">
            <v>1.10</v>
          </cell>
        </row>
        <row r="4202">
          <cell r="A4202" t="str">
            <v>CBW0004</v>
          </cell>
          <cell r="B4202">
            <v>5310</v>
          </cell>
          <cell r="D4202" t="str">
            <v>BS West-Dist-Meter Blanket</v>
          </cell>
          <cell r="E4202" t="str">
            <v>P_Electric Distribution Line MA</v>
          </cell>
          <cell r="F4202" t="str">
            <v>USSC-13-074</v>
          </cell>
          <cell r="G4202" t="str">
            <v>49</v>
          </cell>
          <cell r="H4202" t="str">
            <v>15</v>
          </cell>
          <cell r="I4202" t="str">
            <v>MOKEY, MICHAEL</v>
          </cell>
          <cell r="J4202" t="str">
            <v>Statutory/Regulatory</v>
          </cell>
          <cell r="K4202" t="str">
            <v>D_Non-REP LINE OTHER</v>
          </cell>
          <cell r="L4202" t="str">
            <v>Meters - Dist</v>
          </cell>
          <cell r="M4202" t="str">
            <v>Blanket</v>
          </cell>
          <cell r="O4202" t="str">
            <v>open</v>
          </cell>
          <cell r="P4202">
            <v>7837</v>
          </cell>
          <cell r="Q4202" t="str">
            <v>CBW004</v>
          </cell>
          <cell r="R4202">
            <v>37964</v>
          </cell>
          <cell r="S4202" t="str">
            <v>pwrbtch</v>
          </cell>
          <cell r="U4202" t="str">
            <v>Bay State West - Dist - Meter Blanket - Additions to and retirements from electric plant associated with meters in Bay State West Division of Massachusetts Electric.</v>
          </cell>
          <cell r="V4202" t="str">
            <v xml:space="preserve">  </v>
          </cell>
          <cell r="W4202" t="str">
            <v xml:space="preserve">This blanket project covers proposed additions &amp; retirements from electric plant for Meters in Bay State West Division of Mssachusetts Electric for fiscal year 2006.	_x000D_
</v>
          </cell>
          <cell r="X4202" t="str">
            <v>Div Ops-NE Electric</v>
          </cell>
          <cell r="Y4202" t="str">
            <v>75005310E</v>
          </cell>
          <cell r="Z4202" t="str">
            <v>MAE1000 - MA Electric Distribution PC</v>
          </cell>
          <cell r="AA4202" t="str">
            <v>NONE</v>
          </cell>
          <cell r="AB4202" t="str">
            <v xml:space="preserve">COMPANY 5310 LEVEL ELECT DIST </v>
          </cell>
          <cell r="AC4202" t="str">
            <v>A9 C600 X107</v>
          </cell>
          <cell r="AE4202">
            <v>13</v>
          </cell>
          <cell r="AF4202" t="str">
            <v>13</v>
          </cell>
          <cell r="AG4202">
            <v>41369</v>
          </cell>
          <cell r="AH4202">
            <v>819150</v>
          </cell>
          <cell r="AI4202" t="str">
            <v>1.10</v>
          </cell>
          <cell r="AJ4202" t="str">
            <v>1.10</v>
          </cell>
        </row>
        <row r="4203">
          <cell r="A4203" t="str">
            <v>CBW0006</v>
          </cell>
          <cell r="B4203">
            <v>5310</v>
          </cell>
          <cell r="D4203" t="str">
            <v>BS West-Dist-Genl Equip Blanket</v>
          </cell>
          <cell r="E4203" t="str">
            <v>P_General Plant Equipment MA</v>
          </cell>
          <cell r="F4203" t="str">
            <v>USSC-13-074</v>
          </cell>
          <cell r="G4203" t="str">
            <v>49</v>
          </cell>
          <cell r="H4203" t="str">
            <v>15</v>
          </cell>
          <cell r="I4203" t="str">
            <v>MOKEY, MICHAEL</v>
          </cell>
          <cell r="J4203" t="str">
            <v>Non-Infrastructure</v>
          </cell>
          <cell r="K4203" t="str">
            <v>D_Non-REP General/ Other</v>
          </cell>
          <cell r="L4203" t="str">
            <v>General Equipment - Dist</v>
          </cell>
          <cell r="M4203" t="str">
            <v>Blanket</v>
          </cell>
          <cell r="O4203" t="str">
            <v>open</v>
          </cell>
          <cell r="P4203">
            <v>8987</v>
          </cell>
          <cell r="Q4203" t="str">
            <v>CBW006</v>
          </cell>
          <cell r="R4203">
            <v>37964</v>
          </cell>
          <cell r="S4203" t="str">
            <v>pwrbtch</v>
          </cell>
          <cell r="U4203" t="str">
            <v>BS West-Dist-Genl Equip Blanket</v>
          </cell>
          <cell r="V4203" t="str">
            <v xml:space="preserve">  </v>
          </cell>
          <cell r="W4203" t="str">
            <v>This blanket project covers proposed additions &amp; improvements to, purchases for, and retirements from General Plant including office, shop, stores, and miscellaneous equipment including minor improvements to service buildings during FY 2006. The increment</v>
          </cell>
          <cell r="X4203" t="str">
            <v>Div Ops-NE Electric</v>
          </cell>
          <cell r="Y4203" t="str">
            <v>75005310E</v>
          </cell>
          <cell r="Z4203" t="str">
            <v>MAE1000 - MA Electric Distribution PC</v>
          </cell>
          <cell r="AA4203" t="str">
            <v>NONE</v>
          </cell>
          <cell r="AB4203" t="str">
            <v xml:space="preserve">COMPANY 5310 LEVEL ELECT DIST </v>
          </cell>
          <cell r="AC4203" t="str">
            <v>A27 C95 X16</v>
          </cell>
          <cell r="AE4203">
            <v>14</v>
          </cell>
          <cell r="AF4203" t="str">
            <v>14</v>
          </cell>
          <cell r="AG4203">
            <v>41369</v>
          </cell>
          <cell r="AH4203">
            <v>211090</v>
          </cell>
          <cell r="AI4203" t="str">
            <v>1.10</v>
          </cell>
          <cell r="AJ4203" t="str">
            <v>1.10</v>
          </cell>
        </row>
        <row r="4204">
          <cell r="A4204" t="str">
            <v>CBW0009</v>
          </cell>
          <cell r="B4204">
            <v>5310</v>
          </cell>
          <cell r="D4204" t="str">
            <v>BS West-Dist-Land/Rights Blanket</v>
          </cell>
          <cell r="E4204" t="str">
            <v>P_Electric Distribution Line MA</v>
          </cell>
          <cell r="F4204" t="str">
            <v>USSC-13-074</v>
          </cell>
          <cell r="G4204" t="str">
            <v>49</v>
          </cell>
          <cell r="H4204" t="str">
            <v>15</v>
          </cell>
          <cell r="I4204" t="str">
            <v>MOKEY, MICHAEL</v>
          </cell>
          <cell r="J4204" t="str">
            <v>Statutory/Regulatory</v>
          </cell>
          <cell r="K4204" t="str">
            <v>D_Non-REP General/ Other</v>
          </cell>
          <cell r="L4204" t="str">
            <v>Land and Land Rights</v>
          </cell>
          <cell r="M4204" t="str">
            <v>Blanket</v>
          </cell>
          <cell r="O4204" t="str">
            <v>open</v>
          </cell>
          <cell r="P4204">
            <v>7835</v>
          </cell>
          <cell r="Q4204" t="str">
            <v>CBW009</v>
          </cell>
          <cell r="R4204">
            <v>37964</v>
          </cell>
          <cell r="S4204" t="str">
            <v>pwrbtch</v>
          </cell>
          <cell r="U4204" t="str">
            <v>Bay State West-Dist-Land/Rights Blanket - This project covers expenditures under $25,000 for the acquisition or sale of distribution real estate and easements. -</v>
          </cell>
          <cell r="V4204" t="str">
            <v xml:space="preserve">  </v>
          </cell>
          <cell r="W4204" t="str">
            <v>This blanket project will include the direct costs incurred to acquire distributon rights of way and will be capitalized for all NGUSA retail companies for fiscal year 2006.  Expenditures greater then $25,000 require a specific project.</v>
          </cell>
          <cell r="X4204" t="str">
            <v>Div Ops-NE Electric</v>
          </cell>
          <cell r="Y4204" t="str">
            <v>75005310E</v>
          </cell>
          <cell r="Z4204" t="str">
            <v>MAE1000 - MA Electric Distribution PC</v>
          </cell>
          <cell r="AA4204" t="str">
            <v>NONE</v>
          </cell>
          <cell r="AB4204" t="str">
            <v xml:space="preserve">COMPANY 5310 LEVEL ELECT DIST </v>
          </cell>
          <cell r="AC4204" t="str">
            <v>A2 C34 X0</v>
          </cell>
          <cell r="AE4204">
            <v>13</v>
          </cell>
          <cell r="AF4204" t="str">
            <v>13</v>
          </cell>
          <cell r="AG4204">
            <v>41369</v>
          </cell>
          <cell r="AH4204">
            <v>476000</v>
          </cell>
          <cell r="AI4204" t="str">
            <v>1.10</v>
          </cell>
          <cell r="AJ4204" t="str">
            <v>1.10</v>
          </cell>
        </row>
        <row r="4205">
          <cell r="A4205" t="str">
            <v>CBW0010</v>
          </cell>
          <cell r="B4205">
            <v>5310</v>
          </cell>
          <cell r="D4205" t="str">
            <v>BS West-Dist-New Bus-Resid Blanket</v>
          </cell>
          <cell r="E4205" t="str">
            <v>P_Electric Distribution Line MA</v>
          </cell>
          <cell r="F4205" t="str">
            <v>USSC-13-074</v>
          </cell>
          <cell r="G4205" t="str">
            <v>49</v>
          </cell>
          <cell r="H4205" t="str">
            <v>15</v>
          </cell>
          <cell r="I4205" t="str">
            <v>MOKEY, MICHAEL</v>
          </cell>
          <cell r="J4205" t="str">
            <v>Statutory/Regulatory</v>
          </cell>
          <cell r="K4205" t="str">
            <v>D_Non-REP LINE OTHER</v>
          </cell>
          <cell r="L4205" t="str">
            <v>New Business - Residential</v>
          </cell>
          <cell r="M4205" t="str">
            <v>Blanket</v>
          </cell>
          <cell r="O4205" t="str">
            <v>open</v>
          </cell>
          <cell r="P4205">
            <v>7839</v>
          </cell>
          <cell r="Q4205" t="str">
            <v>CBW010</v>
          </cell>
          <cell r="R4205">
            <v>37964</v>
          </cell>
          <cell r="S4205" t="str">
            <v>pwrbtch</v>
          </cell>
          <cell r="U4205" t="str">
            <v>Bay State West - Dist - New Business - Residential Blanket - Additions to and retirements from electric plant associated with Residential New Business for the Bay State West Division of Massachusetts Electric.</v>
          </cell>
          <cell r="V4205" t="str">
            <v xml:space="preserve">  </v>
          </cell>
          <cell r="W4205" t="str">
            <v>This blanket project covers proposed additions &amp; improvements to and retirements from the electric distribution system required to provide service to new residential customers or increase capcity of service to existing residential customers during the fis</v>
          </cell>
          <cell r="X4205" t="str">
            <v>Div Ops-NE Electric</v>
          </cell>
          <cell r="Y4205" t="str">
            <v>75005310E</v>
          </cell>
          <cell r="Z4205" t="str">
            <v>MAE1000 - MA Electric Distribution PC</v>
          </cell>
          <cell r="AA4205" t="str">
            <v>NONE</v>
          </cell>
          <cell r="AB4205" t="str">
            <v>MASS PLANT - MA 5310 - MAE1000</v>
          </cell>
          <cell r="AC4205" t="str">
            <v>A2101 C23228 X4034</v>
          </cell>
          <cell r="AE4205">
            <v>15</v>
          </cell>
          <cell r="AF4205" t="str">
            <v>15</v>
          </cell>
          <cell r="AG4205">
            <v>41369</v>
          </cell>
          <cell r="AH4205">
            <v>3118750</v>
          </cell>
          <cell r="AI4205" t="str">
            <v>1.10</v>
          </cell>
          <cell r="AJ4205" t="str">
            <v>1.10</v>
          </cell>
        </row>
        <row r="4206">
          <cell r="A4206" t="str">
            <v>CBW0011</v>
          </cell>
          <cell r="B4206">
            <v>5310</v>
          </cell>
          <cell r="D4206" t="str">
            <v>BS West-Dist-New Bus-Comm Blanket</v>
          </cell>
          <cell r="E4206" t="str">
            <v>P_Electric Distribution Line MA</v>
          </cell>
          <cell r="F4206" t="str">
            <v>USSC-13-074</v>
          </cell>
          <cell r="G4206" t="str">
            <v>49</v>
          </cell>
          <cell r="H4206" t="str">
            <v>15</v>
          </cell>
          <cell r="I4206" t="str">
            <v>MOKEY, MICHAEL</v>
          </cell>
          <cell r="J4206" t="str">
            <v>Statutory/Regulatory</v>
          </cell>
          <cell r="K4206" t="str">
            <v>D_Non-REP LINE OTHER</v>
          </cell>
          <cell r="L4206" t="str">
            <v>New Business - Commercial</v>
          </cell>
          <cell r="M4206" t="str">
            <v>Blanket</v>
          </cell>
          <cell r="O4206" t="str">
            <v>open</v>
          </cell>
          <cell r="P4206">
            <v>7838</v>
          </cell>
          <cell r="Q4206" t="str">
            <v>CBW011</v>
          </cell>
          <cell r="R4206">
            <v>37964</v>
          </cell>
          <cell r="S4206" t="str">
            <v>pwrbtch</v>
          </cell>
          <cell r="U4206" t="str">
            <v>Bay State West - Dist - New Business - Commercial Blanket - Additions to and retirements from electric plant associated with Commercial New Business occuring in the Bay State West Division of Massachusetts Electric.</v>
          </cell>
          <cell r="V4206" t="str">
            <v xml:space="preserve">  </v>
          </cell>
          <cell r="W4206" t="str">
            <v>This blanket project covers proposed additions &amp; improvements to and retirements from the electric distribution system required to provide service to new Commercial customers or increase capcity of service to existing Commercial customers during the fisca</v>
          </cell>
          <cell r="X4206" t="str">
            <v>Div Ops-NE Electric</v>
          </cell>
          <cell r="Y4206" t="str">
            <v>75005310E</v>
          </cell>
          <cell r="Z4206" t="str">
            <v>MAE1000 - MA Electric Distribution PC</v>
          </cell>
          <cell r="AA4206" t="str">
            <v>NONE</v>
          </cell>
          <cell r="AB4206" t="str">
            <v>MASS PLANT - MA 5310 - MAE1000</v>
          </cell>
          <cell r="AC4206" t="str">
            <v>A882 C5309 X1414</v>
          </cell>
          <cell r="AE4206">
            <v>12</v>
          </cell>
          <cell r="AF4206" t="str">
            <v>12</v>
          </cell>
          <cell r="AG4206">
            <v>41369</v>
          </cell>
          <cell r="AH4206">
            <v>2655000</v>
          </cell>
          <cell r="AI4206" t="str">
            <v>1.10</v>
          </cell>
          <cell r="AJ4206" t="str">
            <v>1.10</v>
          </cell>
        </row>
        <row r="4207">
          <cell r="A4207" t="str">
            <v>CBW0012</v>
          </cell>
          <cell r="B4207">
            <v>5310</v>
          </cell>
          <cell r="D4207" t="str">
            <v>BS West-Dist-St Light Blanket</v>
          </cell>
          <cell r="E4207" t="str">
            <v>P_Electric Distribution Line MA</v>
          </cell>
          <cell r="F4207" t="str">
            <v>USSC-13-074</v>
          </cell>
          <cell r="G4207" t="str">
            <v>49</v>
          </cell>
          <cell r="H4207" t="str">
            <v>15</v>
          </cell>
          <cell r="I4207" t="str">
            <v>MOKEY, MICHAEL</v>
          </cell>
          <cell r="J4207" t="str">
            <v>Statutory/Regulatory</v>
          </cell>
          <cell r="K4207" t="str">
            <v>D_Non-REP LINE OTHER</v>
          </cell>
          <cell r="L4207" t="str">
            <v>Outdoor Lighting - Capital</v>
          </cell>
          <cell r="M4207" t="str">
            <v>Blanket</v>
          </cell>
          <cell r="O4207" t="str">
            <v>open</v>
          </cell>
          <cell r="P4207">
            <v>7842</v>
          </cell>
          <cell r="Q4207" t="str">
            <v>CBW012</v>
          </cell>
          <cell r="R4207">
            <v>37964</v>
          </cell>
          <cell r="S4207" t="str">
            <v>pwrbtch</v>
          </cell>
          <cell r="U4207" t="str">
            <v>Bay State West - Dist - Street Lighting Blanket - Additions to and retirements from electric plant associated with Street Lights in Bay State West Division of Massachusetts Electric.</v>
          </cell>
          <cell r="V4207" t="str">
            <v xml:space="preserve">  </v>
          </cell>
          <cell r="W4207"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207" t="str">
            <v>Div Ops-NE Electric</v>
          </cell>
          <cell r="Y4207" t="str">
            <v>75005310E</v>
          </cell>
          <cell r="Z4207" t="str">
            <v>MAE1000 - MA Electric Distribution PC</v>
          </cell>
          <cell r="AA4207" t="str">
            <v>NONE</v>
          </cell>
          <cell r="AB4207" t="str">
            <v>MASS PLANT - MA 5310 - MAE1000</v>
          </cell>
          <cell r="AC4207" t="str">
            <v>A201 C6422 X637</v>
          </cell>
          <cell r="AE4207">
            <v>13</v>
          </cell>
          <cell r="AF4207" t="str">
            <v>13</v>
          </cell>
          <cell r="AG4207">
            <v>41369</v>
          </cell>
          <cell r="AH4207">
            <v>425700</v>
          </cell>
          <cell r="AI4207" t="str">
            <v>1.10</v>
          </cell>
          <cell r="AJ4207" t="str">
            <v>1.10</v>
          </cell>
        </row>
        <row r="4208">
          <cell r="A4208" t="str">
            <v>CBW0013</v>
          </cell>
          <cell r="B4208">
            <v>5310</v>
          </cell>
          <cell r="D4208" t="str">
            <v>BS West-Dist-Public Require Blanket</v>
          </cell>
          <cell r="E4208" t="str">
            <v>P_Electric Distribution Line MA</v>
          </cell>
          <cell r="F4208" t="str">
            <v>USSC-13-074</v>
          </cell>
          <cell r="G4208" t="str">
            <v>49</v>
          </cell>
          <cell r="H4208" t="str">
            <v>15</v>
          </cell>
          <cell r="I4208" t="str">
            <v>MOKEY, MICHAEL</v>
          </cell>
          <cell r="J4208" t="str">
            <v>Statutory/Regulatory</v>
          </cell>
          <cell r="K4208" t="str">
            <v>D_Non-REP LINE OTHER</v>
          </cell>
          <cell r="L4208" t="str">
            <v>Public Requirements</v>
          </cell>
          <cell r="M4208" t="str">
            <v>Blanket</v>
          </cell>
          <cell r="O4208" t="str">
            <v>open</v>
          </cell>
          <cell r="P4208">
            <v>7840</v>
          </cell>
          <cell r="Q4208" t="str">
            <v>CBW013</v>
          </cell>
          <cell r="R4208">
            <v>37964</v>
          </cell>
          <cell r="S4208" t="str">
            <v>pwrbtch</v>
          </cell>
          <cell r="U4208" t="str">
            <v>Bay State West - Dist - Public Requirements Blanket - Additions to and retirements from electric plant associated with Public requirements in Bay State West Division of Massachusetts Electric.</v>
          </cell>
          <cell r="V4208" t="str">
            <v xml:space="preserve">  </v>
          </cell>
          <cell r="W4208" t="str">
            <v>This blanket project covers proposed additions &amp; improvements to and retirements from the electric distribution system required by municipalities, civil authorities, and joint uses of utility plant during the fiscal year 2006. Mandatory work related to Pu</v>
          </cell>
          <cell r="X4208" t="str">
            <v>Div Ops-NE Electric</v>
          </cell>
          <cell r="Y4208" t="str">
            <v>75005310E</v>
          </cell>
          <cell r="Z4208" t="str">
            <v>MAE1000 - MA Electric Distribution PC</v>
          </cell>
          <cell r="AA4208" t="str">
            <v>NONE</v>
          </cell>
          <cell r="AB4208" t="str">
            <v xml:space="preserve">COMPANY 5310 LEVEL ELECT DIST </v>
          </cell>
          <cell r="AC4208" t="str">
            <v>A450 C3370 X980</v>
          </cell>
          <cell r="AE4208">
            <v>13</v>
          </cell>
          <cell r="AF4208" t="str">
            <v>13</v>
          </cell>
          <cell r="AG4208">
            <v>41369</v>
          </cell>
          <cell r="AH4208">
            <v>1516940</v>
          </cell>
          <cell r="AI4208" t="str">
            <v>1.10</v>
          </cell>
          <cell r="AJ4208" t="str">
            <v>1.10</v>
          </cell>
        </row>
        <row r="4209">
          <cell r="A4209" t="str">
            <v>CBW0014</v>
          </cell>
          <cell r="B4209">
            <v>5310</v>
          </cell>
          <cell r="D4209" t="str">
            <v>BS West-Dist-Damage&amp;Failure Blanket</v>
          </cell>
          <cell r="E4209" t="str">
            <v>P_Electric Distribution Line MA</v>
          </cell>
          <cell r="F4209" t="str">
            <v>USSC-13-074</v>
          </cell>
          <cell r="G4209" t="str">
            <v>49</v>
          </cell>
          <cell r="H4209" t="str">
            <v>15</v>
          </cell>
          <cell r="I4209" t="str">
            <v>MOKEY, MICHAEL</v>
          </cell>
          <cell r="J4209" t="str">
            <v>Damage/Failure</v>
          </cell>
          <cell r="K4209" t="str">
            <v>D_Non-REP LINE OTHER</v>
          </cell>
          <cell r="L4209" t="str">
            <v>Damage/Failure</v>
          </cell>
          <cell r="M4209" t="str">
            <v>Blanket</v>
          </cell>
          <cell r="O4209" t="str">
            <v>open</v>
          </cell>
          <cell r="P4209">
            <v>7833</v>
          </cell>
          <cell r="Q4209" t="str">
            <v>CBW014</v>
          </cell>
          <cell r="R4209">
            <v>37964</v>
          </cell>
          <cell r="S4209" t="str">
            <v>pwrbtch</v>
          </cell>
          <cell r="U4209" t="str">
            <v>This blanket project covers proposed additions &amp; improvements to and retirements from the electric distribution system as required as a result of damage to plant caused  by vandalism,storms, ect. or in service failure of distribution</v>
          </cell>
          <cell r="V4209" t="str">
            <v xml:space="preserve">  </v>
          </cell>
          <cell r="W4209"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209" t="str">
            <v>Div Ops-NE Electric</v>
          </cell>
          <cell r="Y4209" t="str">
            <v>75005310E</v>
          </cell>
          <cell r="Z4209" t="str">
            <v>MAE1000 - MA Electric Distribution PC</v>
          </cell>
          <cell r="AA4209" t="str">
            <v>NONE</v>
          </cell>
          <cell r="AB4209" t="str">
            <v>MASS PLANT - MA 5310 - MAE1000</v>
          </cell>
          <cell r="AC4209" t="str">
            <v>A881 C11227 X1111</v>
          </cell>
          <cell r="AE4209">
            <v>14</v>
          </cell>
          <cell r="AF4209" t="str">
            <v>14</v>
          </cell>
          <cell r="AG4209">
            <v>41369</v>
          </cell>
          <cell r="AH4209">
            <v>7499700</v>
          </cell>
          <cell r="AI4209" t="str">
            <v>1.10</v>
          </cell>
          <cell r="AJ4209" t="str">
            <v>1.10</v>
          </cell>
        </row>
        <row r="4210">
          <cell r="A4210" t="str">
            <v>CBW0015</v>
          </cell>
          <cell r="B4210">
            <v>5310</v>
          </cell>
          <cell r="D4210" t="str">
            <v>BS West-Dist-Reliability Blanket</v>
          </cell>
          <cell r="E4210" t="str">
            <v>P_Electric Distribution Line MA</v>
          </cell>
          <cell r="F4210" t="str">
            <v>USSC-13-074</v>
          </cell>
          <cell r="G4210" t="str">
            <v>49</v>
          </cell>
          <cell r="H4210" t="str">
            <v>15</v>
          </cell>
          <cell r="I4210" t="str">
            <v>MOKEY, MICHAEL</v>
          </cell>
          <cell r="J4210" t="str">
            <v>System Capacity &amp; Performance</v>
          </cell>
          <cell r="K4210" t="str">
            <v>D_Non-REP LINE OTHER</v>
          </cell>
          <cell r="L4210" t="str">
            <v>Reliability - Dist</v>
          </cell>
          <cell r="M4210" t="str">
            <v>Blanket</v>
          </cell>
          <cell r="O4210" t="str">
            <v>open</v>
          </cell>
          <cell r="P4210">
            <v>7841</v>
          </cell>
          <cell r="Q4210" t="str">
            <v>CBW015</v>
          </cell>
          <cell r="R4210">
            <v>37964</v>
          </cell>
          <cell r="S4210" t="str">
            <v>pwrbtch</v>
          </cell>
          <cell r="U4210" t="str">
            <v>Bay State West - Dist - Reliability Blanket - Additions to and retirements from electric plant associated with Reliability occuring in Bay State West Division of Massachusetts Electric.</v>
          </cell>
          <cell r="V4210" t="str">
            <v xml:space="preserve">  </v>
          </cell>
          <cell r="W4210"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210" t="str">
            <v>Div Ops-NE Electric</v>
          </cell>
          <cell r="Y4210" t="str">
            <v>75005310E</v>
          </cell>
          <cell r="Z4210" t="str">
            <v>MAE1000 - MA Electric Distribution PC</v>
          </cell>
          <cell r="AA4210" t="str">
            <v>NONE</v>
          </cell>
          <cell r="AB4210" t="str">
            <v>MASS PLANT - MA 5310 - MAE1000</v>
          </cell>
          <cell r="AC4210" t="str">
            <v>A266 C2337 X744</v>
          </cell>
          <cell r="AE4210">
            <v>11</v>
          </cell>
          <cell r="AF4210" t="str">
            <v>11</v>
          </cell>
          <cell r="AG4210">
            <v>41369</v>
          </cell>
          <cell r="AH4210">
            <v>1476800</v>
          </cell>
          <cell r="AI4210" t="str">
            <v>1.10</v>
          </cell>
          <cell r="AJ4210" t="str">
            <v>1.10</v>
          </cell>
        </row>
        <row r="4211">
          <cell r="A4211" t="str">
            <v>CBW0016</v>
          </cell>
          <cell r="B4211">
            <v>5310</v>
          </cell>
          <cell r="D4211" t="str">
            <v>BS West-Dist-Load Relief Blanket</v>
          </cell>
          <cell r="E4211" t="str">
            <v>P_Electric Distribution Line MA</v>
          </cell>
          <cell r="F4211" t="str">
            <v>USSC-13-074</v>
          </cell>
          <cell r="G4211" t="str">
            <v>49</v>
          </cell>
          <cell r="H4211" t="str">
            <v>15</v>
          </cell>
          <cell r="I4211" t="str">
            <v>MOKEY, MICHAEL</v>
          </cell>
          <cell r="J4211" t="str">
            <v>System Capacity &amp; Performance</v>
          </cell>
          <cell r="K4211" t="str">
            <v>D_Non-REP LINE OTHER</v>
          </cell>
          <cell r="L4211" t="str">
            <v>Load Relief</v>
          </cell>
          <cell r="M4211" t="str">
            <v>Blanket</v>
          </cell>
          <cell r="O4211" t="str">
            <v>open</v>
          </cell>
          <cell r="P4211">
            <v>7836</v>
          </cell>
          <cell r="Q4211" t="str">
            <v>CBW016</v>
          </cell>
          <cell r="R4211">
            <v>37964</v>
          </cell>
          <cell r="S4211" t="str">
            <v>pwrbtch</v>
          </cell>
          <cell r="U4211" t="str">
            <v>Bay State West - Dist - Load Relief Blanket - Additions to and retirements from electric plant associated with Load Relief occuring in Bay State West Division of Massachusetts Electric.</v>
          </cell>
          <cell r="V4211" t="str">
            <v xml:space="preserve">  </v>
          </cell>
          <cell r="W4211" t="str">
            <v>This blanket project covers proposed additions &amp; improvements to and retirements from the electric distribution system required to provide increased capacity resulting normal load growth during the fiscal year 2006. Each  blanket work order is not to exce</v>
          </cell>
          <cell r="X4211" t="str">
            <v>Div Ops-NE Electric</v>
          </cell>
          <cell r="Y4211" t="str">
            <v>75005310E</v>
          </cell>
          <cell r="Z4211" t="str">
            <v>MAE1000 - MA Electric Distribution PC</v>
          </cell>
          <cell r="AA4211" t="str">
            <v>NONE</v>
          </cell>
          <cell r="AB4211" t="str">
            <v>MASS PLANT - MA 5310 - MAE1000</v>
          </cell>
          <cell r="AC4211" t="str">
            <v>A179 C420 X132</v>
          </cell>
          <cell r="AE4211">
            <v>12</v>
          </cell>
          <cell r="AF4211" t="str">
            <v>12</v>
          </cell>
          <cell r="AG4211">
            <v>41369</v>
          </cell>
          <cell r="AH4211">
            <v>189440</v>
          </cell>
          <cell r="AI4211" t="str">
            <v>1.10</v>
          </cell>
          <cell r="AJ4211" t="str">
            <v>1.10</v>
          </cell>
        </row>
        <row r="4212">
          <cell r="A4212" t="str">
            <v>CBW0017</v>
          </cell>
          <cell r="B4212">
            <v>5310</v>
          </cell>
          <cell r="D4212" t="str">
            <v>BS West-Dist-Asset Replace Blanket</v>
          </cell>
          <cell r="E4212" t="str">
            <v>P_Electric Distribution Line MA</v>
          </cell>
          <cell r="F4212" t="str">
            <v>USSC-13-074</v>
          </cell>
          <cell r="G4212" t="str">
            <v>49</v>
          </cell>
          <cell r="H4212" t="str">
            <v>15</v>
          </cell>
          <cell r="I4212" t="str">
            <v>MOKEY, MICHAEL</v>
          </cell>
          <cell r="J4212" t="str">
            <v>Asset Condition</v>
          </cell>
          <cell r="K4212" t="str">
            <v>D_Non-REP LINE OTHER</v>
          </cell>
          <cell r="L4212" t="str">
            <v>Asset Replacement</v>
          </cell>
          <cell r="M4212" t="str">
            <v>Blanket</v>
          </cell>
          <cell r="O4212" t="str">
            <v>open</v>
          </cell>
          <cell r="P4212">
            <v>7832</v>
          </cell>
          <cell r="Q4212" t="str">
            <v>CBW017</v>
          </cell>
          <cell r="R4212">
            <v>37964</v>
          </cell>
          <cell r="S4212" t="str">
            <v>pwrbtch</v>
          </cell>
          <cell r="U4212" t="str">
            <v>Bay State West - Dist - Asset Replacement Blanket  - Additions to and retirements from electric plant associated with Asset Replacments in Baystate West Division.</v>
          </cell>
          <cell r="V4212" t="str">
            <v xml:space="preserve">  </v>
          </cell>
          <cell r="W4212" t="str">
            <v>This blanket project covers proposed additions &amp; improvements to and retirements from the electric distribution system for the replacement of AA danger poles and BB condemed poles during the fiscal year 2006. Each blanket work order is not to exceed a tot</v>
          </cell>
          <cell r="X4212" t="str">
            <v>Div Ops-NE Electric</v>
          </cell>
          <cell r="Y4212" t="str">
            <v>75005310E</v>
          </cell>
          <cell r="Z4212" t="str">
            <v>MAE1000 - MA Electric Distribution PC</v>
          </cell>
          <cell r="AA4212" t="str">
            <v>NONE</v>
          </cell>
          <cell r="AB4212" t="str">
            <v xml:space="preserve">COMPANY 5310 LEVEL ELECT DIST </v>
          </cell>
          <cell r="AC4212" t="str">
            <v>A734 C3062 X708</v>
          </cell>
          <cell r="AE4212">
            <v>13</v>
          </cell>
          <cell r="AF4212" t="str">
            <v>13</v>
          </cell>
          <cell r="AG4212">
            <v>41369</v>
          </cell>
          <cell r="AH4212">
            <v>3189120</v>
          </cell>
          <cell r="AI4212" t="str">
            <v>1.10</v>
          </cell>
          <cell r="AJ4212" t="str">
            <v>1.10</v>
          </cell>
        </row>
        <row r="4213">
          <cell r="A4213" t="str">
            <v>CBW0020</v>
          </cell>
          <cell r="B4213">
            <v>5310</v>
          </cell>
          <cell r="D4213" t="str">
            <v>BS West-Dist-Transf/Capac Blanket</v>
          </cell>
          <cell r="E4213" t="str">
            <v>P_Electric Distribution Line MA</v>
          </cell>
          <cell r="F4213" t="str">
            <v>DCIG0210B5</v>
          </cell>
          <cell r="G4213" t="str">
            <v>49</v>
          </cell>
          <cell r="H4213" t="str">
            <v>15</v>
          </cell>
          <cell r="I4213" t="str">
            <v>MOKEY, MICHAEL</v>
          </cell>
          <cell r="J4213" t="str">
            <v>Statutory/Regulatory</v>
          </cell>
          <cell r="L4213" t="str">
            <v>Transformers &amp; Related Equipment</v>
          </cell>
          <cell r="M4213" t="str">
            <v>Blanket</v>
          </cell>
          <cell r="O4213" t="str">
            <v>suspended</v>
          </cell>
          <cell r="P4213">
            <v>7844</v>
          </cell>
          <cell r="Q4213" t="str">
            <v>CBW020</v>
          </cell>
          <cell r="R4213">
            <v>37964</v>
          </cell>
          <cell r="S4213" t="str">
            <v>pwrbtch</v>
          </cell>
          <cell r="U4213" t="str">
            <v>Bay State West - Dist - Transformer &amp; Capacitor Blanket - Additions to and retirements from electric plant associated with Line Transformers &amp; Capcitors for Massachusetts Electric.</v>
          </cell>
          <cell r="V4213" t="str">
            <v xml:space="preserve">Suspend as per Flynn, Janice email on 3/21/12. do not have DOA authorization and were not in the current year budget </v>
          </cell>
          <cell r="W4213"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213" t="str">
            <v>Div Ops-NE Electric</v>
          </cell>
          <cell r="Y4213" t="str">
            <v>75005310E</v>
          </cell>
          <cell r="Z4213" t="str">
            <v>MAE1000 - MA Electric Distribution PC</v>
          </cell>
          <cell r="AA4213" t="str">
            <v>NONE</v>
          </cell>
          <cell r="AB4213" t="str">
            <v>MASS PLANT - MA 5310 - MAE1000</v>
          </cell>
          <cell r="AC4213" t="str">
            <v>A0 C61 X30</v>
          </cell>
          <cell r="AE4213">
            <v>9</v>
          </cell>
          <cell r="AF4213" t="str">
            <v>10</v>
          </cell>
          <cell r="AG4213">
            <v>40282</v>
          </cell>
          <cell r="AH4213">
            <v>11500</v>
          </cell>
        </row>
        <row r="4214">
          <cell r="A4214" t="str">
            <v>CBW0021</v>
          </cell>
          <cell r="B4214">
            <v>5310</v>
          </cell>
          <cell r="D4214" t="str">
            <v>BS West-Dist-Telecomm Blanket</v>
          </cell>
          <cell r="E4214" t="str">
            <v>P_Electric Distribution Line MA</v>
          </cell>
          <cell r="F4214" t="str">
            <v>USSC-13-074</v>
          </cell>
          <cell r="G4214" t="str">
            <v>49</v>
          </cell>
          <cell r="H4214" t="str">
            <v>15</v>
          </cell>
          <cell r="I4214" t="str">
            <v>MOKEY, MICHAEL</v>
          </cell>
          <cell r="J4214" t="str">
            <v>Non-Infrastructure</v>
          </cell>
          <cell r="L4214" t="str">
            <v>Telecommunications Capital - Dist</v>
          </cell>
          <cell r="M4214" t="str">
            <v>Blanket</v>
          </cell>
          <cell r="O4214" t="str">
            <v>open</v>
          </cell>
          <cell r="P4214">
            <v>7843</v>
          </cell>
          <cell r="Q4214" t="str">
            <v>CBW021</v>
          </cell>
          <cell r="R4214">
            <v>37964</v>
          </cell>
          <cell r="S4214" t="str">
            <v>pwrbtch</v>
          </cell>
          <cell r="U4214" t="str">
            <v>Bay State West - Dist - Telecommunications Blanket</v>
          </cell>
          <cell r="V4214" t="str">
            <v xml:space="preserve">Unsuspend per Flynn, Janice email on 2/11/12. Suspend as per Flynn, Janice email on 3/21/12. do not have DOA authorization and were not in the current year budget </v>
          </cell>
          <cell r="W4214" t="str">
            <v xml:space="preserve">  </v>
          </cell>
          <cell r="X4214" t="str">
            <v>Div Ops-NE Electric</v>
          </cell>
          <cell r="Y4214" t="str">
            <v>75005310E</v>
          </cell>
          <cell r="Z4214" t="str">
            <v>MAE1000 - MA Electric Distribution PC</v>
          </cell>
          <cell r="AA4214" t="str">
            <v>NONE</v>
          </cell>
          <cell r="AB4214" t="str">
            <v xml:space="preserve">COMPANY 5310 LEVEL ELECT DIST </v>
          </cell>
          <cell r="AC4214" t="str">
            <v>A0 C0 X0</v>
          </cell>
          <cell r="AE4214">
            <v>7</v>
          </cell>
          <cell r="AF4214" t="str">
            <v>7</v>
          </cell>
          <cell r="AG4214">
            <v>41369</v>
          </cell>
          <cell r="AH4214">
            <v>200000</v>
          </cell>
          <cell r="AI4214" t="str">
            <v>1.10</v>
          </cell>
          <cell r="AJ4214" t="str">
            <v>1.10</v>
          </cell>
        </row>
        <row r="4215">
          <cell r="A4215" t="str">
            <v>CBW0022</v>
          </cell>
          <cell r="B4215">
            <v>5310</v>
          </cell>
          <cell r="D4215" t="str">
            <v>BS West-Dist-3rd Party Attch Blankt</v>
          </cell>
          <cell r="E4215" t="str">
            <v>P_Electric Distribution Line MA</v>
          </cell>
          <cell r="F4215" t="str">
            <v>USSC-13-074</v>
          </cell>
          <cell r="G4215" t="str">
            <v>49</v>
          </cell>
          <cell r="H4215" t="str">
            <v>15</v>
          </cell>
          <cell r="I4215" t="str">
            <v>MOKEY, MICHAEL</v>
          </cell>
          <cell r="J4215" t="str">
            <v>Statutory/Regulatory</v>
          </cell>
          <cell r="K4215" t="str">
            <v>D_Non-REP LINE OTHER</v>
          </cell>
          <cell r="L4215" t="str">
            <v>3rd Party Attachments</v>
          </cell>
          <cell r="M4215" t="str">
            <v>Blanket</v>
          </cell>
          <cell r="O4215" t="str">
            <v>open</v>
          </cell>
          <cell r="P4215">
            <v>7831</v>
          </cell>
          <cell r="Q4215" t="str">
            <v>CBW022</v>
          </cell>
          <cell r="R4215">
            <v>37964</v>
          </cell>
          <cell r="S4215" t="str">
            <v>pwrbtch</v>
          </cell>
          <cell r="U4215" t="str">
            <v>Bay State West - Dist - 3rd Party Attachments Blanket</v>
          </cell>
          <cell r="V4215" t="str">
            <v xml:space="preserve">  </v>
          </cell>
          <cell r="W4215" t="str">
            <v xml:space="preserve">  </v>
          </cell>
          <cell r="X4215" t="str">
            <v>Div Ops-NE Electric</v>
          </cell>
          <cell r="Y4215" t="str">
            <v>75005310E</v>
          </cell>
          <cell r="Z4215" t="str">
            <v>MAE1000 - MA Electric Distribution PC</v>
          </cell>
          <cell r="AA4215" t="str">
            <v>NONE</v>
          </cell>
          <cell r="AB4215" t="str">
            <v xml:space="preserve">COMPANY 5310 LEVEL ELECT DIST </v>
          </cell>
          <cell r="AC4215" t="str">
            <v>A281 C834 X143</v>
          </cell>
          <cell r="AE4215">
            <v>9</v>
          </cell>
          <cell r="AF4215" t="str">
            <v>9</v>
          </cell>
          <cell r="AG4215">
            <v>41369</v>
          </cell>
          <cell r="AH4215">
            <v>170940</v>
          </cell>
          <cell r="AI4215" t="str">
            <v>1.10</v>
          </cell>
          <cell r="AJ4215" t="str">
            <v>1.10</v>
          </cell>
        </row>
        <row r="4216">
          <cell r="A4216" t="str">
            <v>CBW0023</v>
          </cell>
          <cell r="B4216">
            <v>5310</v>
          </cell>
          <cell r="D4216" t="str">
            <v>BS West-Dist-Facilities Blanket</v>
          </cell>
          <cell r="E4216" t="str">
            <v>P_Electric Distribution Line MA</v>
          </cell>
          <cell r="G4216" t="str">
            <v>49</v>
          </cell>
          <cell r="H4216" t="str">
            <v>15</v>
          </cell>
          <cell r="I4216" t="str">
            <v>MOKEY, MICHAEL</v>
          </cell>
          <cell r="J4216" t="str">
            <v>Non-Infrastructure</v>
          </cell>
          <cell r="L4216" t="str">
            <v>Facilities</v>
          </cell>
          <cell r="M4216" t="str">
            <v>Blanket</v>
          </cell>
          <cell r="O4216" t="str">
            <v>open</v>
          </cell>
          <cell r="P4216">
            <v>7834</v>
          </cell>
          <cell r="Q4216" t="str">
            <v>CBW023</v>
          </cell>
          <cell r="R4216">
            <v>37964</v>
          </cell>
          <cell r="S4216" t="str">
            <v>pwrbtch</v>
          </cell>
          <cell r="U4216" t="str">
            <v>Bay State West - Dist - Facilities Blanket</v>
          </cell>
          <cell r="V4216" t="str">
            <v xml:space="preserve">  </v>
          </cell>
          <cell r="W4216" t="str">
            <v xml:space="preserve">  </v>
          </cell>
          <cell r="X4216" t="str">
            <v>Div Ops-NE Electric</v>
          </cell>
          <cell r="Y4216" t="str">
            <v>75005310E</v>
          </cell>
          <cell r="Z4216" t="str">
            <v>MAE1000 - MA Electric Distribution PC</v>
          </cell>
          <cell r="AA4216" t="str">
            <v>NONE</v>
          </cell>
          <cell r="AB4216" t="str">
            <v xml:space="preserve">COMPANY 5310 LEVEL ELECT DIST </v>
          </cell>
          <cell r="AC4216" t="str">
            <v>A0 C2 X0</v>
          </cell>
          <cell r="AE4216">
            <v>1</v>
          </cell>
        </row>
        <row r="4217">
          <cell r="A4217" t="str">
            <v>CBW0025</v>
          </cell>
          <cell r="B4217">
            <v>5310</v>
          </cell>
          <cell r="D4217" t="str">
            <v>BWest-Dist-Subst LR/Rel Blnkt</v>
          </cell>
          <cell r="E4217" t="str">
            <v>P_Electric Distribution Sub MA</v>
          </cell>
          <cell r="F4217" t="str">
            <v>FY14 Emergent Substation Blankets</v>
          </cell>
          <cell r="G4217" t="str">
            <v>34</v>
          </cell>
          <cell r="H4217" t="str">
            <v>15</v>
          </cell>
          <cell r="I4217" t="str">
            <v>Mark Phillips</v>
          </cell>
          <cell r="J4217" t="str">
            <v>System Capacity &amp; Performance</v>
          </cell>
          <cell r="L4217" t="str">
            <v>Reliability</v>
          </cell>
          <cell r="M4217" t="str">
            <v>Blanket</v>
          </cell>
          <cell r="O4217" t="str">
            <v>open</v>
          </cell>
          <cell r="R4217">
            <v>41303.663032407407</v>
          </cell>
          <cell r="S4217" t="str">
            <v>HOLDEH</v>
          </cell>
          <cell r="U4217" t="str">
            <v>Substation Load Relief (LR) and Reliability Blanket work under $100k</v>
          </cell>
          <cell r="V4217" t="str">
            <v xml:space="preserve">  </v>
          </cell>
          <cell r="W4217" t="str">
            <v xml:space="preserve">  </v>
          </cell>
          <cell r="X4217" t="str">
            <v>Asset Owner-Dist</v>
          </cell>
          <cell r="Y4217" t="str">
            <v>44655310E</v>
          </cell>
          <cell r="Z4217" t="str">
            <v>MAE1000 - MA Electric Distribution PC</v>
          </cell>
          <cell r="AA4217" t="str">
            <v>NONE</v>
          </cell>
          <cell r="AB4217" t="str">
            <v xml:space="preserve">COMPANY 5310 LEVEL ELECT DIST </v>
          </cell>
          <cell r="AC4217" t="str">
            <v>A4 C0 X0</v>
          </cell>
          <cell r="AE4217">
            <v>1</v>
          </cell>
          <cell r="AF4217" t="str">
            <v>1</v>
          </cell>
          <cell r="AG4217">
            <v>41424</v>
          </cell>
          <cell r="AH4217">
            <v>100000</v>
          </cell>
        </row>
        <row r="4218">
          <cell r="A4218" t="str">
            <v>CBW0026</v>
          </cell>
          <cell r="B4218">
            <v>5310</v>
          </cell>
          <cell r="D4218" t="str">
            <v>BWest-Dist-Subst Asset Repl Blnkt</v>
          </cell>
          <cell r="E4218" t="str">
            <v>P_Electric Distribution Sub MA</v>
          </cell>
          <cell r="F4218" t="str">
            <v>FY14 Emergent Substation Blankets</v>
          </cell>
          <cell r="G4218" t="str">
            <v>34</v>
          </cell>
          <cell r="H4218" t="str">
            <v>15</v>
          </cell>
          <cell r="I4218" t="str">
            <v>Mark Phillips</v>
          </cell>
          <cell r="J4218" t="str">
            <v>Asset Condition</v>
          </cell>
          <cell r="L4218" t="str">
            <v>Asset Replacement</v>
          </cell>
          <cell r="M4218" t="str">
            <v>Blanket</v>
          </cell>
          <cell r="O4218" t="str">
            <v>open</v>
          </cell>
          <cell r="R4218">
            <v>41303.663032407407</v>
          </cell>
          <cell r="S4218" t="str">
            <v>HOLDEH</v>
          </cell>
          <cell r="U4218" t="str">
            <v>Substation Asset Replacement work under $100k</v>
          </cell>
          <cell r="V4218" t="str">
            <v xml:space="preserve">  </v>
          </cell>
          <cell r="W4218" t="str">
            <v xml:space="preserve">  </v>
          </cell>
          <cell r="X4218" t="str">
            <v>Asset Owner-Dist</v>
          </cell>
          <cell r="Y4218" t="str">
            <v>44655310E</v>
          </cell>
          <cell r="Z4218" t="str">
            <v>MAE1000 - MA Electric Distribution PC</v>
          </cell>
          <cell r="AA4218" t="str">
            <v>NONE</v>
          </cell>
          <cell r="AB4218" t="str">
            <v xml:space="preserve">COMPANY 5310 LEVEL ELECT DIST </v>
          </cell>
          <cell r="AC4218" t="str">
            <v>A0 C0 X0</v>
          </cell>
          <cell r="AE4218">
            <v>1</v>
          </cell>
          <cell r="AF4218" t="str">
            <v>1</v>
          </cell>
          <cell r="AG4218">
            <v>41424</v>
          </cell>
          <cell r="AH4218">
            <v>100000</v>
          </cell>
        </row>
        <row r="4219">
          <cell r="A4219" t="str">
            <v>CBW0070</v>
          </cell>
          <cell r="B4219">
            <v>5310</v>
          </cell>
          <cell r="D4219" t="str">
            <v>BS West-General-Genl Equip Blanket</v>
          </cell>
          <cell r="E4219" t="str">
            <v>P_Electric GenPlant Fac IT Share MA</v>
          </cell>
          <cell r="G4219" t="str">
            <v>NONE</v>
          </cell>
          <cell r="H4219" t="str">
            <v>NONE</v>
          </cell>
          <cell r="I4219" t="str">
            <v>BERNARD, PETER C</v>
          </cell>
          <cell r="L4219" t="str">
            <v>General Equipment - Dist</v>
          </cell>
          <cell r="M4219" t="str">
            <v>Blanket</v>
          </cell>
          <cell r="O4219" t="str">
            <v>open</v>
          </cell>
          <cell r="Q4219" t="str">
            <v>CBW070</v>
          </cell>
          <cell r="R4219">
            <v>37964</v>
          </cell>
          <cell r="S4219" t="str">
            <v>pwrbtch</v>
          </cell>
          <cell r="U4219" t="str">
            <v>Bay State West - General - General Equipment Blanket</v>
          </cell>
          <cell r="V4219" t="str">
            <v xml:space="preserve">  </v>
          </cell>
          <cell r="W4219" t="str">
            <v xml:space="preserve">  </v>
          </cell>
          <cell r="X4219" t="str">
            <v>Div Ops-NE Electric</v>
          </cell>
          <cell r="Y4219" t="str">
            <v>75005310E</v>
          </cell>
          <cell r="Z4219" t="str">
            <v>MAE1000 - MA Electric Distribution PC</v>
          </cell>
          <cell r="AA4219" t="str">
            <v>NONE</v>
          </cell>
          <cell r="AB4219" t="str">
            <v xml:space="preserve">COMPANY 5310 LEVEL ELECT DIST </v>
          </cell>
          <cell r="AC4219" t="str">
            <v>A9 C1 X4</v>
          </cell>
          <cell r="AE4219">
            <v>1</v>
          </cell>
        </row>
        <row r="4220">
          <cell r="A4220" t="str">
            <v>CBW0081</v>
          </cell>
          <cell r="B4220">
            <v>5310</v>
          </cell>
          <cell r="D4220" t="str">
            <v>BS West-Tran-Gen Trans Interc Blnkt</v>
          </cell>
          <cell r="E4220" t="str">
            <v>P_Electric Transmission Line MA</v>
          </cell>
          <cell r="G4220" t="str">
            <v>NONE</v>
          </cell>
          <cell r="H4220" t="str">
            <v>NONE</v>
          </cell>
          <cell r="L4220" t="str">
            <v>Generator Trans. Interconnections</v>
          </cell>
          <cell r="M4220" t="str">
            <v>Blanket</v>
          </cell>
          <cell r="O4220" t="str">
            <v>Closed</v>
          </cell>
          <cell r="Q4220" t="str">
            <v>CBW081</v>
          </cell>
          <cell r="R4220">
            <v>37964</v>
          </cell>
          <cell r="S4220" t="str">
            <v>pwrbtch</v>
          </cell>
          <cell r="U4220" t="str">
            <v>Bay State West - Trans - Generator Trans. Interconnections Blanket</v>
          </cell>
          <cell r="V4220" t="str">
            <v xml:space="preserve">  </v>
          </cell>
          <cell r="W4220" t="str">
            <v xml:space="preserve">  </v>
          </cell>
          <cell r="X4220" t="str">
            <v>Div Ops-NE Electric</v>
          </cell>
          <cell r="Y4220" t="str">
            <v>75005310T</v>
          </cell>
          <cell r="Z4220" t="str">
            <v>FRT5000 - FR Transmission Profit Center</v>
          </cell>
          <cell r="AA4220" t="str">
            <v>NONE</v>
          </cell>
          <cell r="AB4220" t="str">
            <v xml:space="preserve">COMPANY 5310 LEVEL ELECT DIST </v>
          </cell>
          <cell r="AE4220">
            <v>1</v>
          </cell>
        </row>
        <row r="4221">
          <cell r="A4221" t="str">
            <v>CBW0082</v>
          </cell>
          <cell r="B4221">
            <v>5310</v>
          </cell>
          <cell r="D4221" t="str">
            <v>BS West-Trans-Loss Savings Blanket</v>
          </cell>
          <cell r="E4221" t="str">
            <v>P_Electric Transmission Line MA</v>
          </cell>
          <cell r="G4221" t="str">
            <v>NONE</v>
          </cell>
          <cell r="H4221" t="str">
            <v>NONE</v>
          </cell>
          <cell r="L4221" t="str">
            <v>Loss Savings</v>
          </cell>
          <cell r="M4221" t="str">
            <v>Blanket</v>
          </cell>
          <cell r="O4221" t="str">
            <v>Closed</v>
          </cell>
          <cell r="Q4221" t="str">
            <v>CBW082</v>
          </cell>
          <cell r="R4221">
            <v>37964</v>
          </cell>
          <cell r="S4221" t="str">
            <v>pwrbtch</v>
          </cell>
          <cell r="U4221" t="str">
            <v>Bay State West - Trans - Loss Savings Blanket</v>
          </cell>
          <cell r="V4221" t="str">
            <v xml:space="preserve">  </v>
          </cell>
          <cell r="W4221" t="str">
            <v xml:space="preserve">  </v>
          </cell>
          <cell r="X4221" t="str">
            <v>Div Ops-NE Electric</v>
          </cell>
          <cell r="Y4221" t="str">
            <v>75005310T</v>
          </cell>
          <cell r="Z4221" t="str">
            <v>FRT5000 - FR Transmission Profit Center</v>
          </cell>
          <cell r="AA4221" t="str">
            <v>NONE</v>
          </cell>
          <cell r="AB4221" t="str">
            <v xml:space="preserve">COMPANY 5310 LEVEL ELECT DIST </v>
          </cell>
          <cell r="AE4221">
            <v>1</v>
          </cell>
        </row>
        <row r="4222">
          <cell r="A4222" t="str">
            <v>CBW0083</v>
          </cell>
          <cell r="B4222">
            <v>5310</v>
          </cell>
          <cell r="D4222" t="str">
            <v>BS West-Trans-Transm Line Blanket</v>
          </cell>
          <cell r="E4222" t="str">
            <v>P_Electric Transmission Line MA</v>
          </cell>
          <cell r="G4222" t="str">
            <v>NONE</v>
          </cell>
          <cell r="H4222" t="str">
            <v>NONE</v>
          </cell>
          <cell r="L4222" t="str">
            <v>Transmission Line - Capital</v>
          </cell>
          <cell r="M4222" t="str">
            <v>Blanket</v>
          </cell>
          <cell r="O4222" t="str">
            <v>open</v>
          </cell>
          <cell r="Q4222" t="str">
            <v>CBW083</v>
          </cell>
          <cell r="R4222">
            <v>37964</v>
          </cell>
          <cell r="S4222" t="str">
            <v>pwrbtch</v>
          </cell>
          <cell r="U4222" t="str">
            <v>Bay State West - Trans - Transmission Line Blanket</v>
          </cell>
          <cell r="V4222" t="str">
            <v xml:space="preserve">  </v>
          </cell>
          <cell r="W4222" t="str">
            <v xml:space="preserve">  </v>
          </cell>
          <cell r="X4222" t="str">
            <v>Div Ops-NE Electric</v>
          </cell>
          <cell r="Y4222" t="str">
            <v>75005310T</v>
          </cell>
          <cell r="Z4222" t="str">
            <v>FRT5000 - FR Transmission Profit Center</v>
          </cell>
          <cell r="AA4222" t="str">
            <v>NONE</v>
          </cell>
          <cell r="AB4222" t="str">
            <v xml:space="preserve">COMPANY 5310 LEVEL ELECT DIST </v>
          </cell>
          <cell r="AC4222" t="str">
            <v>A0 C2 X0</v>
          </cell>
          <cell r="AE4222">
            <v>1</v>
          </cell>
        </row>
        <row r="4223">
          <cell r="A4223" t="str">
            <v>CBW0084</v>
          </cell>
          <cell r="B4223">
            <v>5310</v>
          </cell>
          <cell r="D4223" t="str">
            <v>BS West-Trans-Market Devel Blanket</v>
          </cell>
          <cell r="E4223" t="str">
            <v>P_Electric Transmission Line MA</v>
          </cell>
          <cell r="G4223" t="str">
            <v>NONE</v>
          </cell>
          <cell r="H4223" t="str">
            <v>NONE</v>
          </cell>
          <cell r="L4223" t="str">
            <v>Market Development</v>
          </cell>
          <cell r="M4223" t="str">
            <v>Blanket</v>
          </cell>
          <cell r="O4223" t="str">
            <v>Closed</v>
          </cell>
          <cell r="Q4223" t="str">
            <v>CBW084</v>
          </cell>
          <cell r="R4223">
            <v>37964</v>
          </cell>
          <cell r="S4223" t="str">
            <v>pwrbtch</v>
          </cell>
          <cell r="U4223" t="str">
            <v>Bay State West - Trans - Market Development Blanket</v>
          </cell>
          <cell r="V4223" t="str">
            <v xml:space="preserve">  </v>
          </cell>
          <cell r="W4223" t="str">
            <v xml:space="preserve">  </v>
          </cell>
          <cell r="X4223" t="str">
            <v>Div Ops-NE Electric</v>
          </cell>
          <cell r="Y4223" t="str">
            <v>75005310T</v>
          </cell>
          <cell r="Z4223" t="str">
            <v>FRT5000 - FR Transmission Profit Center</v>
          </cell>
          <cell r="AA4223" t="str">
            <v>NONE</v>
          </cell>
          <cell r="AB4223" t="str">
            <v xml:space="preserve">COMPANY 5310 LEVEL ELECT DIST </v>
          </cell>
          <cell r="AE4223">
            <v>1</v>
          </cell>
        </row>
        <row r="4224">
          <cell r="A4224" t="str">
            <v>CBW0085</v>
          </cell>
          <cell r="B4224">
            <v>5310</v>
          </cell>
          <cell r="D4224" t="str">
            <v>BS West-Trans-Reliability Blanket</v>
          </cell>
          <cell r="E4224" t="str">
            <v>P_Electric Transmission Line MA</v>
          </cell>
          <cell r="G4224" t="str">
            <v>NONE</v>
          </cell>
          <cell r="H4224" t="str">
            <v>NONE</v>
          </cell>
          <cell r="L4224" t="str">
            <v>Reliability - Trans</v>
          </cell>
          <cell r="M4224" t="str">
            <v>Blanket</v>
          </cell>
          <cell r="O4224" t="str">
            <v>Closed</v>
          </cell>
          <cell r="Q4224" t="str">
            <v>CBW085</v>
          </cell>
          <cell r="R4224">
            <v>37964</v>
          </cell>
          <cell r="S4224" t="str">
            <v>pwrbtch</v>
          </cell>
          <cell r="U4224" t="str">
            <v>Bay State West - Trans - Reliability Blanket</v>
          </cell>
          <cell r="V4224" t="str">
            <v xml:space="preserve">  </v>
          </cell>
          <cell r="W4224" t="str">
            <v xml:space="preserve">  </v>
          </cell>
          <cell r="X4224" t="str">
            <v>Div Ops-NE Electric</v>
          </cell>
          <cell r="Y4224" t="str">
            <v>75005310T</v>
          </cell>
          <cell r="Z4224" t="str">
            <v>FRT5000 - FR Transmission Profit Center</v>
          </cell>
          <cell r="AA4224" t="str">
            <v>NONE</v>
          </cell>
          <cell r="AB4224" t="str">
            <v xml:space="preserve">COMPANY 5310 LEVEL ELECT DIST </v>
          </cell>
          <cell r="AE4224">
            <v>1</v>
          </cell>
        </row>
        <row r="4225">
          <cell r="A4225" t="str">
            <v>CBW0088</v>
          </cell>
          <cell r="B4225">
            <v>5310</v>
          </cell>
          <cell r="D4225" t="str">
            <v>BS West-Trans-Sub Budgetary Reserve</v>
          </cell>
          <cell r="E4225" t="str">
            <v>P_Electric Transmission Sub MA</v>
          </cell>
          <cell r="G4225" t="str">
            <v>NONE</v>
          </cell>
          <cell r="H4225" t="str">
            <v>NONE</v>
          </cell>
          <cell r="L4225" t="str">
            <v>Substation Capital - Trans</v>
          </cell>
          <cell r="M4225" t="str">
            <v>Blanket</v>
          </cell>
          <cell r="O4225" t="str">
            <v>open</v>
          </cell>
          <cell r="Q4225" t="str">
            <v>CBW088</v>
          </cell>
          <cell r="R4225">
            <v>37964</v>
          </cell>
          <cell r="S4225" t="str">
            <v>pwrbtch</v>
          </cell>
          <cell r="U4225" t="str">
            <v>Bay State West - Transmission - Substation Budgetary Reserve</v>
          </cell>
          <cell r="V4225" t="str">
            <v xml:space="preserve">description changed 6/20/2007 </v>
          </cell>
          <cell r="W4225" t="str">
            <v xml:space="preserve">  </v>
          </cell>
          <cell r="X4225" t="str">
            <v>Div Ops-NE Electric</v>
          </cell>
          <cell r="Y4225" t="str">
            <v>75005310T</v>
          </cell>
          <cell r="Z4225" t="str">
            <v>FRT5000 - FR Transmission Profit Center</v>
          </cell>
          <cell r="AA4225" t="str">
            <v>NONE</v>
          </cell>
          <cell r="AB4225" t="str">
            <v xml:space="preserve">COMPANY 5310 LEVEL ELECT DIST </v>
          </cell>
          <cell r="AC4225" t="str">
            <v>A1 C13 X6</v>
          </cell>
          <cell r="AE4225">
            <v>7</v>
          </cell>
          <cell r="AF4225" t="str">
            <v>7</v>
          </cell>
          <cell r="AG4225">
            <v>39505</v>
          </cell>
          <cell r="AH4225">
            <v>97195.35</v>
          </cell>
        </row>
        <row r="4226">
          <cell r="A4226" t="str">
            <v>CD00017</v>
          </cell>
          <cell r="B4226">
            <v>5310</v>
          </cell>
          <cell r="D4226" t="str">
            <v>N&amp;G Mass. ARP Breakers &amp; Reclosers</v>
          </cell>
          <cell r="E4226" t="str">
            <v>P_Electric Distribution Sub MA</v>
          </cell>
          <cell r="F4226" t="str">
            <v>USSC-13-092 FY14Pr</v>
          </cell>
          <cell r="G4226" t="str">
            <v>40</v>
          </cell>
          <cell r="H4226" t="str">
            <v>15</v>
          </cell>
          <cell r="I4226" t="str">
            <v>PARENTEAU, STEVE</v>
          </cell>
          <cell r="J4226" t="str">
            <v>Asset Condition</v>
          </cell>
          <cell r="K4226" t="str">
            <v>D_REP-Substation Breaker Replacement</v>
          </cell>
          <cell r="L4226" t="str">
            <v>Asset Replacement</v>
          </cell>
          <cell r="M4226" t="str">
            <v>Program</v>
          </cell>
          <cell r="N4226" t="str">
            <v>Substation Asset Replacement</v>
          </cell>
          <cell r="O4226" t="str">
            <v>open</v>
          </cell>
          <cell r="P4226">
            <v>7396</v>
          </cell>
          <cell r="Q4226" t="str">
            <v>CD0017</v>
          </cell>
          <cell r="R4226">
            <v>40401</v>
          </cell>
          <cell r="S4226" t="str">
            <v>pwrbtch</v>
          </cell>
          <cell r="U4226" t="str">
            <v>N&amp;G Mass. ARP Breakers &amp; Reclosers</v>
          </cell>
          <cell r="V4226" t="str">
            <v xml:space="preserve">  </v>
          </cell>
          <cell r="W4226" t="str">
            <v xml:space="preserve">  </v>
          </cell>
          <cell r="X4226" t="str">
            <v>Div Ops-NE Electric</v>
          </cell>
          <cell r="Y4226" t="str">
            <v>75005310E</v>
          </cell>
          <cell r="Z4226" t="str">
            <v>MAE1000 - MA Electric Distribution PC</v>
          </cell>
          <cell r="AA4226" t="str">
            <v>NONE</v>
          </cell>
          <cell r="AB4226" t="str">
            <v>GARAGE - TURNPIKE ROAD, NORTH ANDOV</v>
          </cell>
          <cell r="AC4226" t="str">
            <v>A9 C2 X14</v>
          </cell>
          <cell r="AE4226">
            <v>3</v>
          </cell>
          <cell r="AF4226" t="str">
            <v>3</v>
          </cell>
          <cell r="AG4226">
            <v>41360</v>
          </cell>
          <cell r="AH4226">
            <v>660000</v>
          </cell>
          <cell r="AI4226" t="str">
            <v>1.10</v>
          </cell>
          <cell r="AJ4226" t="str">
            <v>1.10</v>
          </cell>
        </row>
        <row r="4227">
          <cell r="A4227" t="str">
            <v>CD00019</v>
          </cell>
          <cell r="B4227">
            <v>5310</v>
          </cell>
          <cell r="D4227" t="str">
            <v>DOTR-MHD#604514 Rte 122 over Blacks</v>
          </cell>
          <cell r="E4227" t="str">
            <v>P_Electric Distribution Line MA</v>
          </cell>
          <cell r="G4227" t="str">
            <v>49</v>
          </cell>
          <cell r="H4227" t="str">
            <v>13</v>
          </cell>
          <cell r="I4227" t="str">
            <v>OSIMBONI, AYO</v>
          </cell>
          <cell r="J4227" t="str">
            <v>Statutory/Regulatory</v>
          </cell>
          <cell r="K4227" t="str">
            <v>D_Non-REP LINE OTHER</v>
          </cell>
          <cell r="L4227" t="str">
            <v>Public Requirements</v>
          </cell>
          <cell r="M4227" t="str">
            <v>Specific</v>
          </cell>
          <cell r="O4227" t="str">
            <v>Closed</v>
          </cell>
          <cell r="P4227">
            <v>9052</v>
          </cell>
          <cell r="Q4227" t="str">
            <v>CD0019</v>
          </cell>
          <cell r="R4227">
            <v>40408</v>
          </cell>
          <cell r="S4227" t="str">
            <v>pwrbtch</v>
          </cell>
          <cell r="U4227" t="str">
            <v>DOTR-MHD#604514 Rte 122 (Main Street) over Blackstone River in Uxbridge: Preliminary engineering to determine the scope of work.</v>
          </cell>
          <cell r="V4227" t="str">
            <v xml:space="preserve">  </v>
          </cell>
          <cell r="W4227" t="str">
            <v xml:space="preserve">  </v>
          </cell>
          <cell r="X4227" t="str">
            <v>Div Ops-NE Electric</v>
          </cell>
          <cell r="Y4227" t="str">
            <v>75005310E</v>
          </cell>
          <cell r="Z4227" t="str">
            <v>MAE1000 - MA Electric Distribution PC</v>
          </cell>
          <cell r="AA4227" t="str">
            <v>NONE</v>
          </cell>
          <cell r="AB4227" t="str">
            <v>MASS PLANT - MA 5310 - MAE1000</v>
          </cell>
          <cell r="AE4227">
            <v>2</v>
          </cell>
          <cell r="AF4227" t="str">
            <v>2</v>
          </cell>
          <cell r="AG4227">
            <v>41213</v>
          </cell>
          <cell r="AH4227">
            <v>30000</v>
          </cell>
          <cell r="AI4227">
            <v>1</v>
          </cell>
          <cell r="AJ4227">
            <v>1</v>
          </cell>
          <cell r="AK4227">
            <v>1</v>
          </cell>
          <cell r="AL4227">
            <v>0</v>
          </cell>
          <cell r="AM4227">
            <v>1</v>
          </cell>
          <cell r="AN4227">
            <v>1</v>
          </cell>
        </row>
        <row r="4228">
          <cell r="A4228" t="str">
            <v>CD00020</v>
          </cell>
          <cell r="B4228">
            <v>5310</v>
          </cell>
          <cell r="D4228" t="str">
            <v>DOTR-MHD#601796 Long Hill Road</v>
          </cell>
          <cell r="E4228" t="str">
            <v>P_Electric Distribution Line MA</v>
          </cell>
          <cell r="G4228" t="str">
            <v>49</v>
          </cell>
          <cell r="H4228" t="str">
            <v>15</v>
          </cell>
          <cell r="I4228" t="str">
            <v>WYMAN, ANNE</v>
          </cell>
          <cell r="J4228" t="str">
            <v>Statutory/Regulatory</v>
          </cell>
          <cell r="K4228" t="str">
            <v>D_Non-REP LINE OTHER</v>
          </cell>
          <cell r="L4228" t="str">
            <v>Public Requirements</v>
          </cell>
          <cell r="M4228" t="str">
            <v>Specific</v>
          </cell>
          <cell r="O4228" t="str">
            <v>open</v>
          </cell>
          <cell r="P4228">
            <v>9053</v>
          </cell>
          <cell r="Q4228" t="str">
            <v>CD0020</v>
          </cell>
          <cell r="R4228">
            <v>40408</v>
          </cell>
          <cell r="S4228" t="str">
            <v>pwrbtch</v>
          </cell>
          <cell r="U4228" t="str">
            <v>DOTR-MHD#601796 Long Hill Road over CSX in West Brookfield. Preliminary engineering to determine the scope of work.</v>
          </cell>
          <cell r="V4228" t="str">
            <v xml:space="preserve">  </v>
          </cell>
          <cell r="W4228" t="str">
            <v xml:space="preserve">  </v>
          </cell>
          <cell r="X4228" t="str">
            <v>Div Ops-NE Electric</v>
          </cell>
          <cell r="Y4228" t="str">
            <v>75005310E</v>
          </cell>
          <cell r="Z4228" t="str">
            <v>MAE1000 - MA Electric Distribution PC</v>
          </cell>
          <cell r="AA4228" t="str">
            <v>NONE</v>
          </cell>
          <cell r="AB4228" t="str">
            <v>MASS PLANT - MA 5310 - MAE1000</v>
          </cell>
          <cell r="AC4228" t="str">
            <v>A0 C1 X1</v>
          </cell>
          <cell r="AE4228">
            <v>2</v>
          </cell>
          <cell r="AF4228" t="str">
            <v>2</v>
          </cell>
          <cell r="AG4228">
            <v>41213</v>
          </cell>
          <cell r="AH4228">
            <v>30000</v>
          </cell>
        </row>
        <row r="4229">
          <cell r="A4229" t="str">
            <v>CD00024</v>
          </cell>
          <cell r="B4229">
            <v>5310</v>
          </cell>
          <cell r="D4229" t="str">
            <v>Southbridge Middle/High School</v>
          </cell>
          <cell r="E4229" t="str">
            <v>P_Electric Distribution Line MA</v>
          </cell>
          <cell r="G4229" t="str">
            <v>49</v>
          </cell>
          <cell r="H4229" t="str">
            <v>15</v>
          </cell>
          <cell r="I4229" t="str">
            <v>MOKEY, MICHAEL</v>
          </cell>
          <cell r="J4229" t="str">
            <v>Statutory/Regulatory</v>
          </cell>
          <cell r="K4229" t="str">
            <v>D_Non-REP LINE OTHER</v>
          </cell>
          <cell r="L4229" t="str">
            <v>New Business - Commercial</v>
          </cell>
          <cell r="M4229" t="str">
            <v>Specific</v>
          </cell>
          <cell r="O4229" t="str">
            <v>Closed</v>
          </cell>
          <cell r="P4229">
            <v>9049</v>
          </cell>
          <cell r="Q4229" t="str">
            <v>CD0024</v>
          </cell>
          <cell r="R4229">
            <v>40410</v>
          </cell>
          <cell r="S4229" t="str">
            <v>pwrbtch</v>
          </cell>
          <cell r="U4229" t="str">
            <v>This project is to serve the new 200k square foot Southbridge Middle/High School. There load has been estimated to be around 1334kva at 277/480v. Installation is to include a 32 pole 1ph to 3ph line extension, cross arm configuration,</v>
          </cell>
          <cell r="V4229" t="str">
            <v xml:space="preserve">  </v>
          </cell>
          <cell r="W4229" t="str">
            <v xml:space="preserve">  </v>
          </cell>
          <cell r="X4229" t="str">
            <v>Div Ops-NE Electric</v>
          </cell>
          <cell r="Y4229" t="str">
            <v>75005310E</v>
          </cell>
          <cell r="Z4229" t="str">
            <v>MAE1000 - MA Electric Distribution PC</v>
          </cell>
          <cell r="AA4229" t="str">
            <v>NONE</v>
          </cell>
          <cell r="AB4229" t="str">
            <v>MASS PLANT - MA 5310 - MAE1000</v>
          </cell>
          <cell r="AE4229">
            <v>2</v>
          </cell>
          <cell r="AF4229" t="str">
            <v>2</v>
          </cell>
          <cell r="AG4229">
            <v>41213</v>
          </cell>
          <cell r="AH4229">
            <v>250000</v>
          </cell>
          <cell r="AI4229">
            <v>0</v>
          </cell>
          <cell r="AJ4229">
            <v>0</v>
          </cell>
          <cell r="AK4229">
            <v>1</v>
          </cell>
          <cell r="AL4229">
            <v>0</v>
          </cell>
          <cell r="AM4229">
            <v>1</v>
          </cell>
          <cell r="AN4229">
            <v>1</v>
          </cell>
        </row>
        <row r="4230">
          <cell r="A4230" t="str">
            <v>CD00026</v>
          </cell>
          <cell r="B4230">
            <v>5310</v>
          </cell>
          <cell r="D4230" t="str">
            <v>Conant Rd., Athol 702W3 Low Voltage</v>
          </cell>
          <cell r="E4230" t="str">
            <v>P_Electric Distribution Line MA</v>
          </cell>
          <cell r="G4230" t="str">
            <v>49</v>
          </cell>
          <cell r="H4230" t="str">
            <v>NONE</v>
          </cell>
          <cell r="I4230" t="str">
            <v>WALSH, NATHAN</v>
          </cell>
          <cell r="J4230" t="str">
            <v>Statutory/Regulatory</v>
          </cell>
          <cell r="K4230" t="str">
            <v>D_Non-REP LINE OTHER</v>
          </cell>
          <cell r="L4230" t="str">
            <v>Public Requirements</v>
          </cell>
          <cell r="M4230" t="str">
            <v>Specific</v>
          </cell>
          <cell r="O4230" t="str">
            <v>Closed</v>
          </cell>
          <cell r="P4230">
            <v>9330</v>
          </cell>
          <cell r="Q4230" t="str">
            <v>CD0026</v>
          </cell>
          <cell r="R4230">
            <v>40416</v>
          </cell>
          <cell r="S4230" t="str">
            <v>pwrbtch</v>
          </cell>
          <cell r="U4230" t="str">
            <v>Convert 5000' of 2400V step down and transfer to an existing 7.97kV source.</v>
          </cell>
          <cell r="V4230" t="str">
            <v xml:space="preserve">  </v>
          </cell>
          <cell r="W4230" t="str">
            <v xml:space="preserve">  </v>
          </cell>
          <cell r="X4230" t="str">
            <v>Div Ops-NE Electric</v>
          </cell>
          <cell r="Y4230" t="str">
            <v>75005310E</v>
          </cell>
          <cell r="Z4230" t="str">
            <v>MAE1000 - MA Electric Distribution PC</v>
          </cell>
          <cell r="AA4230" t="str">
            <v>NONE</v>
          </cell>
          <cell r="AB4230" t="str">
            <v>MASS PLANT - MA 5310 - MAE1000</v>
          </cell>
          <cell r="AE4230">
            <v>2</v>
          </cell>
          <cell r="AF4230" t="str">
            <v>2</v>
          </cell>
          <cell r="AG4230">
            <v>41213</v>
          </cell>
          <cell r="AH4230">
            <v>250000</v>
          </cell>
          <cell r="AI4230">
            <v>0</v>
          </cell>
          <cell r="AJ4230">
            <v>0</v>
          </cell>
          <cell r="AK4230">
            <v>1</v>
          </cell>
          <cell r="AL4230">
            <v>0</v>
          </cell>
          <cell r="AM4230">
            <v>1</v>
          </cell>
          <cell r="AN4230">
            <v>1</v>
          </cell>
        </row>
        <row r="4231">
          <cell r="A4231" t="str">
            <v>CD00027</v>
          </cell>
          <cell r="B4231">
            <v>5310</v>
          </cell>
          <cell r="D4231" t="str">
            <v>New Bond St, Worcester</v>
          </cell>
          <cell r="E4231" t="str">
            <v>P_Electric Distribution Line MA</v>
          </cell>
          <cell r="G4231" t="str">
            <v>49</v>
          </cell>
          <cell r="H4231" t="str">
            <v>15</v>
          </cell>
          <cell r="I4231" t="str">
            <v>WALSH, NATHAN</v>
          </cell>
          <cell r="J4231" t="str">
            <v>Statutory/Regulatory</v>
          </cell>
          <cell r="K4231" t="str">
            <v>D_Non-REP LINE OTHER</v>
          </cell>
          <cell r="L4231" t="str">
            <v>New Business - Commercial</v>
          </cell>
          <cell r="M4231" t="str">
            <v>Specific</v>
          </cell>
          <cell r="O4231" t="str">
            <v>open</v>
          </cell>
          <cell r="P4231">
            <v>7057</v>
          </cell>
          <cell r="Q4231" t="str">
            <v>CD0027</v>
          </cell>
          <cell r="R4231">
            <v>40418</v>
          </cell>
          <cell r="S4231" t="str">
            <v>pwrbtch</v>
          </cell>
          <cell r="U4231" t="str">
            <v>This project is to serve a new load of 627kva 277/480V. One building totaling 67k square feet at 8 New Bond St, Worcester. Installations include 1536' of 3-1/c-500kcm 15kv cable, 12-heat shrink straights, 1-heat shrink wye splice, 1-t</v>
          </cell>
          <cell r="V4231" t="str">
            <v>2013-08-19 RMC - Responsible Person updated to Nate Walsh.  Nate working out final details with customer and will update estimates and develop design documents.</v>
          </cell>
          <cell r="W4231" t="str">
            <v xml:space="preserve">  </v>
          </cell>
          <cell r="X4231" t="str">
            <v>Div Ops-NE Electric</v>
          </cell>
          <cell r="Y4231" t="str">
            <v>75005310E</v>
          </cell>
          <cell r="Z4231" t="str">
            <v>MAE1000 - MA Electric Distribution PC</v>
          </cell>
          <cell r="AA4231" t="str">
            <v>NONE</v>
          </cell>
          <cell r="AB4231" t="str">
            <v>MASS PLANT - MA 5310 - MAE1000</v>
          </cell>
          <cell r="AC4231" t="str">
            <v>A0 C0 X0</v>
          </cell>
          <cell r="AE4231">
            <v>2</v>
          </cell>
          <cell r="AF4231" t="str">
            <v>2</v>
          </cell>
          <cell r="AG4231">
            <v>41213</v>
          </cell>
          <cell r="AH4231">
            <v>250000</v>
          </cell>
        </row>
        <row r="4232">
          <cell r="A4232" t="str">
            <v>CD00029</v>
          </cell>
          <cell r="B4232">
            <v>5310</v>
          </cell>
          <cell r="D4232" t="str">
            <v>50 Island St, Lawrence</v>
          </cell>
          <cell r="E4232" t="str">
            <v>P_Electric Distribution Line MA</v>
          </cell>
          <cell r="G4232" t="str">
            <v>49</v>
          </cell>
          <cell r="H4232" t="str">
            <v>15</v>
          </cell>
          <cell r="I4232" t="str">
            <v>HALL, TIMOTHY</v>
          </cell>
          <cell r="J4232" t="str">
            <v>Statutory/Regulatory</v>
          </cell>
          <cell r="K4232" t="str">
            <v>D_Non-REP LINE OTHER</v>
          </cell>
          <cell r="L4232" t="str">
            <v>New Business - Commercial</v>
          </cell>
          <cell r="M4232" t="str">
            <v>Specific</v>
          </cell>
          <cell r="O4232" t="str">
            <v>open</v>
          </cell>
          <cell r="P4232">
            <v>7035</v>
          </cell>
          <cell r="Q4232" t="str">
            <v>CD0029</v>
          </cell>
          <cell r="R4232">
            <v>40418</v>
          </cell>
          <cell r="S4232" t="str">
            <v>pwrbtch</v>
          </cell>
          <cell r="U4232" t="str">
            <v>Customer requested work OH to UG, removing airbreaks and 3 phase banks, installing 2 new switchgears and pads</v>
          </cell>
          <cell r="V4232" t="str">
            <v xml:space="preserve">  </v>
          </cell>
          <cell r="W4232" t="str">
            <v xml:space="preserve">  </v>
          </cell>
          <cell r="X4232" t="str">
            <v>Div Ops-NE Electric</v>
          </cell>
          <cell r="Y4232" t="str">
            <v>75005310E</v>
          </cell>
          <cell r="Z4232" t="str">
            <v>MAE1000 - MA Electric Distribution PC</v>
          </cell>
          <cell r="AA4232" t="str">
            <v>NONE</v>
          </cell>
          <cell r="AB4232" t="str">
            <v>MASS PLANT - MA 5310 - MAE1000</v>
          </cell>
          <cell r="AC4232" t="str">
            <v>A1 C4 X1</v>
          </cell>
          <cell r="AE4232">
            <v>2</v>
          </cell>
          <cell r="AF4232" t="str">
            <v>2</v>
          </cell>
          <cell r="AG4232">
            <v>41213</v>
          </cell>
          <cell r="AH4232">
            <v>238098</v>
          </cell>
        </row>
        <row r="4233">
          <cell r="A4233" t="str">
            <v>CD00031</v>
          </cell>
          <cell r="B4233">
            <v>5310</v>
          </cell>
          <cell r="D4233" t="str">
            <v>Spectacle Hill Rd., Bolton 318W3 Vo</v>
          </cell>
          <cell r="E4233" t="str">
            <v>P_Electric Distribution Line MA</v>
          </cell>
          <cell r="G4233" t="str">
            <v>49</v>
          </cell>
          <cell r="H4233" t="str">
            <v>NONE</v>
          </cell>
          <cell r="I4233" t="str">
            <v>MOKEY, MICHAEL</v>
          </cell>
          <cell r="J4233" t="str">
            <v>Statutory/Regulatory</v>
          </cell>
          <cell r="K4233" t="str">
            <v>D_Non-REP LINE OTHER</v>
          </cell>
          <cell r="L4233" t="str">
            <v>New Business - Residential</v>
          </cell>
          <cell r="M4233" t="str">
            <v>Specific</v>
          </cell>
          <cell r="O4233" t="str">
            <v>open</v>
          </cell>
          <cell r="P4233">
            <v>9328</v>
          </cell>
          <cell r="Q4233" t="str">
            <v>CD0031</v>
          </cell>
          <cell r="R4233">
            <v>40418</v>
          </cell>
          <cell r="S4233" t="str">
            <v>pwrbtch</v>
          </cell>
          <cell r="U4233" t="str">
            <v>Due to a new URD, convert Spectacle Hill  Rd., Bolton to 7.97kV and connect to Century Mill Rd.</v>
          </cell>
          <cell r="V4233" t="str">
            <v xml:space="preserve">  </v>
          </cell>
          <cell r="W4233" t="str">
            <v xml:space="preserve">  </v>
          </cell>
          <cell r="X4233" t="str">
            <v>Div Ops-NE Electric</v>
          </cell>
          <cell r="Y4233" t="str">
            <v>75005310E</v>
          </cell>
          <cell r="Z4233" t="str">
            <v>MAE1000 - MA Electric Distribution PC</v>
          </cell>
          <cell r="AA4233" t="str">
            <v>NONE</v>
          </cell>
          <cell r="AB4233" t="str">
            <v>MASS PLANT - MA 5310 - MAE1000</v>
          </cell>
          <cell r="AC4233" t="str">
            <v>A0 C0 X0</v>
          </cell>
          <cell r="AE4233">
            <v>2</v>
          </cell>
          <cell r="AF4233" t="str">
            <v>2</v>
          </cell>
          <cell r="AG4233">
            <v>41213</v>
          </cell>
          <cell r="AH4233">
            <v>131500</v>
          </cell>
        </row>
        <row r="4234">
          <cell r="A4234" t="str">
            <v>CD00036</v>
          </cell>
          <cell r="B4234">
            <v>5310</v>
          </cell>
          <cell r="D4234" t="str">
            <v>Southbridge Industrial Park Line Ex</v>
          </cell>
          <cell r="E4234" t="str">
            <v>P_Electric Distribution Line MA</v>
          </cell>
          <cell r="G4234" t="str">
            <v>49</v>
          </cell>
          <cell r="H4234" t="str">
            <v>15</v>
          </cell>
          <cell r="I4234" t="str">
            <v>MOAR, KATHLEEN</v>
          </cell>
          <cell r="J4234" t="str">
            <v>Statutory/Regulatory</v>
          </cell>
          <cell r="K4234" t="str">
            <v>D_Non-REP LINE OTHER</v>
          </cell>
          <cell r="L4234" t="str">
            <v>New Business - Commercial</v>
          </cell>
          <cell r="M4234" t="str">
            <v>Specific</v>
          </cell>
          <cell r="O4234" t="str">
            <v>open</v>
          </cell>
          <cell r="P4234">
            <v>9064</v>
          </cell>
          <cell r="Q4234" t="str">
            <v>CD0036</v>
          </cell>
          <cell r="R4234">
            <v>40435</v>
          </cell>
          <cell r="S4234" t="str">
            <v>pwrbtch</v>
          </cell>
          <cell r="U4234" t="str">
            <v>Install approximately 5,000ft, 3 phase-477 bare OH and 300' 3 phase 500 kcmil Cu UG line extension</v>
          </cell>
          <cell r="V4234" t="str">
            <v xml:space="preserve">  </v>
          </cell>
          <cell r="W4234" t="str">
            <v xml:space="preserve">  </v>
          </cell>
          <cell r="X4234" t="str">
            <v>Div Ops-NE Electric</v>
          </cell>
          <cell r="Y4234" t="str">
            <v>75005310E</v>
          </cell>
          <cell r="Z4234" t="str">
            <v>MAE1000 - MA Electric Distribution PC</v>
          </cell>
          <cell r="AA4234" t="str">
            <v>NONE</v>
          </cell>
          <cell r="AB4234" t="str">
            <v>MASS PLANT - MA 5310 - MAE1000</v>
          </cell>
          <cell r="AC4234" t="str">
            <v>A0 C0 X0</v>
          </cell>
          <cell r="AE4234">
            <v>2</v>
          </cell>
          <cell r="AF4234" t="str">
            <v>2</v>
          </cell>
          <cell r="AG4234">
            <v>41213</v>
          </cell>
          <cell r="AH4234">
            <v>15000</v>
          </cell>
        </row>
        <row r="4235">
          <cell r="A4235" t="str">
            <v>CD00040</v>
          </cell>
          <cell r="B4235">
            <v>5310</v>
          </cell>
          <cell r="D4235" t="str">
            <v>DOT-MHD#604538 River Road in Tewksb</v>
          </cell>
          <cell r="E4235" t="str">
            <v>P_Electric Distribution Line MA</v>
          </cell>
          <cell r="G4235" t="str">
            <v>49</v>
          </cell>
          <cell r="H4235" t="str">
            <v>15</v>
          </cell>
          <cell r="I4235" t="str">
            <v>WYMAN, ANNE</v>
          </cell>
          <cell r="J4235" t="str">
            <v>Statutory/Regulatory</v>
          </cell>
          <cell r="K4235" t="str">
            <v>D_Non-REP LINE OTHER</v>
          </cell>
          <cell r="L4235" t="str">
            <v>Public Requirements</v>
          </cell>
          <cell r="M4235" t="str">
            <v>Specific</v>
          </cell>
          <cell r="O4235" t="str">
            <v>open</v>
          </cell>
          <cell r="P4235">
            <v>9063</v>
          </cell>
          <cell r="Q4235" t="str">
            <v>CD0040</v>
          </cell>
          <cell r="R4235">
            <v>40435</v>
          </cell>
          <cell r="S4235" t="str">
            <v>pwrbtch</v>
          </cell>
          <cell r="U4235" t="str">
            <v xml:space="preserve">DOT-MHD#604538 River Road in Tewksbury. This is a non-reimbursable project._x000D_
</v>
          </cell>
          <cell r="V4235" t="str">
            <v>Re-Sanction from $448,941 to $543,941 per Will Kern. Form attached see Justification Tab for details</v>
          </cell>
          <cell r="W4235" t="str">
            <v xml:space="preserve">  </v>
          </cell>
          <cell r="X4235" t="str">
            <v>Div Ops-NE Electric</v>
          </cell>
          <cell r="Y4235" t="str">
            <v>75005310E</v>
          </cell>
          <cell r="Z4235" t="str">
            <v>MAE1000 - MA Electric Distribution PC</v>
          </cell>
          <cell r="AA4235" t="str">
            <v>NONE</v>
          </cell>
          <cell r="AB4235" t="str">
            <v>MASS PLANT - MA 5310 - MAE1000</v>
          </cell>
          <cell r="AC4235" t="str">
            <v>A1 C0 X0</v>
          </cell>
          <cell r="AE4235">
            <v>4</v>
          </cell>
          <cell r="AF4235" t="str">
            <v>4</v>
          </cell>
          <cell r="AG4235">
            <v>41376</v>
          </cell>
          <cell r="AH4235">
            <v>543941</v>
          </cell>
        </row>
        <row r="4236">
          <cell r="A4236" t="str">
            <v>CD00043</v>
          </cell>
          <cell r="B4236">
            <v>5310</v>
          </cell>
          <cell r="C4236" t="str">
            <v>Massachusetts - West</v>
          </cell>
          <cell r="D4236" t="str">
            <v>IRURD Redwood Hills Worcester</v>
          </cell>
          <cell r="E4236" t="str">
            <v>P_Electric Distribution Line MA</v>
          </cell>
          <cell r="G4236" t="str">
            <v>36</v>
          </cell>
          <cell r="H4236" t="str">
            <v>20</v>
          </cell>
          <cell r="I4236" t="str">
            <v>RICHARD, JOHN</v>
          </cell>
          <cell r="J4236" t="str">
            <v>Asset Condition</v>
          </cell>
          <cell r="K4236" t="str">
            <v>D_Non-REP LINE OTHER</v>
          </cell>
          <cell r="L4236" t="str">
            <v>Asset Replacement</v>
          </cell>
          <cell r="M4236" t="str">
            <v>Specific</v>
          </cell>
          <cell r="O4236" t="str">
            <v>open</v>
          </cell>
          <cell r="P4236">
            <v>9450</v>
          </cell>
          <cell r="Q4236" t="str">
            <v>CD0043</v>
          </cell>
          <cell r="R4236">
            <v>40440</v>
          </cell>
          <cell r="S4236" t="str">
            <v>pwrbtch</v>
          </cell>
          <cell r="U4236" t="str">
            <v>Replace 1750' of URD cable in the Redwood Hills URD, Worcester MA.  P74&amp;75 Sunderland Rd., Worcester, 27W5.  URD 9207-1006.  1974 Vintage.</v>
          </cell>
          <cell r="V4236" t="str">
            <v xml:space="preserve">  </v>
          </cell>
          <cell r="W4236" t="str">
            <v xml:space="preserve">  </v>
          </cell>
          <cell r="X4236" t="str">
            <v>Div Ops-NE Electric</v>
          </cell>
          <cell r="Y4236" t="str">
            <v>75005310E</v>
          </cell>
          <cell r="Z4236" t="str">
            <v>MAE1000 - MA Electric Distribution PC</v>
          </cell>
          <cell r="AA4236" t="str">
            <v>NONE</v>
          </cell>
          <cell r="AB4236" t="str">
            <v>MASS PLANT - MA 5310 - MAE1000</v>
          </cell>
          <cell r="AC4236" t="str">
            <v>A1 C0 X0</v>
          </cell>
          <cell r="AE4236">
            <v>2</v>
          </cell>
          <cell r="AF4236" t="str">
            <v>2</v>
          </cell>
          <cell r="AG4236">
            <v>41213</v>
          </cell>
          <cell r="AH4236">
            <v>400000</v>
          </cell>
        </row>
        <row r="4237">
          <cell r="A4237" t="str">
            <v>CD00046</v>
          </cell>
          <cell r="B4237">
            <v>5310</v>
          </cell>
          <cell r="D4237" t="str">
            <v>Raleigh Tavern Ln URD</v>
          </cell>
          <cell r="E4237" t="str">
            <v>P_Electric Distribution Line MA</v>
          </cell>
          <cell r="G4237" t="str">
            <v>49</v>
          </cell>
          <cell r="H4237" t="str">
            <v>15</v>
          </cell>
          <cell r="I4237" t="str">
            <v>KERN, WILLIAM</v>
          </cell>
          <cell r="J4237" t="str">
            <v>Asset Condition</v>
          </cell>
          <cell r="K4237" t="str">
            <v>D_Non-REP LINE OTHER</v>
          </cell>
          <cell r="L4237" t="str">
            <v>Asset Replacement</v>
          </cell>
          <cell r="M4237" t="str">
            <v>Specific</v>
          </cell>
          <cell r="O4237" t="str">
            <v>Closed</v>
          </cell>
          <cell r="P4237">
            <v>9419</v>
          </cell>
          <cell r="Q4237" t="str">
            <v>CD0046</v>
          </cell>
          <cell r="R4237">
            <v>40440</v>
          </cell>
          <cell r="S4237" t="str">
            <v>pwrbtch</v>
          </cell>
          <cell r="U4237" t="str">
            <v>Install 2000' of 2-3" PVC concrete encased conduit.  Install 2000' of #2-1/C SAL EPR. Replace one pad mounted transformer.</v>
          </cell>
          <cell r="V4237" t="str">
            <v xml:space="preserve">  </v>
          </cell>
          <cell r="W4237" t="str">
            <v xml:space="preserve">  </v>
          </cell>
          <cell r="X4237" t="str">
            <v>Div Ops-NE Electric</v>
          </cell>
          <cell r="Y4237" t="str">
            <v>75005310E</v>
          </cell>
          <cell r="Z4237" t="str">
            <v>MAE1000 - MA Electric Distribution PC</v>
          </cell>
          <cell r="AA4237" t="str">
            <v>NONE</v>
          </cell>
          <cell r="AB4237" t="str">
            <v>MASS PLANT - MA 5310 - MAE1000</v>
          </cell>
          <cell r="AE4237">
            <v>2</v>
          </cell>
          <cell r="AF4237" t="str">
            <v>2</v>
          </cell>
          <cell r="AG4237">
            <v>41213</v>
          </cell>
          <cell r="AH4237">
            <v>220000</v>
          </cell>
          <cell r="AI4237">
            <v>0</v>
          </cell>
          <cell r="AJ4237">
            <v>0</v>
          </cell>
          <cell r="AK4237">
            <v>1</v>
          </cell>
          <cell r="AL4237">
            <v>0</v>
          </cell>
          <cell r="AM4237">
            <v>1</v>
          </cell>
          <cell r="AN4237">
            <v>1</v>
          </cell>
        </row>
        <row r="4238">
          <cell r="A4238" t="str">
            <v>CD00048</v>
          </cell>
          <cell r="B4238">
            <v>5310</v>
          </cell>
          <cell r="D4238" t="str">
            <v>DOT-MHD#602759 Rte 152 in Attleboro</v>
          </cell>
          <cell r="E4238" t="str">
            <v>P_Electric Distribution Line MA</v>
          </cell>
          <cell r="G4238" t="str">
            <v>49</v>
          </cell>
          <cell r="H4238" t="str">
            <v>15</v>
          </cell>
          <cell r="I4238" t="str">
            <v>OSIMBONI, AYO</v>
          </cell>
          <cell r="J4238" t="str">
            <v>Statutory/Regulatory</v>
          </cell>
          <cell r="K4238" t="str">
            <v>D_Non-REP LINE OTHER</v>
          </cell>
          <cell r="L4238" t="str">
            <v>Public Requirements</v>
          </cell>
          <cell r="M4238" t="str">
            <v>Specific</v>
          </cell>
          <cell r="O4238" t="str">
            <v>Closed</v>
          </cell>
          <cell r="P4238">
            <v>9457</v>
          </cell>
          <cell r="Q4238" t="str">
            <v>CD0048</v>
          </cell>
          <cell r="R4238">
            <v>40448</v>
          </cell>
          <cell r="S4238" t="str">
            <v>pwrbtch</v>
          </cell>
          <cell r="U4238" t="str">
            <v>DOT-MHD#602759 Rte 152 Main Street in Attleboro Mass. The project impacts 4152 feet of 336 spacer (appr 28 sect). National Grid will be relocating and replacing 35 poles, installing 2 new poles 12 anchors. Relocating 1 load breaker, c</v>
          </cell>
          <cell r="V4238" t="str">
            <v xml:space="preserve">  </v>
          </cell>
          <cell r="W4238" t="str">
            <v xml:space="preserve">  </v>
          </cell>
          <cell r="X4238" t="str">
            <v>Div Ops-NE Electric</v>
          </cell>
          <cell r="Y4238" t="str">
            <v>75005310E</v>
          </cell>
          <cell r="Z4238" t="str">
            <v>MAE1000 - MA Electric Distribution PC</v>
          </cell>
          <cell r="AA4238" t="str">
            <v>NONE</v>
          </cell>
          <cell r="AB4238" t="str">
            <v>MASS PLANT - MA 5310 - MAE1000</v>
          </cell>
          <cell r="AE4238">
            <v>2</v>
          </cell>
          <cell r="AF4238" t="str">
            <v>2</v>
          </cell>
          <cell r="AG4238">
            <v>41213</v>
          </cell>
          <cell r="AH4238">
            <v>395000</v>
          </cell>
          <cell r="AI4238">
            <v>0</v>
          </cell>
          <cell r="AJ4238">
            <v>0</v>
          </cell>
          <cell r="AK4238">
            <v>0</v>
          </cell>
          <cell r="AL4238">
            <v>0</v>
          </cell>
          <cell r="AM4238">
            <v>1</v>
          </cell>
          <cell r="AN4238">
            <v>1</v>
          </cell>
        </row>
        <row r="4239">
          <cell r="A4239" t="str">
            <v>CD00052</v>
          </cell>
          <cell r="B4239">
            <v>5310</v>
          </cell>
          <cell r="D4239" t="str">
            <v>DOT-MHD#5300 Elm/Center over Taunto</v>
          </cell>
          <cell r="E4239" t="str">
            <v>P_Electric Distribution Line MA</v>
          </cell>
          <cell r="G4239" t="str">
            <v>49</v>
          </cell>
          <cell r="H4239" t="str">
            <v>13</v>
          </cell>
          <cell r="I4239" t="str">
            <v>CAPOBIANCO, THOMAS</v>
          </cell>
          <cell r="J4239" t="str">
            <v>Statutory/Regulatory</v>
          </cell>
          <cell r="K4239" t="str">
            <v>D_Non-REP LINE OTHER</v>
          </cell>
          <cell r="L4239" t="str">
            <v>Public Requirements</v>
          </cell>
          <cell r="M4239" t="str">
            <v>Specific</v>
          </cell>
          <cell r="O4239" t="str">
            <v>open</v>
          </cell>
          <cell r="P4239">
            <v>9701</v>
          </cell>
          <cell r="Q4239" t="str">
            <v>CD0052</v>
          </cell>
          <cell r="R4239">
            <v>40450</v>
          </cell>
          <cell r="S4239" t="str">
            <v>pwrbtch</v>
          </cell>
          <cell r="U4239" t="str">
            <v>DOT-MHD#5300 Elm/Center over Taunton River in Dighton Mass: Preliminary engineering to determine the scope of work, attend meetings and begin the design.</v>
          </cell>
          <cell r="V4239" t="str">
            <v xml:space="preserve">  </v>
          </cell>
          <cell r="W4239" t="str">
            <v xml:space="preserve">  </v>
          </cell>
          <cell r="X4239" t="str">
            <v>Div Ops-NE Electric</v>
          </cell>
          <cell r="Y4239" t="str">
            <v>75005310E</v>
          </cell>
          <cell r="Z4239" t="str">
            <v>MAE1000 - MA Electric Distribution PC</v>
          </cell>
          <cell r="AA4239" t="str">
            <v>NONE</v>
          </cell>
          <cell r="AB4239" t="str">
            <v>MASS PLANT - MA 5310 - MAE1000</v>
          </cell>
          <cell r="AC4239" t="str">
            <v>A0 C1 X0</v>
          </cell>
          <cell r="AE4239">
            <v>2</v>
          </cell>
          <cell r="AF4239" t="str">
            <v>2</v>
          </cell>
          <cell r="AG4239">
            <v>41213</v>
          </cell>
          <cell r="AH4239">
            <v>15000</v>
          </cell>
        </row>
        <row r="4240">
          <cell r="A4240" t="str">
            <v>CD00053</v>
          </cell>
          <cell r="B4240">
            <v>5310</v>
          </cell>
          <cell r="C4240" t="str">
            <v>Massachusetts - West</v>
          </cell>
          <cell r="D4240" t="str">
            <v>DOT-MHD#61301 Main Street over Merr</v>
          </cell>
          <cell r="E4240" t="str">
            <v>P_Electric Distribution Line MA</v>
          </cell>
          <cell r="G4240" t="str">
            <v>49</v>
          </cell>
          <cell r="H4240" t="str">
            <v>12</v>
          </cell>
          <cell r="I4240" t="str">
            <v>KERN, WILLIAM</v>
          </cell>
          <cell r="J4240" t="str">
            <v>Statutory/Regulatory</v>
          </cell>
          <cell r="K4240" t="str">
            <v>D_Non-REP LINE OTHER</v>
          </cell>
          <cell r="L4240" t="str">
            <v>Public Requirements</v>
          </cell>
          <cell r="M4240" t="str">
            <v>Specific</v>
          </cell>
          <cell r="O4240" t="str">
            <v>cancelled</v>
          </cell>
          <cell r="P4240">
            <v>9699</v>
          </cell>
          <cell r="Q4240" t="str">
            <v>CD0053</v>
          </cell>
          <cell r="R4240">
            <v>40450</v>
          </cell>
          <cell r="S4240" t="str">
            <v>pwrbtch</v>
          </cell>
          <cell r="U4240" t="str">
            <v>DOT-MHD#61301 Main Street over Merrimack River in Haverhill: Preliminary engineering to determine the scope of work, attend meetings and begin the design.</v>
          </cell>
          <cell r="V4240" t="str">
            <v xml:space="preserve">  </v>
          </cell>
          <cell r="W4240" t="str">
            <v xml:space="preserve">  </v>
          </cell>
          <cell r="X4240" t="str">
            <v>Div Ops-NE Electric</v>
          </cell>
          <cell r="Y4240" t="str">
            <v>75005310E</v>
          </cell>
          <cell r="Z4240" t="str">
            <v>MAE1000 - MA Electric Distribution PC</v>
          </cell>
          <cell r="AA4240" t="str">
            <v>NONE</v>
          </cell>
          <cell r="AB4240" t="str">
            <v>MASS PLANT - MA 5310 - MAE1000</v>
          </cell>
          <cell r="AE4240">
            <v>2</v>
          </cell>
          <cell r="AF4240" t="str">
            <v>2</v>
          </cell>
          <cell r="AG4240">
            <v>41213</v>
          </cell>
          <cell r="AH4240">
            <v>15000</v>
          </cell>
          <cell r="AK4240">
            <v>41052</v>
          </cell>
        </row>
        <row r="4241">
          <cell r="A4241" t="str">
            <v>CD00057</v>
          </cell>
          <cell r="B4241">
            <v>5310</v>
          </cell>
          <cell r="C4241" t="str">
            <v>Distribution - NE South</v>
          </cell>
          <cell r="D4241" t="str">
            <v>DOTR-MHD#603793 Hopkinton Bridge R</v>
          </cell>
          <cell r="E4241" t="str">
            <v>P_Electric Distribution Line MA</v>
          </cell>
          <cell r="G4241" t="str">
            <v>49</v>
          </cell>
          <cell r="H4241" t="str">
            <v>15</v>
          </cell>
          <cell r="I4241" t="str">
            <v>WYMAN, ANNE</v>
          </cell>
          <cell r="J4241" t="str">
            <v>Statutory/Regulatory</v>
          </cell>
          <cell r="K4241" t="str">
            <v>D_Non-REP LINE OTHER</v>
          </cell>
          <cell r="L4241" t="str">
            <v>Public Requirements</v>
          </cell>
          <cell r="M4241" t="str">
            <v>Specific</v>
          </cell>
          <cell r="O4241" t="str">
            <v>open</v>
          </cell>
          <cell r="P4241">
            <v>9464</v>
          </cell>
          <cell r="Q4241" t="str">
            <v>CD0057</v>
          </cell>
          <cell r="R4241">
            <v>40455</v>
          </cell>
          <cell r="S4241" t="str">
            <v>pwrbtch</v>
          </cell>
          <cell r="U4241" t="str">
            <v>DOTR-MHD#603793 Hopkinton Bridge Replacement in Southborough</v>
          </cell>
          <cell r="V4241" t="str">
            <v xml:space="preserve">  </v>
          </cell>
          <cell r="W4241" t="str">
            <v xml:space="preserve">  </v>
          </cell>
          <cell r="X4241" t="str">
            <v>Div Ops-NE Electric</v>
          </cell>
          <cell r="Y4241" t="str">
            <v>75005310E</v>
          </cell>
          <cell r="Z4241" t="str">
            <v>MAE1000 - MA Electric Distribution PC</v>
          </cell>
          <cell r="AA4241" t="str">
            <v>NONE</v>
          </cell>
          <cell r="AB4241" t="str">
            <v>MASS PLANT - MA 5310 - MAE1000</v>
          </cell>
          <cell r="AC4241" t="str">
            <v>A0 C0 X0</v>
          </cell>
          <cell r="AE4241">
            <v>2</v>
          </cell>
          <cell r="AF4241" t="str">
            <v>2</v>
          </cell>
          <cell r="AG4241">
            <v>41213</v>
          </cell>
          <cell r="AH4241">
            <v>30000</v>
          </cell>
        </row>
        <row r="4242">
          <cell r="A4242" t="str">
            <v>CD00058</v>
          </cell>
          <cell r="B4242">
            <v>5310</v>
          </cell>
          <cell r="D4242" t="str">
            <v>DOT-MHD#606255 I-93 Seven Bridges</v>
          </cell>
          <cell r="E4242" t="str">
            <v>P_Electric Distribution Line MA</v>
          </cell>
          <cell r="G4242" t="str">
            <v>49</v>
          </cell>
          <cell r="H4242" t="str">
            <v>15</v>
          </cell>
          <cell r="I4242" t="str">
            <v>OSIMBONI, AYO</v>
          </cell>
          <cell r="J4242" t="str">
            <v>Statutory/Regulatory</v>
          </cell>
          <cell r="K4242" t="str">
            <v>D_Non-REP LINE OTHER</v>
          </cell>
          <cell r="L4242" t="str">
            <v>Public Requirements</v>
          </cell>
          <cell r="M4242" t="str">
            <v>Specific</v>
          </cell>
          <cell r="O4242" t="str">
            <v>Closed</v>
          </cell>
          <cell r="P4242">
            <v>9460</v>
          </cell>
          <cell r="Q4242" t="str">
            <v>CD0058</v>
          </cell>
          <cell r="R4242">
            <v>40455</v>
          </cell>
          <cell r="S4242" t="str">
            <v>pwrbtch</v>
          </cell>
          <cell r="U4242" t="str">
            <v>DOT-MHD#606255 I-93 Seven Bridges in Medford._x000D_
Preliminary engineering to detremine the scope of work and attend the meetings with the DOT</v>
          </cell>
          <cell r="V4242" t="str">
            <v xml:space="preserve">  </v>
          </cell>
          <cell r="W4242" t="str">
            <v xml:space="preserve">  </v>
          </cell>
          <cell r="X4242" t="str">
            <v>Div Ops-NE Electric</v>
          </cell>
          <cell r="Y4242" t="str">
            <v>75005310E</v>
          </cell>
          <cell r="Z4242" t="str">
            <v>MAE1000 - MA Electric Distribution PC</v>
          </cell>
          <cell r="AA4242" t="str">
            <v>NONE</v>
          </cell>
          <cell r="AB4242" t="str">
            <v>MASS PLANT - MA 5310 - MAE1000</v>
          </cell>
          <cell r="AE4242">
            <v>2</v>
          </cell>
          <cell r="AF4242" t="str">
            <v>2</v>
          </cell>
          <cell r="AG4242">
            <v>41213</v>
          </cell>
          <cell r="AH4242">
            <v>590000</v>
          </cell>
          <cell r="AI4242">
            <v>0</v>
          </cell>
          <cell r="AJ4242">
            <v>0</v>
          </cell>
          <cell r="AK4242">
            <v>0</v>
          </cell>
          <cell r="AL4242">
            <v>1</v>
          </cell>
          <cell r="AM4242">
            <v>0</v>
          </cell>
          <cell r="AN4242">
            <v>1</v>
          </cell>
        </row>
        <row r="4243">
          <cell r="A4243" t="str">
            <v>CD00059</v>
          </cell>
          <cell r="B4243">
            <v>5310</v>
          </cell>
          <cell r="D4243" t="str">
            <v>Charlemont 1019W1 recloser for Berk</v>
          </cell>
          <cell r="E4243" t="str">
            <v>P_Electric Distribution Line MA</v>
          </cell>
          <cell r="G4243" t="str">
            <v>49</v>
          </cell>
          <cell r="H4243" t="str">
            <v>NONE</v>
          </cell>
          <cell r="I4243" t="str">
            <v>CLEARY, JAMES</v>
          </cell>
          <cell r="J4243" t="str">
            <v>Statutory/Regulatory</v>
          </cell>
          <cell r="K4243" t="str">
            <v>D_Non-REP LINE OTHER</v>
          </cell>
          <cell r="L4243" t="str">
            <v>Distributed Generation</v>
          </cell>
          <cell r="M4243" t="str">
            <v>Specific</v>
          </cell>
          <cell r="O4243" t="str">
            <v>Closed</v>
          </cell>
          <cell r="P4243">
            <v>9778</v>
          </cell>
          <cell r="Q4243" t="str">
            <v>CD0059</v>
          </cell>
          <cell r="R4243">
            <v>40455</v>
          </cell>
          <cell r="S4243" t="str">
            <v>pwrbtch</v>
          </cell>
          <cell r="U4243" t="str">
            <v>install recloser for new 900 kW wind turbine generator at Berkshire east ski area</v>
          </cell>
          <cell r="V4243" t="str">
            <v xml:space="preserve">  </v>
          </cell>
          <cell r="W4243" t="str">
            <v>RECLOSER AHEAD OF PRIMARY METERING AT BERKSHITRE EAST SKI AREA ..  BEING INSTALLED AS PART OF THE WIND TURBINE GENERATOR INTERCONNECT ON THE 1019W1</v>
          </cell>
          <cell r="X4243" t="str">
            <v>Div Ops-NE Electric</v>
          </cell>
          <cell r="Y4243" t="str">
            <v>75005310E</v>
          </cell>
          <cell r="Z4243" t="str">
            <v>MAE1000 - MA Electric Distribution PC</v>
          </cell>
          <cell r="AA4243" t="str">
            <v>NONE</v>
          </cell>
          <cell r="AB4243" t="str">
            <v>MASS PLANT - MA 5310 - MAE1000</v>
          </cell>
          <cell r="AE4243">
            <v>2</v>
          </cell>
          <cell r="AF4243" t="str">
            <v>2</v>
          </cell>
          <cell r="AG4243">
            <v>41213</v>
          </cell>
          <cell r="AH4243">
            <v>55000</v>
          </cell>
          <cell r="AI4243">
            <v>1</v>
          </cell>
          <cell r="AJ4243">
            <v>1</v>
          </cell>
          <cell r="AK4243">
            <v>1</v>
          </cell>
          <cell r="AL4243">
            <v>0</v>
          </cell>
          <cell r="AM4243">
            <v>1</v>
          </cell>
          <cell r="AN4243">
            <v>1</v>
          </cell>
        </row>
        <row r="4244">
          <cell r="A4244" t="str">
            <v>CD00060</v>
          </cell>
          <cell r="B4244">
            <v>5310</v>
          </cell>
          <cell r="D4244" t="str">
            <v>DOTR-MHD601513 Walnut Street in Sau</v>
          </cell>
          <cell r="E4244" t="str">
            <v>P_Electric Distribution Line MA</v>
          </cell>
          <cell r="G4244" t="str">
            <v>49</v>
          </cell>
          <cell r="H4244" t="str">
            <v>15</v>
          </cell>
          <cell r="I4244" t="str">
            <v>WYMAN, ANNE</v>
          </cell>
          <cell r="J4244" t="str">
            <v>Statutory/Regulatory</v>
          </cell>
          <cell r="K4244" t="str">
            <v>D_Non-REP LINE OTHER</v>
          </cell>
          <cell r="L4244" t="str">
            <v>Public Requirements</v>
          </cell>
          <cell r="M4244" t="str">
            <v>Specific</v>
          </cell>
          <cell r="O4244" t="str">
            <v>open</v>
          </cell>
          <cell r="P4244">
            <v>9463</v>
          </cell>
          <cell r="Q4244" t="str">
            <v>CD0060</v>
          </cell>
          <cell r="R4244">
            <v>40455</v>
          </cell>
          <cell r="S4244" t="str">
            <v>pwrbtch</v>
          </cell>
          <cell r="U4244" t="str">
            <v>DOTR-MHD#601513 Walnut Street in Saugus_x000D_
Preliminary engineering to determine the scope of work.</v>
          </cell>
          <cell r="V4244" t="str">
            <v xml:space="preserve">  </v>
          </cell>
          <cell r="W4244" t="str">
            <v xml:space="preserve">  </v>
          </cell>
          <cell r="X4244" t="str">
            <v>Div Ops-NE Electric</v>
          </cell>
          <cell r="Y4244" t="str">
            <v>75005310E</v>
          </cell>
          <cell r="Z4244" t="str">
            <v>MAE1000 - MA Electric Distribution PC</v>
          </cell>
          <cell r="AA4244" t="str">
            <v>NONE</v>
          </cell>
          <cell r="AB4244" t="str">
            <v>MASS PLANT - MA 5310 - MAE1000</v>
          </cell>
          <cell r="AC4244" t="str">
            <v>A1 C0 X0</v>
          </cell>
          <cell r="AE4244">
            <v>2</v>
          </cell>
          <cell r="AF4244" t="str">
            <v>2</v>
          </cell>
          <cell r="AG4244">
            <v>41213</v>
          </cell>
          <cell r="AH4244">
            <v>30000</v>
          </cell>
        </row>
        <row r="4245">
          <cell r="A4245" t="str">
            <v>CD00061</v>
          </cell>
          <cell r="B4245">
            <v>5310</v>
          </cell>
          <cell r="C4245" t="str">
            <v>Distribution - NE South</v>
          </cell>
          <cell r="D4245" t="str">
            <v>DOT-MHD#604115 Rt 20 Northboro Mas</v>
          </cell>
          <cell r="E4245" t="str">
            <v>P_Electric Distribution Line MA</v>
          </cell>
          <cell r="G4245" t="str">
            <v>49</v>
          </cell>
          <cell r="H4245" t="str">
            <v>24</v>
          </cell>
          <cell r="I4245" t="str">
            <v>WYMAN, ANNE</v>
          </cell>
          <cell r="J4245" t="str">
            <v>Statutory/Regulatory</v>
          </cell>
          <cell r="K4245" t="str">
            <v>D_Non-REP LINE OTHER</v>
          </cell>
          <cell r="L4245" t="str">
            <v>Public Requirements</v>
          </cell>
          <cell r="M4245" t="str">
            <v>Specific</v>
          </cell>
          <cell r="O4245" t="str">
            <v>open</v>
          </cell>
          <cell r="P4245">
            <v>9458</v>
          </cell>
          <cell r="Q4245" t="str">
            <v>CD0061</v>
          </cell>
          <cell r="R4245">
            <v>40455</v>
          </cell>
          <cell r="S4245" t="str">
            <v>pwrbtch</v>
          </cell>
          <cell r="U4245" t="str">
            <v>DOT-MHD#604115 Rte 20 Northboro Mass_x000D_
Preliminary engineering to determine the scope of work</v>
          </cell>
          <cell r="V4245" t="str">
            <v xml:space="preserve">  </v>
          </cell>
          <cell r="W4245" t="str">
            <v xml:space="preserve">  </v>
          </cell>
          <cell r="X4245" t="str">
            <v>Div Ops-NE Electric</v>
          </cell>
          <cell r="Y4245" t="str">
            <v>75005310E</v>
          </cell>
          <cell r="Z4245" t="str">
            <v>MAE1000 - MA Electric Distribution PC</v>
          </cell>
          <cell r="AA4245" t="str">
            <v>NONE</v>
          </cell>
          <cell r="AB4245" t="str">
            <v>MASS PLANT - MA 5310 - MAE1000</v>
          </cell>
          <cell r="AC4245" t="str">
            <v>A0 C1 X0</v>
          </cell>
          <cell r="AE4245">
            <v>2</v>
          </cell>
          <cell r="AF4245" t="str">
            <v>2</v>
          </cell>
          <cell r="AG4245">
            <v>41213</v>
          </cell>
          <cell r="AH4245">
            <v>495000</v>
          </cell>
        </row>
        <row r="4246">
          <cell r="A4246" t="str">
            <v>CD00062</v>
          </cell>
          <cell r="B4246">
            <v>5310</v>
          </cell>
          <cell r="D4246" t="str">
            <v>N_Chelmsford 2387 line 4 MW PV West</v>
          </cell>
          <cell r="E4246" t="str">
            <v>P_Electric Distribution Sub MA</v>
          </cell>
          <cell r="G4246" t="str">
            <v>49</v>
          </cell>
          <cell r="H4246" t="str">
            <v>NONE</v>
          </cell>
          <cell r="I4246" t="str">
            <v>REIS, NICHOLAS</v>
          </cell>
          <cell r="J4246" t="str">
            <v>Statutory/Regulatory</v>
          </cell>
          <cell r="K4246" t="str">
            <v>D_Non-REP SUB OTHER</v>
          </cell>
          <cell r="L4246" t="str">
            <v>New Business - Commercial</v>
          </cell>
          <cell r="M4246" t="str">
            <v>Specific</v>
          </cell>
          <cell r="O4246" t="str">
            <v>open</v>
          </cell>
          <cell r="P4246">
            <v>9673</v>
          </cell>
          <cell r="Q4246" t="str">
            <v>CD0062</v>
          </cell>
          <cell r="R4246">
            <v>40454</v>
          </cell>
          <cell r="S4246" t="str">
            <v>pwrbtch</v>
          </cell>
          <cell r="U4246" t="str">
            <v>Install bi-directional metering at N. Chelmsford substation on 2387 line to accommodate 4 MW inverter.</v>
          </cell>
          <cell r="V4246" t="str">
            <v xml:space="preserve">  </v>
          </cell>
          <cell r="W4246" t="str">
            <v xml:space="preserve">  </v>
          </cell>
          <cell r="X4246" t="str">
            <v>Div Ops-NE Electric</v>
          </cell>
          <cell r="Y4246" t="str">
            <v>75005310E</v>
          </cell>
          <cell r="Z4246" t="str">
            <v>MAE1000 - MA Electric Distribution PC</v>
          </cell>
          <cell r="AA4246" t="str">
            <v>NONE</v>
          </cell>
          <cell r="AB4246" t="str">
            <v>SUB #2 NORTH CHELMSFORD - QUIGLEY A</v>
          </cell>
          <cell r="AC4246" t="str">
            <v>A2 C0 X0</v>
          </cell>
          <cell r="AE4246">
            <v>2</v>
          </cell>
          <cell r="AF4246" t="str">
            <v>2</v>
          </cell>
          <cell r="AG4246">
            <v>41213</v>
          </cell>
          <cell r="AH4246">
            <v>50000</v>
          </cell>
        </row>
        <row r="4247">
          <cell r="A4247" t="str">
            <v>CD00066</v>
          </cell>
          <cell r="B4247">
            <v>5310</v>
          </cell>
          <cell r="D4247" t="str">
            <v>W_Amesbury 2377 line 6MW PV Salisbu</v>
          </cell>
          <cell r="E4247" t="str">
            <v>P_Electric Distribution Sub MA</v>
          </cell>
          <cell r="G4247" t="str">
            <v>49</v>
          </cell>
          <cell r="H4247" t="str">
            <v>NONE</v>
          </cell>
          <cell r="I4247" t="str">
            <v>REIS, NICHOLAS</v>
          </cell>
          <cell r="J4247" t="str">
            <v>Statutory/Regulatory</v>
          </cell>
          <cell r="K4247" t="str">
            <v>D_Non-REP SUB OTHER</v>
          </cell>
          <cell r="L4247" t="str">
            <v>New Business - Commercial</v>
          </cell>
          <cell r="M4247" t="str">
            <v>Specific</v>
          </cell>
          <cell r="O4247" t="str">
            <v>open</v>
          </cell>
          <cell r="P4247">
            <v>9664</v>
          </cell>
          <cell r="Q4247" t="str">
            <v>CD0066</v>
          </cell>
          <cell r="R4247">
            <v>40454</v>
          </cell>
          <cell r="S4247" t="str">
            <v>pwrbtch</v>
          </cell>
          <cell r="U4247" t="str">
            <v>Develope detailed estimates (+/-10%) associated with the interconnection of 6 MW of Inverter based PV on the W. Amesbury 2377 line in Salisbury, MA</v>
          </cell>
          <cell r="V4247" t="str">
            <v xml:space="preserve">  </v>
          </cell>
          <cell r="W4247" t="str">
            <v xml:space="preserve">  </v>
          </cell>
          <cell r="X4247" t="str">
            <v>Div Ops-NE Electric</v>
          </cell>
          <cell r="Y4247" t="str">
            <v>75005310E</v>
          </cell>
          <cell r="Z4247" t="str">
            <v>MAE1000 - MA Electric Distribution PC</v>
          </cell>
          <cell r="AA4247" t="str">
            <v>NONE</v>
          </cell>
          <cell r="AB4247" t="str">
            <v>MASS PLANT - MA 5310 - MAE1000</v>
          </cell>
          <cell r="AC4247" t="str">
            <v>A1 C0 X0</v>
          </cell>
          <cell r="AE4247">
            <v>2</v>
          </cell>
          <cell r="AF4247" t="str">
            <v>2</v>
          </cell>
          <cell r="AG4247">
            <v>41213</v>
          </cell>
          <cell r="AH4247">
            <v>50000</v>
          </cell>
        </row>
        <row r="4248">
          <cell r="A4248" t="str">
            <v>CD00067</v>
          </cell>
          <cell r="B4248">
            <v>5310</v>
          </cell>
          <cell r="D4248" t="str">
            <v>80 Middle Street, Gloucester</v>
          </cell>
          <cell r="E4248" t="str">
            <v>P_Electric Distribution Line MA</v>
          </cell>
          <cell r="G4248" t="str">
            <v>49</v>
          </cell>
          <cell r="H4248" t="str">
            <v>15</v>
          </cell>
          <cell r="I4248" t="str">
            <v>SUMNER, JOHN</v>
          </cell>
          <cell r="J4248" t="str">
            <v>Statutory/Regulatory</v>
          </cell>
          <cell r="K4248" t="str">
            <v>D_Non-REP LINE OTHER</v>
          </cell>
          <cell r="L4248" t="str">
            <v>New Business - Commercial</v>
          </cell>
          <cell r="M4248" t="str">
            <v>Specific</v>
          </cell>
          <cell r="O4248" t="str">
            <v>open</v>
          </cell>
          <cell r="P4248">
            <v>9425</v>
          </cell>
          <cell r="Q4248" t="str">
            <v>CD0067</v>
          </cell>
          <cell r="R4248">
            <v>40459</v>
          </cell>
          <cell r="S4248" t="str">
            <v>pwrbtch</v>
          </cell>
          <cell r="U4248" t="str">
            <v>National Grid will remove 2 sections of overhead primary on School Street, Gloucester between poles 755 and 753.  A riser will be installed at pole 755 with a set of 3 phase 600 amp disconnects.  This riser will siphon UG 175' to a sw</v>
          </cell>
          <cell r="V4248" t="str">
            <v xml:space="preserve">  </v>
          </cell>
          <cell r="W4248" t="str">
            <v xml:space="preserve">  </v>
          </cell>
          <cell r="X4248" t="str">
            <v>Div Ops-NE Electric</v>
          </cell>
          <cell r="Y4248" t="str">
            <v>75005310E</v>
          </cell>
          <cell r="Z4248" t="str">
            <v>MAE1000 - MA Electric Distribution PC</v>
          </cell>
          <cell r="AA4248" t="str">
            <v>NONE</v>
          </cell>
          <cell r="AB4248" t="str">
            <v>MASS PLANT - MA 5310 - MAE1000</v>
          </cell>
          <cell r="AC4248" t="str">
            <v>A0 C0 X0</v>
          </cell>
          <cell r="AE4248">
            <v>2</v>
          </cell>
          <cell r="AF4248" t="str">
            <v>2</v>
          </cell>
          <cell r="AG4248">
            <v>41213</v>
          </cell>
          <cell r="AH4248">
            <v>154000</v>
          </cell>
        </row>
        <row r="4249">
          <cell r="A4249" t="str">
            <v>CD00068</v>
          </cell>
          <cell r="B4249">
            <v>5310</v>
          </cell>
          <cell r="D4249" t="str">
            <v>Payson Rd, Road Widening and Sidew</v>
          </cell>
          <cell r="E4249" t="str">
            <v>P_Electric Distribution Line MA</v>
          </cell>
          <cell r="G4249" t="str">
            <v>49</v>
          </cell>
          <cell r="H4249" t="str">
            <v>15</v>
          </cell>
          <cell r="I4249" t="str">
            <v>MOAR, KATHLEEN</v>
          </cell>
          <cell r="J4249" t="str">
            <v>Statutory/Regulatory</v>
          </cell>
          <cell r="K4249" t="str">
            <v>D_Non-REP LINE OTHER</v>
          </cell>
          <cell r="L4249" t="str">
            <v>Public Requirements</v>
          </cell>
          <cell r="M4249" t="str">
            <v>Specific</v>
          </cell>
          <cell r="O4249" t="str">
            <v>cancelled</v>
          </cell>
          <cell r="P4249">
            <v>9612</v>
          </cell>
          <cell r="Q4249" t="str">
            <v>CD0068</v>
          </cell>
          <cell r="R4249">
            <v>40460</v>
          </cell>
          <cell r="S4249" t="str">
            <v>pwrbtch</v>
          </cell>
          <cell r="U4249" t="str">
            <v>There are about 22 poles on the street about 16 will need to be replaced, approx 50/50 split, 35'ers vs 40'ers on the relocations.  There are 5 transformers on the street, all 5 will be upgraded - 2 -25kva and 3 -50kva</v>
          </cell>
          <cell r="V4249" t="str">
            <v xml:space="preserve">  </v>
          </cell>
          <cell r="W4249" t="str">
            <v xml:space="preserve">  </v>
          </cell>
          <cell r="X4249" t="str">
            <v>Div Ops-NE Electric</v>
          </cell>
          <cell r="Y4249" t="str">
            <v>75005310E</v>
          </cell>
          <cell r="Z4249" t="str">
            <v>MAE1000 - MA Electric Distribution PC</v>
          </cell>
          <cell r="AA4249" t="str">
            <v>NONE</v>
          </cell>
          <cell r="AB4249" t="str">
            <v>MASS PLANT - MA 5310 - MAE1000</v>
          </cell>
          <cell r="AE4249">
            <v>2</v>
          </cell>
          <cell r="AF4249" t="str">
            <v>2</v>
          </cell>
          <cell r="AG4249">
            <v>41213</v>
          </cell>
          <cell r="AH4249">
            <v>132000</v>
          </cell>
          <cell r="AK4249">
            <v>41512</v>
          </cell>
        </row>
        <row r="4250">
          <cell r="A4250" t="str">
            <v>CD00074</v>
          </cell>
          <cell r="B4250">
            <v>5310</v>
          </cell>
          <cell r="D4250" t="str">
            <v>New Sherborn Rd., Athol Step Down C</v>
          </cell>
          <cell r="E4250" t="str">
            <v>P_Electric Distribution Line MA</v>
          </cell>
          <cell r="G4250" t="str">
            <v>46</v>
          </cell>
          <cell r="H4250" t="str">
            <v>15</v>
          </cell>
          <cell r="I4250" t="str">
            <v>KERN, WILLIAM</v>
          </cell>
          <cell r="J4250" t="str">
            <v>Statutory/Regulatory</v>
          </cell>
          <cell r="K4250" t="str">
            <v>D_Non-REP LINE OTHER</v>
          </cell>
          <cell r="L4250" t="str">
            <v>Regulatory Requirement</v>
          </cell>
          <cell r="M4250" t="str">
            <v>Specific</v>
          </cell>
          <cell r="O4250" t="str">
            <v>Closed</v>
          </cell>
          <cell r="P4250">
            <v>9717</v>
          </cell>
          <cell r="Q4250" t="str">
            <v>CD0074</v>
          </cell>
          <cell r="R4250">
            <v>40469</v>
          </cell>
          <cell r="S4250" t="str">
            <v>pwrbtch</v>
          </cell>
          <cell r="U4250" t="str">
            <v>Convert step down beyond P147 New Sherborn Rd., Athol.  ~8100'</v>
          </cell>
          <cell r="V4250" t="str">
            <v xml:space="preserve">  </v>
          </cell>
          <cell r="W4250" t="str">
            <v xml:space="preserve">  </v>
          </cell>
          <cell r="X4250" t="str">
            <v>Div Ops-NE Electric</v>
          </cell>
          <cell r="Y4250" t="str">
            <v>75005310E</v>
          </cell>
          <cell r="Z4250" t="str">
            <v>MAE1000 - MA Electric Distribution PC</v>
          </cell>
          <cell r="AA4250" t="str">
            <v>NONE</v>
          </cell>
          <cell r="AB4250" t="str">
            <v>MASS PLANT - MA 5310 - MAE1000</v>
          </cell>
          <cell r="AE4250">
            <v>2</v>
          </cell>
          <cell r="AF4250" t="str">
            <v>2</v>
          </cell>
          <cell r="AG4250">
            <v>41213</v>
          </cell>
          <cell r="AH4250">
            <v>388000</v>
          </cell>
          <cell r="AI4250">
            <v>0</v>
          </cell>
          <cell r="AJ4250">
            <v>0</v>
          </cell>
          <cell r="AK4250">
            <v>0</v>
          </cell>
          <cell r="AL4250">
            <v>0</v>
          </cell>
          <cell r="AM4250">
            <v>1</v>
          </cell>
          <cell r="AN4250">
            <v>1</v>
          </cell>
        </row>
        <row r="4251">
          <cell r="A4251" t="str">
            <v>CD00077</v>
          </cell>
          <cell r="B4251">
            <v>5310</v>
          </cell>
          <cell r="D4251" t="str">
            <v>WPI Recreation Center, Worcester</v>
          </cell>
          <cell r="E4251" t="str">
            <v>P_Electric Distribution Line MA</v>
          </cell>
          <cell r="G4251" t="str">
            <v>49</v>
          </cell>
          <cell r="H4251" t="str">
            <v>15</v>
          </cell>
          <cell r="I4251" t="str">
            <v>SUMNER, JOHN</v>
          </cell>
          <cell r="J4251" t="str">
            <v>Statutory/Regulatory</v>
          </cell>
          <cell r="K4251" t="str">
            <v>D_Non-REP LINE OTHER</v>
          </cell>
          <cell r="L4251" t="str">
            <v>New Business - Commercial</v>
          </cell>
          <cell r="M4251" t="str">
            <v>Specific</v>
          </cell>
          <cell r="O4251" t="str">
            <v>Closed</v>
          </cell>
          <cell r="P4251">
            <v>9454</v>
          </cell>
          <cell r="Q4251" t="str">
            <v>CD0077</v>
          </cell>
          <cell r="R4251">
            <v>40469</v>
          </cell>
          <cell r="S4251" t="str">
            <v>pwrbtch</v>
          </cell>
          <cell r="U4251" t="str">
            <v>New SWGR install - 1500kva Pad - Approx. 600 feet of primary.</v>
          </cell>
          <cell r="V4251" t="str">
            <v xml:space="preserve">  </v>
          </cell>
          <cell r="W4251" t="str">
            <v xml:space="preserve">  </v>
          </cell>
          <cell r="X4251" t="str">
            <v>Div Ops-NE Electric</v>
          </cell>
          <cell r="Y4251" t="str">
            <v>75005310E</v>
          </cell>
          <cell r="Z4251" t="str">
            <v>MAE1000 - MA Electric Distribution PC</v>
          </cell>
          <cell r="AA4251" t="str">
            <v>NONE</v>
          </cell>
          <cell r="AB4251" t="str">
            <v>MASS PLANT - MA 5310 - MAE1000</v>
          </cell>
          <cell r="AE4251">
            <v>2</v>
          </cell>
          <cell r="AF4251" t="str">
            <v>2</v>
          </cell>
          <cell r="AG4251">
            <v>41213</v>
          </cell>
          <cell r="AH4251">
            <v>196000</v>
          </cell>
          <cell r="AI4251">
            <v>0</v>
          </cell>
          <cell r="AJ4251">
            <v>1</v>
          </cell>
          <cell r="AK4251">
            <v>1</v>
          </cell>
          <cell r="AL4251">
            <v>0</v>
          </cell>
          <cell r="AM4251">
            <v>1</v>
          </cell>
          <cell r="AN4251">
            <v>1</v>
          </cell>
        </row>
        <row r="4252">
          <cell r="A4252" t="str">
            <v>CD00079</v>
          </cell>
          <cell r="B4252">
            <v>5310</v>
          </cell>
          <cell r="D4252" t="str">
            <v>S Wey 3J93-Recond OH Park W</v>
          </cell>
          <cell r="E4252" t="str">
            <v>P_Electric Distribution Line MA</v>
          </cell>
          <cell r="G4252" t="str">
            <v>49</v>
          </cell>
          <cell r="H4252" t="str">
            <v>NONE</v>
          </cell>
          <cell r="I4252" t="str">
            <v>HENRY, JOSEPH</v>
          </cell>
          <cell r="J4252" t="str">
            <v>System Capacity &amp; Performance</v>
          </cell>
          <cell r="K4252" t="str">
            <v>D_Non-REP LINE OTHER</v>
          </cell>
          <cell r="L4252" t="str">
            <v>Load Relief</v>
          </cell>
          <cell r="M4252" t="str">
            <v>Specific</v>
          </cell>
          <cell r="O4252" t="str">
            <v>Closed</v>
          </cell>
          <cell r="P4252">
            <v>9786</v>
          </cell>
          <cell r="Q4252" t="str">
            <v>CD0079</v>
          </cell>
          <cell r="R4252">
            <v>40472</v>
          </cell>
          <cell r="S4252" t="str">
            <v>pwrbtch</v>
          </cell>
          <cell r="U4252" t="str">
            <v>Reconductor 2,300 feet of #3 Cu conductor and 1,300 feet 1/0 Cu conductor with 477 AL conductor along Park West Ave and Columbian St in Weymouth.</v>
          </cell>
          <cell r="V4252" t="str">
            <v xml:space="preserve">  </v>
          </cell>
          <cell r="W4252" t="str">
            <v xml:space="preserve">  </v>
          </cell>
          <cell r="X4252" t="str">
            <v>Div Ops-NE Electric</v>
          </cell>
          <cell r="Y4252" t="str">
            <v>75005310E</v>
          </cell>
          <cell r="Z4252" t="str">
            <v>MAE1000 - MA Electric Distribution PC</v>
          </cell>
          <cell r="AA4252" t="str">
            <v>NONE</v>
          </cell>
          <cell r="AB4252" t="str">
            <v>MASS PLANT - MA 5310 - MAE1000</v>
          </cell>
          <cell r="AE4252">
            <v>2</v>
          </cell>
          <cell r="AF4252" t="str">
            <v>2</v>
          </cell>
          <cell r="AG4252">
            <v>41213</v>
          </cell>
          <cell r="AH4252">
            <v>170000</v>
          </cell>
          <cell r="AI4252">
            <v>0</v>
          </cell>
          <cell r="AJ4252">
            <v>1</v>
          </cell>
          <cell r="AK4252">
            <v>1</v>
          </cell>
          <cell r="AL4252">
            <v>0</v>
          </cell>
          <cell r="AM4252">
            <v>1</v>
          </cell>
          <cell r="AN4252">
            <v>1</v>
          </cell>
        </row>
        <row r="4253">
          <cell r="A4253" t="str">
            <v>CD00080</v>
          </cell>
          <cell r="B4253">
            <v>5310</v>
          </cell>
          <cell r="C4253" t="str">
            <v>Distribution - NE South</v>
          </cell>
          <cell r="D4253" t="str">
            <v>DOT-#603983 N.Main at Bungay Attle</v>
          </cell>
          <cell r="E4253" t="str">
            <v>P_Electric Distribution Line MA</v>
          </cell>
          <cell r="G4253" t="str">
            <v>49</v>
          </cell>
          <cell r="H4253" t="str">
            <v>15</v>
          </cell>
          <cell r="I4253" t="str">
            <v>CAPOBIANCO, THOMAS</v>
          </cell>
          <cell r="J4253" t="str">
            <v>Statutory/Regulatory</v>
          </cell>
          <cell r="K4253" t="str">
            <v>D_Non-REP LINE OTHER</v>
          </cell>
          <cell r="L4253" t="str">
            <v>Public Requirements</v>
          </cell>
          <cell r="M4253" t="str">
            <v>Specific</v>
          </cell>
          <cell r="O4253" t="str">
            <v>open</v>
          </cell>
          <cell r="P4253">
            <v>9332</v>
          </cell>
          <cell r="Q4253" t="str">
            <v>CD0080</v>
          </cell>
          <cell r="R4253">
            <v>40472</v>
          </cell>
          <cell r="S4253" t="str">
            <v>pwrbtch</v>
          </cell>
          <cell r="U4253" t="str">
            <v>DOT-MHD#603983 N. Main at Bungay River in Attleboro</v>
          </cell>
          <cell r="V4253" t="str">
            <v xml:space="preserve">  </v>
          </cell>
          <cell r="W4253" t="str">
            <v xml:space="preserve">  </v>
          </cell>
          <cell r="X4253" t="str">
            <v>Div Ops-NE Electric</v>
          </cell>
          <cell r="Y4253" t="str">
            <v>75005310E</v>
          </cell>
          <cell r="Z4253" t="str">
            <v>MAE1000 - MA Electric Distribution PC</v>
          </cell>
          <cell r="AA4253" t="str">
            <v>NONE</v>
          </cell>
          <cell r="AB4253" t="str">
            <v>MASS PLANT - MA 5310 - MAE1000</v>
          </cell>
          <cell r="AC4253" t="str">
            <v>A0 C0 X0</v>
          </cell>
          <cell r="AE4253">
            <v>2</v>
          </cell>
          <cell r="AF4253" t="str">
            <v>2</v>
          </cell>
          <cell r="AG4253">
            <v>41213</v>
          </cell>
          <cell r="AH4253">
            <v>30000</v>
          </cell>
        </row>
        <row r="4254">
          <cell r="A4254" t="str">
            <v>CD00081</v>
          </cell>
          <cell r="B4254">
            <v>5310</v>
          </cell>
          <cell r="C4254" t="str">
            <v>Distribution - NE South</v>
          </cell>
          <cell r="D4254" t="str">
            <v>DOT-#114906 Rte 53 and Middle Weym</v>
          </cell>
          <cell r="E4254" t="str">
            <v>P_Electric Distribution Line MA</v>
          </cell>
          <cell r="G4254" t="str">
            <v>49</v>
          </cell>
          <cell r="H4254" t="str">
            <v>24</v>
          </cell>
          <cell r="I4254" t="str">
            <v>CAPOBIANCO, THOMAS</v>
          </cell>
          <cell r="J4254" t="str">
            <v>Statutory/Regulatory</v>
          </cell>
          <cell r="K4254" t="str">
            <v>D_Non-REP LINE OTHER</v>
          </cell>
          <cell r="L4254" t="str">
            <v>Public Requirements</v>
          </cell>
          <cell r="M4254" t="str">
            <v>Specific</v>
          </cell>
          <cell r="O4254" t="str">
            <v>open</v>
          </cell>
          <cell r="P4254">
            <v>9327</v>
          </cell>
          <cell r="Q4254" t="str">
            <v>CD0081</v>
          </cell>
          <cell r="R4254">
            <v>40472</v>
          </cell>
          <cell r="S4254" t="str">
            <v>pwrbtch</v>
          </cell>
          <cell r="U4254" t="str">
            <v>DOTNR-MHD114906 Rte 53 and Middle Street in Weymouth. Preliminary engineering to determine the scope of work</v>
          </cell>
          <cell r="V4254" t="str">
            <v xml:space="preserve">  </v>
          </cell>
          <cell r="W4254" t="str">
            <v xml:space="preserve">  </v>
          </cell>
          <cell r="X4254" t="str">
            <v>Div Ops-NE Electric</v>
          </cell>
          <cell r="Y4254" t="str">
            <v>75005310E</v>
          </cell>
          <cell r="Z4254" t="str">
            <v>MAE1000 - MA Electric Distribution PC</v>
          </cell>
          <cell r="AA4254" t="str">
            <v>NONE</v>
          </cell>
          <cell r="AB4254" t="str">
            <v>MASS PLANT - MA 5310 - MAE1000</v>
          </cell>
          <cell r="AC4254" t="str">
            <v>A0 C1 X0</v>
          </cell>
          <cell r="AE4254">
            <v>2</v>
          </cell>
          <cell r="AF4254" t="str">
            <v>2</v>
          </cell>
          <cell r="AG4254">
            <v>41213</v>
          </cell>
          <cell r="AH4254">
            <v>420000</v>
          </cell>
        </row>
        <row r="4255">
          <cell r="A4255" t="str">
            <v>CD00084</v>
          </cell>
          <cell r="B4255">
            <v>5310</v>
          </cell>
          <cell r="C4255" t="str">
            <v>Massachusetts - West</v>
          </cell>
          <cell r="D4255" t="str">
            <v>Revere Beach Roof Replacement</v>
          </cell>
          <cell r="E4255" t="str">
            <v>P_Electric Distribution Sub MA</v>
          </cell>
          <cell r="G4255" t="str">
            <v>42</v>
          </cell>
          <cell r="H4255" t="str">
            <v>11</v>
          </cell>
          <cell r="I4255" t="str">
            <v>WOLF, MICHAEL D</v>
          </cell>
          <cell r="J4255" t="str">
            <v>Asset Condition</v>
          </cell>
          <cell r="K4255" t="str">
            <v>D_Non-REP SUB OTHER</v>
          </cell>
          <cell r="L4255" t="str">
            <v>Asset Replacement</v>
          </cell>
          <cell r="M4255" t="str">
            <v>Specific</v>
          </cell>
          <cell r="O4255" t="str">
            <v>Closed</v>
          </cell>
          <cell r="P4255">
            <v>11068</v>
          </cell>
          <cell r="Q4255" t="str">
            <v>CD0084</v>
          </cell>
          <cell r="R4255">
            <v>40483</v>
          </cell>
          <cell r="S4255" t="str">
            <v>pwrbtch</v>
          </cell>
          <cell r="U4255" t="str">
            <v>Complete roof replacement at Revere Beach substation. The roof is in very poor condition and needs to be replaced ASAP.</v>
          </cell>
          <cell r="V4255" t="str">
            <v xml:space="preserve">  </v>
          </cell>
          <cell r="W4255" t="str">
            <v xml:space="preserve">  </v>
          </cell>
          <cell r="X4255" t="str">
            <v>Div Ops-NE Electric</v>
          </cell>
          <cell r="Y4255" t="str">
            <v>75005310E</v>
          </cell>
          <cell r="Z4255" t="str">
            <v>MAE1000 - MA Electric Distribution PC</v>
          </cell>
          <cell r="AA4255" t="str">
            <v>NONE</v>
          </cell>
          <cell r="AB4255" t="str">
            <v>SUB #35 REVERE BEACH - CALUMET STRE</v>
          </cell>
          <cell r="AE4255">
            <v>2</v>
          </cell>
          <cell r="AF4255" t="str">
            <v>2</v>
          </cell>
          <cell r="AG4255">
            <v>41213</v>
          </cell>
          <cell r="AH4255">
            <v>103000</v>
          </cell>
          <cell r="AI4255">
            <v>0</v>
          </cell>
          <cell r="AJ4255">
            <v>1</v>
          </cell>
          <cell r="AK4255">
            <v>1</v>
          </cell>
          <cell r="AL4255">
            <v>0</v>
          </cell>
          <cell r="AM4255">
            <v>1</v>
          </cell>
          <cell r="AN4255">
            <v>1</v>
          </cell>
        </row>
        <row r="4256">
          <cell r="A4256" t="str">
            <v>CD00085</v>
          </cell>
          <cell r="B4256">
            <v>5310</v>
          </cell>
          <cell r="D4256" t="str">
            <v>Wellington Roof Replacement</v>
          </cell>
          <cell r="E4256" t="str">
            <v>P_Electric Distribution Sub MA</v>
          </cell>
          <cell r="G4256" t="str">
            <v>42</v>
          </cell>
          <cell r="H4256" t="str">
            <v>NONE</v>
          </cell>
          <cell r="I4256" t="str">
            <v>WOLF, MICHAEL D</v>
          </cell>
          <cell r="J4256" t="str">
            <v>Asset Condition</v>
          </cell>
          <cell r="K4256" t="str">
            <v>D_Non-REP SUB OTHER</v>
          </cell>
          <cell r="L4256" t="str">
            <v>Asset Replacement</v>
          </cell>
          <cell r="M4256" t="str">
            <v>Specific</v>
          </cell>
          <cell r="O4256" t="str">
            <v>Closed</v>
          </cell>
          <cell r="P4256">
            <v>11069</v>
          </cell>
          <cell r="Q4256" t="str">
            <v>CD0085</v>
          </cell>
          <cell r="R4256">
            <v>40483</v>
          </cell>
          <cell r="S4256" t="str">
            <v>pwrbtch</v>
          </cell>
          <cell r="U4256" t="str">
            <v>The roof on the control house of Wellington sub is deteriorated and leaking. It needs to be replaced ASAP</v>
          </cell>
          <cell r="V4256" t="str">
            <v xml:space="preserve">  </v>
          </cell>
          <cell r="W4256" t="str">
            <v xml:space="preserve">  </v>
          </cell>
          <cell r="X4256" t="str">
            <v>Div Ops-NE Electric</v>
          </cell>
          <cell r="Y4256" t="str">
            <v>75005310E</v>
          </cell>
          <cell r="Z4256" t="str">
            <v>MAE1000 - MA Electric Distribution PC</v>
          </cell>
          <cell r="AA4256" t="str">
            <v>NONE</v>
          </cell>
          <cell r="AB4256" t="str">
            <v>SUB #11 WELLINGTON - MIDDLESEX AVEN</v>
          </cell>
          <cell r="AE4256">
            <v>2</v>
          </cell>
          <cell r="AF4256" t="str">
            <v>2</v>
          </cell>
          <cell r="AG4256">
            <v>41213</v>
          </cell>
          <cell r="AH4256">
            <v>25000</v>
          </cell>
          <cell r="AI4256">
            <v>1</v>
          </cell>
          <cell r="AJ4256">
            <v>1</v>
          </cell>
          <cell r="AK4256">
            <v>1</v>
          </cell>
          <cell r="AL4256">
            <v>0</v>
          </cell>
          <cell r="AM4256">
            <v>1</v>
          </cell>
          <cell r="AN4256">
            <v>1</v>
          </cell>
        </row>
        <row r="4257">
          <cell r="A4257" t="str">
            <v>CD00089</v>
          </cell>
          <cell r="B4257">
            <v>5310</v>
          </cell>
          <cell r="D4257" t="str">
            <v>Barstow Village - Hanover MA</v>
          </cell>
          <cell r="E4257" t="str">
            <v>P_Electric Distribution Line MA</v>
          </cell>
          <cell r="G4257" t="str">
            <v>49</v>
          </cell>
          <cell r="H4257" t="str">
            <v>15</v>
          </cell>
          <cell r="I4257" t="str">
            <v>BURKS, EMILY</v>
          </cell>
          <cell r="J4257" t="str">
            <v>Statutory/Regulatory</v>
          </cell>
          <cell r="K4257" t="str">
            <v>D_Non-REP LINE OTHER</v>
          </cell>
          <cell r="L4257" t="str">
            <v>New Business - Residential</v>
          </cell>
          <cell r="M4257" t="str">
            <v>Specific</v>
          </cell>
          <cell r="O4257" t="str">
            <v>Closed</v>
          </cell>
          <cell r="P4257">
            <v>11070</v>
          </cell>
          <cell r="Q4257" t="str">
            <v>CD0089</v>
          </cell>
          <cell r="R4257">
            <v>40483</v>
          </cell>
          <cell r="S4257" t="str">
            <v>pwrbtch</v>
          </cell>
          <cell r="U4257" t="str">
            <v>Install 2600ft of 3-477 spacer cable replacing 1-4/0 bare al from P#86 Broadway to P#11 Spring St. to service 3ph new padmount service.</v>
          </cell>
          <cell r="V4257" t="str">
            <v xml:space="preserve">  </v>
          </cell>
          <cell r="W4257" t="str">
            <v xml:space="preserve">  </v>
          </cell>
          <cell r="X4257" t="str">
            <v>Div Ops-NE Electric</v>
          </cell>
          <cell r="Y4257" t="str">
            <v>75005310E</v>
          </cell>
          <cell r="Z4257" t="str">
            <v>MAE1000 - MA Electric Distribution PC</v>
          </cell>
          <cell r="AA4257" t="str">
            <v>NONE</v>
          </cell>
          <cell r="AB4257" t="str">
            <v>MASS PLANT - MA 5310 - MAE1000</v>
          </cell>
          <cell r="AE4257">
            <v>2</v>
          </cell>
          <cell r="AF4257" t="str">
            <v>2</v>
          </cell>
          <cell r="AG4257">
            <v>41213</v>
          </cell>
          <cell r="AH4257">
            <v>220000</v>
          </cell>
          <cell r="AI4257">
            <v>0</v>
          </cell>
          <cell r="AJ4257">
            <v>0</v>
          </cell>
          <cell r="AK4257">
            <v>1</v>
          </cell>
          <cell r="AL4257">
            <v>0</v>
          </cell>
          <cell r="AM4257">
            <v>1</v>
          </cell>
          <cell r="AN4257">
            <v>1</v>
          </cell>
        </row>
        <row r="4258">
          <cell r="A4258" t="str">
            <v>CD00093</v>
          </cell>
          <cell r="B4258">
            <v>5310</v>
          </cell>
          <cell r="D4258" t="str">
            <v>Lightower Palmer Make Ready</v>
          </cell>
          <cell r="E4258" t="str">
            <v>P_Electric Distribution Line MA</v>
          </cell>
          <cell r="G4258" t="str">
            <v>49</v>
          </cell>
          <cell r="H4258" t="str">
            <v>NONE</v>
          </cell>
          <cell r="I4258" t="str">
            <v>LOMBARDI, EDWARD</v>
          </cell>
          <cell r="J4258" t="str">
            <v>Statutory/Regulatory</v>
          </cell>
          <cell r="K4258" t="str">
            <v>D_Non-REP LINE OTHER</v>
          </cell>
          <cell r="L4258" t="str">
            <v>3rd Party Attachments</v>
          </cell>
          <cell r="M4258" t="str">
            <v>Specific</v>
          </cell>
          <cell r="O4258" t="str">
            <v>Closed</v>
          </cell>
          <cell r="P4258">
            <v>11058</v>
          </cell>
          <cell r="Q4258" t="str">
            <v>CD0093</v>
          </cell>
          <cell r="R4258">
            <v>40483</v>
          </cell>
          <cell r="S4258" t="str">
            <v>pwrbtch</v>
          </cell>
          <cell r="U4258" t="str">
            <v>This is a Distribution Line Make Ready project for Lightower Fiber in Palmer Massachusetts</v>
          </cell>
          <cell r="V4258" t="str">
            <v xml:space="preserve">  </v>
          </cell>
          <cell r="W4258" t="str">
            <v xml:space="preserve">  </v>
          </cell>
          <cell r="X4258" t="str">
            <v>Div Ops-NE Electric</v>
          </cell>
          <cell r="Y4258" t="str">
            <v>75005310E</v>
          </cell>
          <cell r="Z4258" t="str">
            <v>MAE1000 - MA Electric Distribution PC</v>
          </cell>
          <cell r="AA4258" t="str">
            <v>NONE</v>
          </cell>
          <cell r="AB4258" t="str">
            <v xml:space="preserve">COMPANY 5310 LEVEL ELECT DIST </v>
          </cell>
          <cell r="AE4258">
            <v>2</v>
          </cell>
          <cell r="AF4258" t="str">
            <v>2</v>
          </cell>
          <cell r="AG4258">
            <v>41213</v>
          </cell>
          <cell r="AH4258">
            <v>143295</v>
          </cell>
          <cell r="AI4258">
            <v>0</v>
          </cell>
          <cell r="AJ4258">
            <v>1</v>
          </cell>
          <cell r="AK4258">
            <v>1</v>
          </cell>
          <cell r="AL4258">
            <v>0</v>
          </cell>
          <cell r="AM4258">
            <v>1</v>
          </cell>
          <cell r="AN4258">
            <v>1</v>
          </cell>
        </row>
        <row r="4259">
          <cell r="A4259" t="str">
            <v>CD00098</v>
          </cell>
          <cell r="B4259">
            <v>5310</v>
          </cell>
          <cell r="D4259" t="str">
            <v>Hornstra Farms</v>
          </cell>
          <cell r="E4259" t="str">
            <v>P_Electric Distribution Line MA</v>
          </cell>
          <cell r="G4259" t="str">
            <v>49</v>
          </cell>
          <cell r="H4259" t="str">
            <v>15</v>
          </cell>
          <cell r="I4259" t="str">
            <v>MOAR, KATHLEEN</v>
          </cell>
          <cell r="J4259" t="str">
            <v>Statutory/Regulatory</v>
          </cell>
          <cell r="K4259" t="str">
            <v>D_Non-REP LINE OTHER</v>
          </cell>
          <cell r="L4259" t="str">
            <v>New Business - Commercial</v>
          </cell>
          <cell r="M4259" t="str">
            <v>Specific</v>
          </cell>
          <cell r="O4259" t="str">
            <v>Closed</v>
          </cell>
          <cell r="P4259">
            <v>11074</v>
          </cell>
          <cell r="Q4259" t="str">
            <v>CD0098</v>
          </cell>
          <cell r="R4259">
            <v>40487</v>
          </cell>
          <cell r="S4259" t="str">
            <v>pwrbtch</v>
          </cell>
          <cell r="U4259" t="str">
            <v>Customer is increasing service size to dairy farm.  Requesting 3 phase service to facility that is now served single phase.  System on the street is now single phase and needs to have new 3 phase line installed.  Will require 6 pole r</v>
          </cell>
          <cell r="V4259" t="str">
            <v xml:space="preserve">  </v>
          </cell>
          <cell r="W4259" t="str">
            <v xml:space="preserve">  </v>
          </cell>
          <cell r="X4259" t="str">
            <v>Div Ops-NE Electric</v>
          </cell>
          <cell r="Y4259" t="str">
            <v>75005310E</v>
          </cell>
          <cell r="Z4259" t="str">
            <v>MAE1000 - MA Electric Distribution PC</v>
          </cell>
          <cell r="AA4259" t="str">
            <v>NONE</v>
          </cell>
          <cell r="AB4259" t="str">
            <v>MASS PLANT - MA 5310 - MAE1000</v>
          </cell>
          <cell r="AE4259">
            <v>2</v>
          </cell>
          <cell r="AF4259" t="str">
            <v>2</v>
          </cell>
          <cell r="AG4259">
            <v>41213</v>
          </cell>
          <cell r="AH4259">
            <v>165039</v>
          </cell>
          <cell r="AI4259">
            <v>0</v>
          </cell>
          <cell r="AJ4259">
            <v>1</v>
          </cell>
          <cell r="AK4259">
            <v>1</v>
          </cell>
          <cell r="AL4259">
            <v>0</v>
          </cell>
          <cell r="AM4259">
            <v>1</v>
          </cell>
          <cell r="AN4259">
            <v>1</v>
          </cell>
        </row>
        <row r="4260">
          <cell r="A4260" t="str">
            <v>CD00112</v>
          </cell>
          <cell r="B4260">
            <v>5310</v>
          </cell>
          <cell r="C4260" t="str">
            <v>Massachusetts - West</v>
          </cell>
          <cell r="D4260" t="str">
            <v>DOTR-MHD#605084 Rte 122 over Prince</v>
          </cell>
          <cell r="E4260" t="str">
            <v>P_Electric Distribution Line MA</v>
          </cell>
          <cell r="G4260" t="str">
            <v>49</v>
          </cell>
          <cell r="H4260" t="str">
            <v>12</v>
          </cell>
          <cell r="I4260" t="str">
            <v>KERN, WILLIAM</v>
          </cell>
          <cell r="J4260" t="str">
            <v>Statutory/Regulatory</v>
          </cell>
          <cell r="K4260" t="str">
            <v>D_Non-REP LINE OTHER</v>
          </cell>
          <cell r="L4260" t="str">
            <v>Public Requirements</v>
          </cell>
          <cell r="M4260" t="str">
            <v>Specific</v>
          </cell>
          <cell r="O4260" t="str">
            <v>cancelled</v>
          </cell>
          <cell r="P4260">
            <v>9062</v>
          </cell>
          <cell r="Q4260" t="str">
            <v>CD0112</v>
          </cell>
          <cell r="R4260">
            <v>40493</v>
          </cell>
          <cell r="S4260" t="str">
            <v>pwrbtch</v>
          </cell>
          <cell r="U4260" t="str">
            <v>Preliminary Engineering to determine the scope of work</v>
          </cell>
          <cell r="V4260" t="str">
            <v xml:space="preserve">  </v>
          </cell>
          <cell r="W4260" t="str">
            <v xml:space="preserve">  </v>
          </cell>
          <cell r="X4260" t="str">
            <v>Div Ops-NE Electric</v>
          </cell>
          <cell r="Y4260" t="str">
            <v>75005310E</v>
          </cell>
          <cell r="Z4260" t="str">
            <v>MAE1000 - MA Electric Distribution PC</v>
          </cell>
          <cell r="AA4260" t="str">
            <v>NONE</v>
          </cell>
          <cell r="AB4260" t="str">
            <v>MASS PLANT - MA 5310 - MAE1000</v>
          </cell>
          <cell r="AE4260">
            <v>2</v>
          </cell>
          <cell r="AF4260" t="str">
            <v>2</v>
          </cell>
          <cell r="AG4260">
            <v>41213</v>
          </cell>
          <cell r="AH4260">
            <v>30000</v>
          </cell>
          <cell r="AK4260">
            <v>41052</v>
          </cell>
        </row>
        <row r="4261">
          <cell r="A4261" t="str">
            <v>CD00113</v>
          </cell>
          <cell r="B4261">
            <v>5310</v>
          </cell>
          <cell r="D4261" t="str">
            <v>New Westborough 312W6</v>
          </cell>
          <cell r="E4261" t="str">
            <v>P_Electric Distribution Line MA</v>
          </cell>
          <cell r="F4261" t="str">
            <v>USSC1110W338 v2</v>
          </cell>
          <cell r="G4261" t="str">
            <v>30</v>
          </cell>
          <cell r="H4261" t="str">
            <v>20</v>
          </cell>
          <cell r="I4261" t="str">
            <v>SKRZYPCZAK, JOHN</v>
          </cell>
          <cell r="J4261" t="str">
            <v>System Capacity &amp; Performance</v>
          </cell>
          <cell r="K4261" t="str">
            <v>D_Non-REP LINE OTHER</v>
          </cell>
          <cell r="L4261" t="str">
            <v>Load Relief</v>
          </cell>
          <cell r="M4261" t="str">
            <v>Specific</v>
          </cell>
          <cell r="O4261" t="str">
            <v>open</v>
          </cell>
          <cell r="P4261">
            <v>11067</v>
          </cell>
          <cell r="Q4261" t="str">
            <v>CD0113</v>
          </cell>
          <cell r="R4261">
            <v>40493</v>
          </cell>
          <cell r="S4261" t="str">
            <v>pwrbtch</v>
          </cell>
          <cell r="U4261" t="str">
            <v>Add distribution line work for the installation of 1 new Westborough 312 feeder including:_x000D_
o        New 477 Al for F312W6 ¿ 700¿_x000D_
o        Five (5) New Load Breaks _x000D_
         _x000D_
         Perform feeder reconfigurations as outlined on</v>
          </cell>
          <cell r="V4261" t="str">
            <v>Since 2010, A123 Systems has occupied 155 Flanders Rd. with a 2,000 kW load.  Plans for generation and load growth have been cancelled.  Industry news publications have reported that A123 Systems faces financial difficulties and its expansion and continue</v>
          </cell>
          <cell r="W4261" t="str">
            <v xml:space="preserve">  </v>
          </cell>
          <cell r="X4261" t="str">
            <v>Div Ops-NE Electric</v>
          </cell>
          <cell r="Y4261" t="str">
            <v>75005310E</v>
          </cell>
          <cell r="Z4261" t="str">
            <v>MAE1000 - MA Electric Distribution PC</v>
          </cell>
          <cell r="AA4261" t="str">
            <v>NONE</v>
          </cell>
          <cell r="AB4261" t="str">
            <v>SUB #312 WESTBORO - WATER ST, WESTB</v>
          </cell>
          <cell r="AC4261" t="str">
            <v>A1 C6 X3</v>
          </cell>
          <cell r="AE4261">
            <v>3</v>
          </cell>
          <cell r="AF4261" t="str">
            <v>3</v>
          </cell>
          <cell r="AG4261">
            <v>41365</v>
          </cell>
          <cell r="AH4261">
            <v>480000</v>
          </cell>
          <cell r="AI4261" t="str">
            <v>1.10</v>
          </cell>
          <cell r="AJ4261" t="str">
            <v>.90</v>
          </cell>
        </row>
        <row r="4262">
          <cell r="A4262" t="str">
            <v>CD00115</v>
          </cell>
          <cell r="B4262">
            <v>5310</v>
          </cell>
          <cell r="D4262" t="str">
            <v>Highfield Rd., Charlton URD Touch P</v>
          </cell>
          <cell r="E4262" t="str">
            <v>P_Electric Distribution Line MA</v>
          </cell>
          <cell r="G4262" t="str">
            <v>49</v>
          </cell>
          <cell r="H4262" t="str">
            <v>NONE</v>
          </cell>
          <cell r="I4262" t="str">
            <v>WALSH, NATHAN</v>
          </cell>
          <cell r="J4262" t="str">
            <v>Asset Condition</v>
          </cell>
          <cell r="K4262" t="str">
            <v>D_Non-REP LINE OTHER</v>
          </cell>
          <cell r="L4262" t="str">
            <v>Safety</v>
          </cell>
          <cell r="M4262" t="str">
            <v>Specific</v>
          </cell>
          <cell r="O4262" t="str">
            <v>Closed</v>
          </cell>
          <cell r="P4262">
            <v>11094</v>
          </cell>
          <cell r="Q4262" t="str">
            <v>CD0115</v>
          </cell>
          <cell r="R4262">
            <v>40493</v>
          </cell>
          <cell r="S4262" t="str">
            <v>pwrbtch</v>
          </cell>
          <cell r="U4262" t="str">
            <v>Customers in the Highfield Rd. URD were getting shocked on their plumbing.  Testing confirmed that the neutrals on the DB cable were corroded.  Replacement of the cable was recommended.</v>
          </cell>
          <cell r="V4262" t="str">
            <v xml:space="preserve">  </v>
          </cell>
          <cell r="W4262" t="str">
            <v xml:space="preserve">  </v>
          </cell>
          <cell r="X4262" t="str">
            <v>Div Ops-NE Electric</v>
          </cell>
          <cell r="Y4262" t="str">
            <v>75005310E</v>
          </cell>
          <cell r="Z4262" t="str">
            <v>MAE1000 - MA Electric Distribution PC</v>
          </cell>
          <cell r="AA4262" t="str">
            <v>NONE</v>
          </cell>
          <cell r="AB4262" t="str">
            <v>MASS PLANT - MA 5310 - MAE1000</v>
          </cell>
          <cell r="AE4262">
            <v>2</v>
          </cell>
          <cell r="AF4262" t="str">
            <v>2</v>
          </cell>
          <cell r="AG4262">
            <v>41213</v>
          </cell>
          <cell r="AH4262">
            <v>187000</v>
          </cell>
          <cell r="AI4262">
            <v>0</v>
          </cell>
          <cell r="AJ4262">
            <v>1</v>
          </cell>
          <cell r="AK4262">
            <v>1</v>
          </cell>
          <cell r="AL4262">
            <v>0</v>
          </cell>
          <cell r="AM4262">
            <v>1</v>
          </cell>
          <cell r="AN4262">
            <v>1</v>
          </cell>
        </row>
        <row r="4263">
          <cell r="A4263" t="str">
            <v>CD00117</v>
          </cell>
          <cell r="B4263">
            <v>5310</v>
          </cell>
          <cell r="D4263" t="str">
            <v>Chevalier Furniture</v>
          </cell>
          <cell r="E4263" t="str">
            <v>P_Electric Distribution Line MA</v>
          </cell>
          <cell r="G4263" t="str">
            <v>49</v>
          </cell>
          <cell r="H4263" t="str">
            <v>17</v>
          </cell>
          <cell r="I4263" t="str">
            <v>MOAR, KATHLEEN</v>
          </cell>
          <cell r="J4263" t="str">
            <v>Statutory/Regulatory</v>
          </cell>
          <cell r="K4263" t="str">
            <v>D_Non-REP LINE OTHER</v>
          </cell>
          <cell r="L4263" t="str">
            <v>New Business - Commercial</v>
          </cell>
          <cell r="M4263" t="str">
            <v>Specific</v>
          </cell>
          <cell r="O4263" t="str">
            <v>Closed</v>
          </cell>
          <cell r="P4263">
            <v>11093</v>
          </cell>
          <cell r="Q4263" t="str">
            <v>CD0117</v>
          </cell>
          <cell r="R4263">
            <v>40493</v>
          </cell>
          <cell r="S4263" t="str">
            <v>pwrbtch</v>
          </cell>
          <cell r="U4263" t="str">
            <v>New Comm SVC, 3000amp, 120/208, 3ph UG, 64 meters@125amps and 1 @600amps. Parts of the HT-26 and HT-3 are being reconductored.  1400' of 3-1/c-4/0 CU EPR, 1300' of 3-1/c-500 CU EPR, 420' of 3-1/c-500 CU Compact EPR, 1050' of 3-1/c-350</v>
          </cell>
          <cell r="V4263" t="str">
            <v xml:space="preserve">  </v>
          </cell>
          <cell r="W4263" t="str">
            <v xml:space="preserve">  </v>
          </cell>
          <cell r="X4263" t="str">
            <v>Div Ops-NE Electric</v>
          </cell>
          <cell r="Y4263" t="str">
            <v>75005310E</v>
          </cell>
          <cell r="Z4263" t="str">
            <v>MAE1000 - MA Electric Distribution PC</v>
          </cell>
          <cell r="AA4263" t="str">
            <v>NONE</v>
          </cell>
          <cell r="AB4263" t="str">
            <v>MASS PLANT - MA 5310 - MAE1000</v>
          </cell>
          <cell r="AE4263">
            <v>2</v>
          </cell>
          <cell r="AF4263" t="str">
            <v>2</v>
          </cell>
          <cell r="AG4263">
            <v>41213</v>
          </cell>
          <cell r="AH4263">
            <v>402710</v>
          </cell>
          <cell r="AI4263">
            <v>0</v>
          </cell>
          <cell r="AJ4263">
            <v>0</v>
          </cell>
          <cell r="AK4263">
            <v>0</v>
          </cell>
          <cell r="AL4263">
            <v>0</v>
          </cell>
          <cell r="AM4263">
            <v>1</v>
          </cell>
          <cell r="AN4263">
            <v>1</v>
          </cell>
        </row>
        <row r="4264">
          <cell r="A4264" t="str">
            <v>CD00118</v>
          </cell>
          <cell r="B4264">
            <v>5310</v>
          </cell>
          <cell r="D4264" t="str">
            <v>100 Tainter/95 Grand St, Worcester</v>
          </cell>
          <cell r="E4264" t="str">
            <v>P_Electric Distribution Line MA</v>
          </cell>
          <cell r="G4264" t="str">
            <v>49</v>
          </cell>
          <cell r="H4264" t="str">
            <v>15</v>
          </cell>
          <cell r="I4264" t="str">
            <v>MOAR, KATHLEEN</v>
          </cell>
          <cell r="J4264" t="str">
            <v>Statutory/Regulatory</v>
          </cell>
          <cell r="K4264" t="str">
            <v>D_Non-REP LINE OTHER</v>
          </cell>
          <cell r="L4264" t="str">
            <v>Public Requirements</v>
          </cell>
          <cell r="M4264" t="str">
            <v>Specific</v>
          </cell>
          <cell r="O4264" t="str">
            <v>Closed</v>
          </cell>
          <cell r="P4264">
            <v>11110</v>
          </cell>
          <cell r="Q4264" t="str">
            <v>CD0118</v>
          </cell>
          <cell r="R4264">
            <v>40493</v>
          </cell>
          <cell r="S4264" t="str">
            <v>pwrbtch</v>
          </cell>
          <cell r="U4264" t="str">
            <v>Will be trifurcating HT-11-11A and HT15 and replacing 1753' of 3/c cable with 3-1/c-350CU EPR.  Will be installing a PMH-9 switchgear and new 500kva(277/480) padmounted transformer.  See WR9167093.</v>
          </cell>
          <cell r="V4264" t="str">
            <v xml:space="preserve">  </v>
          </cell>
          <cell r="W4264" t="str">
            <v xml:space="preserve">  </v>
          </cell>
          <cell r="X4264" t="str">
            <v>Div Ops-NE Electric</v>
          </cell>
          <cell r="Y4264" t="str">
            <v>75005310E</v>
          </cell>
          <cell r="Z4264" t="str">
            <v>MAE1000 - MA Electric Distribution PC</v>
          </cell>
          <cell r="AA4264" t="str">
            <v>NONE</v>
          </cell>
          <cell r="AB4264" t="str">
            <v>MASS PLANT - MA 5310 - MAE1000</v>
          </cell>
          <cell r="AE4264">
            <v>2</v>
          </cell>
          <cell r="AF4264" t="str">
            <v>2</v>
          </cell>
          <cell r="AG4264">
            <v>41213</v>
          </cell>
          <cell r="AH4264">
            <v>189857</v>
          </cell>
          <cell r="AI4264">
            <v>0</v>
          </cell>
          <cell r="AJ4264">
            <v>1</v>
          </cell>
          <cell r="AK4264">
            <v>1</v>
          </cell>
          <cell r="AL4264">
            <v>0</v>
          </cell>
          <cell r="AM4264">
            <v>1</v>
          </cell>
          <cell r="AN4264">
            <v>1</v>
          </cell>
        </row>
        <row r="4265">
          <cell r="A4265" t="str">
            <v>CD00125</v>
          </cell>
          <cell r="B4265">
            <v>5310</v>
          </cell>
          <cell r="D4265" t="str">
            <v>Worc Unum City Sq Network Vault Pr</v>
          </cell>
          <cell r="E4265" t="str">
            <v>P_Electric Distribution Line MA</v>
          </cell>
          <cell r="G4265" t="str">
            <v>49</v>
          </cell>
          <cell r="H4265" t="str">
            <v>15</v>
          </cell>
          <cell r="I4265" t="str">
            <v>MOKEY, MICHAEL</v>
          </cell>
          <cell r="J4265" t="str">
            <v>Statutory/Regulatory</v>
          </cell>
          <cell r="K4265" t="str">
            <v>D_Non-REP LINE OTHER</v>
          </cell>
          <cell r="L4265" t="str">
            <v>New Business - Commercial</v>
          </cell>
          <cell r="M4265" t="str">
            <v>Specific</v>
          </cell>
          <cell r="O4265" t="str">
            <v>open</v>
          </cell>
          <cell r="P4265">
            <v>11127</v>
          </cell>
          <cell r="Q4265" t="str">
            <v>CD0125</v>
          </cell>
          <cell r="R4265">
            <v>40504</v>
          </cell>
          <cell r="S4265" t="str">
            <v>pwrbtch</v>
          </cell>
          <cell r="U4265" t="str">
            <v>Install a new spot network vault to provide a maximum of 4000A at 480Y/277 volts.  New building and vault to be constructed in Worcester as part of the City Sq. project.</v>
          </cell>
          <cell r="V4265" t="str">
            <v xml:space="preserve">  </v>
          </cell>
          <cell r="W4265" t="str">
            <v xml:space="preserve">  </v>
          </cell>
          <cell r="X4265" t="str">
            <v>Div Ops-NE Electric</v>
          </cell>
          <cell r="Y4265" t="str">
            <v>75005310E</v>
          </cell>
          <cell r="Z4265" t="str">
            <v>MAE1000 - MA Electric Distribution PC</v>
          </cell>
          <cell r="AA4265" t="str">
            <v>NONE</v>
          </cell>
          <cell r="AB4265" t="str">
            <v>MASS PLANT - MA 5310 - MAE1000</v>
          </cell>
          <cell r="AC4265" t="str">
            <v>A1 C1 X0</v>
          </cell>
          <cell r="AE4265">
            <v>2</v>
          </cell>
          <cell r="AF4265" t="str">
            <v>2</v>
          </cell>
          <cell r="AG4265">
            <v>41213</v>
          </cell>
          <cell r="AH4265">
            <v>599260</v>
          </cell>
        </row>
        <row r="4266">
          <cell r="A4266" t="str">
            <v>CD00136</v>
          </cell>
          <cell r="B4266">
            <v>5310</v>
          </cell>
          <cell r="D4266" t="str">
            <v>West Farnum Station Offload Make Re</v>
          </cell>
          <cell r="E4266" t="str">
            <v>P_Electric Distribution Line MA</v>
          </cell>
          <cell r="G4266" t="str">
            <v>49</v>
          </cell>
          <cell r="H4266" t="str">
            <v>NONE</v>
          </cell>
          <cell r="I4266" t="str">
            <v>RIVERA, JOEL</v>
          </cell>
          <cell r="J4266" t="str">
            <v>Statutory/Regulatory</v>
          </cell>
          <cell r="K4266" t="str">
            <v>D_Non-REP LINE OTHER</v>
          </cell>
          <cell r="L4266" t="str">
            <v>Public Requirements</v>
          </cell>
          <cell r="M4266" t="str">
            <v>Specific</v>
          </cell>
          <cell r="O4266" t="str">
            <v>Closed</v>
          </cell>
          <cell r="P4266">
            <v>11160</v>
          </cell>
          <cell r="Q4266" t="str">
            <v>CD0136</v>
          </cell>
          <cell r="R4266">
            <v>40519</v>
          </cell>
          <cell r="S4266" t="str">
            <v>pwrbtch</v>
          </cell>
          <cell r="U4266" t="str">
            <v>Install the following switched capacitor banks to be set as voltage controlled:_x000D_
3-200 kVAR cap bank on Pole 2 ¿ Wrentham Rd_x000D_
3-400 kVAR cap bank on Pole 6 ¿ Lake St_x000D_
 _x000D_
Install the following regulator:_x000D_
3-333 kVA regulator on pole 60</v>
          </cell>
          <cell r="V4266" t="str">
            <v xml:space="preserve">  </v>
          </cell>
          <cell r="W4266" t="str">
            <v xml:space="preserve">  </v>
          </cell>
          <cell r="X4266" t="str">
            <v>Div Ops-NE Electric</v>
          </cell>
          <cell r="Y4266" t="str">
            <v>75005310E</v>
          </cell>
          <cell r="Z4266" t="str">
            <v>MAE1000 - MA Electric Distribution PC</v>
          </cell>
          <cell r="AA4266" t="str">
            <v>NONE</v>
          </cell>
          <cell r="AB4266" t="str">
            <v>SUB #344 BEAVER POND, FRANKLIN</v>
          </cell>
          <cell r="AE4266">
            <v>2</v>
          </cell>
          <cell r="AF4266" t="str">
            <v>2</v>
          </cell>
          <cell r="AG4266">
            <v>41213</v>
          </cell>
          <cell r="AH4266">
            <v>120000</v>
          </cell>
          <cell r="AI4266">
            <v>0</v>
          </cell>
          <cell r="AJ4266">
            <v>1</v>
          </cell>
          <cell r="AK4266">
            <v>1</v>
          </cell>
          <cell r="AL4266">
            <v>0</v>
          </cell>
          <cell r="AM4266">
            <v>1</v>
          </cell>
          <cell r="AN4266">
            <v>1</v>
          </cell>
        </row>
        <row r="4267">
          <cell r="A4267" t="str">
            <v>CD00137</v>
          </cell>
          <cell r="B4267">
            <v>5310</v>
          </cell>
          <cell r="D4267" t="str">
            <v>Gardner Mt Wachusett Comm College g</v>
          </cell>
          <cell r="E4267" t="str">
            <v>P_Electric Distribution Line MA</v>
          </cell>
          <cell r="G4267" t="str">
            <v>49</v>
          </cell>
          <cell r="H4267" t="str">
            <v>NONE</v>
          </cell>
          <cell r="I4267" t="str">
            <v>CLEARY, JAMES</v>
          </cell>
          <cell r="J4267" t="str">
            <v>Statutory/Regulatory</v>
          </cell>
          <cell r="K4267" t="str">
            <v>D_Non-REP LINE OTHER</v>
          </cell>
          <cell r="L4267" t="str">
            <v>Distributed Generation</v>
          </cell>
          <cell r="M4267" t="str">
            <v>Specific</v>
          </cell>
          <cell r="O4267" t="str">
            <v>open</v>
          </cell>
          <cell r="P4267">
            <v>11189</v>
          </cell>
          <cell r="Q4267" t="str">
            <v>CD0137</v>
          </cell>
          <cell r="R4267">
            <v>40519</v>
          </cell>
          <cell r="S4267" t="str">
            <v>pwrbtch</v>
          </cell>
          <cell r="U4267" t="str">
            <v>install new line recloser at entrance to Mt wachusett community college (pole 42 Green St Gardner)  to replace old Form 3  recloser_x000D_
replace 1200 kVAr  line capacitor control at pole 45 Green St to HD control  _x000D_
new recloser needed fo</v>
          </cell>
          <cell r="V4267" t="str">
            <v xml:space="preserve">  </v>
          </cell>
          <cell r="W4267" t="str">
            <v xml:space="preserve">  </v>
          </cell>
          <cell r="X4267" t="str">
            <v>Div Ops-NE Electric</v>
          </cell>
          <cell r="Y4267" t="str">
            <v>75005310E</v>
          </cell>
          <cell r="Z4267" t="str">
            <v>MAE1000 - MA Electric Distribution PC</v>
          </cell>
          <cell r="AA4267" t="str">
            <v>NONE</v>
          </cell>
          <cell r="AB4267" t="str">
            <v>MASS PLANT - MA 5310 - MAE1000</v>
          </cell>
          <cell r="AC4267" t="str">
            <v>A0 C0 X0</v>
          </cell>
          <cell r="AE4267">
            <v>2</v>
          </cell>
          <cell r="AF4267" t="str">
            <v>2</v>
          </cell>
          <cell r="AG4267">
            <v>41213</v>
          </cell>
          <cell r="AH4267">
            <v>62000</v>
          </cell>
        </row>
        <row r="4268">
          <cell r="A4268" t="str">
            <v>CD00140</v>
          </cell>
          <cell r="B4268">
            <v>5310</v>
          </cell>
          <cell r="D4268" t="str">
            <v>Douglas Woods Wind Farm</v>
          </cell>
          <cell r="E4268" t="str">
            <v>P_Electric Distribution Line MA</v>
          </cell>
          <cell r="F4268" t="str">
            <v>DCIG1110P332-AMIC10089</v>
          </cell>
          <cell r="G4268" t="str">
            <v>49</v>
          </cell>
          <cell r="H4268" t="str">
            <v>NONE</v>
          </cell>
          <cell r="I4268" t="str">
            <v>AMBROSE, RONALD M</v>
          </cell>
          <cell r="J4268" t="str">
            <v>Statutory/Regulatory</v>
          </cell>
          <cell r="K4268" t="str">
            <v>D_Non-REP LINE OTHER</v>
          </cell>
          <cell r="L4268" t="str">
            <v>Distributed Generation</v>
          </cell>
          <cell r="M4268" t="str">
            <v>Specific</v>
          </cell>
          <cell r="O4268" t="str">
            <v>cancelled</v>
          </cell>
          <cell r="P4268">
            <v>10830</v>
          </cell>
          <cell r="Q4268" t="str">
            <v>CD0140</v>
          </cell>
          <cell r="R4268">
            <v>40519</v>
          </cell>
          <cell r="S4268" t="str">
            <v>pwrbtch</v>
          </cell>
          <cell r="U4268" t="str">
            <v>Install 3.7 mile 34.5kV distribution line as an interconnection facility for the Douglas Woods Wind Farm.</v>
          </cell>
          <cell r="V4268" t="str">
            <v xml:space="preserve">  </v>
          </cell>
          <cell r="W4268" t="str">
            <v xml:space="preserve">  </v>
          </cell>
          <cell r="X4268" t="str">
            <v>Div Ops-NE Electric</v>
          </cell>
          <cell r="Y4268" t="str">
            <v>75005310E</v>
          </cell>
          <cell r="Z4268" t="str">
            <v>MAE1000 - MA Electric Distribution PC</v>
          </cell>
          <cell r="AA4268" t="str">
            <v>NONE</v>
          </cell>
          <cell r="AB4268" t="str">
            <v xml:space="preserve">COMPANY 5310 LEVEL ELECT DIST </v>
          </cell>
          <cell r="AE4268">
            <v>2</v>
          </cell>
          <cell r="AF4268" t="str">
            <v>2</v>
          </cell>
          <cell r="AG4268">
            <v>41213</v>
          </cell>
          <cell r="AH4268">
            <v>9450000</v>
          </cell>
          <cell r="AK4268">
            <v>41502</v>
          </cell>
        </row>
        <row r="4269">
          <cell r="A4269" t="str">
            <v>CD00141</v>
          </cell>
          <cell r="B4269">
            <v>5310</v>
          </cell>
          <cell r="D4269" t="str">
            <v>Lowell General Hospital</v>
          </cell>
          <cell r="E4269" t="str">
            <v>P_Electric Distribution Line MA</v>
          </cell>
          <cell r="G4269" t="str">
            <v>49</v>
          </cell>
          <cell r="H4269" t="str">
            <v>15</v>
          </cell>
          <cell r="I4269" t="str">
            <v>MOAR, KATHLEEN</v>
          </cell>
          <cell r="J4269" t="str">
            <v>Statutory/Regulatory</v>
          </cell>
          <cell r="K4269" t="str">
            <v>D_Non-REP LINE OTHER</v>
          </cell>
          <cell r="L4269" t="str">
            <v>New Business - Commercial</v>
          </cell>
          <cell r="M4269" t="str">
            <v>Specific</v>
          </cell>
          <cell r="O4269" t="str">
            <v>Closed</v>
          </cell>
          <cell r="P4269">
            <v>11220</v>
          </cell>
          <cell r="Q4269" t="str">
            <v>CD0141</v>
          </cell>
          <cell r="R4269">
            <v>40520</v>
          </cell>
          <cell r="S4269" t="str">
            <v>pwrbtch</v>
          </cell>
          <cell r="U4269" t="str">
            <v>Install 3 poles, 2 J/O &amp; 1 S/O, Install Recloser and Sectionalizing switches. Install new loadbreak, Install New UG Primary, Install 2500kva XFMR, Customer to install 600' of 2-5" conduit and Pad, Replace UG Primary, (NGRID Cost)</v>
          </cell>
          <cell r="V4269" t="str">
            <v xml:space="preserve">  </v>
          </cell>
          <cell r="W4269" t="str">
            <v xml:space="preserve">  </v>
          </cell>
          <cell r="X4269" t="str">
            <v>Div Ops-NE Electric</v>
          </cell>
          <cell r="Y4269" t="str">
            <v>75005310E</v>
          </cell>
          <cell r="Z4269" t="str">
            <v>MAE1000 - MA Electric Distribution PC</v>
          </cell>
          <cell r="AA4269" t="str">
            <v>NONE</v>
          </cell>
          <cell r="AB4269" t="str">
            <v>MASS PLANT - MA 5310 - MAE1000</v>
          </cell>
          <cell r="AE4269">
            <v>2</v>
          </cell>
          <cell r="AF4269" t="str">
            <v>2</v>
          </cell>
          <cell r="AG4269">
            <v>41213</v>
          </cell>
          <cell r="AH4269">
            <v>235480</v>
          </cell>
          <cell r="AI4269">
            <v>0</v>
          </cell>
          <cell r="AJ4269">
            <v>0</v>
          </cell>
          <cell r="AK4269">
            <v>1</v>
          </cell>
          <cell r="AL4269">
            <v>0</v>
          </cell>
          <cell r="AM4269">
            <v>1</v>
          </cell>
          <cell r="AN4269">
            <v>1</v>
          </cell>
        </row>
        <row r="4270">
          <cell r="A4270" t="str">
            <v>CD00146</v>
          </cell>
          <cell r="B4270">
            <v>5310</v>
          </cell>
          <cell r="D4270" t="str">
            <v>8J365 Vernon St. Switchgear</v>
          </cell>
          <cell r="E4270" t="str">
            <v>P_Electric Distribution Line MA</v>
          </cell>
          <cell r="G4270" t="str">
            <v>45</v>
          </cell>
          <cell r="H4270" t="str">
            <v>20</v>
          </cell>
          <cell r="I4270" t="str">
            <v>MOKEY, MICHAEL</v>
          </cell>
          <cell r="J4270" t="str">
            <v>System Capacity &amp; Performance</v>
          </cell>
          <cell r="K4270" t="str">
            <v>D_Non-REP LINE OTHER</v>
          </cell>
          <cell r="L4270" t="str">
            <v>Reliability - Dist</v>
          </cell>
          <cell r="M4270" t="str">
            <v>Specific</v>
          </cell>
          <cell r="O4270" t="str">
            <v>open</v>
          </cell>
          <cell r="P4270">
            <v>10866</v>
          </cell>
          <cell r="Q4270" t="str">
            <v>CD0146</v>
          </cell>
          <cell r="R4270">
            <v>40526</v>
          </cell>
          <cell r="S4270" t="str">
            <v>pwrbtch</v>
          </cell>
          <cell r="U4270" t="str">
            <v>Install switchgear on Vernon St. around Stockton St., and remove all side taps from the mainline.</v>
          </cell>
          <cell r="V4270" t="str">
            <v xml:space="preserve">  </v>
          </cell>
          <cell r="W4270" t="str">
            <v xml:space="preserve">  </v>
          </cell>
          <cell r="X4270" t="str">
            <v>Div Ops-NE Electric</v>
          </cell>
          <cell r="Y4270" t="str">
            <v>75005310E</v>
          </cell>
          <cell r="Z4270" t="str">
            <v>MAE1000 - MA Electric Distribution PC</v>
          </cell>
          <cell r="AA4270" t="str">
            <v>NONE</v>
          </cell>
          <cell r="AB4270" t="str">
            <v>MASS PLANT - MA 5310 - MAE1000</v>
          </cell>
          <cell r="AC4270" t="str">
            <v>A0 C3 X1</v>
          </cell>
          <cell r="AE4270">
            <v>2</v>
          </cell>
          <cell r="AF4270" t="str">
            <v>2</v>
          </cell>
          <cell r="AG4270">
            <v>41213</v>
          </cell>
          <cell r="AH4270">
            <v>912000</v>
          </cell>
        </row>
        <row r="4271">
          <cell r="A4271" t="str">
            <v>CD00154</v>
          </cell>
          <cell r="B4271">
            <v>5310</v>
          </cell>
          <cell r="D4271" t="str">
            <v>Gardner prison line extension Chap</v>
          </cell>
          <cell r="E4271" t="str">
            <v>P_Electric Distribution Line MA</v>
          </cell>
          <cell r="G4271" t="str">
            <v>49</v>
          </cell>
          <cell r="H4271" t="str">
            <v>15</v>
          </cell>
          <cell r="I4271" t="str">
            <v>HALL, TIMOTHY</v>
          </cell>
          <cell r="J4271" t="str">
            <v>Statutory/Regulatory</v>
          </cell>
          <cell r="K4271" t="str">
            <v>D_Non-REP LINE OTHER</v>
          </cell>
          <cell r="L4271" t="str">
            <v>Distributed Generation</v>
          </cell>
          <cell r="M4271" t="str">
            <v>Specific</v>
          </cell>
          <cell r="O4271" t="str">
            <v>open</v>
          </cell>
          <cell r="P4271">
            <v>11190</v>
          </cell>
          <cell r="Q4271" t="str">
            <v>CD0154</v>
          </cell>
          <cell r="R4271">
            <v>40534</v>
          </cell>
          <cell r="S4271" t="str">
            <v>pwrbtch</v>
          </cell>
          <cell r="U4271" t="str">
            <v>run 3 phase line extension along Chapel St   eastlerly along Chapel St  over  Rt 140  to Chapel St cul-de -sac and over railorad crossing to Colony Rd ...end at main entrance to prison_x000D_
this line will be main feed to prison off the Pa</v>
          </cell>
          <cell r="V4271" t="str">
            <v xml:space="preserve">  </v>
          </cell>
          <cell r="W4271" t="str">
            <v xml:space="preserve">  </v>
          </cell>
          <cell r="X4271" t="str">
            <v>Div Ops-NE Electric</v>
          </cell>
          <cell r="Y4271" t="str">
            <v>75005310E</v>
          </cell>
          <cell r="Z4271" t="str">
            <v>MAE1000 - MA Electric Distribution PC</v>
          </cell>
          <cell r="AA4271" t="str">
            <v>NONE</v>
          </cell>
          <cell r="AB4271" t="str">
            <v>MASS PLANT - MA 5310 - MAE1000</v>
          </cell>
          <cell r="AC4271" t="str">
            <v>A2 C0 X1</v>
          </cell>
          <cell r="AE4271">
            <v>2</v>
          </cell>
          <cell r="AF4271" t="str">
            <v>2</v>
          </cell>
          <cell r="AG4271">
            <v>41213</v>
          </cell>
          <cell r="AH4271">
            <v>360808</v>
          </cell>
        </row>
        <row r="4272">
          <cell r="A4272" t="str">
            <v>CD00174</v>
          </cell>
          <cell r="B4272">
            <v>5310</v>
          </cell>
          <cell r="D4272" t="str">
            <v>Casella Waste Service - Southbridge</v>
          </cell>
          <cell r="E4272" t="str">
            <v>P_Electric Distribution Line MA</v>
          </cell>
          <cell r="G4272" t="str">
            <v>49</v>
          </cell>
          <cell r="H4272" t="str">
            <v>17</v>
          </cell>
          <cell r="I4272" t="str">
            <v>MOAR, KATHLEEN</v>
          </cell>
          <cell r="J4272" t="str">
            <v>Statutory/Regulatory</v>
          </cell>
          <cell r="K4272" t="str">
            <v>D_Non-REP LINE OTHER</v>
          </cell>
          <cell r="L4272" t="str">
            <v>New Business - Commercial</v>
          </cell>
          <cell r="M4272" t="str">
            <v>Specific</v>
          </cell>
          <cell r="O4272" t="str">
            <v>Closed</v>
          </cell>
          <cell r="P4272">
            <v>11307</v>
          </cell>
          <cell r="Q4272" t="str">
            <v>CD0174</v>
          </cell>
          <cell r="R4272">
            <v>40556</v>
          </cell>
          <cell r="S4272" t="str">
            <v>pwrbtch</v>
          </cell>
          <cell r="U4272" t="str">
            <v>3ph OH line extension, 27 poles, roughly 17k feet of 477 bare primary, 6k feet of 1/0 triplex, 2 new reclosers, 1 new Loadbreak, 1 set of disconnects, and 1 primary metering on DE pole.  Design is to go UG under the transmission ROW..</v>
          </cell>
          <cell r="V4272" t="str">
            <v xml:space="preserve">  </v>
          </cell>
          <cell r="W4272" t="str">
            <v xml:space="preserve">  </v>
          </cell>
          <cell r="X4272" t="str">
            <v>Div Ops-NE Electric</v>
          </cell>
          <cell r="Y4272" t="str">
            <v>75005310E</v>
          </cell>
          <cell r="Z4272" t="str">
            <v>MAE1000 - MA Electric Distribution PC</v>
          </cell>
          <cell r="AA4272" t="str">
            <v>NONE</v>
          </cell>
          <cell r="AB4272" t="str">
            <v>MASS PLANT - MA 5310 - MAE1000</v>
          </cell>
          <cell r="AE4272">
            <v>2</v>
          </cell>
          <cell r="AF4272" t="str">
            <v>2</v>
          </cell>
          <cell r="AG4272">
            <v>41213</v>
          </cell>
          <cell r="AH4272">
            <v>490299</v>
          </cell>
          <cell r="AI4272">
            <v>0</v>
          </cell>
          <cell r="AJ4272">
            <v>0</v>
          </cell>
          <cell r="AK4272">
            <v>0</v>
          </cell>
          <cell r="AL4272">
            <v>0</v>
          </cell>
          <cell r="AM4272">
            <v>1</v>
          </cell>
          <cell r="AN4272">
            <v>1</v>
          </cell>
        </row>
        <row r="4273">
          <cell r="A4273" t="str">
            <v>CD00176</v>
          </cell>
          <cell r="B4273">
            <v>5310</v>
          </cell>
          <cell r="D4273" t="str">
            <v>Town of Scituate-Wind Turbine Inter</v>
          </cell>
          <cell r="E4273" t="str">
            <v>P_Electric Distribution Line MA</v>
          </cell>
          <cell r="G4273" t="str">
            <v>49</v>
          </cell>
          <cell r="H4273" t="str">
            <v>15</v>
          </cell>
          <cell r="I4273" t="str">
            <v>MOKEY, MICHAEL</v>
          </cell>
          <cell r="J4273" t="str">
            <v>Statutory/Regulatory</v>
          </cell>
          <cell r="K4273" t="str">
            <v>D_Non-REP LINE OTHER</v>
          </cell>
          <cell r="L4273" t="str">
            <v>Distributed Generation</v>
          </cell>
          <cell r="M4273" t="str">
            <v>Specific</v>
          </cell>
          <cell r="O4273" t="str">
            <v>open</v>
          </cell>
          <cell r="P4273">
            <v>11236</v>
          </cell>
          <cell r="Q4273" t="str">
            <v>CD0176</v>
          </cell>
          <cell r="R4273">
            <v>40556</v>
          </cell>
          <cell r="S4273" t="str">
            <v>pwrbtch</v>
          </cell>
          <cell r="U4273" t="str">
            <v>Install:  (3)-poles, (6)-disconnect switches, (1)-loadbreak switch, (1)-G&amp;W pole top recloser with SEL-651R controls, (1)-primary metering package (3-PTs, 3-CTs, and associated equipment), associated distribution equipment._x000D_
Remove:</v>
          </cell>
          <cell r="V4273" t="str">
            <v xml:space="preserve">  </v>
          </cell>
          <cell r="W4273" t="str">
            <v xml:space="preserve">  </v>
          </cell>
          <cell r="X4273" t="str">
            <v>Div Ops-NE Electric</v>
          </cell>
          <cell r="Y4273" t="str">
            <v>75005310E</v>
          </cell>
          <cell r="Z4273" t="str">
            <v>MAE1000 - MA Electric Distribution PC</v>
          </cell>
          <cell r="AA4273" t="str">
            <v>NONE</v>
          </cell>
          <cell r="AB4273" t="str">
            <v>MASS PLANT - MA 5310 - MAE1000</v>
          </cell>
          <cell r="AC4273" t="str">
            <v>A0 C1 X0</v>
          </cell>
          <cell r="AE4273">
            <v>2</v>
          </cell>
          <cell r="AF4273" t="str">
            <v>2</v>
          </cell>
          <cell r="AG4273">
            <v>41213</v>
          </cell>
          <cell r="AH4273">
            <v>97000</v>
          </cell>
        </row>
        <row r="4274">
          <cell r="A4274" t="str">
            <v>CD00180</v>
          </cell>
          <cell r="B4274">
            <v>5310</v>
          </cell>
          <cell r="D4274" t="str">
            <v>Open Cape Fiber Project</v>
          </cell>
          <cell r="E4274" t="str">
            <v>P_Electric Distribution Line MA</v>
          </cell>
          <cell r="G4274" t="str">
            <v>49</v>
          </cell>
          <cell r="H4274" t="str">
            <v>15</v>
          </cell>
          <cell r="I4274" t="str">
            <v>MOKEY, MICHAEL</v>
          </cell>
          <cell r="J4274" t="str">
            <v>Statutory/Regulatory</v>
          </cell>
          <cell r="K4274" t="str">
            <v>D_Non-REP LINE OTHER</v>
          </cell>
          <cell r="L4274" t="str">
            <v>3rd Party Attachments</v>
          </cell>
          <cell r="M4274" t="str">
            <v>Specific</v>
          </cell>
          <cell r="O4274" t="str">
            <v>open</v>
          </cell>
          <cell r="P4274">
            <v>11303</v>
          </cell>
          <cell r="Q4274" t="str">
            <v>CD0180</v>
          </cell>
          <cell r="R4274">
            <v>40556</v>
          </cell>
          <cell r="S4274" t="str">
            <v>pwrbtch</v>
          </cell>
          <cell r="U4274" t="str">
            <v>Complete stimulus based Fiber Optic Make Ready Project in Southeastern MA</v>
          </cell>
          <cell r="V4274" t="str">
            <v xml:space="preserve">  </v>
          </cell>
          <cell r="W4274" t="str">
            <v xml:space="preserve">  </v>
          </cell>
          <cell r="X4274" t="str">
            <v>Div Ops-NE Electric</v>
          </cell>
          <cell r="Y4274" t="str">
            <v>75005310E</v>
          </cell>
          <cell r="Z4274" t="str">
            <v>MAE1000 - MA Electric Distribution PC</v>
          </cell>
          <cell r="AA4274" t="str">
            <v>NONE</v>
          </cell>
          <cell r="AB4274" t="str">
            <v xml:space="preserve">COMPANY 5310 LEVEL ELECT DIST </v>
          </cell>
          <cell r="AC4274" t="str">
            <v>A2 C22 X0</v>
          </cell>
          <cell r="AE4274">
            <v>2</v>
          </cell>
          <cell r="AF4274" t="str">
            <v>2</v>
          </cell>
          <cell r="AG4274">
            <v>41213</v>
          </cell>
          <cell r="AH4274">
            <v>807745</v>
          </cell>
        </row>
        <row r="4275">
          <cell r="A4275" t="str">
            <v>CD00181</v>
          </cell>
          <cell r="B4275">
            <v>5310</v>
          </cell>
          <cell r="C4275" t="str">
            <v>Massachusetts - East</v>
          </cell>
          <cell r="D4275" t="str">
            <v>New Westborough 312W6</v>
          </cell>
          <cell r="E4275" t="str">
            <v>P_Electric Distribution Sub MA</v>
          </cell>
          <cell r="F4275" t="str">
            <v>USSC1110W338 v2</v>
          </cell>
          <cell r="G4275" t="str">
            <v>30</v>
          </cell>
          <cell r="H4275" t="str">
            <v>20</v>
          </cell>
          <cell r="I4275" t="str">
            <v>SKRZYPCZAK, JOHN</v>
          </cell>
          <cell r="J4275" t="str">
            <v>System Capacity &amp; Performance</v>
          </cell>
          <cell r="K4275" t="str">
            <v>D_Non-REP SUB OTHER</v>
          </cell>
          <cell r="L4275" t="str">
            <v>Load Relief</v>
          </cell>
          <cell r="M4275" t="str">
            <v>Specific</v>
          </cell>
          <cell r="O4275" t="str">
            <v>open</v>
          </cell>
          <cell r="P4275">
            <v>11066</v>
          </cell>
          <cell r="Q4275" t="str">
            <v>CD0181</v>
          </cell>
          <cell r="R4275">
            <v>40556</v>
          </cell>
          <cell r="S4275" t="str">
            <v>pwrbtch</v>
          </cell>
          <cell r="U4275" t="str">
            <v>Install one new 13.8 kV, 312W6 feeder position with one 800 A recloser, three 333 kVA voltage regulators and associated disconnects &amp; regulator by-pass switches.</v>
          </cell>
          <cell r="V4275" t="str">
            <v xml:space="preserve">  </v>
          </cell>
          <cell r="W4275" t="str">
            <v xml:space="preserve">  </v>
          </cell>
          <cell r="X4275" t="str">
            <v>Div Ops-NE Electric</v>
          </cell>
          <cell r="Y4275" t="str">
            <v>75005310E</v>
          </cell>
          <cell r="Z4275" t="str">
            <v>MAE1000 - MA Electric Distribution PC</v>
          </cell>
          <cell r="AA4275" t="str">
            <v>NONE</v>
          </cell>
          <cell r="AB4275" t="str">
            <v>SUB #312 WESTBORO - WATER ST, WESTB</v>
          </cell>
          <cell r="AC4275" t="str">
            <v>A1 C0 X0</v>
          </cell>
          <cell r="AE4275">
            <v>4</v>
          </cell>
          <cell r="AF4275" t="str">
            <v>4</v>
          </cell>
          <cell r="AG4275">
            <v>41365</v>
          </cell>
          <cell r="AH4275">
            <v>1270000</v>
          </cell>
          <cell r="AI4275" t="str">
            <v>1.10</v>
          </cell>
          <cell r="AJ4275" t="str">
            <v>.90</v>
          </cell>
        </row>
        <row r="4276">
          <cell r="A4276" t="str">
            <v>CD00184</v>
          </cell>
          <cell r="B4276">
            <v>5310</v>
          </cell>
          <cell r="D4276" t="str">
            <v>Replace Failed 13L1 Transformer Wo</v>
          </cell>
          <cell r="E4276" t="str">
            <v>P_Electric Distribution Sub MA</v>
          </cell>
          <cell r="G4276" t="str">
            <v>49</v>
          </cell>
          <cell r="H4276" t="str">
            <v>NONE</v>
          </cell>
          <cell r="I4276" t="str">
            <v>WOLF, MICHAEL D</v>
          </cell>
          <cell r="J4276" t="str">
            <v>Damage/Failure</v>
          </cell>
          <cell r="K4276" t="str">
            <v>D_Non-REP SUB OTHER</v>
          </cell>
          <cell r="L4276" t="str">
            <v>Damage/Failure</v>
          </cell>
          <cell r="M4276" t="str">
            <v>Specific</v>
          </cell>
          <cell r="N4276" t="str">
            <v>Substation Asset Replacement</v>
          </cell>
          <cell r="O4276" t="str">
            <v>Closed</v>
          </cell>
          <cell r="P4276">
            <v>11208</v>
          </cell>
          <cell r="Q4276" t="str">
            <v>CD0184</v>
          </cell>
          <cell r="R4276">
            <v>40563</v>
          </cell>
          <cell r="S4276" t="str">
            <v>pwrbtch</v>
          </cell>
          <cell r="U4276" t="str">
            <v>Damage failure replacement of 13L1 Transformer at Worthen St - transfer charges from AIMMS capital damage/failure 0008917561</v>
          </cell>
          <cell r="V4276" t="str">
            <v xml:space="preserve">  </v>
          </cell>
          <cell r="W4276" t="str">
            <v xml:space="preserve">  </v>
          </cell>
          <cell r="X4276" t="str">
            <v>Div Ops-NE Electric</v>
          </cell>
          <cell r="Y4276" t="str">
            <v>75005310E</v>
          </cell>
          <cell r="Z4276" t="str">
            <v>MAE1000 - MA Electric Distribution PC</v>
          </cell>
          <cell r="AA4276" t="str">
            <v>NONE</v>
          </cell>
          <cell r="AB4276" t="str">
            <v>SUB #13 WORTHEN STREET, LOWELL</v>
          </cell>
          <cell r="AE4276">
            <v>2</v>
          </cell>
          <cell r="AF4276" t="str">
            <v>2</v>
          </cell>
          <cell r="AG4276">
            <v>41213</v>
          </cell>
          <cell r="AH4276">
            <v>245000</v>
          </cell>
          <cell r="AI4276">
            <v>0</v>
          </cell>
          <cell r="AJ4276">
            <v>0</v>
          </cell>
          <cell r="AK4276">
            <v>1</v>
          </cell>
          <cell r="AL4276">
            <v>0</v>
          </cell>
          <cell r="AM4276">
            <v>1</v>
          </cell>
          <cell r="AN4276">
            <v>1</v>
          </cell>
        </row>
        <row r="4277">
          <cell r="A4277" t="str">
            <v>CD00196</v>
          </cell>
          <cell r="B4277">
            <v>5310</v>
          </cell>
          <cell r="D4277" t="str">
            <v>DOTR-MHD#604242 Kennedy Road on No</v>
          </cell>
          <cell r="E4277" t="str">
            <v>P_Electric Distribution Line MA</v>
          </cell>
          <cell r="G4277" t="str">
            <v>49</v>
          </cell>
          <cell r="H4277" t="str">
            <v>15</v>
          </cell>
          <cell r="I4277" t="str">
            <v>WYMAN, ANNE</v>
          </cell>
          <cell r="J4277" t="str">
            <v>Statutory/Regulatory</v>
          </cell>
          <cell r="K4277" t="str">
            <v>D_Non-REP LINE OTHER</v>
          </cell>
          <cell r="L4277" t="str">
            <v>Public Requirements</v>
          </cell>
          <cell r="M4277" t="str">
            <v>Specific</v>
          </cell>
          <cell r="O4277" t="str">
            <v>open</v>
          </cell>
          <cell r="P4277">
            <v>11440</v>
          </cell>
          <cell r="Q4277" t="str">
            <v>CD0196</v>
          </cell>
          <cell r="R4277">
            <v>40572</v>
          </cell>
          <cell r="S4277" t="str">
            <v>pwrbtch</v>
          </cell>
          <cell r="U4277" t="str">
            <v>DOTR-MHD#604242 Kennedy Road in Northampton Mass: Preliminary engineering to determine the scope of work, attend meetings and begin design work</v>
          </cell>
          <cell r="V4277" t="str">
            <v xml:space="preserve">  </v>
          </cell>
          <cell r="W4277" t="str">
            <v xml:space="preserve">  </v>
          </cell>
          <cell r="X4277" t="str">
            <v>Div Ops-NE Electric</v>
          </cell>
          <cell r="Y4277" t="str">
            <v>75005310E</v>
          </cell>
          <cell r="Z4277" t="str">
            <v>MAE1000 - MA Electric Distribution PC</v>
          </cell>
          <cell r="AA4277" t="str">
            <v>NONE</v>
          </cell>
          <cell r="AB4277" t="str">
            <v>MASS PLANT - MA 5310 - MAE1000</v>
          </cell>
          <cell r="AC4277" t="str">
            <v>A1 C1 X0</v>
          </cell>
          <cell r="AE4277">
            <v>2</v>
          </cell>
          <cell r="AF4277" t="str">
            <v>2</v>
          </cell>
          <cell r="AG4277">
            <v>41213</v>
          </cell>
          <cell r="AH4277">
            <v>10000</v>
          </cell>
        </row>
        <row r="4278">
          <cell r="A4278" t="str">
            <v>CD00198</v>
          </cell>
          <cell r="B4278">
            <v>5310</v>
          </cell>
          <cell r="D4278" t="str">
            <v>DOTR-MHD#604175 Fitzwilliams in Roy</v>
          </cell>
          <cell r="E4278" t="str">
            <v>P_Electric Distribution Line MA</v>
          </cell>
          <cell r="G4278" t="str">
            <v>49</v>
          </cell>
          <cell r="H4278" t="str">
            <v>15</v>
          </cell>
          <cell r="I4278" t="str">
            <v>WYMAN, ANNE</v>
          </cell>
          <cell r="J4278" t="str">
            <v>Statutory/Regulatory</v>
          </cell>
          <cell r="K4278" t="str">
            <v>D_Non-REP LINE OTHER</v>
          </cell>
          <cell r="L4278" t="str">
            <v>Public Requirements</v>
          </cell>
          <cell r="M4278" t="str">
            <v>Specific</v>
          </cell>
          <cell r="O4278" t="str">
            <v>open</v>
          </cell>
          <cell r="P4278">
            <v>11439</v>
          </cell>
          <cell r="Q4278" t="str">
            <v>CD0198</v>
          </cell>
          <cell r="R4278">
            <v>40576</v>
          </cell>
          <cell r="S4278" t="str">
            <v>pwrbtch</v>
          </cell>
          <cell r="U4278" t="str">
            <v>DOTR-MHD#604175 Fitzwilliams in Royalston:_x000D_
Preliminary engineering to determine the scope of work, attend meetings and begin design work.</v>
          </cell>
          <cell r="V4278" t="str">
            <v xml:space="preserve">Cancelled in error as per email from William Kern on 5/25/12. </v>
          </cell>
          <cell r="W4278" t="str">
            <v xml:space="preserve">  </v>
          </cell>
          <cell r="X4278" t="str">
            <v>Div Ops-NE Electric</v>
          </cell>
          <cell r="Y4278" t="str">
            <v>75005310E</v>
          </cell>
          <cell r="Z4278" t="str">
            <v>MAE1000 - MA Electric Distribution PC</v>
          </cell>
          <cell r="AA4278" t="str">
            <v>NONE</v>
          </cell>
          <cell r="AB4278" t="str">
            <v>MASS PLANT - MA 5310 - MAE1000</v>
          </cell>
          <cell r="AC4278" t="str">
            <v>A2 C1 X1</v>
          </cell>
          <cell r="AE4278">
            <v>2</v>
          </cell>
          <cell r="AF4278" t="str">
            <v>2</v>
          </cell>
          <cell r="AG4278">
            <v>41213</v>
          </cell>
          <cell r="AH4278">
            <v>10000</v>
          </cell>
          <cell r="AK4278">
            <v>41052</v>
          </cell>
        </row>
        <row r="4279">
          <cell r="A4279" t="str">
            <v>CD00199</v>
          </cell>
          <cell r="B4279">
            <v>5310</v>
          </cell>
          <cell r="D4279" t="str">
            <v>DOTR-MHD#180509 Macy Street in Ames</v>
          </cell>
          <cell r="E4279" t="str">
            <v>P_Electric Distribution Line MA</v>
          </cell>
          <cell r="G4279" t="str">
            <v>49</v>
          </cell>
          <cell r="H4279" t="str">
            <v>15</v>
          </cell>
          <cell r="I4279" t="str">
            <v>WYMAN, ANNE</v>
          </cell>
          <cell r="J4279" t="str">
            <v>Statutory/Regulatory</v>
          </cell>
          <cell r="K4279" t="str">
            <v>D_Non-REP LINE OTHER</v>
          </cell>
          <cell r="L4279" t="str">
            <v>Public Requirements</v>
          </cell>
          <cell r="M4279" t="str">
            <v>Specific</v>
          </cell>
          <cell r="O4279" t="str">
            <v>Closed</v>
          </cell>
          <cell r="P4279">
            <v>11455</v>
          </cell>
          <cell r="Q4279" t="str">
            <v>CD0199</v>
          </cell>
          <cell r="R4279">
            <v>40576</v>
          </cell>
          <cell r="S4279" t="str">
            <v>pwrbtch</v>
          </cell>
          <cell r="U4279" t="str">
            <v>DOTR-MHD#180509 Macy Street in Amesbury Mass: Preliminary engineering to determine the scope of work, attend meetings and begin preliminary design work.</v>
          </cell>
          <cell r="V4279" t="str">
            <v xml:space="preserve">  </v>
          </cell>
          <cell r="W4279" t="str">
            <v xml:space="preserve">  </v>
          </cell>
          <cell r="X4279" t="str">
            <v>Div Ops-NE Electric</v>
          </cell>
          <cell r="Y4279" t="str">
            <v>75005310E</v>
          </cell>
          <cell r="Z4279" t="str">
            <v>MAE1000 - MA Electric Distribution PC</v>
          </cell>
          <cell r="AA4279" t="str">
            <v>NONE</v>
          </cell>
          <cell r="AB4279" t="str">
            <v>MASS PLANT - MA 5310 - MAE1000</v>
          </cell>
          <cell r="AE4279">
            <v>2</v>
          </cell>
          <cell r="AF4279" t="str">
            <v>2</v>
          </cell>
          <cell r="AG4279">
            <v>41213</v>
          </cell>
          <cell r="AH4279">
            <v>15000</v>
          </cell>
          <cell r="AI4279">
            <v>1</v>
          </cell>
          <cell r="AJ4279">
            <v>1</v>
          </cell>
          <cell r="AK4279">
            <v>1</v>
          </cell>
          <cell r="AL4279">
            <v>0</v>
          </cell>
          <cell r="AM4279">
            <v>1</v>
          </cell>
          <cell r="AN4279">
            <v>1</v>
          </cell>
        </row>
        <row r="4280">
          <cell r="A4280" t="str">
            <v>CD00201</v>
          </cell>
          <cell r="B4280">
            <v>5310</v>
          </cell>
          <cell r="D4280" t="str">
            <v>Hanover 66J1 - Conversion</v>
          </cell>
          <cell r="E4280" t="str">
            <v>P_Electric Distribution Line MA</v>
          </cell>
          <cell r="G4280" t="str">
            <v>49</v>
          </cell>
          <cell r="H4280" t="str">
            <v>NONE</v>
          </cell>
          <cell r="I4280" t="str">
            <v>HENRY, JOSEPH</v>
          </cell>
          <cell r="J4280" t="str">
            <v>Damage/Failure</v>
          </cell>
          <cell r="K4280" t="str">
            <v>D_Non-REP LINE OTHER</v>
          </cell>
          <cell r="L4280" t="str">
            <v>Damage/Failure</v>
          </cell>
          <cell r="M4280" t="str">
            <v>Specific</v>
          </cell>
          <cell r="O4280" t="str">
            <v>Closed</v>
          </cell>
          <cell r="P4280">
            <v>11238</v>
          </cell>
          <cell r="Q4280" t="str">
            <v>CD0201</v>
          </cell>
          <cell r="R4280">
            <v>40578</v>
          </cell>
          <cell r="S4280" t="str">
            <v>pwrbtch</v>
          </cell>
          <cell r="U4280" t="str">
            <v>Make ready Circuit St, Hanover area (66J1) for conversion from 4 kV to 13.8 kV.  Reconductor 1,000' of #6 cu wire with 1/0 AL wire.  Install and remove other miscellaneous OH equipment.</v>
          </cell>
          <cell r="V4280" t="str">
            <v xml:space="preserve">  </v>
          </cell>
          <cell r="W4280" t="str">
            <v xml:space="preserve">  </v>
          </cell>
          <cell r="X4280" t="str">
            <v>Div Ops-NE Electric</v>
          </cell>
          <cell r="Y4280" t="str">
            <v>75005310E</v>
          </cell>
          <cell r="Z4280" t="str">
            <v>MAE1000 - MA Electric Distribution PC</v>
          </cell>
          <cell r="AA4280" t="str">
            <v>NONE</v>
          </cell>
          <cell r="AB4280" t="str">
            <v>MASS PLANT - MA 5310 - MAE1000</v>
          </cell>
          <cell r="AE4280">
            <v>2</v>
          </cell>
          <cell r="AF4280" t="str">
            <v>2</v>
          </cell>
          <cell r="AG4280">
            <v>41213</v>
          </cell>
          <cell r="AH4280">
            <v>175000</v>
          </cell>
          <cell r="AI4280">
            <v>0</v>
          </cell>
          <cell r="AJ4280">
            <v>1</v>
          </cell>
          <cell r="AK4280">
            <v>1</v>
          </cell>
          <cell r="AL4280">
            <v>0</v>
          </cell>
          <cell r="AM4280">
            <v>1</v>
          </cell>
          <cell r="AN4280">
            <v>1</v>
          </cell>
        </row>
        <row r="4281">
          <cell r="A4281" t="str">
            <v>CD00204</v>
          </cell>
          <cell r="B4281">
            <v>5310</v>
          </cell>
          <cell r="D4281" t="str">
            <v>East Bradford Communications</v>
          </cell>
          <cell r="E4281" t="str">
            <v>P_Electric Distribution Line MA</v>
          </cell>
          <cell r="G4281" t="str">
            <v>49</v>
          </cell>
          <cell r="H4281" t="str">
            <v>NONE</v>
          </cell>
          <cell r="I4281" t="str">
            <v>MINISANDRAM, VENKATESH S</v>
          </cell>
          <cell r="J4281" t="str">
            <v>Damage/Failure</v>
          </cell>
          <cell r="K4281" t="str">
            <v>D_Non-REP LINE OTHER</v>
          </cell>
          <cell r="L4281" t="str">
            <v>Damage/Failure</v>
          </cell>
          <cell r="M4281" t="str">
            <v>Specific</v>
          </cell>
          <cell r="O4281" t="str">
            <v>open</v>
          </cell>
          <cell r="P4281">
            <v>11381</v>
          </cell>
          <cell r="Q4281" t="str">
            <v>CD0204</v>
          </cell>
          <cell r="R4281">
            <v>40578</v>
          </cell>
          <cell r="S4281" t="str">
            <v>pwrbtch</v>
          </cell>
          <cell r="U4281" t="str">
            <v>Re-establish Verizon communications circuit to the East Bradford substation. This entails installing 400' of 4" conduit from pole 24-1/2-84 on the right of way to the East Bradford substation. Attach a Positron box supplied by Verizon</v>
          </cell>
          <cell r="V4281" t="str">
            <v xml:space="preserve">  </v>
          </cell>
          <cell r="W4281" t="str">
            <v xml:space="preserve">  </v>
          </cell>
          <cell r="X4281" t="str">
            <v>Div Ops-NE Electric</v>
          </cell>
          <cell r="Y4281" t="str">
            <v>75005310E</v>
          </cell>
          <cell r="Z4281" t="str">
            <v>MAE1000 - MA Electric Distribution PC</v>
          </cell>
          <cell r="AA4281" t="str">
            <v>NONE</v>
          </cell>
          <cell r="AB4281" t="str">
            <v>SUB #65 EAST BRADFORD, HAVERHILL</v>
          </cell>
          <cell r="AC4281" t="str">
            <v>A1 C0 X0</v>
          </cell>
          <cell r="AE4281">
            <v>2</v>
          </cell>
          <cell r="AF4281" t="str">
            <v>2</v>
          </cell>
          <cell r="AG4281">
            <v>41213</v>
          </cell>
          <cell r="AH4281">
            <v>203921</v>
          </cell>
        </row>
        <row r="4282">
          <cell r="A4282" t="str">
            <v>CD00207</v>
          </cell>
          <cell r="B4282">
            <v>5310</v>
          </cell>
          <cell r="D4282" t="str">
            <v>Park St sub 601 wind generator inte</v>
          </cell>
          <cell r="E4282" t="str">
            <v>P_Electric Distribution Sub MA</v>
          </cell>
          <cell r="G4282" t="str">
            <v>49</v>
          </cell>
          <cell r="H4282" t="str">
            <v>17</v>
          </cell>
          <cell r="I4282" t="str">
            <v>CLEARY, JAMES</v>
          </cell>
          <cell r="J4282" t="str">
            <v>Statutory/Regulatory</v>
          </cell>
          <cell r="K4282" t="str">
            <v>D_Non-REP SUB OTHER</v>
          </cell>
          <cell r="L4282" t="str">
            <v>Distributed Generation</v>
          </cell>
          <cell r="M4282" t="str">
            <v>Specific</v>
          </cell>
          <cell r="O4282" t="str">
            <v>open</v>
          </cell>
          <cell r="P4282">
            <v>11165</v>
          </cell>
          <cell r="Q4282" t="str">
            <v>CD0207</v>
          </cell>
          <cell r="R4282">
            <v>40584</v>
          </cell>
          <cell r="S4282" t="str">
            <v>pwrbtch</v>
          </cell>
          <cell r="U4282" t="str">
            <v>Make needed changes within Park St substation to accommodate 6.6 MW of wind generation on 13 kV bus: 601W3 and 601W4 feeders:_x000D_
3.3 MW of wind at Mt Wachusett Comm College and 3.3 MW of wind gen at Gardner prison : North Central Correc</v>
          </cell>
          <cell r="V4282" t="str">
            <v xml:space="preserve">  </v>
          </cell>
          <cell r="W4282" t="str">
            <v xml:space="preserve">  </v>
          </cell>
          <cell r="X4282" t="str">
            <v>Div Ops-NE Electric</v>
          </cell>
          <cell r="Y4282" t="str">
            <v>75005310E</v>
          </cell>
          <cell r="Z4282" t="str">
            <v>MAE1000 - MA Electric Distribution PC</v>
          </cell>
          <cell r="AA4282" t="str">
            <v>NONE</v>
          </cell>
          <cell r="AB4282" t="str">
            <v>SUB #601 PARK STREET, GARDNER</v>
          </cell>
          <cell r="AC4282" t="str">
            <v>A1 C0 X1</v>
          </cell>
          <cell r="AE4282">
            <v>2</v>
          </cell>
          <cell r="AF4282" t="str">
            <v>2</v>
          </cell>
          <cell r="AG4282">
            <v>41213</v>
          </cell>
          <cell r="AH4282">
            <v>309706</v>
          </cell>
        </row>
        <row r="4283">
          <cell r="A4283" t="str">
            <v>CD00225</v>
          </cell>
          <cell r="B4283">
            <v>5310</v>
          </cell>
          <cell r="D4283" t="str">
            <v>DOTR-MHD#603729 River Rd over Mill</v>
          </cell>
          <cell r="E4283" t="str">
            <v>P_Electric Distribution Line MA</v>
          </cell>
          <cell r="G4283" t="str">
            <v>49</v>
          </cell>
          <cell r="H4283" t="str">
            <v>15</v>
          </cell>
          <cell r="I4283" t="str">
            <v>WYMAN, ANNE</v>
          </cell>
          <cell r="J4283" t="str">
            <v>Statutory/Regulatory</v>
          </cell>
          <cell r="K4283" t="str">
            <v>D_Non-REP LINE OTHER</v>
          </cell>
          <cell r="L4283" t="str">
            <v>Public Requirements</v>
          </cell>
          <cell r="M4283" t="str">
            <v>Specific</v>
          </cell>
          <cell r="O4283" t="str">
            <v>Closed</v>
          </cell>
          <cell r="P4283">
            <v>11352</v>
          </cell>
          <cell r="Q4283" t="str">
            <v>CD0225</v>
          </cell>
          <cell r="R4283">
            <v>40605</v>
          </cell>
          <cell r="S4283" t="str">
            <v>pwrbtch</v>
          </cell>
          <cell r="U4283" t="str">
            <v>DOTR-MHD#603729 River RD over Mill River in Northampton Mass: Preliminary engineering to determine the scope of work, attend meetings and begin the design work</v>
          </cell>
          <cell r="V4283" t="str">
            <v xml:space="preserve">  </v>
          </cell>
          <cell r="W4283" t="str">
            <v xml:space="preserve">  </v>
          </cell>
          <cell r="X4283" t="str">
            <v>Div Ops-NE Electric</v>
          </cell>
          <cell r="Y4283" t="str">
            <v>75005310E</v>
          </cell>
          <cell r="Z4283" t="str">
            <v>MAE1000 - MA Electric Distribution PC</v>
          </cell>
          <cell r="AA4283" t="str">
            <v>NONE</v>
          </cell>
          <cell r="AB4283" t="str">
            <v>MASS PLANT - MA 5310 - MAE1000</v>
          </cell>
          <cell r="AE4283">
            <v>2</v>
          </cell>
          <cell r="AF4283" t="str">
            <v>2</v>
          </cell>
          <cell r="AG4283">
            <v>41213</v>
          </cell>
          <cell r="AH4283">
            <v>10000</v>
          </cell>
          <cell r="AI4283">
            <v>1</v>
          </cell>
          <cell r="AJ4283">
            <v>1</v>
          </cell>
          <cell r="AK4283">
            <v>1</v>
          </cell>
          <cell r="AL4283">
            <v>0</v>
          </cell>
          <cell r="AM4283">
            <v>1</v>
          </cell>
          <cell r="AN4283">
            <v>1</v>
          </cell>
        </row>
        <row r="4284">
          <cell r="A4284" t="str">
            <v>CD00226</v>
          </cell>
          <cell r="B4284">
            <v>5310</v>
          </cell>
          <cell r="C4284" t="str">
            <v>Distribution - NE North</v>
          </cell>
          <cell r="D4284" t="str">
            <v>DOT#603704 Rt 2 over Hartwell, Char</v>
          </cell>
          <cell r="E4284" t="str">
            <v>P_Electric Distribution Line MA</v>
          </cell>
          <cell r="G4284" t="str">
            <v>49</v>
          </cell>
          <cell r="H4284" t="str">
            <v>15</v>
          </cell>
          <cell r="I4284" t="str">
            <v>WYMAN, ANNE</v>
          </cell>
          <cell r="J4284" t="str">
            <v>Statutory/Regulatory</v>
          </cell>
          <cell r="K4284" t="str">
            <v>D_Non-REP LINE OTHER</v>
          </cell>
          <cell r="L4284" t="str">
            <v>Public Requirements</v>
          </cell>
          <cell r="M4284" t="str">
            <v>Specific</v>
          </cell>
          <cell r="O4284" t="str">
            <v>open</v>
          </cell>
          <cell r="P4284">
            <v>11522</v>
          </cell>
          <cell r="Q4284" t="str">
            <v>CD0226</v>
          </cell>
          <cell r="R4284">
            <v>40609</v>
          </cell>
          <cell r="S4284" t="str">
            <v>pwrbtch</v>
          </cell>
          <cell r="U4284" t="str">
            <v>DOTR-MHD#603704 Mountain RD over Hartwell in Charlemont Mass. Preliminary engineering to determine the scope of work, begin design and attend meetings.</v>
          </cell>
          <cell r="V4284" t="str">
            <v xml:space="preserve"> Re-Sanction from $10K to $75K from Julie Spaziano details on the justification and scope tab.</v>
          </cell>
          <cell r="W4284" t="str">
            <v xml:space="preserve">  </v>
          </cell>
          <cell r="X4284" t="str">
            <v>Div Ops-NE Electric</v>
          </cell>
          <cell r="Y4284" t="str">
            <v>75005310E</v>
          </cell>
          <cell r="Z4284" t="str">
            <v>MAE1000 - MA Electric Distribution PC</v>
          </cell>
          <cell r="AA4284" t="str">
            <v>NONE</v>
          </cell>
          <cell r="AB4284" t="str">
            <v>MASS PLANT - MA 5310 - MAE1000</v>
          </cell>
          <cell r="AC4284" t="str">
            <v>A2 C1 X0</v>
          </cell>
          <cell r="AE4284">
            <v>3</v>
          </cell>
          <cell r="AF4284" t="str">
            <v>3</v>
          </cell>
          <cell r="AG4284">
            <v>41477</v>
          </cell>
          <cell r="AH4284">
            <v>75000</v>
          </cell>
        </row>
        <row r="4285">
          <cell r="A4285" t="str">
            <v>CD00228</v>
          </cell>
          <cell r="B4285">
            <v>5310</v>
          </cell>
          <cell r="D4285" t="str">
            <v>W_Amesbury 2377 6MW PV Salisbury_MA</v>
          </cell>
          <cell r="E4285" t="str">
            <v>P_Electric Distribution Line MA</v>
          </cell>
          <cell r="G4285" t="str">
            <v>49</v>
          </cell>
          <cell r="H4285" t="str">
            <v>15</v>
          </cell>
          <cell r="I4285" t="str">
            <v>HALL, TIMOTHY</v>
          </cell>
          <cell r="J4285" t="str">
            <v>Statutory/Regulatory</v>
          </cell>
          <cell r="K4285" t="str">
            <v>D_Non-REP LINE OTHER</v>
          </cell>
          <cell r="L4285" t="str">
            <v>New Business - Commercial</v>
          </cell>
          <cell r="M4285" t="str">
            <v>Specific</v>
          </cell>
          <cell r="O4285" t="str">
            <v>open</v>
          </cell>
          <cell r="P4285">
            <v>11534</v>
          </cell>
          <cell r="Q4285" t="str">
            <v>CD0228</v>
          </cell>
          <cell r="R4285">
            <v>40609</v>
          </cell>
          <cell r="S4285" t="str">
            <v>pwrbtch</v>
          </cell>
          <cell r="U4285" t="str">
            <v>National Grid has determined that a total of 4.75MW split between (5), 1MW, 23 kV, primary metered interconnections will be placed on the 2377N line, in Salisbury MA.   At the interconnection point, National Grid will install 6 load b</v>
          </cell>
          <cell r="V4285" t="str">
            <v xml:space="preserve">Re-Sanction 12/10/12 $585,000. See Justification tab for details. Document attached.  Original re-sanction did not update DoA in PP this revision is to update DoA in PP. </v>
          </cell>
          <cell r="W4285" t="str">
            <v xml:space="preserve">  </v>
          </cell>
          <cell r="X4285" t="str">
            <v>Div Ops-NE Electric</v>
          </cell>
          <cell r="Y4285" t="str">
            <v>75005310E</v>
          </cell>
          <cell r="Z4285" t="str">
            <v>MAE1000 - MA Electric Distribution PC</v>
          </cell>
          <cell r="AA4285" t="str">
            <v>NONE</v>
          </cell>
          <cell r="AB4285" t="str">
            <v>MASS PLANT - MA 5310 - MAE1000</v>
          </cell>
          <cell r="AC4285" t="str">
            <v>A1 C0 X0</v>
          </cell>
          <cell r="AE4285">
            <v>4</v>
          </cell>
          <cell r="AF4285" t="str">
            <v>4</v>
          </cell>
          <cell r="AG4285">
            <v>41395</v>
          </cell>
          <cell r="AH4285">
            <v>585000</v>
          </cell>
        </row>
        <row r="4286">
          <cell r="A4286" t="str">
            <v>CD00230</v>
          </cell>
          <cell r="B4286">
            <v>5310</v>
          </cell>
          <cell r="D4286" t="str">
            <v>N_Chelmsford 2387 line 4MW PV Westf</v>
          </cell>
          <cell r="E4286" t="str">
            <v>P_Electric Distribution Line MA</v>
          </cell>
          <cell r="G4286" t="str">
            <v>49</v>
          </cell>
          <cell r="H4286" t="str">
            <v>15</v>
          </cell>
          <cell r="I4286" t="str">
            <v>HALL, TIMOTHY</v>
          </cell>
          <cell r="J4286" t="str">
            <v>Statutory/Regulatory</v>
          </cell>
          <cell r="K4286" t="str">
            <v>D_Non-REP LINE OTHER</v>
          </cell>
          <cell r="L4286" t="str">
            <v>New Business - Commercial</v>
          </cell>
          <cell r="M4286" t="str">
            <v>Specific</v>
          </cell>
          <cell r="O4286" t="str">
            <v>open</v>
          </cell>
          <cell r="P4286">
            <v>11533</v>
          </cell>
          <cell r="Q4286" t="str">
            <v>CD0230</v>
          </cell>
          <cell r="R4286">
            <v>40609</v>
          </cell>
          <cell r="S4286" t="str">
            <v>pwrbtch</v>
          </cell>
          <cell r="U4286" t="str">
            <v>Install  a 4MW PV interconnection on the North Chelmsford 2387 line for Westford Solar LLC.  The required pole work includes:_x000D_
Installing 13 poles,  approximately 1000 circuit feet of 1/0 Al, (5) - gang operated load break switches, (</v>
          </cell>
          <cell r="V4286" t="str">
            <v xml:space="preserve">  </v>
          </cell>
          <cell r="W4286" t="str">
            <v xml:space="preserve">  </v>
          </cell>
          <cell r="X4286" t="str">
            <v>Div Ops-NE Electric</v>
          </cell>
          <cell r="Y4286" t="str">
            <v>75005310E</v>
          </cell>
          <cell r="Z4286" t="str">
            <v>MAE1000 - MA Electric Distribution PC</v>
          </cell>
          <cell r="AA4286" t="str">
            <v>NONE</v>
          </cell>
          <cell r="AB4286" t="str">
            <v>MASS PLANT - MA 5310 - MAE1000</v>
          </cell>
          <cell r="AC4286" t="str">
            <v>A0 C1 X1</v>
          </cell>
          <cell r="AE4286">
            <v>2</v>
          </cell>
          <cell r="AF4286" t="str">
            <v>2</v>
          </cell>
          <cell r="AG4286">
            <v>41213</v>
          </cell>
          <cell r="AH4286">
            <v>422000</v>
          </cell>
        </row>
        <row r="4287">
          <cell r="A4287" t="str">
            <v>CD00232</v>
          </cell>
          <cell r="B4287">
            <v>5310</v>
          </cell>
          <cell r="D4287" t="str">
            <v>Tewksbury Public Schools</v>
          </cell>
          <cell r="E4287" t="str">
            <v>P_Electric Distribution Line MA</v>
          </cell>
          <cell r="G4287" t="str">
            <v>49</v>
          </cell>
          <cell r="H4287" t="str">
            <v>15</v>
          </cell>
          <cell r="I4287" t="str">
            <v>LECH, PATRICK</v>
          </cell>
          <cell r="J4287" t="str">
            <v>Statutory/Regulatory</v>
          </cell>
          <cell r="K4287" t="str">
            <v>D_Non-REP LINE OTHER</v>
          </cell>
          <cell r="L4287" t="str">
            <v>Public Requirements</v>
          </cell>
          <cell r="M4287" t="str">
            <v>Specific</v>
          </cell>
          <cell r="O4287" t="str">
            <v>Closed</v>
          </cell>
          <cell r="P4287">
            <v>11547</v>
          </cell>
          <cell r="Q4287" t="str">
            <v>CD0232</v>
          </cell>
          <cell r="R4287">
            <v>40609</v>
          </cell>
          <cell r="S4287" t="str">
            <v>pwrbtch</v>
          </cell>
          <cell r="U4287" t="str">
            <v>New High school being developed, will need to demo existing building and remove 1167' of 3 Phase OH lines and 8 poles. Remove 1-25KVA mini pad and 1-300KVA Xfmr 3 phase. Will be installing 4 pull boxes and approx 1650' #2 AL UG Primar</v>
          </cell>
          <cell r="V4287" t="str">
            <v xml:space="preserve">  </v>
          </cell>
          <cell r="W4287" t="str">
            <v xml:space="preserve">  </v>
          </cell>
          <cell r="X4287" t="str">
            <v>Div Ops-NE Electric</v>
          </cell>
          <cell r="Y4287" t="str">
            <v>75005310E</v>
          </cell>
          <cell r="Z4287" t="str">
            <v>MAE1000 - MA Electric Distribution PC</v>
          </cell>
          <cell r="AA4287" t="str">
            <v>NONE</v>
          </cell>
          <cell r="AB4287" t="str">
            <v>MASS PLANT - MA 5310 - MAE1000</v>
          </cell>
          <cell r="AE4287">
            <v>2</v>
          </cell>
          <cell r="AF4287" t="str">
            <v>2</v>
          </cell>
          <cell r="AG4287">
            <v>41213</v>
          </cell>
          <cell r="AH4287">
            <v>136132</v>
          </cell>
          <cell r="AI4287">
            <v>0</v>
          </cell>
          <cell r="AJ4287">
            <v>1</v>
          </cell>
          <cell r="AK4287">
            <v>1</v>
          </cell>
          <cell r="AL4287">
            <v>0</v>
          </cell>
          <cell r="AM4287">
            <v>1</v>
          </cell>
          <cell r="AN4287">
            <v>1</v>
          </cell>
        </row>
        <row r="4288">
          <cell r="A4288" t="str">
            <v>CD00236</v>
          </cell>
          <cell r="B4288">
            <v>5310</v>
          </cell>
          <cell r="D4288" t="str">
            <v>Avalon Retail Mall, Northborough, M</v>
          </cell>
          <cell r="E4288" t="str">
            <v>P_Electric Distribution Line MA</v>
          </cell>
          <cell r="G4288" t="str">
            <v>49</v>
          </cell>
          <cell r="H4288" t="str">
            <v>15</v>
          </cell>
          <cell r="I4288" t="str">
            <v>MOAR, KATHLEEN</v>
          </cell>
          <cell r="J4288" t="str">
            <v>Statutory/Regulatory</v>
          </cell>
          <cell r="K4288" t="str">
            <v>D_Non-REP LINE OTHER</v>
          </cell>
          <cell r="L4288" t="str">
            <v>New Business - Commercial</v>
          </cell>
          <cell r="M4288" t="str">
            <v>Specific</v>
          </cell>
          <cell r="O4288" t="str">
            <v>Closed</v>
          </cell>
          <cell r="P4288">
            <v>11515</v>
          </cell>
          <cell r="Q4288" t="str">
            <v>CD0236</v>
          </cell>
          <cell r="R4288">
            <v>40608</v>
          </cell>
          <cell r="S4288" t="str">
            <v>pwrbtch</v>
          </cell>
          <cell r="U4288" t="str">
            <v>N-GRID TO INSTALL (5) PAD MOUNTED 3PH TRANSFORMERS, (1) 150 KVA, (3) 300 KVA, AND (1) 500 KVA ALL 480/277 VOLT GROUNDED WYE TYPE, 7000 CIRCUIT FT OF 3/C #2 CU 15KV UG PRIMARY CABLE, ALL ASSOCIATED HIGH VOLTAGE STRAIGHT SPLICES, LOAD B</v>
          </cell>
          <cell r="V4288" t="str">
            <v xml:space="preserve">  </v>
          </cell>
          <cell r="W4288" t="str">
            <v xml:space="preserve">  </v>
          </cell>
          <cell r="X4288" t="str">
            <v>Div Ops-NE Electric</v>
          </cell>
          <cell r="Y4288" t="str">
            <v>75005310E</v>
          </cell>
          <cell r="Z4288" t="str">
            <v>MAE1000 - MA Electric Distribution PC</v>
          </cell>
          <cell r="AA4288" t="str">
            <v>NONE</v>
          </cell>
          <cell r="AB4288" t="str">
            <v>MASS PLANT - MA 5310 - MAE1000</v>
          </cell>
          <cell r="AE4288">
            <v>2</v>
          </cell>
          <cell r="AF4288" t="str">
            <v>2</v>
          </cell>
          <cell r="AG4288">
            <v>41213</v>
          </cell>
          <cell r="AH4288">
            <v>207305</v>
          </cell>
          <cell r="AI4288">
            <v>0</v>
          </cell>
          <cell r="AJ4288">
            <v>0</v>
          </cell>
          <cell r="AK4288">
            <v>1</v>
          </cell>
          <cell r="AL4288">
            <v>0</v>
          </cell>
          <cell r="AM4288">
            <v>1</v>
          </cell>
          <cell r="AN4288">
            <v>1</v>
          </cell>
        </row>
        <row r="4289">
          <cell r="A4289" t="str">
            <v>CD00239</v>
          </cell>
          <cell r="B4289">
            <v>5310</v>
          </cell>
          <cell r="C4289" t="str">
            <v>Massachusetts - West</v>
          </cell>
          <cell r="D4289" t="str">
            <v>MBI Western Mass Fiber Project Eng</v>
          </cell>
          <cell r="E4289" t="str">
            <v>P_Electric Distribution Line MA</v>
          </cell>
          <cell r="F4289" t="str">
            <v>USSC0911P405 v2</v>
          </cell>
          <cell r="G4289" t="str">
            <v>49</v>
          </cell>
          <cell r="H4289" t="str">
            <v>15</v>
          </cell>
          <cell r="I4289" t="str">
            <v>LOMBARDI, EDWARD</v>
          </cell>
          <cell r="J4289" t="str">
            <v>Statutory/Regulatory</v>
          </cell>
          <cell r="K4289" t="str">
            <v>D_Non-REP LINE OTHER</v>
          </cell>
          <cell r="L4289" t="str">
            <v>3rd Party Attachments</v>
          </cell>
          <cell r="M4289" t="str">
            <v>Specific</v>
          </cell>
          <cell r="O4289" t="str">
            <v>open</v>
          </cell>
          <cell r="P4289">
            <v>11539</v>
          </cell>
          <cell r="Q4289" t="str">
            <v>CD0239</v>
          </cell>
          <cell r="R4289">
            <v>40608</v>
          </cell>
          <cell r="S4289" t="str">
            <v>pwrbtch</v>
          </cell>
          <cell r="U4289" t="str">
            <v>This project will be used to capture the design and engineering costs in preparation for the MBI Western Mass fiber project.</v>
          </cell>
          <cell r="V4289" t="str">
            <v xml:space="preserve">David Cheney = PM </v>
          </cell>
          <cell r="W4289" t="str">
            <v xml:space="preserve">  </v>
          </cell>
          <cell r="X4289" t="str">
            <v>Div Ops-NE Electric</v>
          </cell>
          <cell r="Y4289" t="str">
            <v>75005310E</v>
          </cell>
          <cell r="Z4289" t="str">
            <v>MAE1000 - MA Electric Distribution PC</v>
          </cell>
          <cell r="AA4289" t="str">
            <v>NONE</v>
          </cell>
          <cell r="AB4289" t="str">
            <v xml:space="preserve">COMPANY 5310 LEVEL ELECT DIST </v>
          </cell>
          <cell r="AC4289" t="str">
            <v>A47 C150 X10</v>
          </cell>
          <cell r="AE4289">
            <v>3</v>
          </cell>
          <cell r="AF4289" t="str">
            <v>3</v>
          </cell>
          <cell r="AG4289">
            <v>41400</v>
          </cell>
          <cell r="AH4289">
            <v>9000000</v>
          </cell>
          <cell r="AI4289" t="str">
            <v>1.10</v>
          </cell>
          <cell r="AJ4289" t="str">
            <v>1.10</v>
          </cell>
        </row>
        <row r="4290">
          <cell r="A4290" t="str">
            <v>CD00242</v>
          </cell>
          <cell r="B4290">
            <v>5310</v>
          </cell>
          <cell r="D4290" t="str">
            <v>Park St sub- prison wind modificati</v>
          </cell>
          <cell r="E4290" t="str">
            <v>P_Electric Distribution Sub MA</v>
          </cell>
          <cell r="G4290" t="str">
            <v>49</v>
          </cell>
          <cell r="H4290" t="str">
            <v>17</v>
          </cell>
          <cell r="I4290" t="str">
            <v>CLEARY, JAMES</v>
          </cell>
          <cell r="J4290" t="str">
            <v>Statutory/Regulatory</v>
          </cell>
          <cell r="K4290" t="str">
            <v>D_Non-REP SUB OTHER</v>
          </cell>
          <cell r="L4290" t="str">
            <v>Distributed Generation</v>
          </cell>
          <cell r="M4290" t="str">
            <v>Specific</v>
          </cell>
          <cell r="O4290" t="str">
            <v>open</v>
          </cell>
          <cell r="P4290">
            <v>11586</v>
          </cell>
          <cell r="Q4290" t="str">
            <v>CD0242</v>
          </cell>
          <cell r="R4290">
            <v>40612</v>
          </cell>
          <cell r="S4290" t="str">
            <v>pwrbtch</v>
          </cell>
          <cell r="U4290" t="str">
            <v>this project installs needed changes at Park St substation in Gardner, MA to accomodate 3.3 MW of wind generation at the NCCI prison facility in Gardner on Colony Rd : sunstation scope_x000D_
including DTT (transfer trip equipment-either ra</v>
          </cell>
          <cell r="V4290" t="str">
            <v xml:space="preserve">  </v>
          </cell>
          <cell r="W4290" t="str">
            <v xml:space="preserve">  </v>
          </cell>
          <cell r="X4290" t="str">
            <v>Div Ops-NE Electric</v>
          </cell>
          <cell r="Y4290" t="str">
            <v>75005310E</v>
          </cell>
          <cell r="Z4290" t="str">
            <v>MAE1000 - MA Electric Distribution PC</v>
          </cell>
          <cell r="AA4290" t="str">
            <v>NONE</v>
          </cell>
          <cell r="AB4290" t="str">
            <v>SUB #601 PARK STREET, GARDNER</v>
          </cell>
          <cell r="AC4290" t="str">
            <v>A2 C0 X0</v>
          </cell>
          <cell r="AE4290">
            <v>2</v>
          </cell>
          <cell r="AF4290" t="str">
            <v>2</v>
          </cell>
          <cell r="AG4290">
            <v>41213</v>
          </cell>
          <cell r="AH4290">
            <v>311000</v>
          </cell>
        </row>
        <row r="4291">
          <cell r="A4291" t="str">
            <v>CD00244</v>
          </cell>
          <cell r="B4291">
            <v>5310</v>
          </cell>
          <cell r="D4291" t="str">
            <v>1 New Bond St, Worcester, MASS</v>
          </cell>
          <cell r="E4291" t="str">
            <v>P_Electric Distribution Line MA</v>
          </cell>
          <cell r="G4291" t="str">
            <v>49</v>
          </cell>
          <cell r="H4291" t="str">
            <v>15</v>
          </cell>
          <cell r="I4291" t="str">
            <v>MOAR, KATHLEEN</v>
          </cell>
          <cell r="J4291" t="str">
            <v>Statutory/Regulatory</v>
          </cell>
          <cell r="K4291" t="str">
            <v>D_Non-REP LINE OTHER</v>
          </cell>
          <cell r="L4291" t="str">
            <v>New Business - Commercial</v>
          </cell>
          <cell r="M4291" t="str">
            <v>Specific</v>
          </cell>
          <cell r="O4291" t="str">
            <v>Closed</v>
          </cell>
          <cell r="P4291">
            <v>11601</v>
          </cell>
          <cell r="Q4291" t="str">
            <v>CD0244</v>
          </cell>
          <cell r="R4291">
            <v>40612</v>
          </cell>
          <cell r="S4291" t="str">
            <v>pwrbtch</v>
          </cell>
          <cell r="U4291" t="str">
            <v>St. Gobain sold Crystar Ceramics building and will be separating their primary sevice from the main building.  Customer is to install a double switchgear manhole on their lot and run 6-5" conduit from MH 2835 to the switchgears.  Nati</v>
          </cell>
          <cell r="V4291" t="str">
            <v xml:space="preserve">  </v>
          </cell>
          <cell r="W4291" t="str">
            <v xml:space="preserve">  </v>
          </cell>
          <cell r="X4291" t="str">
            <v>Div Ops-NE Electric</v>
          </cell>
          <cell r="Y4291" t="str">
            <v>75005310E</v>
          </cell>
          <cell r="Z4291" t="str">
            <v>MAE1000 - MA Electric Distribution PC</v>
          </cell>
          <cell r="AA4291" t="str">
            <v>NONE</v>
          </cell>
          <cell r="AB4291" t="str">
            <v>MASS PLANT - MA 5310 - MAE1000</v>
          </cell>
          <cell r="AE4291">
            <v>2</v>
          </cell>
          <cell r="AF4291" t="str">
            <v>2</v>
          </cell>
          <cell r="AG4291">
            <v>41213</v>
          </cell>
          <cell r="AH4291">
            <v>160157</v>
          </cell>
          <cell r="AI4291">
            <v>0</v>
          </cell>
          <cell r="AJ4291">
            <v>1</v>
          </cell>
          <cell r="AK4291">
            <v>1</v>
          </cell>
          <cell r="AL4291">
            <v>0</v>
          </cell>
          <cell r="AM4291">
            <v>1</v>
          </cell>
          <cell r="AN4291">
            <v>1</v>
          </cell>
        </row>
        <row r="4292">
          <cell r="A4292" t="str">
            <v>CD00248</v>
          </cell>
          <cell r="B4292">
            <v>5310</v>
          </cell>
          <cell r="D4292" t="str">
            <v>Brickstone Properties, Andover, MA</v>
          </cell>
          <cell r="E4292" t="str">
            <v>P_Electric Distribution Line MA</v>
          </cell>
          <cell r="G4292" t="str">
            <v>49</v>
          </cell>
          <cell r="H4292" t="str">
            <v>15</v>
          </cell>
          <cell r="I4292" t="str">
            <v>MOAR, KATHLEEN</v>
          </cell>
          <cell r="J4292" t="str">
            <v>Statutory/Regulatory</v>
          </cell>
          <cell r="K4292" t="str">
            <v>D_Non-REP LINE OTHER</v>
          </cell>
          <cell r="L4292" t="str">
            <v>New Business - Commercial</v>
          </cell>
          <cell r="M4292" t="str">
            <v>Specific</v>
          </cell>
          <cell r="O4292" t="str">
            <v>Closed</v>
          </cell>
          <cell r="P4292">
            <v>11610</v>
          </cell>
          <cell r="Q4292" t="str">
            <v>CD0248</v>
          </cell>
          <cell r="R4292">
            <v>40615</v>
          </cell>
          <cell r="S4292" t="str">
            <v>pwrbtch</v>
          </cell>
          <cell r="U4292" t="str">
            <v>Customer installing 3rd service and Ngrid to make modifications to 35Kv distribution system to accommodate 3rd 2500Kva pad mt transformer due to customer expansion.  See WR _x000D_
 for additional detail.</v>
          </cell>
          <cell r="V4292" t="str">
            <v xml:space="preserve">  </v>
          </cell>
          <cell r="W4292" t="str">
            <v xml:space="preserve">  </v>
          </cell>
          <cell r="X4292" t="str">
            <v>Div Ops-NE Electric</v>
          </cell>
          <cell r="Y4292" t="str">
            <v>75005310E</v>
          </cell>
          <cell r="Z4292" t="str">
            <v>MAE1000 - MA Electric Distribution PC</v>
          </cell>
          <cell r="AA4292" t="str">
            <v>NONE</v>
          </cell>
          <cell r="AB4292" t="str">
            <v>MASS PLANT - MA 5310 - MAE1000</v>
          </cell>
          <cell r="AE4292">
            <v>2</v>
          </cell>
          <cell r="AF4292" t="str">
            <v>2</v>
          </cell>
          <cell r="AG4292">
            <v>41213</v>
          </cell>
          <cell r="AH4292">
            <v>252925</v>
          </cell>
          <cell r="AI4292">
            <v>0</v>
          </cell>
          <cell r="AJ4292">
            <v>0</v>
          </cell>
          <cell r="AK4292">
            <v>0</v>
          </cell>
          <cell r="AL4292">
            <v>0</v>
          </cell>
          <cell r="AM4292">
            <v>1</v>
          </cell>
          <cell r="AN4292">
            <v>1</v>
          </cell>
        </row>
        <row r="4293">
          <cell r="A4293" t="str">
            <v>CD00254</v>
          </cell>
          <cell r="B4293">
            <v>5310</v>
          </cell>
          <cell r="C4293" t="str">
            <v>Distribution - NE South</v>
          </cell>
          <cell r="D4293" t="str">
            <v>DOT-#604390 Rte 152 Central Ave Att</v>
          </cell>
          <cell r="E4293" t="str">
            <v>P_Electric Distribution Line MA</v>
          </cell>
          <cell r="G4293" t="str">
            <v>49</v>
          </cell>
          <cell r="H4293" t="str">
            <v>24</v>
          </cell>
          <cell r="I4293" t="str">
            <v>CAPOBIANCO, THOMAS</v>
          </cell>
          <cell r="J4293" t="str">
            <v>Statutory/Regulatory</v>
          </cell>
          <cell r="K4293" t="str">
            <v>D_Non-REP LINE OTHER</v>
          </cell>
          <cell r="L4293" t="str">
            <v>Public Requirements</v>
          </cell>
          <cell r="M4293" t="str">
            <v>Specific</v>
          </cell>
          <cell r="O4293" t="str">
            <v>open</v>
          </cell>
          <cell r="P4293">
            <v>11711</v>
          </cell>
          <cell r="Q4293" t="str">
            <v>CD0254</v>
          </cell>
          <cell r="R4293">
            <v>40627</v>
          </cell>
          <cell r="S4293" t="str">
            <v>pwrbtch</v>
          </cell>
          <cell r="U4293" t="str">
            <v>DOT-MHD#604390 Rte 152 Central Ave Oak Hill Ave: Preliminary engineering to determne the scope of work, attend meetings and begin preliminary design. Non-Reimbursable Mass-DOT project</v>
          </cell>
          <cell r="V4293" t="str">
            <v xml:space="preserve">  </v>
          </cell>
          <cell r="W4293" t="str">
            <v xml:space="preserve">  </v>
          </cell>
          <cell r="X4293" t="str">
            <v>Div Ops-NE Electric</v>
          </cell>
          <cell r="Y4293" t="str">
            <v>75005310E</v>
          </cell>
          <cell r="Z4293" t="str">
            <v>MAE1000 - MA Electric Distribution PC</v>
          </cell>
          <cell r="AA4293" t="str">
            <v>NONE</v>
          </cell>
          <cell r="AB4293" t="str">
            <v>MASS PLANT - MA 5310 - MAE1000</v>
          </cell>
          <cell r="AC4293" t="str">
            <v>A0 C1 X0</v>
          </cell>
          <cell r="AE4293">
            <v>2</v>
          </cell>
          <cell r="AF4293" t="str">
            <v>2</v>
          </cell>
          <cell r="AG4293">
            <v>41213</v>
          </cell>
          <cell r="AH4293">
            <v>465000</v>
          </cell>
        </row>
        <row r="4294">
          <cell r="A4294" t="str">
            <v>CD00259</v>
          </cell>
          <cell r="B4294">
            <v>5310</v>
          </cell>
          <cell r="D4294" t="str">
            <v>MA Substation Battery Eyewash Repl</v>
          </cell>
          <cell r="E4294" t="str">
            <v>P_Electric Distribution Sub MA</v>
          </cell>
          <cell r="G4294" t="str">
            <v>49</v>
          </cell>
          <cell r="H4294" t="str">
            <v>15</v>
          </cell>
          <cell r="I4294" t="str">
            <v>PRIFTI, ELTON</v>
          </cell>
          <cell r="J4294" t="str">
            <v>Asset Condition</v>
          </cell>
          <cell r="K4294" t="str">
            <v>D_Non-REP SUB OTHER</v>
          </cell>
          <cell r="L4294" t="str">
            <v>Safety</v>
          </cell>
          <cell r="M4294" t="str">
            <v>Program</v>
          </cell>
          <cell r="O4294" t="str">
            <v>open</v>
          </cell>
          <cell r="P4294">
            <v>11345</v>
          </cell>
          <cell r="Q4294" t="str">
            <v>CD0259</v>
          </cell>
          <cell r="R4294">
            <v>40631</v>
          </cell>
          <cell r="S4294" t="str">
            <v>pwrbtch</v>
          </cell>
          <cell r="U4294" t="str">
            <v>For New England ¿ Modify existing Fend-All 2000 units with the available stiffening braces. For all new purchases obtain the Aquarian AQ100 or if space is an issue the Fend-All 2000 may be used. Install Aquarion AQ100 units (or the Fe</v>
          </cell>
          <cell r="V4294" t="str">
            <v xml:space="preserve">  </v>
          </cell>
          <cell r="W4294" t="str">
            <v xml:space="preserve">  </v>
          </cell>
          <cell r="X4294" t="str">
            <v>Conversion Only</v>
          </cell>
          <cell r="Y4294" t="str">
            <v>99995310E</v>
          </cell>
          <cell r="Z4294" t="str">
            <v>MAE1000 - MA Electric Distribution PC</v>
          </cell>
          <cell r="AA4294" t="str">
            <v>NONE</v>
          </cell>
          <cell r="AB4294" t="str">
            <v xml:space="preserve">COMPANY 5310 LEVEL ELECT DIST </v>
          </cell>
          <cell r="AC4294" t="str">
            <v>A3 C0 X0</v>
          </cell>
          <cell r="AE4294">
            <v>2</v>
          </cell>
          <cell r="AF4294" t="str">
            <v>2</v>
          </cell>
          <cell r="AG4294">
            <v>41213</v>
          </cell>
          <cell r="AH4294">
            <v>96862</v>
          </cell>
        </row>
        <row r="4295">
          <cell r="A4295" t="str">
            <v>CD00263</v>
          </cell>
          <cell r="B4295">
            <v>5310</v>
          </cell>
          <cell r="D4295" t="str">
            <v>The Avalon at Cohasset</v>
          </cell>
          <cell r="E4295" t="str">
            <v>P_Electric Distribution Line MA</v>
          </cell>
          <cell r="G4295" t="str">
            <v>49</v>
          </cell>
          <cell r="H4295" t="str">
            <v>15</v>
          </cell>
          <cell r="I4295" t="str">
            <v>LECH, PATRICK</v>
          </cell>
          <cell r="J4295" t="str">
            <v>Statutory/Regulatory</v>
          </cell>
          <cell r="K4295" t="str">
            <v>D_Non-REP LINE OTHER</v>
          </cell>
          <cell r="L4295" t="str">
            <v>New Business - Residential</v>
          </cell>
          <cell r="M4295" t="str">
            <v>Specific</v>
          </cell>
          <cell r="O4295" t="str">
            <v>Closed</v>
          </cell>
          <cell r="P4295">
            <v>11531</v>
          </cell>
          <cell r="Q4295" t="str">
            <v>CD0263</v>
          </cell>
          <cell r="R4295">
            <v>40632</v>
          </cell>
          <cell r="S4295" t="str">
            <v>pwrbtch</v>
          </cell>
          <cell r="U4295" t="str">
            <v>RELOCATE RISER POLE AT SIDE OF ROAD AND INSTALL ADDITIONAL POLE FOR LOOP FEED. INSTALL APPROX 6,500 CIRCUIT FEET OF 3 PHASE, #2 AL URD PRIMARY CABLE.  INSTALL 1 - 75 KVA, 3 PHASE XFMR, 9 - 150 KVA, 3 PHASE XFMRS AND 7 - 300 KVA 3 PHAS</v>
          </cell>
          <cell r="V4295" t="str">
            <v xml:space="preserve">  </v>
          </cell>
          <cell r="W4295" t="str">
            <v xml:space="preserve">  </v>
          </cell>
          <cell r="X4295" t="str">
            <v>Div Ops-NE Electric</v>
          </cell>
          <cell r="Y4295" t="str">
            <v>75005310E</v>
          </cell>
          <cell r="Z4295" t="str">
            <v>MAE1000 - MA Electric Distribution PC</v>
          </cell>
          <cell r="AA4295" t="str">
            <v>NONE</v>
          </cell>
          <cell r="AB4295" t="str">
            <v>MASS PLANT - MA 5310 - MAE1000</v>
          </cell>
          <cell r="AE4295">
            <v>3</v>
          </cell>
          <cell r="AF4295" t="str">
            <v>3</v>
          </cell>
          <cell r="AG4295">
            <v>41213</v>
          </cell>
          <cell r="AH4295">
            <v>279853</v>
          </cell>
          <cell r="AI4295">
            <v>0</v>
          </cell>
          <cell r="AJ4295">
            <v>0</v>
          </cell>
          <cell r="AK4295">
            <v>0</v>
          </cell>
          <cell r="AL4295">
            <v>0</v>
          </cell>
          <cell r="AM4295">
            <v>1</v>
          </cell>
          <cell r="AN4295">
            <v>1</v>
          </cell>
        </row>
        <row r="4296">
          <cell r="A4296" t="str">
            <v>CD00270</v>
          </cell>
          <cell r="B4296">
            <v>5310</v>
          </cell>
          <cell r="D4296" t="str">
            <v>Feeder 61L1 Bagel Boy Inc. upgrade</v>
          </cell>
          <cell r="E4296" t="str">
            <v>P_Electric Distribution Line MA</v>
          </cell>
          <cell r="G4296" t="str">
            <v>49</v>
          </cell>
          <cell r="H4296" t="str">
            <v>15</v>
          </cell>
          <cell r="I4296" t="str">
            <v>LECH, PATRICK</v>
          </cell>
          <cell r="J4296" t="str">
            <v>Statutory/Regulatory</v>
          </cell>
          <cell r="K4296" t="str">
            <v>D_Non-REP LINE OTHER</v>
          </cell>
          <cell r="L4296" t="str">
            <v>Public Requirements</v>
          </cell>
          <cell r="M4296" t="str">
            <v>Specific</v>
          </cell>
          <cell r="O4296" t="str">
            <v>Closed</v>
          </cell>
          <cell r="P4296">
            <v>11605</v>
          </cell>
          <cell r="Q4296" t="str">
            <v>CD0270</v>
          </cell>
          <cell r="R4296">
            <v>40635</v>
          </cell>
          <cell r="S4296" t="str">
            <v>pwrbtch</v>
          </cell>
          <cell r="U4296" t="str">
            <v>National Grid to replace two poles, replace 100' OH &amp; 70' UG Pri Conductor, Install 800A Recloser w/ disconnects, replace a 3Ph 277/480V 1000kVA Xfmr with a 3Ph 277/480V 2000kVA  Xfmr</v>
          </cell>
          <cell r="V4296" t="str">
            <v xml:space="preserve">  </v>
          </cell>
          <cell r="W4296" t="str">
            <v xml:space="preserve">  </v>
          </cell>
          <cell r="X4296" t="str">
            <v>Div Ops-NE Electric</v>
          </cell>
          <cell r="Y4296" t="str">
            <v>75005310E</v>
          </cell>
          <cell r="Z4296" t="str">
            <v>MAE1000 - MA Electric Distribution PC</v>
          </cell>
          <cell r="AA4296" t="str">
            <v>NONE</v>
          </cell>
          <cell r="AB4296" t="str">
            <v>MASS PLANT - MA 5310 - MAE1000</v>
          </cell>
          <cell r="AE4296">
            <v>2</v>
          </cell>
          <cell r="AF4296" t="str">
            <v>2</v>
          </cell>
          <cell r="AG4296">
            <v>41213</v>
          </cell>
          <cell r="AH4296">
            <v>106962</v>
          </cell>
          <cell r="AI4296">
            <v>0</v>
          </cell>
          <cell r="AJ4296">
            <v>1</v>
          </cell>
          <cell r="AK4296">
            <v>1</v>
          </cell>
          <cell r="AL4296">
            <v>0</v>
          </cell>
          <cell r="AM4296">
            <v>1</v>
          </cell>
          <cell r="AN4296">
            <v>1</v>
          </cell>
        </row>
        <row r="4297">
          <cell r="A4297" t="str">
            <v>CD00271</v>
          </cell>
          <cell r="B4297">
            <v>5310</v>
          </cell>
          <cell r="D4297" t="str">
            <v>DOTR-MHD605842 Oxbow/Wilder Culvert</v>
          </cell>
          <cell r="E4297" t="str">
            <v>P_Electric Distribution Line MA</v>
          </cell>
          <cell r="G4297" t="str">
            <v>49</v>
          </cell>
          <cell r="H4297" t="str">
            <v>15</v>
          </cell>
          <cell r="I4297" t="str">
            <v>WYMAN, ANNE</v>
          </cell>
          <cell r="J4297" t="str">
            <v>Statutory/Regulatory</v>
          </cell>
          <cell r="K4297" t="str">
            <v>D_Non-REP LINE OTHER</v>
          </cell>
          <cell r="L4297" t="str">
            <v>Public Requirements</v>
          </cell>
          <cell r="M4297" t="str">
            <v>Specific</v>
          </cell>
          <cell r="O4297" t="str">
            <v>open</v>
          </cell>
          <cell r="P4297">
            <v>11521</v>
          </cell>
          <cell r="Q4297" t="str">
            <v>CD0271</v>
          </cell>
          <cell r="R4297">
            <v>40635</v>
          </cell>
          <cell r="S4297" t="str">
            <v>pwrbtch</v>
          </cell>
          <cell r="U4297" t="str">
            <v>DOTR-MHD#605842 Oxbow/Wilder Culvert Replacement in Charlemont Mass: Preliminary engineering to determine the scope of work.</v>
          </cell>
          <cell r="V4297" t="str">
            <v xml:space="preserve">  </v>
          </cell>
          <cell r="W4297" t="str">
            <v xml:space="preserve">  </v>
          </cell>
          <cell r="X4297" t="str">
            <v>Div Ops-NE Electric</v>
          </cell>
          <cell r="Y4297" t="str">
            <v>75005310E</v>
          </cell>
          <cell r="Z4297" t="str">
            <v>MAE1000 - MA Electric Distribution PC</v>
          </cell>
          <cell r="AA4297" t="str">
            <v>NONE</v>
          </cell>
          <cell r="AB4297" t="str">
            <v>MASS PLANT - MA 5310 - MAE1000</v>
          </cell>
          <cell r="AC4297" t="str">
            <v>A0 C2 X0</v>
          </cell>
          <cell r="AE4297">
            <v>2</v>
          </cell>
          <cell r="AF4297" t="str">
            <v>2</v>
          </cell>
          <cell r="AG4297">
            <v>41213</v>
          </cell>
          <cell r="AH4297">
            <v>10000</v>
          </cell>
        </row>
        <row r="4298">
          <cell r="A4298" t="str">
            <v>CD00274</v>
          </cell>
          <cell r="B4298">
            <v>5310</v>
          </cell>
          <cell r="D4298" t="str">
            <v>5J40 Center St Load Balancing</v>
          </cell>
          <cell r="E4298" t="str">
            <v>P_Electric Distribution Line MA</v>
          </cell>
          <cell r="G4298" t="str">
            <v>46</v>
          </cell>
          <cell r="H4298" t="str">
            <v>NONE</v>
          </cell>
          <cell r="I4298" t="str">
            <v>PATTERSON, JAMES</v>
          </cell>
          <cell r="J4298" t="str">
            <v>System Capacity &amp; Performance</v>
          </cell>
          <cell r="K4298" t="str">
            <v>D_Non-REP LINE OTHER</v>
          </cell>
          <cell r="L4298" t="str">
            <v>Load Relief</v>
          </cell>
          <cell r="M4298" t="str">
            <v>Specific</v>
          </cell>
          <cell r="O4298" t="str">
            <v>open</v>
          </cell>
          <cell r="P4298">
            <v>11632</v>
          </cell>
          <cell r="Q4298" t="str">
            <v>CD0274</v>
          </cell>
          <cell r="R4298">
            <v>40643</v>
          </cell>
          <cell r="S4298" t="str">
            <v>pwrbtch</v>
          </cell>
          <cell r="U4298" t="str">
            <v>3-100K fuses at P. 2930 Center St, Methuen have blown 4 times over the summer 2010.  Shift portion of 5J40 4kV load to 5J43, in order to relieve fuses.</v>
          </cell>
          <cell r="V4298" t="str">
            <v xml:space="preserve">  </v>
          </cell>
          <cell r="W4298" t="str">
            <v xml:space="preserve">  </v>
          </cell>
          <cell r="X4298" t="str">
            <v>Div Ops-NE Electric</v>
          </cell>
          <cell r="Y4298" t="str">
            <v>75005310E</v>
          </cell>
          <cell r="Z4298" t="str">
            <v>MAE1000 - MA Electric Distribution PC</v>
          </cell>
          <cell r="AA4298" t="str">
            <v>NONE</v>
          </cell>
          <cell r="AB4298" t="str">
            <v>MASS PLANT - MA 5310 - MAE1000</v>
          </cell>
          <cell r="AC4298" t="str">
            <v>A1 C0 X0</v>
          </cell>
          <cell r="AE4298">
            <v>2</v>
          </cell>
          <cell r="AF4298" t="str">
            <v>2</v>
          </cell>
          <cell r="AG4298">
            <v>41213</v>
          </cell>
          <cell r="AH4298">
            <v>114196</v>
          </cell>
        </row>
        <row r="4299">
          <cell r="A4299" t="str">
            <v>CD00275</v>
          </cell>
          <cell r="B4299">
            <v>5310</v>
          </cell>
          <cell r="C4299" t="str">
            <v>Massachusetts - West</v>
          </cell>
          <cell r="D4299" t="str">
            <v>28L2 Step Down Cable Replacement an</v>
          </cell>
          <cell r="E4299" t="str">
            <v>P_Electric Distribution Line MA</v>
          </cell>
          <cell r="F4299" t="str">
            <v>USSC0211P360</v>
          </cell>
          <cell r="G4299" t="str">
            <v>41</v>
          </cell>
          <cell r="H4299" t="str">
            <v>20</v>
          </cell>
          <cell r="I4299" t="str">
            <v>HUDOCK, BRYAN</v>
          </cell>
          <cell r="J4299" t="str">
            <v>Asset Condition</v>
          </cell>
          <cell r="K4299" t="str">
            <v>D_Non-REP LINE OTHER</v>
          </cell>
          <cell r="L4299" t="str">
            <v>Asset Replacement</v>
          </cell>
          <cell r="M4299" t="str">
            <v>Specific</v>
          </cell>
          <cell r="N4299" t="str">
            <v>UG Cable Replacements</v>
          </cell>
          <cell r="O4299" t="str">
            <v>open</v>
          </cell>
          <cell r="P4299">
            <v>11234</v>
          </cell>
          <cell r="Q4299" t="str">
            <v>CD0275</v>
          </cell>
          <cell r="R4299">
            <v>40643</v>
          </cell>
          <cell r="S4299" t="str">
            <v>pwrbtch</v>
          </cell>
          <cell r="U4299" t="str">
            <v>28L2 step down areas reconductor approximately 8,400ft of the mainline cable</v>
          </cell>
          <cell r="V4299" t="str">
            <v xml:space="preserve">  </v>
          </cell>
          <cell r="W4299" t="str">
            <v xml:space="preserve">  </v>
          </cell>
          <cell r="X4299" t="str">
            <v>Div Ops-NE Electric</v>
          </cell>
          <cell r="Y4299" t="str">
            <v>75005310E</v>
          </cell>
          <cell r="Z4299" t="str">
            <v>MAE1000 - MA Electric Distribution PC</v>
          </cell>
          <cell r="AA4299" t="str">
            <v>NONE</v>
          </cell>
          <cell r="AB4299" t="str">
            <v>MASS PLANT - MA 5310 - MAE1000</v>
          </cell>
          <cell r="AC4299" t="str">
            <v>A2 C0 X1</v>
          </cell>
          <cell r="AE4299">
            <v>2</v>
          </cell>
          <cell r="AF4299" t="str">
            <v>2</v>
          </cell>
          <cell r="AG4299">
            <v>41213</v>
          </cell>
          <cell r="AH4299">
            <v>1662925</v>
          </cell>
        </row>
        <row r="4300">
          <cell r="A4300" t="str">
            <v>CD00287</v>
          </cell>
          <cell r="B4300">
            <v>5310</v>
          </cell>
          <cell r="D4300" t="str">
            <v>Grafton High School - Grafton, MA</v>
          </cell>
          <cell r="E4300" t="str">
            <v>P_Electric Distribution Line MA</v>
          </cell>
          <cell r="G4300" t="str">
            <v>49</v>
          </cell>
          <cell r="H4300" t="str">
            <v>15</v>
          </cell>
          <cell r="I4300" t="str">
            <v>MOAR, KATHLEEN</v>
          </cell>
          <cell r="J4300" t="str">
            <v>Statutory/Regulatory</v>
          </cell>
          <cell r="K4300" t="str">
            <v>D_Non-REP LINE OTHER</v>
          </cell>
          <cell r="L4300" t="str">
            <v>New Business - Commercial</v>
          </cell>
          <cell r="M4300" t="str">
            <v>Specific</v>
          </cell>
          <cell r="O4300" t="str">
            <v>open</v>
          </cell>
          <cell r="P4300">
            <v>11812</v>
          </cell>
          <cell r="Q4300" t="str">
            <v>CD0287</v>
          </cell>
          <cell r="R4300">
            <v>40655</v>
          </cell>
          <cell r="S4300" t="str">
            <v>pwrbtch</v>
          </cell>
          <cell r="U4300" t="str">
            <v>Remove OH service and install UG service at Grafton High School, Grafton, MA</v>
          </cell>
          <cell r="V4300" t="str">
            <v xml:space="preserve">  </v>
          </cell>
          <cell r="W4300" t="str">
            <v xml:space="preserve">  </v>
          </cell>
          <cell r="X4300" t="str">
            <v>Div Ops-NE Electric</v>
          </cell>
          <cell r="Y4300" t="str">
            <v>75005310E</v>
          </cell>
          <cell r="Z4300" t="str">
            <v>MAE1000 - MA Electric Distribution PC</v>
          </cell>
          <cell r="AA4300" t="str">
            <v>NONE</v>
          </cell>
          <cell r="AB4300" t="str">
            <v>MASS PLANT - MA 5310 - MAE1000</v>
          </cell>
          <cell r="AC4300" t="str">
            <v>A1 C1 X0</v>
          </cell>
          <cell r="AE4300">
            <v>2</v>
          </cell>
          <cell r="AF4300" t="str">
            <v>2</v>
          </cell>
          <cell r="AG4300">
            <v>41213</v>
          </cell>
          <cell r="AH4300">
            <v>166100</v>
          </cell>
        </row>
        <row r="4301">
          <cell r="A4301" t="str">
            <v>CD00294</v>
          </cell>
          <cell r="B4301">
            <v>5310</v>
          </cell>
          <cell r="D4301" t="str">
            <v>Hull 1 and Hull 2 Line Assessment</v>
          </cell>
          <cell r="E4301" t="str">
            <v>P_Electric Sub-Transmission Line MA</v>
          </cell>
          <cell r="G4301" t="str">
            <v>37</v>
          </cell>
          <cell r="H4301" t="str">
            <v>NONE</v>
          </cell>
          <cell r="I4301" t="str">
            <v>BURKS, EMILY</v>
          </cell>
          <cell r="J4301" t="str">
            <v>Asset Condition</v>
          </cell>
          <cell r="K4301" t="str">
            <v>D_Non-REP LINE OTHER</v>
          </cell>
          <cell r="L4301" t="str">
            <v>Asset Replacement</v>
          </cell>
          <cell r="M4301" t="str">
            <v>Specific</v>
          </cell>
          <cell r="O4301" t="str">
            <v>open</v>
          </cell>
          <cell r="P4301">
            <v>11853</v>
          </cell>
          <cell r="Q4301" t="str">
            <v>CD0294</v>
          </cell>
          <cell r="R4301">
            <v>40659</v>
          </cell>
          <cell r="S4301" t="str">
            <v>pwrbtch</v>
          </cell>
          <cell r="U4301" t="str">
            <v>Engaging Vanderweil engineering in order to do an assessment condition report as well as estimate for repairs on both lines Hull 1 &amp; 2.</v>
          </cell>
          <cell r="V4301" t="str">
            <v xml:space="preserve">  </v>
          </cell>
          <cell r="W4301" t="str">
            <v xml:space="preserve">  </v>
          </cell>
          <cell r="X4301" t="str">
            <v>Div Ops-NE Electric</v>
          </cell>
          <cell r="Y4301" t="str">
            <v>75005310T</v>
          </cell>
          <cell r="Z4301" t="str">
            <v>FRT5000 - FR Transmission Profit Center</v>
          </cell>
          <cell r="AA4301" t="str">
            <v>NONE</v>
          </cell>
          <cell r="AB4301" t="str">
            <v>SUB #12 MID-WEYMOUTH, WEYMOUTH</v>
          </cell>
          <cell r="AC4301" t="str">
            <v>A1 C0 X0</v>
          </cell>
          <cell r="AE4301">
            <v>2</v>
          </cell>
          <cell r="AF4301" t="str">
            <v>2</v>
          </cell>
          <cell r="AG4301">
            <v>41213</v>
          </cell>
          <cell r="AH4301">
            <v>15000</v>
          </cell>
        </row>
        <row r="4302">
          <cell r="A4302" t="str">
            <v>CD00297</v>
          </cell>
          <cell r="B4302">
            <v>5310</v>
          </cell>
          <cell r="D4302" t="str">
            <v>Monarch on the Merrimack, Lawrence,</v>
          </cell>
          <cell r="E4302" t="str">
            <v>P_Electric Distribution Line MA</v>
          </cell>
          <cell r="G4302" t="str">
            <v>49</v>
          </cell>
          <cell r="H4302" t="str">
            <v>15</v>
          </cell>
          <cell r="I4302" t="str">
            <v>MOAR, KATHLEEN</v>
          </cell>
          <cell r="J4302" t="str">
            <v>Statutory/Regulatory</v>
          </cell>
          <cell r="K4302" t="str">
            <v>D_Non-REP LINE OTHER</v>
          </cell>
          <cell r="L4302" t="str">
            <v>New Business - Residential</v>
          </cell>
          <cell r="M4302" t="str">
            <v>Specific</v>
          </cell>
          <cell r="O4302" t="str">
            <v>Closed</v>
          </cell>
          <cell r="P4302">
            <v>11965</v>
          </cell>
          <cell r="Q4302" t="str">
            <v>CD0297</v>
          </cell>
          <cell r="R4302">
            <v>40662</v>
          </cell>
          <cell r="S4302" t="str">
            <v>pwrbtch</v>
          </cell>
          <cell r="U4302" t="str">
            <v>New residential development in Lawrence, MA.  There will be 202 residential units upon completion.</v>
          </cell>
          <cell r="V4302" t="str">
            <v xml:space="preserve">  </v>
          </cell>
          <cell r="W4302" t="str">
            <v xml:space="preserve">  </v>
          </cell>
          <cell r="X4302" t="str">
            <v>Div Ops-NE Electric</v>
          </cell>
          <cell r="Y4302" t="str">
            <v>75005310E</v>
          </cell>
          <cell r="Z4302" t="str">
            <v>MAE1000 - MA Electric Distribution PC</v>
          </cell>
          <cell r="AA4302" t="str">
            <v>NONE</v>
          </cell>
          <cell r="AB4302" t="str">
            <v>MASS PLANT - MA 5310 - MAE1000</v>
          </cell>
          <cell r="AE4302">
            <v>2</v>
          </cell>
          <cell r="AF4302" t="str">
            <v>2</v>
          </cell>
          <cell r="AG4302">
            <v>41213</v>
          </cell>
          <cell r="AH4302">
            <v>129250</v>
          </cell>
          <cell r="AI4302">
            <v>0</v>
          </cell>
          <cell r="AJ4302">
            <v>1</v>
          </cell>
          <cell r="AK4302">
            <v>1</v>
          </cell>
          <cell r="AL4302">
            <v>0</v>
          </cell>
          <cell r="AM4302">
            <v>1</v>
          </cell>
          <cell r="AN4302">
            <v>1</v>
          </cell>
        </row>
        <row r="4303">
          <cell r="A4303" t="str">
            <v>CD00307</v>
          </cell>
          <cell r="B4303">
            <v>5310</v>
          </cell>
          <cell r="D4303" t="str">
            <v>Field St 1J2_1J11 2011 WPF _UG line</v>
          </cell>
          <cell r="E4303" t="str">
            <v>P_Electric Distribution Line MA</v>
          </cell>
          <cell r="G4303" t="str">
            <v>23</v>
          </cell>
          <cell r="H4303" t="str">
            <v>15</v>
          </cell>
          <cell r="I4303" t="str">
            <v>WILLIAMS, JOHN</v>
          </cell>
          <cell r="J4303" t="str">
            <v>System Capacity &amp; Performance</v>
          </cell>
          <cell r="K4303" t="str">
            <v>D_Non-REP LINE OTHER</v>
          </cell>
          <cell r="L4303" t="str">
            <v>Reliability - Dist</v>
          </cell>
          <cell r="M4303" t="str">
            <v>Specific</v>
          </cell>
          <cell r="N4303" t="str">
            <v>Eng Reliability Review</v>
          </cell>
          <cell r="O4303" t="str">
            <v>cancelled</v>
          </cell>
          <cell r="P4303">
            <v>12785</v>
          </cell>
          <cell r="Q4303" t="str">
            <v>CD0307</v>
          </cell>
          <cell r="R4303">
            <v>40673</v>
          </cell>
          <cell r="S4303" t="str">
            <v>pwrbtch</v>
          </cell>
          <cell r="U4303" t="str">
            <v>Re-feed the small OH section on the 1J2 that serves the strip mall (8 customers - 800 connected KVA) from the newly installed (2008) above-ground PMH-9 switchgear # 146-2. This load will be permanently transferred to the 1J11</v>
          </cell>
          <cell r="V4303" t="str">
            <v xml:space="preserve">  </v>
          </cell>
          <cell r="W4303" t="str">
            <v xml:space="preserve">  </v>
          </cell>
          <cell r="X4303" t="str">
            <v>Div Ops-NE Electric</v>
          </cell>
          <cell r="Y4303" t="str">
            <v>75005310E</v>
          </cell>
          <cell r="Z4303" t="str">
            <v>MAE1000 - MA Electric Distribution PC</v>
          </cell>
          <cell r="AA4303" t="str">
            <v>NONE</v>
          </cell>
          <cell r="AB4303" t="str">
            <v>MASS PLANT - MA 5310 - MAE1000</v>
          </cell>
          <cell r="AE4303">
            <v>2</v>
          </cell>
          <cell r="AF4303" t="str">
            <v>2</v>
          </cell>
          <cell r="AG4303">
            <v>41213</v>
          </cell>
          <cell r="AH4303">
            <v>21000</v>
          </cell>
          <cell r="AK4303">
            <v>41506</v>
          </cell>
        </row>
        <row r="4304">
          <cell r="A4304" t="str">
            <v>CD00308</v>
          </cell>
          <cell r="B4304">
            <v>5310</v>
          </cell>
          <cell r="D4304" t="str">
            <v>Vernon Hill 8W2 Load Relief</v>
          </cell>
          <cell r="E4304" t="str">
            <v>P_Electric Distribution Line MA</v>
          </cell>
          <cell r="G4304" t="str">
            <v>37</v>
          </cell>
          <cell r="H4304" t="str">
            <v>23</v>
          </cell>
          <cell r="I4304" t="str">
            <v>DUNNELLS, MATTHEW</v>
          </cell>
          <cell r="J4304" t="str">
            <v>System Capacity &amp; Performance</v>
          </cell>
          <cell r="K4304" t="str">
            <v>D_Non-REP LINE OTHER</v>
          </cell>
          <cell r="L4304" t="str">
            <v>Load Relief</v>
          </cell>
          <cell r="M4304" t="str">
            <v>Specific</v>
          </cell>
          <cell r="O4304" t="str">
            <v>open</v>
          </cell>
          <cell r="P4304">
            <v>12840</v>
          </cell>
          <cell r="Q4304" t="str">
            <v>CD0308</v>
          </cell>
          <cell r="R4304">
            <v>40673</v>
          </cell>
          <cell r="S4304" t="str">
            <v>pwrbtch</v>
          </cell>
          <cell r="U4304" t="str">
            <v>The 8W2 Feeder is projected to reach 110% of its SN rating by summer 2011. This project addresses the concern by moving a significant load off the 8W2 and onto the Pondville 26W2 feeder.</v>
          </cell>
          <cell r="V4304" t="str">
            <v xml:space="preserve">  </v>
          </cell>
          <cell r="W4304" t="str">
            <v xml:space="preserve">  </v>
          </cell>
          <cell r="X4304" t="str">
            <v>Div Ops-NE Electric</v>
          </cell>
          <cell r="Y4304" t="str">
            <v>75005310E</v>
          </cell>
          <cell r="Z4304" t="str">
            <v>MAE1000 - MA Electric Distribution PC</v>
          </cell>
          <cell r="AA4304" t="str">
            <v>NONE</v>
          </cell>
          <cell r="AB4304" t="str">
            <v>SUB #8 VERNON HILL, WORCESTER</v>
          </cell>
          <cell r="AC4304" t="str">
            <v>A0 C1 X0</v>
          </cell>
          <cell r="AE4304">
            <v>2</v>
          </cell>
          <cell r="AF4304" t="str">
            <v>2</v>
          </cell>
          <cell r="AG4304">
            <v>41213</v>
          </cell>
          <cell r="AH4304">
            <v>77765</v>
          </cell>
        </row>
        <row r="4305">
          <cell r="A4305" t="str">
            <v>CD00316</v>
          </cell>
          <cell r="B4305">
            <v>5310</v>
          </cell>
          <cell r="C4305" t="str">
            <v>Massachusetts - East</v>
          </cell>
          <cell r="D4305" t="str">
            <v>Vestas Technology - New North Marlb</v>
          </cell>
          <cell r="E4305" t="str">
            <v>P_Electric Distribution Line MA</v>
          </cell>
          <cell r="F4305" t="str">
            <v>DCIG0411W383</v>
          </cell>
          <cell r="G4305" t="str">
            <v>49</v>
          </cell>
          <cell r="H4305" t="str">
            <v>21</v>
          </cell>
          <cell r="I4305" t="str">
            <v>BARYS, FRANCIS R</v>
          </cell>
          <cell r="J4305" t="str">
            <v>Statutory/Regulatory</v>
          </cell>
          <cell r="K4305" t="str">
            <v>D_Non-REP LINE OTHER</v>
          </cell>
          <cell r="L4305" t="str">
            <v>New Business - Commercial</v>
          </cell>
          <cell r="M4305" t="str">
            <v>Specific</v>
          </cell>
          <cell r="O4305" t="str">
            <v>Closed</v>
          </cell>
          <cell r="P4305">
            <v>11587</v>
          </cell>
          <cell r="Q4305" t="str">
            <v>CD0316</v>
          </cell>
          <cell r="R4305">
            <v>40677</v>
          </cell>
          <cell r="S4305" t="str">
            <v>pwrbtch</v>
          </cell>
          <cell r="U4305" t="str">
            <v>This project will cover costs associated with the distribution line upgrades that are necessary to serve Vestas Technology.</v>
          </cell>
          <cell r="V4305" t="str">
            <v>Project was cancelled by customer.  Need to cancel project.</v>
          </cell>
          <cell r="W4305" t="str">
            <v xml:space="preserve">  </v>
          </cell>
          <cell r="X4305" t="str">
            <v>Div Ops-NE Electric</v>
          </cell>
          <cell r="Y4305" t="str">
            <v>75005310E</v>
          </cell>
          <cell r="Z4305" t="str">
            <v>MAE1000 - MA Electric Distribution PC</v>
          </cell>
          <cell r="AA4305" t="str">
            <v>NONE</v>
          </cell>
          <cell r="AB4305" t="str">
            <v>MASS PLANT - MA 5310 - MAE1000</v>
          </cell>
          <cell r="AE4305">
            <v>2</v>
          </cell>
          <cell r="AF4305" t="str">
            <v>2</v>
          </cell>
          <cell r="AG4305">
            <v>41213</v>
          </cell>
          <cell r="AH4305">
            <v>100000</v>
          </cell>
          <cell r="AI4305">
            <v>1</v>
          </cell>
          <cell r="AJ4305">
            <v>1</v>
          </cell>
          <cell r="AK4305">
            <v>1</v>
          </cell>
          <cell r="AL4305">
            <v>0</v>
          </cell>
          <cell r="AM4305">
            <v>1</v>
          </cell>
          <cell r="AN4305">
            <v>1</v>
          </cell>
        </row>
        <row r="4306">
          <cell r="A4306" t="str">
            <v>CD00318</v>
          </cell>
          <cell r="B4306">
            <v>5310</v>
          </cell>
          <cell r="D4306" t="str">
            <v>Vestas Technology - New North Marlb</v>
          </cell>
          <cell r="E4306" t="str">
            <v>P_Electric Distribution Sub MA</v>
          </cell>
          <cell r="F4306" t="str">
            <v>DCIG0411W383</v>
          </cell>
          <cell r="G4306" t="str">
            <v>49</v>
          </cell>
          <cell r="H4306" t="str">
            <v>21</v>
          </cell>
          <cell r="I4306" t="str">
            <v>BARYS, FRANCIS R</v>
          </cell>
          <cell r="J4306" t="str">
            <v>Statutory/Regulatory</v>
          </cell>
          <cell r="K4306" t="str">
            <v>D_Non-REP SUB OTHER</v>
          </cell>
          <cell r="L4306" t="str">
            <v>New Business - Commercial</v>
          </cell>
          <cell r="M4306" t="str">
            <v>Specific</v>
          </cell>
          <cell r="O4306" t="str">
            <v>cancelled</v>
          </cell>
          <cell r="P4306">
            <v>11588</v>
          </cell>
          <cell r="Q4306" t="str">
            <v>CD0318</v>
          </cell>
          <cell r="R4306">
            <v>40677</v>
          </cell>
          <cell r="S4306" t="str">
            <v>pwrbtch</v>
          </cell>
          <cell r="U4306" t="str">
            <v>This project will cover costs associated with the installation of temporary MITS for new 318W2 which will be used to serve Vestas Technology.</v>
          </cell>
          <cell r="V4306" t="str">
            <v xml:space="preserve">Project cancelled by customer.  Need to get wo and project cancelled. </v>
          </cell>
          <cell r="W4306" t="str">
            <v xml:space="preserve">  </v>
          </cell>
          <cell r="X4306" t="str">
            <v>Div Ops-NE Electric</v>
          </cell>
          <cell r="Y4306" t="str">
            <v>75005310E</v>
          </cell>
          <cell r="Z4306" t="str">
            <v>MAE1000 - MA Electric Distribution PC</v>
          </cell>
          <cell r="AA4306" t="str">
            <v>NONE</v>
          </cell>
          <cell r="AB4306" t="str">
            <v>SUB #318 NORTH MARLBOROUGH, MARLBOR</v>
          </cell>
          <cell r="AE4306">
            <v>2</v>
          </cell>
          <cell r="AF4306" t="str">
            <v>2</v>
          </cell>
          <cell r="AG4306">
            <v>41213</v>
          </cell>
          <cell r="AH4306">
            <v>140000</v>
          </cell>
          <cell r="AK4306">
            <v>41668</v>
          </cell>
        </row>
        <row r="4307">
          <cell r="A4307" t="str">
            <v>CD00320</v>
          </cell>
          <cell r="B4307">
            <v>5310</v>
          </cell>
          <cell r="D4307" t="str">
            <v>EMS add-Foxboro 2</v>
          </cell>
          <cell r="E4307" t="str">
            <v>P_Electric Distribution Sub MA</v>
          </cell>
          <cell r="G4307" t="str">
            <v>41</v>
          </cell>
          <cell r="H4307" t="str">
            <v>NONE</v>
          </cell>
          <cell r="I4307" t="str">
            <v>NARLA, GANGADHAR</v>
          </cell>
          <cell r="J4307" t="str">
            <v>System Capacity &amp; Performance</v>
          </cell>
          <cell r="K4307" t="str">
            <v>D_REP-EMS Expansion</v>
          </cell>
          <cell r="L4307" t="str">
            <v>Reliability - Dist</v>
          </cell>
          <cell r="M4307" t="str">
            <v>Specific</v>
          </cell>
          <cell r="N4307" t="str">
            <v>EMS Expansion</v>
          </cell>
          <cell r="O4307" t="str">
            <v>cancelled</v>
          </cell>
          <cell r="P4307">
            <v>12826</v>
          </cell>
          <cell r="Q4307" t="str">
            <v>CD0320</v>
          </cell>
          <cell r="R4307">
            <v>40680</v>
          </cell>
          <cell r="S4307" t="str">
            <v>pwrbtch</v>
          </cell>
          <cell r="U4307" t="str">
            <v>As part of the RTU program to Install/expand RTU at the Foxboro 2 Sub to gain status and control of existing assets at the substation</v>
          </cell>
          <cell r="V4307" t="str">
            <v>Project cancelled by IP and Ed Paluch in DP.  The approved EMS program project for MA is C28147 (PPM#7279).</v>
          </cell>
          <cell r="W4307" t="str">
            <v xml:space="preserve">  </v>
          </cell>
          <cell r="X4307" t="str">
            <v>Div Ops-NE Electric</v>
          </cell>
          <cell r="Y4307" t="str">
            <v>75005310E</v>
          </cell>
          <cell r="Z4307" t="str">
            <v>MAE1000 - MA Electric Distribution PC</v>
          </cell>
          <cell r="AA4307" t="str">
            <v>NONE</v>
          </cell>
          <cell r="AB4307" t="str">
            <v>SUB #3432 FOXBOROUGH #2 - ELM STREE</v>
          </cell>
          <cell r="AE4307">
            <v>2</v>
          </cell>
          <cell r="AF4307" t="str">
            <v>2</v>
          </cell>
          <cell r="AG4307">
            <v>41213</v>
          </cell>
          <cell r="AH4307">
            <v>399360</v>
          </cell>
          <cell r="AK4307">
            <v>40756</v>
          </cell>
        </row>
        <row r="4308">
          <cell r="A4308" t="str">
            <v>CD00322</v>
          </cell>
          <cell r="B4308">
            <v>5310</v>
          </cell>
          <cell r="D4308" t="str">
            <v>Humphrey #1 Automated Switchgear In</v>
          </cell>
          <cell r="E4308" t="str">
            <v>P_Electric Distribution Line MA</v>
          </cell>
          <cell r="G4308" t="str">
            <v>36</v>
          </cell>
          <cell r="H4308" t="str">
            <v>15</v>
          </cell>
          <cell r="I4308" t="str">
            <v>HALL, TIMOTHY</v>
          </cell>
          <cell r="J4308" t="str">
            <v>System Capacity &amp; Performance</v>
          </cell>
          <cell r="K4308" t="str">
            <v>D_REP-Engineering Reliability Review</v>
          </cell>
          <cell r="L4308" t="str">
            <v>Reliability - Dist</v>
          </cell>
          <cell r="M4308" t="str">
            <v>Specific</v>
          </cell>
          <cell r="O4308" t="str">
            <v>open</v>
          </cell>
          <cell r="P4308">
            <v>12774</v>
          </cell>
          <cell r="Q4308" t="str">
            <v>CD0322</v>
          </cell>
          <cell r="R4308">
            <v>40680</v>
          </cell>
          <cell r="S4308" t="str">
            <v>pwrbtch</v>
          </cell>
          <cell r="U4308" t="str">
            <v>This project will fund the installation of an automated, source transfer PMH-9 switchgear to replace existing manual switchgear on the 13.8kV supply to Humphrey #1 station in Swampscott, MA.  The station averages one supply outage per</v>
          </cell>
          <cell r="V4308" t="str">
            <v xml:space="preserve">  </v>
          </cell>
          <cell r="W4308" t="str">
            <v xml:space="preserve">  </v>
          </cell>
          <cell r="X4308" t="str">
            <v>Div Ops-NE Electric</v>
          </cell>
          <cell r="Y4308" t="str">
            <v>75005310E</v>
          </cell>
          <cell r="Z4308" t="str">
            <v>MAE1000 - MA Electric Distribution PC</v>
          </cell>
          <cell r="AA4308" t="str">
            <v>NONE</v>
          </cell>
          <cell r="AB4308" t="str">
            <v>SUB #1 HUMPHREY, SWAMPSCOTT</v>
          </cell>
          <cell r="AC4308" t="str">
            <v>A0 C1 X0</v>
          </cell>
          <cell r="AE4308">
            <v>2</v>
          </cell>
          <cell r="AF4308" t="str">
            <v>2</v>
          </cell>
          <cell r="AG4308">
            <v>41213</v>
          </cell>
          <cell r="AH4308">
            <v>200000</v>
          </cell>
        </row>
        <row r="4309">
          <cell r="A4309" t="str">
            <v>CD00323</v>
          </cell>
          <cell r="B4309">
            <v>5310</v>
          </cell>
          <cell r="D4309" t="str">
            <v>Fall River Industrial Park, Riggenb</v>
          </cell>
          <cell r="E4309" t="str">
            <v>P_Electric Distribution Line MA</v>
          </cell>
          <cell r="G4309" t="str">
            <v>49</v>
          </cell>
          <cell r="H4309" t="str">
            <v>15</v>
          </cell>
          <cell r="I4309" t="str">
            <v>MOAR, KATHLEEN</v>
          </cell>
          <cell r="J4309" t="str">
            <v>Statutory/Regulatory</v>
          </cell>
          <cell r="K4309" t="str">
            <v>D_Non-REP LINE OTHER</v>
          </cell>
          <cell r="L4309" t="str">
            <v>New Business - Commercial</v>
          </cell>
          <cell r="M4309" t="str">
            <v>Specific</v>
          </cell>
          <cell r="O4309" t="str">
            <v>Closed</v>
          </cell>
          <cell r="P4309">
            <v>12730</v>
          </cell>
          <cell r="Q4309" t="str">
            <v>CD0323</v>
          </cell>
          <cell r="R4309">
            <v>40680</v>
          </cell>
          <cell r="S4309" t="str">
            <v>pwrbtch</v>
          </cell>
          <cell r="U4309" t="str">
            <v>Service requested for Fall River Industrial Park off Riggenbach Rd, in Fall River, MA.</v>
          </cell>
          <cell r="V4309" t="str">
            <v xml:space="preserve">  </v>
          </cell>
          <cell r="W4309" t="str">
            <v xml:space="preserve">  </v>
          </cell>
          <cell r="X4309" t="str">
            <v>Div Ops-NE Electric</v>
          </cell>
          <cell r="Y4309" t="str">
            <v>75005310E</v>
          </cell>
          <cell r="Z4309" t="str">
            <v>MAE1000 - MA Electric Distribution PC</v>
          </cell>
          <cell r="AA4309" t="str">
            <v>NONE</v>
          </cell>
          <cell r="AB4309" t="str">
            <v>MASS PLANT - MA 5310 - MAE1000</v>
          </cell>
          <cell r="AE4309">
            <v>3</v>
          </cell>
          <cell r="AF4309" t="str">
            <v>3</v>
          </cell>
          <cell r="AG4309">
            <v>41213</v>
          </cell>
          <cell r="AH4309">
            <v>213400</v>
          </cell>
          <cell r="AI4309">
            <v>0</v>
          </cell>
          <cell r="AJ4309">
            <v>0</v>
          </cell>
          <cell r="AK4309">
            <v>1</v>
          </cell>
          <cell r="AL4309">
            <v>0</v>
          </cell>
          <cell r="AM4309">
            <v>1</v>
          </cell>
          <cell r="AN4309">
            <v>1</v>
          </cell>
        </row>
        <row r="4310">
          <cell r="A4310" t="str">
            <v>CD00325</v>
          </cell>
          <cell r="B4310">
            <v>5310</v>
          </cell>
          <cell r="D4310" t="str">
            <v>Franklin Sub_341J4_Breaker_Failure</v>
          </cell>
          <cell r="E4310" t="str">
            <v>P_Electric Distribution Line MA</v>
          </cell>
          <cell r="G4310" t="str">
            <v>49</v>
          </cell>
          <cell r="H4310" t="str">
            <v>NONE</v>
          </cell>
          <cell r="I4310" t="str">
            <v>WILLIAMS, JOHN</v>
          </cell>
          <cell r="J4310" t="str">
            <v>Damage/Failure</v>
          </cell>
          <cell r="K4310" t="str">
            <v>D_Non-REP LINE OTHER</v>
          </cell>
          <cell r="L4310" t="str">
            <v>Damage/Failure</v>
          </cell>
          <cell r="M4310" t="str">
            <v>Specific</v>
          </cell>
          <cell r="O4310" t="str">
            <v>cancelled</v>
          </cell>
          <cell r="P4310">
            <v>12837</v>
          </cell>
          <cell r="Q4310" t="str">
            <v>CD0325</v>
          </cell>
          <cell r="R4310">
            <v>40682</v>
          </cell>
          <cell r="S4310" t="str">
            <v>pwrbtch</v>
          </cell>
          <cell r="U4310" t="str">
            <v>Franklin Substation_341J4 breaker Failure. Peramently move 1.2 MVA of summer peak load to two area 13.8 kV fdrs.</v>
          </cell>
          <cell r="V4310" t="str">
            <v xml:space="preserve">  </v>
          </cell>
          <cell r="W4310" t="str">
            <v xml:space="preserve">  </v>
          </cell>
          <cell r="X4310" t="str">
            <v>Div Ops-NE Electric</v>
          </cell>
          <cell r="Y4310" t="str">
            <v>75005310E</v>
          </cell>
          <cell r="Z4310" t="str">
            <v>MAE1000 - MA Electric Distribution PC</v>
          </cell>
          <cell r="AA4310" t="str">
            <v>NONE</v>
          </cell>
          <cell r="AB4310" t="str">
            <v>MASS PLANT - MA 5310 - MAE1000</v>
          </cell>
          <cell r="AE4310">
            <v>2</v>
          </cell>
          <cell r="AF4310" t="str">
            <v>2</v>
          </cell>
          <cell r="AG4310">
            <v>41213</v>
          </cell>
          <cell r="AH4310">
            <v>53000</v>
          </cell>
          <cell r="AK4310">
            <v>41506</v>
          </cell>
        </row>
        <row r="4311">
          <cell r="A4311" t="str">
            <v>CD00330</v>
          </cell>
          <cell r="B4311">
            <v>5310</v>
          </cell>
          <cell r="C4311" t="str">
            <v>Massachusetts - West</v>
          </cell>
          <cell r="D4311" t="str">
            <v>Salem 1 Roof Replacement</v>
          </cell>
          <cell r="E4311" t="str">
            <v>P_Electric Distribution Sub MA</v>
          </cell>
          <cell r="G4311" t="str">
            <v>41</v>
          </cell>
          <cell r="H4311" t="str">
            <v>11</v>
          </cell>
          <cell r="I4311" t="str">
            <v>WOLF, MICHAEL D</v>
          </cell>
          <cell r="J4311" t="str">
            <v>Asset Condition</v>
          </cell>
          <cell r="K4311" t="str">
            <v>D_Non-REP SUB OTHER</v>
          </cell>
          <cell r="L4311" t="str">
            <v>Asset Replacement</v>
          </cell>
          <cell r="M4311" t="str">
            <v>Specific</v>
          </cell>
          <cell r="O4311" t="str">
            <v>Closed</v>
          </cell>
          <cell r="P4311">
            <v>11493</v>
          </cell>
          <cell r="Q4311" t="str">
            <v>CD0330</v>
          </cell>
          <cell r="R4311">
            <v>40687</v>
          </cell>
          <cell r="S4311" t="str">
            <v>pwrbtch</v>
          </cell>
          <cell r="U4311" t="str">
            <v>Complete roof replacement for Salem 1 substation. The roof has numerous leaks and is long past its functional life.</v>
          </cell>
          <cell r="V4311" t="str">
            <v xml:space="preserve">  </v>
          </cell>
          <cell r="W4311" t="str">
            <v xml:space="preserve">  </v>
          </cell>
          <cell r="X4311" t="str">
            <v>Div Ops-NE Electric</v>
          </cell>
          <cell r="Y4311" t="str">
            <v>75005310E</v>
          </cell>
          <cell r="Z4311" t="str">
            <v>MAE1000 - MA Electric Distribution PC</v>
          </cell>
          <cell r="AA4311" t="str">
            <v>NONE</v>
          </cell>
          <cell r="AB4311" t="str">
            <v>SUB #1 SALEM - PEABODY STREET, SALE</v>
          </cell>
          <cell r="AE4311">
            <v>2</v>
          </cell>
          <cell r="AF4311" t="str">
            <v>2</v>
          </cell>
          <cell r="AG4311">
            <v>41213</v>
          </cell>
          <cell r="AH4311">
            <v>180470</v>
          </cell>
          <cell r="AI4311">
            <v>0</v>
          </cell>
          <cell r="AJ4311">
            <v>1</v>
          </cell>
          <cell r="AK4311">
            <v>1</v>
          </cell>
          <cell r="AL4311">
            <v>0</v>
          </cell>
          <cell r="AM4311">
            <v>1</v>
          </cell>
          <cell r="AN4311">
            <v>1</v>
          </cell>
        </row>
        <row r="4312">
          <cell r="A4312" t="str">
            <v>CD00331</v>
          </cell>
          <cell r="B4312">
            <v>5310</v>
          </cell>
          <cell r="D4312" t="str">
            <v>DOTNR-MHD#604286 Cliff Rd Bike Path</v>
          </cell>
          <cell r="E4312" t="str">
            <v>P_Electric Distribution Line MA</v>
          </cell>
          <cell r="G4312" t="str">
            <v>49</v>
          </cell>
          <cell r="H4312" t="str">
            <v>15</v>
          </cell>
          <cell r="I4312" t="str">
            <v>CAPOBIANCO, THOMAS A.</v>
          </cell>
          <cell r="J4312" t="str">
            <v>Statutory/Regulatory</v>
          </cell>
          <cell r="K4312" t="str">
            <v>D_Non-REP LINE OTHER</v>
          </cell>
          <cell r="L4312" t="str">
            <v>Public Requirements</v>
          </cell>
          <cell r="M4312" t="str">
            <v>Specific</v>
          </cell>
          <cell r="O4312" t="str">
            <v>open</v>
          </cell>
          <cell r="P4312">
            <v>13251</v>
          </cell>
          <cell r="Q4312" t="str">
            <v>CD0331</v>
          </cell>
          <cell r="R4312">
            <v>40690</v>
          </cell>
          <cell r="S4312" t="str">
            <v>pwrbtch</v>
          </cell>
          <cell r="U4312" t="str">
            <v>DOTNR-MHD#604286 Cliff RD Bike Path Nantucket: Preliminary engineering to determine the scope of work, begin design and attend meetings</v>
          </cell>
          <cell r="V4312" t="str">
            <v xml:space="preserve">  </v>
          </cell>
          <cell r="W4312" t="str">
            <v xml:space="preserve">  </v>
          </cell>
          <cell r="X4312" t="str">
            <v>Div Ops-NE Electric</v>
          </cell>
          <cell r="Y4312" t="str">
            <v>75005310E</v>
          </cell>
          <cell r="Z4312" t="str">
            <v>MAE1000 - MA Electric Distribution PC</v>
          </cell>
          <cell r="AA4312" t="str">
            <v>NONE</v>
          </cell>
          <cell r="AB4312" t="str">
            <v>MASS PLANT - MA 5310 - MAE1000</v>
          </cell>
          <cell r="AC4312" t="str">
            <v>A0 C0 X0</v>
          </cell>
          <cell r="AE4312">
            <v>2</v>
          </cell>
          <cell r="AF4312" t="str">
            <v>2</v>
          </cell>
          <cell r="AG4312">
            <v>41213</v>
          </cell>
          <cell r="AH4312">
            <v>20000</v>
          </cell>
        </row>
        <row r="4313">
          <cell r="A4313" t="str">
            <v>CD00336</v>
          </cell>
          <cell r="B4313">
            <v>5310</v>
          </cell>
          <cell r="D4313" t="str">
            <v>Rockland St 72 substation conversio</v>
          </cell>
          <cell r="E4313" t="str">
            <v>P_Electric Distribution Line MA</v>
          </cell>
          <cell r="G4313" t="str">
            <v>24</v>
          </cell>
          <cell r="H4313" t="str">
            <v>15</v>
          </cell>
          <cell r="I4313" t="str">
            <v>MOKEY, MICHAEL</v>
          </cell>
          <cell r="J4313" t="str">
            <v>System Capacity &amp; Performance</v>
          </cell>
          <cell r="K4313" t="str">
            <v>D_Non-REP LINE OTHER</v>
          </cell>
          <cell r="L4313" t="str">
            <v>Reliability - Dist</v>
          </cell>
          <cell r="M4313" t="str">
            <v>Specific</v>
          </cell>
          <cell r="O4313" t="str">
            <v>open</v>
          </cell>
          <cell r="P4313">
            <v>12841</v>
          </cell>
          <cell r="Q4313" t="str">
            <v>CD0336</v>
          </cell>
          <cell r="R4313">
            <v>40695</v>
          </cell>
          <cell r="S4313" t="str">
            <v>pwrbtch</v>
          </cell>
          <cell r="U4313" t="str">
            <v>The project scope consists into:_x000D_
- the replacement of  approximately 20 transformers with 7970-240/120V_x000D_
- the addition of  four (4) single phase 167kVA 7.97- 2.4kV ratios_x000D_
- the removal of one (1) 100kVA  4.16-7.97kVA ratio on pole</v>
          </cell>
          <cell r="V4313" t="str">
            <v xml:space="preserve">  </v>
          </cell>
          <cell r="W4313" t="str">
            <v xml:space="preserve">  </v>
          </cell>
          <cell r="X4313" t="str">
            <v>Div Ops-NE Electric</v>
          </cell>
          <cell r="Y4313" t="str">
            <v>75005310E</v>
          </cell>
          <cell r="Z4313" t="str">
            <v>MAE1000 - MA Electric Distribution PC</v>
          </cell>
          <cell r="AA4313" t="str">
            <v>NONE</v>
          </cell>
          <cell r="AB4313" t="str">
            <v>ROCKLAND ST SUB  4KV  13.8KV</v>
          </cell>
          <cell r="AC4313" t="str">
            <v>A2 C3 X0</v>
          </cell>
          <cell r="AE4313">
            <v>2</v>
          </cell>
          <cell r="AF4313" t="str">
            <v>2</v>
          </cell>
          <cell r="AG4313">
            <v>41213</v>
          </cell>
          <cell r="AH4313">
            <v>537215</v>
          </cell>
        </row>
        <row r="4314">
          <cell r="A4314" t="str">
            <v>CD00337</v>
          </cell>
          <cell r="B4314">
            <v>5310</v>
          </cell>
          <cell r="D4314" t="str">
            <v>Pinedale Ave, Billerica Stepdown</v>
          </cell>
          <cell r="E4314" t="str">
            <v>P_Electric Distribution Line MA</v>
          </cell>
          <cell r="G4314" t="str">
            <v>47</v>
          </cell>
          <cell r="H4314" t="str">
            <v>NONE</v>
          </cell>
          <cell r="I4314" t="str">
            <v>PATTERSON, JAMES</v>
          </cell>
          <cell r="J4314" t="str">
            <v>System Capacity &amp; Performance</v>
          </cell>
          <cell r="K4314" t="str">
            <v>D_Non-REP LINE OTHER</v>
          </cell>
          <cell r="L4314" t="str">
            <v>Load Relief</v>
          </cell>
          <cell r="M4314" t="str">
            <v>Specific</v>
          </cell>
          <cell r="O4314" t="str">
            <v>open</v>
          </cell>
          <cell r="P4314">
            <v>12885</v>
          </cell>
          <cell r="Q4314" t="str">
            <v>CD0337</v>
          </cell>
          <cell r="R4314">
            <v>40695</v>
          </cell>
          <cell r="S4314" t="str">
            <v>pwrbtch</v>
          </cell>
          <cell r="U4314" t="str">
            <v>Partial Conversion of 4kV area on Pinedale Rd, Billerica.  Stepdown is 173% loaded with additional load coming online.  Move stepdown to P. 21 Pinedale Ave and convert 4kV to 13kV from P. 2 Pinedale Ave to P. 21 Pinedale Ave.  Job is</v>
          </cell>
          <cell r="V4314" t="str">
            <v xml:space="preserve">  </v>
          </cell>
          <cell r="W4314" t="str">
            <v xml:space="preserve">  </v>
          </cell>
          <cell r="X4314" t="str">
            <v>Div Ops-NE Electric</v>
          </cell>
          <cell r="Y4314" t="str">
            <v>75005310E</v>
          </cell>
          <cell r="Z4314" t="str">
            <v>MAE1000 - MA Electric Distribution PC</v>
          </cell>
          <cell r="AA4314" t="str">
            <v>NONE</v>
          </cell>
          <cell r="AB4314" t="str">
            <v>MASS PLANT - MA 5310 - MAE1000</v>
          </cell>
          <cell r="AC4314" t="str">
            <v>A1 C0 X1</v>
          </cell>
          <cell r="AE4314">
            <v>2</v>
          </cell>
          <cell r="AF4314" t="str">
            <v>2</v>
          </cell>
          <cell r="AG4314">
            <v>41213</v>
          </cell>
          <cell r="AH4314">
            <v>145000</v>
          </cell>
        </row>
        <row r="4315">
          <cell r="A4315" t="str">
            <v>CD00340</v>
          </cell>
          <cell r="B4315">
            <v>5310</v>
          </cell>
          <cell r="D4315" t="str">
            <v>EMS Add-Plainville</v>
          </cell>
          <cell r="E4315" t="str">
            <v>P_Electric Distribution Sub MA</v>
          </cell>
          <cell r="G4315" t="str">
            <v>34</v>
          </cell>
          <cell r="H4315" t="str">
            <v>NONE</v>
          </cell>
          <cell r="I4315" t="str">
            <v>NARLA, GANGADHAR</v>
          </cell>
          <cell r="J4315" t="str">
            <v>System Capacity &amp; Performance</v>
          </cell>
          <cell r="K4315" t="str">
            <v>D_Non-REP SUB OTHER</v>
          </cell>
          <cell r="L4315" t="str">
            <v>Reliability - Dist</v>
          </cell>
          <cell r="M4315" t="str">
            <v>Specific</v>
          </cell>
          <cell r="N4315" t="str">
            <v>EMS Expansion</v>
          </cell>
          <cell r="O4315" t="str">
            <v>cancelled</v>
          </cell>
          <cell r="P4315">
            <v>12827</v>
          </cell>
          <cell r="Q4315" t="str">
            <v>CD0340</v>
          </cell>
          <cell r="R4315">
            <v>40697</v>
          </cell>
          <cell r="S4315" t="str">
            <v>pwrbtch</v>
          </cell>
          <cell r="U4315" t="str">
            <v>As part of the RTU program to Install/expand RTU at the Plainville Sub to gain status and control of existing assets at the substation</v>
          </cell>
          <cell r="V4315" t="str">
            <v xml:space="preserve">Project cancelled by IP and Ed Paluch.  Approved program project for EMS work in MA is C28147 (PPM#7279) </v>
          </cell>
          <cell r="W4315" t="str">
            <v xml:space="preserve">  </v>
          </cell>
          <cell r="X4315" t="str">
            <v>Div Ops-NE Electric</v>
          </cell>
          <cell r="Y4315" t="str">
            <v>75005310E</v>
          </cell>
          <cell r="Z4315" t="str">
            <v>MAE1000 - MA Electric Distribution PC</v>
          </cell>
          <cell r="AA4315" t="str">
            <v>NONE</v>
          </cell>
          <cell r="AB4315" t="str">
            <v>SUB #3451 PLAINVILLE, PLAINVILLE</v>
          </cell>
          <cell r="AE4315">
            <v>2</v>
          </cell>
          <cell r="AF4315" t="str">
            <v>2</v>
          </cell>
          <cell r="AG4315">
            <v>41213</v>
          </cell>
          <cell r="AH4315">
            <v>303004</v>
          </cell>
          <cell r="AK4315">
            <v>40756</v>
          </cell>
        </row>
        <row r="4316">
          <cell r="A4316" t="str">
            <v>CD00348</v>
          </cell>
          <cell r="B4316">
            <v>5310</v>
          </cell>
          <cell r="D4316" t="str">
            <v>City of Haverill 3 Phase Line Exten</v>
          </cell>
          <cell r="E4316" t="str">
            <v>P_Electric Distribution Line MA</v>
          </cell>
          <cell r="G4316" t="str">
            <v>49</v>
          </cell>
          <cell r="H4316" t="str">
            <v>15</v>
          </cell>
          <cell r="I4316" t="str">
            <v>KERN, WILLIAM</v>
          </cell>
          <cell r="J4316" t="str">
            <v>Statutory/Regulatory</v>
          </cell>
          <cell r="K4316" t="str">
            <v>D_Non-REP LINE OTHER</v>
          </cell>
          <cell r="L4316" t="str">
            <v>Public Requirements</v>
          </cell>
          <cell r="M4316" t="str">
            <v>Specific</v>
          </cell>
          <cell r="O4316" t="str">
            <v>open</v>
          </cell>
          <cell r="P4316">
            <v>12880</v>
          </cell>
          <cell r="Q4316" t="str">
            <v>CD0348</v>
          </cell>
          <cell r="R4316">
            <v>40709</v>
          </cell>
          <cell r="S4316" t="str">
            <v>pwrbtch</v>
          </cell>
          <cell r="U4316" t="str">
            <v>Extend 48L1 Feeder 3 Phase OH 1/0 spacer cable approximately 1,800 feet to New Hampshire Border to accommodate for future area development. Verizon to set new poles.</v>
          </cell>
          <cell r="V4316" t="str">
            <v xml:space="preserve">  </v>
          </cell>
          <cell r="W4316" t="str">
            <v xml:space="preserve">  </v>
          </cell>
          <cell r="X4316" t="str">
            <v>Div Ops-NE Electric</v>
          </cell>
          <cell r="Y4316" t="str">
            <v>75005310E</v>
          </cell>
          <cell r="Z4316" t="str">
            <v>MAE1000 - MA Electric Distribution PC</v>
          </cell>
          <cell r="AA4316" t="str">
            <v>NONE</v>
          </cell>
          <cell r="AB4316" t="str">
            <v>MASS PLANT - MA 5310 - MAE1000</v>
          </cell>
          <cell r="AC4316" t="str">
            <v>A0 C0 X1</v>
          </cell>
          <cell r="AE4316">
            <v>2</v>
          </cell>
          <cell r="AF4316" t="str">
            <v>2</v>
          </cell>
          <cell r="AG4316">
            <v>41213</v>
          </cell>
          <cell r="AH4316">
            <v>112926</v>
          </cell>
        </row>
        <row r="4317">
          <cell r="A4317" t="str">
            <v>CD00349</v>
          </cell>
          <cell r="B4317">
            <v>5310</v>
          </cell>
          <cell r="D4317" t="str">
            <v>576 Eastern Ave Malden</v>
          </cell>
          <cell r="E4317" t="str">
            <v>P_Electric Distribution Line MA</v>
          </cell>
          <cell r="G4317" t="str">
            <v>49</v>
          </cell>
          <cell r="H4317" t="str">
            <v>NONE</v>
          </cell>
          <cell r="I4317" t="str">
            <v>LECH, PATRICK</v>
          </cell>
          <cell r="J4317" t="str">
            <v>Statutory/Regulatory</v>
          </cell>
          <cell r="K4317" t="str">
            <v>D_Non-REP LINE OTHER</v>
          </cell>
          <cell r="L4317" t="str">
            <v>New Business - Commercial</v>
          </cell>
          <cell r="M4317" t="str">
            <v>Specific</v>
          </cell>
          <cell r="O4317" t="str">
            <v>Closed</v>
          </cell>
          <cell r="P4317">
            <v>12877</v>
          </cell>
          <cell r="Q4317" t="str">
            <v>CD0349</v>
          </cell>
          <cell r="R4317">
            <v>40709</v>
          </cell>
          <cell r="S4317" t="str">
            <v>pwrbtch</v>
          </cell>
          <cell r="U4317" t="str">
            <v>Customer is to install a switchgear manhole and a 3 phase pad on their lot.  And run 4-4" conduit from MH 440 to the switchgear and 2-4" from the switchgear to the pad.  National Grid will replace the 16J4 with 3-4/0Cu from MH 420 to</v>
          </cell>
          <cell r="V4317" t="str">
            <v xml:space="preserve">  </v>
          </cell>
          <cell r="W4317" t="str">
            <v xml:space="preserve">  </v>
          </cell>
          <cell r="X4317" t="str">
            <v>Div Ops-NE Electric</v>
          </cell>
          <cell r="Y4317" t="str">
            <v>75005310E</v>
          </cell>
          <cell r="Z4317" t="str">
            <v>MAE1000 - MA Electric Distribution PC</v>
          </cell>
          <cell r="AA4317" t="str">
            <v>NONE</v>
          </cell>
          <cell r="AB4317" t="str">
            <v>MASS PLANT - MA 5310 - MAE1000</v>
          </cell>
          <cell r="AE4317">
            <v>2</v>
          </cell>
          <cell r="AF4317" t="str">
            <v>2</v>
          </cell>
          <cell r="AG4317">
            <v>41213</v>
          </cell>
          <cell r="AH4317">
            <v>108823</v>
          </cell>
          <cell r="AI4317">
            <v>0</v>
          </cell>
          <cell r="AJ4317">
            <v>1</v>
          </cell>
          <cell r="AK4317">
            <v>1</v>
          </cell>
          <cell r="AL4317">
            <v>0</v>
          </cell>
          <cell r="AM4317">
            <v>1</v>
          </cell>
          <cell r="AN4317">
            <v>1</v>
          </cell>
        </row>
        <row r="4318">
          <cell r="A4318" t="str">
            <v>CD00351</v>
          </cell>
          <cell r="B4318">
            <v>5310</v>
          </cell>
          <cell r="D4318" t="str">
            <v>Boulevard 77L2/77L3</v>
          </cell>
          <cell r="E4318" t="str">
            <v>P_Electric Distribution Line MA</v>
          </cell>
          <cell r="G4318" t="str">
            <v>41</v>
          </cell>
          <cell r="H4318" t="str">
            <v>15</v>
          </cell>
          <cell r="I4318" t="str">
            <v>HALL, TIMOTHY</v>
          </cell>
          <cell r="J4318" t="str">
            <v>System Capacity &amp; Performance</v>
          </cell>
          <cell r="K4318" t="str">
            <v>D_Non-REP LINE OTHER</v>
          </cell>
          <cell r="L4318" t="str">
            <v>Load Relief</v>
          </cell>
          <cell r="M4318" t="str">
            <v>Specific</v>
          </cell>
          <cell r="O4318" t="str">
            <v>open</v>
          </cell>
          <cell r="P4318">
            <v>11627</v>
          </cell>
          <cell r="Q4318" t="str">
            <v>CD0351</v>
          </cell>
          <cell r="R4318">
            <v>40710</v>
          </cell>
          <cell r="S4318" t="str">
            <v>pwrbtch</v>
          </cell>
          <cell r="U4318" t="str">
            <v>Swap 77L2 and 77L3 to relieve overloaded T1. Reconductor the 77L3 from sub to P70 Boulevard approx 1200ft with 3-1/C 1000Cu EPR</v>
          </cell>
          <cell r="V4318" t="str">
            <v xml:space="preserve">  </v>
          </cell>
          <cell r="W4318" t="str">
            <v xml:space="preserve">  </v>
          </cell>
          <cell r="X4318" t="str">
            <v>Div Ops-NE Electric</v>
          </cell>
          <cell r="Y4318" t="str">
            <v>75005310E</v>
          </cell>
          <cell r="Z4318" t="str">
            <v>MAE1000 - MA Electric Distribution PC</v>
          </cell>
          <cell r="AA4318" t="str">
            <v>4/1/2012</v>
          </cell>
          <cell r="AB4318" t="str">
            <v>MASS PLANT - MA 5310 - MAE1000</v>
          </cell>
          <cell r="AC4318" t="str">
            <v>A1 C1 X0</v>
          </cell>
          <cell r="AE4318">
            <v>2</v>
          </cell>
          <cell r="AF4318" t="str">
            <v>2</v>
          </cell>
          <cell r="AG4318">
            <v>41213</v>
          </cell>
          <cell r="AH4318">
            <v>216965</v>
          </cell>
        </row>
        <row r="4319">
          <cell r="A4319" t="str">
            <v>CD00352</v>
          </cell>
          <cell r="B4319">
            <v>5310</v>
          </cell>
          <cell r="D4319" t="str">
            <v>Lowell UG</v>
          </cell>
          <cell r="E4319" t="str">
            <v>P_Electric Distribution Line MA</v>
          </cell>
          <cell r="G4319" t="str">
            <v>37</v>
          </cell>
          <cell r="H4319" t="str">
            <v>15</v>
          </cell>
          <cell r="I4319" t="str">
            <v>HALL, TIMOTHY</v>
          </cell>
          <cell r="J4319" t="str">
            <v>System Capacity &amp; Performance</v>
          </cell>
          <cell r="K4319" t="str">
            <v>D_Non-REP LINE OTHER</v>
          </cell>
          <cell r="L4319" t="str">
            <v>Load Relief</v>
          </cell>
          <cell r="M4319" t="str">
            <v>Specific</v>
          </cell>
          <cell r="O4319" t="str">
            <v>open</v>
          </cell>
          <cell r="P4319">
            <v>11221</v>
          </cell>
          <cell r="Q4319" t="str">
            <v>CD0352</v>
          </cell>
          <cell r="R4319">
            <v>40710</v>
          </cell>
          <cell r="S4319" t="str">
            <v>pwrbtch</v>
          </cell>
          <cell r="U4319" t="str">
            <v>Install 700ft conduit connecting existing conduits from MH332 to MH556 Fr Morrissette Blvd. _x000D_
Replace Senior Citizen SWGR with PMH-11 due to asset condition. _x000D_
Reconductor 315 and 3L5 from MH92 Bridge St to MH332. _x000D_
Multiple steps of</v>
          </cell>
          <cell r="V4319" t="str">
            <v xml:space="preserve">  </v>
          </cell>
          <cell r="W4319" t="str">
            <v xml:space="preserve">  </v>
          </cell>
          <cell r="X4319" t="str">
            <v>Div Ops-NE Electric</v>
          </cell>
          <cell r="Y4319" t="str">
            <v>75005310E</v>
          </cell>
          <cell r="Z4319" t="str">
            <v>MAE1000 - MA Electric Distribution PC</v>
          </cell>
          <cell r="AA4319" t="str">
            <v>4/1/2012</v>
          </cell>
          <cell r="AB4319" t="str">
            <v>COURIER CITIZEN - CIS, LOWELL</v>
          </cell>
          <cell r="AC4319" t="str">
            <v>A1 C0 X0</v>
          </cell>
          <cell r="AE4319">
            <v>2</v>
          </cell>
          <cell r="AF4319" t="str">
            <v>2</v>
          </cell>
          <cell r="AG4319">
            <v>41213</v>
          </cell>
          <cell r="AH4319">
            <v>290586</v>
          </cell>
        </row>
        <row r="4320">
          <cell r="A4320" t="str">
            <v>CD00356</v>
          </cell>
          <cell r="B4320">
            <v>5310</v>
          </cell>
          <cell r="D4320" t="str">
            <v>Barre MA PV gen line work Vernon Av</v>
          </cell>
          <cell r="E4320" t="str">
            <v>P_Electric Distribution Line MA</v>
          </cell>
          <cell r="G4320" t="str">
            <v>49</v>
          </cell>
          <cell r="H4320" t="str">
            <v>NONE</v>
          </cell>
          <cell r="I4320" t="str">
            <v>CLEARY, JAMES</v>
          </cell>
          <cell r="J4320" t="str">
            <v>Statutory/Regulatory</v>
          </cell>
          <cell r="K4320" t="str">
            <v>D_Non-REP LINE OTHER</v>
          </cell>
          <cell r="L4320" t="str">
            <v>Distributed Generation</v>
          </cell>
          <cell r="M4320" t="str">
            <v>Specific</v>
          </cell>
          <cell r="O4320" t="str">
            <v>open</v>
          </cell>
          <cell r="P4320">
            <v>13305</v>
          </cell>
          <cell r="Q4320" t="str">
            <v>CD0356</v>
          </cell>
          <cell r="R4320">
            <v>40722</v>
          </cell>
          <cell r="S4320" t="str">
            <v>pwrbtch</v>
          </cell>
          <cell r="U4320" t="str">
            <v>distrbution line work off Vernon Ave Barre to interconnect 2 MW of photovoltaic PV generation_x000D_
_x000D_
install 6 poles and a new pole top recloser for a  new tap line off Vernon Ave up onto private property PV site  to tap a 13 kV feed to t</v>
          </cell>
          <cell r="V4320" t="str">
            <v xml:space="preserve">  </v>
          </cell>
          <cell r="W4320" t="str">
            <v xml:space="preserve">  </v>
          </cell>
          <cell r="X4320" t="str">
            <v>Div Ops-NE Electric</v>
          </cell>
          <cell r="Y4320" t="str">
            <v>75005310E</v>
          </cell>
          <cell r="Z4320" t="str">
            <v>MAE1000 - MA Electric Distribution PC</v>
          </cell>
          <cell r="AA4320" t="str">
            <v>NONE</v>
          </cell>
          <cell r="AB4320" t="str">
            <v>MASS PLANT - MA 5310 - MAE1000</v>
          </cell>
          <cell r="AC4320" t="str">
            <v>A1 C2 X1</v>
          </cell>
          <cell r="AE4320">
            <v>2</v>
          </cell>
          <cell r="AF4320" t="str">
            <v>2</v>
          </cell>
          <cell r="AG4320">
            <v>41213</v>
          </cell>
          <cell r="AH4320">
            <v>89500</v>
          </cell>
        </row>
        <row r="4321">
          <cell r="A4321" t="str">
            <v>CD00359</v>
          </cell>
          <cell r="B4321">
            <v>5310</v>
          </cell>
          <cell r="D4321" t="str">
            <v>Warwick Rd., Orange, MA</v>
          </cell>
          <cell r="E4321" t="str">
            <v>P_Electric Distribution Line MA</v>
          </cell>
          <cell r="G4321" t="str">
            <v>27</v>
          </cell>
          <cell r="H4321" t="str">
            <v>15</v>
          </cell>
          <cell r="I4321" t="str">
            <v>KERN, WILLIAM</v>
          </cell>
          <cell r="J4321" t="str">
            <v>System Capacity &amp; Performance</v>
          </cell>
          <cell r="K4321" t="str">
            <v>D_Non-REP LINE OTHER</v>
          </cell>
          <cell r="L4321" t="str">
            <v>Reliability - Dist</v>
          </cell>
          <cell r="M4321" t="str">
            <v>Specific</v>
          </cell>
          <cell r="O4321" t="str">
            <v>Closed</v>
          </cell>
          <cell r="P4321">
            <v>11966</v>
          </cell>
          <cell r="Q4321" t="str">
            <v>CD0359</v>
          </cell>
          <cell r="R4321">
            <v>40723</v>
          </cell>
          <cell r="S4321" t="str">
            <v>pwrbtch</v>
          </cell>
          <cell r="U4321" t="str">
            <v>Install new OH line on the street, in order to remove the existing line from a right of way.  Telephone is setting poles on the street.</v>
          </cell>
          <cell r="V4321" t="str">
            <v xml:space="preserve">  </v>
          </cell>
          <cell r="W4321" t="str">
            <v xml:space="preserve">  </v>
          </cell>
          <cell r="X4321" t="str">
            <v>Div Ops-NE Electric</v>
          </cell>
          <cell r="Y4321" t="str">
            <v>75005310E</v>
          </cell>
          <cell r="Z4321" t="str">
            <v>MAE1000 - MA Electric Distribution PC</v>
          </cell>
          <cell r="AA4321" t="str">
            <v>NONE</v>
          </cell>
          <cell r="AB4321" t="str">
            <v>MASS PLANT - MA 5310 - MAE1000</v>
          </cell>
          <cell r="AE4321">
            <v>2</v>
          </cell>
          <cell r="AF4321" t="str">
            <v>2</v>
          </cell>
          <cell r="AG4321">
            <v>41213</v>
          </cell>
          <cell r="AH4321">
            <v>96361</v>
          </cell>
          <cell r="AI4321">
            <v>1</v>
          </cell>
          <cell r="AJ4321">
            <v>1</v>
          </cell>
          <cell r="AK4321">
            <v>1</v>
          </cell>
          <cell r="AL4321">
            <v>0</v>
          </cell>
          <cell r="AM4321">
            <v>1</v>
          </cell>
          <cell r="AN4321">
            <v>1</v>
          </cell>
        </row>
        <row r="4322">
          <cell r="A4322" t="str">
            <v>CD00362</v>
          </cell>
          <cell r="B4322">
            <v>5310</v>
          </cell>
          <cell r="D4322" t="str">
            <v>CSX Crew Building</v>
          </cell>
          <cell r="E4322" t="str">
            <v>P_Electric Distribution Line MA</v>
          </cell>
          <cell r="G4322" t="str">
            <v>49</v>
          </cell>
          <cell r="H4322" t="str">
            <v>15</v>
          </cell>
          <cell r="I4322" t="str">
            <v>KERN, WILLIAM</v>
          </cell>
          <cell r="J4322" t="str">
            <v>Statutory/Regulatory</v>
          </cell>
          <cell r="K4322" t="str">
            <v>D_Non-REP LINE OTHER</v>
          </cell>
          <cell r="L4322" t="str">
            <v>New Business - Commercial</v>
          </cell>
          <cell r="M4322" t="str">
            <v>Specific</v>
          </cell>
          <cell r="O4322" t="str">
            <v>Closed</v>
          </cell>
          <cell r="P4322">
            <v>15731</v>
          </cell>
          <cell r="Q4322" t="str">
            <v>CD0362</v>
          </cell>
          <cell r="R4322">
            <v>40723</v>
          </cell>
          <cell r="S4322" t="str">
            <v>pwrbtch</v>
          </cell>
          <cell r="U4322" t="str">
            <v>Breaking out of MH 710 Franklin St to a new SWGR.  From one fuse position run 3-#2 SAL EPR to new transformer pad to feed CSX building.  From the other fuse position run 3-#2 SAL EPR back to MH 710 and get spliced onto the existing #2</v>
          </cell>
          <cell r="V4322" t="str">
            <v xml:space="preserve">  </v>
          </cell>
          <cell r="W4322" t="str">
            <v xml:space="preserve">  </v>
          </cell>
          <cell r="X4322" t="str">
            <v>Div Ops-NE Electric</v>
          </cell>
          <cell r="Y4322" t="str">
            <v>75005310E</v>
          </cell>
          <cell r="Z4322" t="str">
            <v>MAE1000 - MA Electric Distribution PC</v>
          </cell>
          <cell r="AA4322" t="str">
            <v>NONE</v>
          </cell>
          <cell r="AB4322" t="str">
            <v>MASS PLANT - MA 5310 - MAE1000</v>
          </cell>
          <cell r="AE4322">
            <v>2</v>
          </cell>
          <cell r="AF4322" t="str">
            <v>2</v>
          </cell>
          <cell r="AG4322">
            <v>41213</v>
          </cell>
          <cell r="AH4322">
            <v>270413</v>
          </cell>
          <cell r="AI4322">
            <v>0</v>
          </cell>
          <cell r="AJ4322">
            <v>0</v>
          </cell>
          <cell r="AK4322">
            <v>0</v>
          </cell>
          <cell r="AL4322">
            <v>0</v>
          </cell>
          <cell r="AM4322">
            <v>1</v>
          </cell>
          <cell r="AN4322">
            <v>1</v>
          </cell>
        </row>
        <row r="4323">
          <cell r="A4323" t="str">
            <v>CD00363</v>
          </cell>
          <cell r="B4323">
            <v>5310</v>
          </cell>
          <cell r="D4323" t="str">
            <v>Blackcomb Solar 2 MW PV gen interco</v>
          </cell>
          <cell r="E4323" t="str">
            <v>P_Electric Distribution Line MA</v>
          </cell>
          <cell r="G4323" t="str">
            <v>49</v>
          </cell>
          <cell r="H4323" t="str">
            <v>15</v>
          </cell>
          <cell r="I4323" t="str">
            <v>MOKEY, MICHAEL</v>
          </cell>
          <cell r="J4323" t="str">
            <v>Statutory/Regulatory</v>
          </cell>
          <cell r="K4323" t="str">
            <v>D_Non-REP LINE OTHER</v>
          </cell>
          <cell r="L4323" t="str">
            <v>Distributed Generation</v>
          </cell>
          <cell r="M4323" t="str">
            <v>Specific</v>
          </cell>
          <cell r="O4323" t="str">
            <v>open</v>
          </cell>
          <cell r="P4323">
            <v>13386</v>
          </cell>
          <cell r="Q4323" t="str">
            <v>CD0363</v>
          </cell>
          <cell r="R4323">
            <v>40723</v>
          </cell>
          <cell r="S4323" t="str">
            <v>pwrbtch</v>
          </cell>
          <cell r="U4323" t="str">
            <v>Distrbution line work to accomodate 2 MW of PV solar generation at 353 Main St Northbridge, MA- roof top of mill building- see attached Impact Study</v>
          </cell>
          <cell r="V4323" t="str">
            <v>Update DoA from $121,663 to $132K due to PPM conversion to PPL. $10,337 of capital was omitted in the conversion.</v>
          </cell>
          <cell r="W4323" t="str">
            <v xml:space="preserve">  </v>
          </cell>
          <cell r="X4323" t="str">
            <v>Div Ops-NE Electric</v>
          </cell>
          <cell r="Y4323" t="str">
            <v>75005310E</v>
          </cell>
          <cell r="Z4323" t="str">
            <v>MAE1000 - MA Electric Distribution PC</v>
          </cell>
          <cell r="AA4323" t="str">
            <v>NONE</v>
          </cell>
          <cell r="AB4323" t="str">
            <v>MASS PLANT - MA 5310 - MAE1000</v>
          </cell>
          <cell r="AC4323" t="str">
            <v>A1 C5 X1</v>
          </cell>
          <cell r="AE4323">
            <v>3</v>
          </cell>
          <cell r="AF4323" t="str">
            <v>3</v>
          </cell>
          <cell r="AG4323">
            <v>41540</v>
          </cell>
          <cell r="AH4323">
            <v>132000</v>
          </cell>
        </row>
        <row r="4324">
          <cell r="A4324" t="str">
            <v>CD00364</v>
          </cell>
          <cell r="B4324">
            <v>5310</v>
          </cell>
          <cell r="D4324" t="str">
            <v>Barre Substation work for 2 MW DG o</v>
          </cell>
          <cell r="E4324" t="str">
            <v>P_Electric Distribution Sub MA</v>
          </cell>
          <cell r="G4324" t="str">
            <v>49</v>
          </cell>
          <cell r="H4324" t="str">
            <v>25</v>
          </cell>
          <cell r="I4324" t="str">
            <v>CLANCY, JOHN</v>
          </cell>
          <cell r="J4324" t="str">
            <v>Statutory/Regulatory</v>
          </cell>
          <cell r="K4324" t="str">
            <v>D_Non-REP SUB OTHER</v>
          </cell>
          <cell r="L4324" t="str">
            <v>Distributed Generation</v>
          </cell>
          <cell r="M4324" t="str">
            <v>Specific</v>
          </cell>
          <cell r="O4324" t="str">
            <v>Closed</v>
          </cell>
          <cell r="P4324">
            <v>13306</v>
          </cell>
          <cell r="Q4324" t="str">
            <v>CD0364</v>
          </cell>
          <cell r="R4324">
            <v>40723</v>
          </cell>
          <cell r="S4324" t="str">
            <v>pwrbtch</v>
          </cell>
          <cell r="U4324" t="str">
            <v>Make upgrades within the Barre #604 substation to accomodate 2 MW of PV generation (Quabbin PV and Keystone Development) on the 604W2 feeder:_x000D_
replace 604W2 regulator controls to accomodate reverse power flows_x000D_
upgrade the wholesale m</v>
          </cell>
          <cell r="V4324" t="str">
            <v xml:space="preserve">  </v>
          </cell>
          <cell r="W4324" t="str">
            <v xml:space="preserve">  </v>
          </cell>
          <cell r="X4324" t="str">
            <v>Div Ops-NE Electric</v>
          </cell>
          <cell r="Y4324" t="str">
            <v>75005310E</v>
          </cell>
          <cell r="Z4324" t="str">
            <v>MAE1000 - MA Electric Distribution PC</v>
          </cell>
          <cell r="AA4324" t="str">
            <v>NONE</v>
          </cell>
          <cell r="AB4324" t="str">
            <v>SUB #604 BARRE, BARRE</v>
          </cell>
          <cell r="AE4324">
            <v>2</v>
          </cell>
          <cell r="AF4324" t="str">
            <v>2</v>
          </cell>
          <cell r="AG4324">
            <v>41213</v>
          </cell>
          <cell r="AH4324">
            <v>355663</v>
          </cell>
          <cell r="AI4324">
            <v>0</v>
          </cell>
          <cell r="AJ4324">
            <v>0</v>
          </cell>
          <cell r="AK4324">
            <v>0</v>
          </cell>
          <cell r="AL4324">
            <v>0</v>
          </cell>
          <cell r="AM4324">
            <v>1</v>
          </cell>
          <cell r="AN4324">
            <v>1</v>
          </cell>
        </row>
        <row r="4325">
          <cell r="A4325" t="str">
            <v>CD00366</v>
          </cell>
          <cell r="B4325">
            <v>5320</v>
          </cell>
          <cell r="C4325" t="str">
            <v>Massachusetts - East</v>
          </cell>
          <cell r="D4325" t="str">
            <v>DOTNR-MHD#604286 Cliff Rd Bike Path</v>
          </cell>
          <cell r="E4325" t="str">
            <v>P_Electric Distribution Line MA</v>
          </cell>
          <cell r="G4325" t="str">
            <v>49</v>
          </cell>
          <cell r="H4325" t="str">
            <v>NONE</v>
          </cell>
          <cell r="I4325" t="str">
            <v>KIRKPATRICK, CASEY</v>
          </cell>
          <cell r="J4325" t="str">
            <v>Statutory/Regulatory</v>
          </cell>
          <cell r="K4325" t="str">
            <v>D_Non-REP LINE OTHER</v>
          </cell>
          <cell r="L4325" t="str">
            <v>Public Requirements</v>
          </cell>
          <cell r="M4325" t="str">
            <v>Specific</v>
          </cell>
          <cell r="O4325" t="str">
            <v>open</v>
          </cell>
          <cell r="P4325">
            <v>13325</v>
          </cell>
          <cell r="Q4325" t="str">
            <v>CD0366</v>
          </cell>
          <cell r="R4325">
            <v>40723</v>
          </cell>
          <cell r="S4325" t="str">
            <v>pwrbtch</v>
          </cell>
          <cell r="U4325" t="str">
            <v>DOTNR-MHD#604286 Cliff Rd Bike Bath Nantucket: Preliminary engineering to determine scope of work, begin design, and attend meetings.</v>
          </cell>
          <cell r="V4325" t="str">
            <v xml:space="preserve">  </v>
          </cell>
          <cell r="W4325" t="str">
            <v xml:space="preserve">  </v>
          </cell>
          <cell r="X4325" t="str">
            <v>Div Ops-NE Electric</v>
          </cell>
          <cell r="Y4325" t="str">
            <v>75005320E</v>
          </cell>
          <cell r="Z4325" t="str">
            <v>MAE1000 - MA Electric Distribution PC</v>
          </cell>
          <cell r="AA4325" t="str">
            <v>NONE</v>
          </cell>
          <cell r="AB4325" t="str">
            <v>MASS PLANT - MA 5320 - MAE1000</v>
          </cell>
          <cell r="AC4325" t="str">
            <v>A1 C0 X1</v>
          </cell>
          <cell r="AE4325">
            <v>2</v>
          </cell>
          <cell r="AF4325" t="str">
            <v>2</v>
          </cell>
          <cell r="AG4325">
            <v>41213</v>
          </cell>
          <cell r="AH4325">
            <v>169463</v>
          </cell>
        </row>
        <row r="4326">
          <cell r="A4326" t="str">
            <v>CD00370</v>
          </cell>
          <cell r="B4326">
            <v>5310</v>
          </cell>
          <cell r="C4326" t="str">
            <v>Massachusetts - West</v>
          </cell>
          <cell r="D4326" t="str">
            <v>Jackson Street UG SWGR/ XFMR</v>
          </cell>
          <cell r="E4326" t="str">
            <v>P_Electric Distribution Line MA</v>
          </cell>
          <cell r="G4326" t="str">
            <v>49</v>
          </cell>
          <cell r="H4326" t="str">
            <v>11</v>
          </cell>
          <cell r="I4326" t="str">
            <v>LECH, PATRICK</v>
          </cell>
          <cell r="J4326" t="str">
            <v>Statutory/Regulatory</v>
          </cell>
          <cell r="K4326" t="str">
            <v>D_Non-REP LINE OTHER</v>
          </cell>
          <cell r="L4326" t="str">
            <v>New Business - Commercial</v>
          </cell>
          <cell r="M4326" t="str">
            <v>Specific</v>
          </cell>
          <cell r="O4326" t="str">
            <v>open</v>
          </cell>
          <cell r="P4326">
            <v>17050</v>
          </cell>
          <cell r="Q4326" t="str">
            <v>CD0370</v>
          </cell>
          <cell r="R4326">
            <v>40729</v>
          </cell>
          <cell r="S4326" t="str">
            <v>pwrbtch</v>
          </cell>
          <cell r="U4326" t="str">
            <v>Ngrid to install PMH9 and 500 KVA Xfmr. Ngrid to install approx. 900' of 4/0, approx. 150' of #2 3PH primaries. Ngird to remove existing vacuum switch and approx. 100' of #2 3PH primary.</v>
          </cell>
          <cell r="V4326" t="str">
            <v xml:space="preserve">  </v>
          </cell>
          <cell r="W4326" t="str">
            <v xml:space="preserve">  </v>
          </cell>
          <cell r="X4326" t="str">
            <v>Div Ops-NE Electric</v>
          </cell>
          <cell r="Y4326" t="str">
            <v>75005310E</v>
          </cell>
          <cell r="Z4326" t="str">
            <v>MAE1000 - MA Electric Distribution PC</v>
          </cell>
          <cell r="AA4326" t="str">
            <v>NONE</v>
          </cell>
          <cell r="AB4326" t="str">
            <v>MASS PLANT - MA 5310 - MAE1000</v>
          </cell>
          <cell r="AC4326" t="str">
            <v>A0 C0 X0</v>
          </cell>
          <cell r="AE4326">
            <v>2</v>
          </cell>
          <cell r="AF4326" t="str">
            <v>2</v>
          </cell>
          <cell r="AG4326">
            <v>41213</v>
          </cell>
          <cell r="AH4326">
            <v>104253</v>
          </cell>
        </row>
        <row r="4327">
          <cell r="A4327" t="str">
            <v>CD00371</v>
          </cell>
          <cell r="B4327">
            <v>5310</v>
          </cell>
          <cell r="D4327" t="str">
            <v>9 OFC'S Removal/ New Service</v>
          </cell>
          <cell r="E4327" t="str">
            <v>P_Electric Distribution Line MA</v>
          </cell>
          <cell r="G4327" t="str">
            <v>49</v>
          </cell>
          <cell r="H4327" t="str">
            <v>15</v>
          </cell>
          <cell r="I4327" t="str">
            <v>MOKEY, MICHAEL</v>
          </cell>
          <cell r="J4327" t="str">
            <v>Statutory/Regulatory</v>
          </cell>
          <cell r="K4327" t="str">
            <v>D_Non-REP LINE OTHER</v>
          </cell>
          <cell r="L4327" t="str">
            <v>New Business - Commercial</v>
          </cell>
          <cell r="M4327" t="str">
            <v>Specific</v>
          </cell>
          <cell r="O4327" t="str">
            <v>open</v>
          </cell>
          <cell r="P4327">
            <v>13250</v>
          </cell>
          <cell r="Q4327" t="str">
            <v>CD0371</v>
          </cell>
          <cell r="R4327">
            <v>40729</v>
          </cell>
          <cell r="S4327" t="str">
            <v>pwrbtch</v>
          </cell>
          <cell r="U4327" t="str">
            <v>REMOVE 9 OFC'S AND INSTALL PMH-9 SWITCHGEAR. INSTALL 2,009 ft of 1PH UG LINE TO MINI PAD XFMR FOR NEW SERVICE FOR 1 CANTERBURY ST OFF SWITCHGEAR.</v>
          </cell>
          <cell r="V4327" t="str">
            <v xml:space="preserve"> Re-Sanction from $401,494 to $502,000 from Julie Spaziano. Document attached details on the justification and scope tab. </v>
          </cell>
          <cell r="W4327" t="str">
            <v xml:space="preserve">  </v>
          </cell>
          <cell r="X4327" t="str">
            <v>Div Ops-NE Electric</v>
          </cell>
          <cell r="Y4327" t="str">
            <v>75005310E</v>
          </cell>
          <cell r="Z4327" t="str">
            <v>MAE1000 - MA Electric Distribution PC</v>
          </cell>
          <cell r="AA4327" t="str">
            <v>23-Oct-13</v>
          </cell>
          <cell r="AB4327" t="str">
            <v>MASS PLANT - MA 5310 - MAE1000</v>
          </cell>
          <cell r="AC4327" t="str">
            <v>A1 C0 X0</v>
          </cell>
          <cell r="AE4327">
            <v>4</v>
          </cell>
          <cell r="AF4327" t="str">
            <v>4</v>
          </cell>
          <cell r="AG4327">
            <v>41556</v>
          </cell>
          <cell r="AH4327">
            <v>502000</v>
          </cell>
        </row>
        <row r="4328">
          <cell r="A4328" t="str">
            <v>CD00379</v>
          </cell>
          <cell r="B4328">
            <v>5310</v>
          </cell>
          <cell r="D4328" t="str">
            <v>Boutilier Rd pole line extension &amp;</v>
          </cell>
          <cell r="E4328" t="str">
            <v>P_Electric Distribution Line MA</v>
          </cell>
          <cell r="G4328" t="str">
            <v>49</v>
          </cell>
          <cell r="H4328" t="str">
            <v>15</v>
          </cell>
          <cell r="I4328" t="str">
            <v>MOKEY, MICHAEL</v>
          </cell>
          <cell r="J4328" t="str">
            <v>Statutory/Regulatory</v>
          </cell>
          <cell r="K4328" t="str">
            <v>D_Non-REP LINE OTHER</v>
          </cell>
          <cell r="L4328" t="str">
            <v>New Business - Residential</v>
          </cell>
          <cell r="M4328" t="str">
            <v>Specific</v>
          </cell>
          <cell r="O4328" t="str">
            <v>open</v>
          </cell>
          <cell r="P4328">
            <v>17072</v>
          </cell>
          <cell r="Q4328" t="str">
            <v>CD0379</v>
          </cell>
          <cell r="R4328">
            <v>40738</v>
          </cell>
          <cell r="S4328" t="str">
            <v>pwrbtch</v>
          </cell>
          <cell r="U4328" t="str">
            <v>National Grid to remove 3,000ft. of  existing pole line coming from Stafford St (Feeder #406L1), Install new 2,165ft. of OH primary (1/0 TW)  and 2,425ft. of OH secondary (#2 triplex)from Henshaw St (Feeder #21W2). Installing 15,000ft</v>
          </cell>
          <cell r="V4328" t="str">
            <v xml:space="preserve">  </v>
          </cell>
          <cell r="W4328" t="str">
            <v xml:space="preserve">  </v>
          </cell>
          <cell r="X4328" t="str">
            <v>Div Ops-NE Electric</v>
          </cell>
          <cell r="Y4328" t="str">
            <v>75005310E</v>
          </cell>
          <cell r="Z4328" t="str">
            <v>MAE1000 - MA Electric Distribution PC</v>
          </cell>
          <cell r="AA4328" t="str">
            <v>NONE</v>
          </cell>
          <cell r="AB4328" t="str">
            <v>MASS PLANT - MA 5310 - MAE1000</v>
          </cell>
          <cell r="AC4328" t="str">
            <v>A1 C0 X0</v>
          </cell>
          <cell r="AE4328">
            <v>2</v>
          </cell>
          <cell r="AF4328" t="str">
            <v>2</v>
          </cell>
          <cell r="AG4328">
            <v>41213</v>
          </cell>
          <cell r="AH4328">
            <v>172004</v>
          </cell>
        </row>
        <row r="4329">
          <cell r="A4329" t="str">
            <v>CD00391</v>
          </cell>
          <cell r="B4329">
            <v>5310</v>
          </cell>
          <cell r="D4329" t="str">
            <v>Southfield Commons, Weymouth, MA</v>
          </cell>
          <cell r="E4329" t="str">
            <v>P_Electric Distribution Line MA</v>
          </cell>
          <cell r="G4329" t="str">
            <v>49</v>
          </cell>
          <cell r="H4329" t="str">
            <v>15</v>
          </cell>
          <cell r="I4329" t="str">
            <v>MOAR, KATHLEEN</v>
          </cell>
          <cell r="J4329" t="str">
            <v>Statutory/Regulatory</v>
          </cell>
          <cell r="K4329" t="str">
            <v>D_Non-REP LINE OTHER</v>
          </cell>
          <cell r="L4329" t="str">
            <v>New Business - Commercial</v>
          </cell>
          <cell r="M4329" t="str">
            <v>Specific</v>
          </cell>
          <cell r="O4329" t="str">
            <v>open</v>
          </cell>
          <cell r="P4329">
            <v>17132</v>
          </cell>
          <cell r="Q4329" t="str">
            <v>CD0391</v>
          </cell>
          <cell r="R4329">
            <v>40745</v>
          </cell>
          <cell r="S4329" t="str">
            <v>pwrbtch</v>
          </cell>
          <cell r="U4329" t="str">
            <v>This project is part of the redevelopment of the Weymouth Naval Air Station and will provide service to 4 new buildings that will have both residential and commercial spaces.</v>
          </cell>
          <cell r="V4329" t="str">
            <v xml:space="preserve">  </v>
          </cell>
          <cell r="W4329" t="str">
            <v xml:space="preserve">  </v>
          </cell>
          <cell r="X4329" t="str">
            <v>Div Ops-NE Electric</v>
          </cell>
          <cell r="Y4329" t="str">
            <v>75005310E</v>
          </cell>
          <cell r="Z4329" t="str">
            <v>MAE1000 - MA Electric Distribution PC</v>
          </cell>
          <cell r="AA4329" t="str">
            <v>NONE</v>
          </cell>
          <cell r="AB4329" t="str">
            <v>MASS PLANT - MA 5310 - MAE1000</v>
          </cell>
          <cell r="AC4329" t="str">
            <v>A0 C1 X0</v>
          </cell>
          <cell r="AE4329">
            <v>2</v>
          </cell>
          <cell r="AF4329" t="str">
            <v>2</v>
          </cell>
          <cell r="AG4329">
            <v>41213</v>
          </cell>
          <cell r="AH4329">
            <v>155936</v>
          </cell>
        </row>
        <row r="4330">
          <cell r="A4330" t="str">
            <v>CD00399</v>
          </cell>
          <cell r="B4330">
            <v>5310</v>
          </cell>
          <cell r="D4330" t="str">
            <v>CSX Gate Building</v>
          </cell>
          <cell r="E4330" t="str">
            <v>P_Electric Distribution Line MA</v>
          </cell>
          <cell r="G4330" t="str">
            <v>49</v>
          </cell>
          <cell r="H4330" t="str">
            <v>15</v>
          </cell>
          <cell r="I4330" t="str">
            <v>KERN, WILLIAM</v>
          </cell>
          <cell r="J4330" t="str">
            <v>Statutory/Regulatory</v>
          </cell>
          <cell r="K4330" t="str">
            <v>D_Non-REP LINE OTHER</v>
          </cell>
          <cell r="L4330" t="str">
            <v>New Business - Commercial</v>
          </cell>
          <cell r="M4330" t="str">
            <v>Specific</v>
          </cell>
          <cell r="O4330" t="str">
            <v>Closed</v>
          </cell>
          <cell r="P4330">
            <v>17208</v>
          </cell>
          <cell r="Q4330" t="str">
            <v>CD0399</v>
          </cell>
          <cell r="R4330">
            <v>40747</v>
          </cell>
          <cell r="S4330" t="str">
            <v>pwrbtch</v>
          </cell>
          <cell r="U4330" t="str">
            <v>CSX has requested UG service to a new gate building located at 205 Grafton St., Worcester. The expected new load is 400 amps 3 phase 277/480.</v>
          </cell>
          <cell r="V4330" t="str">
            <v xml:space="preserve">  </v>
          </cell>
          <cell r="W4330" t="str">
            <v xml:space="preserve">  </v>
          </cell>
          <cell r="X4330" t="str">
            <v>Div Ops-NE Electric</v>
          </cell>
          <cell r="Y4330" t="str">
            <v>75005310E</v>
          </cell>
          <cell r="Z4330" t="str">
            <v>MAE1000 - MA Electric Distribution PC</v>
          </cell>
          <cell r="AA4330" t="str">
            <v>NONE</v>
          </cell>
          <cell r="AB4330" t="str">
            <v>MASS PLANT - MA 5310 - MAE1000</v>
          </cell>
          <cell r="AE4330">
            <v>2</v>
          </cell>
          <cell r="AF4330" t="str">
            <v>2</v>
          </cell>
          <cell r="AG4330">
            <v>41213</v>
          </cell>
          <cell r="AH4330">
            <v>484135</v>
          </cell>
          <cell r="AI4330">
            <v>0</v>
          </cell>
          <cell r="AJ4330">
            <v>0</v>
          </cell>
          <cell r="AK4330">
            <v>0</v>
          </cell>
          <cell r="AL4330">
            <v>0</v>
          </cell>
          <cell r="AM4330">
            <v>1</v>
          </cell>
          <cell r="AN4330">
            <v>1</v>
          </cell>
        </row>
        <row r="4331">
          <cell r="A4331" t="str">
            <v>CD00400</v>
          </cell>
          <cell r="B4331">
            <v>5310</v>
          </cell>
          <cell r="C4331" t="str">
            <v>Distribution - NE South</v>
          </cell>
          <cell r="D4331" t="str">
            <v>DOTNR-MHD#606036 Rte 123, Belmont a</v>
          </cell>
          <cell r="E4331" t="str">
            <v>P_Electric Distribution Line MA</v>
          </cell>
          <cell r="G4331" t="str">
            <v>49</v>
          </cell>
          <cell r="H4331" t="str">
            <v>15</v>
          </cell>
          <cell r="I4331" t="str">
            <v>CAPOBIANCO, THOMAS</v>
          </cell>
          <cell r="J4331" t="str">
            <v>Statutory/Regulatory</v>
          </cell>
          <cell r="K4331" t="str">
            <v>D_Non-REP LINE OTHER</v>
          </cell>
          <cell r="L4331" t="str">
            <v>Public Requirements</v>
          </cell>
          <cell r="M4331" t="str">
            <v>Specific</v>
          </cell>
          <cell r="O4331" t="str">
            <v>open</v>
          </cell>
          <cell r="P4331">
            <v>17135</v>
          </cell>
          <cell r="Q4331" t="str">
            <v>CD0400</v>
          </cell>
          <cell r="R4331">
            <v>40757</v>
          </cell>
          <cell r="S4331" t="str">
            <v>pwrbtch</v>
          </cell>
          <cell r="U4331" t="str">
            <v>DOTNR-MHD#605036 Rte 123, Belmont at Linwood and Lorraine, Brockton Mass.:_x000D_
_x000D_
Preliminary engineering to determine the scope of work, attend meetings and begine design work</v>
          </cell>
          <cell r="V4331" t="str">
            <v xml:space="preserve">  </v>
          </cell>
          <cell r="W4331" t="str">
            <v xml:space="preserve">  </v>
          </cell>
          <cell r="X4331" t="str">
            <v>Div Ops-NE Electric</v>
          </cell>
          <cell r="Y4331" t="str">
            <v>75005310E</v>
          </cell>
          <cell r="Z4331" t="str">
            <v>MAE1000 - MA Electric Distribution PC</v>
          </cell>
          <cell r="AA4331" t="str">
            <v>NONE</v>
          </cell>
          <cell r="AB4331" t="str">
            <v>MASS PLANT - MA 5310 - MAE1000</v>
          </cell>
          <cell r="AC4331" t="str">
            <v>A2 C0 X0</v>
          </cell>
          <cell r="AE4331">
            <v>2</v>
          </cell>
          <cell r="AF4331" t="str">
            <v>2</v>
          </cell>
          <cell r="AG4331">
            <v>41213</v>
          </cell>
          <cell r="AH4331">
            <v>20000</v>
          </cell>
        </row>
        <row r="4332">
          <cell r="A4332" t="str">
            <v>CD00401</v>
          </cell>
          <cell r="B4332">
            <v>5310</v>
          </cell>
          <cell r="D4332" t="str">
            <v>Trotter Rd.</v>
          </cell>
          <cell r="E4332" t="str">
            <v>P_Electric Distribution Line MA</v>
          </cell>
          <cell r="G4332" t="str">
            <v>49</v>
          </cell>
          <cell r="H4332" t="str">
            <v>NONE</v>
          </cell>
          <cell r="I4332" t="str">
            <v>LECH, PATRICK</v>
          </cell>
          <cell r="J4332" t="str">
            <v>Statutory/Regulatory</v>
          </cell>
          <cell r="K4332" t="str">
            <v>D_Non-REP LINE OTHER</v>
          </cell>
          <cell r="L4332" t="str">
            <v>Public Requirements</v>
          </cell>
          <cell r="M4332" t="str">
            <v>Specific</v>
          </cell>
          <cell r="O4332" t="str">
            <v>open</v>
          </cell>
          <cell r="P4332">
            <v>17220</v>
          </cell>
          <cell r="Q4332" t="str">
            <v>CD0401</v>
          </cell>
          <cell r="R4332">
            <v>40757</v>
          </cell>
          <cell r="S4332" t="str">
            <v>pwrbtch</v>
          </cell>
          <cell r="U4332" t="str">
            <v>Customer requested work to remove overhead facilities on Trotter Rd and relocate to underground.</v>
          </cell>
          <cell r="V4332" t="str">
            <v xml:space="preserve">  </v>
          </cell>
          <cell r="W4332" t="str">
            <v xml:space="preserve">  </v>
          </cell>
          <cell r="X4332" t="str">
            <v>Div Ops-NE Electric</v>
          </cell>
          <cell r="Y4332" t="str">
            <v>75005310E</v>
          </cell>
          <cell r="Z4332" t="str">
            <v>MAE1000 - MA Electric Distribution PC</v>
          </cell>
          <cell r="AA4332" t="str">
            <v>NONE</v>
          </cell>
          <cell r="AB4332" t="str">
            <v>MASS PLANT - MA 5310 - MAE1000</v>
          </cell>
          <cell r="AC4332" t="str">
            <v>A0 C0 X0</v>
          </cell>
          <cell r="AE4332">
            <v>2</v>
          </cell>
          <cell r="AF4332" t="str">
            <v>2</v>
          </cell>
          <cell r="AG4332">
            <v>41213</v>
          </cell>
          <cell r="AH4332">
            <v>134000</v>
          </cell>
        </row>
        <row r="4333">
          <cell r="A4333" t="str">
            <v>CD00402</v>
          </cell>
          <cell r="B4333">
            <v>5310</v>
          </cell>
          <cell r="D4333" t="str">
            <v>DOTNR-MHD#602606 Rte 123 Belmont St</v>
          </cell>
          <cell r="E4333" t="str">
            <v>P_Electric Distribution Line MA</v>
          </cell>
          <cell r="G4333" t="str">
            <v>49</v>
          </cell>
          <cell r="H4333" t="str">
            <v>15</v>
          </cell>
          <cell r="I4333" t="str">
            <v>KERN, WILLIAM</v>
          </cell>
          <cell r="J4333" t="str">
            <v>Statutory/Regulatory</v>
          </cell>
          <cell r="K4333" t="str">
            <v>D_Non-REP LINE OTHER</v>
          </cell>
          <cell r="L4333" t="str">
            <v>Public Requirements</v>
          </cell>
          <cell r="M4333" t="str">
            <v>Specific</v>
          </cell>
          <cell r="O4333" t="str">
            <v>open</v>
          </cell>
          <cell r="P4333">
            <v>17068</v>
          </cell>
          <cell r="Q4333" t="str">
            <v>CD0402</v>
          </cell>
          <cell r="R4333">
            <v>40757</v>
          </cell>
          <cell r="S4333" t="str">
            <v>pwrbtch</v>
          </cell>
          <cell r="U4333" t="str">
            <v>DOTNR - MHD#602606 Rte 123 belmont Street @ Manly Street: preliminary engineering to determine the scope of work, attend meetings and begin design work.</v>
          </cell>
          <cell r="V4333" t="str">
            <v>Re-Sanction from $448,941 to $543,941. Completion date 3/1/2013._x000D_
Re-Sanction place on this project CD00402 in error s/b on CD00040.  Re-Sanction removed from this project DoA reset to $30K</v>
          </cell>
          <cell r="W4333" t="str">
            <v xml:space="preserve">  </v>
          </cell>
          <cell r="X4333" t="str">
            <v>Div Ops-NE Electric</v>
          </cell>
          <cell r="Y4333" t="str">
            <v>75005310E</v>
          </cell>
          <cell r="Z4333" t="str">
            <v>MAE1000 - MA Electric Distribution PC</v>
          </cell>
          <cell r="AA4333" t="str">
            <v>NONE</v>
          </cell>
          <cell r="AB4333" t="str">
            <v>MASS PLANT - MA 5310 - MAE1000</v>
          </cell>
          <cell r="AC4333" t="str">
            <v>A3 C2 X0</v>
          </cell>
          <cell r="AE4333">
            <v>3</v>
          </cell>
          <cell r="AF4333" t="str">
            <v>3</v>
          </cell>
          <cell r="AG4333">
            <v>41325</v>
          </cell>
          <cell r="AH4333">
            <v>543941</v>
          </cell>
        </row>
        <row r="4334">
          <cell r="A4334" t="str">
            <v>CD00406</v>
          </cell>
          <cell r="B4334">
            <v>5310</v>
          </cell>
          <cell r="C4334" t="str">
            <v>Distribution - NE South</v>
          </cell>
          <cell r="D4334" t="str">
            <v>DOT-#600365 Rte 27 Pleasant St,Broc</v>
          </cell>
          <cell r="E4334" t="str">
            <v>P_Electric Distribution Line MA</v>
          </cell>
          <cell r="G4334" t="str">
            <v>49</v>
          </cell>
          <cell r="H4334" t="str">
            <v>15</v>
          </cell>
          <cell r="I4334" t="str">
            <v>CAPOBIANCO, THOMAS</v>
          </cell>
          <cell r="J4334" t="str">
            <v>Statutory/Regulatory</v>
          </cell>
          <cell r="K4334" t="str">
            <v>D_Non-REP LINE OTHER</v>
          </cell>
          <cell r="L4334" t="str">
            <v>Public Requirements</v>
          </cell>
          <cell r="M4334" t="str">
            <v>Specific</v>
          </cell>
          <cell r="O4334" t="str">
            <v>open</v>
          </cell>
          <cell r="P4334">
            <v>17134</v>
          </cell>
          <cell r="Q4334" t="str">
            <v>CD0406</v>
          </cell>
          <cell r="R4334">
            <v>40757</v>
          </cell>
          <cell r="S4334" t="str">
            <v>pwrbtch</v>
          </cell>
          <cell r="U4334" t="str">
            <v>DOTNR-MHD#600365 Rte 27 Pleasant Street in Brockton: Preliminary engineering to determine the scope of work, attend meeting and begin design work</v>
          </cell>
          <cell r="V4334" t="str">
            <v>Sanction from $15K to $865,000 from Julie Spaziano. document attached details on the justification and scope tab.</v>
          </cell>
          <cell r="W4334" t="str">
            <v xml:space="preserve">  </v>
          </cell>
          <cell r="X4334" t="str">
            <v>Div Ops-NE Electric</v>
          </cell>
          <cell r="Y4334" t="str">
            <v>75005310E</v>
          </cell>
          <cell r="Z4334" t="str">
            <v>MAE1000 - MA Electric Distribution PC</v>
          </cell>
          <cell r="AA4334" t="str">
            <v>07-Jan-13</v>
          </cell>
          <cell r="AB4334" t="str">
            <v>MASS PLANT - MA 5310 - MAE1000</v>
          </cell>
          <cell r="AC4334" t="str">
            <v>A3 C0 X0</v>
          </cell>
          <cell r="AE4334">
            <v>4</v>
          </cell>
          <cell r="AF4334" t="str">
            <v>4</v>
          </cell>
          <cell r="AG4334">
            <v>41661</v>
          </cell>
          <cell r="AH4334">
            <v>865000</v>
          </cell>
        </row>
        <row r="4335">
          <cell r="A4335" t="str">
            <v>CD00408</v>
          </cell>
          <cell r="B4335">
            <v>5310</v>
          </cell>
          <cell r="D4335" t="str">
            <v>DOTNR-MHD#604955 Belmont Street Wor</v>
          </cell>
          <cell r="E4335" t="str">
            <v>P_Electric Distribution Line MA</v>
          </cell>
          <cell r="F4335" t="str">
            <v>USSC-13-218</v>
          </cell>
          <cell r="G4335" t="str">
            <v>49</v>
          </cell>
          <cell r="H4335" t="str">
            <v>17</v>
          </cell>
          <cell r="I4335" t="str">
            <v>WYMAN, ANNE</v>
          </cell>
          <cell r="J4335" t="str">
            <v>Statutory/Regulatory</v>
          </cell>
          <cell r="K4335" t="str">
            <v>D_Non-REP LINE OTHER</v>
          </cell>
          <cell r="L4335" t="str">
            <v>Public Requirements</v>
          </cell>
          <cell r="M4335" t="str">
            <v>Specific</v>
          </cell>
          <cell r="O4335" t="str">
            <v>open</v>
          </cell>
          <cell r="P4335">
            <v>17221</v>
          </cell>
          <cell r="Q4335" t="str">
            <v>CD0408</v>
          </cell>
          <cell r="R4335">
            <v>40757</v>
          </cell>
          <cell r="S4335" t="str">
            <v>pwrbtch</v>
          </cell>
          <cell r="U4335" t="str">
            <v>DOTNR-MHD#604955 Belmont Street Worcester: Preliminary engineering to determine the scope of work, attend meetings and begin the design work.</v>
          </cell>
          <cell r="V4335" t="str">
            <v xml:space="preserve">  </v>
          </cell>
          <cell r="W4335" t="str">
            <v xml:space="preserve">  </v>
          </cell>
          <cell r="X4335" t="str">
            <v>Div Ops-NE Electric</v>
          </cell>
          <cell r="Y4335" t="str">
            <v>75005310E</v>
          </cell>
          <cell r="Z4335" t="str">
            <v>MAE1000 - MA Electric Distribution PC</v>
          </cell>
          <cell r="AA4335" t="str">
            <v>NONE</v>
          </cell>
          <cell r="AB4335" t="str">
            <v>MASS PLANT - MA 5310 - MAE1000</v>
          </cell>
          <cell r="AC4335" t="str">
            <v>A1 C3 X1</v>
          </cell>
          <cell r="AE4335">
            <v>3</v>
          </cell>
          <cell r="AF4335" t="str">
            <v>3</v>
          </cell>
          <cell r="AG4335">
            <v>41417</v>
          </cell>
          <cell r="AH4335">
            <v>1100000</v>
          </cell>
          <cell r="AI4335" t="str">
            <v>1.10</v>
          </cell>
          <cell r="AJ4335" t="str">
            <v>1.10</v>
          </cell>
        </row>
        <row r="4336">
          <cell r="A4336" t="str">
            <v>CD00412</v>
          </cell>
          <cell r="B4336">
            <v>5310</v>
          </cell>
          <cell r="D4336" t="str">
            <v>DOTNR-MHD#604741 Rte 28 Plain Stree</v>
          </cell>
          <cell r="E4336" t="str">
            <v>P_Electric Distribution Line MA</v>
          </cell>
          <cell r="G4336" t="str">
            <v>49</v>
          </cell>
          <cell r="H4336" t="str">
            <v>15</v>
          </cell>
          <cell r="I4336" t="str">
            <v>OSIMBONI, AYO</v>
          </cell>
          <cell r="J4336" t="str">
            <v>Statutory/Regulatory</v>
          </cell>
          <cell r="K4336" t="str">
            <v>D_Non-REP LINE OTHER</v>
          </cell>
          <cell r="L4336" t="str">
            <v>Public Requirements</v>
          </cell>
          <cell r="M4336" t="str">
            <v>Specific</v>
          </cell>
          <cell r="O4336" t="str">
            <v>Closed</v>
          </cell>
          <cell r="P4336">
            <v>17224</v>
          </cell>
          <cell r="Q4336" t="str">
            <v>CD0412</v>
          </cell>
          <cell r="R4336">
            <v>40757</v>
          </cell>
          <cell r="S4336" t="str">
            <v>pwrbtch</v>
          </cell>
          <cell r="U4336" t="str">
            <v>DOTNR-MHD#604741 Rte 28 Plain Street and Keith Ave in Brockton Mass:_x000D_
_x000D_
Preliminar engineering to determine the scope, attend meetings and begin the design work.</v>
          </cell>
          <cell r="V4336" t="str">
            <v xml:space="preserve">  </v>
          </cell>
          <cell r="W4336" t="str">
            <v xml:space="preserve">  </v>
          </cell>
          <cell r="X4336" t="str">
            <v>Div Ops-NE Electric</v>
          </cell>
          <cell r="Y4336" t="str">
            <v>75005310E</v>
          </cell>
          <cell r="Z4336" t="str">
            <v>MAE1000 - MA Electric Distribution PC</v>
          </cell>
          <cell r="AA4336" t="str">
            <v>NONE</v>
          </cell>
          <cell r="AB4336" t="str">
            <v>MASS PLANT - MA 5310 - MAE1000</v>
          </cell>
          <cell r="AE4336">
            <v>2</v>
          </cell>
          <cell r="AF4336" t="str">
            <v>2</v>
          </cell>
          <cell r="AG4336">
            <v>41213</v>
          </cell>
          <cell r="AH4336">
            <v>145000</v>
          </cell>
          <cell r="AI4336">
            <v>0</v>
          </cell>
          <cell r="AJ4336">
            <v>1</v>
          </cell>
          <cell r="AK4336">
            <v>1</v>
          </cell>
          <cell r="AL4336">
            <v>0</v>
          </cell>
          <cell r="AM4336">
            <v>1</v>
          </cell>
          <cell r="AN4336">
            <v>1</v>
          </cell>
        </row>
        <row r="4337">
          <cell r="A4337" t="str">
            <v>CD00414</v>
          </cell>
          <cell r="B4337">
            <v>5310</v>
          </cell>
          <cell r="D4337" t="str">
            <v>Northampton Airport 160 Old Ferry R</v>
          </cell>
          <cell r="E4337" t="str">
            <v>P_Electric Distribution Line MA</v>
          </cell>
          <cell r="G4337" t="str">
            <v>49</v>
          </cell>
          <cell r="H4337" t="str">
            <v>15</v>
          </cell>
          <cell r="I4337" t="str">
            <v>HALL, TIMOTHY</v>
          </cell>
          <cell r="J4337" t="str">
            <v>Statutory/Regulatory</v>
          </cell>
          <cell r="K4337" t="str">
            <v>D_Non-REP LINE OTHER</v>
          </cell>
          <cell r="L4337" t="str">
            <v>New Business - Commercial</v>
          </cell>
          <cell r="M4337" t="str">
            <v>Specific</v>
          </cell>
          <cell r="O4337" t="str">
            <v>open</v>
          </cell>
          <cell r="P4337">
            <v>17287</v>
          </cell>
          <cell r="Q4337" t="str">
            <v>CD0414</v>
          </cell>
          <cell r="R4337">
            <v>40761</v>
          </cell>
          <cell r="S4337" t="str">
            <v>pwrbtch</v>
          </cell>
          <cell r="U4337" t="str">
            <v>Customer installing new solar panels which require 3 phase 480v service. This request is for the work needed to do a 3 phase conversion for the Northampton Airport.</v>
          </cell>
          <cell r="V4337" t="str">
            <v xml:space="preserve">  </v>
          </cell>
          <cell r="W4337" t="str">
            <v xml:space="preserve">  </v>
          </cell>
          <cell r="X4337" t="str">
            <v>Div Ops-NE Electric</v>
          </cell>
          <cell r="Y4337" t="str">
            <v>75005310E</v>
          </cell>
          <cell r="Z4337" t="str">
            <v>MAE1000 - MA Electric Distribution PC</v>
          </cell>
          <cell r="AA4337" t="str">
            <v>NONE</v>
          </cell>
          <cell r="AB4337" t="str">
            <v>MASS PLANT - MA 5310 - MAE1000</v>
          </cell>
          <cell r="AC4337" t="str">
            <v>A1 C0 X0</v>
          </cell>
          <cell r="AE4337">
            <v>2</v>
          </cell>
          <cell r="AF4337" t="str">
            <v>2</v>
          </cell>
          <cell r="AG4337">
            <v>41213</v>
          </cell>
          <cell r="AH4337">
            <v>15000</v>
          </cell>
        </row>
        <row r="4338">
          <cell r="A4338" t="str">
            <v>CD00415</v>
          </cell>
          <cell r="B4338">
            <v>5310</v>
          </cell>
          <cell r="D4338" t="str">
            <v>Gardner State Prison line ext</v>
          </cell>
          <cell r="E4338" t="str">
            <v>P_Electric Distribution Line MA</v>
          </cell>
          <cell r="G4338" t="str">
            <v>49</v>
          </cell>
          <cell r="H4338" t="str">
            <v>NONE</v>
          </cell>
          <cell r="I4338" t="str">
            <v>LECH, PATRICK</v>
          </cell>
          <cell r="J4338" t="str">
            <v>Statutory/Regulatory</v>
          </cell>
          <cell r="K4338" t="str">
            <v>D_Non-REP LINE OTHER</v>
          </cell>
          <cell r="L4338" t="str">
            <v>New Business - Commercial</v>
          </cell>
          <cell r="M4338" t="str">
            <v>Specific</v>
          </cell>
          <cell r="O4338" t="str">
            <v>cancelled</v>
          </cell>
          <cell r="P4338">
            <v>17274</v>
          </cell>
          <cell r="Q4338" t="str">
            <v>CD0415</v>
          </cell>
          <cell r="R4338">
            <v>40761</v>
          </cell>
          <cell r="S4338" t="str">
            <v>pwrbtch</v>
          </cell>
          <cell r="U4338" t="str">
            <v>Dist Gen job for new primary meter setup for Gardner State Prison. WR 11414988</v>
          </cell>
          <cell r="V4338" t="str">
            <v xml:space="preserve">  </v>
          </cell>
          <cell r="W4338" t="str">
            <v xml:space="preserve">  </v>
          </cell>
          <cell r="X4338" t="str">
            <v>Div Ops-NE Electric</v>
          </cell>
          <cell r="Y4338" t="str">
            <v>75005310E</v>
          </cell>
          <cell r="Z4338" t="str">
            <v>MAE1000 - MA Electric Distribution PC</v>
          </cell>
          <cell r="AA4338" t="str">
            <v>NONE</v>
          </cell>
          <cell r="AB4338" t="str">
            <v>MASS PLANT - MA 5310 - MAE1000</v>
          </cell>
          <cell r="AE4338">
            <v>2</v>
          </cell>
          <cell r="AF4338" t="str">
            <v>2</v>
          </cell>
          <cell r="AG4338">
            <v>41213</v>
          </cell>
          <cell r="AH4338">
            <v>15000</v>
          </cell>
          <cell r="AK4338">
            <v>40877</v>
          </cell>
        </row>
        <row r="4339">
          <cell r="A4339" t="str">
            <v>CD00416</v>
          </cell>
          <cell r="B4339">
            <v>5310</v>
          </cell>
          <cell r="C4339" t="str">
            <v>Distribution - NE South</v>
          </cell>
          <cell r="D4339" t="str">
            <v>DOTNR-MHD#604658 Rte 106/Rte 123 in</v>
          </cell>
          <cell r="E4339" t="str">
            <v>P_Electric Distribution Line MA</v>
          </cell>
          <cell r="G4339" t="str">
            <v>49</v>
          </cell>
          <cell r="H4339" t="str">
            <v>15</v>
          </cell>
          <cell r="I4339" t="str">
            <v>CAPOBIANCO, THOMAS</v>
          </cell>
          <cell r="J4339" t="str">
            <v>Statutory/Regulatory</v>
          </cell>
          <cell r="K4339" t="str">
            <v>D_Non-REP LINE OTHER</v>
          </cell>
          <cell r="L4339" t="str">
            <v>Public Requirements</v>
          </cell>
          <cell r="M4339" t="str">
            <v>Specific</v>
          </cell>
          <cell r="O4339" t="str">
            <v>open</v>
          </cell>
          <cell r="P4339">
            <v>11108</v>
          </cell>
          <cell r="Q4339" t="str">
            <v>CD0416</v>
          </cell>
          <cell r="R4339">
            <v>40761</v>
          </cell>
          <cell r="S4339" t="str">
            <v>pwrbtch</v>
          </cell>
          <cell r="U4339" t="str">
            <v>DOTNR-MHD#604658 Rte 106/Rte 123, 5 corners in Easton Mass.</v>
          </cell>
          <cell r="V4339" t="str">
            <v xml:space="preserve">  </v>
          </cell>
          <cell r="W4339" t="str">
            <v xml:space="preserve">  </v>
          </cell>
          <cell r="X4339" t="str">
            <v>Div Ops-NE Electric</v>
          </cell>
          <cell r="Y4339" t="str">
            <v>75005310E</v>
          </cell>
          <cell r="Z4339" t="str">
            <v>MAE1000 - MA Electric Distribution PC</v>
          </cell>
          <cell r="AA4339" t="str">
            <v>NONE</v>
          </cell>
          <cell r="AB4339" t="str">
            <v>MASS PLANT - MA 5310 - MAE1000</v>
          </cell>
          <cell r="AC4339" t="str">
            <v>A0 C0 X0</v>
          </cell>
          <cell r="AE4339">
            <v>3</v>
          </cell>
          <cell r="AF4339" t="str">
            <v>3</v>
          </cell>
          <cell r="AG4339">
            <v>41213</v>
          </cell>
          <cell r="AH4339">
            <v>15000</v>
          </cell>
        </row>
        <row r="4340">
          <cell r="A4340" t="str">
            <v>CD00420</v>
          </cell>
          <cell r="B4340">
            <v>5310</v>
          </cell>
          <cell r="D4340" t="str">
            <v>339 Circuit Clearance Issue</v>
          </cell>
          <cell r="E4340" t="str">
            <v>P_Electric Distribution Line MA</v>
          </cell>
          <cell r="G4340" t="str">
            <v>49</v>
          </cell>
          <cell r="H4340" t="str">
            <v>NONE</v>
          </cell>
          <cell r="I4340" t="str">
            <v>STOTIK, ADAM</v>
          </cell>
          <cell r="J4340" t="str">
            <v>Non-Infrastructure</v>
          </cell>
          <cell r="K4340" t="str">
            <v>D_Non-REP General/ Other</v>
          </cell>
          <cell r="L4340" t="str">
            <v>General Equipment - Dist</v>
          </cell>
          <cell r="M4340" t="str">
            <v>Specific</v>
          </cell>
          <cell r="O4340" t="str">
            <v>cancelled</v>
          </cell>
          <cell r="P4340">
            <v>17231</v>
          </cell>
          <cell r="Q4340" t="str">
            <v>CD0420</v>
          </cell>
          <cell r="R4340">
            <v>40766</v>
          </cell>
          <cell r="S4340" t="str">
            <v>pwrbtch</v>
          </cell>
          <cell r="U4340" t="str">
            <v>Analyze and correct, if required, any substandard conductor clearances between the 339 line and 59L5 on East St, Tewksbury, MA.  Raise clearance of 339 line near 59L5 on East St, Tewksbury by 1.65ft.</v>
          </cell>
          <cell r="V4340" t="str">
            <v xml:space="preserve">  </v>
          </cell>
          <cell r="W4340" t="str">
            <v xml:space="preserve">  </v>
          </cell>
          <cell r="X4340" t="str">
            <v>Div Ops-NE Electric</v>
          </cell>
          <cell r="Y4340" t="str">
            <v>75005310E</v>
          </cell>
          <cell r="Z4340" t="str">
            <v>MAE1000 - MA Electric Distribution PC</v>
          </cell>
          <cell r="AA4340" t="str">
            <v>NONE</v>
          </cell>
          <cell r="AB4340" t="str">
            <v>MASS PLANT - MA 5310 - MAE1000</v>
          </cell>
          <cell r="AE4340">
            <v>2</v>
          </cell>
          <cell r="AF4340" t="str">
            <v>2</v>
          </cell>
          <cell r="AG4340">
            <v>41213</v>
          </cell>
          <cell r="AH4340">
            <v>10000</v>
          </cell>
          <cell r="AK4340">
            <v>41017</v>
          </cell>
        </row>
        <row r="4341">
          <cell r="A4341" t="str">
            <v>CD00421</v>
          </cell>
          <cell r="B4341">
            <v>5310</v>
          </cell>
          <cell r="C4341" t="str">
            <v>Massachusetts - West</v>
          </cell>
          <cell r="D4341" t="str">
            <v>K137E 115kV Circuit Clearance Issue</v>
          </cell>
          <cell r="E4341" t="str">
            <v>P_Electric Distribution Line MA</v>
          </cell>
          <cell r="G4341" t="str">
            <v>49</v>
          </cell>
          <cell r="H4341" t="str">
            <v>NONE</v>
          </cell>
          <cell r="I4341" t="str">
            <v>STOTIK, ADAM</v>
          </cell>
          <cell r="J4341" t="str">
            <v>Asset Condition</v>
          </cell>
          <cell r="K4341" t="str">
            <v>D_Non-REP LINE OTHER</v>
          </cell>
          <cell r="L4341" t="str">
            <v>Asset Replacement</v>
          </cell>
          <cell r="M4341" t="str">
            <v>Specific</v>
          </cell>
          <cell r="O4341" t="str">
            <v>open</v>
          </cell>
          <cell r="P4341">
            <v>17230</v>
          </cell>
          <cell r="Q4341" t="str">
            <v>CD0421</v>
          </cell>
          <cell r="R4341">
            <v>40766</v>
          </cell>
          <cell r="S4341" t="str">
            <v>pwrbtch</v>
          </cell>
          <cell r="U4341" t="str">
            <v>Analyze and correct, if required, any substandard conductor clearances on the K137E 115kV line and distribution facilities.  Raise clearance of K137E line (115kV) near 67 Concord Rd, Westford by 1.5ft, near 11 Concord Rd, Westford by</v>
          </cell>
          <cell r="V4341" t="str">
            <v xml:space="preserve">  </v>
          </cell>
          <cell r="W4341" t="str">
            <v xml:space="preserve">  </v>
          </cell>
          <cell r="X4341" t="str">
            <v>Div Ops-NE Electric</v>
          </cell>
          <cell r="Y4341" t="str">
            <v>75005310E</v>
          </cell>
          <cell r="Z4341" t="str">
            <v>MAE1000 - MA Electric Distribution PC</v>
          </cell>
          <cell r="AA4341" t="str">
            <v>NONE</v>
          </cell>
          <cell r="AB4341" t="str">
            <v>MASS PLANT - MA 5310 - MAE1000</v>
          </cell>
          <cell r="AC4341" t="str">
            <v>A0 C0 X1</v>
          </cell>
          <cell r="AE4341">
            <v>2</v>
          </cell>
          <cell r="AF4341" t="str">
            <v>2</v>
          </cell>
          <cell r="AG4341">
            <v>41213</v>
          </cell>
          <cell r="AH4341">
            <v>10000</v>
          </cell>
          <cell r="AK4341">
            <v>41107</v>
          </cell>
        </row>
        <row r="4342">
          <cell r="A4342" t="str">
            <v>CD00425</v>
          </cell>
          <cell r="B4342">
            <v>5310</v>
          </cell>
          <cell r="D4342" t="str">
            <v>J162 115kV Circuit Clearance Issue</v>
          </cell>
          <cell r="E4342" t="str">
            <v>P_Electric Distribution Line MA</v>
          </cell>
          <cell r="G4342" t="str">
            <v>49</v>
          </cell>
          <cell r="H4342" t="str">
            <v>NONE</v>
          </cell>
          <cell r="I4342" t="str">
            <v>STOTIK, ADAM</v>
          </cell>
          <cell r="J4342" t="str">
            <v>Non-Infrastructure</v>
          </cell>
          <cell r="K4342" t="str">
            <v>D_Non-REP General/ Other</v>
          </cell>
          <cell r="L4342" t="str">
            <v>General Equipment - Dist</v>
          </cell>
          <cell r="M4342" t="str">
            <v>Specific</v>
          </cell>
          <cell r="O4342" t="str">
            <v>cancelled</v>
          </cell>
          <cell r="P4342">
            <v>17225</v>
          </cell>
          <cell r="Q4342" t="str">
            <v>CD0425</v>
          </cell>
          <cell r="R4342">
            <v>40766</v>
          </cell>
          <cell r="S4342" t="str">
            <v>pwrbtch</v>
          </cell>
          <cell r="U4342" t="str">
            <v>Analyze and correct, if required, any substandard conductor clearances between the J162 115kV line and distribution facilities.  Raise clearance of J162 line (115kV) near 530 Main St, Tewksbury by 1.4ft and near 1001 Lawrence St, Lowe</v>
          </cell>
          <cell r="V4342" t="str">
            <v xml:space="preserve">  </v>
          </cell>
          <cell r="W4342" t="str">
            <v xml:space="preserve">  </v>
          </cell>
          <cell r="X4342" t="str">
            <v>Div Ops-NE Electric</v>
          </cell>
          <cell r="Y4342" t="str">
            <v>75005310E</v>
          </cell>
          <cell r="Z4342" t="str">
            <v>MAE1000 - MA Electric Distribution PC</v>
          </cell>
          <cell r="AA4342" t="str">
            <v>NONE</v>
          </cell>
          <cell r="AB4342" t="str">
            <v>MASS PLANT - MA 5310 - MAE1000</v>
          </cell>
          <cell r="AE4342">
            <v>2</v>
          </cell>
          <cell r="AF4342" t="str">
            <v>2</v>
          </cell>
          <cell r="AG4342">
            <v>41213</v>
          </cell>
          <cell r="AH4342">
            <v>10000</v>
          </cell>
          <cell r="AK4342">
            <v>41017</v>
          </cell>
        </row>
        <row r="4343">
          <cell r="A4343" t="str">
            <v>CD00430</v>
          </cell>
          <cell r="B4343">
            <v>5310</v>
          </cell>
          <cell r="D4343" t="str">
            <v>Q143N Clearance Issues</v>
          </cell>
          <cell r="E4343" t="str">
            <v>P_Electric Distribution Line MA</v>
          </cell>
          <cell r="G4343" t="str">
            <v>49</v>
          </cell>
          <cell r="H4343" t="str">
            <v>NONE</v>
          </cell>
          <cell r="I4343" t="str">
            <v>PATTERSON, JAMES</v>
          </cell>
          <cell r="J4343" t="str">
            <v>Non-Infrastructure</v>
          </cell>
          <cell r="K4343" t="str">
            <v>D_Non-REP General/ Other</v>
          </cell>
          <cell r="L4343" t="str">
            <v>General Equipment - Dist</v>
          </cell>
          <cell r="M4343" t="str">
            <v>Specific</v>
          </cell>
          <cell r="O4343" t="str">
            <v>cancelled</v>
          </cell>
          <cell r="P4343">
            <v>17242</v>
          </cell>
          <cell r="Q4343" t="str">
            <v>CD0430</v>
          </cell>
          <cell r="R4343">
            <v>40779</v>
          </cell>
          <cell r="S4343" t="str">
            <v>pwrbtch</v>
          </cell>
          <cell r="U4343" t="str">
            <v>Analyze and correct, if required, any substandard conductor clearances along the Q143N 115kV line between Milbury #2 and Uxbridge.</v>
          </cell>
          <cell r="V4343" t="str">
            <v xml:space="preserve">  </v>
          </cell>
          <cell r="W4343" t="str">
            <v xml:space="preserve">  </v>
          </cell>
          <cell r="X4343" t="str">
            <v>Div Ops-NE Electric</v>
          </cell>
          <cell r="Y4343" t="str">
            <v>75005310E</v>
          </cell>
          <cell r="Z4343" t="str">
            <v>MAE1000 - MA Electric Distribution PC</v>
          </cell>
          <cell r="AA4343" t="str">
            <v>NONE</v>
          </cell>
          <cell r="AB4343" t="str">
            <v>MASS PLANT - MA 5310 - MAE1000</v>
          </cell>
          <cell r="AE4343">
            <v>2</v>
          </cell>
          <cell r="AF4343" t="str">
            <v>2</v>
          </cell>
          <cell r="AG4343">
            <v>41213</v>
          </cell>
          <cell r="AH4343">
            <v>10000</v>
          </cell>
          <cell r="AK4343">
            <v>41505</v>
          </cell>
        </row>
        <row r="4344">
          <cell r="A4344" t="str">
            <v>CD00431</v>
          </cell>
          <cell r="B4344">
            <v>5310</v>
          </cell>
          <cell r="D4344" t="str">
            <v>DOTR-MHD 601096 Interstat95 Bridge</v>
          </cell>
          <cell r="E4344" t="str">
            <v>P_Electric Distribution Line MA</v>
          </cell>
          <cell r="G4344" t="str">
            <v>49</v>
          </cell>
          <cell r="H4344" t="str">
            <v>15</v>
          </cell>
          <cell r="I4344" t="str">
            <v>WYMAN, ANNE</v>
          </cell>
          <cell r="J4344" t="str">
            <v>Statutory/Regulatory</v>
          </cell>
          <cell r="K4344" t="str">
            <v>D_Non-REP LINE OTHER</v>
          </cell>
          <cell r="L4344" t="str">
            <v>Public Requirements</v>
          </cell>
          <cell r="M4344" t="str">
            <v>Specific</v>
          </cell>
          <cell r="O4344" t="str">
            <v>open</v>
          </cell>
          <cell r="P4344">
            <v>17305</v>
          </cell>
          <cell r="Q4344" t="str">
            <v>CD0431</v>
          </cell>
          <cell r="R4344">
            <v>40779</v>
          </cell>
          <cell r="S4344" t="str">
            <v>pwrbtch</v>
          </cell>
          <cell r="U4344" t="str">
            <v>DOT-MHD#601096 Interstate Bridges in Amesbury, Salisbury and Newburyport. Preliminary engineering to determine scope of work attend meetings and begin design work</v>
          </cell>
          <cell r="V4344" t="str">
            <v xml:space="preserve">  </v>
          </cell>
          <cell r="W4344" t="str">
            <v xml:space="preserve">  </v>
          </cell>
          <cell r="X4344" t="str">
            <v>Div Ops-NE Electric</v>
          </cell>
          <cell r="Y4344" t="str">
            <v>75005310E</v>
          </cell>
          <cell r="Z4344" t="str">
            <v>MAE1000 - MA Electric Distribution PC</v>
          </cell>
          <cell r="AA4344" t="str">
            <v>NONE</v>
          </cell>
          <cell r="AB4344" t="str">
            <v>MASS PLANT - MA 5310 - MAE1000</v>
          </cell>
          <cell r="AC4344" t="str">
            <v>A2 C1 X0</v>
          </cell>
          <cell r="AE4344">
            <v>2</v>
          </cell>
          <cell r="AF4344" t="str">
            <v>2</v>
          </cell>
          <cell r="AG4344">
            <v>41213</v>
          </cell>
          <cell r="AH4344">
            <v>76442</v>
          </cell>
        </row>
        <row r="4345">
          <cell r="A4345" t="str">
            <v>CD00432</v>
          </cell>
          <cell r="B4345">
            <v>5310</v>
          </cell>
          <cell r="D4345" t="str">
            <v>Blackstone Recycling Center</v>
          </cell>
          <cell r="E4345" t="str">
            <v>P_Electric Distribution Line MA</v>
          </cell>
          <cell r="G4345" t="str">
            <v>49</v>
          </cell>
          <cell r="H4345" t="str">
            <v>17</v>
          </cell>
          <cell r="I4345" t="str">
            <v>KIRKPATRICK, CASEY</v>
          </cell>
          <cell r="J4345" t="str">
            <v>Statutory/Regulatory</v>
          </cell>
          <cell r="K4345" t="str">
            <v>D_Non-REP LINE OTHER</v>
          </cell>
          <cell r="L4345" t="str">
            <v>New Business - Commercial</v>
          </cell>
          <cell r="M4345" t="str">
            <v>Specific</v>
          </cell>
          <cell r="O4345" t="str">
            <v>open</v>
          </cell>
          <cell r="P4345">
            <v>17307</v>
          </cell>
          <cell r="Q4345" t="str">
            <v>CD0432</v>
          </cell>
          <cell r="R4345">
            <v>40779</v>
          </cell>
          <cell r="S4345" t="str">
            <v>pwrbtch</v>
          </cell>
          <cell r="U4345" t="str">
            <v>OH 3-phase service to Town of Blackstone Recycling Center</v>
          </cell>
          <cell r="V4345" t="str">
            <v xml:space="preserve">  </v>
          </cell>
          <cell r="W4345" t="str">
            <v xml:space="preserve">  </v>
          </cell>
          <cell r="X4345" t="str">
            <v>Div Ops-NE Electric</v>
          </cell>
          <cell r="Y4345" t="str">
            <v>75005310E</v>
          </cell>
          <cell r="Z4345" t="str">
            <v>MAE1000 - MA Electric Distribution PC</v>
          </cell>
          <cell r="AA4345" t="str">
            <v>NONE</v>
          </cell>
          <cell r="AB4345" t="str">
            <v>MASS PLANT - MA 5310 - MAE1000</v>
          </cell>
          <cell r="AC4345" t="str">
            <v>A0 C1 X0</v>
          </cell>
          <cell r="AE4345">
            <v>2</v>
          </cell>
          <cell r="AF4345" t="str">
            <v>2</v>
          </cell>
          <cell r="AG4345">
            <v>41213</v>
          </cell>
          <cell r="AH4345">
            <v>131481</v>
          </cell>
        </row>
        <row r="4346">
          <cell r="A4346" t="str">
            <v>CD00433</v>
          </cell>
          <cell r="B4346">
            <v>5310</v>
          </cell>
          <cell r="D4346" t="str">
            <v>C3 Clearance Issues</v>
          </cell>
          <cell r="E4346" t="str">
            <v>P_Electric Distribution Line MA</v>
          </cell>
          <cell r="G4346" t="str">
            <v>49</v>
          </cell>
          <cell r="H4346" t="str">
            <v>NONE</v>
          </cell>
          <cell r="I4346" t="str">
            <v>STOTIK, ADAM</v>
          </cell>
          <cell r="J4346" t="str">
            <v>Non-Infrastructure</v>
          </cell>
          <cell r="K4346" t="str">
            <v>D_Non-REP General/ Other</v>
          </cell>
          <cell r="L4346" t="str">
            <v>General Equipment - Dist</v>
          </cell>
          <cell r="M4346" t="str">
            <v>Specific</v>
          </cell>
          <cell r="O4346" t="str">
            <v>cancelled</v>
          </cell>
          <cell r="P4346">
            <v>17249</v>
          </cell>
          <cell r="Q4346" t="str">
            <v>CD0433</v>
          </cell>
          <cell r="R4346">
            <v>40779</v>
          </cell>
          <cell r="S4346" t="str">
            <v>pwrbtch</v>
          </cell>
          <cell r="U4346" t="str">
            <v>Analyze and correct, if required, any substandard conductor clearances between the Norwell and Auburn St stations along the C3 line.</v>
          </cell>
          <cell r="V4346" t="str">
            <v xml:space="preserve">  </v>
          </cell>
          <cell r="W4346" t="str">
            <v xml:space="preserve">  </v>
          </cell>
          <cell r="X4346" t="str">
            <v>Div Ops-NE Electric</v>
          </cell>
          <cell r="Y4346" t="str">
            <v>75005310E</v>
          </cell>
          <cell r="Z4346" t="str">
            <v>MAE1000 - MA Electric Distribution PC</v>
          </cell>
          <cell r="AA4346" t="str">
            <v>NONE</v>
          </cell>
          <cell r="AB4346" t="str">
            <v>MASS PLANT - MA 5310 - MAE1000</v>
          </cell>
          <cell r="AE4346">
            <v>2</v>
          </cell>
          <cell r="AF4346" t="str">
            <v>2</v>
          </cell>
          <cell r="AG4346">
            <v>41213</v>
          </cell>
          <cell r="AH4346">
            <v>10000</v>
          </cell>
          <cell r="AK4346">
            <v>41075</v>
          </cell>
        </row>
        <row r="4347">
          <cell r="A4347" t="str">
            <v>CD00434</v>
          </cell>
          <cell r="B4347">
            <v>5310</v>
          </cell>
          <cell r="D4347" t="str">
            <v>F184 Clearance Issues</v>
          </cell>
          <cell r="E4347" t="str">
            <v>P_Electric Distribution Line MA</v>
          </cell>
          <cell r="G4347" t="str">
            <v>49</v>
          </cell>
          <cell r="H4347" t="str">
            <v>NONE</v>
          </cell>
          <cell r="I4347" t="str">
            <v>PATTERSON, JAMES</v>
          </cell>
          <cell r="J4347" t="str">
            <v>Non-Infrastructure</v>
          </cell>
          <cell r="K4347" t="str">
            <v>D_Non-REP General/ Other</v>
          </cell>
          <cell r="L4347" t="str">
            <v>General Equipment - Dist</v>
          </cell>
          <cell r="M4347" t="str">
            <v>Specific</v>
          </cell>
          <cell r="O4347" t="str">
            <v>cancelled</v>
          </cell>
          <cell r="P4347">
            <v>17248</v>
          </cell>
          <cell r="Q4347" t="str">
            <v>CD0434</v>
          </cell>
          <cell r="R4347">
            <v>40779</v>
          </cell>
          <cell r="S4347" t="str">
            <v>pwrbtch</v>
          </cell>
          <cell r="U4347" t="str">
            <v>Analyze and correct, if required, any substandard conductor clearances between the Read St and Brayton Point stations along the F184 line.</v>
          </cell>
          <cell r="V4347" t="str">
            <v xml:space="preserve">  </v>
          </cell>
          <cell r="W4347" t="str">
            <v xml:space="preserve">  </v>
          </cell>
          <cell r="X4347" t="str">
            <v>Div Ops-NE Electric</v>
          </cell>
          <cell r="Y4347" t="str">
            <v>75005310E</v>
          </cell>
          <cell r="Z4347" t="str">
            <v>MAE1000 - MA Electric Distribution PC</v>
          </cell>
          <cell r="AA4347" t="str">
            <v>NONE</v>
          </cell>
          <cell r="AB4347" t="str">
            <v>MASS PLANT - MA 5310 - MAE1000</v>
          </cell>
          <cell r="AE4347">
            <v>2</v>
          </cell>
          <cell r="AF4347" t="str">
            <v>2</v>
          </cell>
          <cell r="AG4347">
            <v>41213</v>
          </cell>
          <cell r="AH4347">
            <v>10000</v>
          </cell>
          <cell r="AK4347">
            <v>41505</v>
          </cell>
        </row>
        <row r="4348">
          <cell r="A4348" t="str">
            <v>CD00436</v>
          </cell>
          <cell r="B4348">
            <v>5310</v>
          </cell>
          <cell r="D4348" t="str">
            <v>23H3 Regulator Replacement</v>
          </cell>
          <cell r="E4348" t="str">
            <v>P_Electric Distribution Sub MA</v>
          </cell>
          <cell r="G4348" t="str">
            <v>31</v>
          </cell>
          <cell r="H4348" t="str">
            <v>15</v>
          </cell>
          <cell r="I4348" t="str">
            <v>JENNESS, RAYMOND</v>
          </cell>
          <cell r="J4348" t="str">
            <v>System Capacity &amp; Performance</v>
          </cell>
          <cell r="K4348" t="str">
            <v>D_Non-REP SUB OTHER</v>
          </cell>
          <cell r="L4348" t="str">
            <v>Load Relief</v>
          </cell>
          <cell r="M4348" t="str">
            <v>Specific</v>
          </cell>
          <cell r="O4348" t="str">
            <v>open</v>
          </cell>
          <cell r="P4348">
            <v>11517</v>
          </cell>
          <cell r="Q4348" t="str">
            <v>CD0436</v>
          </cell>
          <cell r="R4348">
            <v>40779</v>
          </cell>
          <cell r="S4348" t="str">
            <v>pwrbtch</v>
          </cell>
          <cell r="U4348" t="str">
            <v>The 23H3 feeder was loaded at 102% of its summer normal (SN) ratting in summer of 2010. This feeder is projected to be loaded at 104% of SN for summer 2011. The limiting elemnt on the circuit are 2-50kVA voltage regulators._x000D_
_x000D_
The rec</v>
          </cell>
          <cell r="V4348" t="str">
            <v xml:space="preserve">  </v>
          </cell>
          <cell r="W4348" t="str">
            <v xml:space="preserve">  </v>
          </cell>
          <cell r="X4348" t="str">
            <v>Div Ops-NE Electric</v>
          </cell>
          <cell r="Y4348" t="str">
            <v>75005310E</v>
          </cell>
          <cell r="Z4348" t="str">
            <v>MAE1000 - MA Electric Distribution PC</v>
          </cell>
          <cell r="AA4348" t="str">
            <v>NONE</v>
          </cell>
          <cell r="AB4348" t="str">
            <v>SUB #23 MANCHESTER, MANCHESTER</v>
          </cell>
          <cell r="AC4348" t="str">
            <v>A0 C0 X0</v>
          </cell>
          <cell r="AE4348">
            <v>2</v>
          </cell>
          <cell r="AF4348" t="str">
            <v>2</v>
          </cell>
          <cell r="AG4348">
            <v>41213</v>
          </cell>
          <cell r="AH4348">
            <v>152941</v>
          </cell>
        </row>
        <row r="4349">
          <cell r="A4349" t="str">
            <v>CD00439</v>
          </cell>
          <cell r="B4349">
            <v>5310</v>
          </cell>
          <cell r="D4349" t="str">
            <v>Putnam Pl. CSX Maintenance Building</v>
          </cell>
          <cell r="E4349" t="str">
            <v>P_Electric Distribution Line MA</v>
          </cell>
          <cell r="G4349" t="str">
            <v>49</v>
          </cell>
          <cell r="H4349" t="str">
            <v>17</v>
          </cell>
          <cell r="I4349" t="str">
            <v>KERN, WILLIAM</v>
          </cell>
          <cell r="J4349" t="str">
            <v>Statutory/Regulatory</v>
          </cell>
          <cell r="K4349" t="str">
            <v>D_Non-REP LINE OTHER</v>
          </cell>
          <cell r="L4349" t="str">
            <v>New Business - Commercial</v>
          </cell>
          <cell r="M4349" t="str">
            <v>Specific</v>
          </cell>
          <cell r="O4349" t="str">
            <v>Closed</v>
          </cell>
          <cell r="P4349">
            <v>17354</v>
          </cell>
          <cell r="Q4349" t="str">
            <v>CD0439</v>
          </cell>
          <cell r="R4349">
            <v>40780</v>
          </cell>
          <cell r="S4349" t="str">
            <v>pwrbtch</v>
          </cell>
          <cell r="U4349" t="str">
            <v>New UG service for CSX Maint Building off Putnam Lane, Worcester.</v>
          </cell>
          <cell r="V4349" t="str">
            <v xml:space="preserve">  </v>
          </cell>
          <cell r="W4349" t="str">
            <v xml:space="preserve">  </v>
          </cell>
          <cell r="X4349" t="str">
            <v>Div Ops-NE Electric</v>
          </cell>
          <cell r="Y4349" t="str">
            <v>75005310E</v>
          </cell>
          <cell r="Z4349" t="str">
            <v>MAE1000 - MA Electric Distribution PC</v>
          </cell>
          <cell r="AA4349" t="str">
            <v>NONE</v>
          </cell>
          <cell r="AB4349" t="str">
            <v>MASS PLANT - MA 5310 - MAE1000</v>
          </cell>
          <cell r="AE4349">
            <v>2</v>
          </cell>
          <cell r="AF4349" t="str">
            <v>2</v>
          </cell>
          <cell r="AG4349">
            <v>41213</v>
          </cell>
          <cell r="AH4349">
            <v>415007</v>
          </cell>
          <cell r="AI4349">
            <v>0</v>
          </cell>
          <cell r="AJ4349">
            <v>0</v>
          </cell>
          <cell r="AK4349">
            <v>0</v>
          </cell>
          <cell r="AL4349">
            <v>0</v>
          </cell>
          <cell r="AM4349">
            <v>1</v>
          </cell>
          <cell r="AN4349">
            <v>1</v>
          </cell>
        </row>
        <row r="4350">
          <cell r="A4350" t="str">
            <v>CD00440</v>
          </cell>
          <cell r="B4350">
            <v>5310</v>
          </cell>
          <cell r="D4350" t="str">
            <v>Brimfield 516L1, Little Alum Pond R</v>
          </cell>
          <cell r="E4350" t="str">
            <v>P_Electric Distribution Line MA</v>
          </cell>
          <cell r="G4350" t="str">
            <v>49</v>
          </cell>
          <cell r="H4350" t="str">
            <v>15</v>
          </cell>
          <cell r="I4350" t="str">
            <v>MOKEY, MICHAEL</v>
          </cell>
          <cell r="J4350" t="str">
            <v>System Capacity &amp; Performance</v>
          </cell>
          <cell r="K4350" t="str">
            <v>D_Non-REP LINE OTHER</v>
          </cell>
          <cell r="L4350" t="str">
            <v>Load Relief</v>
          </cell>
          <cell r="M4350" t="str">
            <v>Specific</v>
          </cell>
          <cell r="O4350" t="str">
            <v>open</v>
          </cell>
          <cell r="P4350">
            <v>17342</v>
          </cell>
          <cell r="Q4350" t="str">
            <v>CD0440</v>
          </cell>
          <cell r="R4350">
            <v>40783</v>
          </cell>
          <cell r="S4350" t="str">
            <v>pwrbtch</v>
          </cell>
          <cell r="U4350" t="str">
            <v>Rebuild/Convert beyond P2 Little Alum Pond Rd., Brimfield due to overload.</v>
          </cell>
          <cell r="V4350" t="str">
            <v xml:space="preserve">  </v>
          </cell>
          <cell r="W4350" t="str">
            <v xml:space="preserve">  </v>
          </cell>
          <cell r="X4350" t="str">
            <v>Div Ops-NE Electric</v>
          </cell>
          <cell r="Y4350" t="str">
            <v>75005310E</v>
          </cell>
          <cell r="Z4350" t="str">
            <v>MAE1000 - MA Electric Distribution PC</v>
          </cell>
          <cell r="AA4350" t="str">
            <v>NONE</v>
          </cell>
          <cell r="AB4350" t="str">
            <v>MASS PLANT - MA 5310 - MAE1000</v>
          </cell>
          <cell r="AC4350" t="str">
            <v>A0 C1 X0</v>
          </cell>
          <cell r="AE4350">
            <v>2</v>
          </cell>
          <cell r="AF4350" t="str">
            <v>2</v>
          </cell>
          <cell r="AG4350">
            <v>41213</v>
          </cell>
          <cell r="AH4350">
            <v>243597</v>
          </cell>
        </row>
        <row r="4351">
          <cell r="A4351" t="str">
            <v>CD00441</v>
          </cell>
          <cell r="B4351">
            <v>5310</v>
          </cell>
          <cell r="D4351" t="str">
            <v>S145 115kV Circuit Clearance Issue</v>
          </cell>
          <cell r="E4351" t="str">
            <v>P_Electric Distribution Line MA</v>
          </cell>
          <cell r="G4351" t="str">
            <v>49</v>
          </cell>
          <cell r="H4351" t="str">
            <v>NONE</v>
          </cell>
          <cell r="I4351" t="str">
            <v>STOTIK, ADAM</v>
          </cell>
          <cell r="J4351" t="str">
            <v>Asset Condition</v>
          </cell>
          <cell r="K4351" t="str">
            <v>D_Non-REP LINE OTHER</v>
          </cell>
          <cell r="L4351" t="str">
            <v>Asset Replacement</v>
          </cell>
          <cell r="M4351" t="str">
            <v>Specific</v>
          </cell>
          <cell r="O4351" t="str">
            <v>cancelled</v>
          </cell>
          <cell r="P4351">
            <v>17352</v>
          </cell>
          <cell r="Q4351" t="str">
            <v>CD0441</v>
          </cell>
          <cell r="R4351">
            <v>40784</v>
          </cell>
          <cell r="S4351" t="str">
            <v>pwrbtch</v>
          </cell>
          <cell r="U4351" t="str">
            <v>Analyze and correct, if required, any substandard conductor clearances on the S145 115kV line and distribution facilities.  Between Tewksbury and Wakefield junction.</v>
          </cell>
          <cell r="V4351" t="str">
            <v xml:space="preserve">  </v>
          </cell>
          <cell r="W4351" t="str">
            <v xml:space="preserve">  </v>
          </cell>
          <cell r="X4351" t="str">
            <v>Div Ops-NE Electric</v>
          </cell>
          <cell r="Y4351" t="str">
            <v>75005310E</v>
          </cell>
          <cell r="Z4351" t="str">
            <v>MAE1000 - MA Electric Distribution PC</v>
          </cell>
          <cell r="AA4351" t="str">
            <v>NONE</v>
          </cell>
          <cell r="AB4351" t="str">
            <v>MASS PLANT - MA 5310 - MAE1000</v>
          </cell>
          <cell r="AE4351">
            <v>2</v>
          </cell>
          <cell r="AF4351" t="str">
            <v>2</v>
          </cell>
          <cell r="AG4351">
            <v>41213</v>
          </cell>
          <cell r="AH4351">
            <v>10000</v>
          </cell>
          <cell r="AK4351">
            <v>41017</v>
          </cell>
        </row>
        <row r="4352">
          <cell r="A4352" t="str">
            <v>CD00443</v>
          </cell>
          <cell r="B4352">
            <v>5310</v>
          </cell>
          <cell r="D4352" t="str">
            <v>School St, Manchester MVI Switches</v>
          </cell>
          <cell r="E4352" t="str">
            <v>P_Electric Distribution Line MA</v>
          </cell>
          <cell r="G4352" t="str">
            <v>49</v>
          </cell>
          <cell r="H4352" t="str">
            <v>NONE</v>
          </cell>
          <cell r="I4352" t="str">
            <v>PATTERSON, JAMES</v>
          </cell>
          <cell r="J4352" t="str">
            <v>Asset Condition</v>
          </cell>
          <cell r="K4352" t="str">
            <v>D_Non-REP LINE OTHER</v>
          </cell>
          <cell r="L4352" t="str">
            <v>Asset Replacement</v>
          </cell>
          <cell r="M4352" t="str">
            <v>Specific</v>
          </cell>
          <cell r="O4352" t="str">
            <v>open</v>
          </cell>
          <cell r="P4352">
            <v>17257</v>
          </cell>
          <cell r="Q4352" t="str">
            <v>CD0443</v>
          </cell>
          <cell r="R4352">
            <v>40784</v>
          </cell>
          <cell r="S4352" t="str">
            <v>pwrbtch</v>
          </cell>
          <cell r="U4352" t="str">
            <v>Replace (15) single phase Elastimold MVI Switches on 51T1 School St, Manchester due to recall because of faulty water seal.</v>
          </cell>
          <cell r="V4352" t="str">
            <v xml:space="preserve">  </v>
          </cell>
          <cell r="W4352" t="str">
            <v xml:space="preserve">  </v>
          </cell>
          <cell r="X4352" t="str">
            <v>Div Ops-NE Electric</v>
          </cell>
          <cell r="Y4352" t="str">
            <v>75005310E</v>
          </cell>
          <cell r="Z4352" t="str">
            <v>MAE1000 - MA Electric Distribution PC</v>
          </cell>
          <cell r="AA4352" t="str">
            <v>NONE</v>
          </cell>
          <cell r="AB4352" t="str">
            <v>MASS PLANT - MA 5310 - MAE1000</v>
          </cell>
          <cell r="AC4352" t="str">
            <v>A1 C2 X0</v>
          </cell>
          <cell r="AE4352">
            <v>2</v>
          </cell>
          <cell r="AF4352" t="str">
            <v>2</v>
          </cell>
          <cell r="AG4352">
            <v>41213</v>
          </cell>
          <cell r="AH4352">
            <v>145000</v>
          </cell>
        </row>
        <row r="4353">
          <cell r="A4353" t="str">
            <v>CD00444</v>
          </cell>
          <cell r="B4353">
            <v>5310</v>
          </cell>
          <cell r="D4353" t="str">
            <v>397 345kV Circuit Clearance Issue</v>
          </cell>
          <cell r="E4353" t="str">
            <v>P_Electric Distribution Line MA</v>
          </cell>
          <cell r="G4353" t="str">
            <v>49</v>
          </cell>
          <cell r="H4353" t="str">
            <v>NONE</v>
          </cell>
          <cell r="I4353" t="str">
            <v>STOTIK, ADAM</v>
          </cell>
          <cell r="J4353" t="str">
            <v>Asset Condition</v>
          </cell>
          <cell r="K4353" t="str">
            <v>D_Non-REP LINE OTHER</v>
          </cell>
          <cell r="L4353" t="str">
            <v>Asset Replacement</v>
          </cell>
          <cell r="M4353" t="str">
            <v>Specific</v>
          </cell>
          <cell r="O4353" t="str">
            <v>cancelled</v>
          </cell>
          <cell r="P4353">
            <v>17351</v>
          </cell>
          <cell r="Q4353" t="str">
            <v>CD0444</v>
          </cell>
          <cell r="R4353">
            <v>40784</v>
          </cell>
          <cell r="S4353" t="str">
            <v>pwrbtch</v>
          </cell>
          <cell r="U4353" t="str">
            <v>Analyze and correct, if required, any substandard conductor clearances on the 397 345kV line and distribution facilities between Ward Hill and Tewksbury.</v>
          </cell>
          <cell r="V4353" t="str">
            <v xml:space="preserve">  </v>
          </cell>
          <cell r="W4353" t="str">
            <v xml:space="preserve">  </v>
          </cell>
          <cell r="X4353" t="str">
            <v>Div Ops-NE Electric</v>
          </cell>
          <cell r="Y4353" t="str">
            <v>75005310E</v>
          </cell>
          <cell r="Z4353" t="str">
            <v>MAE1000 - MA Electric Distribution PC</v>
          </cell>
          <cell r="AA4353" t="str">
            <v>NONE</v>
          </cell>
          <cell r="AB4353" t="str">
            <v>MASS PLANT - MA 5310 - MAE1000</v>
          </cell>
          <cell r="AE4353">
            <v>2</v>
          </cell>
          <cell r="AF4353" t="str">
            <v>2</v>
          </cell>
          <cell r="AG4353">
            <v>41213</v>
          </cell>
          <cell r="AH4353">
            <v>10000</v>
          </cell>
          <cell r="AK4353">
            <v>41017</v>
          </cell>
        </row>
        <row r="4354">
          <cell r="A4354" t="str">
            <v>CD00461</v>
          </cell>
          <cell r="B4354">
            <v>5310</v>
          </cell>
          <cell r="D4354" t="str">
            <v>Worcester Abbott Labs Rebuild Servi</v>
          </cell>
          <cell r="E4354" t="str">
            <v>P_Electric Distribution Line MA</v>
          </cell>
          <cell r="G4354" t="str">
            <v>49</v>
          </cell>
          <cell r="H4354" t="str">
            <v>15</v>
          </cell>
          <cell r="I4354" t="str">
            <v>MOKEY, MICHAEL</v>
          </cell>
          <cell r="J4354" t="str">
            <v>Damage/Failure</v>
          </cell>
          <cell r="K4354" t="str">
            <v>D_Non-REP LINE OTHER</v>
          </cell>
          <cell r="L4354" t="str">
            <v>Damage/Failure</v>
          </cell>
          <cell r="M4354" t="str">
            <v>Specific</v>
          </cell>
          <cell r="O4354" t="str">
            <v>open</v>
          </cell>
          <cell r="P4354">
            <v>17380</v>
          </cell>
          <cell r="Q4354" t="str">
            <v>CD0461</v>
          </cell>
          <cell r="R4354">
            <v>40806</v>
          </cell>
          <cell r="S4354" t="str">
            <v>pwrbtch</v>
          </cell>
          <cell r="U4354" t="str">
            <v>The custom-made switchgear serving Abbott Labs in Worcester failed and needs to be replaced by standard equipment.</v>
          </cell>
          <cell r="V4354" t="str">
            <v>Re-Sanction from $160K to $213,000 12/7/12. See Justification tab for details. Document attached._x000D_
Original re-sanction did not update DoA in PP this revision is to update DoA in PP._x000D_
Revised re-sanction from $160K to 218K. Document attached and details o</v>
          </cell>
          <cell r="W4354" t="str">
            <v xml:space="preserve">  </v>
          </cell>
          <cell r="X4354" t="str">
            <v>Div Ops-NE Electric</v>
          </cell>
          <cell r="Y4354" t="str">
            <v>75005310E</v>
          </cell>
          <cell r="Z4354" t="str">
            <v>MAE1000 - MA Electric Distribution PC</v>
          </cell>
          <cell r="AA4354" t="str">
            <v>NONE</v>
          </cell>
          <cell r="AB4354" t="str">
            <v>MASS PLANT - MA 5310 - MAE1000</v>
          </cell>
          <cell r="AC4354" t="str">
            <v>A0 C1 X0</v>
          </cell>
          <cell r="AE4354">
            <v>5</v>
          </cell>
          <cell r="AF4354" t="str">
            <v>5</v>
          </cell>
          <cell r="AG4354">
            <v>41401</v>
          </cell>
          <cell r="AH4354">
            <v>218000</v>
          </cell>
        </row>
        <row r="4355">
          <cell r="A4355" t="str">
            <v>CD00468</v>
          </cell>
          <cell r="B4355">
            <v>5310</v>
          </cell>
          <cell r="D4355" t="str">
            <v>Energy Storage System - Holy Name</v>
          </cell>
          <cell r="E4355" t="str">
            <v>P_Electric Distribution Line MA</v>
          </cell>
          <cell r="F4355" t="str">
            <v>USSC0811W404</v>
          </cell>
          <cell r="G4355" t="str">
            <v>49</v>
          </cell>
          <cell r="H4355" t="str">
            <v>15</v>
          </cell>
          <cell r="I4355" t="str">
            <v>MOKEY, MICHAEL</v>
          </cell>
          <cell r="J4355" t="str">
            <v>Non-Infrastructure</v>
          </cell>
          <cell r="K4355" t="str">
            <v>D_Non-REP LINE OTHER</v>
          </cell>
          <cell r="L4355" t="str">
            <v>Other</v>
          </cell>
          <cell r="M4355" t="str">
            <v>Specific</v>
          </cell>
          <cell r="O4355" t="str">
            <v>open</v>
          </cell>
          <cell r="P4355">
            <v>15732</v>
          </cell>
          <cell r="Q4355" t="str">
            <v>CD0468</v>
          </cell>
          <cell r="R4355">
            <v>40809</v>
          </cell>
          <cell r="S4355" t="str">
            <v>pwrbtch</v>
          </cell>
          <cell r="U4355" t="str">
            <v>Installation of equipment needed to connect a 500kW Energy Storage System from Premium Power at Holy Name School in Worcester, MA  This will include poles, protection, ug cable and padmount transformer along with site work and fencing</v>
          </cell>
          <cell r="V4355" t="str">
            <v xml:space="preserve">  </v>
          </cell>
          <cell r="W4355" t="str">
            <v xml:space="preserve">  </v>
          </cell>
          <cell r="X4355" t="str">
            <v>Div Ops-NE Electric</v>
          </cell>
          <cell r="Y4355" t="str">
            <v>75005310E</v>
          </cell>
          <cell r="Z4355" t="str">
            <v>MAE1000 - MA Electric Distribution PC</v>
          </cell>
          <cell r="AA4355" t="str">
            <v>NONE</v>
          </cell>
          <cell r="AB4355" t="str">
            <v>MASS PLANT - MA 5310 - MAE1000</v>
          </cell>
          <cell r="AC4355" t="str">
            <v>A9 C0 X0</v>
          </cell>
          <cell r="AE4355">
            <v>2</v>
          </cell>
          <cell r="AF4355" t="str">
            <v>2</v>
          </cell>
          <cell r="AG4355">
            <v>41213</v>
          </cell>
          <cell r="AH4355">
            <v>127000</v>
          </cell>
        </row>
        <row r="4356">
          <cell r="A4356" t="str">
            <v>CD00469</v>
          </cell>
          <cell r="B4356">
            <v>5310</v>
          </cell>
          <cell r="D4356" t="str">
            <v>Energy Storage System - Everett, MA</v>
          </cell>
          <cell r="E4356" t="str">
            <v>P_Electric Distribution Line MA</v>
          </cell>
          <cell r="F4356" t="str">
            <v>USSC0811W404</v>
          </cell>
          <cell r="G4356" t="str">
            <v>49</v>
          </cell>
          <cell r="H4356" t="str">
            <v>&lt;Select a value&gt;</v>
          </cell>
          <cell r="I4356" t="str">
            <v>CLANCY, JOHN</v>
          </cell>
          <cell r="J4356" t="str">
            <v>Non-Infrastructure</v>
          </cell>
          <cell r="K4356" t="str">
            <v>D_Non-REP LINE OTHER</v>
          </cell>
          <cell r="L4356" t="str">
            <v>Other</v>
          </cell>
          <cell r="M4356" t="str">
            <v>Specific</v>
          </cell>
          <cell r="O4356" t="str">
            <v>open</v>
          </cell>
          <cell r="P4356">
            <v>15733</v>
          </cell>
          <cell r="Q4356" t="str">
            <v>CD0469</v>
          </cell>
          <cell r="R4356">
            <v>40809</v>
          </cell>
          <cell r="S4356" t="str">
            <v>pwrbtch</v>
          </cell>
          <cell r="U4356" t="str">
            <v>Installation of equipment needed to connect 2-500 kW Energy Storage units from Premium Power at the solar farm in Everett, MA. This will include poles, protection, padmount, ug cable to accomodate ESS</v>
          </cell>
          <cell r="V4356" t="str">
            <v xml:space="preserve">  </v>
          </cell>
          <cell r="W4356" t="str">
            <v xml:space="preserve">  </v>
          </cell>
          <cell r="X4356" t="str">
            <v>Div Ops-NE Electric</v>
          </cell>
          <cell r="Y4356" t="str">
            <v>75005310E</v>
          </cell>
          <cell r="Z4356" t="str">
            <v>MAE1000 - MA Electric Distribution PC</v>
          </cell>
          <cell r="AA4356" t="str">
            <v>NONE</v>
          </cell>
          <cell r="AB4356" t="str">
            <v>MASS PLANT - MA 5310 - MAE1000</v>
          </cell>
          <cell r="AC4356" t="str">
            <v>A9 C0 X0</v>
          </cell>
          <cell r="AE4356">
            <v>2</v>
          </cell>
          <cell r="AF4356" t="str">
            <v>2</v>
          </cell>
          <cell r="AG4356">
            <v>41213</v>
          </cell>
          <cell r="AH4356">
            <v>127000</v>
          </cell>
        </row>
        <row r="4357">
          <cell r="A4357" t="str">
            <v>CD00473</v>
          </cell>
          <cell r="B4357">
            <v>5310</v>
          </cell>
          <cell r="D4357" t="str">
            <v>A123 Systems generator interconnect</v>
          </cell>
          <cell r="E4357" t="str">
            <v>P_Electric Distribution Line MA</v>
          </cell>
          <cell r="G4357" t="str">
            <v>49</v>
          </cell>
          <cell r="H4357" t="str">
            <v>NONE</v>
          </cell>
          <cell r="I4357" t="str">
            <v>CLEARY, JAMES</v>
          </cell>
          <cell r="J4357" t="str">
            <v>Statutory/Regulatory</v>
          </cell>
          <cell r="K4357" t="str">
            <v>D_Non-REP LINE OTHER</v>
          </cell>
          <cell r="L4357" t="str">
            <v>Distributed Generation</v>
          </cell>
          <cell r="M4357" t="str">
            <v>Specific</v>
          </cell>
          <cell r="O4357" t="str">
            <v>cancelled</v>
          </cell>
          <cell r="P4357">
            <v>17372</v>
          </cell>
          <cell r="Q4357" t="str">
            <v>CD0473</v>
          </cell>
          <cell r="R4357">
            <v>40814</v>
          </cell>
          <cell r="S4357" t="str">
            <v>pwrbtch</v>
          </cell>
          <cell r="U4357" t="str">
            <v>replace regulator controls on Westboro 312W5 pole 17-52 Willow St  to accomodate 3 MW of reverse power flows from A 123 systems on Flanders Rd . Need new bi-directional regulator controls...also remove 2 cap banks and change controls</v>
          </cell>
          <cell r="V4357" t="str">
            <v xml:space="preserve">  </v>
          </cell>
          <cell r="W4357" t="str">
            <v xml:space="preserve">  </v>
          </cell>
          <cell r="X4357" t="str">
            <v>Div Ops-NE Electric</v>
          </cell>
          <cell r="Y4357" t="str">
            <v>75005310E</v>
          </cell>
          <cell r="Z4357" t="str">
            <v>MAE1000 - MA Electric Distribution PC</v>
          </cell>
          <cell r="AA4357" t="str">
            <v>NONE</v>
          </cell>
          <cell r="AB4357" t="str">
            <v>MASS PLANT - MA 5310 - MAE1000</v>
          </cell>
          <cell r="AE4357">
            <v>2</v>
          </cell>
          <cell r="AF4357" t="str">
            <v>2</v>
          </cell>
          <cell r="AG4357">
            <v>41213</v>
          </cell>
          <cell r="AH4357">
            <v>20000</v>
          </cell>
          <cell r="AK4357">
            <v>41505</v>
          </cell>
        </row>
        <row r="4358">
          <cell r="A4358" t="str">
            <v>CD00477</v>
          </cell>
          <cell r="B4358">
            <v>5310</v>
          </cell>
          <cell r="D4358" t="str">
            <v>501L2, Petersham Rd., Hardwick Conv</v>
          </cell>
          <cell r="E4358" t="str">
            <v>P_Electric Distribution Line MA</v>
          </cell>
          <cell r="G4358" t="str">
            <v>42</v>
          </cell>
          <cell r="H4358" t="str">
            <v>NONE</v>
          </cell>
          <cell r="I4358" t="str">
            <v>MOKEY, MICHAEL</v>
          </cell>
          <cell r="J4358" t="str">
            <v>Asset Condition</v>
          </cell>
          <cell r="K4358" t="str">
            <v>D_Non-REP LINE OTHER</v>
          </cell>
          <cell r="L4358" t="str">
            <v>Asset Replacement</v>
          </cell>
          <cell r="M4358" t="str">
            <v>Specific</v>
          </cell>
          <cell r="O4358" t="str">
            <v>open</v>
          </cell>
          <cell r="P4358">
            <v>17084</v>
          </cell>
          <cell r="Q4358" t="str">
            <v>CD0477</v>
          </cell>
          <cell r="R4358">
            <v>40814</v>
          </cell>
          <cell r="S4358" t="str">
            <v>pwrbtch</v>
          </cell>
          <cell r="U4358" t="str">
            <v>Convert 8300' of line beyond P35 Petersham Rd., Hardwick due to a new business WR.</v>
          </cell>
          <cell r="V4358" t="str">
            <v xml:space="preserve">  </v>
          </cell>
          <cell r="W4358" t="str">
            <v xml:space="preserve">  </v>
          </cell>
          <cell r="X4358" t="str">
            <v>Div Ops-NE Electric</v>
          </cell>
          <cell r="Y4358" t="str">
            <v>75005310E</v>
          </cell>
          <cell r="Z4358" t="str">
            <v>MAE1000 - MA Electric Distribution PC</v>
          </cell>
          <cell r="AA4358" t="str">
            <v>NONE</v>
          </cell>
          <cell r="AB4358" t="str">
            <v>MASS PLANT - MA 5310 - MAE1000</v>
          </cell>
          <cell r="AC4358" t="str">
            <v>A1 C0 X0</v>
          </cell>
          <cell r="AE4358">
            <v>2</v>
          </cell>
          <cell r="AF4358" t="str">
            <v>2</v>
          </cell>
          <cell r="AG4358">
            <v>41213</v>
          </cell>
          <cell r="AH4358">
            <v>350000</v>
          </cell>
        </row>
        <row r="4359">
          <cell r="A4359" t="str">
            <v>CD00480</v>
          </cell>
          <cell r="B4359">
            <v>5310</v>
          </cell>
          <cell r="D4359" t="str">
            <v>Axio Power 2 MW PV Winchendon MA la</v>
          </cell>
          <cell r="E4359" t="str">
            <v>P_Electric Distribution Line MA</v>
          </cell>
          <cell r="G4359" t="str">
            <v>49</v>
          </cell>
          <cell r="H4359" t="str">
            <v>NONE</v>
          </cell>
          <cell r="I4359" t="str">
            <v>CLEARY, JAMES</v>
          </cell>
          <cell r="J4359" t="str">
            <v>Statutory/Regulatory</v>
          </cell>
          <cell r="K4359" t="str">
            <v>D_Non-REP LINE OTHER</v>
          </cell>
          <cell r="L4359" t="str">
            <v>Distributed Generation</v>
          </cell>
          <cell r="M4359" t="str">
            <v>Specific</v>
          </cell>
          <cell r="O4359" t="str">
            <v>cancelled</v>
          </cell>
          <cell r="P4359">
            <v>17371</v>
          </cell>
          <cell r="Q4359" t="str">
            <v>CD0480</v>
          </cell>
          <cell r="R4359">
            <v>40814</v>
          </cell>
          <cell r="S4359" t="str">
            <v>pwrbtch</v>
          </cell>
          <cell r="U4359" t="str">
            <v>3 phase line extension for 2 MW PV system at 653 River Rd Wichendon, MA_x000D_
Distributed Generation - to be paid 100% by customer</v>
          </cell>
          <cell r="V4359" t="str">
            <v xml:space="preserve">  </v>
          </cell>
          <cell r="W4359" t="str">
            <v xml:space="preserve">  </v>
          </cell>
          <cell r="X4359" t="str">
            <v>Div Ops-NE Electric</v>
          </cell>
          <cell r="Y4359" t="str">
            <v>75005310E</v>
          </cell>
          <cell r="Z4359" t="str">
            <v>MAE1000 - MA Electric Distribution PC</v>
          </cell>
          <cell r="AA4359" t="str">
            <v>NONE</v>
          </cell>
          <cell r="AB4359" t="str">
            <v>MASS PLANT - MA 5310 - MAE1000</v>
          </cell>
          <cell r="AE4359">
            <v>2</v>
          </cell>
          <cell r="AF4359" t="str">
            <v>2</v>
          </cell>
          <cell r="AG4359">
            <v>41213</v>
          </cell>
          <cell r="AH4359">
            <v>20000</v>
          </cell>
          <cell r="AK4359">
            <v>41100</v>
          </cell>
        </row>
        <row r="4360">
          <cell r="A4360" t="str">
            <v>CD00481</v>
          </cell>
          <cell r="B4360">
            <v>5310</v>
          </cell>
          <cell r="D4360" t="str">
            <v>Worcester UMASS Medical Center DG i</v>
          </cell>
          <cell r="E4360" t="str">
            <v>P_Electric Distribution Line MA</v>
          </cell>
          <cell r="G4360" t="str">
            <v>49</v>
          </cell>
          <cell r="H4360" t="str">
            <v>NONE</v>
          </cell>
          <cell r="I4360" t="str">
            <v>MOKEY, MICHAEL</v>
          </cell>
          <cell r="J4360" t="str">
            <v>Statutory/Regulatory</v>
          </cell>
          <cell r="K4360" t="str">
            <v>D_Non-REP LINE OTHER</v>
          </cell>
          <cell r="L4360" t="str">
            <v>Distributed Generation</v>
          </cell>
          <cell r="M4360" t="str">
            <v>Specific</v>
          </cell>
          <cell r="O4360" t="str">
            <v>Closed</v>
          </cell>
          <cell r="P4360">
            <v>17424</v>
          </cell>
          <cell r="Q4360" t="str">
            <v>CD0481</v>
          </cell>
          <cell r="R4360">
            <v>40816</v>
          </cell>
          <cell r="S4360" t="str">
            <v>pwrbtch</v>
          </cell>
          <cell r="U4360" t="str">
            <v>Modifications to the HT-24 13.8kV distribution supply line to accodomate UMASS Medical Center interconnection Project</v>
          </cell>
          <cell r="V4360" t="str">
            <v xml:space="preserve">  </v>
          </cell>
          <cell r="W4360" t="str">
            <v xml:space="preserve">  </v>
          </cell>
          <cell r="X4360" t="str">
            <v>Div Ops-NE Electric</v>
          </cell>
          <cell r="Y4360" t="str">
            <v>75005310E</v>
          </cell>
          <cell r="Z4360" t="str">
            <v>MAE1000 - MA Electric Distribution PC</v>
          </cell>
          <cell r="AA4360" t="str">
            <v>NONE</v>
          </cell>
          <cell r="AB4360" t="str">
            <v>MASS PLANT - MA 5310 - MAE1000</v>
          </cell>
          <cell r="AE4360">
            <v>2</v>
          </cell>
          <cell r="AF4360" t="str">
            <v>2</v>
          </cell>
          <cell r="AG4360">
            <v>41213</v>
          </cell>
          <cell r="AH4360">
            <v>43690</v>
          </cell>
          <cell r="AI4360">
            <v>1</v>
          </cell>
          <cell r="AJ4360">
            <v>1</v>
          </cell>
          <cell r="AK4360">
            <v>1</v>
          </cell>
          <cell r="AL4360">
            <v>0</v>
          </cell>
          <cell r="AM4360">
            <v>1</v>
          </cell>
          <cell r="AN4360">
            <v>1</v>
          </cell>
        </row>
        <row r="4361">
          <cell r="A4361" t="str">
            <v>CD00483</v>
          </cell>
          <cell r="B4361">
            <v>5310</v>
          </cell>
          <cell r="D4361" t="str">
            <v>E Winchendon sub regulator controls</v>
          </cell>
          <cell r="E4361" t="str">
            <v>P_Electric Distribution Sub MA</v>
          </cell>
          <cell r="G4361" t="str">
            <v>49</v>
          </cell>
          <cell r="H4361" t="str">
            <v>NONE</v>
          </cell>
          <cell r="I4361" t="str">
            <v>CLEARY, JAMES</v>
          </cell>
          <cell r="J4361" t="str">
            <v>Statutory/Regulatory</v>
          </cell>
          <cell r="K4361" t="str">
            <v>D_Non-REP SUB OTHER</v>
          </cell>
          <cell r="L4361" t="str">
            <v>Distributed Generation</v>
          </cell>
          <cell r="M4361" t="str">
            <v>Specific</v>
          </cell>
          <cell r="O4361" t="str">
            <v>open</v>
          </cell>
          <cell r="P4361">
            <v>17373</v>
          </cell>
          <cell r="Q4361" t="str">
            <v>CD0483</v>
          </cell>
          <cell r="R4361">
            <v>40820</v>
          </cell>
          <cell r="S4361" t="str">
            <v>pwrbtch</v>
          </cell>
          <cell r="U4361" t="str">
            <v>replace regulator controls on the E Winchendon 612W1 AND 612W3 feeders. This is needed to accomodate reverse power flows back onto the 13 kV bus  due to 2 MW of generation being added onto the 612W1 feeder.  During light loads reverse</v>
          </cell>
          <cell r="V4361" t="str">
            <v xml:space="preserve">  </v>
          </cell>
          <cell r="W4361" t="str">
            <v xml:space="preserve">  </v>
          </cell>
          <cell r="X4361" t="str">
            <v>Div Ops-NE Electric</v>
          </cell>
          <cell r="Y4361" t="str">
            <v>75005310E</v>
          </cell>
          <cell r="Z4361" t="str">
            <v>MAE1000 - MA Electric Distribution PC</v>
          </cell>
          <cell r="AA4361" t="str">
            <v>NONE</v>
          </cell>
          <cell r="AB4361" t="str">
            <v>SUB #612 EAST WINCHENDON, WINCHENDO</v>
          </cell>
          <cell r="AC4361" t="str">
            <v>A0 C0 X0</v>
          </cell>
          <cell r="AE4361">
            <v>2</v>
          </cell>
          <cell r="AF4361" t="str">
            <v>2</v>
          </cell>
          <cell r="AG4361">
            <v>41213</v>
          </cell>
          <cell r="AH4361">
            <v>20000</v>
          </cell>
        </row>
        <row r="4362">
          <cell r="A4362" t="str">
            <v>CD00490</v>
          </cell>
          <cell r="B4362">
            <v>5310</v>
          </cell>
          <cell r="C4362" t="str">
            <v>Massachusetts - West</v>
          </cell>
          <cell r="D4362" t="str">
            <v>Hoosac Tunnel Fan Line -Florida, MA</v>
          </cell>
          <cell r="E4362" t="str">
            <v>P_Electric Distribution Line MA</v>
          </cell>
          <cell r="G4362" t="str">
            <v>49</v>
          </cell>
          <cell r="H4362" t="str">
            <v>16</v>
          </cell>
          <cell r="I4362" t="str">
            <v>HALL, TIMOTHY</v>
          </cell>
          <cell r="J4362" t="str">
            <v>Statutory/Regulatory</v>
          </cell>
          <cell r="K4362" t="str">
            <v>D_Non-REP LINE OTHER</v>
          </cell>
          <cell r="L4362" t="str">
            <v>New Business - Commercial</v>
          </cell>
          <cell r="M4362" t="str">
            <v>Specific</v>
          </cell>
          <cell r="O4362" t="str">
            <v>open</v>
          </cell>
          <cell r="P4362">
            <v>17475</v>
          </cell>
          <cell r="Q4362" t="str">
            <v>CD0490</v>
          </cell>
          <cell r="R4362">
            <v>40827</v>
          </cell>
          <cell r="S4362" t="str">
            <v>pwrbtch</v>
          </cell>
          <cell r="U4362" t="str">
            <v>Build new pole line and remove existing pole line to replace existing deteriorated service to the Hoosac Tunnel ventilaltion system.  This request is for Engineering &amp; Design costs only.</v>
          </cell>
          <cell r="V4362" t="str">
            <v xml:space="preserve">  </v>
          </cell>
          <cell r="W4362" t="str">
            <v xml:space="preserve">  </v>
          </cell>
          <cell r="X4362" t="str">
            <v>Div Ops-NE Electric</v>
          </cell>
          <cell r="Y4362" t="str">
            <v>75005310E</v>
          </cell>
          <cell r="Z4362" t="str">
            <v>MAE1000 - MA Electric Distribution PC</v>
          </cell>
          <cell r="AA4362" t="str">
            <v>NONE</v>
          </cell>
          <cell r="AB4362" t="str">
            <v>MASS PLANT - MA 5310 - MAE1000</v>
          </cell>
          <cell r="AC4362" t="str">
            <v>A1 C0 X0</v>
          </cell>
          <cell r="AE4362">
            <v>2</v>
          </cell>
          <cell r="AF4362" t="str">
            <v>2</v>
          </cell>
          <cell r="AG4362">
            <v>41213</v>
          </cell>
          <cell r="AH4362">
            <v>427000</v>
          </cell>
        </row>
        <row r="4363">
          <cell r="A4363" t="str">
            <v>CD00495</v>
          </cell>
          <cell r="B4363">
            <v>5310</v>
          </cell>
          <cell r="D4363" t="str">
            <v>EMS add-Foxboro 2 MA</v>
          </cell>
          <cell r="E4363" t="str">
            <v>P_Electric Distribution Sub MA</v>
          </cell>
          <cell r="G4363" t="str">
            <v>41</v>
          </cell>
          <cell r="H4363" t="str">
            <v>15</v>
          </cell>
          <cell r="I4363" t="str">
            <v>DUARTE,EILEEN</v>
          </cell>
          <cell r="J4363" t="str">
            <v>System Capacity &amp; Performance</v>
          </cell>
          <cell r="K4363" t="str">
            <v>D_Non-REP SUB OTHER</v>
          </cell>
          <cell r="L4363" t="str">
            <v>Reliability - Dist</v>
          </cell>
          <cell r="M4363" t="str">
            <v>Specific</v>
          </cell>
          <cell r="O4363" t="str">
            <v>open</v>
          </cell>
          <cell r="P4363">
            <v>17310</v>
          </cell>
          <cell r="Q4363" t="str">
            <v>CD0495</v>
          </cell>
          <cell r="R4363">
            <v>40831</v>
          </cell>
          <cell r="S4363" t="str">
            <v>pwrbtch</v>
          </cell>
          <cell r="U4363" t="str">
            <v>As part of the RTU program to Install/expand RTU at the Foxboro 2 Sub to gain status and control of existing assets at the substation</v>
          </cell>
          <cell r="V4363" t="str">
            <v xml:space="preserve">  </v>
          </cell>
          <cell r="W4363" t="str">
            <v xml:space="preserve">  </v>
          </cell>
          <cell r="X4363" t="str">
            <v>Div Ops-NE Electric</v>
          </cell>
          <cell r="Y4363" t="str">
            <v>75005310E</v>
          </cell>
          <cell r="Z4363" t="str">
            <v>MAE1000 - MA Electric Distribution PC</v>
          </cell>
          <cell r="AA4363" t="str">
            <v>NONE</v>
          </cell>
          <cell r="AB4363" t="str">
            <v>SUB #3432 FOXBOROUGH #2 - ELM STREE</v>
          </cell>
          <cell r="AC4363" t="str">
            <v>A2 C0 X0</v>
          </cell>
          <cell r="AE4363">
            <v>4</v>
          </cell>
          <cell r="AF4363" t="str">
            <v>4</v>
          </cell>
          <cell r="AG4363">
            <v>41661</v>
          </cell>
          <cell r="AH4363">
            <v>370284</v>
          </cell>
        </row>
        <row r="4364">
          <cell r="A4364" t="str">
            <v>CD00496</v>
          </cell>
          <cell r="B4364">
            <v>5310</v>
          </cell>
          <cell r="D4364" t="str">
            <v>EMS add-Plainville MA</v>
          </cell>
          <cell r="E4364" t="str">
            <v>P_Electric Distribution Sub MA</v>
          </cell>
          <cell r="G4364" t="str">
            <v>34</v>
          </cell>
          <cell r="H4364" t="str">
            <v>15</v>
          </cell>
          <cell r="I4364" t="str">
            <v>ALEXANDER, THOMAS</v>
          </cell>
          <cell r="J4364" t="str">
            <v>System Capacity &amp; Performance</v>
          </cell>
          <cell r="K4364" t="str">
            <v>D_Non-REP SUB OTHER</v>
          </cell>
          <cell r="L4364" t="str">
            <v>Reliability - Dist</v>
          </cell>
          <cell r="M4364" t="str">
            <v>Specific</v>
          </cell>
          <cell r="N4364" t="str">
            <v>EMS Expansion</v>
          </cell>
          <cell r="O4364" t="str">
            <v>open</v>
          </cell>
          <cell r="P4364">
            <v>17309</v>
          </cell>
          <cell r="Q4364" t="str">
            <v>CD0496</v>
          </cell>
          <cell r="R4364">
            <v>40832</v>
          </cell>
          <cell r="S4364" t="str">
            <v>pwrbtch</v>
          </cell>
          <cell r="U4364" t="str">
            <v>As part of the RTU program to Install/expand RTU at the Plainville Sub to gain status and control of existing assets at the substation</v>
          </cell>
          <cell r="V4364" t="str">
            <v xml:space="preserve">  </v>
          </cell>
          <cell r="W4364" t="str">
            <v xml:space="preserve">  </v>
          </cell>
          <cell r="X4364" t="str">
            <v>Div Ops-NE Electric</v>
          </cell>
          <cell r="Y4364" t="str">
            <v>75005310E</v>
          </cell>
          <cell r="Z4364" t="str">
            <v>MAE1000 - MA Electric Distribution PC</v>
          </cell>
          <cell r="AA4364" t="str">
            <v>NONE</v>
          </cell>
          <cell r="AB4364" t="str">
            <v>SUB #3451 PLAINVILLE, PLAINVILLE</v>
          </cell>
          <cell r="AC4364" t="str">
            <v>A1 C0 X0</v>
          </cell>
          <cell r="AE4364">
            <v>4</v>
          </cell>
          <cell r="AF4364" t="str">
            <v>4</v>
          </cell>
          <cell r="AG4364">
            <v>41676</v>
          </cell>
          <cell r="AH4364">
            <v>350808</v>
          </cell>
        </row>
        <row r="4365">
          <cell r="A4365" t="str">
            <v>CD00497</v>
          </cell>
          <cell r="B4365">
            <v>5310</v>
          </cell>
          <cell r="D4365" t="str">
            <v>Ames Shovel Apts - Easton, MA</v>
          </cell>
          <cell r="E4365" t="str">
            <v>P_Electric Distribution Line MA</v>
          </cell>
          <cell r="G4365" t="str">
            <v>49</v>
          </cell>
          <cell r="H4365" t="str">
            <v>15</v>
          </cell>
          <cell r="I4365" t="str">
            <v>MOKEY, MICHAEL</v>
          </cell>
          <cell r="J4365" t="str">
            <v>Statutory/Regulatory</v>
          </cell>
          <cell r="K4365" t="str">
            <v>D_Non-REP LINE OTHER</v>
          </cell>
          <cell r="L4365" t="str">
            <v>New Business - Residential</v>
          </cell>
          <cell r="M4365" t="str">
            <v>Specific</v>
          </cell>
          <cell r="O4365" t="str">
            <v>open</v>
          </cell>
          <cell r="P4365">
            <v>17489</v>
          </cell>
          <cell r="Q4365" t="str">
            <v>CD0497</v>
          </cell>
          <cell r="R4365">
            <v>40834</v>
          </cell>
          <cell r="S4365" t="str">
            <v>pwrbtch</v>
          </cell>
          <cell r="U4365" t="str">
            <v>Demolishing all the existing electrical services and placing new underground services for 7 apartment buildings._x000D_
# of Transformers: 4 = $44,000_x000D_
KVA size: 150 kva_x000D_
Primary footage total: 400 = $70,000</v>
          </cell>
          <cell r="V4365" t="str">
            <v>Re-Sanction from $15K to $200K from Julie Spaziano. Document attached. Details on the justification and scope tab.</v>
          </cell>
          <cell r="W4365" t="str">
            <v xml:space="preserve">  </v>
          </cell>
          <cell r="X4365" t="str">
            <v>Div Ops-NE Electric</v>
          </cell>
          <cell r="Y4365" t="str">
            <v>75005310E</v>
          </cell>
          <cell r="Z4365" t="str">
            <v>MAE1000 - MA Electric Distribution PC</v>
          </cell>
          <cell r="AA4365" t="str">
            <v>NONE</v>
          </cell>
          <cell r="AB4365" t="str">
            <v>MASS PLANT - MA 5310 - MAE1000</v>
          </cell>
          <cell r="AC4365" t="str">
            <v>A0 C2 X0</v>
          </cell>
          <cell r="AE4365">
            <v>3</v>
          </cell>
          <cell r="AF4365" t="str">
            <v>3</v>
          </cell>
          <cell r="AG4365">
            <v>41487</v>
          </cell>
          <cell r="AH4365">
            <v>200000</v>
          </cell>
        </row>
        <row r="4366">
          <cell r="A4366" t="str">
            <v>CD00498</v>
          </cell>
          <cell r="B4366">
            <v>5310</v>
          </cell>
          <cell r="D4366" t="str">
            <v>Lightolier Wind Turbine, Airport Rd</v>
          </cell>
          <cell r="E4366" t="str">
            <v>P_Electric Distribution Line MA</v>
          </cell>
          <cell r="G4366" t="str">
            <v>49</v>
          </cell>
          <cell r="H4366" t="str">
            <v>15</v>
          </cell>
          <cell r="I4366" t="str">
            <v>MOKEY, MICHAEL</v>
          </cell>
          <cell r="J4366" t="str">
            <v>Statutory/Regulatory</v>
          </cell>
          <cell r="K4366" t="str">
            <v>D_Non-REP LINE OTHER</v>
          </cell>
          <cell r="L4366" t="str">
            <v>New Business - Commercial</v>
          </cell>
          <cell r="M4366" t="str">
            <v>Specific</v>
          </cell>
          <cell r="O4366" t="str">
            <v>open</v>
          </cell>
          <cell r="P4366">
            <v>17444</v>
          </cell>
          <cell r="Q4366" t="str">
            <v>CD0498</v>
          </cell>
          <cell r="R4366">
            <v>40837</v>
          </cell>
          <cell r="S4366" t="str">
            <v>pwrbtch</v>
          </cell>
          <cell r="U4366" t="str">
            <v>5 Pole Extension to interconnect 2.0 MW wind turbine generator.</v>
          </cell>
          <cell r="V4366" t="str">
            <v xml:space="preserve">  </v>
          </cell>
          <cell r="W4366" t="str">
            <v xml:space="preserve">  </v>
          </cell>
          <cell r="X4366" t="str">
            <v>Div Ops-NE Electric</v>
          </cell>
          <cell r="Y4366" t="str">
            <v>75005310E</v>
          </cell>
          <cell r="Z4366" t="str">
            <v>MAE1000 - MA Electric Distribution PC</v>
          </cell>
          <cell r="AA4366" t="str">
            <v>NONE</v>
          </cell>
          <cell r="AB4366" t="str">
            <v>MASS PLANT - MA 5310 - MAE1000</v>
          </cell>
          <cell r="AC4366" t="str">
            <v>A1 C0 X0</v>
          </cell>
          <cell r="AE4366">
            <v>2</v>
          </cell>
          <cell r="AF4366" t="str">
            <v>2</v>
          </cell>
          <cell r="AG4366">
            <v>41213</v>
          </cell>
          <cell r="AH4366">
            <v>126500</v>
          </cell>
        </row>
        <row r="4367">
          <cell r="A4367" t="str">
            <v>CD00500</v>
          </cell>
          <cell r="B4367">
            <v>5310</v>
          </cell>
          <cell r="D4367" t="str">
            <v>Bancroft St. T2 transformer replace</v>
          </cell>
          <cell r="E4367" t="str">
            <v>P_Electric Distribution Sub MA</v>
          </cell>
          <cell r="G4367" t="str">
            <v>49</v>
          </cell>
          <cell r="H4367" t="str">
            <v>&lt;Select a value&gt;</v>
          </cell>
          <cell r="I4367" t="str">
            <v>PARENTEAU, STEVE</v>
          </cell>
          <cell r="J4367" t="str">
            <v>Damage/Failure</v>
          </cell>
          <cell r="K4367" t="str">
            <v>D_Non-REP SUB OTHER</v>
          </cell>
          <cell r="L4367" t="str">
            <v>Damage/Failure</v>
          </cell>
          <cell r="M4367" t="str">
            <v>Specific</v>
          </cell>
          <cell r="O4367" t="str">
            <v>open</v>
          </cell>
          <cell r="P4367">
            <v>17490</v>
          </cell>
          <cell r="Q4367" t="str">
            <v>CD0500</v>
          </cell>
          <cell r="R4367">
            <v>40837</v>
          </cell>
          <cell r="S4367" t="str">
            <v>pwrbtch</v>
          </cell>
          <cell r="U4367" t="str">
            <v>This project will provide for the replacement of a failed transformer at Bancroft St. in Worcester, MA. (T2).  A system spare will be utilized</v>
          </cell>
          <cell r="V4367" t="str">
            <v xml:space="preserve">  </v>
          </cell>
          <cell r="W4367" t="str">
            <v xml:space="preserve">  </v>
          </cell>
          <cell r="X4367" t="str">
            <v>Div Ops-NE Electric</v>
          </cell>
          <cell r="Y4367" t="str">
            <v>75005310E</v>
          </cell>
          <cell r="Z4367" t="str">
            <v>MAE1000 - MA Electric Distribution PC</v>
          </cell>
          <cell r="AA4367" t="str">
            <v>15-Oct-13</v>
          </cell>
          <cell r="AB4367" t="str">
            <v>SUB #3 BANCROFT ST, WORCESTER</v>
          </cell>
          <cell r="AC4367" t="str">
            <v>A1 C1 X0</v>
          </cell>
          <cell r="AE4367">
            <v>4</v>
          </cell>
          <cell r="AF4367" t="str">
            <v>4</v>
          </cell>
          <cell r="AG4367">
            <v>41380</v>
          </cell>
          <cell r="AH4367">
            <v>887000</v>
          </cell>
        </row>
        <row r="4368">
          <cell r="A4368" t="str">
            <v>CD00509</v>
          </cell>
          <cell r="B4368">
            <v>5310</v>
          </cell>
          <cell r="C4368" t="str">
            <v>Distribution - NE North</v>
          </cell>
          <cell r="D4368" t="str">
            <v>Perry St #3 - Replace Swgr #2 with</v>
          </cell>
          <cell r="E4368" t="str">
            <v>P_Electric Distribution Line MA</v>
          </cell>
          <cell r="G4368" t="str">
            <v>49</v>
          </cell>
          <cell r="H4368" t="str">
            <v>NONE</v>
          </cell>
          <cell r="I4368" t="str">
            <v>PATTERSON, JAMES</v>
          </cell>
          <cell r="J4368" t="str">
            <v>Damage/Failure</v>
          </cell>
          <cell r="K4368" t="str">
            <v>D_Non-REP LINE OTHER</v>
          </cell>
          <cell r="L4368" t="str">
            <v>Damage/Failure</v>
          </cell>
          <cell r="M4368" t="str">
            <v>Specific</v>
          </cell>
          <cell r="O4368" t="str">
            <v>open</v>
          </cell>
          <cell r="P4368">
            <v>17506</v>
          </cell>
          <cell r="Q4368" t="str">
            <v>CD0509</v>
          </cell>
          <cell r="R4368">
            <v>40844</v>
          </cell>
          <cell r="S4368" t="str">
            <v>pwrbtch</v>
          </cell>
          <cell r="U4368" t="str">
            <v>Replace failed non-standard 5 way 15kV Vista switchgear with three padmount reclosers and two PMH-10 switchgears.</v>
          </cell>
          <cell r="V4368" t="str">
            <v xml:space="preserve">  </v>
          </cell>
          <cell r="W4368" t="str">
            <v xml:space="preserve">  </v>
          </cell>
          <cell r="X4368" t="str">
            <v>Div Ops-NE Electric</v>
          </cell>
          <cell r="Y4368" t="str">
            <v>75005310E</v>
          </cell>
          <cell r="Z4368" t="str">
            <v>MAE1000 - MA Electric Distribution PC</v>
          </cell>
          <cell r="AA4368" t="str">
            <v>NONE</v>
          </cell>
          <cell r="AB4368" t="str">
            <v>SUB #3 PERRY STREET, LOWELL</v>
          </cell>
          <cell r="AC4368" t="str">
            <v>A1 C0 X0</v>
          </cell>
          <cell r="AE4368">
            <v>2</v>
          </cell>
          <cell r="AF4368" t="str">
            <v>2</v>
          </cell>
          <cell r="AG4368">
            <v>41213</v>
          </cell>
          <cell r="AH4368">
            <v>500000</v>
          </cell>
        </row>
        <row r="4369">
          <cell r="A4369" t="str">
            <v>CD00513</v>
          </cell>
          <cell r="B4369">
            <v>5310</v>
          </cell>
          <cell r="D4369" t="str">
            <v>DOT-MHD#606509 Rte 2 over Hartwell</v>
          </cell>
          <cell r="E4369" t="str">
            <v>P_Electric Distribution Line MA</v>
          </cell>
          <cell r="G4369" t="str">
            <v>49</v>
          </cell>
          <cell r="H4369" t="str">
            <v>15</v>
          </cell>
          <cell r="I4369" t="str">
            <v>KERN, WILLIAM</v>
          </cell>
          <cell r="J4369" t="str">
            <v>Statutory/Regulatory</v>
          </cell>
          <cell r="K4369" t="str">
            <v>D_Non-REP LINE OTHER</v>
          </cell>
          <cell r="L4369" t="str">
            <v>Public Requirements</v>
          </cell>
          <cell r="M4369" t="str">
            <v>Specific</v>
          </cell>
          <cell r="O4369" t="str">
            <v>open</v>
          </cell>
          <cell r="P4369">
            <v>17695</v>
          </cell>
          <cell r="Q4369" t="str">
            <v>CD0513</v>
          </cell>
          <cell r="R4369">
            <v>40857</v>
          </cell>
          <cell r="S4369" t="str">
            <v>pwrbtch</v>
          </cell>
          <cell r="U4369" t="str">
            <v>Plans call for replacing a concrete culvert with a new single span bridge which will effect our current pole location.</v>
          </cell>
          <cell r="V4369" t="str">
            <v xml:space="preserve">  </v>
          </cell>
          <cell r="W4369" t="str">
            <v xml:space="preserve">  </v>
          </cell>
          <cell r="X4369" t="str">
            <v>Div Ops-NE Electric</v>
          </cell>
          <cell r="Y4369" t="str">
            <v>75005310E</v>
          </cell>
          <cell r="Z4369" t="str">
            <v>MAE1000 - MA Electric Distribution PC</v>
          </cell>
          <cell r="AA4369" t="str">
            <v>NONE</v>
          </cell>
          <cell r="AB4369" t="str">
            <v>MASS PLANT - MA 5310 - MAE1000</v>
          </cell>
          <cell r="AC4369" t="str">
            <v>A3 C2 X2</v>
          </cell>
          <cell r="AE4369">
            <v>2</v>
          </cell>
          <cell r="AF4369" t="str">
            <v>2</v>
          </cell>
          <cell r="AG4369">
            <v>41213</v>
          </cell>
          <cell r="AH4369">
            <v>16500</v>
          </cell>
        </row>
        <row r="4370">
          <cell r="A4370" t="str">
            <v>CD00515</v>
          </cell>
          <cell r="B4370">
            <v>5310</v>
          </cell>
          <cell r="D4370" t="str">
            <v>Walmart Upgrade, Otis St, Northboro</v>
          </cell>
          <cell r="E4370" t="str">
            <v>P_Electric Distribution Line MA</v>
          </cell>
          <cell r="G4370" t="str">
            <v>49</v>
          </cell>
          <cell r="H4370" t="str">
            <v>15</v>
          </cell>
          <cell r="I4370" t="str">
            <v>MOKEY, MICHAEL</v>
          </cell>
          <cell r="J4370" t="str">
            <v>Statutory/Regulatory</v>
          </cell>
          <cell r="K4370" t="str">
            <v>D_Non-REP LINE OTHER</v>
          </cell>
          <cell r="L4370" t="str">
            <v>New Business - Commercial</v>
          </cell>
          <cell r="M4370" t="str">
            <v>Specific</v>
          </cell>
          <cell r="O4370" t="str">
            <v>open</v>
          </cell>
          <cell r="P4370">
            <v>17618</v>
          </cell>
          <cell r="Q4370" t="str">
            <v>CD0515</v>
          </cell>
          <cell r="R4370">
            <v>40858</v>
          </cell>
          <cell r="S4370" t="str">
            <v>pwrbtch</v>
          </cell>
          <cell r="U4370" t="str">
            <v>Relocate existing pole line and service to new service location to feed expanded Walmart facility at 200 Otis St, Northborough, MA.  _x000D_
Install 2 poles, two sections of OH 3 phase construction, recloser , three disconnects and miscella</v>
          </cell>
          <cell r="V4370" t="str">
            <v xml:space="preserve">  </v>
          </cell>
          <cell r="W4370" t="str">
            <v xml:space="preserve">  </v>
          </cell>
          <cell r="X4370" t="str">
            <v>Div Ops-NE Electric</v>
          </cell>
          <cell r="Y4370" t="str">
            <v>75005310E</v>
          </cell>
          <cell r="Z4370" t="str">
            <v>MAE1000 - MA Electric Distribution PC</v>
          </cell>
          <cell r="AA4370" t="str">
            <v>NONE</v>
          </cell>
          <cell r="AB4370" t="str">
            <v>SUB #312 WESTBORO - WATER ST, WESTB</v>
          </cell>
          <cell r="AC4370" t="str">
            <v>A0 C1 X0</v>
          </cell>
          <cell r="AE4370">
            <v>2</v>
          </cell>
          <cell r="AF4370" t="str">
            <v>2</v>
          </cell>
          <cell r="AG4370">
            <v>41213</v>
          </cell>
          <cell r="AH4370">
            <v>103700</v>
          </cell>
        </row>
        <row r="4371">
          <cell r="A4371" t="str">
            <v>CD00520</v>
          </cell>
          <cell r="B4371">
            <v>5310</v>
          </cell>
          <cell r="C4371" t="str">
            <v>Massachusetts - West</v>
          </cell>
          <cell r="D4371" t="str">
            <v>DOT-MHD#604242 Kennedy Rd over Robe</v>
          </cell>
          <cell r="E4371" t="str">
            <v>P_Electric Distribution Line MA</v>
          </cell>
          <cell r="G4371" t="str">
            <v>49</v>
          </cell>
          <cell r="H4371" t="str">
            <v>NONE</v>
          </cell>
          <cell r="I4371" t="str">
            <v>KERN, WILLIAM</v>
          </cell>
          <cell r="J4371" t="str">
            <v>Statutory/Regulatory</v>
          </cell>
          <cell r="K4371" t="str">
            <v>D_Non-REP LINE OTHER</v>
          </cell>
          <cell r="L4371" t="str">
            <v>Public Requirements</v>
          </cell>
          <cell r="M4371" t="str">
            <v>Specific</v>
          </cell>
          <cell r="O4371" t="str">
            <v>cancelled</v>
          </cell>
          <cell r="P4371">
            <v>17616</v>
          </cell>
          <cell r="Q4371" t="str">
            <v>CD0520</v>
          </cell>
          <cell r="R4371">
            <v>40864</v>
          </cell>
          <cell r="S4371" t="str">
            <v>pwrbtch</v>
          </cell>
          <cell r="U4371" t="str">
            <v>DOT request to relocate pole 42 to opposite side of road on North side of Bridge.</v>
          </cell>
          <cell r="V4371" t="str">
            <v xml:space="preserve">  </v>
          </cell>
          <cell r="W4371" t="str">
            <v xml:space="preserve">  </v>
          </cell>
          <cell r="X4371" t="str">
            <v>Div Ops-NE Electric</v>
          </cell>
          <cell r="Y4371" t="str">
            <v>75005310E</v>
          </cell>
          <cell r="Z4371" t="str">
            <v>MAE1000 - MA Electric Distribution PC</v>
          </cell>
          <cell r="AA4371" t="str">
            <v>NONE</v>
          </cell>
          <cell r="AB4371" t="str">
            <v>MASS PLANT - MA 5310 - MAE1000</v>
          </cell>
          <cell r="AE4371">
            <v>2</v>
          </cell>
          <cell r="AF4371" t="str">
            <v>2</v>
          </cell>
          <cell r="AG4371">
            <v>41213</v>
          </cell>
          <cell r="AH4371">
            <v>11000</v>
          </cell>
          <cell r="AK4371">
            <v>41050</v>
          </cell>
        </row>
        <row r="4372">
          <cell r="A4372" t="str">
            <v>CD00521</v>
          </cell>
          <cell r="B4372">
            <v>5310</v>
          </cell>
          <cell r="C4372" t="str">
            <v>Massachusetts - West</v>
          </cell>
          <cell r="D4372" t="str">
            <v>DOT-MHD#606606 Emergency Repair and</v>
          </cell>
          <cell r="E4372" t="str">
            <v>P_Electric Distribution Line MA</v>
          </cell>
          <cell r="G4372" t="str">
            <v>49</v>
          </cell>
          <cell r="H4372" t="str">
            <v>14</v>
          </cell>
          <cell r="I4372" t="str">
            <v>KERN, WILLIAM</v>
          </cell>
          <cell r="J4372" t="str">
            <v>Statutory/Regulatory</v>
          </cell>
          <cell r="K4372" t="str">
            <v>D_Non-REP LINE OTHER</v>
          </cell>
          <cell r="L4372" t="str">
            <v>Public Requirements</v>
          </cell>
          <cell r="M4372" t="str">
            <v>Specific</v>
          </cell>
          <cell r="O4372" t="str">
            <v>cancelled</v>
          </cell>
          <cell r="P4372">
            <v>17694</v>
          </cell>
          <cell r="Q4372" t="str">
            <v>CD0521</v>
          </cell>
          <cell r="R4372">
            <v>40864</v>
          </cell>
          <cell r="S4372" t="str">
            <v>pwrbtch</v>
          </cell>
          <cell r="U4372" t="str">
            <v>Emergency repair of retaining walls along Rte 2 corridor which effects our current pole location.</v>
          </cell>
          <cell r="V4372" t="str">
            <v xml:space="preserve">  </v>
          </cell>
          <cell r="W4372" t="str">
            <v xml:space="preserve">  </v>
          </cell>
          <cell r="X4372" t="str">
            <v>Div Ops-NE Electric</v>
          </cell>
          <cell r="Y4372" t="str">
            <v>75005310E</v>
          </cell>
          <cell r="Z4372" t="str">
            <v>MAE1000 - MA Electric Distribution PC</v>
          </cell>
          <cell r="AA4372" t="str">
            <v>NONE</v>
          </cell>
          <cell r="AB4372" t="str">
            <v>MASS PLANT - MA 5310 - MAE1000</v>
          </cell>
          <cell r="AE4372">
            <v>2</v>
          </cell>
          <cell r="AF4372" t="str">
            <v>2</v>
          </cell>
          <cell r="AG4372">
            <v>41213</v>
          </cell>
          <cell r="AH4372">
            <v>16500</v>
          </cell>
          <cell r="AK4372">
            <v>41052</v>
          </cell>
        </row>
        <row r="4373">
          <cell r="A4373" t="str">
            <v>CD00535</v>
          </cell>
          <cell r="B4373">
            <v>5310</v>
          </cell>
          <cell r="D4373" t="str">
            <v>Lightower Sprint Project Phase 2</v>
          </cell>
          <cell r="E4373" t="str">
            <v>P_Electric Distribution Line MA</v>
          </cell>
          <cell r="F4373" t="str">
            <v>USSC-13-310</v>
          </cell>
          <cell r="G4373" t="str">
            <v>49</v>
          </cell>
          <cell r="H4373" t="str">
            <v>20</v>
          </cell>
          <cell r="I4373" t="str">
            <v>LOMBARDI, EDWARD</v>
          </cell>
          <cell r="J4373" t="str">
            <v>Statutory/Regulatory</v>
          </cell>
          <cell r="K4373" t="str">
            <v>D_Non-REP LINE OTHER</v>
          </cell>
          <cell r="L4373" t="str">
            <v>3rd Party Attachments</v>
          </cell>
          <cell r="M4373" t="str">
            <v>Specific</v>
          </cell>
          <cell r="O4373" t="str">
            <v>open</v>
          </cell>
          <cell r="P4373">
            <v>17507</v>
          </cell>
          <cell r="Q4373" t="str">
            <v>CD0535</v>
          </cell>
          <cell r="R4373">
            <v>40869</v>
          </cell>
          <cell r="S4373" t="str">
            <v>pwrbtch</v>
          </cell>
          <cell r="U4373" t="str">
            <v>This project is for the engineering and design for the Lightower Sprint Phase 2 build out. National Grid expects 100 applications (3500 poles) to be applied for from Lightower for various locations in Massachusetts. 100% of the engine</v>
          </cell>
          <cell r="V4373" t="str">
            <v xml:space="preserve">  </v>
          </cell>
          <cell r="W4373" t="str">
            <v xml:space="preserve">  </v>
          </cell>
          <cell r="X4373" t="str">
            <v>Div Ops-NE Electric</v>
          </cell>
          <cell r="Y4373" t="str">
            <v>75005310E</v>
          </cell>
          <cell r="Z4373" t="str">
            <v>MAE1000 - MA Electric Distribution PC</v>
          </cell>
          <cell r="AA4373" t="str">
            <v>NONE</v>
          </cell>
          <cell r="AB4373" t="str">
            <v xml:space="preserve">COMPANY 5310 LEVEL ELECT DIST </v>
          </cell>
          <cell r="AC4373" t="str">
            <v>A41 C87 X11</v>
          </cell>
          <cell r="AE4373">
            <v>3</v>
          </cell>
          <cell r="AF4373" t="str">
            <v>3</v>
          </cell>
          <cell r="AG4373">
            <v>41594</v>
          </cell>
          <cell r="AH4373">
            <v>2300000</v>
          </cell>
          <cell r="AI4373" t="str">
            <v>1.10</v>
          </cell>
          <cell r="AJ4373" t="str">
            <v>.90</v>
          </cell>
        </row>
        <row r="4374">
          <cell r="A4374" t="str">
            <v>CD00536</v>
          </cell>
          <cell r="B4374">
            <v>5310</v>
          </cell>
          <cell r="D4374" t="str">
            <v>West Stockbridge OH to UG</v>
          </cell>
          <cell r="E4374" t="str">
            <v>P_Electric Distribution Line MA</v>
          </cell>
          <cell r="G4374" t="str">
            <v>49</v>
          </cell>
          <cell r="H4374" t="str">
            <v>&lt;Select a value&gt;</v>
          </cell>
          <cell r="I4374" t="str">
            <v>LECH, PATRICK</v>
          </cell>
          <cell r="J4374" t="str">
            <v>Statutory/Regulatory</v>
          </cell>
          <cell r="K4374" t="str">
            <v>D_Non-REP LINE OTHER</v>
          </cell>
          <cell r="L4374" t="str">
            <v>New Business - Residential</v>
          </cell>
          <cell r="M4374" t="str">
            <v>Specific</v>
          </cell>
          <cell r="O4374" t="str">
            <v>open</v>
          </cell>
          <cell r="P4374">
            <v>17217</v>
          </cell>
          <cell r="Q4374" t="str">
            <v>CD0536</v>
          </cell>
          <cell r="R4374">
            <v>40871</v>
          </cell>
          <cell r="S4374" t="str">
            <v>pwrbtch</v>
          </cell>
          <cell r="U4374" t="str">
            <v>relocate OH wires UG at cities request.</v>
          </cell>
          <cell r="V4374" t="str">
            <v xml:space="preserve">  </v>
          </cell>
          <cell r="W4374" t="str">
            <v xml:space="preserve">  </v>
          </cell>
          <cell r="X4374" t="str">
            <v>Div Ops-NE Electric</v>
          </cell>
          <cell r="Y4374" t="str">
            <v>75005310E</v>
          </cell>
          <cell r="Z4374" t="str">
            <v>MAE1000 - MA Electric Distribution PC</v>
          </cell>
          <cell r="AA4374" t="str">
            <v>11-Sep-13</v>
          </cell>
          <cell r="AB4374" t="str">
            <v>MASS PLANT - MA 5310 - MAE1000</v>
          </cell>
          <cell r="AC4374" t="str">
            <v>A3 C0 X1</v>
          </cell>
          <cell r="AE4374">
            <v>2</v>
          </cell>
          <cell r="AF4374" t="str">
            <v>2</v>
          </cell>
          <cell r="AG4374">
            <v>41213</v>
          </cell>
          <cell r="AH4374">
            <v>10000</v>
          </cell>
        </row>
        <row r="4375">
          <cell r="A4375" t="str">
            <v>CD00554</v>
          </cell>
          <cell r="B4375">
            <v>5310</v>
          </cell>
          <cell r="D4375" t="str">
            <v>DOT#606110 Rte. 146 &amp; Boston,Sutton</v>
          </cell>
          <cell r="E4375" t="str">
            <v>P_Electric Distribution Line MA</v>
          </cell>
          <cell r="G4375" t="str">
            <v>49</v>
          </cell>
          <cell r="H4375" t="str">
            <v>15</v>
          </cell>
          <cell r="I4375" t="str">
            <v>KERN, WILLIAM</v>
          </cell>
          <cell r="J4375" t="str">
            <v>Statutory/Regulatory</v>
          </cell>
          <cell r="K4375" t="str">
            <v>D_Non-REP LINE OTHER</v>
          </cell>
          <cell r="L4375" t="str">
            <v>Public Requirements</v>
          </cell>
          <cell r="M4375" t="str">
            <v>Specific</v>
          </cell>
          <cell r="O4375" t="str">
            <v>open</v>
          </cell>
          <cell r="P4375">
            <v>17790</v>
          </cell>
          <cell r="Q4375" t="str">
            <v>CD0554</v>
          </cell>
          <cell r="R4375">
            <v>40893</v>
          </cell>
          <cell r="S4375" t="str">
            <v>pwrbtch</v>
          </cell>
          <cell r="U4375" t="str">
            <v>I/R (24) 45'3 poles, I/R approximately 3000' of 477 spacer cable &amp; 1/0 triplex, I/R (11) OH transformers (3-75KVA banks and 2 50KVA transformers), I/R a recloser, and (2) load breaks_x000D_
This work is required due to a DOT road widening j</v>
          </cell>
          <cell r="V4375" t="str">
            <v xml:space="preserve">  </v>
          </cell>
          <cell r="W4375" t="str">
            <v xml:space="preserve">  </v>
          </cell>
          <cell r="X4375" t="str">
            <v>Div Ops-NE Electric</v>
          </cell>
          <cell r="Y4375" t="str">
            <v>75005310E</v>
          </cell>
          <cell r="Z4375" t="str">
            <v>MAE1000 - MA Electric Distribution PC</v>
          </cell>
          <cell r="AA4375" t="str">
            <v>NONE</v>
          </cell>
          <cell r="AB4375" t="str">
            <v>MASS PLANT - MA 5310 - MAE1000</v>
          </cell>
          <cell r="AC4375" t="str">
            <v>A3 C0 X1</v>
          </cell>
          <cell r="AE4375">
            <v>2</v>
          </cell>
          <cell r="AF4375" t="str">
            <v>2</v>
          </cell>
          <cell r="AG4375">
            <v>41213</v>
          </cell>
          <cell r="AH4375">
            <v>467500</v>
          </cell>
        </row>
        <row r="4376">
          <cell r="A4376" t="str">
            <v>CD00556</v>
          </cell>
          <cell r="B4376">
            <v>5310</v>
          </cell>
          <cell r="C4376" t="str">
            <v>Massachusetts - West</v>
          </cell>
          <cell r="D4376" t="str">
            <v>DOT- MHD # 604809 rte 110 Boston</v>
          </cell>
          <cell r="E4376" t="str">
            <v>P_Electric Distribution Line MA</v>
          </cell>
          <cell r="G4376" t="str">
            <v>49</v>
          </cell>
          <cell r="H4376" t="str">
            <v>14</v>
          </cell>
          <cell r="I4376" t="str">
            <v>KERN, WILLIAM</v>
          </cell>
          <cell r="J4376" t="str">
            <v>Statutory/Regulatory</v>
          </cell>
          <cell r="K4376" t="str">
            <v>D_Non-REP LINE OTHER</v>
          </cell>
          <cell r="L4376" t="str">
            <v>Public Requirements</v>
          </cell>
          <cell r="M4376" t="str">
            <v>Specific</v>
          </cell>
          <cell r="O4376" t="str">
            <v>open</v>
          </cell>
          <cell r="P4376">
            <v>17789</v>
          </cell>
          <cell r="Q4376" t="str">
            <v>CD0556</v>
          </cell>
          <cell r="R4376">
            <v>40904</v>
          </cell>
          <cell r="S4376" t="str">
            <v>pwrbtch</v>
          </cell>
          <cell r="U4376" t="str">
            <v>Relocate approximately 17 poles, install/remove 17 spans of 477 space cable and 1/0. Relocate 3 loadbreaks</v>
          </cell>
          <cell r="V4376" t="str">
            <v xml:space="preserve">  </v>
          </cell>
          <cell r="W4376" t="str">
            <v xml:space="preserve">  </v>
          </cell>
          <cell r="X4376" t="str">
            <v>Div Ops-NE Electric</v>
          </cell>
          <cell r="Y4376" t="str">
            <v>75005310E</v>
          </cell>
          <cell r="Z4376" t="str">
            <v>MAE1000 - MA Electric Distribution PC</v>
          </cell>
          <cell r="AA4376" t="str">
            <v>NONE</v>
          </cell>
          <cell r="AB4376" t="str">
            <v>MASS PLANT - MA 5310 - MAE1000</v>
          </cell>
          <cell r="AC4376" t="str">
            <v>A1 C0 X0</v>
          </cell>
          <cell r="AE4376">
            <v>2</v>
          </cell>
          <cell r="AF4376" t="str">
            <v>2</v>
          </cell>
          <cell r="AG4376">
            <v>41213</v>
          </cell>
          <cell r="AH4376">
            <v>400000</v>
          </cell>
        </row>
        <row r="4377">
          <cell r="A4377" t="str">
            <v>CD00564</v>
          </cell>
          <cell r="B4377">
            <v>5310</v>
          </cell>
          <cell r="D4377" t="str">
            <v>Ocean Ave relocation from OH to UG</v>
          </cell>
          <cell r="E4377" t="str">
            <v>P_Electric Distribution Line MA</v>
          </cell>
          <cell r="G4377" t="str">
            <v>49</v>
          </cell>
          <cell r="H4377" t="str">
            <v>NONE</v>
          </cell>
          <cell r="I4377" t="str">
            <v>LECH, PATRICK</v>
          </cell>
          <cell r="J4377" t="str">
            <v>Statutory/Regulatory</v>
          </cell>
          <cell r="K4377" t="str">
            <v>D_Non-REP LINE OTHER</v>
          </cell>
          <cell r="L4377" t="str">
            <v>Public Requirements</v>
          </cell>
          <cell r="M4377" t="str">
            <v>Specific</v>
          </cell>
          <cell r="O4377" t="str">
            <v>Closed</v>
          </cell>
          <cell r="P4377">
            <v>17345</v>
          </cell>
          <cell r="Q4377" t="str">
            <v>CD0564</v>
          </cell>
          <cell r="R4377">
            <v>40893</v>
          </cell>
          <cell r="S4377" t="str">
            <v>pwrbtch</v>
          </cell>
          <cell r="U4377" t="str">
            <v>Relocating overhead facilities to underground for new MBTA bridge being installed. WR 10687133.</v>
          </cell>
          <cell r="V4377" t="str">
            <v xml:space="preserve">  </v>
          </cell>
          <cell r="W4377" t="str">
            <v xml:space="preserve">  </v>
          </cell>
          <cell r="X4377" t="str">
            <v>Div Ops-NE Electric</v>
          </cell>
          <cell r="Y4377" t="str">
            <v>75005310E</v>
          </cell>
          <cell r="Z4377" t="str">
            <v>MAE1000 - MA Electric Distribution PC</v>
          </cell>
          <cell r="AA4377" t="str">
            <v>NONE</v>
          </cell>
          <cell r="AB4377" t="str">
            <v>MASS PLANT - MA 5310 - MAE1000</v>
          </cell>
          <cell r="AE4377">
            <v>2</v>
          </cell>
          <cell r="AF4377" t="str">
            <v>2</v>
          </cell>
          <cell r="AG4377">
            <v>41213</v>
          </cell>
          <cell r="AH4377">
            <v>128617</v>
          </cell>
          <cell r="AI4377">
            <v>0</v>
          </cell>
          <cell r="AJ4377">
            <v>1</v>
          </cell>
          <cell r="AK4377">
            <v>1</v>
          </cell>
          <cell r="AL4377">
            <v>0</v>
          </cell>
          <cell r="AM4377">
            <v>1</v>
          </cell>
          <cell r="AN4377">
            <v>1</v>
          </cell>
        </row>
        <row r="4378">
          <cell r="A4378" t="str">
            <v>CD00574</v>
          </cell>
          <cell r="B4378">
            <v>5310</v>
          </cell>
          <cell r="C4378" t="str">
            <v>Massachusetts - West</v>
          </cell>
          <cell r="D4378" t="str">
            <v>SG Pilot - Remote Fault Indication</v>
          </cell>
          <cell r="E4378" t="str">
            <v>P_Electric Distribution Line MA</v>
          </cell>
          <cell r="F4378" t="str">
            <v>USSC-11-054 v3</v>
          </cell>
          <cell r="G4378" t="str">
            <v>34</v>
          </cell>
          <cell r="H4378" t="str">
            <v>22</v>
          </cell>
          <cell r="I4378" t="str">
            <v>SMALL, JASON</v>
          </cell>
          <cell r="J4378" t="str">
            <v>Other</v>
          </cell>
          <cell r="K4378" t="str">
            <v>D_Non-REP LINE OTHER</v>
          </cell>
          <cell r="L4378" t="str">
            <v>Smartgrid</v>
          </cell>
          <cell r="M4378" t="str">
            <v>Specific</v>
          </cell>
          <cell r="O4378" t="str">
            <v>open</v>
          </cell>
          <cell r="P4378">
            <v>17442</v>
          </cell>
          <cell r="Q4378" t="str">
            <v>CD0574</v>
          </cell>
          <cell r="R4378">
            <v>40897</v>
          </cell>
          <cell r="S4378" t="str">
            <v>pwrbtch</v>
          </cell>
          <cell r="U4378" t="str">
            <v>Smart Grid Pilot - Remote Fault Indication - With the ability to send status back to Central Dispatch</v>
          </cell>
          <cell r="V4378" t="str">
            <v xml:space="preserve">  </v>
          </cell>
          <cell r="W4378" t="str">
            <v xml:space="preserve">  </v>
          </cell>
          <cell r="X4378" t="str">
            <v>Div Ops-NE Electric</v>
          </cell>
          <cell r="Y4378" t="str">
            <v>75005310E</v>
          </cell>
          <cell r="Z4378" t="str">
            <v>MAE1000 - MA Electric Distribution PC</v>
          </cell>
          <cell r="AA4378" t="str">
            <v>4/1/2012</v>
          </cell>
          <cell r="AB4378" t="str">
            <v>MASS PLANT - MA 5310 - MAE1000</v>
          </cell>
          <cell r="AC4378" t="str">
            <v>A11 C3 X9</v>
          </cell>
          <cell r="AE4378">
            <v>5</v>
          </cell>
          <cell r="AF4378" t="str">
            <v>5</v>
          </cell>
          <cell r="AG4378">
            <v>41584</v>
          </cell>
          <cell r="AH4378">
            <v>270000</v>
          </cell>
          <cell r="AI4378" t="str">
            <v>1.10</v>
          </cell>
          <cell r="AJ4378" t="str">
            <v>.90</v>
          </cell>
        </row>
        <row r="4379">
          <cell r="A4379" t="str">
            <v>CD00575</v>
          </cell>
          <cell r="B4379">
            <v>5310</v>
          </cell>
          <cell r="C4379" t="str">
            <v>Massachusetts - West</v>
          </cell>
          <cell r="D4379" t="str">
            <v>SG Pilot Asc Infrastructure Develop</v>
          </cell>
          <cell r="E4379" t="str">
            <v>P_Electric Distribution Line MA</v>
          </cell>
          <cell r="F4379" t="str">
            <v>USSC-11-054 v3</v>
          </cell>
          <cell r="G4379" t="str">
            <v>34</v>
          </cell>
          <cell r="H4379" t="str">
            <v>22</v>
          </cell>
          <cell r="I4379" t="str">
            <v>SMALL, JASON</v>
          </cell>
          <cell r="J4379" t="str">
            <v>System Capacity &amp; Performance</v>
          </cell>
          <cell r="K4379" t="str">
            <v>D_Non-REP LINE OTHER</v>
          </cell>
          <cell r="L4379" t="str">
            <v>Reliability - Dist</v>
          </cell>
          <cell r="M4379" t="str">
            <v>Specific</v>
          </cell>
          <cell r="O4379" t="str">
            <v>open</v>
          </cell>
          <cell r="P4379">
            <v>17427</v>
          </cell>
          <cell r="Q4379" t="str">
            <v>CD0575</v>
          </cell>
          <cell r="R4379">
            <v>40897</v>
          </cell>
          <cell r="S4379" t="str">
            <v>pwrbtch</v>
          </cell>
          <cell r="U4379" t="str">
            <v>Smart Grid Pilot - Associated Infrastructure Development Project - feeder thermal upgrades</v>
          </cell>
          <cell r="V4379" t="str">
            <v xml:space="preserve">  </v>
          </cell>
          <cell r="W4379" t="str">
            <v xml:space="preserve">  </v>
          </cell>
          <cell r="X4379" t="str">
            <v>Div Ops-NE Electric</v>
          </cell>
          <cell r="Y4379" t="str">
            <v>75005310E</v>
          </cell>
          <cell r="Z4379" t="str">
            <v>MAE1000 - MA Electric Distribution PC</v>
          </cell>
          <cell r="AA4379" t="str">
            <v>4/1/2012</v>
          </cell>
          <cell r="AB4379" t="str">
            <v>MASS PLANT - MA 5310 - MAE1000</v>
          </cell>
          <cell r="AC4379" t="str">
            <v>A5 C0 X0</v>
          </cell>
          <cell r="AE4379">
            <v>6</v>
          </cell>
          <cell r="AF4379" t="str">
            <v>6</v>
          </cell>
          <cell r="AG4379">
            <v>41584</v>
          </cell>
          <cell r="AH4379">
            <v>1910000</v>
          </cell>
          <cell r="AI4379" t="str">
            <v>1.10</v>
          </cell>
          <cell r="AJ4379" t="str">
            <v>.90</v>
          </cell>
        </row>
        <row r="4380">
          <cell r="A4380" t="str">
            <v>CD00577</v>
          </cell>
          <cell r="B4380">
            <v>5310</v>
          </cell>
          <cell r="C4380" t="str">
            <v>Massachusetts - West</v>
          </cell>
          <cell r="D4380" t="str">
            <v>SG Pilot - Single Phase Switching C</v>
          </cell>
          <cell r="E4380" t="str">
            <v>P_Electric Distribution Line MA</v>
          </cell>
          <cell r="F4380" t="str">
            <v>USSC-11-054 v3</v>
          </cell>
          <cell r="G4380" t="str">
            <v>34</v>
          </cell>
          <cell r="H4380" t="str">
            <v>22</v>
          </cell>
          <cell r="I4380" t="str">
            <v>SMALL, JASON</v>
          </cell>
          <cell r="J4380" t="str">
            <v>Other</v>
          </cell>
          <cell r="K4380" t="str">
            <v>D_Non-REP LINE OTHER</v>
          </cell>
          <cell r="L4380" t="str">
            <v>Smartgrid</v>
          </cell>
          <cell r="M4380" t="str">
            <v>Specific</v>
          </cell>
          <cell r="O4380" t="str">
            <v>open</v>
          </cell>
          <cell r="P4380">
            <v>17457</v>
          </cell>
          <cell r="Q4380" t="str">
            <v>CD0577</v>
          </cell>
          <cell r="R4380">
            <v>40897</v>
          </cell>
          <cell r="S4380" t="str">
            <v>pwrbtch</v>
          </cell>
          <cell r="U4380" t="str">
            <v>Smart Grid Pilot - Single Phase Switching Cap Experiment - to best utilize single phase load volt/var requirements</v>
          </cell>
          <cell r="V4380" t="str">
            <v xml:space="preserve">  </v>
          </cell>
          <cell r="W4380" t="str">
            <v xml:space="preserve">  </v>
          </cell>
          <cell r="X4380" t="str">
            <v>Div Ops-NE Electric</v>
          </cell>
          <cell r="Y4380" t="str">
            <v>75005310E</v>
          </cell>
          <cell r="Z4380" t="str">
            <v>MAE1000 - MA Electric Distribution PC</v>
          </cell>
          <cell r="AA4380" t="str">
            <v>4/1/2012</v>
          </cell>
          <cell r="AB4380" t="str">
            <v>MASS PLANT - MA 5310 - MAE1000</v>
          </cell>
          <cell r="AC4380" t="str">
            <v>A4 C1 X2</v>
          </cell>
          <cell r="AE4380">
            <v>4</v>
          </cell>
          <cell r="AF4380" t="str">
            <v>4</v>
          </cell>
          <cell r="AG4380">
            <v>41584</v>
          </cell>
          <cell r="AH4380">
            <v>340000</v>
          </cell>
          <cell r="AI4380" t="str">
            <v>1.10</v>
          </cell>
          <cell r="AJ4380" t="str">
            <v>.90</v>
          </cell>
        </row>
        <row r="4381">
          <cell r="A4381" t="str">
            <v>CD00578</v>
          </cell>
          <cell r="B4381">
            <v>5310</v>
          </cell>
          <cell r="C4381" t="str">
            <v>Massachusetts - West</v>
          </cell>
          <cell r="D4381" t="str">
            <v>SG Pilot - Advanced Capacitor Contr</v>
          </cell>
          <cell r="E4381" t="str">
            <v>P_Electric Distribution Line MA</v>
          </cell>
          <cell r="F4381" t="str">
            <v>USSC-11-054 v3</v>
          </cell>
          <cell r="G4381" t="str">
            <v>34</v>
          </cell>
          <cell r="H4381" t="str">
            <v>22</v>
          </cell>
          <cell r="I4381" t="str">
            <v>SMALL, JASON</v>
          </cell>
          <cell r="J4381" t="str">
            <v>Other</v>
          </cell>
          <cell r="K4381" t="str">
            <v>D_Non-REP LINE OTHER</v>
          </cell>
          <cell r="L4381" t="str">
            <v>Smartgrid</v>
          </cell>
          <cell r="M4381" t="str">
            <v>Specific</v>
          </cell>
          <cell r="O4381" t="str">
            <v>open</v>
          </cell>
          <cell r="P4381">
            <v>17456</v>
          </cell>
          <cell r="Q4381" t="str">
            <v>CD0578</v>
          </cell>
          <cell r="R4381">
            <v>40897</v>
          </cell>
          <cell r="S4381" t="str">
            <v>pwrbtch</v>
          </cell>
          <cell r="U4381" t="str">
            <v>Smart Grid Pilot - Advanced Capacitor Control - Allowing communications and control of capacitor bank switching and status</v>
          </cell>
          <cell r="V4381" t="str">
            <v xml:space="preserve">  </v>
          </cell>
          <cell r="W4381" t="str">
            <v xml:space="preserve">  </v>
          </cell>
          <cell r="X4381" t="str">
            <v>Div Ops-NE Electric</v>
          </cell>
          <cell r="Y4381" t="str">
            <v>75005310E</v>
          </cell>
          <cell r="Z4381" t="str">
            <v>MAE1000 - MA Electric Distribution PC</v>
          </cell>
          <cell r="AA4381" t="str">
            <v>NONE</v>
          </cell>
          <cell r="AB4381" t="str">
            <v>MASS PLANT - MA 5310 - MAE1000</v>
          </cell>
          <cell r="AC4381" t="str">
            <v>A15 C0 X2</v>
          </cell>
          <cell r="AE4381">
            <v>4</v>
          </cell>
          <cell r="AF4381" t="str">
            <v>4</v>
          </cell>
          <cell r="AG4381">
            <v>41584</v>
          </cell>
          <cell r="AH4381">
            <v>1450000</v>
          </cell>
          <cell r="AI4381" t="str">
            <v>1.10</v>
          </cell>
          <cell r="AJ4381" t="str">
            <v>.90</v>
          </cell>
        </row>
        <row r="4382">
          <cell r="A4382" t="str">
            <v>CD00579</v>
          </cell>
          <cell r="B4382">
            <v>5310</v>
          </cell>
          <cell r="C4382" t="str">
            <v>Massachusetts - West</v>
          </cell>
          <cell r="D4382" t="str">
            <v>SG Pilot - Intellirupter Experiment</v>
          </cell>
          <cell r="E4382" t="str">
            <v>P_Electric Distribution Line MA</v>
          </cell>
          <cell r="F4382" t="str">
            <v>USSC-11-054 v3</v>
          </cell>
          <cell r="G4382" t="str">
            <v>34</v>
          </cell>
          <cell r="H4382" t="str">
            <v>22</v>
          </cell>
          <cell r="I4382" t="str">
            <v>SMALL, JASON</v>
          </cell>
          <cell r="J4382" t="str">
            <v>Other</v>
          </cell>
          <cell r="K4382" t="str">
            <v>D_Non-REP LINE OTHER</v>
          </cell>
          <cell r="L4382" t="str">
            <v>Smartgrid</v>
          </cell>
          <cell r="M4382" t="str">
            <v>Specific</v>
          </cell>
          <cell r="O4382" t="str">
            <v>open</v>
          </cell>
          <cell r="P4382">
            <v>17434</v>
          </cell>
          <cell r="Q4382" t="str">
            <v>CD0579</v>
          </cell>
          <cell r="R4382">
            <v>40897</v>
          </cell>
          <cell r="S4382" t="str">
            <v>pwrbtch</v>
          </cell>
          <cell r="U4382" t="str">
            <v>Smart Grid Pilot - Intellirupter Experiment - Using the Intelliruptor recloser to dectect faults on the line without using system voltage when reclosing</v>
          </cell>
          <cell r="V4382" t="str">
            <v xml:space="preserve">  </v>
          </cell>
          <cell r="W4382" t="str">
            <v xml:space="preserve">  </v>
          </cell>
          <cell r="X4382" t="str">
            <v>Div Ops-NE Electric</v>
          </cell>
          <cell r="Y4382" t="str">
            <v>75005310E</v>
          </cell>
          <cell r="Z4382" t="str">
            <v>MAE1000 - MA Electric Distribution PC</v>
          </cell>
          <cell r="AA4382" t="str">
            <v>4/1/2012</v>
          </cell>
          <cell r="AB4382" t="str">
            <v>MASS PLANT - MA 5310 - MAE1000</v>
          </cell>
          <cell r="AC4382" t="str">
            <v>A3 C0 X2</v>
          </cell>
          <cell r="AE4382">
            <v>4</v>
          </cell>
          <cell r="AF4382" t="str">
            <v>4</v>
          </cell>
          <cell r="AG4382">
            <v>41584</v>
          </cell>
          <cell r="AH4382">
            <v>960000</v>
          </cell>
          <cell r="AI4382" t="str">
            <v>1.10</v>
          </cell>
          <cell r="AJ4382" t="str">
            <v>.90</v>
          </cell>
        </row>
        <row r="4383">
          <cell r="A4383" t="str">
            <v>CD00580</v>
          </cell>
          <cell r="B4383">
            <v>5310</v>
          </cell>
          <cell r="C4383" t="str">
            <v>Massachusetts - West</v>
          </cell>
          <cell r="D4383" t="str">
            <v>SG Pilot - Feeder Monitoring - Adva</v>
          </cell>
          <cell r="E4383" t="str">
            <v>P_Electric Distribution Line MA</v>
          </cell>
          <cell r="F4383" t="str">
            <v>USSC-11-054 v3</v>
          </cell>
          <cell r="G4383" t="str">
            <v>34</v>
          </cell>
          <cell r="H4383" t="str">
            <v>22</v>
          </cell>
          <cell r="I4383" t="str">
            <v>SMALL, JASON</v>
          </cell>
          <cell r="J4383" t="str">
            <v>Other</v>
          </cell>
          <cell r="K4383" t="str">
            <v>D_Non-REP LINE OTHER</v>
          </cell>
          <cell r="L4383" t="str">
            <v>Smartgrid</v>
          </cell>
          <cell r="M4383" t="str">
            <v>Specific</v>
          </cell>
          <cell r="O4383" t="str">
            <v>open</v>
          </cell>
          <cell r="P4383">
            <v>17437</v>
          </cell>
          <cell r="Q4383" t="str">
            <v>CD0580</v>
          </cell>
          <cell r="R4383">
            <v>40897</v>
          </cell>
          <cell r="S4383" t="str">
            <v>pwrbtch</v>
          </cell>
          <cell r="U4383" t="str">
            <v>SG Pilot - Feeder Monitoring - Advanced Grid Monitoring - Utilizing strategically placed data loggers to capture Volt/Amps of distribution line.</v>
          </cell>
          <cell r="V4383" t="str">
            <v xml:space="preserve">  </v>
          </cell>
          <cell r="W4383" t="str">
            <v xml:space="preserve">  </v>
          </cell>
          <cell r="X4383" t="str">
            <v>Div Ops-NE Electric</v>
          </cell>
          <cell r="Y4383" t="str">
            <v>75005310E</v>
          </cell>
          <cell r="Z4383" t="str">
            <v>MAE1000 - MA Electric Distribution PC</v>
          </cell>
          <cell r="AA4383" t="str">
            <v>4/1/2012</v>
          </cell>
          <cell r="AB4383" t="str">
            <v>MASS PLANT - MA 5310 - MAE1000</v>
          </cell>
          <cell r="AC4383" t="str">
            <v>A20 C2 X2</v>
          </cell>
          <cell r="AE4383">
            <v>5</v>
          </cell>
          <cell r="AF4383" t="str">
            <v>5</v>
          </cell>
          <cell r="AG4383">
            <v>41583</v>
          </cell>
          <cell r="AH4383">
            <v>450000</v>
          </cell>
          <cell r="AI4383" t="str">
            <v>1.10</v>
          </cell>
          <cell r="AJ4383" t="str">
            <v>.90</v>
          </cell>
        </row>
        <row r="4384">
          <cell r="A4384" t="str">
            <v>CD00581</v>
          </cell>
          <cell r="B4384">
            <v>5310</v>
          </cell>
          <cell r="C4384" t="str">
            <v>Massachusetts - West</v>
          </cell>
          <cell r="D4384" t="str">
            <v>SG Pilot - Recloser Single Phase Tr</v>
          </cell>
          <cell r="E4384" t="str">
            <v>P_Electric Distribution Line MA</v>
          </cell>
          <cell r="F4384" t="str">
            <v>USSC-11-054 v3</v>
          </cell>
          <cell r="G4384" t="str">
            <v>34</v>
          </cell>
          <cell r="H4384" t="str">
            <v>22</v>
          </cell>
          <cell r="I4384" t="str">
            <v>SMALL, JASON</v>
          </cell>
          <cell r="J4384" t="str">
            <v>Other</v>
          </cell>
          <cell r="K4384" t="str">
            <v>D_Non-REP LINE OTHER</v>
          </cell>
          <cell r="L4384" t="str">
            <v>Smartgrid</v>
          </cell>
          <cell r="M4384" t="str">
            <v>Specific</v>
          </cell>
          <cell r="O4384" t="str">
            <v>open</v>
          </cell>
          <cell r="P4384">
            <v>17436</v>
          </cell>
          <cell r="Q4384" t="str">
            <v>CD0581</v>
          </cell>
          <cell r="R4384">
            <v>40897</v>
          </cell>
          <cell r="S4384" t="str">
            <v>pwrbtch</v>
          </cell>
          <cell r="U4384" t="str">
            <v>Smart Grid Pilot - Recloser Single Phase Tripping Experiment - Using a recloser with single phase tripping capabilities to eliminate momentary outages on 2 of the 3 phases not aftected by a possible fault</v>
          </cell>
          <cell r="V4384" t="str">
            <v xml:space="preserve">  </v>
          </cell>
          <cell r="W4384" t="str">
            <v xml:space="preserve">  </v>
          </cell>
          <cell r="X4384" t="str">
            <v>Div Ops-NE Electric</v>
          </cell>
          <cell r="Y4384" t="str">
            <v>75005310E</v>
          </cell>
          <cell r="Z4384" t="str">
            <v>MAE1000 - MA Electric Distribution PC</v>
          </cell>
          <cell r="AA4384" t="str">
            <v>4/1/2012</v>
          </cell>
          <cell r="AB4384" t="str">
            <v>MASS PLANT - MA 5310 - MAE1000</v>
          </cell>
          <cell r="AC4384" t="str">
            <v>A2 C0 X2</v>
          </cell>
          <cell r="AE4384">
            <v>4</v>
          </cell>
          <cell r="AF4384" t="str">
            <v>4</v>
          </cell>
          <cell r="AG4384">
            <v>41584</v>
          </cell>
          <cell r="AH4384">
            <v>220000</v>
          </cell>
          <cell r="AI4384" t="str">
            <v>1.10</v>
          </cell>
          <cell r="AJ4384" t="str">
            <v>.90</v>
          </cell>
        </row>
        <row r="4385">
          <cell r="A4385" t="str">
            <v>CD00582</v>
          </cell>
          <cell r="B4385">
            <v>5310</v>
          </cell>
          <cell r="C4385" t="str">
            <v>Massachusetts - West</v>
          </cell>
          <cell r="D4385" t="str">
            <v>SG Pilot - Advanced Distribution Au</v>
          </cell>
          <cell r="E4385" t="str">
            <v>P_Electric Distribution Line MA</v>
          </cell>
          <cell r="F4385" t="str">
            <v>USSC-11-054 v3</v>
          </cell>
          <cell r="G4385" t="str">
            <v>34</v>
          </cell>
          <cell r="H4385" t="str">
            <v>22</v>
          </cell>
          <cell r="I4385" t="str">
            <v>SMALL, JASON</v>
          </cell>
          <cell r="J4385" t="str">
            <v>Other</v>
          </cell>
          <cell r="K4385" t="str">
            <v>D_Non-REP LINE OTHER</v>
          </cell>
          <cell r="L4385" t="str">
            <v>Smartgrid</v>
          </cell>
          <cell r="M4385" t="str">
            <v>Specific</v>
          </cell>
          <cell r="O4385" t="str">
            <v>open</v>
          </cell>
          <cell r="P4385">
            <v>17429</v>
          </cell>
          <cell r="Q4385" t="str">
            <v>CD0582</v>
          </cell>
          <cell r="R4385">
            <v>40897</v>
          </cell>
          <cell r="S4385" t="str">
            <v>pwrbtch</v>
          </cell>
          <cell r="U4385" t="str">
            <v>Advanced Distribution Automation - Substation/D-line equipment installations</v>
          </cell>
          <cell r="V4385" t="str">
            <v xml:space="preserve">  </v>
          </cell>
          <cell r="W4385" t="str">
            <v xml:space="preserve">  </v>
          </cell>
          <cell r="X4385" t="str">
            <v>Div Ops-NE Electric</v>
          </cell>
          <cell r="Y4385" t="str">
            <v>75005310E</v>
          </cell>
          <cell r="Z4385" t="str">
            <v>MAE1000 - MA Electric Distribution PC</v>
          </cell>
          <cell r="AA4385" t="str">
            <v>4/1/2012</v>
          </cell>
          <cell r="AB4385" t="str">
            <v>MASS PLANT - MA 5310 - MAE1000</v>
          </cell>
          <cell r="AC4385" t="str">
            <v>A24 C0 X0</v>
          </cell>
          <cell r="AE4385">
            <v>4</v>
          </cell>
          <cell r="AF4385" t="str">
            <v>4</v>
          </cell>
          <cell r="AG4385">
            <v>41584</v>
          </cell>
          <cell r="AH4385">
            <v>7180000</v>
          </cell>
          <cell r="AI4385" t="str">
            <v>1.10</v>
          </cell>
          <cell r="AJ4385" t="str">
            <v>.90</v>
          </cell>
        </row>
        <row r="4386">
          <cell r="A4386" t="str">
            <v>CD00584</v>
          </cell>
          <cell r="B4386">
            <v>5310</v>
          </cell>
          <cell r="C4386" t="str">
            <v>Massachusetts - West</v>
          </cell>
          <cell r="D4386" t="str">
            <v>SG Pilot - Load Balancing - Asc. In</v>
          </cell>
          <cell r="E4386" t="str">
            <v>P_Electric Distribution Line MA</v>
          </cell>
          <cell r="F4386" t="str">
            <v>USSC-11-054 v3</v>
          </cell>
          <cell r="G4386" t="str">
            <v>34</v>
          </cell>
          <cell r="H4386" t="str">
            <v>22</v>
          </cell>
          <cell r="I4386" t="str">
            <v>SMALL, JASON</v>
          </cell>
          <cell r="J4386" t="str">
            <v>Other</v>
          </cell>
          <cell r="K4386" t="str">
            <v>D_Non-REP LINE OTHER</v>
          </cell>
          <cell r="L4386" t="str">
            <v>Smartgrid</v>
          </cell>
          <cell r="M4386" t="str">
            <v>Specific</v>
          </cell>
          <cell r="O4386" t="str">
            <v>open</v>
          </cell>
          <cell r="P4386">
            <v>17439</v>
          </cell>
          <cell r="Q4386" t="str">
            <v>CD0584</v>
          </cell>
          <cell r="R4386">
            <v>40897</v>
          </cell>
          <cell r="S4386" t="str">
            <v>pwrbtch</v>
          </cell>
          <cell r="U4386" t="str">
            <v>Smart Grid Pilot - Load Balancing - Asc. Infrastructure Upgrades - Setting a baseline by making sure the feeders in the Pilot are balanced and able to utilized in Distriution Automation</v>
          </cell>
          <cell r="V4386" t="str">
            <v xml:space="preserve">  </v>
          </cell>
          <cell r="W4386" t="str">
            <v xml:space="preserve">  </v>
          </cell>
          <cell r="X4386" t="str">
            <v>Div Ops-NE Electric</v>
          </cell>
          <cell r="Y4386" t="str">
            <v>75005310E</v>
          </cell>
          <cell r="Z4386" t="str">
            <v>MAE1000 - MA Electric Distribution PC</v>
          </cell>
          <cell r="AA4386" t="str">
            <v>4/1/2012</v>
          </cell>
          <cell r="AB4386" t="str">
            <v>MASS PLANT - MA 5310 - MAE1000</v>
          </cell>
          <cell r="AC4386" t="str">
            <v>A4 C4 X2</v>
          </cell>
          <cell r="AE4386">
            <v>5</v>
          </cell>
          <cell r="AF4386" t="str">
            <v>5</v>
          </cell>
          <cell r="AG4386">
            <v>41584</v>
          </cell>
          <cell r="AH4386">
            <v>140000</v>
          </cell>
          <cell r="AI4386" t="str">
            <v>1.10</v>
          </cell>
          <cell r="AJ4386" t="str">
            <v>.90</v>
          </cell>
        </row>
        <row r="4387">
          <cell r="A4387" t="str">
            <v>CD00585</v>
          </cell>
          <cell r="B4387">
            <v>5310</v>
          </cell>
          <cell r="C4387" t="str">
            <v>Massachusetts - West</v>
          </cell>
          <cell r="D4387" t="str">
            <v>SG Pilot- Transformer Monitoring -</v>
          </cell>
          <cell r="E4387" t="str">
            <v>P_Electric Distribution Line MA</v>
          </cell>
          <cell r="F4387" t="str">
            <v>USSC-11-054 v3</v>
          </cell>
          <cell r="G4387" t="str">
            <v>34</v>
          </cell>
          <cell r="H4387" t="str">
            <v>22</v>
          </cell>
          <cell r="I4387" t="str">
            <v>SMALL, JASON</v>
          </cell>
          <cell r="J4387" t="str">
            <v>Other</v>
          </cell>
          <cell r="K4387" t="str">
            <v>D_Non-REP LINE OTHER</v>
          </cell>
          <cell r="L4387" t="str">
            <v>Smartgrid</v>
          </cell>
          <cell r="M4387" t="str">
            <v>Specific</v>
          </cell>
          <cell r="O4387" t="str">
            <v>open</v>
          </cell>
          <cell r="P4387">
            <v>17438</v>
          </cell>
          <cell r="Q4387" t="str">
            <v>CD0585</v>
          </cell>
          <cell r="R4387">
            <v>40897</v>
          </cell>
          <cell r="S4387" t="str">
            <v>pwrbtch</v>
          </cell>
          <cell r="U4387" t="str">
            <v>Smart Gird Pilot- Transformer Monitoring - Advanced Grid Monitoring - Utilizing strategically placed data loggers to capture Volt/Amps of distribution transformers.</v>
          </cell>
          <cell r="V4387" t="str">
            <v xml:space="preserve">  </v>
          </cell>
          <cell r="W4387" t="str">
            <v xml:space="preserve">  </v>
          </cell>
          <cell r="X4387" t="str">
            <v>Div Ops-NE Electric</v>
          </cell>
          <cell r="Y4387" t="str">
            <v>75005310E</v>
          </cell>
          <cell r="Z4387" t="str">
            <v>MAE1000 - MA Electric Distribution PC</v>
          </cell>
          <cell r="AA4387" t="str">
            <v>4/1/2012</v>
          </cell>
          <cell r="AB4387" t="str">
            <v>MASS PLANT - MA 5310 - MAE1000</v>
          </cell>
          <cell r="AC4387" t="str">
            <v>A13 C2 X2</v>
          </cell>
          <cell r="AE4387">
            <v>5</v>
          </cell>
          <cell r="AF4387" t="str">
            <v>5</v>
          </cell>
          <cell r="AG4387">
            <v>41584</v>
          </cell>
          <cell r="AH4387">
            <v>440000</v>
          </cell>
          <cell r="AI4387" t="str">
            <v>1.10</v>
          </cell>
          <cell r="AJ4387" t="str">
            <v>.90</v>
          </cell>
        </row>
        <row r="4388">
          <cell r="A4388" t="str">
            <v>CD00586</v>
          </cell>
          <cell r="B4388">
            <v>5310</v>
          </cell>
          <cell r="C4388" t="str">
            <v>Massachusetts - West</v>
          </cell>
          <cell r="D4388" t="str">
            <v>SG Pilot - EMS Upgrades</v>
          </cell>
          <cell r="E4388" t="str">
            <v>P_Electric Distribution Line MA</v>
          </cell>
          <cell r="F4388" t="str">
            <v>USSC-11-054 v3</v>
          </cell>
          <cell r="G4388" t="str">
            <v>34</v>
          </cell>
          <cell r="H4388" t="str">
            <v>22</v>
          </cell>
          <cell r="I4388" t="str">
            <v>SMALL, JASON</v>
          </cell>
          <cell r="J4388" t="str">
            <v>Other</v>
          </cell>
          <cell r="K4388" t="str">
            <v>D_Non-REP LINE OTHER</v>
          </cell>
          <cell r="L4388" t="str">
            <v>Smartgrid</v>
          </cell>
          <cell r="M4388" t="str">
            <v>Specific</v>
          </cell>
          <cell r="O4388" t="str">
            <v>open</v>
          </cell>
          <cell r="P4388">
            <v>17441</v>
          </cell>
          <cell r="Q4388" t="str">
            <v>CD0586</v>
          </cell>
          <cell r="R4388">
            <v>40897</v>
          </cell>
          <cell r="S4388" t="str">
            <v>pwrbtch</v>
          </cell>
          <cell r="U4388" t="str">
            <v>Smart Grid Pilot - EMS Upgrades - Adding EMS to Vernon Hill 8W1 and Greendale 24W1-5. Also adding Regulator Controls to Greendale 24W1-5.</v>
          </cell>
          <cell r="V4388" t="str">
            <v xml:space="preserve">  </v>
          </cell>
          <cell r="W4388" t="str">
            <v xml:space="preserve">  </v>
          </cell>
          <cell r="X4388" t="str">
            <v>Div Ops-NE Electric</v>
          </cell>
          <cell r="Y4388" t="str">
            <v>75005310E</v>
          </cell>
          <cell r="Z4388" t="str">
            <v>MAE1000 - MA Electric Distribution PC</v>
          </cell>
          <cell r="AA4388" t="str">
            <v>NONE</v>
          </cell>
          <cell r="AB4388" t="str">
            <v>MASS PLANT - MA 5310 - MAE1000</v>
          </cell>
          <cell r="AC4388" t="str">
            <v>A4 C0 X3</v>
          </cell>
          <cell r="AE4388">
            <v>4</v>
          </cell>
          <cell r="AF4388" t="str">
            <v>4</v>
          </cell>
          <cell r="AG4388">
            <v>41584</v>
          </cell>
          <cell r="AH4388">
            <v>880000</v>
          </cell>
          <cell r="AI4388" t="str">
            <v>1.10</v>
          </cell>
          <cell r="AJ4388" t="str">
            <v>.90</v>
          </cell>
        </row>
        <row r="4389">
          <cell r="A4389" t="str">
            <v>CD00588</v>
          </cell>
          <cell r="B4389">
            <v>5310</v>
          </cell>
          <cell r="C4389" t="str">
            <v>Massachusetts - West</v>
          </cell>
          <cell r="D4389" t="str">
            <v>SG Pilot - Regulator/LTC Upgrades</v>
          </cell>
          <cell r="E4389" t="str">
            <v>P_Electric Distribution Line MA</v>
          </cell>
          <cell r="F4389" t="str">
            <v>USSC-11-054 v3</v>
          </cell>
          <cell r="G4389" t="str">
            <v>34</v>
          </cell>
          <cell r="H4389" t="str">
            <v>22</v>
          </cell>
          <cell r="I4389" t="str">
            <v>SMALL, JASON</v>
          </cell>
          <cell r="J4389" t="str">
            <v>Other</v>
          </cell>
          <cell r="K4389" t="str">
            <v>D_Non-REP LINE OTHER</v>
          </cell>
          <cell r="L4389" t="str">
            <v>Smartgrid</v>
          </cell>
          <cell r="M4389" t="str">
            <v>Specific</v>
          </cell>
          <cell r="O4389" t="str">
            <v>open</v>
          </cell>
          <cell r="P4389">
            <v>17443</v>
          </cell>
          <cell r="Q4389" t="str">
            <v>CD0588</v>
          </cell>
          <cell r="R4389">
            <v>40897</v>
          </cell>
          <cell r="S4389" t="str">
            <v>pwrbtch</v>
          </cell>
          <cell r="U4389" t="str">
            <v>Smart Grid Pilot - Regulator/LTC Upgrades - Utilizing the communications capabilities to know the status of Regulators/LTCs and being able to change the settings remotely.</v>
          </cell>
          <cell r="V4389" t="str">
            <v xml:space="preserve">  </v>
          </cell>
          <cell r="W4389" t="str">
            <v xml:space="preserve">  </v>
          </cell>
          <cell r="X4389" t="str">
            <v>Div Ops-NE Electric</v>
          </cell>
          <cell r="Y4389" t="str">
            <v>75005310E</v>
          </cell>
          <cell r="Z4389" t="str">
            <v>MAE1000 - MA Electric Distribution PC</v>
          </cell>
          <cell r="AA4389" t="str">
            <v>NONE</v>
          </cell>
          <cell r="AB4389" t="str">
            <v>MASS PLANT - MA 5310 - MAE1000</v>
          </cell>
          <cell r="AC4389" t="str">
            <v>A4 C0 X2</v>
          </cell>
          <cell r="AE4389">
            <v>5</v>
          </cell>
          <cell r="AF4389" t="str">
            <v>5</v>
          </cell>
          <cell r="AG4389">
            <v>41584</v>
          </cell>
          <cell r="AH4389">
            <v>370000</v>
          </cell>
          <cell r="AI4389" t="str">
            <v>1.10</v>
          </cell>
          <cell r="AJ4389" t="str">
            <v>.90</v>
          </cell>
        </row>
        <row r="4390">
          <cell r="A4390" t="str">
            <v>CD00591</v>
          </cell>
          <cell r="B4390">
            <v>5310</v>
          </cell>
          <cell r="C4390" t="str">
            <v>Distribution - NE North</v>
          </cell>
          <cell r="D4390" t="str">
            <v>DOT#605392- 5 Corners, Lancaster</v>
          </cell>
          <cell r="E4390" t="str">
            <v>P_Electric Distribution Line MA</v>
          </cell>
          <cell r="G4390" t="str">
            <v>49</v>
          </cell>
          <cell r="H4390" t="str">
            <v>15</v>
          </cell>
          <cell r="I4390" t="str">
            <v>WYMAN, ANNE</v>
          </cell>
          <cell r="J4390" t="str">
            <v>Statutory/Regulatory</v>
          </cell>
          <cell r="K4390" t="str">
            <v>D_Non-REP LINE OTHER</v>
          </cell>
          <cell r="L4390" t="str">
            <v>Public Requirements</v>
          </cell>
          <cell r="M4390" t="str">
            <v>Specific</v>
          </cell>
          <cell r="O4390" t="str">
            <v>open</v>
          </cell>
          <cell r="P4390">
            <v>17825</v>
          </cell>
          <cell r="Q4390" t="str">
            <v>CD0591</v>
          </cell>
          <cell r="R4390">
            <v>40898</v>
          </cell>
          <cell r="S4390" t="str">
            <v>pwrbtch</v>
          </cell>
          <cell r="U4390" t="str">
            <v>Pre engineering costs for DOT requested work on Route 110 at Center St. in Lancaster</v>
          </cell>
          <cell r="V4390" t="str">
            <v xml:space="preserve">  </v>
          </cell>
          <cell r="W4390" t="str">
            <v xml:space="preserve">  </v>
          </cell>
          <cell r="X4390" t="str">
            <v>Div Ops-NE Electric</v>
          </cell>
          <cell r="Y4390" t="str">
            <v>75005310E</v>
          </cell>
          <cell r="Z4390" t="str">
            <v>MAE1000 - MA Electric Distribution PC</v>
          </cell>
          <cell r="AA4390" t="str">
            <v>NONE</v>
          </cell>
          <cell r="AB4390" t="str">
            <v>MASS PLANT - MA 5310 - MAE1000</v>
          </cell>
          <cell r="AC4390" t="str">
            <v>A1 C0 X0</v>
          </cell>
          <cell r="AE4390">
            <v>2</v>
          </cell>
          <cell r="AF4390" t="str">
            <v>2</v>
          </cell>
          <cell r="AG4390">
            <v>41213</v>
          </cell>
          <cell r="AH4390">
            <v>16500</v>
          </cell>
        </row>
        <row r="4391">
          <cell r="A4391" t="str">
            <v>CD00592</v>
          </cell>
          <cell r="B4391">
            <v>5310</v>
          </cell>
          <cell r="D4391" t="str">
            <v>DOT-MHD #601920 Belmont Street East</v>
          </cell>
          <cell r="E4391" t="str">
            <v>P_Electric Distribution Line MA</v>
          </cell>
          <cell r="G4391" t="str">
            <v>49</v>
          </cell>
          <cell r="H4391" t="str">
            <v>15</v>
          </cell>
          <cell r="I4391" t="str">
            <v>KERN, WILLIAM</v>
          </cell>
          <cell r="J4391" t="str">
            <v>Statutory/Regulatory</v>
          </cell>
          <cell r="K4391" t="str">
            <v>D_Non-REP LINE OTHER</v>
          </cell>
          <cell r="L4391" t="str">
            <v>Public Requirements</v>
          </cell>
          <cell r="M4391" t="str">
            <v>Specific</v>
          </cell>
          <cell r="O4391" t="str">
            <v>Closed</v>
          </cell>
          <cell r="P4391">
            <v>17823</v>
          </cell>
          <cell r="Q4391" t="str">
            <v>CD0592</v>
          </cell>
          <cell r="R4391">
            <v>40904</v>
          </cell>
          <cell r="S4391" t="str">
            <v>pwrbtch</v>
          </cell>
          <cell r="U4391" t="str">
            <v>Pre engineering costs for work requested by DOT</v>
          </cell>
          <cell r="V4391" t="str">
            <v xml:space="preserve">  </v>
          </cell>
          <cell r="W4391" t="str">
            <v xml:space="preserve">  </v>
          </cell>
          <cell r="X4391" t="str">
            <v>Div Ops-NE Electric</v>
          </cell>
          <cell r="Y4391" t="str">
            <v>75005310E</v>
          </cell>
          <cell r="Z4391" t="str">
            <v>MAE1000 - MA Electric Distribution PC</v>
          </cell>
          <cell r="AA4391" t="str">
            <v>NONE</v>
          </cell>
          <cell r="AB4391" t="str">
            <v>MASS PLANT - MA 5310 - MAE1000</v>
          </cell>
          <cell r="AE4391">
            <v>2</v>
          </cell>
          <cell r="AF4391" t="str">
            <v>2</v>
          </cell>
          <cell r="AG4391">
            <v>41213</v>
          </cell>
          <cell r="AH4391">
            <v>16500</v>
          </cell>
          <cell r="AI4391">
            <v>1</v>
          </cell>
          <cell r="AJ4391">
            <v>1</v>
          </cell>
          <cell r="AK4391">
            <v>1</v>
          </cell>
          <cell r="AL4391">
            <v>0</v>
          </cell>
          <cell r="AM4391">
            <v>1</v>
          </cell>
          <cell r="AN4391">
            <v>1</v>
          </cell>
        </row>
        <row r="4392">
          <cell r="A4392" t="str">
            <v>CD00596</v>
          </cell>
          <cell r="B4392">
            <v>5310</v>
          </cell>
          <cell r="D4392" t="str">
            <v>DOT-MHD#85500 Rte 122 over Blacksto</v>
          </cell>
          <cell r="E4392" t="str">
            <v>P_Electric Distribution Line MA</v>
          </cell>
          <cell r="G4392" t="str">
            <v>49</v>
          </cell>
          <cell r="H4392" t="str">
            <v>15</v>
          </cell>
          <cell r="I4392" t="str">
            <v>KERN, WILLIAM</v>
          </cell>
          <cell r="J4392" t="str">
            <v>Statutory/Regulatory</v>
          </cell>
          <cell r="K4392" t="str">
            <v>D_Non-REP LINE OTHER</v>
          </cell>
          <cell r="L4392" t="str">
            <v>Public Requirements</v>
          </cell>
          <cell r="M4392" t="str">
            <v>Specific</v>
          </cell>
          <cell r="O4392" t="str">
            <v>Closed</v>
          </cell>
          <cell r="P4392">
            <v>17822</v>
          </cell>
          <cell r="Q4392" t="str">
            <v>CD0596</v>
          </cell>
          <cell r="R4392">
            <v>40899</v>
          </cell>
          <cell r="S4392" t="str">
            <v>pwrbtch</v>
          </cell>
          <cell r="U4392" t="str">
            <v>DOT requested work to remove section of primary and install in new location.</v>
          </cell>
          <cell r="V4392" t="str">
            <v xml:space="preserve">  </v>
          </cell>
          <cell r="W4392" t="str">
            <v xml:space="preserve">  </v>
          </cell>
          <cell r="X4392" t="str">
            <v>Div Ops-NE Electric</v>
          </cell>
          <cell r="Y4392" t="str">
            <v>75005310E</v>
          </cell>
          <cell r="Z4392" t="str">
            <v>MAE1000 - MA Electric Distribution PC</v>
          </cell>
          <cell r="AA4392" t="str">
            <v>NONE</v>
          </cell>
          <cell r="AB4392" t="str">
            <v>MASS PLANT - MA 5310 - MAE1000</v>
          </cell>
          <cell r="AE4392">
            <v>2</v>
          </cell>
          <cell r="AF4392" t="str">
            <v>2</v>
          </cell>
          <cell r="AG4392">
            <v>41213</v>
          </cell>
          <cell r="AH4392">
            <v>28600</v>
          </cell>
          <cell r="AI4392">
            <v>1</v>
          </cell>
          <cell r="AJ4392">
            <v>1</v>
          </cell>
          <cell r="AK4392">
            <v>1</v>
          </cell>
          <cell r="AL4392">
            <v>0</v>
          </cell>
          <cell r="AM4392">
            <v>1</v>
          </cell>
          <cell r="AN4392">
            <v>1</v>
          </cell>
        </row>
        <row r="4393">
          <cell r="A4393" t="str">
            <v>CD00598</v>
          </cell>
          <cell r="B4393">
            <v>5310</v>
          </cell>
          <cell r="D4393" t="str">
            <v>DOT#605561- Swanson Rd over I-290</v>
          </cell>
          <cell r="E4393" t="str">
            <v>P_Electric Distribution Line MA</v>
          </cell>
          <cell r="G4393" t="str">
            <v>49</v>
          </cell>
          <cell r="H4393" t="str">
            <v>15</v>
          </cell>
          <cell r="I4393" t="str">
            <v>KERN, WILLIAM</v>
          </cell>
          <cell r="J4393" t="str">
            <v>Statutory/Regulatory</v>
          </cell>
          <cell r="K4393" t="str">
            <v>D_Non-REP LINE OTHER</v>
          </cell>
          <cell r="L4393" t="str">
            <v>Public Requirements</v>
          </cell>
          <cell r="M4393" t="str">
            <v>Specific</v>
          </cell>
          <cell r="O4393" t="str">
            <v>open</v>
          </cell>
          <cell r="P4393">
            <v>17884</v>
          </cell>
          <cell r="Q4393" t="str">
            <v>CD0598</v>
          </cell>
          <cell r="R4393">
            <v>40900</v>
          </cell>
          <cell r="S4393" t="str">
            <v>pwrbtch</v>
          </cell>
          <cell r="U4393" t="str">
            <v>DOT requested work to relocate p 6 to accomodate DOT work.</v>
          </cell>
          <cell r="V4393" t="str">
            <v xml:space="preserve">  </v>
          </cell>
          <cell r="W4393" t="str">
            <v xml:space="preserve">  </v>
          </cell>
          <cell r="X4393" t="str">
            <v>Div Ops-NE Electric</v>
          </cell>
          <cell r="Y4393" t="str">
            <v>75005310E</v>
          </cell>
          <cell r="Z4393" t="str">
            <v>MAE1000 - MA Electric Distribution PC</v>
          </cell>
          <cell r="AA4393" t="str">
            <v>NONE</v>
          </cell>
          <cell r="AB4393" t="str">
            <v>MASS PLANT - MA 5310 - MAE1000</v>
          </cell>
          <cell r="AC4393" t="str">
            <v>A1 C1 X0</v>
          </cell>
          <cell r="AE4393">
            <v>2</v>
          </cell>
          <cell r="AF4393" t="str">
            <v>2</v>
          </cell>
          <cell r="AG4393">
            <v>41213</v>
          </cell>
          <cell r="AH4393">
            <v>27500</v>
          </cell>
        </row>
        <row r="4394">
          <cell r="A4394" t="str">
            <v>CD00600</v>
          </cell>
          <cell r="B4394">
            <v>5310</v>
          </cell>
          <cell r="D4394" t="str">
            <v>DOT#602099 South St/Dawley St Westm</v>
          </cell>
          <cell r="E4394" t="str">
            <v>P_Electric Distribution Line MA</v>
          </cell>
          <cell r="G4394" t="str">
            <v>49</v>
          </cell>
          <cell r="H4394" t="str">
            <v>15</v>
          </cell>
          <cell r="I4394" t="str">
            <v>KERN, WILLIAM</v>
          </cell>
          <cell r="J4394" t="str">
            <v>Statutory/Regulatory</v>
          </cell>
          <cell r="K4394" t="str">
            <v>D_Non-REP LINE OTHER</v>
          </cell>
          <cell r="L4394" t="str">
            <v>Public Requirements</v>
          </cell>
          <cell r="M4394" t="str">
            <v>Specific</v>
          </cell>
          <cell r="O4394" t="str">
            <v>Closed</v>
          </cell>
          <cell r="P4394">
            <v>17824</v>
          </cell>
          <cell r="Q4394" t="str">
            <v>CD0600</v>
          </cell>
          <cell r="R4394">
            <v>40905</v>
          </cell>
          <cell r="S4394" t="str">
            <v>pwrbtch</v>
          </cell>
          <cell r="U4394" t="str">
            <v>DOT requested work to relocate NGRID overhead facilities</v>
          </cell>
          <cell r="V4394" t="str">
            <v xml:space="preserve">  </v>
          </cell>
          <cell r="W4394" t="str">
            <v xml:space="preserve">  </v>
          </cell>
          <cell r="X4394" t="str">
            <v>Div Ops-NE Electric</v>
          </cell>
          <cell r="Y4394" t="str">
            <v>75005310E</v>
          </cell>
          <cell r="Z4394" t="str">
            <v>MAE1000 - MA Electric Distribution PC</v>
          </cell>
          <cell r="AA4394" t="str">
            <v>NONE</v>
          </cell>
          <cell r="AB4394" t="str">
            <v>MASS PLANT - MA 5310 - MAE1000</v>
          </cell>
          <cell r="AE4394">
            <v>2</v>
          </cell>
          <cell r="AF4394" t="str">
            <v>2</v>
          </cell>
          <cell r="AG4394">
            <v>41213</v>
          </cell>
          <cell r="AH4394">
            <v>330000</v>
          </cell>
          <cell r="AI4394">
            <v>0</v>
          </cell>
          <cell r="AJ4394">
            <v>0</v>
          </cell>
          <cell r="AK4394">
            <v>0</v>
          </cell>
          <cell r="AL4394">
            <v>0</v>
          </cell>
          <cell r="AM4394">
            <v>1</v>
          </cell>
          <cell r="AN4394">
            <v>1</v>
          </cell>
        </row>
        <row r="4395">
          <cell r="A4395" t="str">
            <v>CD00609</v>
          </cell>
          <cell r="B4395">
            <v>5310</v>
          </cell>
          <cell r="D4395" t="str">
            <v>Berlin 318W3  South Bolton Rd. Step</v>
          </cell>
          <cell r="E4395" t="str">
            <v>P_Electric Distribution Line MA</v>
          </cell>
          <cell r="G4395" t="str">
            <v>37</v>
          </cell>
          <cell r="H4395" t="str">
            <v>NONE</v>
          </cell>
          <cell r="I4395" t="str">
            <v>MOKEY, MICHAEL</v>
          </cell>
          <cell r="J4395" t="str">
            <v>System Capacity &amp; Performance</v>
          </cell>
          <cell r="K4395" t="str">
            <v>D_Non-REP LINE OTHER</v>
          </cell>
          <cell r="L4395" t="str">
            <v>Load Relief</v>
          </cell>
          <cell r="M4395" t="str">
            <v>Specific</v>
          </cell>
          <cell r="O4395" t="str">
            <v>open</v>
          </cell>
          <cell r="P4395">
            <v>17797</v>
          </cell>
          <cell r="Q4395" t="str">
            <v>CD0609</v>
          </cell>
          <cell r="R4395">
            <v>40913</v>
          </cell>
          <cell r="S4395" t="str">
            <v>pwrbtch</v>
          </cell>
          <cell r="U4395" t="str">
            <v>Customers on Wheeler Rd., Bolton are complaining about low voltage.  Field measurements and modeling confirm the condition.</v>
          </cell>
          <cell r="V4395" t="str">
            <v xml:space="preserve">  </v>
          </cell>
          <cell r="W4395" t="str">
            <v xml:space="preserve">  </v>
          </cell>
          <cell r="X4395" t="str">
            <v>Div Ops-NE Electric</v>
          </cell>
          <cell r="Y4395" t="str">
            <v>75005310E</v>
          </cell>
          <cell r="Z4395" t="str">
            <v>MAE1000 - MA Electric Distribution PC</v>
          </cell>
          <cell r="AA4395" t="str">
            <v>NONE</v>
          </cell>
          <cell r="AB4395" t="str">
            <v>MASS PLANT - MA 5310 - MAE1000</v>
          </cell>
          <cell r="AC4395" t="str">
            <v>A2 C0 X0</v>
          </cell>
          <cell r="AE4395">
            <v>2</v>
          </cell>
          <cell r="AF4395" t="str">
            <v>2</v>
          </cell>
          <cell r="AG4395">
            <v>41213</v>
          </cell>
          <cell r="AH4395">
            <v>222000</v>
          </cell>
        </row>
        <row r="4396">
          <cell r="A4396" t="str">
            <v>CD00621</v>
          </cell>
          <cell r="B4396">
            <v>5310</v>
          </cell>
          <cell r="C4396" t="str">
            <v>Massachusetts - East</v>
          </cell>
          <cell r="D4396" t="str">
            <v>Foxboro/Wrrentham- Add 23 kV Caps</v>
          </cell>
          <cell r="E4396" t="str">
            <v>P_Electric Distribution Line MA</v>
          </cell>
          <cell r="G4396" t="str">
            <v>42</v>
          </cell>
          <cell r="H4396" t="str">
            <v>15</v>
          </cell>
          <cell r="I4396" t="str">
            <v>MOKEY, MICHAEL</v>
          </cell>
          <cell r="J4396" t="str">
            <v>System Capacity &amp; Performance</v>
          </cell>
          <cell r="K4396" t="str">
            <v>D_Non-REP LINE OTHER</v>
          </cell>
          <cell r="L4396" t="str">
            <v>Load Relief</v>
          </cell>
          <cell r="M4396" t="str">
            <v>Specific</v>
          </cell>
          <cell r="O4396" t="str">
            <v>open</v>
          </cell>
          <cell r="P4396">
            <v>17765</v>
          </cell>
          <cell r="Q4396" t="str">
            <v>CD0621</v>
          </cell>
          <cell r="R4396">
            <v>40918</v>
          </cell>
          <cell r="S4396" t="str">
            <v>pwrbtch</v>
          </cell>
          <cell r="U4396" t="str">
            <v xml:space="preserve">For 2012, add the following pole top 23 kV switched capacitor banks.  All to be voltage controlled:_x000D_
-          1.2 MVAr switched bank on 2287 at Crocker Tap_x000D_
-          1.8 MVAr switched bank on 2286 at Wrentham Tap_x000D_
-          1.2 MVAr switched bank on </v>
          </cell>
          <cell r="V4396" t="str">
            <v xml:space="preserve">  </v>
          </cell>
          <cell r="W4396" t="str">
            <v xml:space="preserve">  </v>
          </cell>
          <cell r="X4396" t="str">
            <v>Div Ops-NE Electric</v>
          </cell>
          <cell r="Y4396" t="str">
            <v>75005310E</v>
          </cell>
          <cell r="Z4396" t="str">
            <v>MAE1000 - MA Electric Distribution PC</v>
          </cell>
          <cell r="AA4396" t="str">
            <v>NONE</v>
          </cell>
          <cell r="AB4396" t="str">
            <v>MASS PLANT - MA 5310 - MAE1000</v>
          </cell>
          <cell r="AC4396" t="str">
            <v>A1 C0 X0</v>
          </cell>
          <cell r="AE4396">
            <v>2</v>
          </cell>
          <cell r="AF4396" t="str">
            <v>2</v>
          </cell>
          <cell r="AG4396">
            <v>41213</v>
          </cell>
          <cell r="AH4396">
            <v>60000</v>
          </cell>
        </row>
        <row r="4397">
          <cell r="A4397" t="str">
            <v>CD00622</v>
          </cell>
          <cell r="B4397">
            <v>5310</v>
          </cell>
          <cell r="D4397" t="str">
            <v>Franklin-Disable LS recloser xfer 3</v>
          </cell>
          <cell r="E4397" t="str">
            <v>P_Electric Distribution Line MA</v>
          </cell>
          <cell r="G4397" t="str">
            <v>49</v>
          </cell>
          <cell r="H4397" t="str">
            <v>15</v>
          </cell>
          <cell r="I4397" t="str">
            <v>MOKEY, MICHAEL</v>
          </cell>
          <cell r="J4397" t="str">
            <v>System Capacity &amp; Performance</v>
          </cell>
          <cell r="K4397" t="str">
            <v>D_Non-REP LINE OTHER</v>
          </cell>
          <cell r="L4397" t="str">
            <v>Load Relief</v>
          </cell>
          <cell r="M4397" t="str">
            <v>Specific</v>
          </cell>
          <cell r="O4397" t="str">
            <v>Closed</v>
          </cell>
          <cell r="P4397">
            <v>17760</v>
          </cell>
          <cell r="Q4397" t="str">
            <v>CD0622</v>
          </cell>
          <cell r="R4397">
            <v>40918</v>
          </cell>
          <cell r="S4397" t="str">
            <v>pwrbtch</v>
          </cell>
          <cell r="U4397" t="str">
            <v>When sum of load on Franklin feeder 341W2 and Union St feeder 348W5 exceeds 555 A (13.2 MVA) under Summer Ratings and when the sum on Franklin feeder 341W2 and Union St feeder 348W5 exceeds 745 A (17.7 MVA) under Winter Ratings, block</v>
          </cell>
          <cell r="V4397" t="str">
            <v xml:space="preserve">  </v>
          </cell>
          <cell r="W4397" t="str">
            <v xml:space="preserve">  </v>
          </cell>
          <cell r="X4397" t="str">
            <v>Div Ops-NE Electric</v>
          </cell>
          <cell r="Y4397" t="str">
            <v>75005310E</v>
          </cell>
          <cell r="Z4397" t="str">
            <v>MAE1000 - MA Electric Distribution PC</v>
          </cell>
          <cell r="AA4397" t="str">
            <v>NONE</v>
          </cell>
          <cell r="AB4397" t="str">
            <v>MASS PLANT - MA 5310 - MAE1000</v>
          </cell>
          <cell r="AE4397">
            <v>2</v>
          </cell>
          <cell r="AF4397" t="str">
            <v>2</v>
          </cell>
          <cell r="AG4397">
            <v>41213</v>
          </cell>
          <cell r="AH4397">
            <v>10000</v>
          </cell>
          <cell r="AI4397">
            <v>1</v>
          </cell>
          <cell r="AJ4397">
            <v>1</v>
          </cell>
          <cell r="AK4397">
            <v>1</v>
          </cell>
          <cell r="AL4397">
            <v>0</v>
          </cell>
          <cell r="AM4397">
            <v>1</v>
          </cell>
          <cell r="AN4397">
            <v>1</v>
          </cell>
        </row>
        <row r="4398">
          <cell r="A4398" t="str">
            <v>CD00623</v>
          </cell>
          <cell r="B4398">
            <v>5310</v>
          </cell>
          <cell r="C4398" t="str">
            <v>Distribution - NE South</v>
          </cell>
          <cell r="D4398" t="str">
            <v>IRURD Hamilton Rd</v>
          </cell>
          <cell r="E4398" t="str">
            <v>P_Electric Distribution Line MA</v>
          </cell>
          <cell r="G4398" t="str">
            <v>42</v>
          </cell>
          <cell r="H4398" t="str">
            <v>15</v>
          </cell>
          <cell r="I4398" t="str">
            <v>PATTERSON, JAMES</v>
          </cell>
          <cell r="J4398" t="str">
            <v>Asset Condition</v>
          </cell>
          <cell r="K4398" t="str">
            <v>D_REP-URD Cable Replacements</v>
          </cell>
          <cell r="L4398" t="str">
            <v>Asset Replacement</v>
          </cell>
          <cell r="M4398" t="str">
            <v>Specific</v>
          </cell>
          <cell r="N4398" t="str">
            <v>UG Cable Replacements</v>
          </cell>
          <cell r="O4398" t="str">
            <v>open</v>
          </cell>
          <cell r="P4398">
            <v>17917</v>
          </cell>
          <cell r="Q4398" t="str">
            <v>CD0623</v>
          </cell>
          <cell r="R4398">
            <v>40918</v>
          </cell>
          <cell r="S4398" t="str">
            <v>pwrbtch</v>
          </cell>
          <cell r="U4398" t="str">
            <v>Inject 5600' of underground cable on Hamilton Rd, Northboro URD.  Area has experienced 5 cable faults in last 2 years.</v>
          </cell>
          <cell r="V4398" t="str">
            <v xml:space="preserve">  </v>
          </cell>
          <cell r="W4398" t="str">
            <v xml:space="preserve">  </v>
          </cell>
          <cell r="X4398" t="str">
            <v>Div Ops-NE Electric</v>
          </cell>
          <cell r="Y4398" t="str">
            <v>75005310E</v>
          </cell>
          <cell r="Z4398" t="str">
            <v>MAE1000 - MA Electric Distribution PC</v>
          </cell>
          <cell r="AA4398" t="str">
            <v>NONE</v>
          </cell>
          <cell r="AB4398" t="str">
            <v>MASS PLANT - MA 5310 - MAE1000</v>
          </cell>
          <cell r="AC4398" t="str">
            <v>A1 C1 X0</v>
          </cell>
          <cell r="AE4398">
            <v>2</v>
          </cell>
          <cell r="AF4398" t="str">
            <v>2</v>
          </cell>
          <cell r="AG4398">
            <v>41213</v>
          </cell>
          <cell r="AH4398">
            <v>96827</v>
          </cell>
        </row>
        <row r="4399">
          <cell r="A4399" t="str">
            <v>CD00627</v>
          </cell>
          <cell r="B4399">
            <v>5310</v>
          </cell>
          <cell r="C4399" t="str">
            <v>Massachusetts - West</v>
          </cell>
          <cell r="D4399" t="str">
            <v>IRURD Coolidge Cir, Northboro</v>
          </cell>
          <cell r="E4399" t="str">
            <v>P_Electric Distribution Line MA</v>
          </cell>
          <cell r="G4399" t="str">
            <v>36</v>
          </cell>
          <cell r="H4399" t="str">
            <v>15</v>
          </cell>
          <cell r="I4399" t="str">
            <v>PATTERSON, JAMES</v>
          </cell>
          <cell r="J4399" t="str">
            <v>Asset Condition</v>
          </cell>
          <cell r="K4399" t="str">
            <v>D_REP-URD Cable Replacements</v>
          </cell>
          <cell r="L4399" t="str">
            <v>Asset Replacement</v>
          </cell>
          <cell r="M4399" t="str">
            <v>Specific</v>
          </cell>
          <cell r="O4399" t="str">
            <v>open</v>
          </cell>
          <cell r="P4399">
            <v>17903</v>
          </cell>
          <cell r="Q4399" t="str">
            <v>CD0627</v>
          </cell>
          <cell r="R4399">
            <v>40919</v>
          </cell>
          <cell r="S4399" t="str">
            <v>pwrbtch</v>
          </cell>
          <cell r="U4399" t="str">
            <v>In Coolidge Circle (Pine Knoll URD), replace 6200' of #2 xlpe with cable in conduit due to high number of cable faults in past 3 years.</v>
          </cell>
          <cell r="V4399" t="str">
            <v xml:space="preserve">  </v>
          </cell>
          <cell r="W4399" t="str">
            <v xml:space="preserve">  </v>
          </cell>
          <cell r="X4399" t="str">
            <v>Div Ops-NE Electric</v>
          </cell>
          <cell r="Y4399" t="str">
            <v>75005310E</v>
          </cell>
          <cell r="Z4399" t="str">
            <v>MAE1000 - MA Electric Distribution PC</v>
          </cell>
          <cell r="AA4399" t="str">
            <v>NONE</v>
          </cell>
          <cell r="AB4399" t="str">
            <v>MASS PLANT - MA 5310 - MAE1000</v>
          </cell>
          <cell r="AC4399" t="str">
            <v>A1 C0 X0</v>
          </cell>
          <cell r="AE4399">
            <v>2</v>
          </cell>
          <cell r="AF4399" t="str">
            <v>2</v>
          </cell>
          <cell r="AG4399">
            <v>41213</v>
          </cell>
          <cell r="AH4399">
            <v>460000</v>
          </cell>
        </row>
        <row r="4400">
          <cell r="A4400" t="str">
            <v>CD00634</v>
          </cell>
          <cell r="B4400">
            <v>5310</v>
          </cell>
          <cell r="C4400" t="str">
            <v>Massachusetts - West</v>
          </cell>
          <cell r="D4400" t="str">
            <v>IRURD Chippewa</v>
          </cell>
          <cell r="E4400" t="str">
            <v>P_Electric Distribution Line MA</v>
          </cell>
          <cell r="G4400" t="str">
            <v>36</v>
          </cell>
          <cell r="H4400" t="str">
            <v>20</v>
          </cell>
          <cell r="I4400" t="str">
            <v>CERULLI, JOHN</v>
          </cell>
          <cell r="J4400" t="str">
            <v>Asset Condition</v>
          </cell>
          <cell r="K4400" t="str">
            <v>D_REP-URD Cable Replacements</v>
          </cell>
          <cell r="L4400" t="str">
            <v>Asset Replacement</v>
          </cell>
          <cell r="M4400" t="str">
            <v>Specific</v>
          </cell>
          <cell r="N4400" t="str">
            <v>UG Cable Replacements</v>
          </cell>
          <cell r="O4400" t="str">
            <v>open</v>
          </cell>
          <cell r="P4400">
            <v>11311</v>
          </cell>
          <cell r="Q4400" t="str">
            <v>CD0634</v>
          </cell>
          <cell r="R4400">
            <v>40920</v>
          </cell>
          <cell r="S4400" t="str">
            <v>pwrbtch</v>
          </cell>
          <cell r="U4400" t="str">
            <v>Inject or replace 6,100' of direct buried URD cable at Chippewa Road in Westford.</v>
          </cell>
          <cell r="V4400" t="str">
            <v xml:space="preserve">  </v>
          </cell>
          <cell r="W4400" t="str">
            <v xml:space="preserve">  </v>
          </cell>
          <cell r="X4400" t="str">
            <v>Div Ops-NE Electric</v>
          </cell>
          <cell r="Y4400" t="str">
            <v>75005310E</v>
          </cell>
          <cell r="Z4400" t="str">
            <v>MAE1000 - MA Electric Distribution PC</v>
          </cell>
          <cell r="AA4400" t="str">
            <v>NONE</v>
          </cell>
          <cell r="AB4400" t="str">
            <v>NO BILLERICA COMPANY - CIS, BILLERI</v>
          </cell>
          <cell r="AC4400" t="str">
            <v>A1 C1 X0</v>
          </cell>
          <cell r="AE4400">
            <v>2</v>
          </cell>
          <cell r="AF4400" t="str">
            <v>2</v>
          </cell>
          <cell r="AG4400">
            <v>41213</v>
          </cell>
          <cell r="AH4400">
            <v>200000</v>
          </cell>
        </row>
        <row r="4401">
          <cell r="A4401" t="str">
            <v>CD00642</v>
          </cell>
          <cell r="B4401">
            <v>5310</v>
          </cell>
          <cell r="D4401" t="str">
            <v>Beaver Pond 344W1_MA 2011 WPF_Recon</v>
          </cell>
          <cell r="E4401" t="str">
            <v>P_Electric Distribution Line MA</v>
          </cell>
          <cell r="G4401" t="str">
            <v>31</v>
          </cell>
          <cell r="H4401" t="str">
            <v>15</v>
          </cell>
          <cell r="I4401" t="str">
            <v>MOKEY, MICHAEL</v>
          </cell>
          <cell r="J4401" t="str">
            <v>System Capacity &amp; Performance</v>
          </cell>
          <cell r="K4401" t="str">
            <v>D_Non-REP LINE OTHER</v>
          </cell>
          <cell r="L4401" t="str">
            <v>Reliability - Dist</v>
          </cell>
          <cell r="M4401" t="str">
            <v>Specific</v>
          </cell>
          <cell r="N4401" t="str">
            <v>Conductor Replacement</v>
          </cell>
          <cell r="O4401" t="str">
            <v>open</v>
          </cell>
          <cell r="P4401">
            <v>12794</v>
          </cell>
          <cell r="Q4401" t="str">
            <v>CD0642</v>
          </cell>
          <cell r="R4401">
            <v>40926</v>
          </cell>
          <cell r="S4401" t="str">
            <v>pwrbtch</v>
          </cell>
          <cell r="U4401" t="str">
            <v>Reconductor 1.8 miles of 4/0 alum OH crossarm construction with 477 kcmil Al, SPCA from p 90 Pond St to 2 Partridge St. Franklin.</v>
          </cell>
          <cell r="V4401" t="str">
            <v xml:space="preserve">  </v>
          </cell>
          <cell r="W4401" t="str">
            <v xml:space="preserve">  </v>
          </cell>
          <cell r="X4401" t="str">
            <v>Div Ops-NE Electric</v>
          </cell>
          <cell r="Y4401" t="str">
            <v>75005310E</v>
          </cell>
          <cell r="Z4401" t="str">
            <v>MAE1000 - MA Electric Distribution PC</v>
          </cell>
          <cell r="AA4401" t="str">
            <v>NONE</v>
          </cell>
          <cell r="AB4401" t="str">
            <v>MASS PLANT - MA 5310 - MAE1000</v>
          </cell>
          <cell r="AC4401" t="str">
            <v>A1 C0 X1</v>
          </cell>
          <cell r="AE4401">
            <v>3</v>
          </cell>
          <cell r="AF4401" t="str">
            <v>3</v>
          </cell>
          <cell r="AG4401">
            <v>41213</v>
          </cell>
          <cell r="AH4401">
            <v>850000</v>
          </cell>
        </row>
        <row r="4402">
          <cell r="A4402" t="str">
            <v>CD00647</v>
          </cell>
          <cell r="B4402">
            <v>5310</v>
          </cell>
          <cell r="D4402" t="str">
            <v>DOT-MHD# 600380 Rt 36 Pembroke MA</v>
          </cell>
          <cell r="E4402" t="str">
            <v>P_Electric Distribution Line MA</v>
          </cell>
          <cell r="G4402" t="str">
            <v>49</v>
          </cell>
          <cell r="H4402" t="str">
            <v>15</v>
          </cell>
          <cell r="I4402" t="str">
            <v>KERN, WILLIAM</v>
          </cell>
          <cell r="J4402" t="str">
            <v>Statutory/Regulatory</v>
          </cell>
          <cell r="K4402" t="str">
            <v>D_Non-REP LINE OTHER</v>
          </cell>
          <cell r="L4402" t="str">
            <v>Public Requirements</v>
          </cell>
          <cell r="M4402" t="str">
            <v>Specific</v>
          </cell>
          <cell r="O4402" t="str">
            <v>open</v>
          </cell>
          <cell r="P4402">
            <v>17949</v>
          </cell>
          <cell r="Q4402" t="str">
            <v>CD0647</v>
          </cell>
          <cell r="R4402">
            <v>40933</v>
          </cell>
          <cell r="S4402" t="str">
            <v>pwrbtch</v>
          </cell>
          <cell r="U4402" t="str">
            <v>Pre engineering for DOT requested work</v>
          </cell>
          <cell r="V4402" t="str">
            <v xml:space="preserve">  </v>
          </cell>
          <cell r="W4402" t="str">
            <v xml:space="preserve">  </v>
          </cell>
          <cell r="X4402" t="str">
            <v>Div Ops-NE Electric</v>
          </cell>
          <cell r="Y4402" t="str">
            <v>75005310E</v>
          </cell>
          <cell r="Z4402" t="str">
            <v>MAE1000 - MA Electric Distribution PC</v>
          </cell>
          <cell r="AA4402" t="str">
            <v>NONE</v>
          </cell>
          <cell r="AB4402" t="str">
            <v>MASS PLANT - MA 5310 - MAE1000</v>
          </cell>
          <cell r="AC4402" t="str">
            <v>A2 C0 X0</v>
          </cell>
          <cell r="AE4402">
            <v>2</v>
          </cell>
          <cell r="AF4402" t="str">
            <v>2</v>
          </cell>
          <cell r="AG4402">
            <v>41213</v>
          </cell>
          <cell r="AH4402">
            <v>16500</v>
          </cell>
        </row>
        <row r="4403">
          <cell r="A4403" t="str">
            <v>CD00650</v>
          </cell>
          <cell r="B4403">
            <v>5310</v>
          </cell>
          <cell r="D4403" t="str">
            <v>Glendale 4kV Distribution Rearrange</v>
          </cell>
          <cell r="E4403" t="str">
            <v>P_Electric Distribution Line MA</v>
          </cell>
          <cell r="F4403" t="str">
            <v>USSC-11-043 v2</v>
          </cell>
          <cell r="G4403" t="str">
            <v>39</v>
          </cell>
          <cell r="H4403" t="str">
            <v>23</v>
          </cell>
          <cell r="I4403" t="str">
            <v>ARTHUR, DAVID</v>
          </cell>
          <cell r="J4403" t="str">
            <v>Asset Condition</v>
          </cell>
          <cell r="K4403" t="str">
            <v>D_Non-REP LINE OTHER</v>
          </cell>
          <cell r="L4403" t="str">
            <v>Asset Replacement</v>
          </cell>
          <cell r="M4403" t="str">
            <v>Specific</v>
          </cell>
          <cell r="O4403" t="str">
            <v>open</v>
          </cell>
          <cell r="P4403">
            <v>11788</v>
          </cell>
          <cell r="Q4403" t="str">
            <v>CD0650</v>
          </cell>
          <cell r="R4403">
            <v>40934</v>
          </cell>
          <cell r="S4403" t="str">
            <v>pwrbtch</v>
          </cell>
          <cell r="U4403" t="str">
            <v>4kV distribution rearrangement and 13kV conversions for Glendale elimination.</v>
          </cell>
          <cell r="V4403" t="str">
            <v xml:space="preserve">  </v>
          </cell>
          <cell r="W4403" t="str">
            <v xml:space="preserve">  </v>
          </cell>
          <cell r="X4403" t="str">
            <v>Div Ops-NE Electric</v>
          </cell>
          <cell r="Y4403" t="str">
            <v>75005310E</v>
          </cell>
          <cell r="Z4403" t="str">
            <v>MAE1000 - MA Electric Distribution PC</v>
          </cell>
          <cell r="AA4403" t="str">
            <v>4/1/2012</v>
          </cell>
          <cell r="AB4403" t="str">
            <v>MASS PLANT - MA 5310 - MAE1000</v>
          </cell>
          <cell r="AC4403" t="str">
            <v>A9 C0 X1</v>
          </cell>
          <cell r="AE4403">
            <v>5</v>
          </cell>
          <cell r="AF4403" t="str">
            <v>5</v>
          </cell>
          <cell r="AG4403">
            <v>41446</v>
          </cell>
          <cell r="AH4403">
            <v>2450000</v>
          </cell>
          <cell r="AI4403" t="str">
            <v>1.10</v>
          </cell>
          <cell r="AJ4403" t="str">
            <v>.90</v>
          </cell>
        </row>
        <row r="4404">
          <cell r="A4404" t="str">
            <v>CD00653</v>
          </cell>
          <cell r="B4404">
            <v>5310</v>
          </cell>
          <cell r="D4404" t="str">
            <v>Glendale#6 Reconfigure Substation</v>
          </cell>
          <cell r="E4404" t="str">
            <v>P_Electric Distribution Sub MA</v>
          </cell>
          <cell r="F4404" t="str">
            <v>USSC-11-043 v2</v>
          </cell>
          <cell r="G4404" t="str">
            <v>36</v>
          </cell>
          <cell r="H4404" t="str">
            <v>23</v>
          </cell>
          <cell r="I4404" t="str">
            <v>CLANCY, JOHN</v>
          </cell>
          <cell r="J4404" t="str">
            <v>Asset Condition</v>
          </cell>
          <cell r="K4404" t="str">
            <v>D_Non-REP SUB OTHER</v>
          </cell>
          <cell r="L4404" t="str">
            <v>Asset Replacement</v>
          </cell>
          <cell r="M4404" t="str">
            <v>Specific</v>
          </cell>
          <cell r="O4404" t="str">
            <v>open</v>
          </cell>
          <cell r="P4404">
            <v>11786</v>
          </cell>
          <cell r="Q4404" t="str">
            <v>CD0653</v>
          </cell>
          <cell r="R4404">
            <v>40934</v>
          </cell>
          <cell r="S4404" t="str">
            <v>pwrbtch</v>
          </cell>
          <cell r="U4404" t="str">
            <v>At Glendale #6, Remove 23/4kV and 4kV equipment and reconfigure 23kV breaker operation.</v>
          </cell>
          <cell r="V4404" t="str">
            <v xml:space="preserve">  </v>
          </cell>
          <cell r="W4404" t="str">
            <v xml:space="preserve">  </v>
          </cell>
          <cell r="X4404" t="str">
            <v>Div Ops-NE Electric</v>
          </cell>
          <cell r="Y4404" t="str">
            <v>75005310E</v>
          </cell>
          <cell r="Z4404" t="str">
            <v>MAE1000 - MA Electric Distribution PC</v>
          </cell>
          <cell r="AA4404" t="str">
            <v>NONE</v>
          </cell>
          <cell r="AB4404" t="str">
            <v>SUB #6 GLENDALE - BROADWAY &amp; OAKLAN</v>
          </cell>
          <cell r="AC4404" t="str">
            <v>A1 C0 X0</v>
          </cell>
          <cell r="AE4404">
            <v>5</v>
          </cell>
          <cell r="AF4404" t="str">
            <v>5</v>
          </cell>
          <cell r="AG4404">
            <v>41446</v>
          </cell>
          <cell r="AH4404">
            <v>250000</v>
          </cell>
          <cell r="AI4404" t="str">
            <v>1.10</v>
          </cell>
          <cell r="AJ4404" t="str">
            <v>.90</v>
          </cell>
        </row>
        <row r="4405">
          <cell r="A4405" t="str">
            <v>CD00654</v>
          </cell>
          <cell r="B4405">
            <v>5310</v>
          </cell>
          <cell r="C4405" t="str">
            <v>Massachusetts - West</v>
          </cell>
          <cell r="D4405" t="str">
            <v>Everett#37 New 23/4kV Metal Clad Su</v>
          </cell>
          <cell r="E4405" t="str">
            <v>P_Electric Distribution Sub MA</v>
          </cell>
          <cell r="F4405" t="str">
            <v>USSC-11-043 v2</v>
          </cell>
          <cell r="G4405" t="str">
            <v>39</v>
          </cell>
          <cell r="H4405" t="str">
            <v>23</v>
          </cell>
          <cell r="I4405" t="str">
            <v>CLANCY, JOHN</v>
          </cell>
          <cell r="J4405" t="str">
            <v>Asset Condition</v>
          </cell>
          <cell r="K4405" t="str">
            <v>D_Non-REP SUB OTHER</v>
          </cell>
          <cell r="L4405" t="str">
            <v>Asset Replacement</v>
          </cell>
          <cell r="M4405" t="str">
            <v>Specific</v>
          </cell>
          <cell r="O4405" t="str">
            <v>open</v>
          </cell>
          <cell r="P4405">
            <v>11787</v>
          </cell>
          <cell r="Q4405" t="str">
            <v>CD0654</v>
          </cell>
          <cell r="R4405">
            <v>40934</v>
          </cell>
          <cell r="S4405" t="str">
            <v>pwrbtch</v>
          </cell>
          <cell r="U4405" t="str">
            <v>At Everett#37 Install a two transformer 23/4kV metal clad sub to eliminate tertiary 4kV and for elimination of Glendale#6</v>
          </cell>
          <cell r="V4405" t="str">
            <v xml:space="preserve">  </v>
          </cell>
          <cell r="W4405" t="str">
            <v xml:space="preserve">  </v>
          </cell>
          <cell r="X4405" t="str">
            <v>Div Ops-NE Electric</v>
          </cell>
          <cell r="Y4405" t="str">
            <v>75005310E</v>
          </cell>
          <cell r="Z4405" t="str">
            <v>MAE1000 - MA Electric Distribution PC</v>
          </cell>
          <cell r="AA4405" t="str">
            <v>NONE</v>
          </cell>
          <cell r="AB4405" t="str">
            <v>SUB #37 EVERETT - WYLLIS AVENUE, EV</v>
          </cell>
          <cell r="AC4405" t="str">
            <v>A1 C0 X0</v>
          </cell>
          <cell r="AE4405">
            <v>5</v>
          </cell>
          <cell r="AF4405" t="str">
            <v>5</v>
          </cell>
          <cell r="AG4405">
            <v>41446</v>
          </cell>
          <cell r="AH4405">
            <v>2025000</v>
          </cell>
          <cell r="AI4405" t="str">
            <v>1.10</v>
          </cell>
          <cell r="AJ4405" t="str">
            <v>.90</v>
          </cell>
        </row>
        <row r="4406">
          <cell r="A4406" t="str">
            <v>CD00658</v>
          </cell>
          <cell r="B4406">
            <v>5310</v>
          </cell>
          <cell r="D4406" t="str">
            <v>NuGen Capital 3MW PV Interconnectio</v>
          </cell>
          <cell r="E4406" t="str">
            <v>P_Electric Distribution Line MA</v>
          </cell>
          <cell r="G4406" t="str">
            <v>49</v>
          </cell>
          <cell r="H4406" t="str">
            <v>15</v>
          </cell>
          <cell r="I4406" t="str">
            <v>MOKEY, MICHAEL</v>
          </cell>
          <cell r="J4406" t="str">
            <v>Statutory/Regulatory</v>
          </cell>
          <cell r="K4406" t="str">
            <v>D_Non-REP LINE OTHER</v>
          </cell>
          <cell r="L4406" t="str">
            <v>Distributed Generation</v>
          </cell>
          <cell r="M4406" t="str">
            <v>Specific</v>
          </cell>
          <cell r="O4406" t="str">
            <v>open</v>
          </cell>
          <cell r="P4406">
            <v>18026</v>
          </cell>
          <cell r="Q4406" t="str">
            <v>CD0658</v>
          </cell>
          <cell r="R4406">
            <v>40935</v>
          </cell>
          <cell r="S4406" t="str">
            <v>pwrbtch</v>
          </cell>
          <cell r="U4406" t="str">
            <v>Provide line work required for the interconnection of 3MW of Inverter Based PV @ 433 Purchase St, Swansea MA onto the Dighton 19W73 feeder.  This will require extending 3 phase 1/0 Spacer cable  primary 9K CRT feet , from Sharps Lot R</v>
          </cell>
          <cell r="V4406" t="str">
            <v xml:space="preserve">  </v>
          </cell>
          <cell r="W4406" t="str">
            <v xml:space="preserve">  </v>
          </cell>
          <cell r="X4406" t="str">
            <v>Div Ops-NE Electric</v>
          </cell>
          <cell r="Y4406" t="str">
            <v>75005310E</v>
          </cell>
          <cell r="Z4406" t="str">
            <v>MAE1000 - MA Electric Distribution PC</v>
          </cell>
          <cell r="AA4406" t="str">
            <v>NONE</v>
          </cell>
          <cell r="AB4406" t="str">
            <v>MASS PLANT - MA 5310 - MAE1000</v>
          </cell>
          <cell r="AC4406" t="str">
            <v>A1 C0 X1</v>
          </cell>
          <cell r="AE4406">
            <v>2</v>
          </cell>
          <cell r="AF4406" t="str">
            <v>2</v>
          </cell>
          <cell r="AG4406">
            <v>41213</v>
          </cell>
          <cell r="AH4406">
            <v>470000</v>
          </cell>
        </row>
        <row r="4407">
          <cell r="A4407" t="str">
            <v>CD00661</v>
          </cell>
          <cell r="B4407">
            <v>5310</v>
          </cell>
          <cell r="C4407" t="str">
            <v>Massachusetts - East</v>
          </cell>
          <cell r="D4407" t="str">
            <v>Marlboro-Recond 317W3 UG getaway</v>
          </cell>
          <cell r="E4407" t="str">
            <v>P_Electric Distribution Line MA</v>
          </cell>
          <cell r="G4407" t="str">
            <v>30</v>
          </cell>
          <cell r="H4407" t="str">
            <v>15</v>
          </cell>
          <cell r="I4407" t="str">
            <v>THOMPSON, JOHN</v>
          </cell>
          <cell r="J4407" t="str">
            <v>System Capacity &amp; Performance</v>
          </cell>
          <cell r="K4407" t="str">
            <v>D_Non-REP LINE OTHER</v>
          </cell>
          <cell r="L4407" t="str">
            <v>Load Relief</v>
          </cell>
          <cell r="M4407" t="str">
            <v>Specific</v>
          </cell>
          <cell r="O4407" t="str">
            <v>Closed</v>
          </cell>
          <cell r="P4407">
            <v>17921</v>
          </cell>
          <cell r="Q4407" t="str">
            <v>CD0661</v>
          </cell>
          <cell r="R4407">
            <v>40935</v>
          </cell>
          <cell r="S4407" t="str">
            <v>pwrbtch</v>
          </cell>
          <cell r="U4407" t="str">
            <v>Upgrade 1520' of 750 AL UG cable to 1000 AL EPR insulated cable to increase the capacity of 317W3</v>
          </cell>
          <cell r="V4407" t="str">
            <v xml:space="preserve">  </v>
          </cell>
          <cell r="W4407" t="str">
            <v xml:space="preserve">  </v>
          </cell>
          <cell r="X4407" t="str">
            <v>Div Ops-NE Electric</v>
          </cell>
          <cell r="Y4407" t="str">
            <v>75005310E</v>
          </cell>
          <cell r="Z4407" t="str">
            <v>MAE1000 - MA Electric Distribution PC</v>
          </cell>
          <cell r="AA4407" t="str">
            <v>NONE</v>
          </cell>
          <cell r="AB4407" t="str">
            <v>MASS PLANT - MA 5310 - MAE1000</v>
          </cell>
          <cell r="AE4407">
            <v>2</v>
          </cell>
          <cell r="AF4407" t="str">
            <v>2</v>
          </cell>
          <cell r="AG4407">
            <v>41213</v>
          </cell>
          <cell r="AH4407">
            <v>293000</v>
          </cell>
          <cell r="AI4407">
            <v>0</v>
          </cell>
          <cell r="AJ4407">
            <v>0</v>
          </cell>
          <cell r="AK4407">
            <v>0</v>
          </cell>
          <cell r="AL4407">
            <v>0</v>
          </cell>
          <cell r="AM4407">
            <v>1</v>
          </cell>
          <cell r="AN4407">
            <v>1</v>
          </cell>
        </row>
        <row r="4408">
          <cell r="A4408" t="str">
            <v>CD00668</v>
          </cell>
          <cell r="B4408">
            <v>5310</v>
          </cell>
          <cell r="D4408" t="str">
            <v>Police Garage OH Northampton, MA</v>
          </cell>
          <cell r="E4408" t="str">
            <v>P_Electric Distribution Line MA</v>
          </cell>
          <cell r="G4408" t="str">
            <v>49</v>
          </cell>
          <cell r="H4408" t="str">
            <v>NONE</v>
          </cell>
          <cell r="I4408" t="str">
            <v>SKRZYPCZAK, JOHN</v>
          </cell>
          <cell r="J4408" t="str">
            <v>Statutory/Regulatory</v>
          </cell>
          <cell r="K4408" t="str">
            <v>D_Non-REP LINE OTHER</v>
          </cell>
          <cell r="L4408" t="str">
            <v>New Business - Commercial</v>
          </cell>
          <cell r="M4408" t="str">
            <v>Specific</v>
          </cell>
          <cell r="O4408" t="str">
            <v>Closed</v>
          </cell>
          <cell r="P4408">
            <v>18037</v>
          </cell>
          <cell r="Q4408" t="str">
            <v>CD0668</v>
          </cell>
          <cell r="R4408">
            <v>40940</v>
          </cell>
          <cell r="S4408" t="str">
            <v>pwrbtch</v>
          </cell>
          <cell r="U4408" t="str">
            <v>New Police station and Parking Garage in Northampton.  New 300 kva transformer to feed properties at 28 Gothic St. and 109 Main St.  Removing and replacing poles.  Contractor Work will be placing precast manhole and conduit on Gothic</v>
          </cell>
          <cell r="V4408" t="str">
            <v xml:space="preserve">  </v>
          </cell>
          <cell r="W4408" t="str">
            <v xml:space="preserve">  </v>
          </cell>
          <cell r="X4408" t="str">
            <v>Div Ops-NE Electric</v>
          </cell>
          <cell r="Y4408" t="str">
            <v>75005310E</v>
          </cell>
          <cell r="Z4408" t="str">
            <v>MAE1000 - MA Electric Distribution PC</v>
          </cell>
          <cell r="AA4408" t="str">
            <v>NONE</v>
          </cell>
          <cell r="AB4408" t="str">
            <v>MASS PLANT - MA 5310 - MAE1000</v>
          </cell>
          <cell r="AE4408">
            <v>3</v>
          </cell>
          <cell r="AF4408" t="str">
            <v>3</v>
          </cell>
          <cell r="AG4408">
            <v>41213</v>
          </cell>
          <cell r="AH4408">
            <v>15000</v>
          </cell>
          <cell r="AI4408">
            <v>1</v>
          </cell>
          <cell r="AJ4408">
            <v>1</v>
          </cell>
          <cell r="AK4408">
            <v>1</v>
          </cell>
          <cell r="AL4408">
            <v>0</v>
          </cell>
          <cell r="AM4408">
            <v>1</v>
          </cell>
          <cell r="AN4408">
            <v>1</v>
          </cell>
        </row>
        <row r="4409">
          <cell r="A4409" t="str">
            <v>CD00687</v>
          </cell>
          <cell r="B4409">
            <v>5310</v>
          </cell>
          <cell r="C4409" t="str">
            <v>Massachusetts - West</v>
          </cell>
          <cell r="D4409" t="str">
            <v>North Chelmsford Sub. #2 , 2L4 Tran</v>
          </cell>
          <cell r="E4409" t="str">
            <v>P_Electric Distribution Sub MA</v>
          </cell>
          <cell r="G4409" t="str">
            <v>49</v>
          </cell>
          <cell r="H4409" t="str">
            <v>14</v>
          </cell>
          <cell r="I4409" t="str">
            <v>PATTERSON, JAMES</v>
          </cell>
          <cell r="J4409" t="str">
            <v>Damage/Failure</v>
          </cell>
          <cell r="K4409" t="str">
            <v>D_Non-REP SUB OTHER</v>
          </cell>
          <cell r="L4409" t="str">
            <v>Damage/Failure</v>
          </cell>
          <cell r="M4409" t="str">
            <v>Specific</v>
          </cell>
          <cell r="O4409" t="str">
            <v>open</v>
          </cell>
          <cell r="P4409">
            <v>18120</v>
          </cell>
          <cell r="Q4409" t="str">
            <v>CD0687</v>
          </cell>
          <cell r="R4409">
            <v>40943</v>
          </cell>
          <cell r="S4409" t="str">
            <v>pwrbtch</v>
          </cell>
          <cell r="U4409" t="str">
            <v>This project will provide for the replacement of the failed transformer, #2L4, at North Chelmsford 2 substation in Chelmsford, MA.  The failed transformer is Equipment ID# 023271, rated 23.5/13.2 kV Delta -ZZ, 7.5/9.375 MVA. A system</v>
          </cell>
          <cell r="V4409" t="str">
            <v xml:space="preserve">  </v>
          </cell>
          <cell r="W4409" t="str">
            <v xml:space="preserve">  </v>
          </cell>
          <cell r="X4409" t="str">
            <v>Div Ops-NE Electric</v>
          </cell>
          <cell r="Y4409" t="str">
            <v>75005310E</v>
          </cell>
          <cell r="Z4409" t="str">
            <v>MAE1000 - MA Electric Distribution PC</v>
          </cell>
          <cell r="AA4409" t="str">
            <v>NONE</v>
          </cell>
          <cell r="AB4409" t="str">
            <v>SUB #2 NORTH CHELMSFORD - QUIGLEY A</v>
          </cell>
          <cell r="AC4409" t="str">
            <v>A3 C0 X0</v>
          </cell>
          <cell r="AE4409">
            <v>2</v>
          </cell>
          <cell r="AF4409" t="str">
            <v>2</v>
          </cell>
          <cell r="AG4409">
            <v>41213</v>
          </cell>
          <cell r="AH4409">
            <v>593327</v>
          </cell>
        </row>
        <row r="4410">
          <cell r="A4410" t="str">
            <v>CD00688</v>
          </cell>
          <cell r="B4410">
            <v>5310</v>
          </cell>
          <cell r="D4410" t="str">
            <v>OSG 2.75 MW PV gen interconnect Ora</v>
          </cell>
          <cell r="E4410" t="str">
            <v>P_Electric Distribution Line MA</v>
          </cell>
          <cell r="G4410" t="str">
            <v>49</v>
          </cell>
          <cell r="H4410" t="str">
            <v>NONE</v>
          </cell>
          <cell r="I4410" t="str">
            <v>CLEARY, JAMES</v>
          </cell>
          <cell r="J4410" t="str">
            <v>Statutory/Regulatory</v>
          </cell>
          <cell r="K4410" t="str">
            <v>D_Non-REP LINE OTHER</v>
          </cell>
          <cell r="L4410" t="str">
            <v>Distributed Generation</v>
          </cell>
          <cell r="M4410" t="str">
            <v>Specific</v>
          </cell>
          <cell r="O4410" t="str">
            <v>open</v>
          </cell>
          <cell r="P4410">
            <v>18045</v>
          </cell>
          <cell r="Q4410" t="str">
            <v>CD0688</v>
          </cell>
          <cell r="R4410">
            <v>40943</v>
          </cell>
          <cell r="S4410" t="str">
            <v>pwrbtch</v>
          </cell>
          <cell r="U4410" t="str">
            <v>Provide D-line work required for the interconnection of 2.75 MW of Inverter Based PV @ 0 Evergreen Dr Orange, MA onto the Chestnut Hill 702W2 feeder.   Line extension, 3 primary meters, 1 loadbreak switch, 2 pole top reclosers,  remov</v>
          </cell>
          <cell r="V4410" t="str">
            <v xml:space="preserve">  </v>
          </cell>
          <cell r="W4410" t="str">
            <v xml:space="preserve">  </v>
          </cell>
          <cell r="X4410" t="str">
            <v>Div Ops-NE Electric</v>
          </cell>
          <cell r="Y4410" t="str">
            <v>75005310E</v>
          </cell>
          <cell r="Z4410" t="str">
            <v>MAE1000 - MA Electric Distribution PC</v>
          </cell>
          <cell r="AA4410" t="str">
            <v>NONE</v>
          </cell>
          <cell r="AB4410" t="str">
            <v>MASS PLANT - MA 5310 - MAE1000</v>
          </cell>
          <cell r="AC4410" t="str">
            <v>A2 C0 X0</v>
          </cell>
          <cell r="AE4410">
            <v>2</v>
          </cell>
          <cell r="AF4410" t="str">
            <v>2</v>
          </cell>
          <cell r="AG4410">
            <v>41213</v>
          </cell>
          <cell r="AH4410">
            <v>338100</v>
          </cell>
        </row>
        <row r="4411">
          <cell r="A4411" t="str">
            <v>CD00689</v>
          </cell>
          <cell r="B4411">
            <v>5310</v>
          </cell>
          <cell r="C4411" t="str">
            <v>Massachusetts - East</v>
          </cell>
          <cell r="D4411" t="str">
            <v>IRURD Louisburg Square replacement</v>
          </cell>
          <cell r="E4411" t="str">
            <v>P_Electric Distribution Line MA</v>
          </cell>
          <cell r="G4411" t="str">
            <v>36</v>
          </cell>
          <cell r="H4411" t="str">
            <v>20</v>
          </cell>
          <cell r="I4411" t="str">
            <v>CERULLI, JOHN</v>
          </cell>
          <cell r="J4411" t="str">
            <v>Asset Condition</v>
          </cell>
          <cell r="K4411" t="str">
            <v>D_Non-REP LINE OTHER</v>
          </cell>
          <cell r="L4411" t="str">
            <v>Asset Replacement</v>
          </cell>
          <cell r="M4411" t="str">
            <v>Specific</v>
          </cell>
          <cell r="O4411" t="str">
            <v>open</v>
          </cell>
          <cell r="P4411">
            <v>11749</v>
          </cell>
          <cell r="Q4411" t="str">
            <v>CD0689</v>
          </cell>
          <cell r="R4411">
            <v>40943</v>
          </cell>
          <cell r="S4411" t="str">
            <v>pwrbtch</v>
          </cell>
          <cell r="U4411" t="str">
            <v>The project scope is to rehabilitate the Louisburg Square URD cables:_x000D_
-  About 3,330ft of 15kV 3-2XPLE AL CN of conductor direct buried is existing_x000D_
_x000D_
Scope: _x000D_
a.  The neutral will be tested_x000D_
b.  The cost assumes that only 80% of the</v>
          </cell>
          <cell r="V4411" t="str">
            <v xml:space="preserve">  </v>
          </cell>
          <cell r="W4411" t="str">
            <v xml:space="preserve">  </v>
          </cell>
          <cell r="X4411" t="str">
            <v>Div Ops-NE Electric</v>
          </cell>
          <cell r="Y4411" t="str">
            <v>75005310E</v>
          </cell>
          <cell r="Z4411" t="str">
            <v>MAE1000 - MA Electric Distribution PC</v>
          </cell>
          <cell r="AA4411" t="str">
            <v>NONE</v>
          </cell>
          <cell r="AB4411" t="str">
            <v>MASS PLANT - MA 5310 - MAE1000</v>
          </cell>
          <cell r="AC4411" t="str">
            <v>A2 C1 X1</v>
          </cell>
          <cell r="AE4411">
            <v>2</v>
          </cell>
          <cell r="AF4411" t="str">
            <v>2</v>
          </cell>
          <cell r="AG4411">
            <v>41213</v>
          </cell>
          <cell r="AH4411">
            <v>513252</v>
          </cell>
        </row>
        <row r="4412">
          <cell r="A4412" t="str">
            <v>CD00698</v>
          </cell>
          <cell r="B4412">
            <v>5310</v>
          </cell>
          <cell r="D4412" t="str">
            <v>MBTA Line Extension: Medford, MA</v>
          </cell>
          <cell r="E4412" t="str">
            <v>P_Electric Distribution Line MA</v>
          </cell>
          <cell r="G4412" t="str">
            <v>49</v>
          </cell>
          <cell r="H4412" t="str">
            <v>33</v>
          </cell>
          <cell r="I4412" t="str">
            <v>PATTERSON, JAMES</v>
          </cell>
          <cell r="J4412" t="str">
            <v>Statutory/Regulatory</v>
          </cell>
          <cell r="K4412" t="str">
            <v>D_Non-REP LINE OTHER</v>
          </cell>
          <cell r="L4412" t="str">
            <v>New Business - Commercial</v>
          </cell>
          <cell r="M4412" t="str">
            <v>Specific</v>
          </cell>
          <cell r="O4412" t="str">
            <v>open</v>
          </cell>
          <cell r="P4412">
            <v>18173</v>
          </cell>
          <cell r="Q4412" t="str">
            <v>CD0698</v>
          </cell>
          <cell r="R4412">
            <v>40950</v>
          </cell>
          <cell r="S4412" t="str">
            <v>pwrbtch</v>
          </cell>
          <cell r="U4412" t="str">
            <v>New Green Line Extension Project for the MBTA. The request is for (2) 13.2kv power feeds to a new MBTA traction power substation for the green line extension project. Total load is estimated at 3,684 kw. WR# 12134956._x000D_
This request is</v>
          </cell>
          <cell r="V4412" t="str">
            <v>Resanction from $76,442 to $160K email sent from Julie Spaziano. Document attached. Details on justification and scope tab.</v>
          </cell>
          <cell r="W4412" t="str">
            <v xml:space="preserve">  </v>
          </cell>
          <cell r="X4412" t="str">
            <v>Div Ops-NE Electric</v>
          </cell>
          <cell r="Y4412" t="str">
            <v>75005310E</v>
          </cell>
          <cell r="Z4412" t="str">
            <v>MAE1000 - MA Electric Distribution PC</v>
          </cell>
          <cell r="AA4412" t="str">
            <v>NONE</v>
          </cell>
          <cell r="AB4412" t="str">
            <v>MASS PLANT - MA 5310 - MAE1000</v>
          </cell>
          <cell r="AC4412" t="str">
            <v>A3 C0 X0</v>
          </cell>
          <cell r="AE4412">
            <v>4</v>
          </cell>
          <cell r="AF4412" t="str">
            <v>4</v>
          </cell>
          <cell r="AG4412">
            <v>41676</v>
          </cell>
          <cell r="AH4412">
            <v>160000</v>
          </cell>
        </row>
        <row r="4413">
          <cell r="A4413" t="str">
            <v>CD00700</v>
          </cell>
          <cell r="B4413">
            <v>5310</v>
          </cell>
          <cell r="D4413" t="str">
            <v>Enterprise Building: Brockton, MA</v>
          </cell>
          <cell r="E4413" t="str">
            <v>P_Electric Distribution Line MA</v>
          </cell>
          <cell r="G4413" t="str">
            <v>49</v>
          </cell>
          <cell r="H4413" t="str">
            <v>NONE</v>
          </cell>
          <cell r="I4413" t="str">
            <v>RAYMOND, CHRISTOPHER</v>
          </cell>
          <cell r="J4413" t="str">
            <v>Statutory/Regulatory</v>
          </cell>
          <cell r="K4413" t="str">
            <v>D_Non-REP LINE OTHER</v>
          </cell>
          <cell r="L4413" t="str">
            <v>New Business - Commercial</v>
          </cell>
          <cell r="M4413" t="str">
            <v>Specific</v>
          </cell>
          <cell r="O4413" t="str">
            <v>open</v>
          </cell>
          <cell r="P4413">
            <v>18217</v>
          </cell>
          <cell r="Q4413" t="str">
            <v>CD0700</v>
          </cell>
          <cell r="R4413">
            <v>40954</v>
          </cell>
          <cell r="S4413" t="str">
            <v>pwrbtch</v>
          </cell>
          <cell r="U4413" t="str">
            <v>Upgraded facilities/services. Per A Malley-Laneau, project will exceed $100,000. Rebuild network underground/add overhead facilities for multi-use construction in downtown Brockton. WR# 12409708._x000D_
This request is for $15,000 design &amp;</v>
          </cell>
          <cell r="V4413" t="str">
            <v xml:space="preserve">  </v>
          </cell>
          <cell r="W4413" t="str">
            <v xml:space="preserve">  </v>
          </cell>
          <cell r="X4413" t="str">
            <v>Div Ops-NE Electric</v>
          </cell>
          <cell r="Y4413" t="str">
            <v>75005310E</v>
          </cell>
          <cell r="Z4413" t="str">
            <v>MAE1000 - MA Electric Distribution PC</v>
          </cell>
          <cell r="AA4413" t="str">
            <v>NONE</v>
          </cell>
          <cell r="AB4413" t="str">
            <v>MASS PLANT - MA 5310 - MAE1000</v>
          </cell>
          <cell r="AC4413" t="str">
            <v>A0 C0 X1</v>
          </cell>
          <cell r="AE4413">
            <v>2</v>
          </cell>
          <cell r="AF4413" t="str">
            <v>2</v>
          </cell>
          <cell r="AG4413">
            <v>41213</v>
          </cell>
          <cell r="AH4413">
            <v>15000</v>
          </cell>
        </row>
        <row r="4414">
          <cell r="A4414" t="str">
            <v>CD00712</v>
          </cell>
          <cell r="B4414">
            <v>5310</v>
          </cell>
          <cell r="D4414" t="str">
            <v>MA1629 Constellation Solar 2MW PV U</v>
          </cell>
          <cell r="E4414" t="str">
            <v>P_Electric Distribution Line MA</v>
          </cell>
          <cell r="G4414" t="str">
            <v>49</v>
          </cell>
          <cell r="H4414" t="str">
            <v>15</v>
          </cell>
          <cell r="I4414" t="str">
            <v>REIS, NICHOLAS</v>
          </cell>
          <cell r="J4414" t="str">
            <v>Statutory/Regulatory</v>
          </cell>
          <cell r="K4414" t="str">
            <v>D_Non-REP LINE OTHER</v>
          </cell>
          <cell r="L4414" t="str">
            <v>Distributed Generation</v>
          </cell>
          <cell r="M4414" t="str">
            <v>Specific</v>
          </cell>
          <cell r="O4414" t="str">
            <v>open</v>
          </cell>
          <cell r="P4414">
            <v>18255</v>
          </cell>
          <cell r="Q4414" t="str">
            <v>CD0712</v>
          </cell>
          <cell r="R4414">
            <v>40961</v>
          </cell>
          <cell r="S4414" t="str">
            <v>pwrbtch</v>
          </cell>
          <cell r="U4414" t="str">
            <v>Provide primary metered interconnect to 2MW PV _x000D_
On the customer¿s property, the 2000 KW interconnection point will be primary metered at 13.8 kV._x000D_
At the point of interconnection, there will be a load break switch, a recloser, and a</v>
          </cell>
          <cell r="V4414" t="str">
            <v xml:space="preserve">  </v>
          </cell>
          <cell r="W4414" t="str">
            <v xml:space="preserve">  </v>
          </cell>
          <cell r="X4414" t="str">
            <v>Div Ops-NE Electric</v>
          </cell>
          <cell r="Y4414" t="str">
            <v>75005310E</v>
          </cell>
          <cell r="Z4414" t="str">
            <v>MAE1000 - MA Electric Distribution PC</v>
          </cell>
          <cell r="AA4414" t="str">
            <v>NONE</v>
          </cell>
          <cell r="AB4414" t="str">
            <v>MASS PLANT - MA 5310 - MAE1000</v>
          </cell>
          <cell r="AC4414" t="str">
            <v>A2 C1 X0</v>
          </cell>
          <cell r="AE4414">
            <v>2</v>
          </cell>
          <cell r="AF4414" t="str">
            <v>2</v>
          </cell>
          <cell r="AG4414">
            <v>41213</v>
          </cell>
          <cell r="AH4414">
            <v>166440</v>
          </cell>
        </row>
        <row r="4415">
          <cell r="A4415" t="str">
            <v>CD00714</v>
          </cell>
          <cell r="B4415">
            <v>5310</v>
          </cell>
          <cell r="D4415" t="str">
            <v>Jackson St Mat-In Fence Removal</v>
          </cell>
          <cell r="E4415" t="str">
            <v>P_Electric Distribution Line MA</v>
          </cell>
          <cell r="G4415" t="str">
            <v>49</v>
          </cell>
          <cell r="H4415" t="str">
            <v>15</v>
          </cell>
          <cell r="I4415" t="str">
            <v>STOTIK, ADAM</v>
          </cell>
          <cell r="J4415" t="str">
            <v>Asset Condition</v>
          </cell>
          <cell r="K4415" t="str">
            <v>D_Non-REP General/ Other</v>
          </cell>
          <cell r="L4415" t="str">
            <v>Asset Replacement</v>
          </cell>
          <cell r="M4415" t="str">
            <v>Specific</v>
          </cell>
          <cell r="O4415" t="str">
            <v>cancelled</v>
          </cell>
          <cell r="P4415">
            <v>18341</v>
          </cell>
          <cell r="Q4415" t="str">
            <v>CD0714</v>
          </cell>
          <cell r="R4415">
            <v>40964</v>
          </cell>
          <cell r="S4415" t="str">
            <v>pwrbtch</v>
          </cell>
          <cell r="U4415" t="str">
            <v>Customer is upgrading service to padmount.  Mat-In fence style station needs to be removed in order for construction to continue.  Service has already been de-energized and tagged out, just removal to be done.</v>
          </cell>
          <cell r="V4415" t="str">
            <v xml:space="preserve">  </v>
          </cell>
          <cell r="W4415" t="str">
            <v xml:space="preserve">  </v>
          </cell>
          <cell r="X4415" t="str">
            <v>Div Ops-NE Electric</v>
          </cell>
          <cell r="Y4415" t="str">
            <v>75005310E</v>
          </cell>
          <cell r="Z4415" t="str">
            <v>MAE1000 - MA Electric Distribution PC</v>
          </cell>
          <cell r="AA4415" t="str">
            <v>NONE</v>
          </cell>
          <cell r="AB4415" t="str">
            <v>MASS PLANT - MA 5310 - MAE1000</v>
          </cell>
          <cell r="AE4415">
            <v>2</v>
          </cell>
          <cell r="AF4415" t="str">
            <v>2</v>
          </cell>
          <cell r="AG4415">
            <v>41213</v>
          </cell>
          <cell r="AH4415">
            <v>80520</v>
          </cell>
          <cell r="AK4415">
            <v>41372</v>
          </cell>
        </row>
        <row r="4416">
          <cell r="A4416" t="str">
            <v>CD00717</v>
          </cell>
          <cell r="B4416">
            <v>5310</v>
          </cell>
          <cell r="D4416" t="str">
            <v>Mass College North Adams, MA</v>
          </cell>
          <cell r="E4416" t="str">
            <v>P_Electric Distribution Line MA</v>
          </cell>
          <cell r="G4416" t="str">
            <v>49</v>
          </cell>
          <cell r="H4416" t="str">
            <v>13</v>
          </cell>
          <cell r="I4416" t="str">
            <v>HALL, TIMOTHY</v>
          </cell>
          <cell r="J4416" t="str">
            <v>Statutory/Regulatory</v>
          </cell>
          <cell r="K4416" t="str">
            <v>D_Non-REP LINE OTHER</v>
          </cell>
          <cell r="L4416" t="str">
            <v>New Business - Commercial</v>
          </cell>
          <cell r="M4416" t="str">
            <v>Specific</v>
          </cell>
          <cell r="O4416" t="str">
            <v>open</v>
          </cell>
          <cell r="P4416">
            <v>18339</v>
          </cell>
          <cell r="Q4416" t="str">
            <v>CD0717</v>
          </cell>
          <cell r="R4416">
            <v>40964</v>
          </cell>
          <cell r="S4416" t="str">
            <v>pwrbtch</v>
          </cell>
          <cell r="U4416" t="str">
            <v>Mass College of Liberal Arts in North Adams wants to relocate existing OH lines, poles and utilities on Blackinton and Montana Streets to UG . WR# 12537693. _x000D_
This request is for 15,000 design and engineering cost only. Full cost and</v>
          </cell>
          <cell r="V4416" t="str">
            <v xml:space="preserve">  </v>
          </cell>
          <cell r="W4416" t="str">
            <v xml:space="preserve">  </v>
          </cell>
          <cell r="X4416" t="str">
            <v>Div Ops-NE Electric</v>
          </cell>
          <cell r="Y4416" t="str">
            <v>75005310E</v>
          </cell>
          <cell r="Z4416" t="str">
            <v>MAE1000 - MA Electric Distribution PC</v>
          </cell>
          <cell r="AA4416" t="str">
            <v>NONE</v>
          </cell>
          <cell r="AB4416" t="str">
            <v>MASS PLANT - MA 5310 - MAE1000</v>
          </cell>
          <cell r="AC4416" t="str">
            <v>A1 C0 X0</v>
          </cell>
          <cell r="AE4416">
            <v>2</v>
          </cell>
          <cell r="AF4416" t="str">
            <v>2</v>
          </cell>
          <cell r="AG4416">
            <v>41213</v>
          </cell>
          <cell r="AH4416">
            <v>15000</v>
          </cell>
        </row>
        <row r="4417">
          <cell r="A4417" t="str">
            <v>CD00721</v>
          </cell>
          <cell r="B4417">
            <v>5310</v>
          </cell>
          <cell r="C4417" t="str">
            <v>Massachusetts - West</v>
          </cell>
          <cell r="D4417" t="str">
            <v>Cape Ann Study</v>
          </cell>
          <cell r="E4417" t="str">
            <v>P_Electric Distribution Line MA</v>
          </cell>
          <cell r="F4417" t="str">
            <v>USSC-12-017 v5</v>
          </cell>
          <cell r="G4417" t="str">
            <v>45</v>
          </cell>
          <cell r="H4417" t="str">
            <v>24</v>
          </cell>
          <cell r="I4417" t="str">
            <v>KELLY, DANIEL</v>
          </cell>
          <cell r="J4417" t="str">
            <v>System Capacity &amp; Performance</v>
          </cell>
          <cell r="K4417" t="str">
            <v>D_Non-REP LINE OTHER</v>
          </cell>
          <cell r="L4417" t="str">
            <v>Load Relief</v>
          </cell>
          <cell r="M4417" t="str">
            <v>Specific</v>
          </cell>
          <cell r="O4417" t="str">
            <v>open</v>
          </cell>
          <cell r="P4417">
            <v>13182</v>
          </cell>
          <cell r="Q4417" t="str">
            <v>CD0721</v>
          </cell>
          <cell r="R4417">
            <v>40968</v>
          </cell>
          <cell r="S4417" t="str">
            <v>pwrbtch</v>
          </cell>
          <cell r="U4417" t="str">
            <v xml:space="preserve">This is place holder for the Cape Ann Study. The study will address normal overload and contingency, MWHr violation in the area._x000D_
</v>
          </cell>
          <cell r="V4417" t="str">
            <v xml:space="preserve">  </v>
          </cell>
          <cell r="W4417" t="str">
            <v xml:space="preserve">  </v>
          </cell>
          <cell r="X4417" t="str">
            <v>Div Ops-NE Electric</v>
          </cell>
          <cell r="Y4417" t="str">
            <v>75005310E</v>
          </cell>
          <cell r="Z4417" t="str">
            <v>MAE1000 - MA Electric Distribution PC</v>
          </cell>
          <cell r="AA4417" t="str">
            <v>NONE</v>
          </cell>
          <cell r="AB4417" t="str">
            <v>MASS PLANT - MA 5310 - MAE1000</v>
          </cell>
          <cell r="AC4417" t="str">
            <v>A4 C1 X0</v>
          </cell>
          <cell r="AE4417">
            <v>6</v>
          </cell>
          <cell r="AF4417" t="str">
            <v>6</v>
          </cell>
          <cell r="AG4417">
            <v>41512</v>
          </cell>
          <cell r="AH4417">
            <v>10738000</v>
          </cell>
          <cell r="AI4417" t="str">
            <v>1.10</v>
          </cell>
          <cell r="AJ4417" t="str">
            <v>.90</v>
          </cell>
        </row>
        <row r="4418">
          <cell r="A4418" t="str">
            <v>CD00724</v>
          </cell>
          <cell r="B4418">
            <v>5310</v>
          </cell>
          <cell r="D4418" t="str">
            <v>Pine St, Westford Conversion</v>
          </cell>
          <cell r="E4418" t="str">
            <v>P_Electric Distribution Line MA</v>
          </cell>
          <cell r="G4418" t="str">
            <v>34</v>
          </cell>
          <cell r="H4418" t="str">
            <v>15</v>
          </cell>
          <cell r="I4418" t="str">
            <v>HALL, TIMOTHY</v>
          </cell>
          <cell r="J4418" t="str">
            <v>Asset Condition</v>
          </cell>
          <cell r="K4418" t="str">
            <v>D_Non-REP LINE OTHER</v>
          </cell>
          <cell r="L4418" t="str">
            <v>Asset Replacement</v>
          </cell>
          <cell r="M4418" t="str">
            <v>Specific</v>
          </cell>
          <cell r="O4418" t="str">
            <v>open</v>
          </cell>
          <cell r="P4418">
            <v>18343</v>
          </cell>
          <cell r="Q4418" t="str">
            <v>CD0724</v>
          </cell>
          <cell r="R4418">
            <v>40969</v>
          </cell>
          <cell r="S4418" t="str">
            <v>pwrbtch</v>
          </cell>
          <cell r="U4418" t="str">
            <v>Convert 0.4 miles of 4.8kV to 13.2kV on Pine St, Westford.  Convert 1400' of #3CU to 477 AAAC.  Convert 600' of open wire secondary to triplex.  Upgrade ~30 poles. Remove 3-167kVA step down transformers.</v>
          </cell>
          <cell r="V4418" t="str">
            <v xml:space="preserve">  </v>
          </cell>
          <cell r="W4418" t="str">
            <v xml:space="preserve">  </v>
          </cell>
          <cell r="X4418" t="str">
            <v>Div Ops-NE Electric</v>
          </cell>
          <cell r="Y4418" t="str">
            <v>75005310E</v>
          </cell>
          <cell r="Z4418" t="str">
            <v>MAE1000 - MA Electric Distribution PC</v>
          </cell>
          <cell r="AA4418" t="str">
            <v>NONE</v>
          </cell>
          <cell r="AB4418" t="str">
            <v>MASS PLANT - MA 5310 - MAE1000</v>
          </cell>
          <cell r="AC4418" t="str">
            <v>A1 C0 X0</v>
          </cell>
          <cell r="AE4418">
            <v>2</v>
          </cell>
          <cell r="AF4418" t="str">
            <v>2</v>
          </cell>
          <cell r="AG4418">
            <v>41213</v>
          </cell>
          <cell r="AH4418">
            <v>139634</v>
          </cell>
        </row>
        <row r="4419">
          <cell r="A4419" t="str">
            <v>CD00735</v>
          </cell>
          <cell r="B4419">
            <v>5310</v>
          </cell>
          <cell r="C4419" t="str">
            <v>Massachusetts - West</v>
          </cell>
          <cell r="D4419" t="str">
            <v>MGM Casino Brimfield, MA</v>
          </cell>
          <cell r="E4419" t="str">
            <v>P_Electric Distribution Line MA</v>
          </cell>
          <cell r="G4419" t="str">
            <v>49</v>
          </cell>
          <cell r="H4419" t="str">
            <v>12</v>
          </cell>
          <cell r="I4419" t="str">
            <v>KERN, WILLIAM</v>
          </cell>
          <cell r="J4419" t="str">
            <v>Statutory/Regulatory</v>
          </cell>
          <cell r="K4419" t="str">
            <v>D_Non-REP LINE OTHER</v>
          </cell>
          <cell r="L4419" t="str">
            <v>New Business - Commercial</v>
          </cell>
          <cell r="M4419" t="str">
            <v>Specific</v>
          </cell>
          <cell r="O4419" t="str">
            <v>cancelled</v>
          </cell>
          <cell r="P4419">
            <v>18421</v>
          </cell>
          <cell r="Q4419" t="str">
            <v>CD0735</v>
          </cell>
          <cell r="R4419">
            <v>40982</v>
          </cell>
          <cell r="S4419" t="str">
            <v>pwrbtch</v>
          </cell>
          <cell r="U4419" t="str">
            <v>New Casino. No 3PH currently in this area so may need to change out a lot of poles to taller poles to run 3PH to site.  They will also be having a large size pad mount transformer due to large size service/loads.  They are planning on</v>
          </cell>
          <cell r="V4419" t="str">
            <v xml:space="preserve">  </v>
          </cell>
          <cell r="W4419" t="str">
            <v xml:space="preserve">  </v>
          </cell>
          <cell r="X4419" t="str">
            <v>Div Ops-NE Electric</v>
          </cell>
          <cell r="Y4419" t="str">
            <v>75005310E</v>
          </cell>
          <cell r="Z4419" t="str">
            <v>MAE1000 - MA Electric Distribution PC</v>
          </cell>
          <cell r="AA4419" t="str">
            <v>NONE</v>
          </cell>
          <cell r="AB4419" t="str">
            <v>MASS PLANT - MA 5310 - MAE1000</v>
          </cell>
          <cell r="AE4419">
            <v>2</v>
          </cell>
          <cell r="AF4419" t="str">
            <v>2</v>
          </cell>
          <cell r="AG4419">
            <v>41213</v>
          </cell>
          <cell r="AH4419">
            <v>15000</v>
          </cell>
          <cell r="AK4419">
            <v>41053</v>
          </cell>
        </row>
        <row r="4420">
          <cell r="A4420" t="str">
            <v>CD00737</v>
          </cell>
          <cell r="B4420">
            <v>5310</v>
          </cell>
          <cell r="D4420" t="str">
            <v>Barre Wool 1.6 MW PV gen interconne</v>
          </cell>
          <cell r="E4420" t="str">
            <v>P_Electric Distribution Line MA</v>
          </cell>
          <cell r="G4420" t="str">
            <v>49</v>
          </cell>
          <cell r="H4420" t="str">
            <v>15</v>
          </cell>
          <cell r="I4420" t="str">
            <v>CLEARY, JAMES</v>
          </cell>
          <cell r="J4420" t="str">
            <v>Statutory/Regulatory</v>
          </cell>
          <cell r="K4420" t="str">
            <v>D_Non-REP LINE OTHER</v>
          </cell>
          <cell r="L4420" t="str">
            <v>Distributed Generation</v>
          </cell>
          <cell r="M4420" t="str">
            <v>Specific</v>
          </cell>
          <cell r="O4420" t="str">
            <v>open</v>
          </cell>
          <cell r="P4420">
            <v>18415</v>
          </cell>
          <cell r="Q4420" t="str">
            <v>CD0737</v>
          </cell>
          <cell r="R4420">
            <v>40983</v>
          </cell>
          <cell r="S4420" t="str">
            <v>pwrbtch</v>
          </cell>
          <cell r="U4420" t="str">
            <v>Provide D-line work required for the interconnection of 1.6 MW of Inverter Based PV @ 750 South Barre Rd, Barre, MA onto the Barre 604W3 feeder.   Tap 3 phase primary vicinity pole 60 S Barre Rd , install one line recloser and 2 prima</v>
          </cell>
          <cell r="V4420" t="str">
            <v xml:space="preserve">  </v>
          </cell>
          <cell r="W4420" t="str">
            <v xml:space="preserve">  </v>
          </cell>
          <cell r="X4420" t="str">
            <v>Div Ops-NE Electric</v>
          </cell>
          <cell r="Y4420" t="str">
            <v>75005310E</v>
          </cell>
          <cell r="Z4420" t="str">
            <v>MAE1000 - MA Electric Distribution PC</v>
          </cell>
          <cell r="AA4420" t="str">
            <v>NONE</v>
          </cell>
          <cell r="AB4420" t="str">
            <v>MASS PLANT - MA 5310 - MAE1000</v>
          </cell>
          <cell r="AC4420" t="str">
            <v>A2 C0 X0</v>
          </cell>
          <cell r="AE4420">
            <v>2</v>
          </cell>
          <cell r="AF4420" t="str">
            <v>2</v>
          </cell>
          <cell r="AG4420">
            <v>41213</v>
          </cell>
          <cell r="AH4420">
            <v>152885</v>
          </cell>
        </row>
        <row r="4421">
          <cell r="A4421" t="str">
            <v>CD00738</v>
          </cell>
          <cell r="B4421">
            <v>5310</v>
          </cell>
          <cell r="D4421" t="str">
            <v>MHD# 604948- DOT -Uxbridge Rt 122</v>
          </cell>
          <cell r="E4421" t="str">
            <v>P_Electric Distribution Line MA</v>
          </cell>
          <cell r="G4421" t="str">
            <v>49</v>
          </cell>
          <cell r="H4421" t="str">
            <v>15</v>
          </cell>
          <cell r="I4421" t="str">
            <v>MOKEY, MICHAEL</v>
          </cell>
          <cell r="J4421" t="str">
            <v>Statutory/Regulatory</v>
          </cell>
          <cell r="K4421" t="str">
            <v>D_Non-REP LINE OTHER</v>
          </cell>
          <cell r="L4421" t="str">
            <v>Public Requirements</v>
          </cell>
          <cell r="M4421" t="str">
            <v>Specific</v>
          </cell>
          <cell r="O4421" t="str">
            <v>open</v>
          </cell>
          <cell r="P4421">
            <v>18233</v>
          </cell>
          <cell r="Q4421" t="str">
            <v>CD0738</v>
          </cell>
          <cell r="R4421">
            <v>40983</v>
          </cell>
          <cell r="S4421" t="str">
            <v>pwrbtch</v>
          </cell>
          <cell r="U4421" t="str">
            <v>Rte 122 Uxbridge (initial estimate for 25% plans):145 Pole Replacements, 2.5 miles of 477 spacer cable. (@350K/mile), Approximate cost =  $875,000.00 (+/- 10%)</v>
          </cell>
          <cell r="V4421" t="str">
            <v xml:space="preserve">  </v>
          </cell>
          <cell r="W4421" t="str">
            <v xml:space="preserve">  </v>
          </cell>
          <cell r="X4421" t="str">
            <v>Div Ops-NE Electric</v>
          </cell>
          <cell r="Y4421" t="str">
            <v>75005310E</v>
          </cell>
          <cell r="Z4421" t="str">
            <v>MAE1000 - MA Electric Distribution PC</v>
          </cell>
          <cell r="AA4421" t="str">
            <v>NONE</v>
          </cell>
          <cell r="AB4421" t="str">
            <v>MASS PLANT - MA 5310 - MAE1000</v>
          </cell>
          <cell r="AC4421" t="str">
            <v>A1 C0 X0</v>
          </cell>
          <cell r="AE4421">
            <v>2</v>
          </cell>
          <cell r="AF4421" t="str">
            <v>2</v>
          </cell>
          <cell r="AG4421">
            <v>41213</v>
          </cell>
          <cell r="AH4421">
            <v>82500</v>
          </cell>
        </row>
        <row r="4422">
          <cell r="A4422" t="str">
            <v>CD00739</v>
          </cell>
          <cell r="B4422">
            <v>5310</v>
          </cell>
          <cell r="D4422" t="str">
            <v>Barre sub change regulator controls</v>
          </cell>
          <cell r="E4422" t="str">
            <v>P_Electric Distribution Sub MA</v>
          </cell>
          <cell r="G4422" t="str">
            <v>49</v>
          </cell>
          <cell r="H4422" t="str">
            <v>15</v>
          </cell>
          <cell r="I4422" t="str">
            <v>CLEARY, JAMES</v>
          </cell>
          <cell r="J4422" t="str">
            <v>Statutory/Regulatory</v>
          </cell>
          <cell r="K4422" t="str">
            <v>D_Non-REP SUB OTHER</v>
          </cell>
          <cell r="L4422" t="str">
            <v>Distributed Generation</v>
          </cell>
          <cell r="M4422" t="str">
            <v>Specific</v>
          </cell>
          <cell r="O4422" t="str">
            <v>open</v>
          </cell>
          <cell r="P4422">
            <v>18439</v>
          </cell>
          <cell r="Q4422" t="str">
            <v>CD0739</v>
          </cell>
          <cell r="R4422">
            <v>40983</v>
          </cell>
          <cell r="S4422" t="str">
            <v>pwrbtch</v>
          </cell>
          <cell r="U4422" t="str">
            <v>change regulator controls on the 604W3 and 604W4 feeders  to accomodate reverse power flow  due to generation coming online: 1 MW of PV on 604W3_x000D_
(Discussed need for proejct with Jim McGrath- waltham)</v>
          </cell>
          <cell r="V4422" t="str">
            <v xml:space="preserve">  </v>
          </cell>
          <cell r="W4422" t="str">
            <v xml:space="preserve">  </v>
          </cell>
          <cell r="X4422" t="str">
            <v>Div Ops-NE Electric</v>
          </cell>
          <cell r="Y4422" t="str">
            <v>75005310E</v>
          </cell>
          <cell r="Z4422" t="str">
            <v>MAE1000 - MA Electric Distribution PC</v>
          </cell>
          <cell r="AA4422" t="str">
            <v>NONE</v>
          </cell>
          <cell r="AB4422" t="str">
            <v>SUB #604 BARRE, BARRE</v>
          </cell>
          <cell r="AC4422" t="str">
            <v>A1 C0 X0</v>
          </cell>
          <cell r="AE4422">
            <v>2</v>
          </cell>
          <cell r="AF4422" t="str">
            <v>2</v>
          </cell>
          <cell r="AG4422">
            <v>41213</v>
          </cell>
          <cell r="AH4422">
            <v>61154</v>
          </cell>
        </row>
        <row r="4423">
          <cell r="A4423" t="str">
            <v>CD00740</v>
          </cell>
          <cell r="B4423">
            <v>5310</v>
          </cell>
          <cell r="D4423" t="str">
            <v>Charlton OMA Group 1 MW PV Intercon</v>
          </cell>
          <cell r="E4423" t="str">
            <v>P_Electric Distribution Line MA</v>
          </cell>
          <cell r="G4423" t="str">
            <v>49</v>
          </cell>
          <cell r="H4423" t="str">
            <v>15</v>
          </cell>
          <cell r="I4423" t="str">
            <v>CLEARY, JAMES</v>
          </cell>
          <cell r="J4423" t="str">
            <v>Statutory/Regulatory</v>
          </cell>
          <cell r="K4423" t="str">
            <v>D_Non-REP LINE OTHER</v>
          </cell>
          <cell r="L4423" t="str">
            <v>Distributed Generation</v>
          </cell>
          <cell r="M4423" t="str">
            <v>Specific</v>
          </cell>
          <cell r="O4423" t="str">
            <v>open</v>
          </cell>
          <cell r="P4423">
            <v>18437</v>
          </cell>
          <cell r="Q4423" t="str">
            <v>CD0740</v>
          </cell>
          <cell r="R4423">
            <v>40983</v>
          </cell>
          <cell r="S4423" t="str">
            <v>pwrbtch</v>
          </cell>
          <cell r="U4423" t="str">
            <v>See attached DG Impact study by _x000D_
John Corcoran of SAIC _x000D_
_x000D_
Provide D-line work required for the interconnection of 1 MW of Inverter Based PV @ 157 Worcester Rd Charlton, MA onto the_x000D_
 N Oxford 406L1 feeder.</v>
          </cell>
          <cell r="V4423" t="str">
            <v xml:space="preserve">  </v>
          </cell>
          <cell r="W4423" t="str">
            <v xml:space="preserve">  </v>
          </cell>
          <cell r="X4423" t="str">
            <v>Div Ops-NE Electric</v>
          </cell>
          <cell r="Y4423" t="str">
            <v>75005310E</v>
          </cell>
          <cell r="Z4423" t="str">
            <v>MAE1000 - MA Electric Distribution PC</v>
          </cell>
          <cell r="AA4423" t="str">
            <v>NONE</v>
          </cell>
          <cell r="AB4423" t="str">
            <v>MASS PLANT - MA 5310 - MAE1000</v>
          </cell>
          <cell r="AC4423" t="str">
            <v>A1 C1 X0</v>
          </cell>
          <cell r="AE4423">
            <v>2</v>
          </cell>
          <cell r="AF4423" t="str">
            <v>2</v>
          </cell>
          <cell r="AG4423">
            <v>41213</v>
          </cell>
          <cell r="AH4423">
            <v>119250</v>
          </cell>
        </row>
        <row r="4424">
          <cell r="A4424" t="str">
            <v>CD00742</v>
          </cell>
          <cell r="B4424">
            <v>5310</v>
          </cell>
          <cell r="C4424" t="str">
            <v>Massachusetts - West</v>
          </cell>
          <cell r="D4424" t="str">
            <v>Cornerstone Square, Westford</v>
          </cell>
          <cell r="E4424" t="str">
            <v>P_Electric Distribution Line MA</v>
          </cell>
          <cell r="G4424" t="str">
            <v>49</v>
          </cell>
          <cell r="H4424" t="str">
            <v>NONE</v>
          </cell>
          <cell r="I4424" t="str">
            <v>HALL, TIMOTHY</v>
          </cell>
          <cell r="J4424" t="str">
            <v>Statutory/Regulatory</v>
          </cell>
          <cell r="K4424" t="str">
            <v>D_Non-REP LINE OTHER</v>
          </cell>
          <cell r="L4424" t="str">
            <v>New Business - Commercial</v>
          </cell>
          <cell r="M4424" t="str">
            <v>Specific</v>
          </cell>
          <cell r="O4424" t="str">
            <v>open</v>
          </cell>
          <cell r="P4424">
            <v>18412</v>
          </cell>
          <cell r="Q4424" t="str">
            <v>CD0742</v>
          </cell>
          <cell r="R4424">
            <v>40983</v>
          </cell>
          <cell r="S4424" t="str">
            <v>pwrbtch</v>
          </cell>
          <cell r="U4424" t="str">
            <v>Install approx 1700' 500MCM Al cable, 1700' #2Al cable, 3 switchgears, 8 padmount transformers, 2 reclosers and misc OH &amp; UG equipment for new shopping mall.</v>
          </cell>
          <cell r="V4424" t="str">
            <v>Re-Sanction $372,000 12/09/12 See Justification Tab for details. Document attached. Re-Submit Revision#2 approved re-sanction amount overriden by PPM conversion.Original re-sanction did not update DoA in PP this revision is to update DoA in PP</v>
          </cell>
          <cell r="W4424" t="str">
            <v xml:space="preserve">  </v>
          </cell>
          <cell r="X4424" t="str">
            <v>Div Ops-NE Electric</v>
          </cell>
          <cell r="Y4424" t="str">
            <v>75005310E</v>
          </cell>
          <cell r="Z4424" t="str">
            <v>MAE1000 - MA Electric Distribution PC</v>
          </cell>
          <cell r="AA4424" t="str">
            <v>NONE</v>
          </cell>
          <cell r="AB4424" t="str">
            <v>SUB #58 BOSTON ROAD, WESTFORD</v>
          </cell>
          <cell r="AC4424" t="str">
            <v>A0 C1 X0</v>
          </cell>
          <cell r="AE4424">
            <v>4</v>
          </cell>
          <cell r="AF4424" t="str">
            <v>4</v>
          </cell>
          <cell r="AG4424">
            <v>41395</v>
          </cell>
          <cell r="AH4424">
            <v>372000</v>
          </cell>
        </row>
        <row r="4425">
          <cell r="A4425" t="str">
            <v>CD00743</v>
          </cell>
          <cell r="B4425">
            <v>5310</v>
          </cell>
          <cell r="C4425" t="str">
            <v>Massachusetts - West</v>
          </cell>
          <cell r="D4425" t="str">
            <v>Gloucester #24 - 2324 Installation</v>
          </cell>
          <cell r="E4425" t="str">
            <v>P_Electric Distribution Sub MA</v>
          </cell>
          <cell r="F4425" t="str">
            <v>USSC-12-017 v5</v>
          </cell>
          <cell r="G4425" t="str">
            <v>45</v>
          </cell>
          <cell r="H4425" t="str">
            <v>24</v>
          </cell>
          <cell r="I4425" t="str">
            <v>KELLY, DANIEL</v>
          </cell>
          <cell r="J4425" t="str">
            <v>System Capacity &amp; Performance</v>
          </cell>
          <cell r="K4425" t="str">
            <v>D_Non-REP SUB OTHER</v>
          </cell>
          <cell r="L4425" t="str">
            <v>Load Relief</v>
          </cell>
          <cell r="M4425" t="str">
            <v>Specific</v>
          </cell>
          <cell r="O4425" t="str">
            <v>open</v>
          </cell>
          <cell r="P4425">
            <v>18470</v>
          </cell>
          <cell r="Q4425" t="str">
            <v>CD0743</v>
          </cell>
          <cell r="R4425">
            <v>40988</v>
          </cell>
          <cell r="S4425" t="str">
            <v>pwrbtch</v>
          </cell>
          <cell r="U4425" t="str">
            <v>This project is for substation work at Gloucester #24 associated with the installation of the 2324 cable from East Beverly #51 to Gloucester #24</v>
          </cell>
          <cell r="V4425" t="str">
            <v xml:space="preserve">  </v>
          </cell>
          <cell r="W4425" t="str">
            <v xml:space="preserve">  </v>
          </cell>
          <cell r="X4425" t="str">
            <v>Div Ops-NE Electric</v>
          </cell>
          <cell r="Y4425" t="str">
            <v>75005310E</v>
          </cell>
          <cell r="Z4425" t="str">
            <v>MAE1000 - MA Electric Distribution PC</v>
          </cell>
          <cell r="AA4425" t="str">
            <v>NONE</v>
          </cell>
          <cell r="AB4425" t="str">
            <v>SUB #24 GLOUCESTER - VINCENT STREET</v>
          </cell>
          <cell r="AC4425" t="str">
            <v>A1 C0 X0</v>
          </cell>
          <cell r="AE4425">
            <v>5</v>
          </cell>
          <cell r="AF4425" t="str">
            <v>5</v>
          </cell>
          <cell r="AG4425">
            <v>41512</v>
          </cell>
          <cell r="AH4425">
            <v>1789000</v>
          </cell>
          <cell r="AI4425" t="str">
            <v>1.10</v>
          </cell>
          <cell r="AJ4425" t="str">
            <v>.90</v>
          </cell>
        </row>
        <row r="4426">
          <cell r="A4426" t="str">
            <v>CD00744</v>
          </cell>
          <cell r="B4426">
            <v>5310</v>
          </cell>
          <cell r="C4426" t="str">
            <v>Massachusetts - West</v>
          </cell>
          <cell r="D4426" t="str">
            <v>East Beverly #51 - 2324 Installatio</v>
          </cell>
          <cell r="E4426" t="str">
            <v>P_Electric Distribution Sub MA</v>
          </cell>
          <cell r="F4426" t="str">
            <v>USSC-12-017 v5</v>
          </cell>
          <cell r="G4426" t="str">
            <v>45</v>
          </cell>
          <cell r="H4426" t="str">
            <v>24</v>
          </cell>
          <cell r="I4426" t="str">
            <v>KELLY, DANIEL</v>
          </cell>
          <cell r="J4426" t="str">
            <v>System Capacity &amp; Performance</v>
          </cell>
          <cell r="K4426" t="str">
            <v>D_Non-REP SUB OTHER</v>
          </cell>
          <cell r="L4426" t="str">
            <v>Load Relief</v>
          </cell>
          <cell r="M4426" t="str">
            <v>Specific</v>
          </cell>
          <cell r="O4426" t="str">
            <v>open</v>
          </cell>
          <cell r="P4426">
            <v>18467</v>
          </cell>
          <cell r="Q4426" t="str">
            <v>CD0744</v>
          </cell>
          <cell r="R4426">
            <v>40988</v>
          </cell>
          <cell r="S4426" t="str">
            <v>pwrbtch</v>
          </cell>
          <cell r="U4426" t="str">
            <v>This project is for the substation work at East Beverly #51 associated with the 2324 cable installation from East Beverly #51 to Gloucester #24</v>
          </cell>
          <cell r="V4426" t="str">
            <v xml:space="preserve">  </v>
          </cell>
          <cell r="W4426" t="str">
            <v xml:space="preserve">  </v>
          </cell>
          <cell r="X4426" t="str">
            <v>Div Ops-NE Electric</v>
          </cell>
          <cell r="Y4426" t="str">
            <v>75005310E</v>
          </cell>
          <cell r="Z4426" t="str">
            <v>MAE1000 - MA Electric Distribution PC</v>
          </cell>
          <cell r="AA4426" t="str">
            <v>NONE</v>
          </cell>
          <cell r="AB4426" t="str">
            <v>SUB #51 EAST BEVERLY - COLE STREET,</v>
          </cell>
          <cell r="AC4426" t="str">
            <v>A1 C0 X0</v>
          </cell>
          <cell r="AE4426">
            <v>5</v>
          </cell>
          <cell r="AF4426" t="str">
            <v>5</v>
          </cell>
          <cell r="AG4426">
            <v>41512</v>
          </cell>
          <cell r="AH4426">
            <v>777000</v>
          </cell>
          <cell r="AI4426" t="str">
            <v>1.10</v>
          </cell>
          <cell r="AJ4426" t="str">
            <v>.90</v>
          </cell>
        </row>
        <row r="4427">
          <cell r="A4427" t="str">
            <v>CD00745</v>
          </cell>
          <cell r="B4427">
            <v>5310</v>
          </cell>
          <cell r="C4427" t="str">
            <v>Massachusetts - West</v>
          </cell>
          <cell r="D4427" t="str">
            <v>West Gloucester #28 - 2324 Installa</v>
          </cell>
          <cell r="E4427" t="str">
            <v>P_Electric Distribution Sub MA</v>
          </cell>
          <cell r="F4427" t="str">
            <v>USSC-12-017 v5</v>
          </cell>
          <cell r="G4427" t="str">
            <v>46</v>
          </cell>
          <cell r="H4427" t="str">
            <v>24</v>
          </cell>
          <cell r="I4427" t="str">
            <v>KELLY, DANIEL</v>
          </cell>
          <cell r="J4427" t="str">
            <v>System Capacity &amp; Performance</v>
          </cell>
          <cell r="K4427" t="str">
            <v>D_Non-REP SUB OTHER</v>
          </cell>
          <cell r="L4427" t="str">
            <v>Load Relief</v>
          </cell>
          <cell r="M4427" t="str">
            <v>Specific</v>
          </cell>
          <cell r="O4427" t="str">
            <v>open</v>
          </cell>
          <cell r="P4427">
            <v>18469</v>
          </cell>
          <cell r="Q4427" t="str">
            <v>CD0745</v>
          </cell>
          <cell r="R4427">
            <v>40988</v>
          </cell>
          <cell r="S4427" t="str">
            <v>pwrbtch</v>
          </cell>
          <cell r="U4427" t="str">
            <v>This project is for substation work at West Gloucester #28 associated with the installation of the 2324 cable from East Beverly #51 to Gloucester #24</v>
          </cell>
          <cell r="V4427" t="str">
            <v xml:space="preserve">  </v>
          </cell>
          <cell r="W4427" t="str">
            <v xml:space="preserve">  </v>
          </cell>
          <cell r="X4427" t="str">
            <v>Div Ops-NE Electric</v>
          </cell>
          <cell r="Y4427" t="str">
            <v>75005310E</v>
          </cell>
          <cell r="Z4427" t="str">
            <v>MAE1000 - MA Electric Distribution PC</v>
          </cell>
          <cell r="AA4427" t="str">
            <v>NONE</v>
          </cell>
          <cell r="AB4427" t="str">
            <v>SUB #28 WEST GLOUCESTER - ESSEX AVE</v>
          </cell>
          <cell r="AC4427" t="str">
            <v>A0 C0 X1</v>
          </cell>
          <cell r="AE4427">
            <v>2</v>
          </cell>
          <cell r="AF4427" t="str">
            <v>2</v>
          </cell>
          <cell r="AG4427">
            <v>41213</v>
          </cell>
          <cell r="AH4427">
            <v>180000</v>
          </cell>
        </row>
        <row r="4428">
          <cell r="A4428" t="str">
            <v>CD00746</v>
          </cell>
          <cell r="B4428">
            <v>5310</v>
          </cell>
          <cell r="C4428" t="str">
            <v>Massachusetts - West</v>
          </cell>
          <cell r="D4428" t="str">
            <v>Manchester #23 - 2324 Installation</v>
          </cell>
          <cell r="E4428" t="str">
            <v>P_Electric Distribution Sub MA</v>
          </cell>
          <cell r="F4428" t="str">
            <v>USSC-12-017 v5</v>
          </cell>
          <cell r="G4428" t="str">
            <v>45</v>
          </cell>
          <cell r="H4428" t="str">
            <v>24</v>
          </cell>
          <cell r="I4428" t="str">
            <v>KELLY, DANIEL</v>
          </cell>
          <cell r="J4428" t="str">
            <v>System Capacity &amp; Performance</v>
          </cell>
          <cell r="K4428" t="str">
            <v>D_Non-REP SUB OTHER</v>
          </cell>
          <cell r="L4428" t="str">
            <v>Load Relief</v>
          </cell>
          <cell r="M4428" t="str">
            <v>Specific</v>
          </cell>
          <cell r="O4428" t="str">
            <v>open</v>
          </cell>
          <cell r="P4428">
            <v>18468</v>
          </cell>
          <cell r="Q4428" t="str">
            <v>CD0746</v>
          </cell>
          <cell r="R4428">
            <v>40988</v>
          </cell>
          <cell r="S4428" t="str">
            <v>pwrbtch</v>
          </cell>
          <cell r="U4428" t="str">
            <v>This project is for substation work at Manchester #23 associated with the installation of the 2324 cable from East Beverly #51 to Gloucester #24</v>
          </cell>
          <cell r="V4428" t="str">
            <v xml:space="preserve">  </v>
          </cell>
          <cell r="W4428" t="str">
            <v xml:space="preserve">  </v>
          </cell>
          <cell r="X4428" t="str">
            <v>Div Ops-NE Electric</v>
          </cell>
          <cell r="Y4428" t="str">
            <v>75005310E</v>
          </cell>
          <cell r="Z4428" t="str">
            <v>MAE1000 - MA Electric Distribution PC</v>
          </cell>
          <cell r="AA4428" t="str">
            <v>NONE</v>
          </cell>
          <cell r="AB4428" t="str">
            <v>SUB #23 MANCHESTER, MANCHESTER</v>
          </cell>
          <cell r="AC4428" t="str">
            <v>A1 C0 X0</v>
          </cell>
          <cell r="AE4428">
            <v>5</v>
          </cell>
          <cell r="AF4428" t="str">
            <v>5</v>
          </cell>
          <cell r="AG4428">
            <v>41512</v>
          </cell>
          <cell r="AH4428">
            <v>236000</v>
          </cell>
          <cell r="AI4428" t="str">
            <v>1.10</v>
          </cell>
          <cell r="AJ4428" t="str">
            <v>.90</v>
          </cell>
        </row>
        <row r="4429">
          <cell r="A4429" t="str">
            <v>CD00747</v>
          </cell>
          <cell r="B4429">
            <v>5310</v>
          </cell>
          <cell r="C4429" t="str">
            <v>Massachusetts - East</v>
          </cell>
          <cell r="D4429" t="str">
            <v>MA1704 Scituate Solar I LLC</v>
          </cell>
          <cell r="E4429" t="str">
            <v>P_Electric Distribution Line MA</v>
          </cell>
          <cell r="G4429" t="str">
            <v>49</v>
          </cell>
          <cell r="H4429" t="str">
            <v>15</v>
          </cell>
          <cell r="I4429" t="str">
            <v>REIS, NICHOLAS</v>
          </cell>
          <cell r="J4429" t="str">
            <v>Statutory/Regulatory</v>
          </cell>
          <cell r="K4429" t="str">
            <v>D_Non-REP LINE OTHER</v>
          </cell>
          <cell r="L4429" t="str">
            <v>Distributed Generation</v>
          </cell>
          <cell r="M4429" t="str">
            <v>Specific</v>
          </cell>
          <cell r="O4429" t="str">
            <v>open</v>
          </cell>
          <cell r="P4429">
            <v>18404</v>
          </cell>
          <cell r="Q4429" t="str">
            <v>CD0747</v>
          </cell>
          <cell r="R4429">
            <v>40988</v>
          </cell>
          <cell r="S4429" t="str">
            <v>pwrbtch</v>
          </cell>
          <cell r="U4429" t="str">
            <v>Install facilties required for the interconnect of 3.0MW of inverter based PV onto National Grid's 915W36.  _x000D_
The facility is to be primary metered from a new 3 phase line to be extended up from pole_x000D_
56 on to the property known as 28</v>
          </cell>
          <cell r="V4429" t="str">
            <v xml:space="preserve">  </v>
          </cell>
          <cell r="W4429" t="str">
            <v xml:space="preserve">  </v>
          </cell>
          <cell r="X4429" t="str">
            <v>Div Ops-NE Electric</v>
          </cell>
          <cell r="Y4429" t="str">
            <v>75005310E</v>
          </cell>
          <cell r="Z4429" t="str">
            <v>MAE1000 - MA Electric Distribution PC</v>
          </cell>
          <cell r="AA4429" t="str">
            <v>NONE</v>
          </cell>
          <cell r="AB4429" t="str">
            <v>MASS PLANT - MA 5310 - MAE1000</v>
          </cell>
          <cell r="AC4429" t="str">
            <v>A1 C0 X0</v>
          </cell>
          <cell r="AE4429">
            <v>2</v>
          </cell>
          <cell r="AF4429" t="str">
            <v>2</v>
          </cell>
          <cell r="AG4429">
            <v>41213</v>
          </cell>
          <cell r="AH4429">
            <v>155229</v>
          </cell>
        </row>
        <row r="4430">
          <cell r="A4430" t="str">
            <v>CD00748</v>
          </cell>
          <cell r="B4430">
            <v>5310</v>
          </cell>
          <cell r="D4430" t="str">
            <v>Leicester 21W2 Low Voltage / Balanc</v>
          </cell>
          <cell r="E4430" t="str">
            <v>P_Electric Distribution Line MA</v>
          </cell>
          <cell r="G4430" t="str">
            <v>37</v>
          </cell>
          <cell r="H4430" t="str">
            <v>NONE</v>
          </cell>
          <cell r="I4430" t="str">
            <v>MOKEY, MICHAEL</v>
          </cell>
          <cell r="J4430" t="str">
            <v>System Capacity &amp; Performance</v>
          </cell>
          <cell r="K4430" t="str">
            <v>D_Non-REP LINE OTHER</v>
          </cell>
          <cell r="L4430" t="str">
            <v>Load Relief</v>
          </cell>
          <cell r="M4430" t="str">
            <v>Specific</v>
          </cell>
          <cell r="O4430" t="str">
            <v>open</v>
          </cell>
          <cell r="P4430">
            <v>17445</v>
          </cell>
          <cell r="Q4430" t="str">
            <v>CD0748</v>
          </cell>
          <cell r="R4430">
            <v>40989</v>
          </cell>
          <cell r="S4430" t="str">
            <v>pwrbtch</v>
          </cell>
          <cell r="U4430" t="str">
            <v>Customer complaints of low voltage were common during Summer 2011.  The 21W2 needs some general feeder management.</v>
          </cell>
          <cell r="V4430" t="str">
            <v xml:space="preserve">  </v>
          </cell>
          <cell r="W4430" t="str">
            <v xml:space="preserve">  </v>
          </cell>
          <cell r="X4430" t="str">
            <v>Div Ops-NE Electric</v>
          </cell>
          <cell r="Y4430" t="str">
            <v>75005310E</v>
          </cell>
          <cell r="Z4430" t="str">
            <v>MAE1000 - MA Electric Distribution PC</v>
          </cell>
          <cell r="AA4430" t="str">
            <v>NONE</v>
          </cell>
          <cell r="AB4430" t="str">
            <v>MASS PLANT - MA 5310 - MAE1000</v>
          </cell>
          <cell r="AC4430" t="str">
            <v>A2 C2 X0</v>
          </cell>
          <cell r="AE4430">
            <v>2</v>
          </cell>
          <cell r="AF4430" t="str">
            <v>2</v>
          </cell>
          <cell r="AG4430">
            <v>41213</v>
          </cell>
          <cell r="AH4430">
            <v>513000</v>
          </cell>
        </row>
        <row r="4431">
          <cell r="A4431" t="str">
            <v>CD00761</v>
          </cell>
          <cell r="B4431">
            <v>5310</v>
          </cell>
          <cell r="C4431" t="str">
            <v>Distribution - NE North</v>
          </cell>
          <cell r="D4431" t="str">
            <v>DOT #605104 Rt 12 over Rt2, Leomin</v>
          </cell>
          <cell r="E4431" t="str">
            <v>P_Electric Distribution Line MA</v>
          </cell>
          <cell r="G4431" t="str">
            <v>49</v>
          </cell>
          <cell r="H4431" t="str">
            <v>14</v>
          </cell>
          <cell r="I4431" t="str">
            <v>WYMAN, ANNE</v>
          </cell>
          <cell r="J4431" t="str">
            <v>Statutory/Regulatory</v>
          </cell>
          <cell r="K4431" t="str">
            <v>D_Non-REP LINE OTHER</v>
          </cell>
          <cell r="L4431" t="str">
            <v>Public Requirements</v>
          </cell>
          <cell r="M4431" t="str">
            <v>Specific</v>
          </cell>
          <cell r="O4431" t="str">
            <v>open</v>
          </cell>
          <cell r="P4431">
            <v>18531</v>
          </cell>
          <cell r="Q4431" t="str">
            <v>CD0761</v>
          </cell>
          <cell r="R4431">
            <v>40995</v>
          </cell>
          <cell r="S4431" t="str">
            <v>pwrbtch</v>
          </cell>
          <cell r="U4431" t="str">
            <v>DOT MHD #605104 Route 12 over Route 2</v>
          </cell>
          <cell r="V4431" t="str">
            <v>Re-Sanction from $15K to $225K from Julie Spaziano. Details on the justification and scope tab</v>
          </cell>
          <cell r="W4431" t="str">
            <v xml:space="preserve">  </v>
          </cell>
          <cell r="X4431" t="str">
            <v>Div Ops-NE Electric</v>
          </cell>
          <cell r="Y4431" t="str">
            <v>75005310E</v>
          </cell>
          <cell r="Z4431" t="str">
            <v>MAE1000 - MA Electric Distribution PC</v>
          </cell>
          <cell r="AA4431" t="str">
            <v>NONE</v>
          </cell>
          <cell r="AB4431" t="str">
            <v>MASS PLANT - MA 5310 - MAE1000</v>
          </cell>
          <cell r="AC4431" t="str">
            <v>A2 C0 X0</v>
          </cell>
          <cell r="AE4431">
            <v>3</v>
          </cell>
          <cell r="AF4431" t="str">
            <v>3</v>
          </cell>
          <cell r="AG4431">
            <v>41480</v>
          </cell>
          <cell r="AH4431">
            <v>255000</v>
          </cell>
        </row>
        <row r="4432">
          <cell r="A4432" t="str">
            <v>CD00762</v>
          </cell>
          <cell r="B4432">
            <v>5310</v>
          </cell>
          <cell r="C4432" t="str">
            <v>Massachusetts - West</v>
          </cell>
          <cell r="D4432" t="str">
            <v>DOT MHD# 606408 - Rte 32 West Royal</v>
          </cell>
          <cell r="E4432" t="str">
            <v>P_Electric Distribution Line MA</v>
          </cell>
          <cell r="G4432" t="str">
            <v>49</v>
          </cell>
          <cell r="H4432" t="str">
            <v>14</v>
          </cell>
          <cell r="I4432" t="str">
            <v>KERN, WILLIAM</v>
          </cell>
          <cell r="J4432" t="str">
            <v>Statutory/Regulatory</v>
          </cell>
          <cell r="K4432" t="str">
            <v>D_Non-REP LINE OTHER</v>
          </cell>
          <cell r="L4432" t="str">
            <v>Public Requirements</v>
          </cell>
          <cell r="M4432" t="str">
            <v>Specific</v>
          </cell>
          <cell r="O4432" t="str">
            <v>open</v>
          </cell>
          <cell r="P4432">
            <v>18529</v>
          </cell>
          <cell r="Q4432" t="str">
            <v>CD0762</v>
          </cell>
          <cell r="R4432">
            <v>40995</v>
          </cell>
          <cell r="S4432" t="str">
            <v>pwrbtch</v>
          </cell>
          <cell r="U4432" t="str">
            <v>Pre-Eng for DOT work</v>
          </cell>
          <cell r="V4432" t="str">
            <v xml:space="preserve">  </v>
          </cell>
          <cell r="W4432" t="str">
            <v xml:space="preserve">  </v>
          </cell>
          <cell r="X4432" t="str">
            <v>Div Ops-NE Electric</v>
          </cell>
          <cell r="Y4432" t="str">
            <v>75005310E</v>
          </cell>
          <cell r="Z4432" t="str">
            <v>MAE1000 - MA Electric Distribution PC</v>
          </cell>
          <cell r="AA4432" t="str">
            <v>NONE</v>
          </cell>
          <cell r="AB4432" t="str">
            <v>MASS PLANT - MA 5310 - MAE1000</v>
          </cell>
          <cell r="AC4432" t="str">
            <v>A1 C0 X0</v>
          </cell>
          <cell r="AE4432">
            <v>2</v>
          </cell>
          <cell r="AF4432" t="str">
            <v>2</v>
          </cell>
          <cell r="AG4432">
            <v>41213</v>
          </cell>
          <cell r="AH4432">
            <v>15000</v>
          </cell>
        </row>
        <row r="4433">
          <cell r="A4433" t="str">
            <v>CD00763</v>
          </cell>
          <cell r="B4433">
            <v>5310</v>
          </cell>
          <cell r="C4433" t="str">
            <v>Massachusetts - East</v>
          </cell>
          <cell r="D4433" t="str">
            <v>DOT MHD 604382 Fore River Bridge 3A</v>
          </cell>
          <cell r="E4433" t="str">
            <v>P_Electric Distribution Line MA</v>
          </cell>
          <cell r="G4433" t="str">
            <v>49</v>
          </cell>
          <cell r="H4433" t="str">
            <v>14</v>
          </cell>
          <cell r="I4433" t="str">
            <v>MOKEY, MICHAEL</v>
          </cell>
          <cell r="J4433" t="str">
            <v>Statutory/Regulatory</v>
          </cell>
          <cell r="K4433" t="str">
            <v>D_Non-REP LINE OTHER</v>
          </cell>
          <cell r="L4433" t="str">
            <v>Public Requirements</v>
          </cell>
          <cell r="M4433" t="str">
            <v>Specific</v>
          </cell>
          <cell r="O4433" t="str">
            <v>open</v>
          </cell>
          <cell r="P4433">
            <v>18528</v>
          </cell>
          <cell r="Q4433" t="str">
            <v>CD0763</v>
          </cell>
          <cell r="R4433">
            <v>40995</v>
          </cell>
          <cell r="S4433" t="str">
            <v>pwrbtch</v>
          </cell>
          <cell r="U4433" t="str">
            <v>Pre engineering</v>
          </cell>
          <cell r="V4433" t="str">
            <v xml:space="preserve">  </v>
          </cell>
          <cell r="W4433" t="str">
            <v xml:space="preserve">  </v>
          </cell>
          <cell r="X4433" t="str">
            <v>Div Ops-NE Electric</v>
          </cell>
          <cell r="Y4433" t="str">
            <v>75005310E</v>
          </cell>
          <cell r="Z4433" t="str">
            <v>MAE1000 - MA Electric Distribution PC</v>
          </cell>
          <cell r="AA4433" t="str">
            <v>NONE</v>
          </cell>
          <cell r="AB4433" t="str">
            <v>MASS PLANT - MA 5310 - MAE1000</v>
          </cell>
          <cell r="AC4433" t="str">
            <v>A2 C0 X1</v>
          </cell>
          <cell r="AE4433">
            <v>2</v>
          </cell>
          <cell r="AF4433" t="str">
            <v>2</v>
          </cell>
          <cell r="AG4433">
            <v>41213</v>
          </cell>
          <cell r="AH4433">
            <v>15000</v>
          </cell>
        </row>
        <row r="4434">
          <cell r="A4434" t="str">
            <v>CD00764</v>
          </cell>
          <cell r="B4434">
            <v>5310</v>
          </cell>
          <cell r="C4434" t="str">
            <v>Distribution - NE North</v>
          </cell>
          <cell r="D4434" t="str">
            <v>DOT MHD#605964, Route 146 Millbury</v>
          </cell>
          <cell r="E4434" t="str">
            <v>P_Electric Distribution Line MA</v>
          </cell>
          <cell r="G4434" t="str">
            <v>49</v>
          </cell>
          <cell r="H4434" t="str">
            <v>14</v>
          </cell>
          <cell r="I4434" t="str">
            <v>WYMAN, ANNE</v>
          </cell>
          <cell r="J4434" t="str">
            <v>Statutory/Regulatory</v>
          </cell>
          <cell r="K4434" t="str">
            <v>D_Non-REP LINE OTHER</v>
          </cell>
          <cell r="L4434" t="str">
            <v>Public Requirements</v>
          </cell>
          <cell r="M4434" t="str">
            <v>Specific</v>
          </cell>
          <cell r="O4434" t="str">
            <v>open</v>
          </cell>
          <cell r="P4434">
            <v>18532</v>
          </cell>
          <cell r="Q4434" t="str">
            <v>CD0764</v>
          </cell>
          <cell r="R4434">
            <v>40995</v>
          </cell>
          <cell r="S4434" t="str">
            <v>pwrbtch</v>
          </cell>
          <cell r="U4434" t="str">
            <v>DOT pre-eng</v>
          </cell>
          <cell r="V4434" t="str">
            <v xml:space="preserve">  </v>
          </cell>
          <cell r="W4434" t="str">
            <v xml:space="preserve">  </v>
          </cell>
          <cell r="X4434" t="str">
            <v>Div Ops-NE Electric</v>
          </cell>
          <cell r="Y4434" t="str">
            <v>75005310E</v>
          </cell>
          <cell r="Z4434" t="str">
            <v>MAE1000 - MA Electric Distribution PC</v>
          </cell>
          <cell r="AA4434" t="str">
            <v>NONE</v>
          </cell>
          <cell r="AB4434" t="str">
            <v>MASS PLANT - MA 5310 - MAE1000</v>
          </cell>
          <cell r="AC4434" t="str">
            <v>A2 C0 X0</v>
          </cell>
          <cell r="AE4434">
            <v>2</v>
          </cell>
          <cell r="AF4434" t="str">
            <v>2</v>
          </cell>
          <cell r="AG4434">
            <v>41213</v>
          </cell>
          <cell r="AH4434">
            <v>15000</v>
          </cell>
        </row>
        <row r="4435">
          <cell r="A4435" t="str">
            <v>CD00765</v>
          </cell>
          <cell r="B4435">
            <v>5310</v>
          </cell>
          <cell r="D4435" t="str">
            <v>CNG Facility, Westborough, MA - El</v>
          </cell>
          <cell r="E4435" t="str">
            <v>P_Electric Distribution Line MA</v>
          </cell>
          <cell r="G4435" t="str">
            <v>49</v>
          </cell>
          <cell r="H4435" t="str">
            <v>17</v>
          </cell>
          <cell r="I4435" t="str">
            <v>RADZIK, CHRISTOPHER</v>
          </cell>
          <cell r="J4435" t="str">
            <v>Statutory/Regulatory</v>
          </cell>
          <cell r="K4435" t="str">
            <v>D_Non-REP LINE OTHER</v>
          </cell>
          <cell r="L4435" t="str">
            <v>New Business - Commercial</v>
          </cell>
          <cell r="M4435" t="str">
            <v>Specific</v>
          </cell>
          <cell r="O4435" t="str">
            <v>open</v>
          </cell>
          <cell r="P4435">
            <v>18524</v>
          </cell>
          <cell r="Q4435" t="str">
            <v>CD0765</v>
          </cell>
          <cell r="R4435">
            <v>40995</v>
          </cell>
          <cell r="S4435" t="str">
            <v>pwrbtch</v>
          </cell>
          <cell r="U4435" t="str">
            <v>Request is for $15k for design &amp; engineering costs only.  Scope and description to be updated upon design complete.  WR 12660695.</v>
          </cell>
          <cell r="V4435" t="str">
            <v xml:space="preserve">  </v>
          </cell>
          <cell r="W4435" t="str">
            <v xml:space="preserve">  </v>
          </cell>
          <cell r="X4435" t="str">
            <v>Div Ops-NE Electric</v>
          </cell>
          <cell r="Y4435" t="str">
            <v>75005310E</v>
          </cell>
          <cell r="Z4435" t="str">
            <v>MAE1000 - MA Electric Distribution PC</v>
          </cell>
          <cell r="AA4435" t="str">
            <v>NONE</v>
          </cell>
          <cell r="AB4435" t="str">
            <v>MASS PLANT - MA 5310 - MAE1000</v>
          </cell>
          <cell r="AC4435" t="str">
            <v>A0 C1 X0</v>
          </cell>
          <cell r="AE4435">
            <v>2</v>
          </cell>
          <cell r="AF4435" t="str">
            <v>2</v>
          </cell>
          <cell r="AG4435">
            <v>41213</v>
          </cell>
          <cell r="AH4435">
            <v>160000</v>
          </cell>
        </row>
        <row r="4436">
          <cell r="A4436" t="str">
            <v>CD00767</v>
          </cell>
          <cell r="B4436">
            <v>5310</v>
          </cell>
          <cell r="C4436" t="str">
            <v>Massachusetts - East</v>
          </cell>
          <cell r="D4436" t="str">
            <v>City Square - Mainline Cable and Co</v>
          </cell>
          <cell r="E4436" t="str">
            <v>P_Electric Distribution Line MA</v>
          </cell>
          <cell r="F4436" t="str">
            <v>USSC-12-406</v>
          </cell>
          <cell r="G4436" t="str">
            <v>49</v>
          </cell>
          <cell r="H4436" t="str">
            <v>18</v>
          </cell>
          <cell r="I4436" t="str">
            <v>ANTUNES, NELSON</v>
          </cell>
          <cell r="J4436" t="str">
            <v>Statutory/Regulatory</v>
          </cell>
          <cell r="K4436" t="str">
            <v>D_Non-REP LINE OTHER</v>
          </cell>
          <cell r="L4436" t="str">
            <v>New Business - Commercial</v>
          </cell>
          <cell r="M4436" t="str">
            <v>Specific</v>
          </cell>
          <cell r="O4436" t="str">
            <v>open</v>
          </cell>
          <cell r="P4436">
            <v>18455</v>
          </cell>
          <cell r="Q4436" t="str">
            <v>CD0767</v>
          </cell>
          <cell r="R4436">
            <v>40995</v>
          </cell>
          <cell r="S4436" t="str">
            <v>pwrbtch</v>
          </cell>
          <cell r="U4436" t="str">
            <v>Mainline conduit and manhole system for new City Square properties, Worcester, MA.</v>
          </cell>
          <cell r="V4436" t="str">
            <v xml:space="preserve">  </v>
          </cell>
          <cell r="W4436" t="str">
            <v xml:space="preserve">  </v>
          </cell>
          <cell r="X4436" t="str">
            <v>Div Ops-NE Electric</v>
          </cell>
          <cell r="Y4436" t="str">
            <v>75005310E</v>
          </cell>
          <cell r="Z4436" t="str">
            <v>MAE1000 - MA Electric Distribution PC</v>
          </cell>
          <cell r="AA4436" t="str">
            <v>NONE</v>
          </cell>
          <cell r="AB4436" t="str">
            <v>MASS PLANT - MA 5310 - MAE1000</v>
          </cell>
          <cell r="AC4436" t="str">
            <v>A5 C4 X0</v>
          </cell>
          <cell r="AE4436">
            <v>2</v>
          </cell>
          <cell r="AF4436" t="str">
            <v>2</v>
          </cell>
          <cell r="AG4436">
            <v>41213</v>
          </cell>
          <cell r="AH4436">
            <v>1500000</v>
          </cell>
        </row>
        <row r="4437">
          <cell r="A4437" t="str">
            <v>CD00769</v>
          </cell>
          <cell r="B4437">
            <v>5310</v>
          </cell>
          <cell r="C4437" t="str">
            <v>Distribution - NE North</v>
          </cell>
          <cell r="D4437" t="str">
            <v>E Lynn Ducts  Humphrey Broad Civil</v>
          </cell>
          <cell r="E4437" t="str">
            <v>P_Electric Distribution Line MA</v>
          </cell>
          <cell r="F4437" t="str">
            <v>USSC-12-483 (DCIG1108P102-USSC-12-041)</v>
          </cell>
          <cell r="G4437" t="str">
            <v>41</v>
          </cell>
          <cell r="H4437" t="str">
            <v>23</v>
          </cell>
          <cell r="I4437" t="str">
            <v>HURLEY, KATHLEEN</v>
          </cell>
          <cell r="J4437" t="str">
            <v>Asset Condition</v>
          </cell>
          <cell r="K4437" t="str">
            <v>D_Non-REP LINE OTHER</v>
          </cell>
          <cell r="L4437" t="str">
            <v>Asset Replacement</v>
          </cell>
          <cell r="M4437" t="str">
            <v>Specific</v>
          </cell>
          <cell r="O4437" t="str">
            <v>open</v>
          </cell>
          <cell r="P4437">
            <v>11816</v>
          </cell>
          <cell r="Q4437" t="str">
            <v>CD0769</v>
          </cell>
          <cell r="R4437">
            <v>40996</v>
          </cell>
          <cell r="S4437" t="str">
            <v>pwrbtch</v>
          </cell>
          <cell r="U4437" t="str">
            <v>Civil Work for new E Lynn Ductbanks on Humphrey and Broad Sts</v>
          </cell>
          <cell r="V4437" t="str">
            <v>C014549 $5.670M, CD00769 $8.620M and C046810 $0.410M</v>
          </cell>
          <cell r="W4437" t="str">
            <v xml:space="preserve">  </v>
          </cell>
          <cell r="X4437" t="str">
            <v>Div Ops-NE Electric</v>
          </cell>
          <cell r="Y4437" t="str">
            <v>75005310E</v>
          </cell>
          <cell r="Z4437" t="str">
            <v>MAE1000 - MA Electric Distribution PC</v>
          </cell>
          <cell r="AA4437" t="str">
            <v>NONE</v>
          </cell>
          <cell r="AB4437" t="str">
            <v>MASS PLANT - MA 5310 - MAE1000</v>
          </cell>
          <cell r="AC4437" t="str">
            <v>A3 C0 X0</v>
          </cell>
          <cell r="AE4437">
            <v>4</v>
          </cell>
          <cell r="AF4437" t="str">
            <v>4</v>
          </cell>
          <cell r="AG4437">
            <v>41325</v>
          </cell>
          <cell r="AH4437">
            <v>8620000</v>
          </cell>
          <cell r="AI4437" t="str">
            <v>1.10</v>
          </cell>
          <cell r="AJ4437" t="str">
            <v>1.10</v>
          </cell>
        </row>
        <row r="4438">
          <cell r="A4438" t="str">
            <v>CD00771</v>
          </cell>
          <cell r="B4438">
            <v>5310</v>
          </cell>
          <cell r="C4438" t="str">
            <v>Massachusetts - West</v>
          </cell>
          <cell r="D4438" t="str">
            <v>DOT MHD# 605528 - Rte 145 over MBTA</v>
          </cell>
          <cell r="E4438" t="str">
            <v>P_Electric Distribution Line MA</v>
          </cell>
          <cell r="G4438" t="str">
            <v>49</v>
          </cell>
          <cell r="H4438" t="str">
            <v>14</v>
          </cell>
          <cell r="I4438" t="str">
            <v>WYMAN, ANNE</v>
          </cell>
          <cell r="J4438" t="str">
            <v>Statutory/Regulatory</v>
          </cell>
          <cell r="K4438" t="str">
            <v>D_Non-REP LINE OTHER</v>
          </cell>
          <cell r="L4438" t="str">
            <v>Public Requirements</v>
          </cell>
          <cell r="M4438" t="str">
            <v>Specific</v>
          </cell>
          <cell r="O4438" t="str">
            <v>open</v>
          </cell>
          <cell r="P4438">
            <v>18542</v>
          </cell>
          <cell r="Q4438" t="str">
            <v>CD0771</v>
          </cell>
          <cell r="R4438">
            <v>40997</v>
          </cell>
          <cell r="S4438" t="str">
            <v>pwrbtch</v>
          </cell>
          <cell r="U4438" t="str">
            <v>DOT work</v>
          </cell>
          <cell r="V4438" t="str">
            <v xml:space="preserve"> Sanction from $15K to $48K from Julie Spaziano. Document attached details on the justification and scope tab.</v>
          </cell>
          <cell r="W4438" t="str">
            <v xml:space="preserve">  </v>
          </cell>
          <cell r="X4438" t="str">
            <v>Div Ops-NE Electric</v>
          </cell>
          <cell r="Y4438" t="str">
            <v>75005310E</v>
          </cell>
          <cell r="Z4438" t="str">
            <v>MAE1000 - MA Electric Distribution PC</v>
          </cell>
          <cell r="AA4438" t="str">
            <v>NONE</v>
          </cell>
          <cell r="AB4438" t="str">
            <v>MASS PLANT - MA 5310 - MAE1000</v>
          </cell>
          <cell r="AC4438" t="str">
            <v>A2 C0 X0</v>
          </cell>
          <cell r="AE4438">
            <v>4</v>
          </cell>
          <cell r="AF4438" t="str">
            <v>4</v>
          </cell>
          <cell r="AG4438">
            <v>41676</v>
          </cell>
          <cell r="AH4438">
            <v>48000</v>
          </cell>
        </row>
        <row r="4439">
          <cell r="A4439" t="str">
            <v>CD00773</v>
          </cell>
          <cell r="B4439">
            <v>5310</v>
          </cell>
          <cell r="D4439" t="str">
            <v>City Square - Worcester Medical Cen</v>
          </cell>
          <cell r="E4439" t="str">
            <v>P_Electric Distribution Line MA</v>
          </cell>
          <cell r="G4439" t="str">
            <v>49</v>
          </cell>
          <cell r="H4439" t="str">
            <v>15</v>
          </cell>
          <cell r="I4439" t="str">
            <v>MOKEY, MICHAEL</v>
          </cell>
          <cell r="J4439" t="str">
            <v>Statutory/Regulatory</v>
          </cell>
          <cell r="K4439" t="str">
            <v>D_Non-REP LINE OTHER</v>
          </cell>
          <cell r="L4439" t="str">
            <v>New Business - Commercial</v>
          </cell>
          <cell r="M4439" t="str">
            <v>Specific</v>
          </cell>
          <cell r="O4439" t="str">
            <v>open</v>
          </cell>
          <cell r="P4439">
            <v>18547</v>
          </cell>
          <cell r="Q4439" t="str">
            <v>CD0773</v>
          </cell>
          <cell r="R4439">
            <v>40997</v>
          </cell>
          <cell r="S4439" t="str">
            <v>pwrbtch</v>
          </cell>
          <cell r="U4439" t="str">
            <v>Scope to be updated by Design Supervisor upon design complete.   See WR 11900882 for additional detail.</v>
          </cell>
          <cell r="V4439" t="str">
            <v xml:space="preserve"> Re-Sanction from $76,442 to $500K from Julie Spaziano. document attached detials on the justification and scope tab</v>
          </cell>
          <cell r="W4439" t="str">
            <v xml:space="preserve">  </v>
          </cell>
          <cell r="X4439" t="str">
            <v>Div Ops-NE Electric</v>
          </cell>
          <cell r="Y4439" t="str">
            <v>75005310E</v>
          </cell>
          <cell r="Z4439" t="str">
            <v>MAE1000 - MA Electric Distribution PC</v>
          </cell>
          <cell r="AA4439" t="str">
            <v>NONE</v>
          </cell>
          <cell r="AB4439" t="str">
            <v>MASS PLANT - MA 5310 - MAE1000</v>
          </cell>
          <cell r="AC4439" t="str">
            <v>A0 C1 X0</v>
          </cell>
          <cell r="AE4439">
            <v>3</v>
          </cell>
          <cell r="AF4439" t="str">
            <v>3</v>
          </cell>
          <cell r="AG4439">
            <v>41480</v>
          </cell>
          <cell r="AH4439">
            <v>500000</v>
          </cell>
        </row>
        <row r="4440">
          <cell r="A4440" t="str">
            <v>CD00778</v>
          </cell>
          <cell r="B4440">
            <v>5320</v>
          </cell>
          <cell r="C4440" t="str">
            <v>Massachusetts - East</v>
          </cell>
          <cell r="D4440" t="str">
            <v>Easton St OH to UG conversion</v>
          </cell>
          <cell r="E4440" t="str">
            <v>P_Electric Distribution Line MA</v>
          </cell>
          <cell r="G4440" t="str">
            <v>49</v>
          </cell>
          <cell r="H4440" t="str">
            <v>NONE</v>
          </cell>
          <cell r="I4440" t="str">
            <v>LECH, PATRICK</v>
          </cell>
          <cell r="J4440" t="str">
            <v>Statutory/Regulatory</v>
          </cell>
          <cell r="K4440" t="str">
            <v>D_Non-REP LINE OTHER</v>
          </cell>
          <cell r="L4440" t="str">
            <v>Public Requirements</v>
          </cell>
          <cell r="M4440" t="str">
            <v>Specific</v>
          </cell>
          <cell r="O4440" t="str">
            <v>Closed</v>
          </cell>
          <cell r="P4440">
            <v>17288</v>
          </cell>
          <cell r="Q4440" t="str">
            <v>CD0778</v>
          </cell>
          <cell r="R4440">
            <v>40998</v>
          </cell>
          <cell r="S4440" t="str">
            <v>pwrbtch</v>
          </cell>
          <cell r="U4440" t="str">
            <v>Relocate overhead facilities on Easton St. to underground per customer request. WR 11422926</v>
          </cell>
          <cell r="V4440" t="str">
            <v xml:space="preserve">  </v>
          </cell>
          <cell r="W4440" t="str">
            <v xml:space="preserve">  </v>
          </cell>
          <cell r="X4440" t="str">
            <v>Div Ops-NE Electric</v>
          </cell>
          <cell r="Y4440" t="str">
            <v>75005320E</v>
          </cell>
          <cell r="Z4440" t="str">
            <v>MAE1000 - MA Electric Distribution PC</v>
          </cell>
          <cell r="AA4440" t="str">
            <v>NONE</v>
          </cell>
          <cell r="AB4440" t="str">
            <v>MASS PLANT - MA 5320 - MAE1000</v>
          </cell>
          <cell r="AE4440">
            <v>3</v>
          </cell>
          <cell r="AF4440" t="str">
            <v>3</v>
          </cell>
          <cell r="AG4440">
            <v>41213</v>
          </cell>
          <cell r="AH4440">
            <v>15000</v>
          </cell>
          <cell r="AI4440">
            <v>1</v>
          </cell>
          <cell r="AJ4440">
            <v>1</v>
          </cell>
          <cell r="AK4440">
            <v>1</v>
          </cell>
          <cell r="AL4440">
            <v>0</v>
          </cell>
          <cell r="AM4440">
            <v>1</v>
          </cell>
          <cell r="AN4440">
            <v>1</v>
          </cell>
        </row>
        <row r="4441">
          <cell r="A4441" t="str">
            <v>CD00786</v>
          </cell>
          <cell r="B4441">
            <v>5310</v>
          </cell>
          <cell r="D4441" t="str">
            <v>MA1834 EPG Solar Southbridge,MA_Sno</v>
          </cell>
          <cell r="E4441" t="str">
            <v>P_Electric Distribution Line MA</v>
          </cell>
          <cell r="G4441" t="str">
            <v>49</v>
          </cell>
          <cell r="H4441" t="str">
            <v>NONE</v>
          </cell>
          <cell r="I4441" t="str">
            <v>REIS, NICHOLAS</v>
          </cell>
          <cell r="J4441" t="str">
            <v>Statutory/Regulatory</v>
          </cell>
          <cell r="K4441" t="str">
            <v>D_Non-REP LINE OTHER</v>
          </cell>
          <cell r="L4441" t="str">
            <v>Distributed Generation</v>
          </cell>
          <cell r="M4441" t="str">
            <v>Specific</v>
          </cell>
          <cell r="O4441" t="str">
            <v>open</v>
          </cell>
          <cell r="P4441">
            <v>18495</v>
          </cell>
          <cell r="Q4441" t="str">
            <v>CD0786</v>
          </cell>
          <cell r="R4441">
            <v>40999</v>
          </cell>
          <cell r="S4441" t="str">
            <v>pwrbtch</v>
          </cell>
          <cell r="U4441" t="str">
            <v>Provide Detailed Study for the interconnection of 3MW of invertor based PV onto the Snow St 413L3 feeder</v>
          </cell>
          <cell r="V4441" t="str">
            <v xml:space="preserve">  </v>
          </cell>
          <cell r="W4441" t="str">
            <v xml:space="preserve">  </v>
          </cell>
          <cell r="X4441" t="str">
            <v>Div Ops-NE Electric</v>
          </cell>
          <cell r="Y4441" t="str">
            <v>75005310E</v>
          </cell>
          <cell r="Z4441" t="str">
            <v>MAE1000 - MA Electric Distribution PC</v>
          </cell>
          <cell r="AA4441" t="str">
            <v>NONE</v>
          </cell>
          <cell r="AB4441" t="str">
            <v>MASS PLANT - MA 5310 - MAE1000</v>
          </cell>
          <cell r="AC4441" t="str">
            <v>A0 C0 X0</v>
          </cell>
          <cell r="AE4441">
            <v>2</v>
          </cell>
          <cell r="AF4441" t="str">
            <v>2</v>
          </cell>
          <cell r="AG4441">
            <v>41213</v>
          </cell>
          <cell r="AH4441">
            <v>50000</v>
          </cell>
        </row>
        <row r="4442">
          <cell r="A4442" t="str">
            <v>CD00787</v>
          </cell>
          <cell r="B4442">
            <v>5310</v>
          </cell>
          <cell r="D4442" t="str">
            <v>Eastern Bank, Market St, Lynn</v>
          </cell>
          <cell r="E4442" t="str">
            <v>P_Electric Distribution Line MA</v>
          </cell>
          <cell r="G4442" t="str">
            <v>49</v>
          </cell>
          <cell r="H4442" t="str">
            <v>NONE</v>
          </cell>
          <cell r="I4442" t="str">
            <v>RADZIK, CHRISTOPHER</v>
          </cell>
          <cell r="J4442" t="str">
            <v>Statutory/Regulatory</v>
          </cell>
          <cell r="K4442" t="str">
            <v>D_Non-REP LINE OTHER</v>
          </cell>
          <cell r="L4442" t="str">
            <v>New Business - Commercial</v>
          </cell>
          <cell r="M4442" t="str">
            <v>Specific</v>
          </cell>
          <cell r="O4442" t="str">
            <v>open</v>
          </cell>
          <cell r="P4442">
            <v>18549</v>
          </cell>
          <cell r="Q4442" t="str">
            <v>CD0787</v>
          </cell>
          <cell r="R4442">
            <v>41004</v>
          </cell>
          <cell r="S4442" t="str">
            <v>pwrbtch</v>
          </cell>
          <cell r="U4442" t="str">
            <v>Install new service to Eastern Bank, remove old service and network vault.</v>
          </cell>
          <cell r="V4442" t="str">
            <v xml:space="preserve">  </v>
          </cell>
          <cell r="W4442" t="str">
            <v xml:space="preserve">  </v>
          </cell>
          <cell r="X4442" t="str">
            <v>Div Ops-NE Electric</v>
          </cell>
          <cell r="Y4442" t="str">
            <v>75005310E</v>
          </cell>
          <cell r="Z4442" t="str">
            <v>MAE1000 - MA Electric Distribution PC</v>
          </cell>
          <cell r="AA4442" t="str">
            <v>NONE</v>
          </cell>
          <cell r="AB4442" t="str">
            <v>SUB #21 LYNN - LYNNWAY, LYNN</v>
          </cell>
          <cell r="AC4442" t="str">
            <v>A0 C0 X0</v>
          </cell>
          <cell r="AE4442">
            <v>2</v>
          </cell>
          <cell r="AF4442" t="str">
            <v>2</v>
          </cell>
          <cell r="AG4442">
            <v>41213</v>
          </cell>
          <cell r="AH4442">
            <v>185100</v>
          </cell>
        </row>
        <row r="4443">
          <cell r="A4443" t="str">
            <v>CD00788</v>
          </cell>
          <cell r="B4443">
            <v>5310</v>
          </cell>
          <cell r="C4443" t="str">
            <v>Distribution - NE North</v>
          </cell>
          <cell r="D4443" t="str">
            <v>CSX Switch Heaters, Wells St, Worce</v>
          </cell>
          <cell r="E4443" t="str">
            <v>P_Electric Distribution Line MA</v>
          </cell>
          <cell r="G4443" t="str">
            <v>49</v>
          </cell>
          <cell r="H4443" t="str">
            <v>NONE</v>
          </cell>
          <cell r="I4443" t="str">
            <v>MARCEAU, DANIEL</v>
          </cell>
          <cell r="J4443" t="str">
            <v>Statutory/Regulatory</v>
          </cell>
          <cell r="K4443" t="str">
            <v>D_Non-REP LINE OTHER</v>
          </cell>
          <cell r="L4443" t="str">
            <v>New Business - Commercial</v>
          </cell>
          <cell r="M4443" t="str">
            <v>Specific</v>
          </cell>
          <cell r="O4443" t="str">
            <v>open</v>
          </cell>
          <cell r="P4443">
            <v>18548</v>
          </cell>
          <cell r="Q4443" t="str">
            <v>CD0788</v>
          </cell>
          <cell r="R4443">
            <v>41004</v>
          </cell>
          <cell r="S4443" t="str">
            <v>pwrbtch</v>
          </cell>
          <cell r="U4443" t="str">
            <v>New 3-phase, 200A, 277/480V service for CSX switch heaters off Wells, St, Worcester.</v>
          </cell>
          <cell r="V4443" t="str">
            <v xml:space="preserve">  </v>
          </cell>
          <cell r="W4443" t="str">
            <v xml:space="preserve">  </v>
          </cell>
          <cell r="X4443" t="str">
            <v>Div Ops-NE Electric</v>
          </cell>
          <cell r="Y4443" t="str">
            <v>75005310E</v>
          </cell>
          <cell r="Z4443" t="str">
            <v>MAE1000 - MA Electric Distribution PC</v>
          </cell>
          <cell r="AA4443" t="str">
            <v>NONE</v>
          </cell>
          <cell r="AB4443" t="str">
            <v>MASS PLANT - MA 5310 - MAE1000</v>
          </cell>
          <cell r="AC4443" t="str">
            <v>A1 C0 X0</v>
          </cell>
          <cell r="AE4443">
            <v>2</v>
          </cell>
          <cell r="AF4443" t="str">
            <v>2</v>
          </cell>
          <cell r="AG4443">
            <v>41213</v>
          </cell>
          <cell r="AH4443">
            <v>10000</v>
          </cell>
        </row>
        <row r="4444">
          <cell r="A4444" t="str">
            <v>CD00791</v>
          </cell>
          <cell r="B4444">
            <v>5310</v>
          </cell>
          <cell r="C4444" t="str">
            <v>Distribution - NE North</v>
          </cell>
          <cell r="D4444" t="str">
            <v>71L1 Overhead Conductor Replacement</v>
          </cell>
          <cell r="E4444" t="str">
            <v>P_Electric Distribution Line MA</v>
          </cell>
          <cell r="G4444" t="str">
            <v>31</v>
          </cell>
          <cell r="H4444" t="str">
            <v>15</v>
          </cell>
          <cell r="I4444" t="str">
            <v>PATTERSON, JAMES</v>
          </cell>
          <cell r="J4444" t="str">
            <v>System Capacity &amp; Performance</v>
          </cell>
          <cell r="K4444" t="str">
            <v>D_Non-REP General/ Other</v>
          </cell>
          <cell r="L4444" t="str">
            <v>Reliability - Dist</v>
          </cell>
          <cell r="M4444" t="str">
            <v>Specific</v>
          </cell>
          <cell r="O4444" t="str">
            <v>open</v>
          </cell>
          <cell r="P4444">
            <v>18493</v>
          </cell>
          <cell r="Q4444" t="str">
            <v>CD0791</v>
          </cell>
          <cell r="R4444">
            <v>41004</v>
          </cell>
          <cell r="S4444" t="str">
            <v>pwrbtch</v>
          </cell>
          <cell r="U4444" t="str">
            <v>Replace one mile of open wire with spacer cable between P. 479 and 4554 Waverly Rd.  The recloser protecting this section has operated 8 times in the past two years, 6 due to tree contact.</v>
          </cell>
          <cell r="V4444" t="str">
            <v xml:space="preserve">  </v>
          </cell>
          <cell r="W4444" t="str">
            <v xml:space="preserve">  </v>
          </cell>
          <cell r="X4444" t="str">
            <v>Div Ops-NE Electric</v>
          </cell>
          <cell r="Y4444" t="str">
            <v>75005310E</v>
          </cell>
          <cell r="Z4444" t="str">
            <v>MAE1000 - MA Electric Distribution PC</v>
          </cell>
          <cell r="AA4444" t="str">
            <v>NONE</v>
          </cell>
          <cell r="AB4444" t="str">
            <v>MASS PLANT - MA 5310 - MAE1000</v>
          </cell>
          <cell r="AC4444" t="str">
            <v>A0 C1 X0</v>
          </cell>
          <cell r="AE4444">
            <v>2</v>
          </cell>
          <cell r="AF4444" t="str">
            <v>2</v>
          </cell>
          <cell r="AG4444">
            <v>41213</v>
          </cell>
          <cell r="AH4444">
            <v>458653</v>
          </cell>
        </row>
        <row r="4445">
          <cell r="A4445" t="str">
            <v>CD00792</v>
          </cell>
          <cell r="B4445">
            <v>5310</v>
          </cell>
          <cell r="D4445" t="str">
            <v>EL Harvey Facility, Westboro, MA</v>
          </cell>
          <cell r="E4445" t="str">
            <v>P_Electric Distribution Line MA</v>
          </cell>
          <cell r="G4445" t="str">
            <v>49</v>
          </cell>
          <cell r="H4445" t="str">
            <v>15</v>
          </cell>
          <cell r="I4445" t="str">
            <v>RADZIK, CHRISTOPHER</v>
          </cell>
          <cell r="J4445" t="str">
            <v>Statutory/Regulatory</v>
          </cell>
          <cell r="K4445" t="str">
            <v>D_Non-REP LINE OTHER</v>
          </cell>
          <cell r="L4445" t="str">
            <v>New Business - Commercial</v>
          </cell>
          <cell r="M4445" t="str">
            <v>Specific</v>
          </cell>
          <cell r="O4445" t="str">
            <v>cancelled</v>
          </cell>
          <cell r="P4445">
            <v>18543</v>
          </cell>
          <cell r="Q4445" t="str">
            <v>CD0792</v>
          </cell>
          <cell r="R4445">
            <v>41004</v>
          </cell>
          <cell r="S4445" t="str">
            <v>pwrbtch</v>
          </cell>
          <cell r="U4445" t="str">
            <v>Replace OH pole line, Install OH/UG line extension and infrastructure to provide service to a three building commercial/industrial facility.</v>
          </cell>
          <cell r="V4445" t="str">
            <v xml:space="preserve">  </v>
          </cell>
          <cell r="W4445" t="str">
            <v xml:space="preserve">  </v>
          </cell>
          <cell r="X4445" t="str">
            <v>Div Ops-NE Electric</v>
          </cell>
          <cell r="Y4445" t="str">
            <v>75005310E</v>
          </cell>
          <cell r="Z4445" t="str">
            <v>MAE1000 - MA Electric Distribution PC</v>
          </cell>
          <cell r="AA4445" t="str">
            <v>NONE</v>
          </cell>
          <cell r="AB4445" t="str">
            <v>SUB #312 WESTBORO - WATER ST, WESTB</v>
          </cell>
          <cell r="AE4445">
            <v>2</v>
          </cell>
          <cell r="AF4445" t="str">
            <v>2</v>
          </cell>
          <cell r="AG4445">
            <v>41213</v>
          </cell>
          <cell r="AH4445">
            <v>161038</v>
          </cell>
          <cell r="AK4445">
            <v>41506</v>
          </cell>
        </row>
        <row r="4446">
          <cell r="A4446" t="str">
            <v>CD00793</v>
          </cell>
          <cell r="B4446">
            <v>5310</v>
          </cell>
          <cell r="C4446" t="str">
            <v>Distribution - NE North</v>
          </cell>
          <cell r="D4446" t="str">
            <v>New Salem 705W2 Chestnut Hill Recon</v>
          </cell>
          <cell r="E4446" t="str">
            <v>P_Electric Distribution Line MA</v>
          </cell>
          <cell r="G4446" t="str">
            <v>45</v>
          </cell>
          <cell r="H4446" t="str">
            <v>NONE</v>
          </cell>
          <cell r="I4446" t="str">
            <v>MOKEY, MICHAEL</v>
          </cell>
          <cell r="J4446" t="str">
            <v>System Capacity &amp; Performance</v>
          </cell>
          <cell r="K4446" t="str">
            <v>D_Non-REP LINE OTHER</v>
          </cell>
          <cell r="L4446" t="str">
            <v>Reliability - Dist</v>
          </cell>
          <cell r="M4446" t="str">
            <v>Specific</v>
          </cell>
          <cell r="O4446" t="str">
            <v>open</v>
          </cell>
          <cell r="P4446">
            <v>18419</v>
          </cell>
          <cell r="Q4446" t="str">
            <v>CD0793</v>
          </cell>
          <cell r="R4446">
            <v>41004</v>
          </cell>
          <cell r="S4446" t="str">
            <v>pwrbtch</v>
          </cell>
          <cell r="U4446" t="str">
            <v>Replace bare wire from P81 Chestnut Hill Rd., Orange to Neilson Rd., New Salem with 336 Al TW.</v>
          </cell>
          <cell r="V4446" t="str">
            <v xml:space="preserve">  </v>
          </cell>
          <cell r="W4446" t="str">
            <v xml:space="preserve">  </v>
          </cell>
          <cell r="X4446" t="str">
            <v>Div Ops-NE Electric</v>
          </cell>
          <cell r="Y4446" t="str">
            <v>75005310E</v>
          </cell>
          <cell r="Z4446" t="str">
            <v>MAE1000 - MA Electric Distribution PC</v>
          </cell>
          <cell r="AA4446" t="str">
            <v>NONE</v>
          </cell>
          <cell r="AB4446" t="str">
            <v>MASS PLANT - MA 5310 - MAE1000</v>
          </cell>
          <cell r="AC4446" t="str">
            <v>A2 C0 X1</v>
          </cell>
          <cell r="AE4446">
            <v>2</v>
          </cell>
          <cell r="AF4446" t="str">
            <v>2</v>
          </cell>
          <cell r="AG4446">
            <v>41213</v>
          </cell>
          <cell r="AH4446">
            <v>525000</v>
          </cell>
        </row>
        <row r="4447">
          <cell r="A4447" t="str">
            <v>CD00795</v>
          </cell>
          <cell r="B4447">
            <v>5310</v>
          </cell>
          <cell r="C4447" t="str">
            <v>Massachusetts - West</v>
          </cell>
          <cell r="D4447" t="str">
            <v>Overlook Health Center Leeds, MA</v>
          </cell>
          <cell r="E4447" t="str">
            <v>P_Electric Distribution Line MA</v>
          </cell>
          <cell r="G4447" t="str">
            <v>49</v>
          </cell>
          <cell r="H4447" t="str">
            <v>15</v>
          </cell>
          <cell r="I4447" t="str">
            <v>HALL, TIMOTHY</v>
          </cell>
          <cell r="J4447" t="str">
            <v>Statutory/Regulatory</v>
          </cell>
          <cell r="K4447" t="str">
            <v>D_Non-REP LINE OTHER</v>
          </cell>
          <cell r="L4447" t="str">
            <v>New Business - Commercial</v>
          </cell>
          <cell r="M4447" t="str">
            <v>Specific</v>
          </cell>
          <cell r="O4447" t="str">
            <v>open</v>
          </cell>
          <cell r="P4447">
            <v>18576</v>
          </cell>
          <cell r="Q4447" t="str">
            <v>CD0795</v>
          </cell>
          <cell r="R4447">
            <v>41005</v>
          </cell>
          <cell r="S4447" t="str">
            <v>pwrbtch</v>
          </cell>
          <cell r="U4447" t="str">
            <v>New Service to 12 Apartment building, 1 Maintenance Building and 1 Training/Office Building.   Multiple pad mount transformers will be needed.  WR # 12618062._x000D_
This request is for 15,000 design and engineering cost only. Full cost and</v>
          </cell>
          <cell r="V4447" t="str">
            <v xml:space="preserve">  </v>
          </cell>
          <cell r="W4447" t="str">
            <v xml:space="preserve">  </v>
          </cell>
          <cell r="X4447" t="str">
            <v>Div Ops-NE Electric</v>
          </cell>
          <cell r="Y4447" t="str">
            <v>75005310E</v>
          </cell>
          <cell r="Z4447" t="str">
            <v>MAE1000 - MA Electric Distribution PC</v>
          </cell>
          <cell r="AA4447" t="str">
            <v>NONE</v>
          </cell>
          <cell r="AB4447" t="str">
            <v>MASS PLANT - MA 5310 - MAE1000</v>
          </cell>
          <cell r="AC4447" t="str">
            <v>A1 C0 X0</v>
          </cell>
          <cell r="AE4447">
            <v>2</v>
          </cell>
          <cell r="AF4447" t="str">
            <v>2</v>
          </cell>
          <cell r="AG4447">
            <v>41213</v>
          </cell>
          <cell r="AH4447">
            <v>15000</v>
          </cell>
        </row>
        <row r="4448">
          <cell r="A4448" t="str">
            <v>CD00796</v>
          </cell>
          <cell r="B4448">
            <v>5310</v>
          </cell>
          <cell r="C4448" t="str">
            <v>Distribution - NE North</v>
          </cell>
          <cell r="D4448" t="str">
            <v>DOT #604716- Medford Cradock Bridge</v>
          </cell>
          <cell r="E4448" t="str">
            <v>P_Electric Distribution Line MA</v>
          </cell>
          <cell r="G4448" t="str">
            <v>49</v>
          </cell>
          <cell r="H4448" t="str">
            <v>14</v>
          </cell>
          <cell r="I4448" t="str">
            <v>WYMAN, ANNE</v>
          </cell>
          <cell r="J4448" t="str">
            <v>Statutory/Regulatory</v>
          </cell>
          <cell r="K4448" t="str">
            <v>D_Non-REP LINE OTHER</v>
          </cell>
          <cell r="L4448" t="str">
            <v>Public Requirements</v>
          </cell>
          <cell r="M4448" t="str">
            <v>Specific</v>
          </cell>
          <cell r="O4448" t="str">
            <v>open</v>
          </cell>
          <cell r="P4448">
            <v>18569</v>
          </cell>
          <cell r="Q4448" t="str">
            <v>CD0796</v>
          </cell>
          <cell r="R4448">
            <v>41009</v>
          </cell>
          <cell r="S4448" t="str">
            <v>pwrbtch</v>
          </cell>
          <cell r="U4448" t="str">
            <v>DOT work  Cradock Bridge in Medford - Route 38 over Mystic River.</v>
          </cell>
          <cell r="V4448" t="str">
            <v xml:space="preserve"> Sanction from $15k to $336K from Julie Spaziano. Document attached details on the justification and scope tab.</v>
          </cell>
          <cell r="W4448" t="str">
            <v xml:space="preserve">  </v>
          </cell>
          <cell r="X4448" t="str">
            <v>Div Ops-NE Electric</v>
          </cell>
          <cell r="Y4448" t="str">
            <v>75005310E</v>
          </cell>
          <cell r="Z4448" t="str">
            <v>MAE1000 - MA Electric Distribution PC</v>
          </cell>
          <cell r="AA4448" t="str">
            <v>NONE</v>
          </cell>
          <cell r="AB4448" t="str">
            <v>MASS PLANT - MA 5310 - MAE1000</v>
          </cell>
          <cell r="AC4448" t="str">
            <v>A2 C0 X0</v>
          </cell>
          <cell r="AE4448">
            <v>4</v>
          </cell>
          <cell r="AF4448" t="str">
            <v>4</v>
          </cell>
          <cell r="AG4448">
            <v>41705</v>
          </cell>
          <cell r="AH4448">
            <v>336000</v>
          </cell>
        </row>
        <row r="4449">
          <cell r="A4449" t="str">
            <v>CD00797</v>
          </cell>
          <cell r="B4449">
            <v>5310</v>
          </cell>
          <cell r="C4449" t="str">
            <v>Massachusetts - West</v>
          </cell>
          <cell r="D4449" t="str">
            <v>DOT MHD# 605181 - I-93 @ Rte 110/11</v>
          </cell>
          <cell r="E4449" t="str">
            <v>P_Electric Distribution Line MA</v>
          </cell>
          <cell r="G4449" t="str">
            <v>49</v>
          </cell>
          <cell r="H4449" t="str">
            <v>17</v>
          </cell>
          <cell r="I4449" t="str">
            <v>KERN, WILLIAM</v>
          </cell>
          <cell r="J4449" t="str">
            <v>Statutory/Regulatory</v>
          </cell>
          <cell r="K4449" t="str">
            <v>D_Non-REP LINE OTHER</v>
          </cell>
          <cell r="L4449" t="str">
            <v>Public Requirements</v>
          </cell>
          <cell r="M4449" t="str">
            <v>Specific</v>
          </cell>
          <cell r="O4449" t="str">
            <v>open</v>
          </cell>
          <cell r="P4449">
            <v>18599</v>
          </cell>
          <cell r="Q4449" t="str">
            <v>CD0797</v>
          </cell>
          <cell r="R4449">
            <v>41010</v>
          </cell>
          <cell r="S4449" t="str">
            <v>pwrbtch</v>
          </cell>
          <cell r="U4449" t="str">
            <v>Pre-Eng for DOT work</v>
          </cell>
          <cell r="V4449" t="str">
            <v xml:space="preserve">  </v>
          </cell>
          <cell r="W4449" t="str">
            <v xml:space="preserve">  </v>
          </cell>
          <cell r="X4449" t="str">
            <v>Div Ops-NE Electric</v>
          </cell>
          <cell r="Y4449" t="str">
            <v>75005310E</v>
          </cell>
          <cell r="Z4449" t="str">
            <v>MAE1000 - MA Electric Distribution PC</v>
          </cell>
          <cell r="AA4449" t="str">
            <v>NONE</v>
          </cell>
          <cell r="AB4449" t="str">
            <v>MASS PLANT - MA 5310 - MAE1000</v>
          </cell>
          <cell r="AC4449" t="str">
            <v>A3 C0 X0</v>
          </cell>
          <cell r="AE4449">
            <v>2</v>
          </cell>
          <cell r="AF4449" t="str">
            <v>2</v>
          </cell>
          <cell r="AG4449">
            <v>41213</v>
          </cell>
          <cell r="AH4449">
            <v>15000</v>
          </cell>
        </row>
        <row r="4450">
          <cell r="A4450" t="str">
            <v>CD00798</v>
          </cell>
          <cell r="B4450">
            <v>5310</v>
          </cell>
          <cell r="C4450" t="str">
            <v>Distribution - NE North</v>
          </cell>
          <cell r="D4450" t="str">
            <v>DOT#604433 - Rt 181 Maple St Belche</v>
          </cell>
          <cell r="E4450" t="str">
            <v>P_Electric Distribution Line MA</v>
          </cell>
          <cell r="G4450" t="str">
            <v>49</v>
          </cell>
          <cell r="H4450" t="str">
            <v>14</v>
          </cell>
          <cell r="I4450" t="str">
            <v>WYMAN, ANNE</v>
          </cell>
          <cell r="J4450" t="str">
            <v>Statutory/Regulatory</v>
          </cell>
          <cell r="K4450" t="str">
            <v>D_Non-REP LINE OTHER</v>
          </cell>
          <cell r="L4450" t="str">
            <v>Public Requirements</v>
          </cell>
          <cell r="M4450" t="str">
            <v>Specific</v>
          </cell>
          <cell r="O4450" t="str">
            <v>open</v>
          </cell>
          <cell r="P4450">
            <v>18603</v>
          </cell>
          <cell r="Q4450" t="str">
            <v>CD0798</v>
          </cell>
          <cell r="R4450">
            <v>41010</v>
          </cell>
          <cell r="S4450" t="str">
            <v>pwrbtch</v>
          </cell>
          <cell r="U4450" t="str">
            <v>Pre-Eng for DOT work</v>
          </cell>
          <cell r="V4450" t="str">
            <v xml:space="preserve">  </v>
          </cell>
          <cell r="W4450" t="str">
            <v xml:space="preserve">  </v>
          </cell>
          <cell r="X4450" t="str">
            <v>Div Ops-NE Electric</v>
          </cell>
          <cell r="Y4450" t="str">
            <v>75005310E</v>
          </cell>
          <cell r="Z4450" t="str">
            <v>MAE1000 - MA Electric Distribution PC</v>
          </cell>
          <cell r="AA4450" t="str">
            <v>NONE</v>
          </cell>
          <cell r="AB4450" t="str">
            <v>MASS PLANT - MA 5310 - MAE1000</v>
          </cell>
          <cell r="AC4450" t="str">
            <v>A1 C0 X0</v>
          </cell>
          <cell r="AE4450">
            <v>2</v>
          </cell>
          <cell r="AF4450" t="str">
            <v>2</v>
          </cell>
          <cell r="AG4450">
            <v>41213</v>
          </cell>
          <cell r="AH4450">
            <v>15000</v>
          </cell>
        </row>
        <row r="4451">
          <cell r="A4451" t="str">
            <v>CD00799</v>
          </cell>
          <cell r="B4451">
            <v>5310</v>
          </cell>
          <cell r="C4451" t="str">
            <v>Massachusetts - West</v>
          </cell>
          <cell r="D4451" t="str">
            <v>DOT MHD# 605508 - Revere Beach Park</v>
          </cell>
          <cell r="E4451" t="str">
            <v>P_Electric Distribution Line MA</v>
          </cell>
          <cell r="G4451" t="str">
            <v>49</v>
          </cell>
          <cell r="H4451" t="str">
            <v>12</v>
          </cell>
          <cell r="I4451" t="str">
            <v>KERN, WILLIAM</v>
          </cell>
          <cell r="J4451" t="str">
            <v>Statutory/Regulatory</v>
          </cell>
          <cell r="K4451" t="str">
            <v>D_Non-REP LINE OTHER</v>
          </cell>
          <cell r="L4451" t="str">
            <v>Public Requirements</v>
          </cell>
          <cell r="M4451" t="str">
            <v>Specific</v>
          </cell>
          <cell r="O4451" t="str">
            <v>open</v>
          </cell>
          <cell r="P4451">
            <v>18601</v>
          </cell>
          <cell r="Q4451" t="str">
            <v>CD0799</v>
          </cell>
          <cell r="R4451">
            <v>41010</v>
          </cell>
          <cell r="S4451" t="str">
            <v>pwrbtch</v>
          </cell>
          <cell r="U4451" t="str">
            <v>Pre-Eng for DOT work</v>
          </cell>
          <cell r="V4451" t="str">
            <v xml:space="preserve">  </v>
          </cell>
          <cell r="W4451" t="str">
            <v xml:space="preserve">  </v>
          </cell>
          <cell r="X4451" t="str">
            <v>Div Ops-NE Electric</v>
          </cell>
          <cell r="Y4451" t="str">
            <v>75005310E</v>
          </cell>
          <cell r="Z4451" t="str">
            <v>MAE1000 - MA Electric Distribution PC</v>
          </cell>
          <cell r="AA4451" t="str">
            <v>NONE</v>
          </cell>
          <cell r="AB4451" t="str">
            <v>MASS PLANT - MA 5310 - MAE1000</v>
          </cell>
          <cell r="AC4451" t="str">
            <v>A2 C1 X0</v>
          </cell>
          <cell r="AE4451">
            <v>2</v>
          </cell>
          <cell r="AF4451" t="str">
            <v>2</v>
          </cell>
          <cell r="AG4451">
            <v>41213</v>
          </cell>
          <cell r="AH4451">
            <v>15000</v>
          </cell>
        </row>
        <row r="4452">
          <cell r="A4452" t="str">
            <v>CD00800</v>
          </cell>
          <cell r="B4452">
            <v>5310</v>
          </cell>
          <cell r="C4452" t="str">
            <v>Massachusetts - West</v>
          </cell>
          <cell r="D4452" t="str">
            <v>DOT MHD# 604377 - Washington St, Gl</v>
          </cell>
          <cell r="E4452" t="str">
            <v>P_Electric Distribution Line MA</v>
          </cell>
          <cell r="G4452" t="str">
            <v>49</v>
          </cell>
          <cell r="H4452" t="str">
            <v>14</v>
          </cell>
          <cell r="I4452" t="str">
            <v>KERN, WILLIAM</v>
          </cell>
          <cell r="J4452" t="str">
            <v>Statutory/Regulatory</v>
          </cell>
          <cell r="K4452" t="str">
            <v>D_Non-REP LINE OTHER</v>
          </cell>
          <cell r="L4452" t="str">
            <v>Public Requirements</v>
          </cell>
          <cell r="M4452" t="str">
            <v>Specific</v>
          </cell>
          <cell r="O4452" t="str">
            <v>open</v>
          </cell>
          <cell r="P4452">
            <v>18600</v>
          </cell>
          <cell r="Q4452" t="str">
            <v>CD0800</v>
          </cell>
          <cell r="R4452">
            <v>41010</v>
          </cell>
          <cell r="S4452" t="str">
            <v>pwrbtch</v>
          </cell>
          <cell r="U4452" t="str">
            <v>Pre-Eng for DOT work</v>
          </cell>
          <cell r="V4452" t="str">
            <v xml:space="preserve">  </v>
          </cell>
          <cell r="W4452" t="str">
            <v xml:space="preserve">  </v>
          </cell>
          <cell r="X4452" t="str">
            <v>Div Ops-NE Electric</v>
          </cell>
          <cell r="Y4452" t="str">
            <v>75005310E</v>
          </cell>
          <cell r="Z4452" t="str">
            <v>MAE1000 - MA Electric Distribution PC</v>
          </cell>
          <cell r="AA4452" t="str">
            <v>NONE</v>
          </cell>
          <cell r="AB4452" t="str">
            <v>MASS PLANT - MA 5310 - MAE1000</v>
          </cell>
          <cell r="AC4452" t="str">
            <v>A1 C0 X0</v>
          </cell>
          <cell r="AE4452">
            <v>2</v>
          </cell>
          <cell r="AF4452" t="str">
            <v>2</v>
          </cell>
          <cell r="AG4452">
            <v>41213</v>
          </cell>
          <cell r="AH4452">
            <v>15000</v>
          </cell>
        </row>
        <row r="4453">
          <cell r="A4453" t="str">
            <v>CD00801</v>
          </cell>
          <cell r="B4453">
            <v>5310</v>
          </cell>
          <cell r="C4453" t="str">
            <v>Massachusetts - West</v>
          </cell>
          <cell r="D4453" t="str">
            <v>DOT MHD# 604660 - Rte 16 over Malde</v>
          </cell>
          <cell r="E4453" t="str">
            <v>P_Electric Distribution Line MA</v>
          </cell>
          <cell r="G4453" t="str">
            <v>49</v>
          </cell>
          <cell r="H4453" t="str">
            <v>14</v>
          </cell>
          <cell r="I4453" t="str">
            <v>WYMAN, ANNE</v>
          </cell>
          <cell r="J4453" t="str">
            <v>Statutory/Regulatory</v>
          </cell>
          <cell r="K4453" t="str">
            <v>D_Non-REP LINE OTHER</v>
          </cell>
          <cell r="L4453" t="str">
            <v>Public Requirements</v>
          </cell>
          <cell r="M4453" t="str">
            <v>Specific</v>
          </cell>
          <cell r="O4453" t="str">
            <v>open</v>
          </cell>
          <cell r="P4453">
            <v>18598</v>
          </cell>
          <cell r="Q4453" t="str">
            <v>CD0801</v>
          </cell>
          <cell r="R4453">
            <v>41010</v>
          </cell>
          <cell r="S4453" t="str">
            <v>pwrbtch</v>
          </cell>
          <cell r="U4453" t="str">
            <v xml:space="preserve"> DOT work</v>
          </cell>
          <cell r="V4453" t="str">
            <v xml:space="preserve">Sanction from $15K to $250K from Julie Spaziano. Document attached details on the justification and scope tab. </v>
          </cell>
          <cell r="W4453" t="str">
            <v xml:space="preserve">  </v>
          </cell>
          <cell r="X4453" t="str">
            <v>Div Ops-NE Electric</v>
          </cell>
          <cell r="Y4453" t="str">
            <v>75005310E</v>
          </cell>
          <cell r="Z4453" t="str">
            <v>MAE1000 - MA Electric Distribution PC</v>
          </cell>
          <cell r="AA4453" t="str">
            <v>NONE</v>
          </cell>
          <cell r="AB4453" t="str">
            <v>MASS PLANT - MA 5310 - MAE1000</v>
          </cell>
          <cell r="AC4453" t="str">
            <v>A4 C0 X0</v>
          </cell>
          <cell r="AE4453">
            <v>4</v>
          </cell>
          <cell r="AF4453" t="str">
            <v>4</v>
          </cell>
          <cell r="AG4453">
            <v>41676</v>
          </cell>
          <cell r="AH4453">
            <v>250000</v>
          </cell>
        </row>
        <row r="4454">
          <cell r="A4454" t="str">
            <v>CD00802</v>
          </cell>
          <cell r="B4454">
            <v>5310</v>
          </cell>
          <cell r="C4454" t="str">
            <v>Massachusetts - West</v>
          </cell>
          <cell r="D4454" t="str">
            <v>DOT MHD# 602859 - Alford Rd over Se</v>
          </cell>
          <cell r="E4454" t="str">
            <v>P_Electric Distribution Line MA</v>
          </cell>
          <cell r="G4454" t="str">
            <v>49</v>
          </cell>
          <cell r="H4454" t="str">
            <v>12</v>
          </cell>
          <cell r="I4454" t="str">
            <v>KERN, WILLIAM</v>
          </cell>
          <cell r="J4454" t="str">
            <v>Statutory/Regulatory</v>
          </cell>
          <cell r="K4454" t="str">
            <v>D_Non-REP LINE OTHER</v>
          </cell>
          <cell r="L4454" t="str">
            <v>Public Requirements</v>
          </cell>
          <cell r="M4454" t="str">
            <v>Specific</v>
          </cell>
          <cell r="O4454" t="str">
            <v>open</v>
          </cell>
          <cell r="P4454">
            <v>18602</v>
          </cell>
          <cell r="Q4454" t="str">
            <v>CD0802</v>
          </cell>
          <cell r="R4454">
            <v>41010</v>
          </cell>
          <cell r="S4454" t="str">
            <v>pwrbtch</v>
          </cell>
          <cell r="U4454" t="str">
            <v>Pre-Eng for DOT work</v>
          </cell>
          <cell r="V4454" t="str">
            <v xml:space="preserve">  </v>
          </cell>
          <cell r="W4454" t="str">
            <v xml:space="preserve">  </v>
          </cell>
          <cell r="X4454" t="str">
            <v>Div Ops-NE Electric</v>
          </cell>
          <cell r="Y4454" t="str">
            <v>75005310E</v>
          </cell>
          <cell r="Z4454" t="str">
            <v>MAE1000 - MA Electric Distribution PC</v>
          </cell>
          <cell r="AA4454" t="str">
            <v>NONE</v>
          </cell>
          <cell r="AB4454" t="str">
            <v>MASS PLANT - MA 5310 - MAE1000</v>
          </cell>
          <cell r="AC4454" t="str">
            <v>A0 C0 X0</v>
          </cell>
          <cell r="AE4454">
            <v>2</v>
          </cell>
          <cell r="AF4454" t="str">
            <v>2</v>
          </cell>
          <cell r="AG4454">
            <v>41213</v>
          </cell>
          <cell r="AH4454">
            <v>15000</v>
          </cell>
        </row>
        <row r="4455">
          <cell r="A4455" t="str">
            <v>CD00803</v>
          </cell>
          <cell r="B4455">
            <v>5310</v>
          </cell>
          <cell r="C4455" t="str">
            <v>Massachusetts - West</v>
          </cell>
          <cell r="D4455" t="str">
            <v>Chestnut Hill sub metering change f</v>
          </cell>
          <cell r="E4455" t="str">
            <v>P_Electric Distribution Sub MA</v>
          </cell>
          <cell r="G4455" t="str">
            <v>49</v>
          </cell>
          <cell r="H4455" t="str">
            <v>15</v>
          </cell>
          <cell r="I4455" t="str">
            <v>CLEARY, JAMES</v>
          </cell>
          <cell r="J4455" t="str">
            <v>Statutory/Regulatory</v>
          </cell>
          <cell r="K4455" t="str">
            <v>D_Non-REP SUB OTHER</v>
          </cell>
          <cell r="L4455" t="str">
            <v>Distributed Generation</v>
          </cell>
          <cell r="M4455" t="str">
            <v>Specific</v>
          </cell>
          <cell r="O4455" t="str">
            <v>open</v>
          </cell>
          <cell r="P4455">
            <v>18585</v>
          </cell>
          <cell r="Q4455" t="str">
            <v>CD0803</v>
          </cell>
          <cell r="R4455">
            <v>41010</v>
          </cell>
          <cell r="S4455" t="str">
            <v>pwrbtch</v>
          </cell>
          <cell r="U4455" t="str">
            <v>install  bi-directional wholesale meters at Chestnut Hill substation due to backfeeed from PV distributed generation._x000D_
_x000D_
Costs are paid by DG developer</v>
          </cell>
          <cell r="V4455" t="str">
            <v xml:space="preserve">  </v>
          </cell>
          <cell r="W4455" t="str">
            <v xml:space="preserve">  </v>
          </cell>
          <cell r="X4455" t="str">
            <v>Div Ops-NE Electric</v>
          </cell>
          <cell r="Y4455" t="str">
            <v>75005310E</v>
          </cell>
          <cell r="Z4455" t="str">
            <v>MAE1000 - MA Electric Distribution PC</v>
          </cell>
          <cell r="AA4455" t="str">
            <v>NONE</v>
          </cell>
          <cell r="AB4455" t="str">
            <v>SUB #702 CHESTNUT HILL, ATHOL</v>
          </cell>
          <cell r="AC4455" t="str">
            <v>A1 C0 X0</v>
          </cell>
          <cell r="AE4455">
            <v>2</v>
          </cell>
          <cell r="AF4455" t="str">
            <v>2</v>
          </cell>
          <cell r="AG4455">
            <v>41213</v>
          </cell>
          <cell r="AH4455">
            <v>25500</v>
          </cell>
        </row>
        <row r="4456">
          <cell r="A4456" t="str">
            <v>CD00806</v>
          </cell>
          <cell r="B4456">
            <v>5310</v>
          </cell>
          <cell r="C4456" t="str">
            <v>Distribution - NE North</v>
          </cell>
          <cell r="D4456" t="str">
            <v>Webster St. Substation Customer Out</v>
          </cell>
          <cell r="E4456" t="str">
            <v>P_Electric Distribution Sub MA</v>
          </cell>
          <cell r="G4456" t="str">
            <v>41</v>
          </cell>
          <cell r="H4456" t="str">
            <v>NONE</v>
          </cell>
          <cell r="I4456" t="str">
            <v>PATTERSON, JAMES</v>
          </cell>
          <cell r="J4456" t="str">
            <v>System Capacity &amp; Performance</v>
          </cell>
          <cell r="K4456" t="str">
            <v>D_Non-REP SUB OTHER</v>
          </cell>
          <cell r="L4456" t="str">
            <v>Reliability - Dist</v>
          </cell>
          <cell r="M4456" t="str">
            <v>Specific</v>
          </cell>
          <cell r="O4456" t="str">
            <v>open</v>
          </cell>
          <cell r="P4456">
            <v>18156</v>
          </cell>
          <cell r="Q4456" t="str">
            <v>CD0806</v>
          </cell>
          <cell r="R4456">
            <v>41011</v>
          </cell>
          <cell r="S4456" t="str">
            <v>pwrbtch</v>
          </cell>
          <cell r="U4456" t="str">
            <v>Update alarm system through existing RTU using available slots and circuit contacts.</v>
          </cell>
          <cell r="V4456" t="str">
            <v xml:space="preserve">  </v>
          </cell>
          <cell r="W4456" t="str">
            <v xml:space="preserve">  </v>
          </cell>
          <cell r="X4456" t="str">
            <v>Div Ops-NE Electric</v>
          </cell>
          <cell r="Y4456" t="str">
            <v>75005310E</v>
          </cell>
          <cell r="Z4456" t="str">
            <v>MAE1000 - MA Electric Distribution PC</v>
          </cell>
          <cell r="AA4456" t="str">
            <v>NONE</v>
          </cell>
          <cell r="AB4456" t="str">
            <v>SUB #6 WEBSTER ST, WORCESTER</v>
          </cell>
          <cell r="AC4456" t="str">
            <v>A1 C0 X0</v>
          </cell>
          <cell r="AE4456">
            <v>2</v>
          </cell>
          <cell r="AF4456" t="str">
            <v>2</v>
          </cell>
          <cell r="AG4456">
            <v>41213</v>
          </cell>
          <cell r="AH4456">
            <v>162587</v>
          </cell>
        </row>
        <row r="4457">
          <cell r="A4457" t="str">
            <v>CD00809</v>
          </cell>
          <cell r="B4457">
            <v>5310</v>
          </cell>
          <cell r="C4457" t="str">
            <v>Distribution - NE North</v>
          </cell>
          <cell r="D4457" t="str">
            <v>DOT #605283-Rt148 Bridge,Brookfield</v>
          </cell>
          <cell r="E4457" t="str">
            <v>P_Electric Distribution Line MA</v>
          </cell>
          <cell r="G4457" t="str">
            <v>49</v>
          </cell>
          <cell r="H4457" t="str">
            <v>14</v>
          </cell>
          <cell r="I4457" t="str">
            <v>WYMAN, ANNE</v>
          </cell>
          <cell r="J4457" t="str">
            <v>Statutory/Regulatory</v>
          </cell>
          <cell r="K4457" t="str">
            <v>D_Non-REP LINE OTHER</v>
          </cell>
          <cell r="L4457" t="str">
            <v>Public Requirements</v>
          </cell>
          <cell r="M4457" t="str">
            <v>Specific</v>
          </cell>
          <cell r="O4457" t="str">
            <v>open</v>
          </cell>
          <cell r="P4457">
            <v>18606</v>
          </cell>
          <cell r="Q4457" t="str">
            <v>CD0809</v>
          </cell>
          <cell r="R4457">
            <v>41016</v>
          </cell>
          <cell r="S4457" t="str">
            <v>pwrbtch</v>
          </cell>
          <cell r="U4457" t="str">
            <v>Pre-Eng for DOT work - Route 148 Bridge over the Quaboag River, Brookfield.</v>
          </cell>
          <cell r="V4457" t="str">
            <v xml:space="preserve">  </v>
          </cell>
          <cell r="W4457" t="str">
            <v xml:space="preserve">  </v>
          </cell>
          <cell r="X4457" t="str">
            <v>Div Ops-NE Electric</v>
          </cell>
          <cell r="Y4457" t="str">
            <v>75005310E</v>
          </cell>
          <cell r="Z4457" t="str">
            <v>MAE1000 - MA Electric Distribution PC</v>
          </cell>
          <cell r="AA4457" t="str">
            <v>NONE</v>
          </cell>
          <cell r="AB4457" t="str">
            <v>MASS PLANT - MA 5310 - MAE1000</v>
          </cell>
          <cell r="AC4457" t="str">
            <v>A2 C0 X0</v>
          </cell>
          <cell r="AE4457">
            <v>2</v>
          </cell>
          <cell r="AF4457" t="str">
            <v>2</v>
          </cell>
          <cell r="AG4457">
            <v>41213</v>
          </cell>
          <cell r="AH4457">
            <v>15000</v>
          </cell>
        </row>
        <row r="4458">
          <cell r="A4458" t="str">
            <v>CD00813</v>
          </cell>
          <cell r="B4458">
            <v>5310</v>
          </cell>
          <cell r="C4458" t="str">
            <v>Massachusetts - East</v>
          </cell>
          <cell r="D4458" t="str">
            <v>DOTR-MHD # 605223 Rte 79 &amp; Rte 195</v>
          </cell>
          <cell r="E4458" t="str">
            <v>P_Electric Distribution Line MA</v>
          </cell>
          <cell r="G4458" t="str">
            <v>49</v>
          </cell>
          <cell r="H4458" t="str">
            <v>14</v>
          </cell>
          <cell r="I4458" t="str">
            <v>MOKEY, MICHAEL</v>
          </cell>
          <cell r="J4458" t="str">
            <v>Statutory/Regulatory</v>
          </cell>
          <cell r="K4458" t="str">
            <v>D_Non-REP LINE OTHER</v>
          </cell>
          <cell r="L4458" t="str">
            <v>Public Requirements</v>
          </cell>
          <cell r="M4458" t="str">
            <v>Specific</v>
          </cell>
          <cell r="O4458" t="str">
            <v>open</v>
          </cell>
          <cell r="P4458">
            <v>18610</v>
          </cell>
          <cell r="Q4458" t="str">
            <v>CD0813</v>
          </cell>
          <cell r="R4458">
            <v>41016</v>
          </cell>
          <cell r="S4458" t="str">
            <v>pwrbtch</v>
          </cell>
          <cell r="U4458" t="str">
            <v>Pre- Eng DOT</v>
          </cell>
          <cell r="V4458" t="str">
            <v xml:space="preserve">  </v>
          </cell>
          <cell r="W4458" t="str">
            <v xml:space="preserve">  </v>
          </cell>
          <cell r="X4458" t="str">
            <v>Div Ops-NE Electric</v>
          </cell>
          <cell r="Y4458" t="str">
            <v>75005310E</v>
          </cell>
          <cell r="Z4458" t="str">
            <v>MAE1000 - MA Electric Distribution PC</v>
          </cell>
          <cell r="AA4458" t="str">
            <v>NONE</v>
          </cell>
          <cell r="AB4458" t="str">
            <v>MASS PLANT - MA 5310 - MAE1000</v>
          </cell>
          <cell r="AC4458" t="str">
            <v>A5 C0 X0</v>
          </cell>
          <cell r="AE4458">
            <v>2</v>
          </cell>
          <cell r="AF4458" t="str">
            <v>2</v>
          </cell>
          <cell r="AG4458">
            <v>41213</v>
          </cell>
          <cell r="AH4458">
            <v>15000</v>
          </cell>
        </row>
        <row r="4459">
          <cell r="A4459" t="str">
            <v>CD00816</v>
          </cell>
          <cell r="B4459">
            <v>5310</v>
          </cell>
          <cell r="C4459" t="str">
            <v>Distribution - NE North</v>
          </cell>
          <cell r="D4459" t="str">
            <v>DOT #605674 Grand Trunk Trail,Sturb</v>
          </cell>
          <cell r="E4459" t="str">
            <v>P_Electric Distribution Line MA</v>
          </cell>
          <cell r="G4459" t="str">
            <v>49</v>
          </cell>
          <cell r="H4459" t="str">
            <v>14</v>
          </cell>
          <cell r="I4459" t="str">
            <v>WYMAN, ANNE</v>
          </cell>
          <cell r="J4459" t="str">
            <v>Statutory/Regulatory</v>
          </cell>
          <cell r="K4459" t="str">
            <v>D_Non-REP LINE OTHER</v>
          </cell>
          <cell r="L4459" t="str">
            <v>Public Requirements</v>
          </cell>
          <cell r="M4459" t="str">
            <v>Specific</v>
          </cell>
          <cell r="O4459" t="str">
            <v>open</v>
          </cell>
          <cell r="P4459">
            <v>18608</v>
          </cell>
          <cell r="Q4459" t="str">
            <v>CD0816</v>
          </cell>
          <cell r="R4459">
            <v>41016</v>
          </cell>
          <cell r="S4459" t="str">
            <v>pwrbtch</v>
          </cell>
          <cell r="U4459" t="str">
            <v>pre-eng for Grand Trunk Trail in Sturbridge.</v>
          </cell>
          <cell r="V4459" t="str">
            <v xml:space="preserve">  </v>
          </cell>
          <cell r="W4459" t="str">
            <v xml:space="preserve">  </v>
          </cell>
          <cell r="X4459" t="str">
            <v>Div Ops-NE Electric</v>
          </cell>
          <cell r="Y4459" t="str">
            <v>75005310E</v>
          </cell>
          <cell r="Z4459" t="str">
            <v>MAE1000 - MA Electric Distribution PC</v>
          </cell>
          <cell r="AA4459" t="str">
            <v>NONE</v>
          </cell>
          <cell r="AB4459" t="str">
            <v>MASS PLANT - MA 5310 - MAE1000</v>
          </cell>
          <cell r="AC4459" t="str">
            <v>A1 C0 X0</v>
          </cell>
          <cell r="AE4459">
            <v>2</v>
          </cell>
          <cell r="AF4459" t="str">
            <v>2</v>
          </cell>
          <cell r="AG4459">
            <v>41213</v>
          </cell>
          <cell r="AH4459">
            <v>15000</v>
          </cell>
        </row>
        <row r="4460">
          <cell r="A4460" t="str">
            <v>CD00817</v>
          </cell>
          <cell r="B4460">
            <v>5310</v>
          </cell>
          <cell r="C4460" t="str">
            <v>Distribution - NE North</v>
          </cell>
          <cell r="D4460" t="str">
            <v>MART Parking Garage - Leominster, M</v>
          </cell>
          <cell r="E4460" t="str">
            <v>P_Electric Distribution Line MA</v>
          </cell>
          <cell r="G4460" t="str">
            <v>49</v>
          </cell>
          <cell r="H4460" t="str">
            <v>17</v>
          </cell>
          <cell r="I4460" t="str">
            <v>MOKEY, MICHAEL</v>
          </cell>
          <cell r="J4460" t="str">
            <v>Statutory/Regulatory</v>
          </cell>
          <cell r="K4460" t="str">
            <v>D_Non-REP LINE OTHER</v>
          </cell>
          <cell r="L4460" t="str">
            <v>Public Requirements</v>
          </cell>
          <cell r="M4460" t="str">
            <v>Specific</v>
          </cell>
          <cell r="O4460" t="str">
            <v>open</v>
          </cell>
          <cell r="P4460">
            <v>18619</v>
          </cell>
          <cell r="Q4460" t="str">
            <v>CD0817</v>
          </cell>
          <cell r="R4460">
            <v>41016</v>
          </cell>
          <cell r="S4460" t="str">
            <v>pwrbtch</v>
          </cell>
          <cell r="U4460" t="str">
            <v>Request is for $15k in design &amp; engineering costs only.  Design supervisor will update with scope and full costs once design is complete.  See WR 11532682 for additional detail.</v>
          </cell>
          <cell r="V4460" t="str">
            <v>Re-Sanction from $15K to $320,000 12/7/12. See Justification Tab for details. Document Attached._x000D_
Original re-sanction did not update DoA in PP this revision is to update DoA in PP</v>
          </cell>
          <cell r="W4460" t="str">
            <v xml:space="preserve">  </v>
          </cell>
          <cell r="X4460" t="str">
            <v>Div Ops-NE Electric</v>
          </cell>
          <cell r="Y4460" t="str">
            <v>75005310E</v>
          </cell>
          <cell r="Z4460" t="str">
            <v>MAE1000 - MA Electric Distribution PC</v>
          </cell>
          <cell r="AA4460" t="str">
            <v>21-Mar-13</v>
          </cell>
          <cell r="AB4460" t="str">
            <v>MASS PLANT - MA 5310 - MAE1000</v>
          </cell>
          <cell r="AC4460" t="str">
            <v>A2 C1 X0</v>
          </cell>
          <cell r="AE4460">
            <v>3</v>
          </cell>
          <cell r="AF4460" t="str">
            <v>3</v>
          </cell>
          <cell r="AG4460">
            <v>41395</v>
          </cell>
          <cell r="AH4460">
            <v>320000</v>
          </cell>
        </row>
        <row r="4461">
          <cell r="A4461" t="str">
            <v>CD00819</v>
          </cell>
          <cell r="B4461">
            <v>5310</v>
          </cell>
          <cell r="C4461" t="str">
            <v>Distribution - NE North</v>
          </cell>
          <cell r="D4461" t="str">
            <v>DOT #606206 - Charlton St, Oxford</v>
          </cell>
          <cell r="E4461" t="str">
            <v>P_Electric Distribution Line MA</v>
          </cell>
          <cell r="G4461" t="str">
            <v>49</v>
          </cell>
          <cell r="H4461" t="str">
            <v>14</v>
          </cell>
          <cell r="I4461" t="str">
            <v>WYMAN, ANNE</v>
          </cell>
          <cell r="J4461" t="str">
            <v>Statutory/Regulatory</v>
          </cell>
          <cell r="K4461" t="str">
            <v>D_Non-REP LINE OTHER</v>
          </cell>
          <cell r="L4461" t="str">
            <v>Public Requirements</v>
          </cell>
          <cell r="M4461" t="str">
            <v>Specific</v>
          </cell>
          <cell r="O4461" t="str">
            <v>open</v>
          </cell>
          <cell r="P4461">
            <v>18605</v>
          </cell>
          <cell r="Q4461" t="str">
            <v>CD0819</v>
          </cell>
          <cell r="R4461">
            <v>41016</v>
          </cell>
          <cell r="S4461" t="str">
            <v>pwrbtch</v>
          </cell>
          <cell r="U4461" t="str">
            <v>Pre-Eng for DOT work</v>
          </cell>
          <cell r="V4461" t="str">
            <v xml:space="preserve">  </v>
          </cell>
          <cell r="W4461" t="str">
            <v xml:space="preserve">  </v>
          </cell>
          <cell r="X4461" t="str">
            <v>Div Ops-NE Electric</v>
          </cell>
          <cell r="Y4461" t="str">
            <v>75005310E</v>
          </cell>
          <cell r="Z4461" t="str">
            <v>MAE1000 - MA Electric Distribution PC</v>
          </cell>
          <cell r="AA4461" t="str">
            <v>NONE</v>
          </cell>
          <cell r="AB4461" t="str">
            <v>MASS PLANT - MA 5310 - MAE1000</v>
          </cell>
          <cell r="AC4461" t="str">
            <v>A1 C0 X0</v>
          </cell>
          <cell r="AE4461">
            <v>2</v>
          </cell>
          <cell r="AF4461" t="str">
            <v>2</v>
          </cell>
          <cell r="AG4461">
            <v>41213</v>
          </cell>
          <cell r="AH4461">
            <v>15000</v>
          </cell>
        </row>
        <row r="4462">
          <cell r="A4462" t="str">
            <v>CD00821</v>
          </cell>
          <cell r="B4462">
            <v>5310</v>
          </cell>
          <cell r="C4462" t="str">
            <v>Distribution - NE North</v>
          </cell>
          <cell r="D4462" t="str">
            <v>DOT MHD# 604928 - Mechanic St, Leom</v>
          </cell>
          <cell r="E4462" t="str">
            <v>P_Electric Distribution Line MA</v>
          </cell>
          <cell r="G4462" t="str">
            <v>49</v>
          </cell>
          <cell r="H4462" t="str">
            <v>14</v>
          </cell>
          <cell r="I4462" t="str">
            <v>WYMAN, ANNE</v>
          </cell>
          <cell r="J4462" t="str">
            <v>Statutory/Regulatory</v>
          </cell>
          <cell r="K4462" t="str">
            <v>D_Non-REP LINE OTHER</v>
          </cell>
          <cell r="L4462" t="str">
            <v>Public Requirements</v>
          </cell>
          <cell r="M4462" t="str">
            <v>Specific</v>
          </cell>
          <cell r="O4462" t="str">
            <v>open</v>
          </cell>
          <cell r="P4462">
            <v>18604</v>
          </cell>
          <cell r="Q4462" t="str">
            <v>CD0821</v>
          </cell>
          <cell r="R4462">
            <v>41016</v>
          </cell>
          <cell r="S4462" t="str">
            <v>pwrbtch</v>
          </cell>
          <cell r="U4462" t="str">
            <v>Pre-Eng for DOT work</v>
          </cell>
          <cell r="V4462" t="str">
            <v xml:space="preserve">  </v>
          </cell>
          <cell r="W4462" t="str">
            <v xml:space="preserve">  </v>
          </cell>
          <cell r="X4462" t="str">
            <v>Div Ops-NE Electric</v>
          </cell>
          <cell r="Y4462" t="str">
            <v>75005310E</v>
          </cell>
          <cell r="Z4462" t="str">
            <v>MAE1000 - MA Electric Distribution PC</v>
          </cell>
          <cell r="AA4462" t="str">
            <v>NONE</v>
          </cell>
          <cell r="AB4462" t="str">
            <v>MASS PLANT - MA 5310 - MAE1000</v>
          </cell>
          <cell r="AC4462" t="str">
            <v>A1 C0 X0</v>
          </cell>
          <cell r="AE4462">
            <v>2</v>
          </cell>
          <cell r="AF4462" t="str">
            <v>2</v>
          </cell>
          <cell r="AG4462">
            <v>41213</v>
          </cell>
          <cell r="AH4462">
            <v>15000</v>
          </cell>
        </row>
        <row r="4463">
          <cell r="A4463" t="str">
            <v>CD00822</v>
          </cell>
          <cell r="B4463">
            <v>5310</v>
          </cell>
          <cell r="C4463" t="str">
            <v>Distribution - NE North</v>
          </cell>
          <cell r="D4463" t="str">
            <v>DOT #605055-Rt 70,Lincoln St Phase2</v>
          </cell>
          <cell r="E4463" t="str">
            <v>P_Electric Distribution Line MA</v>
          </cell>
          <cell r="G4463" t="str">
            <v>49</v>
          </cell>
          <cell r="H4463" t="str">
            <v>14</v>
          </cell>
          <cell r="I4463" t="str">
            <v>WYMAN, ANNE</v>
          </cell>
          <cell r="J4463" t="str">
            <v>Statutory/Regulatory</v>
          </cell>
          <cell r="K4463" t="str">
            <v>D_Non-REP LINE OTHER</v>
          </cell>
          <cell r="L4463" t="str">
            <v>Public Requirements</v>
          </cell>
          <cell r="M4463" t="str">
            <v>Specific</v>
          </cell>
          <cell r="O4463" t="str">
            <v>open</v>
          </cell>
          <cell r="P4463">
            <v>18607</v>
          </cell>
          <cell r="Q4463" t="str">
            <v>CD0822</v>
          </cell>
          <cell r="R4463">
            <v>41016</v>
          </cell>
          <cell r="S4463" t="str">
            <v>pwrbtch</v>
          </cell>
          <cell r="U4463" t="str">
            <v>Pre-Eng for DOT work - Route 70 Lincoln Street Worcester Phase 2.</v>
          </cell>
          <cell r="V4463" t="str">
            <v xml:space="preserve">  </v>
          </cell>
          <cell r="W4463" t="str">
            <v xml:space="preserve">  </v>
          </cell>
          <cell r="X4463" t="str">
            <v>Div Ops-NE Electric</v>
          </cell>
          <cell r="Y4463" t="str">
            <v>75005310E</v>
          </cell>
          <cell r="Z4463" t="str">
            <v>MAE1000 - MA Electric Distribution PC</v>
          </cell>
          <cell r="AA4463" t="str">
            <v>NONE</v>
          </cell>
          <cell r="AB4463" t="str">
            <v>MASS PLANT - MA 5310 - MAE1000</v>
          </cell>
          <cell r="AC4463" t="str">
            <v>A1 C0 X0</v>
          </cell>
          <cell r="AE4463">
            <v>2</v>
          </cell>
          <cell r="AF4463" t="str">
            <v>2</v>
          </cell>
          <cell r="AG4463">
            <v>41213</v>
          </cell>
          <cell r="AH4463">
            <v>15000</v>
          </cell>
        </row>
        <row r="4464">
          <cell r="A4464" t="str">
            <v>CD00829</v>
          </cell>
          <cell r="B4464">
            <v>5310</v>
          </cell>
          <cell r="C4464" t="str">
            <v>Massachusetts - East</v>
          </cell>
          <cell r="D4464" t="str">
            <v>Cheer Pack W. Bridgewater, MA</v>
          </cell>
          <cell r="E4464" t="str">
            <v>P_Electric Distribution Line MA</v>
          </cell>
          <cell r="G4464" t="str">
            <v>49</v>
          </cell>
          <cell r="H4464" t="str">
            <v>16</v>
          </cell>
          <cell r="I4464" t="str">
            <v>MOKEY, MICHAEL</v>
          </cell>
          <cell r="J4464" t="str">
            <v>Statutory/Regulatory</v>
          </cell>
          <cell r="K4464" t="str">
            <v>D_Non-REP LINE OTHER</v>
          </cell>
          <cell r="L4464" t="str">
            <v>New Business - Commercial</v>
          </cell>
          <cell r="M4464" t="str">
            <v>Specific</v>
          </cell>
          <cell r="O4464" t="str">
            <v>open</v>
          </cell>
          <cell r="P4464">
            <v>18630</v>
          </cell>
          <cell r="Q4464" t="str">
            <v>CD0829</v>
          </cell>
          <cell r="R4464">
            <v>41019</v>
          </cell>
          <cell r="S4464" t="str">
            <v>pwrbtch</v>
          </cell>
          <cell r="U4464" t="str">
            <v>Commercial Upgrade ¿ Customer putting in a new manufacturing plant and will keep current tenant. Installing 2 poles, transformer, switchgear and UG cable. WR# 12793586. This request is for 15,000 design and engineering cost only. Full</v>
          </cell>
          <cell r="V4464" t="str">
            <v xml:space="preserve"> Re-Sanction from $15K to $250K from Julie Spaziano. Document attached. Details on the justification and scope tab.</v>
          </cell>
          <cell r="W4464" t="str">
            <v xml:space="preserve">  </v>
          </cell>
          <cell r="X4464" t="str">
            <v>Div Ops-NE Electric</v>
          </cell>
          <cell r="Y4464" t="str">
            <v>75005310E</v>
          </cell>
          <cell r="Z4464" t="str">
            <v>MAE1000 - MA Electric Distribution PC</v>
          </cell>
          <cell r="AA4464" t="str">
            <v>NONE</v>
          </cell>
          <cell r="AB4464" t="str">
            <v>MASS PLANT - MA 5310 - MAE1000</v>
          </cell>
          <cell r="AC4464" t="str">
            <v>A0 C2 X0</v>
          </cell>
          <cell r="AE4464">
            <v>3</v>
          </cell>
          <cell r="AF4464" t="str">
            <v>3</v>
          </cell>
          <cell r="AG4464">
            <v>41487</v>
          </cell>
          <cell r="AH4464">
            <v>250000</v>
          </cell>
        </row>
        <row r="4465">
          <cell r="A4465" t="str">
            <v>CD00830</v>
          </cell>
          <cell r="B4465">
            <v>5310</v>
          </cell>
          <cell r="C4465" t="str">
            <v>Distribution - NE North</v>
          </cell>
          <cell r="D4465" t="str">
            <v>Lancaster St, Worc - New Service/Ne</v>
          </cell>
          <cell r="E4465" t="str">
            <v>P_Electric Distribution Line MA</v>
          </cell>
          <cell r="G4465" t="str">
            <v>49</v>
          </cell>
          <cell r="H4465" t="str">
            <v>16</v>
          </cell>
          <cell r="I4465" t="str">
            <v>MOKEY, MICHAEL</v>
          </cell>
          <cell r="J4465" t="str">
            <v>Statutory/Regulatory</v>
          </cell>
          <cell r="K4465" t="str">
            <v>D_Non-REP LINE OTHER</v>
          </cell>
          <cell r="L4465" t="str">
            <v>New Business - Commercial</v>
          </cell>
          <cell r="M4465" t="str">
            <v>Specific</v>
          </cell>
          <cell r="O4465" t="str">
            <v>open</v>
          </cell>
          <cell r="P4465">
            <v>18627</v>
          </cell>
          <cell r="Q4465" t="str">
            <v>CD0830</v>
          </cell>
          <cell r="R4465">
            <v>41019</v>
          </cell>
          <cell r="S4465" t="str">
            <v>pwrbtch</v>
          </cell>
          <cell r="U4465" t="str">
            <v>Provide a new 400 ampere, 208Y/120 volt network service to 41 Lancaster St, Worcester. Upgrade existing network infrastructure to correct area voltage, thermal, fault current, and asset concerns.</v>
          </cell>
          <cell r="V4465" t="str">
            <v>Resanction 360k to 420k - Jim Patterson Document attached and the details are in the justification and scope</v>
          </cell>
          <cell r="W4465" t="str">
            <v xml:space="preserve">  </v>
          </cell>
          <cell r="X4465" t="str">
            <v>Div Ops-NE Electric</v>
          </cell>
          <cell r="Y4465" t="str">
            <v>75005310E</v>
          </cell>
          <cell r="Z4465" t="str">
            <v>MAE1000 - MA Electric Distribution PC</v>
          </cell>
          <cell r="AA4465" t="str">
            <v>NONE</v>
          </cell>
          <cell r="AB4465" t="str">
            <v>MASS PLANT - MA 5310 - MAE1000</v>
          </cell>
          <cell r="AC4465" t="str">
            <v>A0 C1 X0</v>
          </cell>
          <cell r="AE4465">
            <v>3</v>
          </cell>
          <cell r="AF4465" t="str">
            <v>3</v>
          </cell>
          <cell r="AG4465">
            <v>41487</v>
          </cell>
          <cell r="AH4465">
            <v>420000</v>
          </cell>
        </row>
        <row r="4466">
          <cell r="A4466" t="str">
            <v>CD00835</v>
          </cell>
          <cell r="B4466">
            <v>5310</v>
          </cell>
          <cell r="C4466" t="str">
            <v>Massachusetts - East</v>
          </cell>
          <cell r="D4466" t="str">
            <v>Pump Station. Upton, MA</v>
          </cell>
          <cell r="E4466" t="str">
            <v>P_Electric Distribution Line MA</v>
          </cell>
          <cell r="G4466" t="str">
            <v>49</v>
          </cell>
          <cell r="H4466" t="str">
            <v>16</v>
          </cell>
          <cell r="I4466" t="str">
            <v>MOKEY, MICHAEL</v>
          </cell>
          <cell r="J4466" t="str">
            <v>Statutory/Regulatory</v>
          </cell>
          <cell r="K4466" t="str">
            <v>D_Non-REP LINE OTHER</v>
          </cell>
          <cell r="L4466" t="str">
            <v>New Business - Commercial</v>
          </cell>
          <cell r="M4466" t="str">
            <v>Specific</v>
          </cell>
          <cell r="O4466" t="str">
            <v>open</v>
          </cell>
          <cell r="P4466">
            <v>18645</v>
          </cell>
          <cell r="Q4466" t="str">
            <v>CD0835</v>
          </cell>
          <cell r="R4466">
            <v>41023</v>
          </cell>
          <cell r="S4466" t="str">
            <v>pwrbtch</v>
          </cell>
          <cell r="U4466" t="str">
            <v>Town of Upton new/upgraded pump station. Bringing in 3 phase which is about 1.2 miles away and then another 2000' feet in off of the road. WR # 10549771._x000D_
This request is for 15,000 design and engineering cost only. Full cost and scop</v>
          </cell>
          <cell r="V4466" t="str">
            <v>Re-Sanction from $15K to $450K per Mike Mokey. Document attached and details on the justification and scope tab</v>
          </cell>
          <cell r="W4466" t="str">
            <v xml:space="preserve">  </v>
          </cell>
          <cell r="X4466" t="str">
            <v>Div Ops-NE Electric</v>
          </cell>
          <cell r="Y4466" t="str">
            <v>75005310E</v>
          </cell>
          <cell r="Z4466" t="str">
            <v>MAE1000 - MA Electric Distribution PC</v>
          </cell>
          <cell r="AA4466" t="str">
            <v>NONE</v>
          </cell>
          <cell r="AB4466" t="str">
            <v>MASS PLANT - MA 5310 - MAE1000</v>
          </cell>
          <cell r="AC4466" t="str">
            <v>A0 C1 X1</v>
          </cell>
          <cell r="AE4466">
            <v>3</v>
          </cell>
          <cell r="AF4466" t="str">
            <v>3</v>
          </cell>
          <cell r="AG4466">
            <v>41395</v>
          </cell>
          <cell r="AH4466">
            <v>450000</v>
          </cell>
        </row>
        <row r="4467">
          <cell r="A4467" t="str">
            <v>CD00837</v>
          </cell>
          <cell r="B4467">
            <v>5310</v>
          </cell>
          <cell r="C4467" t="str">
            <v>Massachusetts - West</v>
          </cell>
          <cell r="D4467" t="str">
            <v>E. Longmeadow -  Animal Fence</v>
          </cell>
          <cell r="E4467" t="str">
            <v>P_Electric Distribution Sub MA</v>
          </cell>
          <cell r="G4467" t="str">
            <v>46</v>
          </cell>
          <cell r="H4467" t="str">
            <v>11</v>
          </cell>
          <cell r="I4467" t="str">
            <v>PARENTEAU, STEVE</v>
          </cell>
          <cell r="J4467" t="str">
            <v>System Capacity &amp; Performance</v>
          </cell>
          <cell r="K4467" t="str">
            <v>D_Non-REP SUB OTHER</v>
          </cell>
          <cell r="L4467" t="str">
            <v>Reliability - Dist</v>
          </cell>
          <cell r="M4467" t="str">
            <v>Specific</v>
          </cell>
          <cell r="O4467" t="str">
            <v>open</v>
          </cell>
          <cell r="P4467">
            <v>18646</v>
          </cell>
          <cell r="Q4467" t="str">
            <v>CD0837</v>
          </cell>
          <cell r="R4467">
            <v>41023</v>
          </cell>
          <cell r="S4467" t="str">
            <v>pwrbtch</v>
          </cell>
          <cell r="U4467" t="str">
            <v>This project will install approximately 480 feet of electrical animal fencing around the perimeter of the distribution substation assets.  The fence wil include one entry way.</v>
          </cell>
          <cell r="V4467" t="str">
            <v xml:space="preserve">  </v>
          </cell>
          <cell r="W4467" t="str">
            <v xml:space="preserve">  </v>
          </cell>
          <cell r="X4467" t="str">
            <v>Div Ops-NE Electric</v>
          </cell>
          <cell r="Y4467" t="str">
            <v>75005310E</v>
          </cell>
          <cell r="Z4467" t="str">
            <v>MAE1000 - MA Electric Distribution PC</v>
          </cell>
          <cell r="AA4467" t="str">
            <v>NONE</v>
          </cell>
          <cell r="AB4467" t="str">
            <v>SUB #508 EAST LONGMEADOW, EAST LONG</v>
          </cell>
          <cell r="AC4467" t="str">
            <v>A0 C1 X0</v>
          </cell>
          <cell r="AE4467">
            <v>3</v>
          </cell>
          <cell r="AF4467" t="str">
            <v>3</v>
          </cell>
          <cell r="AG4467">
            <v>41380</v>
          </cell>
          <cell r="AH4467">
            <v>61000</v>
          </cell>
        </row>
        <row r="4468">
          <cell r="A4468" t="str">
            <v>CD00843</v>
          </cell>
          <cell r="B4468">
            <v>5310</v>
          </cell>
          <cell r="C4468" t="str">
            <v>Massachusetts - West</v>
          </cell>
          <cell r="D4468" t="str">
            <v>Axio 2 MW PV Generator Winchendon</v>
          </cell>
          <cell r="E4468" t="str">
            <v>P_Electric Distribution Line MA</v>
          </cell>
          <cell r="G4468" t="str">
            <v>49</v>
          </cell>
          <cell r="H4468" t="str">
            <v>16</v>
          </cell>
          <cell r="I4468" t="str">
            <v>CLEARY, JAMES</v>
          </cell>
          <cell r="J4468" t="str">
            <v>Statutory/Regulatory</v>
          </cell>
          <cell r="K4468" t="str">
            <v>D_Non-REP LINE OTHER</v>
          </cell>
          <cell r="L4468" t="str">
            <v>Distributed Generation</v>
          </cell>
          <cell r="M4468" t="str">
            <v>Specific</v>
          </cell>
          <cell r="O4468" t="str">
            <v>open</v>
          </cell>
          <cell r="P4468">
            <v>18594</v>
          </cell>
          <cell r="Q4468" t="str">
            <v>CD0843</v>
          </cell>
          <cell r="R4468">
            <v>41026</v>
          </cell>
          <cell r="S4468" t="str">
            <v>pwrbtch</v>
          </cell>
          <cell r="U4468" t="str">
            <v>provide D line work  to interconnect 2 MW of PV in Winchendon</v>
          </cell>
          <cell r="V4468" t="str">
            <v xml:space="preserve">  </v>
          </cell>
          <cell r="W4468" t="str">
            <v xml:space="preserve">  </v>
          </cell>
          <cell r="X4468" t="str">
            <v>Div Ops-NE Electric</v>
          </cell>
          <cell r="Y4468" t="str">
            <v>75005310E</v>
          </cell>
          <cell r="Z4468" t="str">
            <v>MAE1000 - MA Electric Distribution PC</v>
          </cell>
          <cell r="AA4468" t="str">
            <v>NONE</v>
          </cell>
          <cell r="AB4468" t="str">
            <v>MASS PLANT - MA 5310 - MAE1000</v>
          </cell>
          <cell r="AC4468" t="str">
            <v>A1 C0 X0</v>
          </cell>
          <cell r="AE4468">
            <v>2</v>
          </cell>
          <cell r="AF4468" t="str">
            <v>2</v>
          </cell>
          <cell r="AG4468">
            <v>41213</v>
          </cell>
          <cell r="AH4468">
            <v>440000</v>
          </cell>
        </row>
        <row r="4469">
          <cell r="A4469" t="str">
            <v>CD00844</v>
          </cell>
          <cell r="B4469">
            <v>5310</v>
          </cell>
          <cell r="C4469" t="str">
            <v>Massachusetts - West</v>
          </cell>
          <cell r="D4469" t="str">
            <v>IRURD Berlin Housing Repl</v>
          </cell>
          <cell r="E4469" t="str">
            <v>P_Electric Distribution Line MA</v>
          </cell>
          <cell r="G4469" t="str">
            <v>36</v>
          </cell>
          <cell r="H4469" t="str">
            <v>20</v>
          </cell>
          <cell r="I4469" t="str">
            <v>PATTERSON, JAMES</v>
          </cell>
          <cell r="J4469" t="str">
            <v>Asset Condition</v>
          </cell>
          <cell r="K4469" t="str">
            <v>D_Non-REP LINE OTHER</v>
          </cell>
          <cell r="L4469" t="str">
            <v>Asset Replacement</v>
          </cell>
          <cell r="M4469" t="str">
            <v>Specific</v>
          </cell>
          <cell r="O4469" t="str">
            <v>open</v>
          </cell>
          <cell r="P4469">
            <v>18574</v>
          </cell>
          <cell r="Q4469" t="str">
            <v>CD0844</v>
          </cell>
          <cell r="R4469">
            <v>41026</v>
          </cell>
          <cell r="S4469" t="str">
            <v>pwrbtch</v>
          </cell>
          <cell r="U4469" t="str">
            <v>Replace 200' of direct buried cable that could not be injected from T5 to P.27-1 Pleasant Street in Berlin.</v>
          </cell>
          <cell r="V4469" t="str">
            <v xml:space="preserve">  </v>
          </cell>
          <cell r="W4469" t="str">
            <v xml:space="preserve">  </v>
          </cell>
          <cell r="X4469" t="str">
            <v>Div Ops-NE Electric</v>
          </cell>
          <cell r="Y4469" t="str">
            <v>75005310E</v>
          </cell>
          <cell r="Z4469" t="str">
            <v>MAE1000 - MA Electric Distribution PC</v>
          </cell>
          <cell r="AA4469" t="str">
            <v>NONE</v>
          </cell>
          <cell r="AB4469" t="str">
            <v>MASS PLANT - MA 5310 - MAE1000</v>
          </cell>
          <cell r="AC4469" t="str">
            <v>A1 C0 X0</v>
          </cell>
          <cell r="AE4469">
            <v>2</v>
          </cell>
          <cell r="AF4469" t="str">
            <v>2</v>
          </cell>
          <cell r="AG4469">
            <v>41213</v>
          </cell>
          <cell r="AH4469">
            <v>50000</v>
          </cell>
        </row>
        <row r="4470">
          <cell r="A4470" t="str">
            <v>CD00845</v>
          </cell>
          <cell r="B4470">
            <v>5310</v>
          </cell>
          <cell r="C4470" t="str">
            <v>Massachusetts - West</v>
          </cell>
          <cell r="D4470" t="str">
            <v>IRURD Wigwam Rehabilitation</v>
          </cell>
          <cell r="E4470" t="str">
            <v>P_Electric Distribution Line MA</v>
          </cell>
          <cell r="G4470" t="str">
            <v>36</v>
          </cell>
          <cell r="H4470" t="str">
            <v>20</v>
          </cell>
          <cell r="I4470" t="str">
            <v>RICHARD, JOHN</v>
          </cell>
          <cell r="J4470" t="str">
            <v>Asset Condition</v>
          </cell>
          <cell r="K4470" t="str">
            <v>D_Non-REP LINE OTHER</v>
          </cell>
          <cell r="L4470" t="str">
            <v>Asset Replacement</v>
          </cell>
          <cell r="M4470" t="str">
            <v>Specific</v>
          </cell>
          <cell r="O4470" t="str">
            <v>open</v>
          </cell>
          <cell r="P4470">
            <v>18546</v>
          </cell>
          <cell r="Q4470" t="str">
            <v>CD0845</v>
          </cell>
          <cell r="R4470">
            <v>41026</v>
          </cell>
          <cell r="S4470" t="str">
            <v>pwrbtch</v>
          </cell>
          <cell r="U4470" t="str">
            <v>Finish rehabilitation of Wigwam URD, off Wigwam Street in Worcester,  started in FY12.</v>
          </cell>
          <cell r="V4470" t="str">
            <v xml:space="preserve">  </v>
          </cell>
          <cell r="W4470" t="str">
            <v xml:space="preserve">  </v>
          </cell>
          <cell r="X4470" t="str">
            <v>Div Ops-NE Electric</v>
          </cell>
          <cell r="Y4470" t="str">
            <v>75005310E</v>
          </cell>
          <cell r="Z4470" t="str">
            <v>MAE1000 - MA Electric Distribution PC</v>
          </cell>
          <cell r="AA4470" t="str">
            <v>NONE</v>
          </cell>
          <cell r="AB4470" t="str">
            <v>MASS PLANT - MA 5310 - MAE1000</v>
          </cell>
          <cell r="AC4470" t="str">
            <v>A2 C1 X0</v>
          </cell>
          <cell r="AE4470">
            <v>2</v>
          </cell>
          <cell r="AF4470" t="str">
            <v>2</v>
          </cell>
          <cell r="AG4470">
            <v>41213</v>
          </cell>
          <cell r="AH4470">
            <v>203847</v>
          </cell>
        </row>
        <row r="4471">
          <cell r="A4471" t="str">
            <v>CD00847</v>
          </cell>
          <cell r="B4471">
            <v>5310</v>
          </cell>
          <cell r="C4471" t="str">
            <v>Distribution - NE North</v>
          </cell>
          <cell r="D4471" t="str">
            <v>IRURD Sheffield Heights Rehab</v>
          </cell>
          <cell r="E4471" t="str">
            <v>P_Electric Distribution Line MA</v>
          </cell>
          <cell r="G4471" t="str">
            <v>36</v>
          </cell>
          <cell r="H4471" t="str">
            <v>20</v>
          </cell>
          <cell r="I4471" t="str">
            <v>PATTERSON, JAMES</v>
          </cell>
          <cell r="J4471" t="str">
            <v>Asset Condition</v>
          </cell>
          <cell r="K4471" t="str">
            <v>D_Non-REP LINE OTHER</v>
          </cell>
          <cell r="L4471" t="str">
            <v>Asset Replacement</v>
          </cell>
          <cell r="M4471" t="str">
            <v>Specific</v>
          </cell>
          <cell r="O4471" t="str">
            <v>open</v>
          </cell>
          <cell r="P4471">
            <v>18551</v>
          </cell>
          <cell r="Q4471" t="str">
            <v>CD0847</v>
          </cell>
          <cell r="R4471">
            <v>41026</v>
          </cell>
          <cell r="S4471" t="str">
            <v>pwrbtch</v>
          </cell>
          <cell r="U4471" t="str">
            <v>Sheffield Heights URD (three-phase) off poles 7 8 Jaffry Street in Saugus, MA.  Replace road crossing under Lynn Fells Pkwy and inject 33,400 feet of cable within URD.</v>
          </cell>
          <cell r="V4471" t="str">
            <v xml:space="preserve">  </v>
          </cell>
          <cell r="W4471" t="str">
            <v xml:space="preserve">  </v>
          </cell>
          <cell r="X4471" t="str">
            <v>Div Ops-NE Electric</v>
          </cell>
          <cell r="Y4471" t="str">
            <v>75005310E</v>
          </cell>
          <cell r="Z4471" t="str">
            <v>MAE1000 - MA Electric Distribution PC</v>
          </cell>
          <cell r="AA4471" t="str">
            <v>NONE</v>
          </cell>
          <cell r="AB4471" t="str">
            <v>MASS PLANT - MA 5310 - MAE1000</v>
          </cell>
          <cell r="AC4471" t="str">
            <v>A1 C1 X0</v>
          </cell>
          <cell r="AE4471">
            <v>2</v>
          </cell>
          <cell r="AF4471" t="str">
            <v>2</v>
          </cell>
          <cell r="AG4471">
            <v>41213</v>
          </cell>
          <cell r="AH4471">
            <v>840866</v>
          </cell>
        </row>
        <row r="4472">
          <cell r="A4472" t="str">
            <v>CD00853</v>
          </cell>
          <cell r="B4472">
            <v>5320</v>
          </cell>
          <cell r="C4472" t="str">
            <v>Massachusetts - East</v>
          </cell>
          <cell r="D4472" t="str">
            <v>Tawpoot Rd. Nantucket MA URD-101L7</v>
          </cell>
          <cell r="E4472" t="str">
            <v>P_Electric Distribution Line MA</v>
          </cell>
          <cell r="G4472" t="str">
            <v>23</v>
          </cell>
          <cell r="H4472" t="str">
            <v>12</v>
          </cell>
          <cell r="I4472" t="str">
            <v>MOKEY, MICHAEL</v>
          </cell>
          <cell r="J4472" t="str">
            <v>Asset Condition</v>
          </cell>
          <cell r="K4472" t="str">
            <v>D_Non-REP LINE OTHER</v>
          </cell>
          <cell r="L4472" t="str">
            <v>Asset Replacement</v>
          </cell>
          <cell r="M4472" t="str">
            <v>Specific</v>
          </cell>
          <cell r="N4472" t="str">
            <v>UG Cable Replacements</v>
          </cell>
          <cell r="O4472" t="str">
            <v>open</v>
          </cell>
          <cell r="P4472">
            <v>18667</v>
          </cell>
          <cell r="Q4472" t="str">
            <v>CD0853</v>
          </cell>
          <cell r="R4472">
            <v>41032</v>
          </cell>
          <cell r="S4472" t="str">
            <v>pwrbtch</v>
          </cell>
          <cell r="U4472" t="str">
            <v>This URD has a history of stray voltage with neutral isolators installed. There is need to replace 2300'+/- of direct buried cable with new 15KV #2 AL direct buried cable off riser P90 Milestone Rd on the 101L7 feeder.</v>
          </cell>
          <cell r="V4472" t="str">
            <v>Resanction 125K to 175K - Mike Mokey Document attached and the details are in the justification and scope</v>
          </cell>
          <cell r="W4472" t="str">
            <v xml:space="preserve">  </v>
          </cell>
          <cell r="X4472" t="str">
            <v>Div Ops-NE Electric</v>
          </cell>
          <cell r="Y4472" t="str">
            <v>75005320E</v>
          </cell>
          <cell r="Z4472" t="str">
            <v>MAE1000 - MA Electric Distribution PC</v>
          </cell>
          <cell r="AA4472" t="str">
            <v>NONE</v>
          </cell>
          <cell r="AB4472" t="str">
            <v>SUB #101 CANDLE STREET</v>
          </cell>
          <cell r="AC4472" t="str">
            <v>A0 C1 X0</v>
          </cell>
          <cell r="AE4472">
            <v>3</v>
          </cell>
          <cell r="AF4472" t="str">
            <v>3</v>
          </cell>
          <cell r="AG4472">
            <v>41487</v>
          </cell>
          <cell r="AH4472">
            <v>175000</v>
          </cell>
        </row>
        <row r="4473">
          <cell r="A4473" t="str">
            <v>CD00857</v>
          </cell>
          <cell r="B4473">
            <v>5310</v>
          </cell>
          <cell r="C4473" t="str">
            <v>Massachusetts - East</v>
          </cell>
          <cell r="D4473" t="str">
            <v>Greater Lawrence Sanitary - Subtran</v>
          </cell>
          <cell r="E4473" t="str">
            <v>P_Electric Distribution Line MA</v>
          </cell>
          <cell r="G4473" t="str">
            <v>49</v>
          </cell>
          <cell r="H4473" t="str">
            <v>16</v>
          </cell>
          <cell r="I4473" t="str">
            <v>MARCEAU, DANIEL</v>
          </cell>
          <cell r="J4473" t="str">
            <v>Statutory/Regulatory</v>
          </cell>
          <cell r="K4473" t="str">
            <v>D_Non-REP LINE OTHER</v>
          </cell>
          <cell r="L4473" t="str">
            <v>Public Requirements</v>
          </cell>
          <cell r="M4473" t="str">
            <v>Specific</v>
          </cell>
          <cell r="O4473" t="str">
            <v>cancelled</v>
          </cell>
          <cell r="P4473">
            <v>18705</v>
          </cell>
          <cell r="Q4473" t="str">
            <v>CD0857</v>
          </cell>
          <cell r="R4473">
            <v>41034</v>
          </cell>
          <cell r="S4473" t="str">
            <v>pwrbtch</v>
          </cell>
          <cell r="U4473" t="str">
            <v>This request is for $15k in design and engineering costs only.  Full job scope and costs to be updated by Design Supervisor once design is complete.</v>
          </cell>
          <cell r="V4473" t="str">
            <v xml:space="preserve">  </v>
          </cell>
          <cell r="W4473" t="str">
            <v xml:space="preserve">  </v>
          </cell>
          <cell r="X4473" t="str">
            <v>Div Ops-NE Electric</v>
          </cell>
          <cell r="Y4473" t="str">
            <v>75005310E</v>
          </cell>
          <cell r="Z4473" t="str">
            <v>MAE1000 - MA Electric Distribution PC</v>
          </cell>
          <cell r="AA4473" t="str">
            <v>NONE</v>
          </cell>
          <cell r="AB4473" t="str">
            <v>MASS PLANT - MA 5310 - MAE1000</v>
          </cell>
          <cell r="AE4473">
            <v>2</v>
          </cell>
          <cell r="AF4473" t="str">
            <v>2</v>
          </cell>
          <cell r="AG4473">
            <v>41213</v>
          </cell>
          <cell r="AH4473">
            <v>15000</v>
          </cell>
          <cell r="AK4473">
            <v>41505</v>
          </cell>
        </row>
        <row r="4474">
          <cell r="A4474" t="str">
            <v>CD00860</v>
          </cell>
          <cell r="B4474">
            <v>5310</v>
          </cell>
          <cell r="C4474" t="str">
            <v>Massachusetts - East</v>
          </cell>
          <cell r="D4474" t="str">
            <v>Phillips Lane #95 Replace 5 Poles</v>
          </cell>
          <cell r="E4474" t="str">
            <v>P_Electric Distribution Line MA</v>
          </cell>
          <cell r="F4474" t="str">
            <v>USSC-12-009 v7</v>
          </cell>
          <cell r="G4474" t="str">
            <v>37</v>
          </cell>
          <cell r="H4474" t="str">
            <v>24</v>
          </cell>
          <cell r="I4474" t="str">
            <v>ARTHUR, DAVID</v>
          </cell>
          <cell r="J4474" t="str">
            <v>System Capacity &amp; Performance</v>
          </cell>
          <cell r="K4474" t="str">
            <v>D_Non-REP LINE OTHER</v>
          </cell>
          <cell r="L4474" t="str">
            <v>Reliability - Dist</v>
          </cell>
          <cell r="M4474" t="str">
            <v>Specific</v>
          </cell>
          <cell r="O4474" t="str">
            <v>open</v>
          </cell>
          <cell r="P4474">
            <v>18035</v>
          </cell>
          <cell r="Q4474" t="str">
            <v>CD0860</v>
          </cell>
          <cell r="R4474">
            <v>41034</v>
          </cell>
          <cell r="S4474" t="str">
            <v>pwrbtch</v>
          </cell>
          <cell r="U4474" t="str">
            <v>Remove 5 poles behind Phillips Ln Substation and replace OH wire and equipment with UG.  Relocate 95W1 riser to accomodate station fence expansion required by project 017541 Add CB's @ Phillips Ln #95 Sub - C37672.</v>
          </cell>
          <cell r="V4474" t="str">
            <v xml:space="preserve">  </v>
          </cell>
          <cell r="W4474" t="str">
            <v xml:space="preserve">  </v>
          </cell>
          <cell r="X4474" t="str">
            <v>Div Ops-NE Electric</v>
          </cell>
          <cell r="Y4474" t="str">
            <v>75005310E</v>
          </cell>
          <cell r="Z4474" t="str">
            <v>MAE1000 - MA Electric Distribution PC</v>
          </cell>
          <cell r="AA4474" t="str">
            <v>NONE</v>
          </cell>
          <cell r="AB4474" t="str">
            <v>SUB #95 PHILLIPS LANE, HANOVER</v>
          </cell>
          <cell r="AC4474" t="str">
            <v>A2 C0 X0</v>
          </cell>
          <cell r="AE4474">
            <v>2</v>
          </cell>
          <cell r="AF4474" t="str">
            <v>2</v>
          </cell>
          <cell r="AG4474">
            <v>41213</v>
          </cell>
          <cell r="AH4474">
            <v>100000</v>
          </cell>
          <cell r="AI4474" t="str">
            <v>1.10</v>
          </cell>
          <cell r="AJ4474" t="str">
            <v>.90</v>
          </cell>
        </row>
        <row r="4475">
          <cell r="A4475" t="str">
            <v>CD00863</v>
          </cell>
          <cell r="B4475">
            <v>5310</v>
          </cell>
          <cell r="C4475" t="str">
            <v>Massachusetts - West</v>
          </cell>
          <cell r="D4475" t="str">
            <v>MA-1627 Chestnut Hill Substation Wh</v>
          </cell>
          <cell r="E4475" t="str">
            <v>P_Electric Distribution Sub MA</v>
          </cell>
          <cell r="G4475" t="str">
            <v>49</v>
          </cell>
          <cell r="H4475" t="str">
            <v>33</v>
          </cell>
          <cell r="I4475" t="str">
            <v>EASTHAM, ROBERT</v>
          </cell>
          <cell r="J4475" t="str">
            <v>Asset Condition</v>
          </cell>
          <cell r="K4475" t="str">
            <v>D_Non-REP SUB OTHER</v>
          </cell>
          <cell r="L4475" t="str">
            <v>Asset Replacement</v>
          </cell>
          <cell r="M4475" t="str">
            <v>Specific</v>
          </cell>
          <cell r="N4475" t="str">
            <v>Substation Asset Replacement</v>
          </cell>
          <cell r="O4475" t="str">
            <v>open</v>
          </cell>
          <cell r="P4475">
            <v>18685</v>
          </cell>
          <cell r="Q4475" t="str">
            <v>CD0863</v>
          </cell>
          <cell r="R4475">
            <v>41039</v>
          </cell>
          <cell r="S4475" t="str">
            <v>pwrbtch</v>
          </cell>
          <cell r="U4475" t="str">
            <v>MA-1627 - 3MW PV - Chestnut Hill Substation Install new wholesale metering with reversing capabilities</v>
          </cell>
          <cell r="V4475" t="str">
            <v xml:space="preserve">  </v>
          </cell>
          <cell r="W4475" t="str">
            <v xml:space="preserve">  </v>
          </cell>
          <cell r="X4475" t="str">
            <v>Div Ops-NE Electric</v>
          </cell>
          <cell r="Y4475" t="str">
            <v>75005310E</v>
          </cell>
          <cell r="Z4475" t="str">
            <v>MAE1000 - MA Electric Distribution PC</v>
          </cell>
          <cell r="AA4475" t="str">
            <v>NONE</v>
          </cell>
          <cell r="AB4475" t="str">
            <v>SUB #702 CHESTNUT HILL, ATHOL</v>
          </cell>
          <cell r="AC4475" t="str">
            <v>A1 C0 X0</v>
          </cell>
          <cell r="AE4475">
            <v>2</v>
          </cell>
          <cell r="AF4475" t="str">
            <v>2</v>
          </cell>
          <cell r="AG4475">
            <v>41213</v>
          </cell>
          <cell r="AH4475">
            <v>30000</v>
          </cell>
        </row>
        <row r="4476">
          <cell r="A4476" t="str">
            <v>CD00867</v>
          </cell>
          <cell r="B4476">
            <v>5310</v>
          </cell>
          <cell r="C4476" t="str">
            <v>Massachusetts - West</v>
          </cell>
          <cell r="D4476" t="str">
            <v>DOT MHD# 604669 - Rte 41 over Willi</v>
          </cell>
          <cell r="E4476" t="str">
            <v>P_Electric Distribution Line MA</v>
          </cell>
          <cell r="G4476" t="str">
            <v>49</v>
          </cell>
          <cell r="H4476" t="str">
            <v>14</v>
          </cell>
          <cell r="I4476" t="str">
            <v>KERN, WILLIAM</v>
          </cell>
          <cell r="J4476" t="str">
            <v>Statutory/Regulatory</v>
          </cell>
          <cell r="K4476" t="str">
            <v>D_Non-REP LINE OTHER</v>
          </cell>
          <cell r="L4476" t="str">
            <v>Public Requirements</v>
          </cell>
          <cell r="M4476" t="str">
            <v>Specific</v>
          </cell>
          <cell r="O4476" t="str">
            <v>open</v>
          </cell>
          <cell r="P4476">
            <v>18802</v>
          </cell>
          <cell r="Q4476" t="str">
            <v>CD0867</v>
          </cell>
          <cell r="R4476">
            <v>41044</v>
          </cell>
          <cell r="S4476" t="str">
            <v>pwrbtch</v>
          </cell>
          <cell r="U4476" t="str">
            <v>Pre-Eng for DOT work</v>
          </cell>
          <cell r="V4476" t="str">
            <v xml:space="preserve">  </v>
          </cell>
          <cell r="W4476" t="str">
            <v xml:space="preserve">  </v>
          </cell>
          <cell r="X4476" t="str">
            <v>Div Ops-NE Electric</v>
          </cell>
          <cell r="Y4476" t="str">
            <v>75005310E</v>
          </cell>
          <cell r="Z4476" t="str">
            <v>MAE1000 - MA Electric Distribution PC</v>
          </cell>
          <cell r="AA4476" t="str">
            <v>NONE</v>
          </cell>
          <cell r="AB4476" t="str">
            <v>MASS PLANT - MA 5310 - MAE1000</v>
          </cell>
          <cell r="AC4476" t="str">
            <v>A1 C0 X0</v>
          </cell>
          <cell r="AE4476">
            <v>2</v>
          </cell>
          <cell r="AF4476" t="str">
            <v>2</v>
          </cell>
          <cell r="AG4476">
            <v>41213</v>
          </cell>
          <cell r="AH4476">
            <v>15000</v>
          </cell>
        </row>
        <row r="4477">
          <cell r="A4477" t="str">
            <v>CD00872</v>
          </cell>
          <cell r="B4477">
            <v>5310</v>
          </cell>
          <cell r="C4477" t="str">
            <v>Massachusetts - East</v>
          </cell>
          <cell r="D4477" t="str">
            <v>DOT MHD 604960 Water St &amp; Bolton Rd</v>
          </cell>
          <cell r="E4477" t="str">
            <v>P_Electric Distribution Line MA</v>
          </cell>
          <cell r="G4477" t="str">
            <v>49</v>
          </cell>
          <cell r="H4477" t="str">
            <v>14</v>
          </cell>
          <cell r="I4477" t="str">
            <v>MOKEY, MICHAEL</v>
          </cell>
          <cell r="J4477" t="str">
            <v>Statutory/Regulatory</v>
          </cell>
          <cell r="K4477" t="str">
            <v>D_Non-REP LINE OTHER</v>
          </cell>
          <cell r="L4477" t="str">
            <v>Public Requirements</v>
          </cell>
          <cell r="M4477" t="str">
            <v>Specific</v>
          </cell>
          <cell r="O4477" t="str">
            <v>cancelled</v>
          </cell>
          <cell r="P4477">
            <v>18714</v>
          </cell>
          <cell r="Q4477" t="str">
            <v>CD0872</v>
          </cell>
          <cell r="R4477">
            <v>41046</v>
          </cell>
          <cell r="S4477" t="str">
            <v>pwrbtch</v>
          </cell>
          <cell r="U4477" t="str">
            <v>DOT pre-eng</v>
          </cell>
          <cell r="V4477" t="str">
            <v>Duplicate Project CD0994 is valid</v>
          </cell>
          <cell r="W4477" t="str">
            <v xml:space="preserve">  </v>
          </cell>
          <cell r="X4477" t="str">
            <v>Div Ops-NE Electric</v>
          </cell>
          <cell r="Y4477" t="str">
            <v>75005310E</v>
          </cell>
          <cell r="Z4477" t="str">
            <v>MAE1000 - MA Electric Distribution PC</v>
          </cell>
          <cell r="AA4477" t="str">
            <v>NONE</v>
          </cell>
          <cell r="AB4477" t="str">
            <v>MASS PLANT - MA 5310 - MAE1000</v>
          </cell>
          <cell r="AE4477">
            <v>2</v>
          </cell>
          <cell r="AF4477" t="str">
            <v>2</v>
          </cell>
          <cell r="AG4477">
            <v>41213</v>
          </cell>
          <cell r="AH4477">
            <v>15000</v>
          </cell>
          <cell r="AK4477">
            <v>41106</v>
          </cell>
        </row>
        <row r="4478">
          <cell r="A4478" t="str">
            <v>CD00874</v>
          </cell>
          <cell r="B4478">
            <v>5310</v>
          </cell>
          <cell r="C4478" t="str">
            <v>Massachusetts - East</v>
          </cell>
          <cell r="D4478" t="str">
            <v>DOT-MHD#606519 Brookfiled Elementar</v>
          </cell>
          <cell r="E4478" t="str">
            <v>P_Electric Distribution Line MA</v>
          </cell>
          <cell r="G4478" t="str">
            <v>49</v>
          </cell>
          <cell r="H4478" t="str">
            <v>14</v>
          </cell>
          <cell r="I4478" t="str">
            <v>MOKEY, MICHAEL</v>
          </cell>
          <cell r="J4478" t="str">
            <v>Statutory/Regulatory</v>
          </cell>
          <cell r="K4478" t="str">
            <v>D_Non-REP LINE OTHER</v>
          </cell>
          <cell r="L4478" t="str">
            <v>Public Requirements</v>
          </cell>
          <cell r="M4478" t="str">
            <v>Specific</v>
          </cell>
          <cell r="O4478" t="str">
            <v>open</v>
          </cell>
          <cell r="P4478">
            <v>18711</v>
          </cell>
          <cell r="Q4478" t="str">
            <v>CD0874</v>
          </cell>
          <cell r="R4478">
            <v>41046</v>
          </cell>
          <cell r="S4478" t="str">
            <v>pwrbtch</v>
          </cell>
          <cell r="U4478" t="str">
            <v>MA DOT pre engineering</v>
          </cell>
          <cell r="V4478" t="str">
            <v xml:space="preserve">  </v>
          </cell>
          <cell r="W4478" t="str">
            <v xml:space="preserve">  </v>
          </cell>
          <cell r="X4478" t="str">
            <v>Div Ops-NE Electric</v>
          </cell>
          <cell r="Y4478" t="str">
            <v>75005310E</v>
          </cell>
          <cell r="Z4478" t="str">
            <v>MAE1000 - MA Electric Distribution PC</v>
          </cell>
          <cell r="AA4478" t="str">
            <v>NONE</v>
          </cell>
          <cell r="AB4478" t="str">
            <v>MASS PLANT - MA 5310 - MAE1000</v>
          </cell>
          <cell r="AC4478" t="str">
            <v>A1 C0 X0</v>
          </cell>
          <cell r="AE4478">
            <v>2</v>
          </cell>
          <cell r="AF4478" t="str">
            <v>2</v>
          </cell>
          <cell r="AG4478">
            <v>41213</v>
          </cell>
          <cell r="AH4478">
            <v>15000</v>
          </cell>
        </row>
        <row r="4479">
          <cell r="A4479" t="str">
            <v>CD00875</v>
          </cell>
          <cell r="B4479">
            <v>5310</v>
          </cell>
          <cell r="C4479" t="str">
            <v>Massachusetts - West</v>
          </cell>
          <cell r="D4479" t="str">
            <v>MA-1627 Chestnut Hill Install Reclo</v>
          </cell>
          <cell r="E4479" t="str">
            <v>P_Electric Distribution Line MA</v>
          </cell>
          <cell r="G4479" t="str">
            <v>49</v>
          </cell>
          <cell r="H4479" t="str">
            <v>33</v>
          </cell>
          <cell r="I4479" t="str">
            <v>EASTHAM, ROBERT</v>
          </cell>
          <cell r="J4479" t="str">
            <v>Statutory/Regulatory</v>
          </cell>
          <cell r="K4479" t="str">
            <v>D_Non-REP General/ Other</v>
          </cell>
          <cell r="L4479" t="str">
            <v>Distributed Generation</v>
          </cell>
          <cell r="M4479" t="str">
            <v>Specific</v>
          </cell>
          <cell r="O4479" t="str">
            <v>open</v>
          </cell>
          <cell r="P4479">
            <v>18684</v>
          </cell>
          <cell r="Q4479" t="str">
            <v>CD0875</v>
          </cell>
          <cell r="R4479">
            <v>41046</v>
          </cell>
          <cell r="S4479" t="str">
            <v>pwrbtch</v>
          </cell>
          <cell r="U4479" t="str">
            <v>Install a new 800A pole-top recloser on Chestnut Hill 702W3 at P4 on Daniel Shays Rd, which is approximately 3 mi. from a new 3MW PV installation at (or near) P52  in Orange, MA to replace the 100 ampere K-link fuses.</v>
          </cell>
          <cell r="V4479" t="str">
            <v xml:space="preserve">  </v>
          </cell>
          <cell r="W4479" t="str">
            <v xml:space="preserve">  </v>
          </cell>
          <cell r="X4479" t="str">
            <v>Div Ops-NE Electric</v>
          </cell>
          <cell r="Y4479" t="str">
            <v>75005310E</v>
          </cell>
          <cell r="Z4479" t="str">
            <v>MAE1000 - MA Electric Distribution PC</v>
          </cell>
          <cell r="AA4479" t="str">
            <v>NONE</v>
          </cell>
          <cell r="AB4479" t="str">
            <v>MASS PLANT - MA 5310 - MAE1000</v>
          </cell>
          <cell r="AC4479" t="str">
            <v>A1 C0 X0</v>
          </cell>
          <cell r="AE4479">
            <v>2</v>
          </cell>
          <cell r="AF4479" t="str">
            <v>2</v>
          </cell>
          <cell r="AG4479">
            <v>41213</v>
          </cell>
          <cell r="AH4479">
            <v>8000</v>
          </cell>
        </row>
        <row r="4480">
          <cell r="A4480" t="str">
            <v>CD00876</v>
          </cell>
          <cell r="B4480">
            <v>5310</v>
          </cell>
          <cell r="C4480" t="str">
            <v>Distribution - NE North</v>
          </cell>
          <cell r="D4480" t="str">
            <v>DOT - 602094 Rte 129 Broadway, Lynn</v>
          </cell>
          <cell r="E4480" t="str">
            <v>P_Electric Distribution Line MA</v>
          </cell>
          <cell r="G4480" t="str">
            <v>49</v>
          </cell>
          <cell r="H4480" t="str">
            <v>14</v>
          </cell>
          <cell r="I4480" t="str">
            <v>WYMAN, ANNE</v>
          </cell>
          <cell r="J4480" t="str">
            <v>Statutory/Regulatory</v>
          </cell>
          <cell r="K4480" t="str">
            <v>D_Non-REP LINE OTHER</v>
          </cell>
          <cell r="L4480" t="str">
            <v>Public Requirements</v>
          </cell>
          <cell r="M4480" t="str">
            <v>Specific</v>
          </cell>
          <cell r="O4480" t="str">
            <v>open</v>
          </cell>
          <cell r="P4480">
            <v>18712</v>
          </cell>
          <cell r="Q4480" t="str">
            <v>CD0876</v>
          </cell>
          <cell r="R4480">
            <v>41046</v>
          </cell>
          <cell r="S4480" t="str">
            <v>pwrbtch</v>
          </cell>
          <cell r="U4480" t="str">
            <v>DOT pre-eng for MHD#602094 Route 129 in Lynn</v>
          </cell>
          <cell r="V4480" t="str">
            <v xml:space="preserve">  </v>
          </cell>
          <cell r="W4480" t="str">
            <v xml:space="preserve">  </v>
          </cell>
          <cell r="X4480" t="str">
            <v>Div Ops-NE Electric</v>
          </cell>
          <cell r="Y4480" t="str">
            <v>75005310E</v>
          </cell>
          <cell r="Z4480" t="str">
            <v>MAE1000 - MA Electric Distribution PC</v>
          </cell>
          <cell r="AA4480" t="str">
            <v>NONE</v>
          </cell>
          <cell r="AB4480" t="str">
            <v>MASS PLANT - MA 5310 - MAE1000</v>
          </cell>
          <cell r="AC4480" t="str">
            <v>A2 C0 X0</v>
          </cell>
          <cell r="AE4480">
            <v>2</v>
          </cell>
          <cell r="AF4480" t="str">
            <v>2</v>
          </cell>
          <cell r="AG4480">
            <v>41213</v>
          </cell>
          <cell r="AH4480">
            <v>15000</v>
          </cell>
        </row>
        <row r="4481">
          <cell r="A4481" t="str">
            <v>CD00877</v>
          </cell>
          <cell r="B4481">
            <v>5310</v>
          </cell>
          <cell r="C4481" t="str">
            <v>Massachusetts - West</v>
          </cell>
          <cell r="D4481" t="str">
            <v>MA-1627 3MW PV Chestnut Hill 702W3</v>
          </cell>
          <cell r="E4481" t="str">
            <v>P_Electric Distribution Line MA</v>
          </cell>
          <cell r="G4481" t="str">
            <v>49</v>
          </cell>
          <cell r="H4481" t="str">
            <v>33</v>
          </cell>
          <cell r="I4481" t="str">
            <v>PATTERSON, JAMES</v>
          </cell>
          <cell r="J4481" t="str">
            <v>Statutory/Regulatory</v>
          </cell>
          <cell r="K4481" t="str">
            <v>D_Non-REP LINE OTHER</v>
          </cell>
          <cell r="L4481" t="str">
            <v>Distributed Generation</v>
          </cell>
          <cell r="M4481" t="str">
            <v>Specific</v>
          </cell>
          <cell r="O4481" t="str">
            <v>open</v>
          </cell>
          <cell r="P4481">
            <v>18683</v>
          </cell>
          <cell r="Q4481" t="str">
            <v>CD0877</v>
          </cell>
          <cell r="R4481">
            <v>41046</v>
          </cell>
          <cell r="S4481" t="str">
            <v>pwrbtch</v>
          </cell>
          <cell r="U4481" t="str">
            <v>Install Primary Metering at Soletas 3MW PV Generation Site, Orange, MA. Project to include 500ft of 3phase bare conductor OH, one 800A pole top recloser, one 15kV load-break switch and two 15kV 3phase primary metering assemblies.</v>
          </cell>
          <cell r="V4481" t="str">
            <v>Resanction #1 20k to 75k - Jim Patterson Document attached and the details are in the justification and scope. Re-Sanction #2 from $75K to $180K document attached details on the justification and scope tab.</v>
          </cell>
          <cell r="W4481" t="str">
            <v xml:space="preserve">  </v>
          </cell>
          <cell r="X4481" t="str">
            <v>Div Ops-NE Electric</v>
          </cell>
          <cell r="Y4481" t="str">
            <v>75005310E</v>
          </cell>
          <cell r="Z4481" t="str">
            <v>MAE1000 - MA Electric Distribution PC</v>
          </cell>
          <cell r="AA4481" t="str">
            <v>NONE</v>
          </cell>
          <cell r="AB4481" t="str">
            <v>MASS PLANT - MA 5310 - MAE1000</v>
          </cell>
          <cell r="AC4481" t="str">
            <v>A2 C0 X0</v>
          </cell>
          <cell r="AE4481">
            <v>4</v>
          </cell>
          <cell r="AF4481" t="str">
            <v>4</v>
          </cell>
          <cell r="AG4481">
            <v>41596</v>
          </cell>
          <cell r="AH4481">
            <v>180000</v>
          </cell>
        </row>
        <row r="4482">
          <cell r="A4482" t="str">
            <v>CD00878</v>
          </cell>
          <cell r="B4482">
            <v>5310</v>
          </cell>
          <cell r="C4482" t="str">
            <v>Massachusetts - West</v>
          </cell>
          <cell r="D4482" t="str">
            <v>MA-1635 3MW PV Chestnut Hill 702W1</v>
          </cell>
          <cell r="E4482" t="str">
            <v>P_Electric Distribution Line MA</v>
          </cell>
          <cell r="G4482" t="str">
            <v>49</v>
          </cell>
          <cell r="H4482" t="str">
            <v>33</v>
          </cell>
          <cell r="I4482" t="str">
            <v>PATTERSON, JAMES</v>
          </cell>
          <cell r="J4482" t="str">
            <v>Statutory/Regulatory</v>
          </cell>
          <cell r="K4482" t="str">
            <v>D_Non-REP LINE OTHER</v>
          </cell>
          <cell r="L4482" t="str">
            <v>Distributed Generation</v>
          </cell>
          <cell r="M4482" t="str">
            <v>Specific</v>
          </cell>
          <cell r="O4482" t="str">
            <v>open</v>
          </cell>
          <cell r="P4482">
            <v>18726</v>
          </cell>
          <cell r="Q4482" t="str">
            <v>CD0878</v>
          </cell>
          <cell r="R4482">
            <v>41046</v>
          </cell>
          <cell r="S4482" t="str">
            <v>pwrbtch</v>
          </cell>
          <cell r="U4482" t="str">
            <v>Install Primary Metering at Soletas 3MW PV Generation Site, Orange, MA. Project to include 600ft of 3phase bare conductor OH, one 800A pole top recloser, one 15kV load-break switch and three 15kV 3phase primary metering assemblies.</v>
          </cell>
          <cell r="V4482" t="str">
            <v xml:space="preserve">  </v>
          </cell>
          <cell r="W4482" t="str">
            <v xml:space="preserve">  </v>
          </cell>
          <cell r="X4482" t="str">
            <v>Div Ops-NE Electric</v>
          </cell>
          <cell r="Y4482" t="str">
            <v>75005310E</v>
          </cell>
          <cell r="Z4482" t="str">
            <v>MAE1000 - MA Electric Distribution PC</v>
          </cell>
          <cell r="AA4482" t="str">
            <v>NONE</v>
          </cell>
          <cell r="AB4482" t="str">
            <v>MASS PLANT - MA 5310 - MAE1000</v>
          </cell>
          <cell r="AC4482" t="str">
            <v>A2 C0 X0</v>
          </cell>
          <cell r="AE4482">
            <v>2</v>
          </cell>
          <cell r="AF4482" t="str">
            <v>2</v>
          </cell>
          <cell r="AG4482">
            <v>41213</v>
          </cell>
          <cell r="AH4482">
            <v>215500</v>
          </cell>
        </row>
        <row r="4483">
          <cell r="A4483" t="str">
            <v>CD00879</v>
          </cell>
          <cell r="B4483">
            <v>5310</v>
          </cell>
          <cell r="C4483" t="str">
            <v>Massachusetts - West</v>
          </cell>
          <cell r="D4483" t="str">
            <v>MBTA Draw Bridge - Annisquam River,</v>
          </cell>
          <cell r="E4483" t="str">
            <v>P_Electric Distribution Line MA</v>
          </cell>
          <cell r="G4483" t="str">
            <v>49</v>
          </cell>
          <cell r="H4483" t="str">
            <v>16</v>
          </cell>
          <cell r="I4483" t="str">
            <v>KERN, WILLIAM</v>
          </cell>
          <cell r="J4483" t="str">
            <v>Statutory/Regulatory</v>
          </cell>
          <cell r="K4483" t="str">
            <v>D_Non-REP LINE OTHER</v>
          </cell>
          <cell r="L4483" t="str">
            <v>Public Requirements</v>
          </cell>
          <cell r="M4483" t="str">
            <v>Specific</v>
          </cell>
          <cell r="O4483" t="str">
            <v>open</v>
          </cell>
          <cell r="P4483">
            <v>18806</v>
          </cell>
          <cell r="Q4483" t="str">
            <v>CD0879</v>
          </cell>
          <cell r="R4483">
            <v>41046</v>
          </cell>
          <cell r="S4483" t="str">
            <v>pwrbtch</v>
          </cell>
          <cell r="U4483" t="str">
            <v>Pre-Eng for MBTA work in Gloucester</v>
          </cell>
          <cell r="V4483" t="str">
            <v xml:space="preserve">  </v>
          </cell>
          <cell r="W4483" t="str">
            <v xml:space="preserve">  </v>
          </cell>
          <cell r="X4483" t="str">
            <v>Div Ops-NE Electric</v>
          </cell>
          <cell r="Y4483" t="str">
            <v>75005310E</v>
          </cell>
          <cell r="Z4483" t="str">
            <v>MAE1000 - MA Electric Distribution PC</v>
          </cell>
          <cell r="AA4483" t="str">
            <v>NONE</v>
          </cell>
          <cell r="AB4483" t="str">
            <v>MASS PLANT - MA 5310 - MAE1000</v>
          </cell>
          <cell r="AC4483" t="str">
            <v>A1 C0 X1</v>
          </cell>
          <cell r="AE4483">
            <v>2</v>
          </cell>
          <cell r="AF4483" t="str">
            <v>2</v>
          </cell>
          <cell r="AG4483">
            <v>41213</v>
          </cell>
          <cell r="AH4483">
            <v>15000</v>
          </cell>
        </row>
        <row r="4484">
          <cell r="A4484" t="str">
            <v>CD00880</v>
          </cell>
          <cell r="B4484">
            <v>5310</v>
          </cell>
          <cell r="C4484" t="str">
            <v>Massachusetts - East</v>
          </cell>
          <cell r="D4484" t="str">
            <v>DOT - MHD# 605729 Hancock @ Squantu</v>
          </cell>
          <cell r="E4484" t="str">
            <v>P_Electric Distribution Line MA</v>
          </cell>
          <cell r="G4484" t="str">
            <v>49</v>
          </cell>
          <cell r="H4484" t="str">
            <v>14</v>
          </cell>
          <cell r="I4484" t="str">
            <v>MOKEY, MICHAEL</v>
          </cell>
          <cell r="J4484" t="str">
            <v>Statutory/Regulatory</v>
          </cell>
          <cell r="K4484" t="str">
            <v>D_Non-REP LINE OTHER</v>
          </cell>
          <cell r="L4484" t="str">
            <v>Public Requirements</v>
          </cell>
          <cell r="M4484" t="str">
            <v>Specific</v>
          </cell>
          <cell r="O4484" t="str">
            <v>open</v>
          </cell>
          <cell r="P4484">
            <v>18722</v>
          </cell>
          <cell r="Q4484" t="str">
            <v>CD0880</v>
          </cell>
          <cell r="R4484">
            <v>41046</v>
          </cell>
          <cell r="S4484" t="str">
            <v>pwrbtch</v>
          </cell>
          <cell r="U4484" t="str">
            <v>DOT pre-eng</v>
          </cell>
          <cell r="V4484" t="str">
            <v xml:space="preserve">  </v>
          </cell>
          <cell r="W4484" t="str">
            <v xml:space="preserve">  </v>
          </cell>
          <cell r="X4484" t="str">
            <v>Div Ops-NE Electric</v>
          </cell>
          <cell r="Y4484" t="str">
            <v>75005310E</v>
          </cell>
          <cell r="Z4484" t="str">
            <v>MAE1000 - MA Electric Distribution PC</v>
          </cell>
          <cell r="AA4484" t="str">
            <v>NONE</v>
          </cell>
          <cell r="AB4484" t="str">
            <v>MASS PLANT - MA 5310 - MAE1000</v>
          </cell>
          <cell r="AC4484" t="str">
            <v>A4 C0 X0</v>
          </cell>
          <cell r="AE4484">
            <v>2</v>
          </cell>
          <cell r="AF4484" t="str">
            <v>2</v>
          </cell>
          <cell r="AG4484">
            <v>41213</v>
          </cell>
          <cell r="AH4484">
            <v>15000</v>
          </cell>
        </row>
        <row r="4485">
          <cell r="A4485" t="str">
            <v>CD00891</v>
          </cell>
          <cell r="B4485">
            <v>5310</v>
          </cell>
          <cell r="C4485" t="str">
            <v>Massachusetts - West</v>
          </cell>
          <cell r="D4485" t="str">
            <v>Everett#37 13&amp;23kV Automation Impro</v>
          </cell>
          <cell r="E4485" t="str">
            <v>P_Electric Distribution Sub MA</v>
          </cell>
          <cell r="F4485" t="str">
            <v>USSC-12-183</v>
          </cell>
          <cell r="G4485" t="str">
            <v>41</v>
          </cell>
          <cell r="H4485" t="str">
            <v>15</v>
          </cell>
          <cell r="I4485" t="str">
            <v>CLANCY, JOHN</v>
          </cell>
          <cell r="J4485" t="str">
            <v>System Capacity &amp; Performance</v>
          </cell>
          <cell r="K4485" t="str">
            <v>D_Non-REP SUB OTHER</v>
          </cell>
          <cell r="L4485" t="str">
            <v>Load Relief</v>
          </cell>
          <cell r="M4485" t="str">
            <v>Specific</v>
          </cell>
          <cell r="O4485" t="str">
            <v>open</v>
          </cell>
          <cell r="P4485">
            <v>11625</v>
          </cell>
          <cell r="Q4485" t="str">
            <v>CD0891</v>
          </cell>
          <cell r="R4485">
            <v>41051</v>
          </cell>
          <cell r="S4485" t="str">
            <v>pwrbtch</v>
          </cell>
          <cell r="U4485" t="str">
            <v>Expand control house to allow for automation of 13 and 23kV yards</v>
          </cell>
          <cell r="V4485" t="str">
            <v xml:space="preserve">  </v>
          </cell>
          <cell r="W4485" t="str">
            <v xml:space="preserve">  </v>
          </cell>
          <cell r="X4485" t="str">
            <v>Div Ops-NE Electric</v>
          </cell>
          <cell r="Y4485" t="str">
            <v>75005310E</v>
          </cell>
          <cell r="Z4485" t="str">
            <v>MAE1000 - MA Electric Distribution PC</v>
          </cell>
          <cell r="AA4485" t="str">
            <v>NONE</v>
          </cell>
          <cell r="AB4485" t="str">
            <v>SUB #37 EVERETT - WYLLIS AVENUE, EV</v>
          </cell>
          <cell r="AC4485" t="str">
            <v>A1 C0 X0</v>
          </cell>
          <cell r="AE4485">
            <v>2</v>
          </cell>
          <cell r="AF4485" t="str">
            <v>2</v>
          </cell>
          <cell r="AG4485">
            <v>41213</v>
          </cell>
          <cell r="AH4485">
            <v>200000</v>
          </cell>
        </row>
        <row r="4486">
          <cell r="A4486" t="str">
            <v>CD00894</v>
          </cell>
          <cell r="B4486">
            <v>5310</v>
          </cell>
          <cell r="C4486" t="str">
            <v>Massachusetts - East</v>
          </cell>
          <cell r="D4486" t="str">
            <v>MA-1857 Cabral 500kW PV Site Work</v>
          </cell>
          <cell r="E4486" t="str">
            <v>P_Electric Distribution Line MA</v>
          </cell>
          <cell r="G4486" t="str">
            <v>49</v>
          </cell>
          <cell r="H4486" t="str">
            <v>33</v>
          </cell>
          <cell r="I4486" t="str">
            <v>MOKEY, MICHAEL</v>
          </cell>
          <cell r="J4486" t="str">
            <v>Statutory/Regulatory</v>
          </cell>
          <cell r="K4486" t="str">
            <v>D_Non-REP LINE OTHER</v>
          </cell>
          <cell r="L4486" t="str">
            <v>Distributed Generation</v>
          </cell>
          <cell r="M4486" t="str">
            <v>Specific</v>
          </cell>
          <cell r="O4486" t="str">
            <v>open</v>
          </cell>
          <cell r="P4486">
            <v>18867</v>
          </cell>
          <cell r="Q4486" t="str">
            <v>CD0894</v>
          </cell>
          <cell r="R4486">
            <v>41053</v>
          </cell>
          <cell r="S4486" t="str">
            <v>pwrbtch</v>
          </cell>
          <cell r="U4486" t="str">
            <v>Install, a load break switch, fused cutouts, and a primary metering assembly at 222 Baker Rd  connected to Dighton 19W73 at P15.</v>
          </cell>
          <cell r="V4486" t="str">
            <v xml:space="preserve">  </v>
          </cell>
          <cell r="W4486" t="str">
            <v xml:space="preserve">  </v>
          </cell>
          <cell r="X4486" t="str">
            <v>Div Ops-NE Electric</v>
          </cell>
          <cell r="Y4486" t="str">
            <v>75005310E</v>
          </cell>
          <cell r="Z4486" t="str">
            <v>MAE1000 - MA Electric Distribution PC</v>
          </cell>
          <cell r="AA4486" t="str">
            <v>NONE</v>
          </cell>
          <cell r="AB4486" t="str">
            <v>MASS PLANT - MA 5310 - MAE1000</v>
          </cell>
          <cell r="AC4486" t="str">
            <v>A1 C0 X0</v>
          </cell>
          <cell r="AE4486">
            <v>2</v>
          </cell>
          <cell r="AF4486" t="str">
            <v>2</v>
          </cell>
          <cell r="AG4486">
            <v>41213</v>
          </cell>
          <cell r="AH4486">
            <v>86050</v>
          </cell>
        </row>
        <row r="4487">
          <cell r="A4487" t="str">
            <v>CD00900</v>
          </cell>
          <cell r="B4487">
            <v>5310</v>
          </cell>
          <cell r="C4487" t="str">
            <v>Massachusetts - West</v>
          </cell>
          <cell r="D4487" t="str">
            <v>Amesbury #5 Retaining Wall</v>
          </cell>
          <cell r="E4487" t="str">
            <v>P_Electric Distribution Sub MA</v>
          </cell>
          <cell r="G4487" t="str">
            <v>36</v>
          </cell>
          <cell r="H4487" t="str">
            <v>17</v>
          </cell>
          <cell r="I4487" t="str">
            <v>GOLDBERG, JEFFREY</v>
          </cell>
          <cell r="J4487" t="str">
            <v>Non-Infrastructure</v>
          </cell>
          <cell r="K4487" t="str">
            <v>D_Non-REP SUB OTHER</v>
          </cell>
          <cell r="L4487" t="str">
            <v>Substation</v>
          </cell>
          <cell r="M4487" t="str">
            <v>Specific</v>
          </cell>
          <cell r="N4487" t="str">
            <v>Substation Asset Replacement</v>
          </cell>
          <cell r="O4487" t="str">
            <v>open</v>
          </cell>
          <cell r="P4487">
            <v>11505</v>
          </cell>
          <cell r="Q4487" t="str">
            <v>CD0900</v>
          </cell>
          <cell r="R4487">
            <v>41053</v>
          </cell>
          <cell r="S4487" t="str">
            <v>pwrbtch</v>
          </cell>
          <cell r="U4487" t="str">
            <v>The Amesbury #5 substation is located in Amesbury, MA in the North and Granite district. Preliminary observation of the substation shows several retaining wall sections in poor condition that require immediate rehabilitation and/or re</v>
          </cell>
          <cell r="V4487" t="str">
            <v xml:space="preserve">  </v>
          </cell>
          <cell r="W4487" t="str">
            <v xml:space="preserve">  </v>
          </cell>
          <cell r="X4487" t="str">
            <v>Div Ops-NE Electric</v>
          </cell>
          <cell r="Y4487" t="str">
            <v>75005310E</v>
          </cell>
          <cell r="Z4487" t="str">
            <v>MAE1000 - MA Electric Distribution PC</v>
          </cell>
          <cell r="AA4487" t="str">
            <v>NONE</v>
          </cell>
          <cell r="AB4487" t="str">
            <v>SUB #5 AMESBURY - MILL STREET, AMES</v>
          </cell>
          <cell r="AC4487" t="str">
            <v>A0 C0 X0</v>
          </cell>
          <cell r="AE4487">
            <v>2</v>
          </cell>
          <cell r="AF4487" t="str">
            <v>2</v>
          </cell>
          <cell r="AG4487">
            <v>41213</v>
          </cell>
          <cell r="AH4487">
            <v>152941</v>
          </cell>
        </row>
        <row r="4488">
          <cell r="A4488" t="str">
            <v>CD00903</v>
          </cell>
          <cell r="B4488">
            <v>5310</v>
          </cell>
          <cell r="C4488" t="str">
            <v>Massachusetts - East</v>
          </cell>
          <cell r="D4488" t="str">
            <v>DOTR - MHD#606235 Washington/Temple</v>
          </cell>
          <cell r="E4488" t="str">
            <v>P_Electric Distribution Line MA</v>
          </cell>
          <cell r="G4488" t="str">
            <v>49</v>
          </cell>
          <cell r="H4488" t="str">
            <v>14</v>
          </cell>
          <cell r="I4488" t="str">
            <v>MOKEY, MICHAEL</v>
          </cell>
          <cell r="J4488" t="str">
            <v>Statutory/Regulatory</v>
          </cell>
          <cell r="K4488" t="str">
            <v>D_Non-REP LINE OTHER</v>
          </cell>
          <cell r="L4488" t="str">
            <v>Public Requirements</v>
          </cell>
          <cell r="M4488" t="str">
            <v>Specific</v>
          </cell>
          <cell r="O4488" t="str">
            <v>cancelled</v>
          </cell>
          <cell r="P4488">
            <v>18839</v>
          </cell>
          <cell r="Q4488" t="str">
            <v>CD0903</v>
          </cell>
          <cell r="R4488">
            <v>41054</v>
          </cell>
          <cell r="S4488" t="str">
            <v>pwrbtch</v>
          </cell>
          <cell r="U4488" t="str">
            <v>Pre-eng DOT</v>
          </cell>
          <cell r="V4488" t="str">
            <v>Duplicate Funding project</v>
          </cell>
          <cell r="W4488" t="str">
            <v xml:space="preserve">  </v>
          </cell>
          <cell r="X4488" t="str">
            <v>Div Ops-NE Electric</v>
          </cell>
          <cell r="Y4488" t="str">
            <v>75005310E</v>
          </cell>
          <cell r="Z4488" t="str">
            <v>MAE1000 - MA Electric Distribution PC</v>
          </cell>
          <cell r="AA4488" t="str">
            <v>NONE</v>
          </cell>
          <cell r="AB4488" t="str">
            <v>MASS PLANT - MA 5310 - MAE1000</v>
          </cell>
          <cell r="AE4488">
            <v>2</v>
          </cell>
          <cell r="AF4488" t="str">
            <v>2</v>
          </cell>
          <cell r="AG4488">
            <v>41213</v>
          </cell>
          <cell r="AH4488">
            <v>15000</v>
          </cell>
          <cell r="AK4488">
            <v>41093</v>
          </cell>
        </row>
        <row r="4489">
          <cell r="A4489" t="str">
            <v>CD00904</v>
          </cell>
          <cell r="B4489">
            <v>5310</v>
          </cell>
          <cell r="C4489" t="str">
            <v>Massachusetts - East</v>
          </cell>
          <cell r="D4489" t="str">
            <v>MA-1857 Dighton 19W73 Line Ext. for</v>
          </cell>
          <cell r="E4489" t="str">
            <v>P_Electric Distribution Line MA</v>
          </cell>
          <cell r="G4489" t="str">
            <v>49</v>
          </cell>
          <cell r="H4489" t="str">
            <v>33</v>
          </cell>
          <cell r="I4489" t="str">
            <v>EASTHAM, ROBERT</v>
          </cell>
          <cell r="J4489" t="str">
            <v>Statutory/Regulatory</v>
          </cell>
          <cell r="K4489" t="str">
            <v>D_Non-REP LINE OTHER</v>
          </cell>
          <cell r="L4489" t="str">
            <v>Distributed Generation</v>
          </cell>
          <cell r="M4489" t="str">
            <v>Specific</v>
          </cell>
          <cell r="O4489" t="str">
            <v>open</v>
          </cell>
          <cell r="P4489">
            <v>18865</v>
          </cell>
          <cell r="Q4489" t="str">
            <v>CD0904</v>
          </cell>
          <cell r="R4489">
            <v>41054</v>
          </cell>
          <cell r="S4489" t="str">
            <v>pwrbtch</v>
          </cell>
          <cell r="U4489" t="str">
            <v>MA-1857 Cabral PV - Dighton 19W73 - extend 3-phase from Sharps Lot Rd ~1550ft down Baker Rd. to P15 converting from the existing 1-phase.</v>
          </cell>
          <cell r="V4489" t="str">
            <v xml:space="preserve">  </v>
          </cell>
          <cell r="W4489" t="str">
            <v xml:space="preserve">  </v>
          </cell>
          <cell r="X4489" t="str">
            <v>Div Ops-NE Electric</v>
          </cell>
          <cell r="Y4489" t="str">
            <v>75005310E</v>
          </cell>
          <cell r="Z4489" t="str">
            <v>MAE1000 - MA Electric Distribution PC</v>
          </cell>
          <cell r="AA4489" t="str">
            <v>NONE</v>
          </cell>
          <cell r="AB4489" t="str">
            <v>MASS PLANT - MA 5310 - MAE1000</v>
          </cell>
          <cell r="AC4489" t="str">
            <v>A0 C0 X0</v>
          </cell>
          <cell r="AE4489">
            <v>2</v>
          </cell>
          <cell r="AF4489" t="str">
            <v>2</v>
          </cell>
          <cell r="AG4489">
            <v>41213</v>
          </cell>
          <cell r="AH4489">
            <v>83756</v>
          </cell>
        </row>
        <row r="4490">
          <cell r="A4490" t="str">
            <v>CD00905</v>
          </cell>
          <cell r="B4490">
            <v>5310</v>
          </cell>
          <cell r="C4490" t="str">
            <v>Massachusetts - East</v>
          </cell>
          <cell r="D4490" t="str">
            <v>DOTR  MHD 605141 Tiffany Street Rte</v>
          </cell>
          <cell r="E4490" t="str">
            <v>P_Electric Distribution Line MA</v>
          </cell>
          <cell r="G4490" t="str">
            <v>49</v>
          </cell>
          <cell r="H4490" t="str">
            <v>14</v>
          </cell>
          <cell r="I4490" t="str">
            <v>CAPOBIANCO, THOMAS</v>
          </cell>
          <cell r="J4490" t="str">
            <v>Statutory/Regulatory</v>
          </cell>
          <cell r="K4490" t="str">
            <v>D_Non-REP LINE OTHER</v>
          </cell>
          <cell r="L4490" t="str">
            <v>Public Requirements</v>
          </cell>
          <cell r="M4490" t="str">
            <v>Specific</v>
          </cell>
          <cell r="O4490" t="str">
            <v>open</v>
          </cell>
          <cell r="P4490">
            <v>18840</v>
          </cell>
          <cell r="Q4490" t="str">
            <v>CD0905</v>
          </cell>
          <cell r="R4490">
            <v>41054</v>
          </cell>
          <cell r="S4490" t="str">
            <v>pwrbtch</v>
          </cell>
          <cell r="U4490" t="str">
            <v>National Grid's scope includes installing and framing 24 National Grid set poles, 1 National Grid set push brace, 15 National Grid set anchors, transfer conductors and equipment and remove 19 poles and 10 anchors and associated equipment in the above refe</v>
          </cell>
          <cell r="V4490" t="str">
            <v>Resanction 15k to 128k Mike Mokey.Document attached details on justification and scope tab</v>
          </cell>
          <cell r="W4490" t="str">
            <v xml:space="preserve">  </v>
          </cell>
          <cell r="X4490" t="str">
            <v>Div Ops-NE Electric</v>
          </cell>
          <cell r="Y4490" t="str">
            <v>75005310E</v>
          </cell>
          <cell r="Z4490" t="str">
            <v>MAE1000 - MA Electric Distribution PC</v>
          </cell>
          <cell r="AA4490" t="str">
            <v>NONE</v>
          </cell>
          <cell r="AB4490" t="str">
            <v>MASS PLANT - MA 5310 - MAE1000</v>
          </cell>
          <cell r="AC4490" t="str">
            <v>A1 C0 X1</v>
          </cell>
          <cell r="AE4490">
            <v>3</v>
          </cell>
          <cell r="AF4490" t="str">
            <v>3</v>
          </cell>
          <cell r="AG4490">
            <v>41487</v>
          </cell>
          <cell r="AH4490">
            <v>128000</v>
          </cell>
        </row>
        <row r="4491">
          <cell r="A4491" t="str">
            <v>CD00907</v>
          </cell>
          <cell r="B4491">
            <v>5310</v>
          </cell>
          <cell r="C4491" t="str">
            <v>Massachusetts - West</v>
          </cell>
          <cell r="D4491" t="str">
            <v>MA-1849 Hanover OffSite Power LLC 1</v>
          </cell>
          <cell r="E4491" t="str">
            <v>P_Electric Distribution Line MA</v>
          </cell>
          <cell r="G4491" t="str">
            <v>49</v>
          </cell>
          <cell r="H4491" t="str">
            <v>33</v>
          </cell>
          <cell r="I4491" t="str">
            <v>EASTHAM, ROBERT</v>
          </cell>
          <cell r="J4491" t="str">
            <v>Statutory/Regulatory</v>
          </cell>
          <cell r="K4491" t="str">
            <v>D_Non-REP LINE OTHER</v>
          </cell>
          <cell r="L4491" t="str">
            <v>Distributed Generation</v>
          </cell>
          <cell r="M4491" t="str">
            <v>Specific</v>
          </cell>
          <cell r="O4491" t="str">
            <v>open</v>
          </cell>
          <cell r="P4491">
            <v>18857</v>
          </cell>
          <cell r="Q4491" t="str">
            <v>CD0907</v>
          </cell>
          <cell r="R4491">
            <v>41059</v>
          </cell>
          <cell r="S4491" t="str">
            <v>pwrbtch</v>
          </cell>
          <cell r="U4491" t="str">
            <v>MA-1849 Hanover OffSite LLC 1MW PV - install Primary Meter pole arrangement, at customer and  field recloser and switched capacitor controls on No. Oxford 406L1</v>
          </cell>
          <cell r="V4491" t="str">
            <v xml:space="preserve">  </v>
          </cell>
          <cell r="W4491" t="str">
            <v xml:space="preserve">  </v>
          </cell>
          <cell r="X4491" t="str">
            <v>Div Ops-NE Electric</v>
          </cell>
          <cell r="Y4491" t="str">
            <v>75005310E</v>
          </cell>
          <cell r="Z4491" t="str">
            <v>MAE1000 - MA Electric Distribution PC</v>
          </cell>
          <cell r="AA4491" t="str">
            <v>NONE</v>
          </cell>
          <cell r="AB4491" t="str">
            <v>MASS PLANT - MA 5310 - MAE1000</v>
          </cell>
          <cell r="AC4491" t="str">
            <v>A1 C0 X0</v>
          </cell>
          <cell r="AE4491">
            <v>2</v>
          </cell>
          <cell r="AF4491" t="str">
            <v>2</v>
          </cell>
          <cell r="AG4491">
            <v>41213</v>
          </cell>
          <cell r="AH4491">
            <v>264000</v>
          </cell>
        </row>
        <row r="4492">
          <cell r="A4492" t="str">
            <v>CD00908</v>
          </cell>
          <cell r="B4492">
            <v>5310</v>
          </cell>
          <cell r="C4492" t="str">
            <v>Massachusetts - West</v>
          </cell>
          <cell r="D4492" t="str">
            <v>NHOS Massachusetts Broadband Fiber</v>
          </cell>
          <cell r="E4492" t="str">
            <v>P_Electric Distribution Line MA</v>
          </cell>
          <cell r="G4492" t="str">
            <v>49</v>
          </cell>
          <cell r="H4492" t="str">
            <v>13</v>
          </cell>
          <cell r="I4492" t="str">
            <v>LOMBARDI, EDWARD</v>
          </cell>
          <cell r="J4492" t="str">
            <v>Statutory/Regulatory</v>
          </cell>
          <cell r="K4492" t="str">
            <v>D_Non-REP LINE OTHER</v>
          </cell>
          <cell r="L4492" t="str">
            <v>3rd Party Attachments</v>
          </cell>
          <cell r="M4492" t="str">
            <v>Specific</v>
          </cell>
          <cell r="O4492" t="str">
            <v>open</v>
          </cell>
          <cell r="P4492">
            <v>18773</v>
          </cell>
          <cell r="Q4492" t="str">
            <v>CD0908</v>
          </cell>
          <cell r="R4492">
            <v>41059</v>
          </cell>
          <cell r="S4492" t="str">
            <v>pwrbtch</v>
          </cell>
          <cell r="U4492" t="str">
            <v>This project is for the engineering and make ready construction involved with the NHOS Broadband Fiber Project in Massachusetts.</v>
          </cell>
          <cell r="V4492" t="str">
            <v xml:space="preserve">  </v>
          </cell>
          <cell r="W4492" t="str">
            <v xml:space="preserve">  </v>
          </cell>
          <cell r="X4492" t="str">
            <v>Div Ops-NE Electric</v>
          </cell>
          <cell r="Y4492" t="str">
            <v>75005310E</v>
          </cell>
          <cell r="Z4492" t="str">
            <v>MAE1000 - MA Electric Distribution PC</v>
          </cell>
          <cell r="AA4492" t="str">
            <v>NONE</v>
          </cell>
          <cell r="AB4492" t="str">
            <v xml:space="preserve">COMPANY 5310 LEVEL ELECT DIST </v>
          </cell>
          <cell r="AC4492" t="str">
            <v>A0 C0 X0</v>
          </cell>
          <cell r="AE4492">
            <v>2</v>
          </cell>
          <cell r="AF4492" t="str">
            <v>2</v>
          </cell>
          <cell r="AG4492">
            <v>41213</v>
          </cell>
          <cell r="AH4492">
            <v>500000</v>
          </cell>
        </row>
        <row r="4493">
          <cell r="A4493" t="str">
            <v>CD00910</v>
          </cell>
          <cell r="B4493">
            <v>5310</v>
          </cell>
          <cell r="C4493" t="str">
            <v>Massachusetts - East</v>
          </cell>
          <cell r="D4493" t="str">
            <v>Northboro-Bifurcate 317W5 to Crane</v>
          </cell>
          <cell r="E4493" t="str">
            <v>P_Electric Distribution Line MA</v>
          </cell>
          <cell r="G4493" t="str">
            <v>30</v>
          </cell>
          <cell r="H4493" t="str">
            <v>13</v>
          </cell>
          <cell r="I4493" t="str">
            <v>MOKEY, MICHAEL</v>
          </cell>
          <cell r="J4493" t="str">
            <v>System Capacity &amp; Performance</v>
          </cell>
          <cell r="K4493" t="str">
            <v>D_Non-REP LINE OTHER</v>
          </cell>
          <cell r="L4493" t="str">
            <v>Load Relief</v>
          </cell>
          <cell r="M4493" t="str">
            <v>Specific</v>
          </cell>
          <cell r="O4493" t="str">
            <v>open</v>
          </cell>
          <cell r="P4493">
            <v>18496</v>
          </cell>
          <cell r="Q4493" t="str">
            <v>CD0910</v>
          </cell>
          <cell r="R4493">
            <v>41059</v>
          </cell>
          <cell r="S4493" t="str">
            <v>pwrbtch</v>
          </cell>
          <cell r="U4493" t="str">
            <v>Bifurcate 317W5 in Northboro Rd Sub, extend new UG cable branch 3470' to Rise on Crane Mdw Rd south of Northboro Rd.</v>
          </cell>
          <cell r="V4493" t="str">
            <v xml:space="preserve">  </v>
          </cell>
          <cell r="W4493" t="str">
            <v xml:space="preserve">  </v>
          </cell>
          <cell r="X4493" t="str">
            <v>Div Ops-NE Electric</v>
          </cell>
          <cell r="Y4493" t="str">
            <v>75005310E</v>
          </cell>
          <cell r="Z4493" t="str">
            <v>MAE1000 - MA Electric Distribution PC</v>
          </cell>
          <cell r="AA4493" t="str">
            <v>NONE</v>
          </cell>
          <cell r="AB4493" t="str">
            <v>MASS PLANT - MA 5310 - MAE1000</v>
          </cell>
          <cell r="AC4493" t="str">
            <v>A2 C0 X0</v>
          </cell>
          <cell r="AE4493">
            <v>3</v>
          </cell>
          <cell r="AF4493" t="str">
            <v>3</v>
          </cell>
          <cell r="AG4493">
            <v>41213</v>
          </cell>
          <cell r="AH4493">
            <v>476660</v>
          </cell>
        </row>
        <row r="4494">
          <cell r="A4494" t="str">
            <v>CD00912</v>
          </cell>
          <cell r="B4494">
            <v>5310</v>
          </cell>
          <cell r="C4494" t="str">
            <v>Massachusetts - West</v>
          </cell>
          <cell r="D4494" t="str">
            <v>EMS Add-Franklin 341</v>
          </cell>
          <cell r="E4494" t="str">
            <v>P_Electric Distribution Sub MA</v>
          </cell>
          <cell r="G4494" t="str">
            <v>34</v>
          </cell>
          <cell r="H4494" t="str">
            <v>15</v>
          </cell>
          <cell r="I4494" t="str">
            <v>PICKARD, STEVEN</v>
          </cell>
          <cell r="J4494" t="str">
            <v>System Capacity &amp; Performance</v>
          </cell>
          <cell r="K4494" t="str">
            <v>D_REP-EMS Expansion</v>
          </cell>
          <cell r="L4494" t="str">
            <v>Reliability - Dist</v>
          </cell>
          <cell r="M4494" t="str">
            <v>Specific</v>
          </cell>
          <cell r="N4494" t="str">
            <v>EMS Expansion</v>
          </cell>
          <cell r="O4494" t="str">
            <v>open</v>
          </cell>
          <cell r="P4494">
            <v>12810</v>
          </cell>
          <cell r="Q4494" t="str">
            <v>CD0912</v>
          </cell>
          <cell r="R4494">
            <v>41059</v>
          </cell>
          <cell r="S4494" t="str">
            <v>pwrbtch</v>
          </cell>
          <cell r="U4494" t="str">
            <v>As part of the RTU program to Install/expand RTU at the Franklin Sub 341 to gain status and control of existing assets at the substation.</v>
          </cell>
          <cell r="V4494" t="str">
            <v xml:space="preserve">  </v>
          </cell>
          <cell r="W4494" t="str">
            <v xml:space="preserve">  </v>
          </cell>
          <cell r="X4494" t="str">
            <v>Div Ops-NE Electric</v>
          </cell>
          <cell r="Y4494" t="str">
            <v>75005310E</v>
          </cell>
          <cell r="Z4494" t="str">
            <v>MAE1000 - MA Electric Distribution PC</v>
          </cell>
          <cell r="AA4494" t="str">
            <v>NONE</v>
          </cell>
          <cell r="AB4494" t="str">
            <v>SUB #341 FRANKLIN - PECK STREET, FR</v>
          </cell>
          <cell r="AC4494" t="str">
            <v>A1 C0 X0</v>
          </cell>
          <cell r="AE4494">
            <v>5</v>
          </cell>
          <cell r="AF4494" t="str">
            <v>5</v>
          </cell>
          <cell r="AG4494">
            <v>41667</v>
          </cell>
          <cell r="AH4494">
            <v>330195</v>
          </cell>
        </row>
        <row r="4495">
          <cell r="A4495" t="str">
            <v>CD00920</v>
          </cell>
          <cell r="B4495">
            <v>5310</v>
          </cell>
          <cell r="C4495" t="str">
            <v>Massachusetts - West</v>
          </cell>
          <cell r="D4495" t="str">
            <v>Erving 705W3 Arch St. SD Conversion</v>
          </cell>
          <cell r="E4495" t="str">
            <v>P_Electric Distribution Line MA</v>
          </cell>
          <cell r="G4495" t="str">
            <v>24</v>
          </cell>
          <cell r="H4495" t="str">
            <v>19</v>
          </cell>
          <cell r="I4495" t="str">
            <v>MOKEY, MICHAEL</v>
          </cell>
          <cell r="J4495" t="str">
            <v>System Capacity &amp; Performance</v>
          </cell>
          <cell r="K4495" t="str">
            <v>D_Non-REP LINE OTHER</v>
          </cell>
          <cell r="L4495" t="str">
            <v>Load Relief</v>
          </cell>
          <cell r="M4495" t="str">
            <v>Specific</v>
          </cell>
          <cell r="O4495" t="str">
            <v>open</v>
          </cell>
          <cell r="P4495">
            <v>18695</v>
          </cell>
          <cell r="Q4495" t="str">
            <v>CD0920</v>
          </cell>
          <cell r="R4495">
            <v>41060</v>
          </cell>
          <cell r="S4495" t="str">
            <v>pwrbtch</v>
          </cell>
          <cell r="U4495" t="str">
            <v>Convert the Arch St., Erving Step Down out to Mohawk Trail.</v>
          </cell>
          <cell r="V4495" t="str">
            <v xml:space="preserve">  </v>
          </cell>
          <cell r="W4495" t="str">
            <v xml:space="preserve">  </v>
          </cell>
          <cell r="X4495" t="str">
            <v>Div Ops-NE Electric</v>
          </cell>
          <cell r="Y4495" t="str">
            <v>75005310E</v>
          </cell>
          <cell r="Z4495" t="str">
            <v>MAE1000 - MA Electric Distribution PC</v>
          </cell>
          <cell r="AA4495" t="str">
            <v>NONE</v>
          </cell>
          <cell r="AB4495" t="str">
            <v>MASS PLANT - MA 5310 - MAE1000</v>
          </cell>
          <cell r="AC4495" t="str">
            <v>A2 C0 X0</v>
          </cell>
          <cell r="AE4495">
            <v>2</v>
          </cell>
          <cell r="AF4495" t="str">
            <v>2</v>
          </cell>
          <cell r="AG4495">
            <v>41213</v>
          </cell>
          <cell r="AH4495">
            <v>591900</v>
          </cell>
        </row>
        <row r="4496">
          <cell r="A4496" t="str">
            <v>CD00927</v>
          </cell>
          <cell r="B4496">
            <v>5310</v>
          </cell>
          <cell r="C4496" t="str">
            <v>Massachusetts - East</v>
          </cell>
          <cell r="D4496" t="str">
            <v>Partners Health Group SFS</v>
          </cell>
          <cell r="E4496" t="str">
            <v>P_Electric Distribution Line MA</v>
          </cell>
          <cell r="G4496" t="str">
            <v>49</v>
          </cell>
          <cell r="H4496" t="str">
            <v>11</v>
          </cell>
          <cell r="I4496" t="str">
            <v>PATTERSON, JAMES</v>
          </cell>
          <cell r="J4496" t="str">
            <v>Statutory/Regulatory</v>
          </cell>
          <cell r="K4496" t="str">
            <v>D_Non-REP LINE OTHER</v>
          </cell>
          <cell r="L4496" t="str">
            <v>Public Requirements</v>
          </cell>
          <cell r="M4496" t="str">
            <v>Specific</v>
          </cell>
          <cell r="O4496" t="str">
            <v>open</v>
          </cell>
          <cell r="P4496">
            <v>18880</v>
          </cell>
          <cell r="Q4496" t="str">
            <v>CD0927</v>
          </cell>
          <cell r="R4496">
            <v>41065</v>
          </cell>
          <cell r="S4496" t="str">
            <v>pwrbtch</v>
          </cell>
          <cell r="U4496" t="str">
            <v>Engineering &amp; Design  money for Partners Health Group SFS study.  Customer at 435 Forest St, Marlborough requesting additional 3MW with SFS within 5 years, and a total of 6MW within 15 years.</v>
          </cell>
          <cell r="V4496" t="str">
            <v xml:space="preserve">  </v>
          </cell>
          <cell r="W4496" t="str">
            <v xml:space="preserve">  </v>
          </cell>
          <cell r="X4496" t="str">
            <v>Div Ops-NE Electric</v>
          </cell>
          <cell r="Y4496" t="str">
            <v>75005310E</v>
          </cell>
          <cell r="Z4496" t="str">
            <v>MAE1000 - MA Electric Distribution PC</v>
          </cell>
          <cell r="AA4496" t="str">
            <v>NONE</v>
          </cell>
          <cell r="AB4496" t="str">
            <v>MASS PLANT - MA 5310 - MAE1000</v>
          </cell>
          <cell r="AC4496" t="str">
            <v>A0 C0 X1</v>
          </cell>
          <cell r="AE4496">
            <v>2</v>
          </cell>
          <cell r="AF4496" t="str">
            <v>2</v>
          </cell>
          <cell r="AG4496">
            <v>41213</v>
          </cell>
          <cell r="AH4496">
            <v>13750</v>
          </cell>
        </row>
        <row r="4497">
          <cell r="A4497" t="str">
            <v>CD00929</v>
          </cell>
          <cell r="B4497">
            <v>5310</v>
          </cell>
          <cell r="C4497" t="str">
            <v>Massachusetts - East</v>
          </cell>
          <cell r="D4497" t="str">
            <v>DOT MHD# 064988 - Rte 140 &amp; Main St</v>
          </cell>
          <cell r="E4497" t="str">
            <v>P_Electric Distribution Line MA</v>
          </cell>
          <cell r="G4497" t="str">
            <v>49</v>
          </cell>
          <cell r="H4497" t="str">
            <v>14</v>
          </cell>
          <cell r="I4497" t="str">
            <v>MOKEY, MICHAEL</v>
          </cell>
          <cell r="J4497" t="str">
            <v>Statutory/Regulatory</v>
          </cell>
          <cell r="K4497" t="str">
            <v>D_Non-REP LINE OTHER</v>
          </cell>
          <cell r="L4497" t="str">
            <v>Public Requirements</v>
          </cell>
          <cell r="M4497" t="str">
            <v>Specific</v>
          </cell>
          <cell r="O4497" t="str">
            <v>open</v>
          </cell>
          <cell r="P4497">
            <v>18889</v>
          </cell>
          <cell r="Q4497" t="str">
            <v>CD0929</v>
          </cell>
          <cell r="R4497">
            <v>41065</v>
          </cell>
          <cell r="S4497" t="str">
            <v>pwrbtch</v>
          </cell>
          <cell r="U4497" t="str">
            <v>Pre-Eng for DOT work</v>
          </cell>
          <cell r="V4497" t="str">
            <v xml:space="preserve">  </v>
          </cell>
          <cell r="W4497" t="str">
            <v xml:space="preserve">  </v>
          </cell>
          <cell r="X4497" t="str">
            <v>Div Ops-NE Electric</v>
          </cell>
          <cell r="Y4497" t="str">
            <v>75005310E</v>
          </cell>
          <cell r="Z4497" t="str">
            <v>MAE1000 - MA Electric Distribution PC</v>
          </cell>
          <cell r="AA4497" t="str">
            <v>NONE</v>
          </cell>
          <cell r="AB4497" t="str">
            <v>MASS PLANT - MA 5310 - MAE1000</v>
          </cell>
          <cell r="AC4497" t="str">
            <v>A1 C0 X0</v>
          </cell>
          <cell r="AE4497">
            <v>2</v>
          </cell>
          <cell r="AF4497" t="str">
            <v>2</v>
          </cell>
          <cell r="AG4497">
            <v>41213</v>
          </cell>
          <cell r="AH4497">
            <v>13750</v>
          </cell>
        </row>
        <row r="4498">
          <cell r="A4498" t="str">
            <v>CD00931</v>
          </cell>
          <cell r="B4498">
            <v>5310</v>
          </cell>
          <cell r="C4498" t="str">
            <v>Massachusetts - West</v>
          </cell>
          <cell r="D4498" t="str">
            <v>DOT MHD# 606298 - Dascomb Rd/ East</v>
          </cell>
          <cell r="E4498" t="str">
            <v>P_Electric Distribution Line MA</v>
          </cell>
          <cell r="G4498" t="str">
            <v>49</v>
          </cell>
          <cell r="H4498" t="str">
            <v>14</v>
          </cell>
          <cell r="I4498" t="str">
            <v>KERN, WILLIAM</v>
          </cell>
          <cell r="J4498" t="str">
            <v>Statutory/Regulatory</v>
          </cell>
          <cell r="K4498" t="str">
            <v>D_Non-REP LINE OTHER</v>
          </cell>
          <cell r="L4498" t="str">
            <v>Public Requirements</v>
          </cell>
          <cell r="M4498" t="str">
            <v>Specific</v>
          </cell>
          <cell r="O4498" t="str">
            <v>open</v>
          </cell>
          <cell r="P4498">
            <v>18890</v>
          </cell>
          <cell r="Q4498" t="str">
            <v>CD0931</v>
          </cell>
          <cell r="R4498">
            <v>41065</v>
          </cell>
          <cell r="S4498" t="str">
            <v>pwrbtch</v>
          </cell>
          <cell r="U4498" t="str">
            <v>Pre-Eng for DOT work</v>
          </cell>
          <cell r="V4498" t="str">
            <v xml:space="preserve">  </v>
          </cell>
          <cell r="W4498" t="str">
            <v xml:space="preserve">  </v>
          </cell>
          <cell r="X4498" t="str">
            <v>Div Ops-NE Electric</v>
          </cell>
          <cell r="Y4498" t="str">
            <v>75005310E</v>
          </cell>
          <cell r="Z4498" t="str">
            <v>MAE1000 - MA Electric Distribution PC</v>
          </cell>
          <cell r="AA4498" t="str">
            <v>NONE</v>
          </cell>
          <cell r="AB4498" t="str">
            <v>MASS PLANT - MA 5310 - MAE1000</v>
          </cell>
          <cell r="AC4498" t="str">
            <v>A2 C0 X0</v>
          </cell>
          <cell r="AE4498">
            <v>2</v>
          </cell>
          <cell r="AF4498" t="str">
            <v>2</v>
          </cell>
          <cell r="AG4498">
            <v>41213</v>
          </cell>
          <cell r="AH4498">
            <v>13750</v>
          </cell>
        </row>
        <row r="4499">
          <cell r="A4499" t="str">
            <v>CD00933</v>
          </cell>
          <cell r="B4499">
            <v>5310</v>
          </cell>
          <cell r="C4499" t="str">
            <v>Massachusetts - West</v>
          </cell>
          <cell r="D4499" t="str">
            <v>Regulator controls E Winchendon sub</v>
          </cell>
          <cell r="E4499" t="str">
            <v>P_Electric Distribution Sub MA</v>
          </cell>
          <cell r="G4499" t="str">
            <v>49</v>
          </cell>
          <cell r="H4499" t="str">
            <v>16</v>
          </cell>
          <cell r="I4499" t="str">
            <v>CLEARY, JAMES</v>
          </cell>
          <cell r="J4499" t="str">
            <v>Statutory/Regulatory</v>
          </cell>
          <cell r="K4499" t="str">
            <v>D_Non-REP SUB OTHER</v>
          </cell>
          <cell r="L4499" t="str">
            <v>Distributed Generation</v>
          </cell>
          <cell r="M4499" t="str">
            <v>Specific</v>
          </cell>
          <cell r="O4499" t="str">
            <v>open</v>
          </cell>
          <cell r="P4499">
            <v>18595</v>
          </cell>
          <cell r="Q4499" t="str">
            <v>CD0933</v>
          </cell>
          <cell r="R4499">
            <v>41065</v>
          </cell>
          <cell r="S4499" t="str">
            <v>pwrbtch</v>
          </cell>
          <cell r="U4499" t="str">
            <v>change regulator controls on the 612W1 and 612W3 feeders to accomodate reverse power flows</v>
          </cell>
          <cell r="V4499" t="str">
            <v xml:space="preserve">  </v>
          </cell>
          <cell r="W4499" t="str">
            <v xml:space="preserve">  </v>
          </cell>
          <cell r="X4499" t="str">
            <v>Div Ops-NE Electric</v>
          </cell>
          <cell r="Y4499" t="str">
            <v>75005310E</v>
          </cell>
          <cell r="Z4499" t="str">
            <v>MAE1000 - MA Electric Distribution PC</v>
          </cell>
          <cell r="AA4499" t="str">
            <v>NONE</v>
          </cell>
          <cell r="AB4499" t="str">
            <v>SUB #612 EAST WINCHENDON, WINCHENDO</v>
          </cell>
          <cell r="AC4499" t="str">
            <v>A1 C0 X0</v>
          </cell>
          <cell r="AE4499">
            <v>2</v>
          </cell>
          <cell r="AF4499" t="str">
            <v>2</v>
          </cell>
          <cell r="AG4499">
            <v>41213</v>
          </cell>
          <cell r="AH4499">
            <v>55000</v>
          </cell>
        </row>
        <row r="4500">
          <cell r="A4500" t="str">
            <v>CD00936</v>
          </cell>
          <cell r="B4500">
            <v>5310</v>
          </cell>
          <cell r="C4500" t="str">
            <v>Massachusetts - East</v>
          </cell>
          <cell r="D4500" t="str">
            <v>DOT MHD#606493 Sutton St, Northboro</v>
          </cell>
          <cell r="E4500" t="str">
            <v>P_Electric Distribution Line MA</v>
          </cell>
          <cell r="G4500" t="str">
            <v>49</v>
          </cell>
          <cell r="H4500" t="str">
            <v>13</v>
          </cell>
          <cell r="I4500" t="str">
            <v>MOKEY, MICHAEL</v>
          </cell>
          <cell r="J4500" t="str">
            <v>Statutory/Regulatory</v>
          </cell>
          <cell r="K4500" t="str">
            <v>D_Non-REP LINE OTHER</v>
          </cell>
          <cell r="L4500" t="str">
            <v>Public Requirements</v>
          </cell>
          <cell r="M4500" t="str">
            <v>Specific</v>
          </cell>
          <cell r="O4500" t="str">
            <v>open</v>
          </cell>
          <cell r="P4500">
            <v>19034</v>
          </cell>
          <cell r="Q4500" t="str">
            <v>CD0936</v>
          </cell>
          <cell r="R4500">
            <v>41066</v>
          </cell>
          <cell r="S4500" t="str">
            <v>pwrbtch</v>
          </cell>
          <cell r="U4500" t="str">
            <v xml:space="preserve">The current National Grid scope includes the replacement and relocation of NGRID assets along Sutton St, Northbridge MA.  The scope includes relocation all required overhead conductor, poles, equipment, and services belonging to National Grid.    </v>
          </cell>
          <cell r="V4500" t="str">
            <v>Resanction 13,750 to 485k Mike Mokey. Document attached details on justification and scope tab</v>
          </cell>
          <cell r="W4500" t="str">
            <v xml:space="preserve">  </v>
          </cell>
          <cell r="X4500" t="str">
            <v>Div Ops-NE Electric</v>
          </cell>
          <cell r="Y4500" t="str">
            <v>75005310E</v>
          </cell>
          <cell r="Z4500" t="str">
            <v>MAE1000 - MA Electric Distribution PC</v>
          </cell>
          <cell r="AA4500" t="str">
            <v>NONE</v>
          </cell>
          <cell r="AB4500" t="str">
            <v>MASS PLANT - MA 5310 - MAE1000</v>
          </cell>
          <cell r="AC4500" t="str">
            <v>A1 C0 X0</v>
          </cell>
          <cell r="AE4500">
            <v>4</v>
          </cell>
          <cell r="AF4500" t="str">
            <v>4</v>
          </cell>
          <cell r="AG4500">
            <v>41487</v>
          </cell>
          <cell r="AH4500">
            <v>485000</v>
          </cell>
        </row>
        <row r="4501">
          <cell r="A4501" t="str">
            <v>CD00938</v>
          </cell>
          <cell r="B4501">
            <v>5310</v>
          </cell>
          <cell r="C4501" t="str">
            <v>Massachusetts - West</v>
          </cell>
          <cell r="D4501" t="str">
            <v>Water St 31L9 Temp Feeder</v>
          </cell>
          <cell r="E4501" t="str">
            <v>P_Electric Distribution Line MA</v>
          </cell>
          <cell r="G4501" t="str">
            <v>36</v>
          </cell>
          <cell r="H4501" t="str">
            <v>20</v>
          </cell>
          <cell r="I4501" t="str">
            <v>PATTERSON, JAMES</v>
          </cell>
          <cell r="J4501" t="str">
            <v>System Capacity &amp; Performance</v>
          </cell>
          <cell r="K4501" t="str">
            <v>D_Non-REP LINE OTHER</v>
          </cell>
          <cell r="L4501" t="str">
            <v>Reliability - Dist</v>
          </cell>
          <cell r="M4501" t="str">
            <v>Specific</v>
          </cell>
          <cell r="O4501" t="str">
            <v>open</v>
          </cell>
          <cell r="P4501">
            <v>18887</v>
          </cell>
          <cell r="Q4501" t="str">
            <v>CD0938</v>
          </cell>
          <cell r="R4501">
            <v>41067</v>
          </cell>
          <cell r="S4501" t="str">
            <v>pwrbtch</v>
          </cell>
          <cell r="U4501" t="str">
            <v>This project funds installation of the distribution portion of temp feeder 31L9 at Water St #31 station in Haverhill, MA.  A 5 MVA mobile sub transformer will be installed initially and then replaced by a 9.375MVA spare transformer at</v>
          </cell>
          <cell r="V4501" t="str">
            <v xml:space="preserve">  </v>
          </cell>
          <cell r="W4501" t="str">
            <v xml:space="preserve">  </v>
          </cell>
          <cell r="X4501" t="str">
            <v>Div Ops-NE Electric</v>
          </cell>
          <cell r="Y4501" t="str">
            <v>75005310E</v>
          </cell>
          <cell r="Z4501" t="str">
            <v>MAE1000 - MA Electric Distribution PC</v>
          </cell>
          <cell r="AA4501" t="str">
            <v>NONE</v>
          </cell>
          <cell r="AB4501" t="str">
            <v>SUB #31 WATER STREET, HAVERHILL</v>
          </cell>
          <cell r="AC4501" t="str">
            <v>A1 C1 X0</v>
          </cell>
          <cell r="AE4501">
            <v>2</v>
          </cell>
          <cell r="AF4501" t="str">
            <v>2</v>
          </cell>
          <cell r="AG4501">
            <v>41213</v>
          </cell>
          <cell r="AH4501">
            <v>391663</v>
          </cell>
        </row>
        <row r="4502">
          <cell r="A4502" t="str">
            <v>CD00939</v>
          </cell>
          <cell r="B4502">
            <v>5310</v>
          </cell>
          <cell r="C4502" t="str">
            <v>Massachusetts - East</v>
          </cell>
          <cell r="D4502" t="str">
            <v>Water St 31L9 Temp Mobile</v>
          </cell>
          <cell r="E4502" t="str">
            <v>P_Electric Distribution Sub MA</v>
          </cell>
          <cell r="G4502" t="str">
            <v>36</v>
          </cell>
          <cell r="H4502" t="str">
            <v>20</v>
          </cell>
          <cell r="I4502" t="str">
            <v>AMBROSE, RONALD M</v>
          </cell>
          <cell r="J4502" t="str">
            <v>System Capacity &amp; Performance</v>
          </cell>
          <cell r="K4502" t="str">
            <v>D_Non-REP LINE OTHER</v>
          </cell>
          <cell r="L4502" t="str">
            <v>Reliability - Dist</v>
          </cell>
          <cell r="M4502" t="str">
            <v>Specific</v>
          </cell>
          <cell r="O4502" t="str">
            <v>open</v>
          </cell>
          <cell r="P4502">
            <v>18852</v>
          </cell>
          <cell r="Q4502" t="str">
            <v>CD0939</v>
          </cell>
          <cell r="R4502">
            <v>41067</v>
          </cell>
          <cell r="S4502" t="str">
            <v>pwrbtch</v>
          </cell>
          <cell r="U4502" t="str">
            <v>This project funds the installation of a 5 MVA 23/13.2kV mobile sub and associated equipment at Water St #31 station in Haverhill, MA on a temporary basis to supply temporary feeder 31L9.  The mobile sub is expected to be in service f</v>
          </cell>
          <cell r="V4502" t="str">
            <v xml:space="preserve">  </v>
          </cell>
          <cell r="W4502" t="str">
            <v xml:space="preserve">  </v>
          </cell>
          <cell r="X4502" t="str">
            <v>Div Ops-NE Electric</v>
          </cell>
          <cell r="Y4502" t="str">
            <v>75005310E</v>
          </cell>
          <cell r="Z4502" t="str">
            <v>MAE1000 - MA Electric Distribution PC</v>
          </cell>
          <cell r="AA4502" t="str">
            <v>NONE</v>
          </cell>
          <cell r="AB4502" t="str">
            <v>SUB #31 WATER STREET, HAVERHILL</v>
          </cell>
          <cell r="AC4502" t="str">
            <v>A1 C0 X0</v>
          </cell>
          <cell r="AE4502">
            <v>2</v>
          </cell>
          <cell r="AF4502" t="str">
            <v>2</v>
          </cell>
          <cell r="AG4502">
            <v>41213</v>
          </cell>
          <cell r="AH4502">
            <v>89576</v>
          </cell>
        </row>
        <row r="4503">
          <cell r="A4503" t="str">
            <v>CD00948</v>
          </cell>
          <cell r="B4503">
            <v>5310</v>
          </cell>
          <cell r="C4503" t="str">
            <v>Massachusetts - East</v>
          </cell>
          <cell r="D4503" t="str">
            <v>Marlboro Campus SFS Study</v>
          </cell>
          <cell r="E4503" t="str">
            <v>P_Electric Distribution Line MA</v>
          </cell>
          <cell r="G4503" t="str">
            <v>49</v>
          </cell>
          <cell r="H4503" t="str">
            <v>20</v>
          </cell>
          <cell r="I4503" t="str">
            <v>DUFFY JR., JOHN</v>
          </cell>
          <cell r="J4503" t="str">
            <v>Statutory/Regulatory</v>
          </cell>
          <cell r="K4503" t="str">
            <v>D_Non-REP LINE OTHER</v>
          </cell>
          <cell r="L4503" t="str">
            <v>New Business - Commercial</v>
          </cell>
          <cell r="M4503" t="str">
            <v>Specific</v>
          </cell>
          <cell r="O4503" t="str">
            <v>Closed</v>
          </cell>
          <cell r="P4503">
            <v>19058</v>
          </cell>
          <cell r="Q4503" t="str">
            <v>CD0948</v>
          </cell>
          <cell r="R4503">
            <v>41076</v>
          </cell>
          <cell r="S4503" t="str">
            <v>pwrbtch</v>
          </cell>
          <cell r="U4503" t="str">
            <v>Engineering study to review request for SFS, second feeder service, for the Marlboro Campus facility at 3 3Com Dr in Marlboro.</v>
          </cell>
          <cell r="V4503" t="str">
            <v xml:space="preserve">  </v>
          </cell>
          <cell r="W4503" t="str">
            <v>Customer study for SFS at Campus 3 Com Dr in Marlboro</v>
          </cell>
          <cell r="X4503" t="str">
            <v>Div Ops-NE Electric</v>
          </cell>
          <cell r="Y4503" t="str">
            <v>75005310E</v>
          </cell>
          <cell r="Z4503" t="str">
            <v>MAE1000 - MA Electric Distribution PC</v>
          </cell>
          <cell r="AA4503" t="str">
            <v>NONE</v>
          </cell>
          <cell r="AB4503" t="str">
            <v>MASS PLANT - MA 5310 - MAE1000</v>
          </cell>
          <cell r="AE4503">
            <v>2</v>
          </cell>
          <cell r="AF4503" t="str">
            <v>2</v>
          </cell>
          <cell r="AG4503">
            <v>41213</v>
          </cell>
          <cell r="AH4503">
            <v>15000</v>
          </cell>
          <cell r="AI4503">
            <v>1</v>
          </cell>
          <cell r="AJ4503">
            <v>1</v>
          </cell>
          <cell r="AK4503">
            <v>1</v>
          </cell>
          <cell r="AL4503">
            <v>0</v>
          </cell>
          <cell r="AM4503">
            <v>1</v>
          </cell>
          <cell r="AN4503">
            <v>1</v>
          </cell>
        </row>
        <row r="4504">
          <cell r="A4504" t="str">
            <v>CD00952</v>
          </cell>
          <cell r="B4504">
            <v>5310</v>
          </cell>
          <cell r="C4504" t="str">
            <v>Distribution - NE North</v>
          </cell>
          <cell r="D4504" t="str">
            <v>DOT #604234 Rte 12 &amp; Rte 20, Auburn</v>
          </cell>
          <cell r="E4504" t="str">
            <v>P_Electric Distribution Line MA</v>
          </cell>
          <cell r="G4504" t="str">
            <v>49</v>
          </cell>
          <cell r="H4504" t="str">
            <v>14</v>
          </cell>
          <cell r="I4504" t="str">
            <v>WYMAN, ANNE</v>
          </cell>
          <cell r="J4504" t="str">
            <v>Statutory/Regulatory</v>
          </cell>
          <cell r="K4504" t="str">
            <v>D_Non-REP LINE OTHER</v>
          </cell>
          <cell r="L4504" t="str">
            <v>Public Requirements</v>
          </cell>
          <cell r="M4504" t="str">
            <v>Specific</v>
          </cell>
          <cell r="O4504" t="str">
            <v>open</v>
          </cell>
          <cell r="P4504">
            <v>19118</v>
          </cell>
          <cell r="Q4504" t="str">
            <v>CD0952</v>
          </cell>
          <cell r="R4504">
            <v>41076</v>
          </cell>
          <cell r="S4504" t="str">
            <v>pwrbtch</v>
          </cell>
          <cell r="U4504" t="str">
            <v>DOT Pre-Eng</v>
          </cell>
          <cell r="V4504" t="str">
            <v>Re-Sanction from $15K to $75,000 12/7/12. See Justification Tab for details. Document attached Will Kern.  Original re-sanction did not update DoA in PP this revision is to update DoA in PP_x000D_
_x000D_
Re-Sanction from $75k to $710K email sent by Julie Spaziano. D</v>
          </cell>
          <cell r="W4504" t="str">
            <v xml:space="preserve">  </v>
          </cell>
          <cell r="X4504" t="str">
            <v>Div Ops-NE Electric</v>
          </cell>
          <cell r="Y4504" t="str">
            <v>75005310E</v>
          </cell>
          <cell r="Z4504" t="str">
            <v>MAE1000 - MA Electric Distribution PC</v>
          </cell>
          <cell r="AA4504" t="str">
            <v>NONE</v>
          </cell>
          <cell r="AB4504" t="str">
            <v>MASS PLANT - MA 5310 - MAE1000</v>
          </cell>
          <cell r="AC4504" t="str">
            <v>A3 C0 X0</v>
          </cell>
          <cell r="AE4504">
            <v>5</v>
          </cell>
          <cell r="AF4504" t="str">
            <v>5</v>
          </cell>
          <cell r="AG4504">
            <v>41676</v>
          </cell>
          <cell r="AH4504">
            <v>710000</v>
          </cell>
        </row>
        <row r="4505">
          <cell r="A4505" t="str">
            <v>CD00962</v>
          </cell>
          <cell r="B4505">
            <v>5310</v>
          </cell>
          <cell r="C4505" t="str">
            <v>Distribution - NE North</v>
          </cell>
          <cell r="D4505" t="str">
            <v>Rena St. 10J383 Load Relief</v>
          </cell>
          <cell r="E4505" t="str">
            <v>P_Electric Distribution Line MA</v>
          </cell>
          <cell r="G4505" t="str">
            <v>30</v>
          </cell>
          <cell r="H4505" t="str">
            <v>17</v>
          </cell>
          <cell r="I4505" t="str">
            <v>DUNNELLS, MATTHEW</v>
          </cell>
          <cell r="J4505" t="str">
            <v>System Capacity &amp; Performance</v>
          </cell>
          <cell r="K4505" t="str">
            <v>D_Non-REP HUF</v>
          </cell>
          <cell r="L4505" t="str">
            <v>Load Relief</v>
          </cell>
          <cell r="M4505" t="str">
            <v>Specific</v>
          </cell>
          <cell r="O4505" t="str">
            <v>open</v>
          </cell>
          <cell r="P4505">
            <v>18252</v>
          </cell>
          <cell r="Q4505" t="str">
            <v>CD0962</v>
          </cell>
          <cell r="R4505">
            <v>41083</v>
          </cell>
          <cell r="S4505" t="str">
            <v>pwrbtch</v>
          </cell>
          <cell r="U4505" t="str">
            <v>Reconduct approximately 1710 feet of 350 Cu P+L and 300 feet of 350 Cu XLP along Belmont St and Plantation St. respectively.</v>
          </cell>
          <cell r="V4505" t="str">
            <v xml:space="preserve">  </v>
          </cell>
          <cell r="W4505" t="str">
            <v xml:space="preserve">  </v>
          </cell>
          <cell r="X4505" t="str">
            <v>Div Ops-NE Electric</v>
          </cell>
          <cell r="Y4505" t="str">
            <v>75005310E</v>
          </cell>
          <cell r="Z4505" t="str">
            <v>MAE1000 - MA Electric Distribution PC</v>
          </cell>
          <cell r="AA4505" t="str">
            <v>NONE</v>
          </cell>
          <cell r="AB4505" t="str">
            <v>SUB #10 RENA ST, WORCESTER</v>
          </cell>
          <cell r="AC4505" t="str">
            <v>A3 C0 X0</v>
          </cell>
          <cell r="AE4505">
            <v>2</v>
          </cell>
          <cell r="AF4505" t="str">
            <v>2</v>
          </cell>
          <cell r="AG4505">
            <v>41213</v>
          </cell>
          <cell r="AH4505">
            <v>207241</v>
          </cell>
        </row>
        <row r="4506">
          <cell r="A4506" t="str">
            <v>CD00965</v>
          </cell>
          <cell r="B4506">
            <v>5310</v>
          </cell>
          <cell r="C4506" t="str">
            <v>Massachusetts - East</v>
          </cell>
          <cell r="D4506" t="str">
            <v>WRTA - Foster St, Worcester</v>
          </cell>
          <cell r="E4506" t="str">
            <v>P_Electric Distribution Line MA</v>
          </cell>
          <cell r="G4506" t="str">
            <v>49</v>
          </cell>
          <cell r="H4506" t="str">
            <v>16</v>
          </cell>
          <cell r="I4506" t="str">
            <v>MOKEY, MICHAEL</v>
          </cell>
          <cell r="J4506" t="str">
            <v>Statutory/Regulatory</v>
          </cell>
          <cell r="K4506" t="str">
            <v>D_Non-REP LINE OTHER</v>
          </cell>
          <cell r="L4506" t="str">
            <v>New Business - Commercial</v>
          </cell>
          <cell r="M4506" t="str">
            <v>Specific</v>
          </cell>
          <cell r="O4506" t="str">
            <v>open</v>
          </cell>
          <cell r="P4506">
            <v>19152</v>
          </cell>
          <cell r="Q4506" t="str">
            <v>CD0965</v>
          </cell>
          <cell r="R4506">
            <v>41083</v>
          </cell>
          <cell r="S4506" t="str">
            <v>pwrbtch</v>
          </cell>
          <cell r="U4506" t="str">
            <v>The Worcester Regional Transit Authority has requested a new 3000A 120/208 service for a bus charging station.</v>
          </cell>
          <cell r="V4506" t="str">
            <v xml:space="preserve">Re-Sanction from $13,750 to $500K from Julie Spaziano. Document attached. Details on the justification and scope tab. </v>
          </cell>
          <cell r="W4506" t="str">
            <v xml:space="preserve">  </v>
          </cell>
          <cell r="X4506" t="str">
            <v>Div Ops-NE Electric</v>
          </cell>
          <cell r="Y4506" t="str">
            <v>75005310E</v>
          </cell>
          <cell r="Z4506" t="str">
            <v>MAE1000 - MA Electric Distribution PC</v>
          </cell>
          <cell r="AA4506" t="str">
            <v>NONE</v>
          </cell>
          <cell r="AB4506" t="str">
            <v>MASS PLANT - MA 5310 - MAE1000</v>
          </cell>
          <cell r="AC4506" t="str">
            <v>A0 C1 X1</v>
          </cell>
          <cell r="AE4506">
            <v>3</v>
          </cell>
          <cell r="AF4506" t="str">
            <v>3</v>
          </cell>
          <cell r="AG4506">
            <v>41487</v>
          </cell>
          <cell r="AH4506">
            <v>500000</v>
          </cell>
        </row>
        <row r="4507">
          <cell r="A4507" t="str">
            <v>CD00968</v>
          </cell>
          <cell r="B4507">
            <v>5310</v>
          </cell>
          <cell r="C4507" t="str">
            <v>Massachusetts - East</v>
          </cell>
          <cell r="D4507" t="str">
            <v>DOT - MHD# 604697 - Farm Road, Marl</v>
          </cell>
          <cell r="E4507" t="str">
            <v>P_Electric Distribution Line MA</v>
          </cell>
          <cell r="G4507" t="str">
            <v>49</v>
          </cell>
          <cell r="H4507" t="str">
            <v>14</v>
          </cell>
          <cell r="I4507" t="str">
            <v>MOKEY, MICHAEL</v>
          </cell>
          <cell r="J4507" t="str">
            <v>Statutory/Regulatory</v>
          </cell>
          <cell r="K4507" t="str">
            <v>D_Non-REP LINE OTHER</v>
          </cell>
          <cell r="L4507" t="str">
            <v>Public Requirements</v>
          </cell>
          <cell r="M4507" t="str">
            <v>Specific</v>
          </cell>
          <cell r="O4507" t="str">
            <v>open</v>
          </cell>
          <cell r="P4507">
            <v>19170</v>
          </cell>
          <cell r="Q4507" t="str">
            <v>CD0968</v>
          </cell>
          <cell r="R4507">
            <v>41083</v>
          </cell>
          <cell r="S4507" t="str">
            <v>pwrbtch</v>
          </cell>
          <cell r="U4507" t="str">
            <v>Pre-Eng for DOT work</v>
          </cell>
          <cell r="V4507" t="str">
            <v xml:space="preserve">  </v>
          </cell>
          <cell r="W4507" t="str">
            <v xml:space="preserve">  </v>
          </cell>
          <cell r="X4507" t="str">
            <v>Div Ops-NE Electric</v>
          </cell>
          <cell r="Y4507" t="str">
            <v>75005310E</v>
          </cell>
          <cell r="Z4507" t="str">
            <v>MAE1000 - MA Electric Distribution PC</v>
          </cell>
          <cell r="AA4507" t="str">
            <v>NONE</v>
          </cell>
          <cell r="AB4507" t="str">
            <v>MASS PLANT - MA 5310 - MAE1000</v>
          </cell>
          <cell r="AC4507" t="str">
            <v>A1 C0 X0</v>
          </cell>
          <cell r="AE4507">
            <v>2</v>
          </cell>
          <cell r="AF4507" t="str">
            <v>2</v>
          </cell>
          <cell r="AG4507">
            <v>41213</v>
          </cell>
          <cell r="AH4507">
            <v>13750</v>
          </cell>
        </row>
        <row r="4508">
          <cell r="A4508" t="str">
            <v>CD00980</v>
          </cell>
          <cell r="B4508">
            <v>5310</v>
          </cell>
          <cell r="C4508" t="str">
            <v>Massachusetts - West</v>
          </cell>
          <cell r="D4508" t="str">
            <v>Nahant Causeway Rebuild</v>
          </cell>
          <cell r="E4508" t="str">
            <v>P_Electric Distribution Line MA</v>
          </cell>
          <cell r="G4508" t="str">
            <v>49</v>
          </cell>
          <cell r="H4508" t="str">
            <v>13</v>
          </cell>
          <cell r="I4508" t="str">
            <v>PATTERSON, JAMES</v>
          </cell>
          <cell r="J4508" t="str">
            <v>Statutory/Regulatory</v>
          </cell>
          <cell r="K4508" t="str">
            <v>D_Non-REP LINE OTHER</v>
          </cell>
          <cell r="L4508" t="str">
            <v>Public Requirements</v>
          </cell>
          <cell r="M4508" t="str">
            <v>Specific</v>
          </cell>
          <cell r="O4508" t="str">
            <v>open</v>
          </cell>
          <cell r="P4508">
            <v>19110</v>
          </cell>
          <cell r="Q4508" t="str">
            <v>CD0980</v>
          </cell>
          <cell r="R4508">
            <v>41086</v>
          </cell>
          <cell r="S4508" t="str">
            <v>pwrbtch</v>
          </cell>
          <cell r="U4508" t="str">
            <v>A 4,400' section of duct bank on the Nahant Causeway in Nahant must be relocated due to road reconstruction by the Department of Conservation and Recreation (DCR).   As part of the road work, a new drainage system is being installed a</v>
          </cell>
          <cell r="V4508" t="str">
            <v xml:space="preserve">  </v>
          </cell>
          <cell r="W4508" t="str">
            <v xml:space="preserve">  </v>
          </cell>
          <cell r="X4508" t="str">
            <v>Div Ops-NE Electric</v>
          </cell>
          <cell r="Y4508" t="str">
            <v>75005310E</v>
          </cell>
          <cell r="Z4508" t="str">
            <v>MAE1000 - MA Electric Distribution PC</v>
          </cell>
          <cell r="AA4508" t="str">
            <v>NONE</v>
          </cell>
          <cell r="AB4508" t="str">
            <v>SUB #21 LYNN - LYNNWAY, LYNN</v>
          </cell>
          <cell r="AC4508" t="str">
            <v>A1 C0 X1</v>
          </cell>
          <cell r="AE4508">
            <v>2</v>
          </cell>
          <cell r="AF4508" t="str">
            <v>2</v>
          </cell>
          <cell r="AG4508">
            <v>41213</v>
          </cell>
          <cell r="AH4508">
            <v>585000</v>
          </cell>
        </row>
        <row r="4509">
          <cell r="A4509" t="str">
            <v>CD00981</v>
          </cell>
          <cell r="B4509">
            <v>5310</v>
          </cell>
          <cell r="C4509" t="str">
            <v>Massachusetts - East</v>
          </cell>
          <cell r="D4509" t="str">
            <v>DOT - MHD# 601630 - Route 18, Weymo</v>
          </cell>
          <cell r="E4509" t="str">
            <v>P_Electric Distribution Line MA</v>
          </cell>
          <cell r="G4509" t="str">
            <v>49</v>
          </cell>
          <cell r="H4509" t="str">
            <v>14</v>
          </cell>
          <cell r="I4509" t="str">
            <v>MOKEY, MICHAEL</v>
          </cell>
          <cell r="J4509" t="str">
            <v>Statutory/Regulatory</v>
          </cell>
          <cell r="K4509" t="str">
            <v>D_Non-REP LINE OTHER</v>
          </cell>
          <cell r="L4509" t="str">
            <v>Public Requirements</v>
          </cell>
          <cell r="M4509" t="str">
            <v>Specific</v>
          </cell>
          <cell r="O4509" t="str">
            <v>open</v>
          </cell>
          <cell r="P4509">
            <v>19177</v>
          </cell>
          <cell r="Q4509" t="str">
            <v>CD0981</v>
          </cell>
          <cell r="R4509">
            <v>41087</v>
          </cell>
          <cell r="S4509" t="str">
            <v>pwrbtch</v>
          </cell>
          <cell r="U4509" t="str">
            <v>Pre-Eng for DOT work</v>
          </cell>
          <cell r="V4509" t="str">
            <v xml:space="preserve">  </v>
          </cell>
          <cell r="W4509" t="str">
            <v xml:space="preserve">  </v>
          </cell>
          <cell r="X4509" t="str">
            <v>Div Ops-NE Electric</v>
          </cell>
          <cell r="Y4509" t="str">
            <v>75005310E</v>
          </cell>
          <cell r="Z4509" t="str">
            <v>MAE1000 - MA Electric Distribution PC</v>
          </cell>
          <cell r="AA4509" t="str">
            <v>NONE</v>
          </cell>
          <cell r="AB4509" t="str">
            <v>MASS PLANT - MA 5310 - MAE1000</v>
          </cell>
          <cell r="AC4509" t="str">
            <v>A2 C0 X0</v>
          </cell>
          <cell r="AE4509">
            <v>2</v>
          </cell>
          <cell r="AF4509" t="str">
            <v>2</v>
          </cell>
          <cell r="AG4509">
            <v>41213</v>
          </cell>
          <cell r="AH4509">
            <v>13750</v>
          </cell>
        </row>
        <row r="4510">
          <cell r="A4510" t="str">
            <v>CD00983</v>
          </cell>
          <cell r="B4510">
            <v>5310</v>
          </cell>
          <cell r="C4510" t="str">
            <v>Massachusetts - East</v>
          </cell>
          <cell r="D4510" t="str">
            <v>DOT - MHD# 606125 - Hartford Ave &amp;</v>
          </cell>
          <cell r="E4510" t="str">
            <v>P_Electric Distribution Line MA</v>
          </cell>
          <cell r="G4510" t="str">
            <v>49</v>
          </cell>
          <cell r="H4510" t="str">
            <v>14</v>
          </cell>
          <cell r="I4510" t="str">
            <v>CAPOBIANCO, THOMAS</v>
          </cell>
          <cell r="J4510" t="str">
            <v>Statutory/Regulatory</v>
          </cell>
          <cell r="K4510" t="str">
            <v>D_Non-REP LINE OTHER</v>
          </cell>
          <cell r="L4510" t="str">
            <v>Public Requirements</v>
          </cell>
          <cell r="M4510" t="str">
            <v>Specific</v>
          </cell>
          <cell r="O4510" t="str">
            <v>open</v>
          </cell>
          <cell r="P4510">
            <v>19171</v>
          </cell>
          <cell r="Q4510" t="str">
            <v>CD0983</v>
          </cell>
          <cell r="R4510">
            <v>41087</v>
          </cell>
          <cell r="S4510" t="str">
            <v>pwrbtch</v>
          </cell>
          <cell r="U4510" t="str">
            <v>Pre-Eng for DOT work</v>
          </cell>
          <cell r="V4510" t="str">
            <v xml:space="preserve">  </v>
          </cell>
          <cell r="W4510" t="str">
            <v xml:space="preserve">  </v>
          </cell>
          <cell r="X4510" t="str">
            <v>Div Ops-NE Electric</v>
          </cell>
          <cell r="Y4510" t="str">
            <v>75005310E</v>
          </cell>
          <cell r="Z4510" t="str">
            <v>MAE1000 - MA Electric Distribution PC</v>
          </cell>
          <cell r="AA4510" t="str">
            <v>NONE</v>
          </cell>
          <cell r="AB4510" t="str">
            <v>MASS PLANT - MA 5310 - MAE1000</v>
          </cell>
          <cell r="AC4510" t="str">
            <v>A1 C0 X0</v>
          </cell>
          <cell r="AE4510">
            <v>2</v>
          </cell>
          <cell r="AF4510" t="str">
            <v>2</v>
          </cell>
          <cell r="AG4510">
            <v>41213</v>
          </cell>
          <cell r="AH4510">
            <v>13750</v>
          </cell>
        </row>
        <row r="4511">
          <cell r="A4511" t="str">
            <v>CD00984</v>
          </cell>
          <cell r="B4511">
            <v>5310</v>
          </cell>
          <cell r="C4511" t="str">
            <v>Massachusetts - West</v>
          </cell>
          <cell r="D4511" t="str">
            <v>DOT - MHD# 605213 -  Rte 20, Wilbra</v>
          </cell>
          <cell r="E4511" t="str">
            <v>P_Electric Distribution Line MA</v>
          </cell>
          <cell r="G4511" t="str">
            <v>49</v>
          </cell>
          <cell r="H4511" t="str">
            <v>14</v>
          </cell>
          <cell r="I4511" t="str">
            <v>KERN, WILLIAM</v>
          </cell>
          <cell r="J4511" t="str">
            <v>Statutory/Regulatory</v>
          </cell>
          <cell r="K4511" t="str">
            <v>D_Non-REP LINE OTHER</v>
          </cell>
          <cell r="L4511" t="str">
            <v>Public Requirements</v>
          </cell>
          <cell r="M4511" t="str">
            <v>Specific</v>
          </cell>
          <cell r="O4511" t="str">
            <v>open</v>
          </cell>
          <cell r="P4511">
            <v>19156</v>
          </cell>
          <cell r="Q4511" t="str">
            <v>CD0984</v>
          </cell>
          <cell r="R4511">
            <v>41087</v>
          </cell>
          <cell r="S4511" t="str">
            <v>pwrbtch</v>
          </cell>
          <cell r="U4511" t="str">
            <v>Pre-Eng for DOT work</v>
          </cell>
          <cell r="V4511" t="str">
            <v xml:space="preserve">  </v>
          </cell>
          <cell r="W4511" t="str">
            <v xml:space="preserve">  </v>
          </cell>
          <cell r="X4511" t="str">
            <v>Div Ops-NE Electric</v>
          </cell>
          <cell r="Y4511" t="str">
            <v>75005310E</v>
          </cell>
          <cell r="Z4511" t="str">
            <v>MAE1000 - MA Electric Distribution PC</v>
          </cell>
          <cell r="AA4511" t="str">
            <v>NONE</v>
          </cell>
          <cell r="AB4511" t="str">
            <v>MASS PLANT - MA 5310 - MAE1000</v>
          </cell>
          <cell r="AC4511" t="str">
            <v>A0 C0 X0</v>
          </cell>
          <cell r="AE4511">
            <v>2</v>
          </cell>
          <cell r="AF4511" t="str">
            <v>2</v>
          </cell>
          <cell r="AG4511">
            <v>41213</v>
          </cell>
          <cell r="AH4511">
            <v>13750</v>
          </cell>
        </row>
        <row r="4512">
          <cell r="A4512" t="str">
            <v>CD00985</v>
          </cell>
          <cell r="B4512">
            <v>5310</v>
          </cell>
          <cell r="C4512" t="str">
            <v>Massachusetts - West</v>
          </cell>
          <cell r="D4512" t="str">
            <v>DOT - MHD# 604227 - Town Commons, B</v>
          </cell>
          <cell r="E4512" t="str">
            <v>P_Electric Distribution Line MA</v>
          </cell>
          <cell r="G4512" t="str">
            <v>49</v>
          </cell>
          <cell r="H4512" t="str">
            <v>14</v>
          </cell>
          <cell r="I4512" t="str">
            <v>KERN, WILLIAM</v>
          </cell>
          <cell r="J4512" t="str">
            <v>Statutory/Regulatory</v>
          </cell>
          <cell r="K4512" t="str">
            <v>D_Non-REP LINE OTHER</v>
          </cell>
          <cell r="L4512" t="str">
            <v>Public Requirements</v>
          </cell>
          <cell r="M4512" t="str">
            <v>Specific</v>
          </cell>
          <cell r="O4512" t="str">
            <v>open</v>
          </cell>
          <cell r="P4512">
            <v>19153</v>
          </cell>
          <cell r="Q4512" t="str">
            <v>CD0985</v>
          </cell>
          <cell r="R4512">
            <v>41087</v>
          </cell>
          <cell r="S4512" t="str">
            <v>pwrbtch</v>
          </cell>
          <cell r="U4512" t="str">
            <v>Pre-Eng for DOT work</v>
          </cell>
          <cell r="V4512" t="str">
            <v xml:space="preserve">  </v>
          </cell>
          <cell r="W4512" t="str">
            <v xml:space="preserve">  </v>
          </cell>
          <cell r="X4512" t="str">
            <v>Div Ops-NE Electric</v>
          </cell>
          <cell r="Y4512" t="str">
            <v>75005310E</v>
          </cell>
          <cell r="Z4512" t="str">
            <v>MAE1000 - MA Electric Distribution PC</v>
          </cell>
          <cell r="AA4512" t="str">
            <v>NONE</v>
          </cell>
          <cell r="AB4512" t="str">
            <v>MASS PLANT - MA 5310 - MAE1000</v>
          </cell>
          <cell r="AC4512" t="str">
            <v>A1 C0 X0</v>
          </cell>
          <cell r="AE4512">
            <v>2</v>
          </cell>
          <cell r="AF4512" t="str">
            <v>2</v>
          </cell>
          <cell r="AG4512">
            <v>41213</v>
          </cell>
          <cell r="AH4512">
            <v>13750</v>
          </cell>
        </row>
        <row r="4513">
          <cell r="A4513" t="str">
            <v>CD00986</v>
          </cell>
          <cell r="B4513">
            <v>5310</v>
          </cell>
          <cell r="C4513" t="str">
            <v>Massachusetts - East</v>
          </cell>
          <cell r="D4513" t="str">
            <v>DOT - MHD# 605651 - Main Street rec</v>
          </cell>
          <cell r="E4513" t="str">
            <v>P_Electric Distribution Line MA</v>
          </cell>
          <cell r="G4513" t="str">
            <v>49</v>
          </cell>
          <cell r="H4513" t="str">
            <v>14</v>
          </cell>
          <cell r="I4513" t="str">
            <v>MOKEY, MICHAEL</v>
          </cell>
          <cell r="J4513" t="str">
            <v>Statutory/Regulatory</v>
          </cell>
          <cell r="K4513" t="str">
            <v>D_Non-REP LINE OTHER</v>
          </cell>
          <cell r="L4513" t="str">
            <v>Public Requirements</v>
          </cell>
          <cell r="M4513" t="str">
            <v>Specific</v>
          </cell>
          <cell r="O4513" t="str">
            <v>open</v>
          </cell>
          <cell r="P4513">
            <v>19165</v>
          </cell>
          <cell r="Q4513" t="str">
            <v>CD0986</v>
          </cell>
          <cell r="R4513">
            <v>41087</v>
          </cell>
          <cell r="S4513" t="str">
            <v>pwrbtch</v>
          </cell>
          <cell r="U4513" t="str">
            <v>Pre-Eng for DOT work</v>
          </cell>
          <cell r="V4513" t="str">
            <v xml:space="preserve">  </v>
          </cell>
          <cell r="W4513" t="str">
            <v xml:space="preserve">  </v>
          </cell>
          <cell r="X4513" t="str">
            <v>Div Ops-NE Electric</v>
          </cell>
          <cell r="Y4513" t="str">
            <v>75005310E</v>
          </cell>
          <cell r="Z4513" t="str">
            <v>MAE1000 - MA Electric Distribution PC</v>
          </cell>
          <cell r="AA4513" t="str">
            <v>NONE</v>
          </cell>
          <cell r="AB4513" t="str">
            <v>MASS PLANT - MA 5310 - MAE1000</v>
          </cell>
          <cell r="AC4513" t="str">
            <v>A1 C0 X0</v>
          </cell>
          <cell r="AE4513">
            <v>2</v>
          </cell>
          <cell r="AF4513" t="str">
            <v>2</v>
          </cell>
          <cell r="AG4513">
            <v>41213</v>
          </cell>
          <cell r="AH4513">
            <v>13750</v>
          </cell>
        </row>
        <row r="4514">
          <cell r="A4514" t="str">
            <v>CD00988</v>
          </cell>
          <cell r="B4514">
            <v>5310</v>
          </cell>
          <cell r="C4514" t="str">
            <v>Massachusetts - East</v>
          </cell>
          <cell r="D4514" t="str">
            <v>DOT - MHD# 603457 - Rte 106 @ Rte 2</v>
          </cell>
          <cell r="E4514" t="str">
            <v>P_Electric Distribution Line MA</v>
          </cell>
          <cell r="G4514" t="str">
            <v>49</v>
          </cell>
          <cell r="H4514" t="str">
            <v>14</v>
          </cell>
          <cell r="I4514" t="str">
            <v>MOKEY, MICHAEL</v>
          </cell>
          <cell r="J4514" t="str">
            <v>Statutory/Regulatory</v>
          </cell>
          <cell r="K4514" t="str">
            <v>D_Non-REP LINE OTHER</v>
          </cell>
          <cell r="L4514" t="str">
            <v>Public Requirements</v>
          </cell>
          <cell r="M4514" t="str">
            <v>Specific</v>
          </cell>
          <cell r="O4514" t="str">
            <v>open</v>
          </cell>
          <cell r="P4514">
            <v>19164</v>
          </cell>
          <cell r="Q4514" t="str">
            <v>CD0988</v>
          </cell>
          <cell r="R4514">
            <v>41087</v>
          </cell>
          <cell r="S4514" t="str">
            <v>pwrbtch</v>
          </cell>
          <cell r="U4514" t="str">
            <v>Pre-Eng for DOT work</v>
          </cell>
          <cell r="V4514" t="str">
            <v xml:space="preserve">  </v>
          </cell>
          <cell r="W4514" t="str">
            <v xml:space="preserve">  </v>
          </cell>
          <cell r="X4514" t="str">
            <v>Div Ops-NE Electric</v>
          </cell>
          <cell r="Y4514" t="str">
            <v>75005310E</v>
          </cell>
          <cell r="Z4514" t="str">
            <v>MAE1000 - MA Electric Distribution PC</v>
          </cell>
          <cell r="AA4514" t="str">
            <v>NONE</v>
          </cell>
          <cell r="AB4514" t="str">
            <v>MASS PLANT - MA 5310 - MAE1000</v>
          </cell>
          <cell r="AC4514" t="str">
            <v>A1 C0 X0</v>
          </cell>
          <cell r="AE4514">
            <v>2</v>
          </cell>
          <cell r="AF4514" t="str">
            <v>2</v>
          </cell>
          <cell r="AG4514">
            <v>41213</v>
          </cell>
          <cell r="AH4514">
            <v>13750</v>
          </cell>
        </row>
        <row r="4515">
          <cell r="A4515" t="str">
            <v>CD00989</v>
          </cell>
          <cell r="B4515">
            <v>5310</v>
          </cell>
          <cell r="C4515" t="str">
            <v>Massachusetts - East</v>
          </cell>
          <cell r="D4515" t="str">
            <v>DOT - MHD# 606235 - Quincy Adams Gr</v>
          </cell>
          <cell r="E4515" t="str">
            <v>P_Electric Distribution Line MA</v>
          </cell>
          <cell r="G4515" t="str">
            <v>49</v>
          </cell>
          <cell r="H4515" t="str">
            <v>14</v>
          </cell>
          <cell r="I4515" t="str">
            <v>MOKEY, MICHAEL</v>
          </cell>
          <cell r="J4515" t="str">
            <v>Statutory/Regulatory</v>
          </cell>
          <cell r="K4515" t="str">
            <v>D_Non-REP LINE OTHER</v>
          </cell>
          <cell r="L4515" t="str">
            <v>Public Requirements</v>
          </cell>
          <cell r="M4515" t="str">
            <v>Specific</v>
          </cell>
          <cell r="O4515" t="str">
            <v>open</v>
          </cell>
          <cell r="P4515">
            <v>19167</v>
          </cell>
          <cell r="Q4515" t="str">
            <v>CD0989</v>
          </cell>
          <cell r="R4515">
            <v>41087</v>
          </cell>
          <cell r="S4515" t="str">
            <v>pwrbtch</v>
          </cell>
          <cell r="U4515" t="str">
            <v>Pre-Eng for DOT work</v>
          </cell>
          <cell r="V4515" t="str">
            <v xml:space="preserve">  </v>
          </cell>
          <cell r="W4515" t="str">
            <v xml:space="preserve">  </v>
          </cell>
          <cell r="X4515" t="str">
            <v>Div Ops-NE Electric</v>
          </cell>
          <cell r="Y4515" t="str">
            <v>75005310E</v>
          </cell>
          <cell r="Z4515" t="str">
            <v>MAE1000 - MA Electric Distribution PC</v>
          </cell>
          <cell r="AA4515" t="str">
            <v>NONE</v>
          </cell>
          <cell r="AB4515" t="str">
            <v>MASS PLANT - MA 5310 - MAE1000</v>
          </cell>
          <cell r="AC4515" t="str">
            <v>A1 C0 X1</v>
          </cell>
          <cell r="AE4515">
            <v>2</v>
          </cell>
          <cell r="AF4515" t="str">
            <v>2</v>
          </cell>
          <cell r="AG4515">
            <v>41213</v>
          </cell>
          <cell r="AH4515">
            <v>13750</v>
          </cell>
        </row>
        <row r="4516">
          <cell r="A4516" t="str">
            <v>CD00990</v>
          </cell>
          <cell r="B4516">
            <v>5310</v>
          </cell>
          <cell r="C4516" t="str">
            <v>Distribution - NE North</v>
          </cell>
          <cell r="D4516" t="str">
            <v>DOT - #605649 McKeon Street, Worces</v>
          </cell>
          <cell r="E4516" t="str">
            <v>P_Electric Distribution Line MA</v>
          </cell>
          <cell r="G4516" t="str">
            <v>49</v>
          </cell>
          <cell r="H4516" t="str">
            <v>14</v>
          </cell>
          <cell r="I4516" t="str">
            <v>WYMAN, ANNE</v>
          </cell>
          <cell r="J4516" t="str">
            <v>Statutory/Regulatory</v>
          </cell>
          <cell r="K4516" t="str">
            <v>D_Non-REP LINE OTHER</v>
          </cell>
          <cell r="L4516" t="str">
            <v>Public Requirements</v>
          </cell>
          <cell r="M4516" t="str">
            <v>Specific</v>
          </cell>
          <cell r="O4516" t="str">
            <v>open</v>
          </cell>
          <cell r="P4516">
            <v>19166</v>
          </cell>
          <cell r="Q4516" t="str">
            <v>CD0990</v>
          </cell>
          <cell r="R4516">
            <v>41087</v>
          </cell>
          <cell r="S4516" t="str">
            <v>pwrbtch</v>
          </cell>
          <cell r="U4516" t="str">
            <v>Pre-Eng for DOT work</v>
          </cell>
          <cell r="V4516" t="str">
            <v xml:space="preserve">  </v>
          </cell>
          <cell r="W4516" t="str">
            <v xml:space="preserve">  </v>
          </cell>
          <cell r="X4516" t="str">
            <v>Div Ops-NE Electric</v>
          </cell>
          <cell r="Y4516" t="str">
            <v>75005310E</v>
          </cell>
          <cell r="Z4516" t="str">
            <v>MAE1000 - MA Electric Distribution PC</v>
          </cell>
          <cell r="AA4516" t="str">
            <v>NONE</v>
          </cell>
          <cell r="AB4516" t="str">
            <v>MASS PLANT - MA 5310 - MAE1000</v>
          </cell>
          <cell r="AC4516" t="str">
            <v>A0 C0 X0</v>
          </cell>
          <cell r="AE4516">
            <v>2</v>
          </cell>
          <cell r="AF4516" t="str">
            <v>2</v>
          </cell>
          <cell r="AG4516">
            <v>41213</v>
          </cell>
          <cell r="AH4516">
            <v>13750</v>
          </cell>
        </row>
        <row r="4517">
          <cell r="A4517" t="str">
            <v>CD00991</v>
          </cell>
          <cell r="B4517">
            <v>5310</v>
          </cell>
          <cell r="C4517" t="str">
            <v>Massachusetts - East</v>
          </cell>
          <cell r="D4517" t="str">
            <v>DOT - MHD# 606071 - Turnpike Street</v>
          </cell>
          <cell r="E4517" t="str">
            <v>P_Electric Distribution Line MA</v>
          </cell>
          <cell r="G4517" t="str">
            <v>49</v>
          </cell>
          <cell r="H4517" t="str">
            <v>14</v>
          </cell>
          <cell r="I4517" t="str">
            <v>MOKEY, MICHAEL</v>
          </cell>
          <cell r="J4517" t="str">
            <v>Statutory/Regulatory</v>
          </cell>
          <cell r="K4517" t="str">
            <v>D_Non-REP LINE OTHER</v>
          </cell>
          <cell r="L4517" t="str">
            <v>Public Requirements</v>
          </cell>
          <cell r="M4517" t="str">
            <v>Specific</v>
          </cell>
          <cell r="O4517" t="str">
            <v>open</v>
          </cell>
          <cell r="P4517">
            <v>19163</v>
          </cell>
          <cell r="Q4517" t="str">
            <v>CD0991</v>
          </cell>
          <cell r="R4517">
            <v>41087</v>
          </cell>
          <cell r="S4517" t="str">
            <v>pwrbtch</v>
          </cell>
          <cell r="U4517" t="str">
            <v>Pre-Eng for DOT work</v>
          </cell>
          <cell r="V4517" t="str">
            <v xml:space="preserve">  </v>
          </cell>
          <cell r="W4517" t="str">
            <v xml:space="preserve">  </v>
          </cell>
          <cell r="X4517" t="str">
            <v>Div Ops-NE Electric</v>
          </cell>
          <cell r="Y4517" t="str">
            <v>75005310E</v>
          </cell>
          <cell r="Z4517" t="str">
            <v>MAE1000 - MA Electric Distribution PC</v>
          </cell>
          <cell r="AA4517" t="str">
            <v>NONE</v>
          </cell>
          <cell r="AB4517" t="str">
            <v>MASS PLANT - MA 5310 - MAE1000</v>
          </cell>
          <cell r="AC4517" t="str">
            <v>A1 C0 X0</v>
          </cell>
          <cell r="AE4517">
            <v>2</v>
          </cell>
          <cell r="AF4517" t="str">
            <v>2</v>
          </cell>
          <cell r="AG4517">
            <v>41213</v>
          </cell>
          <cell r="AH4517">
            <v>13750</v>
          </cell>
        </row>
        <row r="4518">
          <cell r="A4518" t="str">
            <v>CD00992</v>
          </cell>
          <cell r="B4518">
            <v>5310</v>
          </cell>
          <cell r="C4518" t="str">
            <v>Massachusetts - West</v>
          </cell>
          <cell r="D4518" t="str">
            <v>DOT - MHD# 602182 - Main St, G.Barr</v>
          </cell>
          <cell r="E4518" t="str">
            <v>P_Electric Distribution Line MA</v>
          </cell>
          <cell r="G4518" t="str">
            <v>49</v>
          </cell>
          <cell r="H4518" t="str">
            <v>14</v>
          </cell>
          <cell r="I4518" t="str">
            <v>KERN, WILLIAM</v>
          </cell>
          <cell r="J4518" t="str">
            <v>Statutory/Regulatory</v>
          </cell>
          <cell r="K4518" t="str">
            <v>D_Non-REP LINE OTHER</v>
          </cell>
          <cell r="L4518" t="str">
            <v>Public Requirements</v>
          </cell>
          <cell r="M4518" t="str">
            <v>Specific</v>
          </cell>
          <cell r="O4518" t="str">
            <v>open</v>
          </cell>
          <cell r="P4518">
            <v>19155</v>
          </cell>
          <cell r="Q4518" t="str">
            <v>CD0992</v>
          </cell>
          <cell r="R4518">
            <v>41087</v>
          </cell>
          <cell r="S4518" t="str">
            <v>pwrbtch</v>
          </cell>
          <cell r="U4518" t="str">
            <v>Pre-Eng for DOT work</v>
          </cell>
          <cell r="V4518" t="str">
            <v xml:space="preserve">  </v>
          </cell>
          <cell r="W4518" t="str">
            <v xml:space="preserve">  </v>
          </cell>
          <cell r="X4518" t="str">
            <v>Div Ops-NE Electric</v>
          </cell>
          <cell r="Y4518" t="str">
            <v>75005310E</v>
          </cell>
          <cell r="Z4518" t="str">
            <v>MAE1000 - MA Electric Distribution PC</v>
          </cell>
          <cell r="AA4518" t="str">
            <v>NONE</v>
          </cell>
          <cell r="AB4518" t="str">
            <v>MASS PLANT - MA 5310 - MAE1000</v>
          </cell>
          <cell r="AC4518" t="str">
            <v>A4 C0 X0</v>
          </cell>
          <cell r="AE4518">
            <v>2</v>
          </cell>
          <cell r="AF4518" t="str">
            <v>2</v>
          </cell>
          <cell r="AG4518">
            <v>41213</v>
          </cell>
          <cell r="AH4518">
            <v>13750</v>
          </cell>
        </row>
        <row r="4519">
          <cell r="A4519" t="str">
            <v>CD00993</v>
          </cell>
          <cell r="B4519">
            <v>5310</v>
          </cell>
          <cell r="C4519" t="str">
            <v>Massachusetts - West</v>
          </cell>
          <cell r="D4519" t="str">
            <v>DOT - MHD# 604839 - Lowell Street o</v>
          </cell>
          <cell r="E4519" t="str">
            <v>P_Electric Distribution Line MA</v>
          </cell>
          <cell r="G4519" t="str">
            <v>49</v>
          </cell>
          <cell r="H4519" t="str">
            <v>14</v>
          </cell>
          <cell r="I4519" t="str">
            <v>KERN, WILLIAM</v>
          </cell>
          <cell r="J4519" t="str">
            <v>Statutory/Regulatory</v>
          </cell>
          <cell r="K4519" t="str">
            <v>D_Non-REP LINE OTHER</v>
          </cell>
          <cell r="L4519" t="str">
            <v>Public Requirements</v>
          </cell>
          <cell r="M4519" t="str">
            <v>Specific</v>
          </cell>
          <cell r="O4519" t="str">
            <v>cancelled</v>
          </cell>
          <cell r="P4519">
            <v>19158</v>
          </cell>
          <cell r="Q4519" t="str">
            <v>CD0993</v>
          </cell>
          <cell r="R4519">
            <v>41087</v>
          </cell>
          <cell r="S4519" t="str">
            <v>pwrbtch</v>
          </cell>
          <cell r="U4519" t="str">
            <v>Pre-Eng for DOT work</v>
          </cell>
          <cell r="V4519" t="str">
            <v xml:space="preserve">  </v>
          </cell>
          <cell r="W4519" t="str">
            <v xml:space="preserve">  </v>
          </cell>
          <cell r="X4519" t="str">
            <v>Div Ops-NE Electric</v>
          </cell>
          <cell r="Y4519" t="str">
            <v>75005310E</v>
          </cell>
          <cell r="Z4519" t="str">
            <v>MAE1000 - MA Electric Distribution PC</v>
          </cell>
          <cell r="AA4519" t="str">
            <v>NONE</v>
          </cell>
          <cell r="AB4519" t="str">
            <v>MASS PLANT - MA 5310 - MAE1000</v>
          </cell>
          <cell r="AE4519">
            <v>2</v>
          </cell>
          <cell r="AF4519" t="str">
            <v>2</v>
          </cell>
          <cell r="AG4519">
            <v>41213</v>
          </cell>
          <cell r="AH4519">
            <v>13750</v>
          </cell>
          <cell r="AK4519">
            <v>41688</v>
          </cell>
        </row>
        <row r="4520">
          <cell r="A4520" t="str">
            <v>CD00994</v>
          </cell>
          <cell r="B4520">
            <v>5310</v>
          </cell>
          <cell r="C4520" t="str">
            <v>Massachusetts - East</v>
          </cell>
          <cell r="D4520" t="str">
            <v>DOT - MHD# 604960 - Water Street/Bo</v>
          </cell>
          <cell r="E4520" t="str">
            <v>P_Electric Distribution Line MA</v>
          </cell>
          <cell r="G4520" t="str">
            <v>49</v>
          </cell>
          <cell r="H4520" t="str">
            <v>14</v>
          </cell>
          <cell r="I4520" t="str">
            <v>MOKEY, MICHAEL</v>
          </cell>
          <cell r="J4520" t="str">
            <v>Statutory/Regulatory</v>
          </cell>
          <cell r="K4520" t="str">
            <v>D_Non-REP LINE OTHER</v>
          </cell>
          <cell r="L4520" t="str">
            <v>Public Requirements</v>
          </cell>
          <cell r="M4520" t="str">
            <v>Specific</v>
          </cell>
          <cell r="O4520" t="str">
            <v>open</v>
          </cell>
          <cell r="P4520">
            <v>19175</v>
          </cell>
          <cell r="Q4520" t="str">
            <v>CD0994</v>
          </cell>
          <cell r="R4520">
            <v>41087</v>
          </cell>
          <cell r="S4520" t="str">
            <v>pwrbtch</v>
          </cell>
          <cell r="U4520" t="str">
            <v>Pre-Eng for DOT work</v>
          </cell>
          <cell r="V4520" t="str">
            <v xml:space="preserve">  </v>
          </cell>
          <cell r="W4520" t="str">
            <v xml:space="preserve">  </v>
          </cell>
          <cell r="X4520" t="str">
            <v>Div Ops-NE Electric</v>
          </cell>
          <cell r="Y4520" t="str">
            <v>75005310E</v>
          </cell>
          <cell r="Z4520" t="str">
            <v>MAE1000 - MA Electric Distribution PC</v>
          </cell>
          <cell r="AA4520" t="str">
            <v>NONE</v>
          </cell>
          <cell r="AB4520" t="str">
            <v>MASS PLANT - MA 5310 - MAE1000</v>
          </cell>
          <cell r="AC4520" t="str">
            <v>A1 C0 X0</v>
          </cell>
          <cell r="AE4520">
            <v>2</v>
          </cell>
          <cell r="AF4520" t="str">
            <v>2</v>
          </cell>
          <cell r="AG4520">
            <v>41213</v>
          </cell>
          <cell r="AH4520">
            <v>13750</v>
          </cell>
        </row>
        <row r="4521">
          <cell r="A4521" t="str">
            <v>CD00995</v>
          </cell>
          <cell r="B4521">
            <v>5310</v>
          </cell>
          <cell r="C4521" t="str">
            <v>Massachusetts - West</v>
          </cell>
          <cell r="D4521" t="str">
            <v>Fox Run URD Phase 2 - Dracut</v>
          </cell>
          <cell r="E4521" t="str">
            <v>P_Electric Distribution Line MA</v>
          </cell>
          <cell r="G4521" t="str">
            <v>49</v>
          </cell>
          <cell r="H4521" t="str">
            <v>16</v>
          </cell>
          <cell r="I4521" t="str">
            <v>RICHARD, JOHN</v>
          </cell>
          <cell r="J4521" t="str">
            <v>Statutory/Regulatory</v>
          </cell>
          <cell r="K4521" t="str">
            <v>D_Non-REP LINE OTHER</v>
          </cell>
          <cell r="L4521" t="str">
            <v>New Business - Residential</v>
          </cell>
          <cell r="M4521" t="str">
            <v>Specific</v>
          </cell>
          <cell r="O4521" t="str">
            <v>open</v>
          </cell>
          <cell r="P4521">
            <v>19208</v>
          </cell>
          <cell r="Q4521" t="str">
            <v>CD0995</v>
          </cell>
          <cell r="R4521">
            <v>41089</v>
          </cell>
          <cell r="S4521" t="str">
            <v>pwrbtch</v>
          </cell>
          <cell r="U4521" t="str">
            <v>Fox Run URD Phase 2 is a new 56 Lot URD off Marsh Hill Rd, Dracut.</v>
          </cell>
          <cell r="V4521" t="str">
            <v xml:space="preserve">  </v>
          </cell>
          <cell r="W4521" t="str">
            <v xml:space="preserve">  </v>
          </cell>
          <cell r="X4521" t="str">
            <v>Div Ops-NE Electric</v>
          </cell>
          <cell r="Y4521" t="str">
            <v>75005310E</v>
          </cell>
          <cell r="Z4521" t="str">
            <v>MAE1000 - MA Electric Distribution PC</v>
          </cell>
          <cell r="AA4521" t="str">
            <v>NONE</v>
          </cell>
          <cell r="AB4521" t="str">
            <v>MASS PLANT - MA 5310 - MAE1000</v>
          </cell>
          <cell r="AC4521" t="str">
            <v>A1 C0 X0</v>
          </cell>
          <cell r="AE4521">
            <v>2</v>
          </cell>
          <cell r="AF4521" t="str">
            <v>2</v>
          </cell>
          <cell r="AG4521">
            <v>41213</v>
          </cell>
          <cell r="AH4521">
            <v>13750</v>
          </cell>
        </row>
        <row r="4522">
          <cell r="A4522" t="str">
            <v>CD01001</v>
          </cell>
          <cell r="B4522">
            <v>5310</v>
          </cell>
          <cell r="C4522" t="str">
            <v>Massachusetts - East</v>
          </cell>
          <cell r="D4522" t="str">
            <v>Pine Banks Fence Replacement and Gr</v>
          </cell>
          <cell r="E4522" t="str">
            <v>P_Electric Distribution Sub MA</v>
          </cell>
          <cell r="G4522" t="str">
            <v>41</v>
          </cell>
          <cell r="H4522" t="str">
            <v>12</v>
          </cell>
          <cell r="I4522" t="str">
            <v>DUARTE,EILEEN</v>
          </cell>
          <cell r="J4522" t="str">
            <v>System Capacity &amp; Performance</v>
          </cell>
          <cell r="K4522" t="str">
            <v>D_Non-REP SUB OTHER</v>
          </cell>
          <cell r="L4522" t="str">
            <v>Reliability - Dist</v>
          </cell>
          <cell r="M4522" t="str">
            <v>Specific</v>
          </cell>
          <cell r="O4522" t="str">
            <v>open</v>
          </cell>
          <cell r="P4522">
            <v>19148</v>
          </cell>
          <cell r="Q4522" t="str">
            <v>CD1001</v>
          </cell>
          <cell r="R4522">
            <v>41093</v>
          </cell>
          <cell r="S4522" t="str">
            <v>pwrbtch</v>
          </cell>
          <cell r="U4522" t="str">
            <v>This project will remove the existing fence surrounding Pine Banks Substation #67 and install a new fence.  Grounding will be corrected by installing two ground wires along the fence.</v>
          </cell>
          <cell r="V4522" t="str">
            <v xml:space="preserve">  </v>
          </cell>
          <cell r="W4522" t="str">
            <v xml:space="preserve">  </v>
          </cell>
          <cell r="X4522" t="str">
            <v>Div Ops-NE Electric</v>
          </cell>
          <cell r="Y4522" t="str">
            <v>75005310E</v>
          </cell>
          <cell r="Z4522" t="str">
            <v>MAE1000 - MA Electric Distribution PC</v>
          </cell>
          <cell r="AA4522" t="str">
            <v>NONE</v>
          </cell>
          <cell r="AB4522" t="str">
            <v>SUB #67 PINE BANKS (STONE PLACE), M</v>
          </cell>
          <cell r="AC4522" t="str">
            <v>A1 C0 X0</v>
          </cell>
          <cell r="AE4522">
            <v>3</v>
          </cell>
          <cell r="AF4522" t="str">
            <v>3</v>
          </cell>
          <cell r="AG4522">
            <v>41213</v>
          </cell>
          <cell r="AH4522">
            <v>56460</v>
          </cell>
        </row>
        <row r="4523">
          <cell r="A4523" t="str">
            <v>CD01011</v>
          </cell>
          <cell r="B4523">
            <v>5310</v>
          </cell>
          <cell r="C4523" t="str">
            <v>Massachusetts - West</v>
          </cell>
          <cell r="D4523" t="str">
            <v>IRURD Abbott Bridge Drive Cable Inj</v>
          </cell>
          <cell r="E4523" t="str">
            <v>P_Electric Distribution Line MA</v>
          </cell>
          <cell r="G4523" t="str">
            <v>36</v>
          </cell>
          <cell r="H4523" t="str">
            <v>11</v>
          </cell>
          <cell r="I4523" t="str">
            <v>PATTERSON, JAMES</v>
          </cell>
          <cell r="J4523" t="str">
            <v>Asset Condition</v>
          </cell>
          <cell r="K4523" t="str">
            <v>D_REP-UG Cable Replacements</v>
          </cell>
          <cell r="L4523" t="str">
            <v>Asset Replacement</v>
          </cell>
          <cell r="M4523" t="str">
            <v>Specific</v>
          </cell>
          <cell r="N4523" t="str">
            <v>UG Cable Replacements</v>
          </cell>
          <cell r="O4523" t="str">
            <v>open</v>
          </cell>
          <cell r="P4523">
            <v>19267</v>
          </cell>
          <cell r="Q4523" t="str">
            <v>CD1011</v>
          </cell>
          <cell r="R4523">
            <v>41100</v>
          </cell>
          <cell r="S4523" t="str">
            <v>pwrbtch</v>
          </cell>
          <cell r="U4523" t="str">
            <v>Inject 12504' of #2XLPE cable from P. 1246 Central St and P. 1 Abbott Bridge Dr.  URD has experienced 11 outages in past 3 years</v>
          </cell>
          <cell r="V4523" t="str">
            <v xml:space="preserve">  </v>
          </cell>
          <cell r="W4523" t="str">
            <v xml:space="preserve">  </v>
          </cell>
          <cell r="X4523" t="str">
            <v>Div Ops-NE Electric</v>
          </cell>
          <cell r="Y4523" t="str">
            <v>75005310E</v>
          </cell>
          <cell r="Z4523" t="str">
            <v>MAE1000 - MA Electric Distribution PC</v>
          </cell>
          <cell r="AA4523" t="str">
            <v>NONE</v>
          </cell>
          <cell r="AB4523" t="str">
            <v>MASS PLANT - MA 5310 - MAE1000</v>
          </cell>
          <cell r="AC4523" t="str">
            <v>A1 C1 X0</v>
          </cell>
          <cell r="AE4523">
            <v>2</v>
          </cell>
          <cell r="AF4523" t="str">
            <v>2</v>
          </cell>
          <cell r="AG4523">
            <v>41213</v>
          </cell>
          <cell r="AH4523">
            <v>322600</v>
          </cell>
        </row>
        <row r="4524">
          <cell r="A4524" t="str">
            <v>CD01012</v>
          </cell>
          <cell r="B4524">
            <v>5310</v>
          </cell>
          <cell r="C4524" t="str">
            <v>Massachusetts - East</v>
          </cell>
          <cell r="D4524" t="str">
            <v>Douglas Solar 2MW PV Interconnect</v>
          </cell>
          <cell r="E4524" t="str">
            <v>P_Electric Distribution Line MA</v>
          </cell>
          <cell r="G4524" t="str">
            <v>49</v>
          </cell>
          <cell r="H4524" t="str">
            <v>15</v>
          </cell>
          <cell r="I4524" t="str">
            <v>MOKEY, MICHAEL</v>
          </cell>
          <cell r="J4524" t="str">
            <v>Statutory/Regulatory</v>
          </cell>
          <cell r="K4524" t="str">
            <v>D_Non-REP LINE OTHER</v>
          </cell>
          <cell r="L4524" t="str">
            <v>Distributed Generation</v>
          </cell>
          <cell r="M4524" t="str">
            <v>Specific</v>
          </cell>
          <cell r="O4524" t="str">
            <v>open</v>
          </cell>
          <cell r="P4524">
            <v>19244</v>
          </cell>
          <cell r="Q4524" t="str">
            <v>CD1012</v>
          </cell>
          <cell r="R4524">
            <v>41100</v>
          </cell>
          <cell r="S4524" t="str">
            <v>pwrbtch</v>
          </cell>
          <cell r="U4524" t="str">
            <v>work to interconnect 2 MW of PV solar generation onto the Whitins Pond 320W2 feeder</v>
          </cell>
          <cell r="V4524" t="str">
            <v xml:space="preserve">  </v>
          </cell>
          <cell r="W4524" t="str">
            <v xml:space="preserve">  </v>
          </cell>
          <cell r="X4524" t="str">
            <v>Div Ops-NE Electric</v>
          </cell>
          <cell r="Y4524" t="str">
            <v>75005310E</v>
          </cell>
          <cell r="Z4524" t="str">
            <v>MAE1000 - MA Electric Distribution PC</v>
          </cell>
          <cell r="AA4524" t="str">
            <v>NONE</v>
          </cell>
          <cell r="AB4524" t="str">
            <v>MASS PLANT - MA 5310 - MAE1000</v>
          </cell>
          <cell r="AC4524" t="str">
            <v>A1 C0 X0</v>
          </cell>
          <cell r="AE4524">
            <v>2</v>
          </cell>
          <cell r="AF4524" t="str">
            <v>2</v>
          </cell>
          <cell r="AG4524">
            <v>41213</v>
          </cell>
          <cell r="AH4524">
            <v>132500</v>
          </cell>
        </row>
        <row r="4525">
          <cell r="A4525" t="str">
            <v>CD01018</v>
          </cell>
          <cell r="B4525">
            <v>5310</v>
          </cell>
          <cell r="C4525" t="str">
            <v>Massachusetts - East</v>
          </cell>
          <cell r="D4525" t="str">
            <v>Billerica Undergrounding Project</v>
          </cell>
          <cell r="E4525" t="str">
            <v>P_Electric Distribution Line MA</v>
          </cell>
          <cell r="G4525" t="str">
            <v>49</v>
          </cell>
          <cell r="H4525" t="str">
            <v>16</v>
          </cell>
          <cell r="I4525" t="str">
            <v>KERN, WILLIAM</v>
          </cell>
          <cell r="J4525" t="str">
            <v>Statutory/Regulatory</v>
          </cell>
          <cell r="K4525" t="str">
            <v>D_Non-REP LINE OTHER</v>
          </cell>
          <cell r="L4525" t="str">
            <v>Public Requirements</v>
          </cell>
          <cell r="M4525" t="str">
            <v>Specific</v>
          </cell>
          <cell r="O4525" t="str">
            <v>open</v>
          </cell>
          <cell r="P4525">
            <v>19279</v>
          </cell>
          <cell r="Q4525" t="str">
            <v>CD1018</v>
          </cell>
          <cell r="R4525">
            <v>41102</v>
          </cell>
          <cell r="S4525" t="str">
            <v>pwrbtch</v>
          </cell>
          <cell r="U4525" t="str">
            <v>The Town of Billerica is requesting an estimate to underground a portion of the Town. (Engineering &amp; Design only).  Town of Billerica to pay a design fee.  Project will be designed by MSA at a cost of $34K.</v>
          </cell>
          <cell r="V4525" t="str">
            <v xml:space="preserve">  </v>
          </cell>
          <cell r="W4525" t="str">
            <v xml:space="preserve">  </v>
          </cell>
          <cell r="X4525" t="str">
            <v>Div Ops-NE Electric</v>
          </cell>
          <cell r="Y4525" t="str">
            <v>75005310E</v>
          </cell>
          <cell r="Z4525" t="str">
            <v>MAE1000 - MA Electric Distribution PC</v>
          </cell>
          <cell r="AA4525" t="str">
            <v>24-Jan-13</v>
          </cell>
          <cell r="AB4525" t="str">
            <v>MASS PLANT - MA 5310 - MAE1000</v>
          </cell>
          <cell r="AC4525" t="str">
            <v>A0 C0 X2</v>
          </cell>
          <cell r="AE4525">
            <v>2</v>
          </cell>
          <cell r="AF4525" t="str">
            <v>2</v>
          </cell>
          <cell r="AG4525">
            <v>41213</v>
          </cell>
          <cell r="AH4525">
            <v>15000</v>
          </cell>
        </row>
        <row r="4526">
          <cell r="A4526" t="str">
            <v>CD01022</v>
          </cell>
          <cell r="B4526">
            <v>5310</v>
          </cell>
          <cell r="C4526" t="str">
            <v>Massachusetts - West</v>
          </cell>
          <cell r="D4526" t="str">
            <v>MA Highway Dept. Worcester, MA</v>
          </cell>
          <cell r="E4526" t="str">
            <v>P_Electric Distribution Line MA</v>
          </cell>
          <cell r="G4526" t="str">
            <v>49</v>
          </cell>
          <cell r="H4526" t="str">
            <v>16</v>
          </cell>
          <cell r="I4526" t="str">
            <v>HALL, TIMOTHY</v>
          </cell>
          <cell r="J4526" t="str">
            <v>Statutory/Regulatory</v>
          </cell>
          <cell r="K4526" t="str">
            <v>D_Non-REP LINE OTHER</v>
          </cell>
          <cell r="L4526" t="str">
            <v>New Business - Commercial</v>
          </cell>
          <cell r="M4526" t="str">
            <v>Specific</v>
          </cell>
          <cell r="O4526" t="str">
            <v>open</v>
          </cell>
          <cell r="P4526">
            <v>19275</v>
          </cell>
          <cell r="Q4526" t="str">
            <v>CD1022</v>
          </cell>
          <cell r="R4526">
            <v>41108</v>
          </cell>
          <cell r="S4526" t="str">
            <v>pwrbtch</v>
          </cell>
          <cell r="U4526" t="str">
            <v>City Relocating off ramp. NGrid to relocate sub transmission lines. WR # 13160878._x000D_
This request is for $15,000 Enginering and Design cost only. Full cost and scope to be updated by Design Svr upon design complete.</v>
          </cell>
          <cell r="V4526" t="str">
            <v>Resanction 15K to 210K Jim Patterson - Document attached and the details are in the justification and scope</v>
          </cell>
          <cell r="W4526" t="str">
            <v xml:space="preserve">  </v>
          </cell>
          <cell r="X4526" t="str">
            <v>Div Ops-NE Electric</v>
          </cell>
          <cell r="Y4526" t="str">
            <v>75005310E</v>
          </cell>
          <cell r="Z4526" t="str">
            <v>MAE1000 - MA Electric Distribution PC</v>
          </cell>
          <cell r="AA4526" t="str">
            <v>NONE</v>
          </cell>
          <cell r="AB4526" t="str">
            <v>MASS PLANT - MA 5310 - MAE1000</v>
          </cell>
          <cell r="AC4526" t="str">
            <v>A1 C1 X0</v>
          </cell>
          <cell r="AE4526">
            <v>3</v>
          </cell>
          <cell r="AF4526" t="str">
            <v>3</v>
          </cell>
          <cell r="AG4526">
            <v>41487</v>
          </cell>
          <cell r="AH4526">
            <v>210000</v>
          </cell>
        </row>
        <row r="4527">
          <cell r="A4527" t="str">
            <v>CD01023</v>
          </cell>
          <cell r="B4527">
            <v>5310</v>
          </cell>
          <cell r="C4527" t="str">
            <v>Distribution - NE North</v>
          </cell>
          <cell r="D4527" t="str">
            <v>DOT 601368 Rte 122 Grafton St, Worc</v>
          </cell>
          <cell r="E4527" t="str">
            <v>P_Electric Distribution Line MA</v>
          </cell>
          <cell r="G4527" t="str">
            <v>49</v>
          </cell>
          <cell r="H4527" t="str">
            <v>13</v>
          </cell>
          <cell r="I4527" t="str">
            <v>WYMAN, ANNE</v>
          </cell>
          <cell r="J4527" t="str">
            <v>Statutory/Regulatory</v>
          </cell>
          <cell r="K4527" t="str">
            <v>D_Non-REP LINE OTHER</v>
          </cell>
          <cell r="L4527" t="str">
            <v>Public Requirements</v>
          </cell>
          <cell r="M4527" t="str">
            <v>Specific</v>
          </cell>
          <cell r="O4527" t="str">
            <v>open</v>
          </cell>
          <cell r="P4527">
            <v>19248</v>
          </cell>
          <cell r="Q4527" t="str">
            <v>CD1023</v>
          </cell>
          <cell r="R4527">
            <v>41108</v>
          </cell>
          <cell r="S4527" t="str">
            <v>pwrbtch</v>
          </cell>
          <cell r="U4527" t="str">
            <v>DOT ad date 10/10/20</v>
          </cell>
          <cell r="V4527" t="str">
            <v xml:space="preserve">  </v>
          </cell>
          <cell r="W4527" t="str">
            <v xml:space="preserve">  </v>
          </cell>
          <cell r="X4527" t="str">
            <v>Div Ops-NE Electric</v>
          </cell>
          <cell r="Y4527" t="str">
            <v>75005310E</v>
          </cell>
          <cell r="Z4527" t="str">
            <v>MAE1000 - MA Electric Distribution PC</v>
          </cell>
          <cell r="AA4527" t="str">
            <v>NONE</v>
          </cell>
          <cell r="AB4527" t="str">
            <v>MASS PLANT - MA 5310 - MAE1000</v>
          </cell>
          <cell r="AC4527" t="str">
            <v>A1 C0 X0</v>
          </cell>
          <cell r="AE4527">
            <v>2</v>
          </cell>
          <cell r="AF4527" t="str">
            <v>2</v>
          </cell>
          <cell r="AG4527">
            <v>41213</v>
          </cell>
          <cell r="AH4527">
            <v>15000</v>
          </cell>
        </row>
        <row r="4528">
          <cell r="A4528" t="str">
            <v>CD01026</v>
          </cell>
          <cell r="B4528">
            <v>5310</v>
          </cell>
          <cell r="C4528" t="str">
            <v>Massachusetts - West</v>
          </cell>
          <cell r="D4528" t="str">
            <v>SunGen PV, West Hartford Ave, Uxbri</v>
          </cell>
          <cell r="E4528" t="str">
            <v>P_Electric Distribution Line MA</v>
          </cell>
          <cell r="G4528" t="str">
            <v>49</v>
          </cell>
          <cell r="H4528" t="str">
            <v>12</v>
          </cell>
          <cell r="I4528" t="str">
            <v>TEIXEIRA, JOHN</v>
          </cell>
          <cell r="J4528" t="str">
            <v>Statutory/Regulatory</v>
          </cell>
          <cell r="K4528" t="str">
            <v>D_Non-REP LINE OTHER</v>
          </cell>
          <cell r="L4528" t="str">
            <v>Distributed Generation</v>
          </cell>
          <cell r="M4528" t="str">
            <v>Specific</v>
          </cell>
          <cell r="O4528" t="str">
            <v>open</v>
          </cell>
          <cell r="P4528">
            <v>19276</v>
          </cell>
          <cell r="Q4528" t="str">
            <v>CD1026</v>
          </cell>
          <cell r="R4528">
            <v>41107</v>
          </cell>
          <cell r="S4528" t="str">
            <v>pwrbtch</v>
          </cell>
          <cell r="U4528" t="str">
            <v>Provide service to 2.85 MVA of PV Generation at SunGen, West Hartford Ave., Uxbridge, MA</v>
          </cell>
          <cell r="V4528" t="str">
            <v xml:space="preserve">  </v>
          </cell>
          <cell r="W4528" t="str">
            <v xml:space="preserve">  </v>
          </cell>
          <cell r="X4528" t="str">
            <v>Div Ops-NE Electric</v>
          </cell>
          <cell r="Y4528" t="str">
            <v>75005310E</v>
          </cell>
          <cell r="Z4528" t="str">
            <v>MAE1000 - MA Electric Distribution PC</v>
          </cell>
          <cell r="AA4528" t="str">
            <v>NONE</v>
          </cell>
          <cell r="AB4528" t="str">
            <v>MASS PLANT - MA 5310 - MAE1000</v>
          </cell>
          <cell r="AC4528" t="str">
            <v>A1 C0 X0</v>
          </cell>
          <cell r="AE4528">
            <v>2</v>
          </cell>
          <cell r="AF4528" t="str">
            <v>2</v>
          </cell>
          <cell r="AG4528">
            <v>41213</v>
          </cell>
          <cell r="AH4528">
            <v>50000</v>
          </cell>
        </row>
        <row r="4529">
          <cell r="A4529" t="str">
            <v>CD01028</v>
          </cell>
          <cell r="B4529">
            <v>5310</v>
          </cell>
          <cell r="C4529" t="str">
            <v>Massachusetts - East</v>
          </cell>
          <cell r="D4529" t="str">
            <v>Spare Transformer - Codding &amp; 10 ot</v>
          </cell>
          <cell r="E4529" t="str">
            <v>P_Electric Distribution Sub MA</v>
          </cell>
          <cell r="G4529" t="str">
            <v>35</v>
          </cell>
          <cell r="H4529" t="str">
            <v>15</v>
          </cell>
          <cell r="I4529" t="str">
            <v>DUARTE,EILEEN</v>
          </cell>
          <cell r="J4529" t="str">
            <v>System Capacity &amp; Performance</v>
          </cell>
          <cell r="K4529" t="str">
            <v>D_Non-REP SUB OTHER</v>
          </cell>
          <cell r="L4529" t="str">
            <v>Reliability - Dist</v>
          </cell>
          <cell r="M4529" t="str">
            <v>Specific</v>
          </cell>
          <cell r="O4529" t="str">
            <v>Closed</v>
          </cell>
          <cell r="P4529">
            <v>19283</v>
          </cell>
          <cell r="Q4529" t="str">
            <v>CD1028</v>
          </cell>
          <cell r="R4529">
            <v>41108</v>
          </cell>
          <cell r="S4529" t="str">
            <v>pwrbtch</v>
          </cell>
          <cell r="U4529" t="str">
            <v>This project is to provide a transformer system spare for 17 transformers in MA.  The transformer rating is 22.9-4.16/2.4 kV 7.5/9.375 MVA, Delta-Wye Gnd. with LTC.</v>
          </cell>
          <cell r="V4529" t="str">
            <v xml:space="preserve">  </v>
          </cell>
          <cell r="W4529" t="str">
            <v xml:space="preserve">  </v>
          </cell>
          <cell r="X4529" t="str">
            <v>Conversion Only</v>
          </cell>
          <cell r="Y4529" t="str">
            <v>99995310E</v>
          </cell>
          <cell r="Z4529" t="str">
            <v>MAE1000 - MA Electric Distribution PC</v>
          </cell>
          <cell r="AA4529" t="str">
            <v>NONE</v>
          </cell>
          <cell r="AB4529" t="str">
            <v>SUB #64 CODDING AVENUE, MEDFORD</v>
          </cell>
          <cell r="AE4529">
            <v>3</v>
          </cell>
          <cell r="AF4529" t="str">
            <v>3</v>
          </cell>
          <cell r="AG4529">
            <v>41213</v>
          </cell>
          <cell r="AH4529">
            <v>568953</v>
          </cell>
          <cell r="AI4529">
            <v>0</v>
          </cell>
          <cell r="AJ4529">
            <v>0</v>
          </cell>
          <cell r="AK4529">
            <v>0</v>
          </cell>
          <cell r="AL4529">
            <v>1</v>
          </cell>
          <cell r="AM4529">
            <v>0</v>
          </cell>
          <cell r="AN4529">
            <v>1</v>
          </cell>
        </row>
        <row r="4530">
          <cell r="A4530" t="str">
            <v>CD01033</v>
          </cell>
          <cell r="B4530">
            <v>5310</v>
          </cell>
          <cell r="C4530" t="str">
            <v>Massachusetts - West</v>
          </cell>
          <cell r="D4530" t="str">
            <v>West Hampden 3rd Feeder-D LIne</v>
          </cell>
          <cell r="E4530" t="str">
            <v>P_Electric Distribution Line MA</v>
          </cell>
          <cell r="F4530" t="str">
            <v>AMIC11044v2-USSC0709PS172v2</v>
          </cell>
          <cell r="G4530" t="str">
            <v>39</v>
          </cell>
          <cell r="H4530" t="str">
            <v>33</v>
          </cell>
          <cell r="I4530" t="str">
            <v>HUDOCK, BRYAN</v>
          </cell>
          <cell r="J4530" t="str">
            <v>System Capacity &amp; Performance</v>
          </cell>
          <cell r="K4530" t="str">
            <v>D_Non-REP LINE OTHER</v>
          </cell>
          <cell r="L4530" t="str">
            <v>Reliability - Dist</v>
          </cell>
          <cell r="M4530" t="str">
            <v>Specific</v>
          </cell>
          <cell r="O4530" t="str">
            <v>open</v>
          </cell>
          <cell r="P4530">
            <v>11648</v>
          </cell>
          <cell r="Q4530" t="str">
            <v>CD1033</v>
          </cell>
          <cell r="R4530">
            <v>41111</v>
          </cell>
          <cell r="S4530" t="str">
            <v>pwrbtch</v>
          </cell>
          <cell r="U4530" t="str">
            <v>Add the third 13.2 kV feeder at the new West Hampden substation to be built by 2013.</v>
          </cell>
          <cell r="V4530" t="str">
            <v xml:space="preserve">  </v>
          </cell>
          <cell r="W4530" t="str">
            <v xml:space="preserve">  </v>
          </cell>
          <cell r="X4530" t="str">
            <v>Div Ops-NE Electric</v>
          </cell>
          <cell r="Y4530" t="str">
            <v>75005310E</v>
          </cell>
          <cell r="Z4530" t="str">
            <v>MAE1000 - MA Electric Distribution PC</v>
          </cell>
          <cell r="AA4530" t="str">
            <v>NONE</v>
          </cell>
          <cell r="AB4530" t="str">
            <v>MASS PLANT - MA 5310 - MAE1000</v>
          </cell>
          <cell r="AC4530" t="str">
            <v>A2 C0 X2</v>
          </cell>
          <cell r="AE4530">
            <v>3</v>
          </cell>
          <cell r="AF4530" t="str">
            <v>3</v>
          </cell>
          <cell r="AG4530">
            <v>41213</v>
          </cell>
          <cell r="AH4530">
            <v>1940000</v>
          </cell>
          <cell r="AI4530" t="str">
            <v>1.25</v>
          </cell>
          <cell r="AJ4530" t="str">
            <v>.75</v>
          </cell>
        </row>
        <row r="4531">
          <cell r="A4531" t="str">
            <v>CD01034</v>
          </cell>
          <cell r="B4531">
            <v>5310</v>
          </cell>
          <cell r="C4531" t="str">
            <v>Massachusetts - West</v>
          </cell>
          <cell r="D4531" t="str">
            <v>W Hampden- New Feeder Mainlines</v>
          </cell>
          <cell r="E4531" t="str">
            <v>P_Electric Distribution Line MA</v>
          </cell>
          <cell r="F4531" t="str">
            <v>AMIC11044v2-USSC0709PS172v2</v>
          </cell>
          <cell r="G4531" t="str">
            <v>39</v>
          </cell>
          <cell r="H4531" t="str">
            <v>33</v>
          </cell>
          <cell r="I4531" t="str">
            <v>HUDOCK, BRYAN</v>
          </cell>
          <cell r="J4531" t="str">
            <v>Asset Condition</v>
          </cell>
          <cell r="K4531" t="str">
            <v>D_REP-Line Other</v>
          </cell>
          <cell r="L4531" t="str">
            <v>Asset Replacement</v>
          </cell>
          <cell r="M4531" t="str">
            <v>Specific</v>
          </cell>
          <cell r="O4531" t="str">
            <v>open</v>
          </cell>
          <cell r="P4531">
            <v>11247</v>
          </cell>
          <cell r="Q4531" t="str">
            <v>CD1034</v>
          </cell>
          <cell r="R4531">
            <v>41111</v>
          </cell>
          <cell r="S4531" t="str">
            <v>pwrbtch</v>
          </cell>
          <cell r="U4531" t="str">
            <v>Add 2000' new 477 Spacer, Double circuited feeder mainlines from the new W Hampden Sub to the Street.</v>
          </cell>
          <cell r="V4531" t="str">
            <v xml:space="preserve">  </v>
          </cell>
          <cell r="W4531" t="str">
            <v xml:space="preserve">  </v>
          </cell>
          <cell r="X4531" t="str">
            <v>Div Ops-NE Electric</v>
          </cell>
          <cell r="Y4531" t="str">
            <v>75005310E</v>
          </cell>
          <cell r="Z4531" t="str">
            <v>MAE1000 - MA Electric Distribution PC</v>
          </cell>
          <cell r="AA4531" t="str">
            <v>NONE</v>
          </cell>
          <cell r="AB4531" t="str">
            <v>SUB #524 HAMPDEN, HAMPDEN</v>
          </cell>
          <cell r="AC4531" t="str">
            <v>A7 C0 X1</v>
          </cell>
          <cell r="AE4531">
            <v>2</v>
          </cell>
          <cell r="AF4531" t="str">
            <v>2</v>
          </cell>
          <cell r="AG4531">
            <v>41213</v>
          </cell>
          <cell r="AH4531">
            <v>830000</v>
          </cell>
          <cell r="AI4531" t="str">
            <v>1.25</v>
          </cell>
          <cell r="AJ4531" t="str">
            <v>.75</v>
          </cell>
        </row>
        <row r="4532">
          <cell r="A4532" t="str">
            <v>CD01035</v>
          </cell>
          <cell r="B4532">
            <v>5310</v>
          </cell>
          <cell r="C4532" t="str">
            <v>Massachusetts - East</v>
          </cell>
          <cell r="D4532" t="str">
            <v>Merrimack College-Volpe Ctr. N. And</v>
          </cell>
          <cell r="E4532" t="str">
            <v>P_Electric Distribution Line MA</v>
          </cell>
          <cell r="G4532" t="str">
            <v>49</v>
          </cell>
          <cell r="H4532" t="str">
            <v>16</v>
          </cell>
          <cell r="I4532" t="str">
            <v>MARCEAU, DANIEL</v>
          </cell>
          <cell r="J4532" t="str">
            <v>Statutory/Regulatory</v>
          </cell>
          <cell r="K4532" t="str">
            <v>D_Non-REP LINE OTHER</v>
          </cell>
          <cell r="L4532" t="str">
            <v>New Business - Commercial</v>
          </cell>
          <cell r="M4532" t="str">
            <v>Specific</v>
          </cell>
          <cell r="O4532" t="str">
            <v>open</v>
          </cell>
          <cell r="P4532">
            <v>19341</v>
          </cell>
          <cell r="Q4532" t="str">
            <v>CD1035</v>
          </cell>
          <cell r="R4532">
            <v>41114</v>
          </cell>
          <cell r="S4532" t="str">
            <v>pwrbtch</v>
          </cell>
          <cell r="U4532" t="str">
            <v>Inst PMH9 SWgear,750Kva pad mt transformer w/pad mt metering.Repl of 740ft of 1/0al 3 1cond 15kv cble w/500MCM cu 3 1cond 15Kv cble.Repl of 320ft of #2al 3 1cond 15Kv cble w/500MCM cu 3 1cond 15Kv cble.Inst 964ft of #2al 3 1cond 15Kv</v>
          </cell>
          <cell r="V4532" t="str">
            <v xml:space="preserve"> Re-Sanction from $15K to $145K from Julie Spaziano. Document attached details on the justificaition and scope tab</v>
          </cell>
          <cell r="W4532" t="str">
            <v xml:space="preserve">  </v>
          </cell>
          <cell r="X4532" t="str">
            <v>Div Ops-NE Electric</v>
          </cell>
          <cell r="Y4532" t="str">
            <v>75005310E</v>
          </cell>
          <cell r="Z4532" t="str">
            <v>MAE1000 - MA Electric Distribution PC</v>
          </cell>
          <cell r="AA4532" t="str">
            <v>NONE</v>
          </cell>
          <cell r="AB4532" t="str">
            <v>MASS PLANT - MA 5310 - MAE1000</v>
          </cell>
          <cell r="AC4532" t="str">
            <v>A1 C0 X0</v>
          </cell>
          <cell r="AE4532">
            <v>3</v>
          </cell>
          <cell r="AF4532" t="str">
            <v>3</v>
          </cell>
          <cell r="AG4532">
            <v>41480</v>
          </cell>
          <cell r="AH4532">
            <v>145000</v>
          </cell>
        </row>
        <row r="4533">
          <cell r="A4533" t="str">
            <v>CD01039</v>
          </cell>
          <cell r="B4533">
            <v>5310</v>
          </cell>
          <cell r="C4533" t="str">
            <v>Massachusetts - West</v>
          </cell>
          <cell r="D4533" t="str">
            <v>IRURD Folly Hill Apt Rehab</v>
          </cell>
          <cell r="E4533" t="str">
            <v>P_Electric Distribution Line MA</v>
          </cell>
          <cell r="G4533" t="str">
            <v>36</v>
          </cell>
          <cell r="H4533" t="str">
            <v>20</v>
          </cell>
          <cell r="I4533" t="str">
            <v>CERULLI, JOHN</v>
          </cell>
          <cell r="J4533" t="str">
            <v>Asset Condition</v>
          </cell>
          <cell r="K4533" t="str">
            <v>D_REP-URD Cable Replacements</v>
          </cell>
          <cell r="L4533" t="str">
            <v>Asset Replacement</v>
          </cell>
          <cell r="M4533" t="str">
            <v>Specific</v>
          </cell>
          <cell r="N4533" t="str">
            <v>UG Cable Replacements</v>
          </cell>
          <cell r="O4533" t="str">
            <v>open</v>
          </cell>
          <cell r="P4533">
            <v>19338</v>
          </cell>
          <cell r="Q4533" t="str">
            <v>CD1039</v>
          </cell>
          <cell r="R4533">
            <v>41115</v>
          </cell>
          <cell r="S4533" t="str">
            <v>pwrbtch</v>
          </cell>
          <cell r="U4533" t="str">
            <v>Replace 6,100' of three-phase URD.</v>
          </cell>
          <cell r="V4533" t="str">
            <v xml:space="preserve">  </v>
          </cell>
          <cell r="W4533" t="str">
            <v xml:space="preserve">  </v>
          </cell>
          <cell r="X4533" t="str">
            <v>Div Ops-NE Electric</v>
          </cell>
          <cell r="Y4533" t="str">
            <v>75005310E</v>
          </cell>
          <cell r="Z4533" t="str">
            <v>MAE1000 - MA Electric Distribution PC</v>
          </cell>
          <cell r="AA4533" t="str">
            <v>NONE</v>
          </cell>
          <cell r="AB4533" t="str">
            <v>MASS PLANT - MA 5310 - MAE1000</v>
          </cell>
          <cell r="AC4533" t="str">
            <v>A2 C0 X0</v>
          </cell>
          <cell r="AE4533">
            <v>2</v>
          </cell>
          <cell r="AF4533" t="str">
            <v>2</v>
          </cell>
          <cell r="AG4533">
            <v>41213</v>
          </cell>
          <cell r="AH4533">
            <v>610000</v>
          </cell>
        </row>
        <row r="4534">
          <cell r="A4534" t="str">
            <v>CD01040</v>
          </cell>
          <cell r="B4534">
            <v>5310</v>
          </cell>
          <cell r="C4534" t="str">
            <v>Massachusetts - West</v>
          </cell>
          <cell r="D4534" t="str">
            <v>IRURD University Heights Reha</v>
          </cell>
          <cell r="E4534" t="str">
            <v>P_Electric Distribution Line MA</v>
          </cell>
          <cell r="G4534" t="str">
            <v>36</v>
          </cell>
          <cell r="H4534" t="str">
            <v>20</v>
          </cell>
          <cell r="I4534" t="str">
            <v>PATTERSON, JAMES</v>
          </cell>
          <cell r="J4534" t="str">
            <v>Asset Condition</v>
          </cell>
          <cell r="K4534" t="str">
            <v>D_REP-URD Cable Replacements</v>
          </cell>
          <cell r="L4534" t="str">
            <v>Asset Replacement</v>
          </cell>
          <cell r="M4534" t="str">
            <v>Specific</v>
          </cell>
          <cell r="N4534" t="str">
            <v>UG Cable Replacements</v>
          </cell>
          <cell r="O4534" t="str">
            <v>open</v>
          </cell>
          <cell r="P4534">
            <v>19337</v>
          </cell>
          <cell r="Q4534" t="str">
            <v>CD1040</v>
          </cell>
          <cell r="R4534">
            <v>41115</v>
          </cell>
          <cell r="S4534" t="str">
            <v>pwrbtch</v>
          </cell>
          <cell r="U4534" t="str">
            <v>Rehabilitate 8,240' URD via cable injection or replacement of sections that can not be injected.</v>
          </cell>
          <cell r="V4534" t="str">
            <v xml:space="preserve">  </v>
          </cell>
          <cell r="W4534" t="str">
            <v xml:space="preserve">  </v>
          </cell>
          <cell r="X4534" t="str">
            <v>Div Ops-NE Electric</v>
          </cell>
          <cell r="Y4534" t="str">
            <v>75005310E</v>
          </cell>
          <cell r="Z4534" t="str">
            <v>MAE1000 - MA Electric Distribution PC</v>
          </cell>
          <cell r="AA4534" t="str">
            <v>NONE</v>
          </cell>
          <cell r="AB4534" t="str">
            <v>MASS PLANT - MA 5310 - MAE1000</v>
          </cell>
          <cell r="AC4534" t="str">
            <v>A2 C1 X1</v>
          </cell>
          <cell r="AE4534">
            <v>2</v>
          </cell>
          <cell r="AF4534" t="str">
            <v>2</v>
          </cell>
          <cell r="AG4534">
            <v>41213</v>
          </cell>
          <cell r="AH4534">
            <v>344811</v>
          </cell>
        </row>
        <row r="4535">
          <cell r="A4535" t="str">
            <v>CD01041</v>
          </cell>
          <cell r="B4535">
            <v>5310</v>
          </cell>
          <cell r="C4535" t="str">
            <v>Massachusetts - West</v>
          </cell>
          <cell r="D4535" t="str">
            <v>Proctor Rd, Chelmsford Stepdown Con</v>
          </cell>
          <cell r="E4535" t="str">
            <v>P_Electric Distribution Line MA</v>
          </cell>
          <cell r="G4535" t="str">
            <v>34</v>
          </cell>
          <cell r="H4535" t="str">
            <v>11</v>
          </cell>
          <cell r="I4535" t="str">
            <v>HALL, TIMOTHY</v>
          </cell>
          <cell r="J4535" t="str">
            <v>Asset Condition</v>
          </cell>
          <cell r="K4535" t="str">
            <v>D_Non-REP LINE OTHER</v>
          </cell>
          <cell r="L4535" t="str">
            <v>Asset Replacement</v>
          </cell>
          <cell r="M4535" t="str">
            <v>Specific</v>
          </cell>
          <cell r="O4535" t="str">
            <v>open</v>
          </cell>
          <cell r="P4535">
            <v>19270</v>
          </cell>
          <cell r="Q4535" t="str">
            <v>CD1041</v>
          </cell>
          <cell r="R4535">
            <v>41116</v>
          </cell>
          <cell r="S4535" t="str">
            <v>pwrbtch</v>
          </cell>
          <cell r="U4535" t="str">
            <v>Convert single phase 7.62/2.4kV stepdown area on Proctor Rd, Chelmsford.  Stepdown is overloaded and #6 overhead conductor is nearing maximum rating.</v>
          </cell>
          <cell r="V4535" t="str">
            <v>Re-Sanction from $170K to $270K from Julie Spaziano. Document attached details on the justification and scope tab</v>
          </cell>
          <cell r="W4535" t="str">
            <v xml:space="preserve">  </v>
          </cell>
          <cell r="X4535" t="str">
            <v>Div Ops-NE Electric</v>
          </cell>
          <cell r="Y4535" t="str">
            <v>75005310E</v>
          </cell>
          <cell r="Z4535" t="str">
            <v>MAE1000 - MA Electric Distribution PC</v>
          </cell>
          <cell r="AA4535" t="str">
            <v>NONE</v>
          </cell>
          <cell r="AB4535" t="str">
            <v>MASS PLANT - MA 5310 - MAE1000</v>
          </cell>
          <cell r="AC4535" t="str">
            <v>A1 C0 X0</v>
          </cell>
          <cell r="AE4535">
            <v>3</v>
          </cell>
          <cell r="AF4535" t="str">
            <v>3</v>
          </cell>
          <cell r="AG4535">
            <v>41705</v>
          </cell>
          <cell r="AH4535">
            <v>270000</v>
          </cell>
        </row>
        <row r="4536">
          <cell r="A4536" t="str">
            <v>CD01042</v>
          </cell>
          <cell r="B4536">
            <v>5310</v>
          </cell>
          <cell r="C4536" t="str">
            <v>Massachusetts - West</v>
          </cell>
          <cell r="D4536" t="str">
            <v>IRURD Homestead Estates Rehabilitat</v>
          </cell>
          <cell r="E4536" t="str">
            <v>P_Electric Distribution Line MA</v>
          </cell>
          <cell r="G4536" t="str">
            <v>36</v>
          </cell>
          <cell r="H4536" t="str">
            <v>20</v>
          </cell>
          <cell r="I4536" t="str">
            <v>PATTERSON, JAMES</v>
          </cell>
          <cell r="J4536" t="str">
            <v>Asset Condition</v>
          </cell>
          <cell r="K4536" t="str">
            <v>D_REP-URD Cable Replacements</v>
          </cell>
          <cell r="L4536" t="str">
            <v>Asset Replacement</v>
          </cell>
          <cell r="M4536" t="str">
            <v>Specific</v>
          </cell>
          <cell r="N4536" t="str">
            <v>UG Cable Replacements</v>
          </cell>
          <cell r="O4536" t="str">
            <v>open</v>
          </cell>
          <cell r="P4536">
            <v>19284</v>
          </cell>
          <cell r="Q4536" t="str">
            <v>CD1042</v>
          </cell>
          <cell r="R4536">
            <v>41116</v>
          </cell>
          <cell r="S4536" t="str">
            <v>pwrbtch</v>
          </cell>
          <cell r="U4536" t="str">
            <v>Rehabilitate 20,000' Homestead Estates (a.k.a. Homestead Acres) URD in Methuen by cable injection or replacement.</v>
          </cell>
          <cell r="V4536" t="str">
            <v xml:space="preserve">  </v>
          </cell>
          <cell r="W4536" t="str">
            <v xml:space="preserve">  </v>
          </cell>
          <cell r="X4536" t="str">
            <v>Div Ops-NE Electric</v>
          </cell>
          <cell r="Y4536" t="str">
            <v>75005310E</v>
          </cell>
          <cell r="Z4536" t="str">
            <v>MAE1000 - MA Electric Distribution PC</v>
          </cell>
          <cell r="AA4536" t="str">
            <v>NONE</v>
          </cell>
          <cell r="AB4536" t="str">
            <v>MASS PLANT - MA 5310 - MAE1000</v>
          </cell>
          <cell r="AC4536" t="str">
            <v>A2 C0 X0</v>
          </cell>
          <cell r="AE4536">
            <v>2</v>
          </cell>
          <cell r="AF4536" t="str">
            <v>2</v>
          </cell>
          <cell r="AG4536">
            <v>41213</v>
          </cell>
          <cell r="AH4536">
            <v>912737</v>
          </cell>
        </row>
        <row r="4537">
          <cell r="A4537" t="str">
            <v>CD01045</v>
          </cell>
          <cell r="B4537">
            <v>5310</v>
          </cell>
          <cell r="C4537" t="str">
            <v>Massachusetts - West</v>
          </cell>
          <cell r="D4537" t="str">
            <v>DOT - MHD# 604907 - Arlington St, D</v>
          </cell>
          <cell r="E4537" t="str">
            <v>P_Electric Distribution Line MA</v>
          </cell>
          <cell r="G4537" t="str">
            <v>49</v>
          </cell>
          <cell r="H4537" t="str">
            <v>12</v>
          </cell>
          <cell r="I4537" t="str">
            <v>KERN, WILLIAM</v>
          </cell>
          <cell r="J4537" t="str">
            <v>Statutory/Regulatory</v>
          </cell>
          <cell r="K4537" t="str">
            <v>D_Non-REP LINE OTHER</v>
          </cell>
          <cell r="L4537" t="str">
            <v>Public Requirements</v>
          </cell>
          <cell r="M4537" t="str">
            <v>Specific</v>
          </cell>
          <cell r="O4537" t="str">
            <v>open</v>
          </cell>
          <cell r="P4537">
            <v>19348</v>
          </cell>
          <cell r="Q4537" t="str">
            <v>CD1045</v>
          </cell>
          <cell r="R4537">
            <v>41121</v>
          </cell>
          <cell r="S4537" t="str">
            <v>pwrbtch</v>
          </cell>
          <cell r="U4537" t="str">
            <v>Pre-Eng for DOT work</v>
          </cell>
          <cell r="V4537" t="str">
            <v xml:space="preserve">  </v>
          </cell>
          <cell r="W4537" t="str">
            <v xml:space="preserve">  </v>
          </cell>
          <cell r="X4537" t="str">
            <v>Div Ops-NE Electric</v>
          </cell>
          <cell r="Y4537" t="str">
            <v>75005310E</v>
          </cell>
          <cell r="Z4537" t="str">
            <v>MAE1000 - MA Electric Distribution PC</v>
          </cell>
          <cell r="AA4537" t="str">
            <v>NONE</v>
          </cell>
          <cell r="AB4537" t="str">
            <v>MASS PLANT - MA 5310 - MAE1000</v>
          </cell>
          <cell r="AC4537" t="str">
            <v>A1 C0 X0</v>
          </cell>
          <cell r="AE4537">
            <v>2</v>
          </cell>
          <cell r="AF4537" t="str">
            <v>2</v>
          </cell>
          <cell r="AG4537">
            <v>41213</v>
          </cell>
          <cell r="AH4537">
            <v>15000</v>
          </cell>
        </row>
        <row r="4538">
          <cell r="A4538" t="str">
            <v>CD01047</v>
          </cell>
          <cell r="B4538">
            <v>5310</v>
          </cell>
          <cell r="C4538" t="str">
            <v>Massachusetts - West</v>
          </cell>
          <cell r="D4538" t="str">
            <v>East Methuen 74L1 Line Recloser</v>
          </cell>
          <cell r="E4538" t="str">
            <v>P_Electric Distribution Line MA</v>
          </cell>
          <cell r="G4538" t="str">
            <v>23</v>
          </cell>
          <cell r="H4538" t="str">
            <v>11</v>
          </cell>
          <cell r="I4538" t="str">
            <v>BARYS, FRANCIS R</v>
          </cell>
          <cell r="J4538" t="str">
            <v>System Capacity &amp; Performance</v>
          </cell>
          <cell r="K4538" t="str">
            <v>D_Non-REP LINE OTHER</v>
          </cell>
          <cell r="L4538" t="str">
            <v>Load Relief</v>
          </cell>
          <cell r="M4538" t="str">
            <v>Specific</v>
          </cell>
          <cell r="N4538" t="str">
            <v>Distribution Automation</v>
          </cell>
          <cell r="O4538" t="str">
            <v>open</v>
          </cell>
          <cell r="P4538">
            <v>19112</v>
          </cell>
          <cell r="Q4538" t="str">
            <v>CD1047</v>
          </cell>
          <cell r="R4538">
            <v>41121</v>
          </cell>
          <cell r="S4538" t="str">
            <v>pwrbtch</v>
          </cell>
          <cell r="U4538" t="str">
            <v>Install a telemetry controlled pole top recloser at pole 5193 1/2 Ayer Village Rd. in Methuen, Mass. to aid in load transfer flexibility.</v>
          </cell>
          <cell r="V4538" t="str">
            <v xml:space="preserve">  </v>
          </cell>
          <cell r="W4538" t="str">
            <v xml:space="preserve">  </v>
          </cell>
          <cell r="X4538" t="str">
            <v>Div Ops-NE Electric</v>
          </cell>
          <cell r="Y4538" t="str">
            <v>75005310E</v>
          </cell>
          <cell r="Z4538" t="str">
            <v>MAE1000 - MA Electric Distribution PC</v>
          </cell>
          <cell r="AA4538" t="str">
            <v>NONE</v>
          </cell>
          <cell r="AB4538" t="str">
            <v>MASS PLANT - MA 5310 - MAE1000</v>
          </cell>
          <cell r="AC4538" t="str">
            <v>A0 C1 X0</v>
          </cell>
          <cell r="AE4538">
            <v>2</v>
          </cell>
          <cell r="AF4538" t="str">
            <v>2</v>
          </cell>
          <cell r="AG4538">
            <v>41213</v>
          </cell>
          <cell r="AH4538">
            <v>61699</v>
          </cell>
        </row>
        <row r="4539">
          <cell r="A4539" t="str">
            <v>CD01049</v>
          </cell>
          <cell r="B4539">
            <v>5310</v>
          </cell>
          <cell r="C4539" t="str">
            <v>Massachusetts - West</v>
          </cell>
          <cell r="D4539" t="str">
            <v>Provide DG service to Varian Semico</v>
          </cell>
          <cell r="E4539" t="str">
            <v>P_Electric Distribution Line MA</v>
          </cell>
          <cell r="G4539" t="str">
            <v>49</v>
          </cell>
          <cell r="H4539" t="str">
            <v>11</v>
          </cell>
          <cell r="I4539" t="str">
            <v>TEIXEIRA, JOHN</v>
          </cell>
          <cell r="J4539" t="str">
            <v>Statutory/Regulatory</v>
          </cell>
          <cell r="K4539" t="str">
            <v>D_Non-REP LINE OTHER</v>
          </cell>
          <cell r="L4539" t="str">
            <v>Distributed Generation</v>
          </cell>
          <cell r="M4539" t="str">
            <v>Specific</v>
          </cell>
          <cell r="O4539" t="str">
            <v>open</v>
          </cell>
          <cell r="P4539">
            <v>19350</v>
          </cell>
          <cell r="Q4539" t="str">
            <v>CD1049</v>
          </cell>
          <cell r="R4539">
            <v>41121</v>
          </cell>
          <cell r="S4539" t="str">
            <v>pwrbtch</v>
          </cell>
          <cell r="U4539" t="str">
            <v>Provide service from the 23kV  system (2364) to Varian Semiconductor Equipment Associates, Inc., 35 Dory Rd, Gloucester MA for 2.5MW of wind turbine generation.</v>
          </cell>
          <cell r="V4539" t="str">
            <v xml:space="preserve">  </v>
          </cell>
          <cell r="W4539" t="str">
            <v xml:space="preserve">  </v>
          </cell>
          <cell r="X4539" t="str">
            <v>Div Ops-NE Electric</v>
          </cell>
          <cell r="Y4539" t="str">
            <v>75005310E</v>
          </cell>
          <cell r="Z4539" t="str">
            <v>MAE1000 - MA Electric Distribution PC</v>
          </cell>
          <cell r="AA4539" t="str">
            <v>NONE</v>
          </cell>
          <cell r="AB4539" t="str">
            <v>MASS PLANT - MA 5310 - MAE1000</v>
          </cell>
          <cell r="AC4539" t="str">
            <v>A1 C0 X0</v>
          </cell>
          <cell r="AE4539">
            <v>2</v>
          </cell>
          <cell r="AF4539" t="str">
            <v>2</v>
          </cell>
          <cell r="AG4539">
            <v>41213</v>
          </cell>
          <cell r="AH4539">
            <v>141300</v>
          </cell>
        </row>
        <row r="4540">
          <cell r="A4540" t="str">
            <v>CD01052</v>
          </cell>
          <cell r="B4540">
            <v>5310</v>
          </cell>
          <cell r="C4540" t="str">
            <v>Massachusetts - West</v>
          </cell>
          <cell r="D4540" t="str">
            <v>SunGen Mark Andover, LLC- PV</v>
          </cell>
          <cell r="E4540" t="str">
            <v>P_Electric Distribution Line MA</v>
          </cell>
          <cell r="G4540" t="str">
            <v>49</v>
          </cell>
          <cell r="H4540" t="str">
            <v>12</v>
          </cell>
          <cell r="I4540" t="str">
            <v>TEIXEIRA, JOHN</v>
          </cell>
          <cell r="J4540" t="str">
            <v>Statutory/Regulatory</v>
          </cell>
          <cell r="K4540" t="str">
            <v>D_Non-REP LINE OTHER</v>
          </cell>
          <cell r="L4540" t="str">
            <v>Distributed Generation</v>
          </cell>
          <cell r="M4540" t="str">
            <v>Specific</v>
          </cell>
          <cell r="O4540" t="str">
            <v>open</v>
          </cell>
          <cell r="P4540">
            <v>19278</v>
          </cell>
          <cell r="Q4540" t="str">
            <v>CD1052</v>
          </cell>
          <cell r="R4540">
            <v>41122</v>
          </cell>
          <cell r="S4540" t="str">
            <v>pwrbtch</v>
          </cell>
          <cell r="U4540" t="str">
            <v>Provide service to 2.85 MVA of PV Generation at SunGen Mark Andover LLC, South St., Andover, MA</v>
          </cell>
          <cell r="V4540" t="str">
            <v>Resanction 50k to 132k Jim Patterson - Document attached and the details are in the justification and scope</v>
          </cell>
          <cell r="W4540" t="str">
            <v xml:space="preserve">  </v>
          </cell>
          <cell r="X4540" t="str">
            <v>Div Ops-NE Electric</v>
          </cell>
          <cell r="Y4540" t="str">
            <v>75005310E</v>
          </cell>
          <cell r="Z4540" t="str">
            <v>MAE1000 - MA Electric Distribution PC</v>
          </cell>
          <cell r="AA4540" t="str">
            <v>NONE</v>
          </cell>
          <cell r="AB4540" t="str">
            <v>MASS PLANT - MA 5310 - MAE1000</v>
          </cell>
          <cell r="AC4540" t="str">
            <v>A1 C0 X0</v>
          </cell>
          <cell r="AE4540">
            <v>3</v>
          </cell>
          <cell r="AF4540" t="str">
            <v>3</v>
          </cell>
          <cell r="AG4540">
            <v>41487</v>
          </cell>
          <cell r="AH4540">
            <v>132000</v>
          </cell>
        </row>
        <row r="4541">
          <cell r="A4541" t="str">
            <v>CD01053</v>
          </cell>
          <cell r="B4541">
            <v>5310</v>
          </cell>
          <cell r="C4541" t="str">
            <v>Massachusetts - West</v>
          </cell>
          <cell r="D4541" t="str">
            <v>DOT - MHD# 604964 - Rte 38 VFW High</v>
          </cell>
          <cell r="E4541" t="str">
            <v>P_Electric Distribution Line MA</v>
          </cell>
          <cell r="G4541" t="str">
            <v>49</v>
          </cell>
          <cell r="H4541" t="str">
            <v>12</v>
          </cell>
          <cell r="I4541" t="str">
            <v>WYMAN, ANNE</v>
          </cell>
          <cell r="J4541" t="str">
            <v>Statutory/Regulatory</v>
          </cell>
          <cell r="K4541" t="str">
            <v>D_Non-REP LINE OTHER</v>
          </cell>
          <cell r="L4541" t="str">
            <v>Public Requirements</v>
          </cell>
          <cell r="M4541" t="str">
            <v>Specific</v>
          </cell>
          <cell r="O4541" t="str">
            <v>open</v>
          </cell>
          <cell r="P4541">
            <v>19347</v>
          </cell>
          <cell r="Q4541" t="str">
            <v>CD1053</v>
          </cell>
          <cell r="R4541">
            <v>41124</v>
          </cell>
          <cell r="S4541" t="str">
            <v>pwrbtch</v>
          </cell>
          <cell r="U4541" t="str">
            <v xml:space="preserve"> DOT work</v>
          </cell>
          <cell r="V4541" t="str">
            <v xml:space="preserve">Sanction from $15K to $49K from Julie Spaziano. Document attached details on the justification and scope tab. </v>
          </cell>
          <cell r="W4541" t="str">
            <v xml:space="preserve">  </v>
          </cell>
          <cell r="X4541" t="str">
            <v>Div Ops-NE Electric</v>
          </cell>
          <cell r="Y4541" t="str">
            <v>75005310E</v>
          </cell>
          <cell r="Z4541" t="str">
            <v>MAE1000 - MA Electric Distribution PC</v>
          </cell>
          <cell r="AA4541" t="str">
            <v>NONE</v>
          </cell>
          <cell r="AB4541" t="str">
            <v>MASS PLANT - MA 5310 - MAE1000</v>
          </cell>
          <cell r="AC4541" t="str">
            <v>A2 C0 X0</v>
          </cell>
          <cell r="AE4541">
            <v>3</v>
          </cell>
          <cell r="AF4541" t="str">
            <v>3</v>
          </cell>
          <cell r="AG4541">
            <v>41676</v>
          </cell>
          <cell r="AH4541">
            <v>49000</v>
          </cell>
        </row>
        <row r="4542">
          <cell r="A4542" t="str">
            <v>CD01055</v>
          </cell>
          <cell r="B4542">
            <v>5310</v>
          </cell>
          <cell r="C4542" t="str">
            <v>Distribution - NE North</v>
          </cell>
          <cell r="D4542" t="str">
            <v>Generation Service to Ecos Energy,</v>
          </cell>
          <cell r="E4542" t="str">
            <v>P_Electric Distribution Line MA</v>
          </cell>
          <cell r="G4542" t="str">
            <v>49</v>
          </cell>
          <cell r="H4542" t="str">
            <v>11</v>
          </cell>
          <cell r="I4542" t="str">
            <v>TEIXEIRA, JOHN</v>
          </cell>
          <cell r="J4542" t="str">
            <v>Statutory/Regulatory</v>
          </cell>
          <cell r="K4542" t="str">
            <v>D_Non-REP LINE OTHER</v>
          </cell>
          <cell r="L4542" t="str">
            <v>Distributed Generation</v>
          </cell>
          <cell r="M4542" t="str">
            <v>Specific</v>
          </cell>
          <cell r="O4542" t="str">
            <v>open</v>
          </cell>
          <cell r="P4542">
            <v>19340</v>
          </cell>
          <cell r="Q4542" t="str">
            <v>CD1055</v>
          </cell>
          <cell r="R4542">
            <v>41124</v>
          </cell>
          <cell r="S4542" t="str">
            <v>pwrbtch</v>
          </cell>
          <cell r="U4542" t="str">
            <v>Provide generation service to 3 MW of PV at Ecos Energy, LLC, 130 Ash St., Spencer, MA</v>
          </cell>
          <cell r="V4542" t="str">
            <v xml:space="preserve">  </v>
          </cell>
          <cell r="W4542" t="str">
            <v xml:space="preserve">  </v>
          </cell>
          <cell r="X4542" t="str">
            <v>Div Ops-NE Electric</v>
          </cell>
          <cell r="Y4542" t="str">
            <v>75005310E</v>
          </cell>
          <cell r="Z4542" t="str">
            <v>MAE1000 - MA Electric Distribution PC</v>
          </cell>
          <cell r="AA4542" t="str">
            <v>NONE</v>
          </cell>
          <cell r="AB4542" t="str">
            <v>MASS PLANT - MA 5310 - MAE1000</v>
          </cell>
          <cell r="AC4542" t="str">
            <v>A1 C0 X0</v>
          </cell>
          <cell r="AE4542">
            <v>2</v>
          </cell>
          <cell r="AF4542" t="str">
            <v>2</v>
          </cell>
          <cell r="AG4542">
            <v>41213</v>
          </cell>
          <cell r="AH4542">
            <v>138000</v>
          </cell>
        </row>
        <row r="4543">
          <cell r="A4543" t="str">
            <v>CD01057</v>
          </cell>
          <cell r="B4543">
            <v>5310</v>
          </cell>
          <cell r="C4543" t="str">
            <v>Massachusetts - West</v>
          </cell>
          <cell r="D4543" t="str">
            <v>vice to Equity Industrial Turbines,</v>
          </cell>
          <cell r="E4543" t="str">
            <v>P_Electric Distribution Line MA</v>
          </cell>
          <cell r="G4543" t="str">
            <v>49</v>
          </cell>
          <cell r="H4543" t="str">
            <v>11</v>
          </cell>
          <cell r="I4543" t="str">
            <v>PATTERSON, JAMES</v>
          </cell>
          <cell r="J4543" t="str">
            <v>Statutory/Regulatory</v>
          </cell>
          <cell r="K4543" t="str">
            <v>D_Non-REP LINE OTHER</v>
          </cell>
          <cell r="L4543" t="str">
            <v>Distributed Generation</v>
          </cell>
          <cell r="M4543" t="str">
            <v>Specific</v>
          </cell>
          <cell r="O4543" t="str">
            <v>open</v>
          </cell>
          <cell r="P4543">
            <v>19371</v>
          </cell>
          <cell r="Q4543" t="str">
            <v>CD1057</v>
          </cell>
          <cell r="R4543">
            <v>41125</v>
          </cell>
          <cell r="S4543" t="str">
            <v>pwrbtch</v>
          </cell>
          <cell r="U4543" t="str">
            <v>Provide service to 4MW of wind turbine generation at Equity Industrial Turbines, LLC _x000D_
11 Dory Road Gloucester MA Three-Phase Variable Speed, Synchronous Generators _x000D_
Interconnection to National Grid¿s 23 kV System</v>
          </cell>
          <cell r="V4543" t="str">
            <v xml:space="preserve">Resanction amount $189,500 to $270K submitted by Julie Spaziano. Document attached. Details on the Justification and Scope tab.  </v>
          </cell>
          <cell r="W4543" t="str">
            <v xml:space="preserve">  </v>
          </cell>
          <cell r="X4543" t="str">
            <v>Div Ops-NE Electric</v>
          </cell>
          <cell r="Y4543" t="str">
            <v>75005310E</v>
          </cell>
          <cell r="Z4543" t="str">
            <v>MAE1000 - MA Electric Distribution PC</v>
          </cell>
          <cell r="AA4543" t="str">
            <v>NONE</v>
          </cell>
          <cell r="AB4543" t="str">
            <v>MASS PLANT - MA 5310 - MAE1000</v>
          </cell>
          <cell r="AC4543" t="str">
            <v>A3 C0 X0</v>
          </cell>
          <cell r="AE4543">
            <v>3</v>
          </cell>
          <cell r="AF4543" t="str">
            <v>3</v>
          </cell>
          <cell r="AG4543">
            <v>41667</v>
          </cell>
          <cell r="AH4543">
            <v>270000</v>
          </cell>
        </row>
        <row r="4544">
          <cell r="A4544" t="str">
            <v>CD01058</v>
          </cell>
          <cell r="B4544">
            <v>5310</v>
          </cell>
          <cell r="C4544" t="str">
            <v>Massachusetts - West</v>
          </cell>
          <cell r="D4544" t="str">
            <v>EMS Expansion Prospect Street Subst</v>
          </cell>
          <cell r="E4544" t="str">
            <v>P_Electric Distribution Sub MA</v>
          </cell>
          <cell r="F4544" t="str">
            <v>USSC-12-265 v3</v>
          </cell>
          <cell r="G4544" t="str">
            <v>49</v>
          </cell>
          <cell r="H4544" t="str">
            <v>25</v>
          </cell>
          <cell r="I4544" t="str">
            <v>ARTHUR, DAVID</v>
          </cell>
          <cell r="J4544" t="str">
            <v>System Capacity &amp; Performance</v>
          </cell>
          <cell r="K4544" t="str">
            <v>D_REP-EMS Expansion</v>
          </cell>
          <cell r="L4544" t="str">
            <v>Reliability - Dist</v>
          </cell>
          <cell r="M4544" t="str">
            <v>Specific</v>
          </cell>
          <cell r="O4544" t="str">
            <v>open</v>
          </cell>
          <cell r="P4544">
            <v>18589</v>
          </cell>
          <cell r="Q4544" t="str">
            <v>CD1058</v>
          </cell>
          <cell r="R4544">
            <v>41129</v>
          </cell>
          <cell r="S4544" t="str">
            <v>pwrbtch</v>
          </cell>
          <cell r="U4544" t="str">
            <v>This project will expand the existing EMS at the Prospect St. Substation to include status and control on the 13.8 kV breakers and reclosers.</v>
          </cell>
          <cell r="V4544" t="str">
            <v xml:space="preserve">  </v>
          </cell>
          <cell r="W4544" t="str">
            <v xml:space="preserve">  </v>
          </cell>
          <cell r="X4544" t="str">
            <v>Div Ops-NE Electric</v>
          </cell>
          <cell r="Y4544" t="str">
            <v>75005310E</v>
          </cell>
          <cell r="Z4544" t="str">
            <v>MAE1000 - MA Electric Distribution PC</v>
          </cell>
          <cell r="AA4544" t="str">
            <v>NONE</v>
          </cell>
          <cell r="AB4544" t="str">
            <v>PROSPECT ST SUB  4KV  13.8KV</v>
          </cell>
          <cell r="AC4544" t="str">
            <v>A1 C0 X0</v>
          </cell>
          <cell r="AE4544">
            <v>6</v>
          </cell>
          <cell r="AF4544" t="str">
            <v>6</v>
          </cell>
          <cell r="AG4544">
            <v>41605</v>
          </cell>
          <cell r="AH4544">
            <v>630000</v>
          </cell>
          <cell r="AI4544" t="str">
            <v>1.10</v>
          </cell>
          <cell r="AJ4544" t="str">
            <v>.90</v>
          </cell>
        </row>
        <row r="4545">
          <cell r="A4545" t="str">
            <v>CD01059</v>
          </cell>
          <cell r="B4545">
            <v>5310</v>
          </cell>
          <cell r="C4545" t="str">
            <v>Massachusetts - West</v>
          </cell>
          <cell r="D4545" t="str">
            <v>Norton 4 - EMS Expansion</v>
          </cell>
          <cell r="E4545" t="str">
            <v>P_Electric Distribution Sub MA</v>
          </cell>
          <cell r="G4545" t="str">
            <v>41</v>
          </cell>
          <cell r="H4545" t="str">
            <v>15</v>
          </cell>
          <cell r="I4545" t="str">
            <v>ALEXANDER, THOMAS</v>
          </cell>
          <cell r="J4545" t="str">
            <v>System Capacity &amp; Performance</v>
          </cell>
          <cell r="K4545" t="str">
            <v>D_Non-REP SUB OTHER</v>
          </cell>
          <cell r="L4545" t="str">
            <v>Reliability - Dist</v>
          </cell>
          <cell r="M4545" t="str">
            <v>Specific</v>
          </cell>
          <cell r="O4545" t="str">
            <v>open</v>
          </cell>
          <cell r="P4545">
            <v>19370</v>
          </cell>
          <cell r="Q4545" t="str">
            <v>CD1059</v>
          </cell>
          <cell r="R4545">
            <v>41129</v>
          </cell>
          <cell r="S4545" t="str">
            <v>pwrbtch</v>
          </cell>
          <cell r="U4545" t="str">
            <v>This project will expand the Remote Terminal Unit (RTU) at the Norton 4 substation as part of the RTU program to gain status and control of existing assets at the substation on the 23 -13.2 - 4kV system.</v>
          </cell>
          <cell r="V4545" t="str">
            <v xml:space="preserve">  </v>
          </cell>
          <cell r="W4545" t="str">
            <v xml:space="preserve">  </v>
          </cell>
          <cell r="X4545" t="str">
            <v>Div Ops-NE Electric</v>
          </cell>
          <cell r="Y4545" t="str">
            <v>75005310E</v>
          </cell>
          <cell r="Z4545" t="str">
            <v>MAE1000 - MA Electric Distribution PC</v>
          </cell>
          <cell r="AA4545" t="str">
            <v>NONE</v>
          </cell>
          <cell r="AB4545" t="str">
            <v>SUB #4 NORTON - MAIN ST, NORTON</v>
          </cell>
          <cell r="AC4545" t="str">
            <v>A1 C0 X0</v>
          </cell>
          <cell r="AE4545">
            <v>6</v>
          </cell>
          <cell r="AF4545" t="str">
            <v>6</v>
          </cell>
          <cell r="AG4545">
            <v>41624</v>
          </cell>
          <cell r="AH4545">
            <v>331740</v>
          </cell>
        </row>
        <row r="4546">
          <cell r="A4546" t="str">
            <v>CD01060</v>
          </cell>
          <cell r="B4546">
            <v>5310</v>
          </cell>
          <cell r="C4546" t="str">
            <v>Massachusetts - East</v>
          </cell>
          <cell r="D4546" t="str">
            <v>Randolph 5 - EMS</v>
          </cell>
          <cell r="E4546" t="str">
            <v>P_Electric Distribution Sub MA</v>
          </cell>
          <cell r="G4546" t="str">
            <v>41</v>
          </cell>
          <cell r="H4546" t="str">
            <v>15</v>
          </cell>
          <cell r="I4546" t="str">
            <v>ALEXANDER, THOMAS</v>
          </cell>
          <cell r="J4546" t="str">
            <v>System Capacity &amp; Performance</v>
          </cell>
          <cell r="K4546" t="str">
            <v>D_Non-REP SUB OTHER</v>
          </cell>
          <cell r="L4546" t="str">
            <v>Reliability - Dist</v>
          </cell>
          <cell r="M4546" t="str">
            <v>Specific</v>
          </cell>
          <cell r="O4546" t="str">
            <v>open</v>
          </cell>
          <cell r="P4546">
            <v>19372</v>
          </cell>
          <cell r="Q4546" t="str">
            <v>CD1060</v>
          </cell>
          <cell r="R4546">
            <v>41129</v>
          </cell>
          <cell r="S4546" t="str">
            <v>pwrbtch</v>
          </cell>
          <cell r="U4546" t="str">
            <v>This project will install/expand the Remote Terminal Unit (RTU) at the Randolph 5 substation as part o the RTU program to gain status and control of existing assets at the substation.</v>
          </cell>
          <cell r="V4546" t="str">
            <v xml:space="preserve">  </v>
          </cell>
          <cell r="W4546" t="str">
            <v xml:space="preserve">  </v>
          </cell>
          <cell r="X4546" t="str">
            <v>Div Ops-NE Electric</v>
          </cell>
          <cell r="Y4546" t="str">
            <v>75005310E</v>
          </cell>
          <cell r="Z4546" t="str">
            <v>MAE1000 - MA Electric Distribution PC</v>
          </cell>
          <cell r="AA4546" t="str">
            <v>NONE</v>
          </cell>
          <cell r="AB4546" t="str">
            <v>SUB #5 RANDOLPH, RANDOLPH</v>
          </cell>
          <cell r="AC4546" t="str">
            <v>A1 C0 X0</v>
          </cell>
          <cell r="AE4546">
            <v>4</v>
          </cell>
          <cell r="AF4546" t="str">
            <v>4</v>
          </cell>
          <cell r="AG4546">
            <v>41676</v>
          </cell>
          <cell r="AH4546">
            <v>662086</v>
          </cell>
        </row>
        <row r="4547">
          <cell r="A4547" t="str">
            <v>CD01061</v>
          </cell>
          <cell r="B4547">
            <v>5310</v>
          </cell>
          <cell r="C4547" t="str">
            <v>Massachusetts - West</v>
          </cell>
          <cell r="D4547" t="str">
            <v>West Newbury 47 - EMS</v>
          </cell>
          <cell r="E4547" t="str">
            <v>P_Electric Distribution Sub MA</v>
          </cell>
          <cell r="G4547" t="str">
            <v>41</v>
          </cell>
          <cell r="H4547" t="str">
            <v>15</v>
          </cell>
          <cell r="I4547" t="str">
            <v>PATTERSON, JAMES</v>
          </cell>
          <cell r="J4547" t="str">
            <v>System Capacity &amp; Performance</v>
          </cell>
          <cell r="K4547" t="str">
            <v>D_Non-REP SUB OTHER</v>
          </cell>
          <cell r="L4547" t="str">
            <v>Reliability - Dist</v>
          </cell>
          <cell r="M4547" t="str">
            <v>Specific</v>
          </cell>
          <cell r="O4547" t="str">
            <v>open</v>
          </cell>
          <cell r="P4547">
            <v>19374</v>
          </cell>
          <cell r="Q4547" t="str">
            <v>CD1061</v>
          </cell>
          <cell r="R4547">
            <v>41129</v>
          </cell>
          <cell r="S4547" t="str">
            <v>pwrbtch</v>
          </cell>
          <cell r="U4547" t="str">
            <v>This project will install/expand the Remote Terminal Unit (RTU) at the West Newbury substation as part of the RTU Program to gain status and control of existing assets at the substation.</v>
          </cell>
          <cell r="V4547" t="str">
            <v xml:space="preserve">  </v>
          </cell>
          <cell r="W4547" t="str">
            <v xml:space="preserve">  </v>
          </cell>
          <cell r="X4547" t="str">
            <v>Div Ops-NE Electric</v>
          </cell>
          <cell r="Y4547" t="str">
            <v>75005310E</v>
          </cell>
          <cell r="Z4547" t="str">
            <v>MAE1000 - MA Electric Distribution PC</v>
          </cell>
          <cell r="AA4547" t="str">
            <v>NONE</v>
          </cell>
          <cell r="AB4547" t="str">
            <v>SUB #47 WEST NEWBURY - STEWART STRE</v>
          </cell>
          <cell r="AC4547" t="str">
            <v>A1 C0 X0</v>
          </cell>
          <cell r="AE4547">
            <v>4</v>
          </cell>
          <cell r="AF4547" t="str">
            <v>4</v>
          </cell>
          <cell r="AG4547">
            <v>41641</v>
          </cell>
          <cell r="AH4547">
            <v>336547</v>
          </cell>
        </row>
        <row r="4548">
          <cell r="A4548" t="str">
            <v>CD01064</v>
          </cell>
          <cell r="B4548">
            <v>5310</v>
          </cell>
          <cell r="C4548" t="str">
            <v>Massachusetts - West</v>
          </cell>
          <cell r="D4548" t="str">
            <v>DOT - MHD# 604515 - North Fitzwilli</v>
          </cell>
          <cell r="E4548" t="str">
            <v>P_Electric Distribution Line MA</v>
          </cell>
          <cell r="G4548" t="str">
            <v>49</v>
          </cell>
          <cell r="H4548" t="str">
            <v>14</v>
          </cell>
          <cell r="I4548" t="str">
            <v>KERN, WILLIAM</v>
          </cell>
          <cell r="J4548" t="str">
            <v>Statutory/Regulatory</v>
          </cell>
          <cell r="K4548" t="str">
            <v>D_Non-REP LINE OTHER</v>
          </cell>
          <cell r="L4548" t="str">
            <v>Public Requirements</v>
          </cell>
          <cell r="M4548" t="str">
            <v>Specific</v>
          </cell>
          <cell r="O4548" t="str">
            <v>open</v>
          </cell>
          <cell r="P4548">
            <v>19389</v>
          </cell>
          <cell r="Q4548" t="str">
            <v>CD1064</v>
          </cell>
          <cell r="R4548">
            <v>41131</v>
          </cell>
          <cell r="S4548" t="str">
            <v>pwrbtch</v>
          </cell>
          <cell r="U4548" t="str">
            <v>Pre-Eng for DOT work</v>
          </cell>
          <cell r="V4548" t="str">
            <v xml:space="preserve">  </v>
          </cell>
          <cell r="W4548" t="str">
            <v xml:space="preserve">  </v>
          </cell>
          <cell r="X4548" t="str">
            <v>Div Ops-NE Electric</v>
          </cell>
          <cell r="Y4548" t="str">
            <v>75005310E</v>
          </cell>
          <cell r="Z4548" t="str">
            <v>MAE1000 - MA Electric Distribution PC</v>
          </cell>
          <cell r="AA4548" t="str">
            <v>NONE</v>
          </cell>
          <cell r="AB4548" t="str">
            <v>MASS PLANT - MA 5310 - MAE1000</v>
          </cell>
          <cell r="AC4548" t="str">
            <v>A1 C0 X0</v>
          </cell>
          <cell r="AE4548">
            <v>2</v>
          </cell>
          <cell r="AF4548" t="str">
            <v>2</v>
          </cell>
          <cell r="AG4548">
            <v>41213</v>
          </cell>
          <cell r="AH4548">
            <v>15000</v>
          </cell>
        </row>
        <row r="4549">
          <cell r="A4549" t="str">
            <v>CD01065</v>
          </cell>
          <cell r="B4549">
            <v>5310</v>
          </cell>
          <cell r="C4549" t="str">
            <v>Massachusetts - West</v>
          </cell>
          <cell r="D4549" t="str">
            <v>DOT#605066-Rte 5 at Conz St, Norhp</v>
          </cell>
          <cell r="E4549" t="str">
            <v>P_Electric Distribution Line MA</v>
          </cell>
          <cell r="G4549" t="str">
            <v>49</v>
          </cell>
          <cell r="H4549" t="str">
            <v>14</v>
          </cell>
          <cell r="I4549" t="str">
            <v>KERN, WILLIAM</v>
          </cell>
          <cell r="J4549" t="str">
            <v>Statutory/Regulatory</v>
          </cell>
          <cell r="K4549" t="str">
            <v>D_Non-REP LINE OTHER</v>
          </cell>
          <cell r="L4549" t="str">
            <v>Public Requirements</v>
          </cell>
          <cell r="M4549" t="str">
            <v>Specific</v>
          </cell>
          <cell r="O4549" t="str">
            <v>open</v>
          </cell>
          <cell r="P4549">
            <v>19386</v>
          </cell>
          <cell r="Q4549" t="str">
            <v>CD1065</v>
          </cell>
          <cell r="R4549">
            <v>41131</v>
          </cell>
          <cell r="S4549" t="str">
            <v>pwrbtch</v>
          </cell>
          <cell r="U4549" t="str">
            <v>Pre-Eng for DOT work</v>
          </cell>
          <cell r="V4549" t="str">
            <v xml:space="preserve">  </v>
          </cell>
          <cell r="W4549" t="str">
            <v xml:space="preserve">  </v>
          </cell>
          <cell r="X4549" t="str">
            <v>Div Ops-NE Electric</v>
          </cell>
          <cell r="Y4549" t="str">
            <v>75005310E</v>
          </cell>
          <cell r="Z4549" t="str">
            <v>MAE1000 - MA Electric Distribution PC</v>
          </cell>
          <cell r="AA4549" t="str">
            <v>NONE</v>
          </cell>
          <cell r="AB4549" t="str">
            <v>MASS PLANT - MA 5310 - MAE1000</v>
          </cell>
          <cell r="AC4549" t="str">
            <v>A1 C0 X1</v>
          </cell>
          <cell r="AE4549">
            <v>2</v>
          </cell>
          <cell r="AF4549" t="str">
            <v>2</v>
          </cell>
          <cell r="AG4549">
            <v>41213</v>
          </cell>
          <cell r="AH4549">
            <v>15000</v>
          </cell>
        </row>
        <row r="4550">
          <cell r="A4550" t="str">
            <v>CD01070</v>
          </cell>
          <cell r="B4550">
            <v>5310</v>
          </cell>
          <cell r="C4550" t="str">
            <v>Massachusetts - East</v>
          </cell>
          <cell r="D4550" t="str">
            <v>MHD#606374 - Brook Street over Segr</v>
          </cell>
          <cell r="E4550" t="str">
            <v>P_Electric Distribution Line MA</v>
          </cell>
          <cell r="G4550" t="str">
            <v>49</v>
          </cell>
          <cell r="H4550" t="str">
            <v>12</v>
          </cell>
          <cell r="I4550" t="str">
            <v>MOKEY, MICHAEL</v>
          </cell>
          <cell r="J4550" t="str">
            <v>Statutory/Regulatory</v>
          </cell>
          <cell r="K4550" t="str">
            <v>D_Non-REP LINE OTHER</v>
          </cell>
          <cell r="L4550" t="str">
            <v>Public Requirements</v>
          </cell>
          <cell r="M4550" t="str">
            <v>Specific</v>
          </cell>
          <cell r="O4550" t="str">
            <v>open</v>
          </cell>
          <cell r="P4550">
            <v>19390</v>
          </cell>
          <cell r="Q4550" t="str">
            <v>CD1070</v>
          </cell>
          <cell r="R4550">
            <v>41138</v>
          </cell>
          <cell r="S4550" t="str">
            <v>pwrbtch</v>
          </cell>
          <cell r="U4550" t="str">
            <v>MA DOT is rebuilding a bridge over the river. There are 2-3 poles that will need to be relocated here to accommodate the road widening and new bridge abutment._x000D_
Ad date 7/6/2013.</v>
          </cell>
          <cell r="V4550" t="str">
            <v xml:space="preserve">  </v>
          </cell>
          <cell r="W4550" t="str">
            <v xml:space="preserve">  </v>
          </cell>
          <cell r="X4550" t="str">
            <v>Div Ops-NE Electric</v>
          </cell>
          <cell r="Y4550" t="str">
            <v>75005310E</v>
          </cell>
          <cell r="Z4550" t="str">
            <v>MAE1000 - MA Electric Distribution PC</v>
          </cell>
          <cell r="AA4550" t="str">
            <v>NONE</v>
          </cell>
          <cell r="AB4550" t="str">
            <v>MASS PLANT - MA 5310 - MAE1000</v>
          </cell>
          <cell r="AC4550" t="str">
            <v>A1 C0 X0</v>
          </cell>
          <cell r="AE4550">
            <v>2</v>
          </cell>
          <cell r="AF4550" t="str">
            <v>2</v>
          </cell>
          <cell r="AG4550">
            <v>41213</v>
          </cell>
          <cell r="AH4550">
            <v>15000</v>
          </cell>
        </row>
        <row r="4551">
          <cell r="A4551" t="str">
            <v>CD01073</v>
          </cell>
          <cell r="B4551">
            <v>5310</v>
          </cell>
          <cell r="C4551" t="str">
            <v>Massachusetts - East</v>
          </cell>
          <cell r="D4551" t="str">
            <v>ANC Solar 600 kW interconnect Westb</v>
          </cell>
          <cell r="E4551" t="str">
            <v>P_Electric Distribution Line MA</v>
          </cell>
          <cell r="G4551" t="str">
            <v>49</v>
          </cell>
          <cell r="H4551" t="str">
            <v>18</v>
          </cell>
          <cell r="I4551" t="str">
            <v>CLEARY, JAMES</v>
          </cell>
          <cell r="J4551" t="str">
            <v>Statutory/Regulatory</v>
          </cell>
          <cell r="K4551" t="str">
            <v>D_Non-REP LINE OTHER</v>
          </cell>
          <cell r="L4551" t="str">
            <v>Distributed Generation</v>
          </cell>
          <cell r="M4551" t="str">
            <v>Specific</v>
          </cell>
          <cell r="O4551" t="str">
            <v>open</v>
          </cell>
          <cell r="P4551">
            <v>19409</v>
          </cell>
          <cell r="Q4551" t="str">
            <v>CD1073</v>
          </cell>
          <cell r="R4551">
            <v>41138</v>
          </cell>
          <cell r="S4551" t="str">
            <v>pwrbtch</v>
          </cell>
          <cell r="U4551" t="str">
            <v>interconnect a 600 kW PV gen. onto 312W6 feeder behind a new primary meter and line recloser _x000D_
Construction STORMS WR: 11981377 ¿ COF Rep ¿ Heather Shampine</v>
          </cell>
          <cell r="V4551" t="str">
            <v xml:space="preserve">  </v>
          </cell>
          <cell r="W4551" t="str">
            <v xml:space="preserve">  </v>
          </cell>
          <cell r="X4551" t="str">
            <v>Div Ops-NE Electric</v>
          </cell>
          <cell r="Y4551" t="str">
            <v>75005310E</v>
          </cell>
          <cell r="Z4551" t="str">
            <v>MAE1000 - MA Electric Distribution PC</v>
          </cell>
          <cell r="AA4551" t="str">
            <v>NONE</v>
          </cell>
          <cell r="AB4551" t="str">
            <v>MASS PLANT - MA 5310 - MAE1000</v>
          </cell>
          <cell r="AC4551" t="str">
            <v>A1 C0 X0</v>
          </cell>
          <cell r="AE4551">
            <v>2</v>
          </cell>
          <cell r="AF4551" t="str">
            <v>2</v>
          </cell>
          <cell r="AG4551">
            <v>41213</v>
          </cell>
          <cell r="AH4551">
            <v>120000</v>
          </cell>
        </row>
        <row r="4552">
          <cell r="A4552" t="str">
            <v>CD01078</v>
          </cell>
          <cell r="B4552">
            <v>5310</v>
          </cell>
          <cell r="C4552" t="str">
            <v>Massachusetts - East</v>
          </cell>
          <cell r="D4552" t="str">
            <v>West Quincy - EMS Expansion</v>
          </cell>
          <cell r="E4552" t="str">
            <v>P_Electric Distribution Sub MA</v>
          </cell>
          <cell r="G4552" t="str">
            <v>41</v>
          </cell>
          <cell r="H4552" t="str">
            <v>15</v>
          </cell>
          <cell r="I4552" t="str">
            <v>ALEXANDER, THOMAS</v>
          </cell>
          <cell r="J4552" t="str">
            <v>System Capacity &amp; Performance</v>
          </cell>
          <cell r="K4552" t="str">
            <v>D_Non-REP SUB OTHER</v>
          </cell>
          <cell r="L4552" t="str">
            <v>Reliability - Dist</v>
          </cell>
          <cell r="M4552" t="str">
            <v>Specific</v>
          </cell>
          <cell r="O4552" t="str">
            <v>open</v>
          </cell>
          <cell r="P4552">
            <v>19384</v>
          </cell>
          <cell r="Q4552" t="str">
            <v>CD1078</v>
          </cell>
          <cell r="R4552">
            <v>41139</v>
          </cell>
          <cell r="S4552" t="str">
            <v>pwrbtch</v>
          </cell>
          <cell r="U4552" t="str">
            <v>This project will expand the Remote Terminal Unit (RTU) at the West Quincy substation as part of the RTU Installation/expansion program to gain status and control of the existing protective assets (circuit breakers and switches) at th</v>
          </cell>
          <cell r="V4552" t="str">
            <v xml:space="preserve">  </v>
          </cell>
          <cell r="W4552" t="str">
            <v xml:space="preserve">  </v>
          </cell>
          <cell r="X4552" t="str">
            <v>Div Ops-NE Electric</v>
          </cell>
          <cell r="Y4552" t="str">
            <v>75005310E</v>
          </cell>
          <cell r="Z4552" t="str">
            <v>MAE1000 - MA Electric Distribution PC</v>
          </cell>
          <cell r="AA4552" t="str">
            <v>NONE</v>
          </cell>
          <cell r="AB4552" t="str">
            <v>SUB #3 WEST QUINCY, QUINCY</v>
          </cell>
          <cell r="AC4552" t="str">
            <v>A1 C0 X0</v>
          </cell>
          <cell r="AE4552">
            <v>5</v>
          </cell>
          <cell r="AF4552" t="str">
            <v>5</v>
          </cell>
          <cell r="AG4552">
            <v>41624</v>
          </cell>
          <cell r="AH4552">
            <v>371754</v>
          </cell>
        </row>
        <row r="4553">
          <cell r="A4553" t="str">
            <v>CD01091</v>
          </cell>
          <cell r="B4553">
            <v>5310</v>
          </cell>
          <cell r="C4553" t="str">
            <v>Massachusetts - West</v>
          </cell>
          <cell r="D4553" t="str">
            <v>West Medford - EMS Expansion</v>
          </cell>
          <cell r="E4553" t="str">
            <v>P_Electric Distribution Sub MA</v>
          </cell>
          <cell r="G4553" t="str">
            <v>41</v>
          </cell>
          <cell r="H4553" t="str">
            <v>15</v>
          </cell>
          <cell r="I4553" t="str">
            <v>DUARTE,EILEEN</v>
          </cell>
          <cell r="J4553" t="str">
            <v>System Capacity &amp; Performance</v>
          </cell>
          <cell r="K4553" t="str">
            <v>D_REP-EMS Expansion</v>
          </cell>
          <cell r="L4553" t="str">
            <v>Reliability - Dist</v>
          </cell>
          <cell r="M4553" t="str">
            <v>Specific</v>
          </cell>
          <cell r="N4553" t="str">
            <v>EMS Expansion</v>
          </cell>
          <cell r="O4553" t="str">
            <v>open</v>
          </cell>
          <cell r="P4553">
            <v>19385</v>
          </cell>
          <cell r="Q4553" t="str">
            <v>CD1091</v>
          </cell>
          <cell r="R4553">
            <v>41144</v>
          </cell>
          <cell r="S4553" t="str">
            <v>pwrbtch</v>
          </cell>
          <cell r="U4553" t="str">
            <v>This project will install a Remote Terminal Unit (RTU) at the W. Medford Station as part of the RTU Installation program to gain status and control of existing protective devices (circuit breakers, reclosers, and switches) at the subs</v>
          </cell>
          <cell r="V4553" t="str">
            <v xml:space="preserve">  </v>
          </cell>
          <cell r="W4553" t="str">
            <v xml:space="preserve">  </v>
          </cell>
          <cell r="X4553" t="str">
            <v>Div Ops-NE Electric</v>
          </cell>
          <cell r="Y4553" t="str">
            <v>75005310E</v>
          </cell>
          <cell r="Z4553" t="str">
            <v>MAE1000 - MA Electric Distribution PC</v>
          </cell>
          <cell r="AA4553" t="str">
            <v>NONE</v>
          </cell>
          <cell r="AB4553" t="str">
            <v>SUB #17 WEST MEDFORD - PLAYSTEAD RO</v>
          </cell>
          <cell r="AC4553" t="str">
            <v>A1 C0 X0</v>
          </cell>
          <cell r="AE4553">
            <v>3</v>
          </cell>
          <cell r="AF4553" t="str">
            <v>3</v>
          </cell>
          <cell r="AG4553">
            <v>41213</v>
          </cell>
          <cell r="AH4553">
            <v>50000</v>
          </cell>
        </row>
        <row r="4554">
          <cell r="A4554" t="str">
            <v>CD01094</v>
          </cell>
          <cell r="B4554">
            <v>5310</v>
          </cell>
          <cell r="C4554" t="str">
            <v>Massachusetts - West</v>
          </cell>
          <cell r="D4554" t="str">
            <v>Risingdale 9 - EMS, UF Relay, RAPR</v>
          </cell>
          <cell r="E4554" t="str">
            <v>P_Electric Distribution Sub MA</v>
          </cell>
          <cell r="G4554" t="str">
            <v>41</v>
          </cell>
          <cell r="H4554" t="str">
            <v>15</v>
          </cell>
          <cell r="I4554" t="str">
            <v>ALEXANDER, THOMAS</v>
          </cell>
          <cell r="J4554" t="str">
            <v>System Capacity &amp; Performance</v>
          </cell>
          <cell r="K4554" t="str">
            <v>D_Non-REP SUB OTHER</v>
          </cell>
          <cell r="L4554" t="str">
            <v>Reliability - Dist</v>
          </cell>
          <cell r="M4554" t="str">
            <v>Specific</v>
          </cell>
          <cell r="O4554" t="str">
            <v>open</v>
          </cell>
          <cell r="P4554">
            <v>19383</v>
          </cell>
          <cell r="Q4554" t="str">
            <v>CD1094</v>
          </cell>
          <cell r="R4554">
            <v>41144</v>
          </cell>
          <cell r="S4554" t="str">
            <v>pwrbtch</v>
          </cell>
          <cell r="U4554" t="str">
            <v>This project will expand the existing Remote Terminal Unit (RTU) to include status and control of the 23-13.8 kV protective devices, and provide equipment monitoring; replace the Underground Frequency Relay with a modern microprocesso</v>
          </cell>
          <cell r="V4554" t="str">
            <v xml:space="preserve">  </v>
          </cell>
          <cell r="W4554" t="str">
            <v xml:space="preserve">  </v>
          </cell>
          <cell r="X4554" t="str">
            <v>Div Ops-NE Electric</v>
          </cell>
          <cell r="Y4554" t="str">
            <v>75005310E</v>
          </cell>
          <cell r="Z4554" t="str">
            <v>MAE1000 - MA Electric Distribution PC</v>
          </cell>
          <cell r="AA4554" t="str">
            <v>NONE</v>
          </cell>
          <cell r="AB4554" t="str">
            <v>SUB #9 RISINGDALE, GREAT BARRINGTON</v>
          </cell>
          <cell r="AC4554" t="str">
            <v>A1 C0 X0</v>
          </cell>
          <cell r="AE4554">
            <v>5</v>
          </cell>
          <cell r="AF4554" t="str">
            <v>5</v>
          </cell>
          <cell r="AG4554">
            <v>41676</v>
          </cell>
          <cell r="AH4554">
            <v>372611</v>
          </cell>
        </row>
        <row r="4555">
          <cell r="A4555" t="str">
            <v>CD01095</v>
          </cell>
          <cell r="B4555">
            <v>5310</v>
          </cell>
          <cell r="C4555" t="str">
            <v>Massachusetts - West</v>
          </cell>
          <cell r="D4555" t="str">
            <v>Saugus 23 - EMS Expansion</v>
          </cell>
          <cell r="E4555" t="str">
            <v>P_Electric Distribution Sub MA</v>
          </cell>
          <cell r="G4555" t="str">
            <v>41</v>
          </cell>
          <cell r="H4555" t="str">
            <v>15</v>
          </cell>
          <cell r="I4555" t="str">
            <v>ALEXANDER, THOMAS</v>
          </cell>
          <cell r="J4555" t="str">
            <v>System Capacity &amp; Performance</v>
          </cell>
          <cell r="K4555" t="str">
            <v>D_Non-REP SUB OTHER</v>
          </cell>
          <cell r="L4555" t="str">
            <v>Reliability - Dist</v>
          </cell>
          <cell r="M4555" t="str">
            <v>Specific</v>
          </cell>
          <cell r="O4555" t="str">
            <v>open</v>
          </cell>
          <cell r="P4555">
            <v>19382</v>
          </cell>
          <cell r="Q4555" t="str">
            <v>CD1095</v>
          </cell>
          <cell r="R4555">
            <v>41144</v>
          </cell>
          <cell r="S4555" t="str">
            <v>pwrbtch</v>
          </cell>
          <cell r="U4555" t="str">
            <v>This project will install an RTU at the station to provide status, control and monitoring of the existing proctective equipment at the station.</v>
          </cell>
          <cell r="V4555" t="str">
            <v xml:space="preserve">  </v>
          </cell>
          <cell r="W4555" t="str">
            <v xml:space="preserve">  </v>
          </cell>
          <cell r="X4555" t="str">
            <v>Div Ops-NE Electric</v>
          </cell>
          <cell r="Y4555" t="str">
            <v>75005310E</v>
          </cell>
          <cell r="Z4555" t="str">
            <v>MAE1000 - MA Electric Distribution PC</v>
          </cell>
          <cell r="AA4555" t="str">
            <v>NONE</v>
          </cell>
          <cell r="AB4555" t="str">
            <v>SUB #23 SAUGUS - DENVER STREET, SAU</v>
          </cell>
          <cell r="AC4555" t="str">
            <v>A1 C0 X0</v>
          </cell>
          <cell r="AE4555">
            <v>4</v>
          </cell>
          <cell r="AF4555" t="str">
            <v>4</v>
          </cell>
          <cell r="AG4555">
            <v>41624</v>
          </cell>
          <cell r="AH4555">
            <v>372799</v>
          </cell>
        </row>
        <row r="4556">
          <cell r="A4556" t="str">
            <v>CD01096</v>
          </cell>
          <cell r="B4556">
            <v>5310</v>
          </cell>
          <cell r="C4556" t="str">
            <v>Massachusetts - West</v>
          </cell>
          <cell r="D4556" t="str">
            <v>Revere#7 D line for 23kV Sub Work</v>
          </cell>
          <cell r="E4556" t="str">
            <v>P_Electric Distribution Line MA</v>
          </cell>
          <cell r="F4556" t="str">
            <v>USSC0509P151 v2</v>
          </cell>
          <cell r="G4556" t="str">
            <v>49</v>
          </cell>
          <cell r="H4556" t="str">
            <v>27</v>
          </cell>
          <cell r="I4556" t="str">
            <v>KLABON, GREGORY</v>
          </cell>
          <cell r="J4556" t="str">
            <v>Asset Condition</v>
          </cell>
          <cell r="K4556" t="str">
            <v>D_Non-REP SUB OTHER</v>
          </cell>
          <cell r="L4556" t="str">
            <v>Asset Replacement</v>
          </cell>
          <cell r="M4556" t="str">
            <v>Specific</v>
          </cell>
          <cell r="N4556" t="str">
            <v>Subtransmission Pole &amp; Equipment Replacement</v>
          </cell>
          <cell r="O4556" t="str">
            <v>open</v>
          </cell>
          <cell r="P4556">
            <v>19274</v>
          </cell>
          <cell r="Q4556" t="str">
            <v>CD1096</v>
          </cell>
          <cell r="R4556">
            <v>41144</v>
          </cell>
          <cell r="S4556" t="str">
            <v>pwrbtch</v>
          </cell>
          <cell r="U4556" t="str">
            <v>Relocate UG cables in Revere#7 for 23Kv rebuild project in substation</v>
          </cell>
          <cell r="V4556" t="str">
            <v xml:space="preserve">  </v>
          </cell>
          <cell r="W4556" t="str">
            <v xml:space="preserve">  </v>
          </cell>
          <cell r="X4556" t="str">
            <v>Div Ops-NE Electric</v>
          </cell>
          <cell r="Y4556" t="str">
            <v>75005310E</v>
          </cell>
          <cell r="Z4556" t="str">
            <v>MAE1000 - MA Electric Distribution PC</v>
          </cell>
          <cell r="AA4556" t="str">
            <v>NONE</v>
          </cell>
          <cell r="AB4556" t="str">
            <v>MASS PLANT - MA 5310 - MAE1000</v>
          </cell>
          <cell r="AC4556" t="str">
            <v>A0 C0 X0</v>
          </cell>
          <cell r="AE4556">
            <v>2</v>
          </cell>
          <cell r="AF4556" t="str">
            <v>2</v>
          </cell>
          <cell r="AG4556">
            <v>41213</v>
          </cell>
          <cell r="AH4556">
            <v>110000</v>
          </cell>
          <cell r="AI4556" t="str">
            <v>1.25</v>
          </cell>
          <cell r="AJ4556" t="str">
            <v>1.25</v>
          </cell>
        </row>
        <row r="4557">
          <cell r="A4557" t="str">
            <v>CD01098</v>
          </cell>
          <cell r="B4557">
            <v>5310</v>
          </cell>
          <cell r="C4557" t="str">
            <v>Massachusetts - West</v>
          </cell>
          <cell r="D4557" t="str">
            <v>Vine Brook Estates Cable Injection</v>
          </cell>
          <cell r="E4557" t="str">
            <v>P_Electric Distribution Line MA</v>
          </cell>
          <cell r="G4557" t="str">
            <v>36</v>
          </cell>
          <cell r="H4557" t="str">
            <v>20</v>
          </cell>
          <cell r="I4557" t="str">
            <v>STOTIK, ADAM</v>
          </cell>
          <cell r="J4557" t="str">
            <v>Asset Condition</v>
          </cell>
          <cell r="K4557" t="str">
            <v>D_REP-URD Cable Replacements</v>
          </cell>
          <cell r="L4557" t="str">
            <v>Asset Replacement</v>
          </cell>
          <cell r="M4557" t="str">
            <v>Specific</v>
          </cell>
          <cell r="N4557" t="str">
            <v>UG Cable Replacements</v>
          </cell>
          <cell r="O4557" t="str">
            <v>cancelled</v>
          </cell>
          <cell r="P4557">
            <v>19417</v>
          </cell>
          <cell r="Q4557" t="str">
            <v>CD1098</v>
          </cell>
          <cell r="R4557">
            <v>41145</v>
          </cell>
          <cell r="S4557" t="str">
            <v>pwrbtch</v>
          </cell>
          <cell r="U4557" t="str">
            <v>Inject 16,788' of direct buried cable at Vine Brook Estates in Westford, MA.  Cable length is made up of three single-phase loops.</v>
          </cell>
          <cell r="V4557" t="str">
            <v xml:space="preserve">  </v>
          </cell>
          <cell r="W4557" t="str">
            <v xml:space="preserve">  </v>
          </cell>
          <cell r="X4557" t="str">
            <v>Div Ops-NE Electric</v>
          </cell>
          <cell r="Y4557" t="str">
            <v>75005310E</v>
          </cell>
          <cell r="Z4557" t="str">
            <v>MAE1000 - MA Electric Distribution PC</v>
          </cell>
          <cell r="AA4557" t="str">
            <v>NONE</v>
          </cell>
          <cell r="AB4557" t="str">
            <v>MASS PLANT - MA 5310 - MAE1000</v>
          </cell>
          <cell r="AE4557">
            <v>2</v>
          </cell>
          <cell r="AF4557" t="str">
            <v>2</v>
          </cell>
          <cell r="AG4557">
            <v>41213</v>
          </cell>
          <cell r="AH4557">
            <v>435000</v>
          </cell>
          <cell r="AK4557">
            <v>41505</v>
          </cell>
        </row>
        <row r="4558">
          <cell r="A4558" t="str">
            <v>CD01099</v>
          </cell>
          <cell r="B4558">
            <v>5310</v>
          </cell>
          <cell r="C4558" t="str">
            <v>Massachusetts - West</v>
          </cell>
          <cell r="D4558" t="str">
            <v>E Methuen 74L4 Relief</v>
          </cell>
          <cell r="E4558" t="str">
            <v>P_Electric Distribution Line MA</v>
          </cell>
          <cell r="G4558" t="str">
            <v>30</v>
          </cell>
          <cell r="H4558" t="str">
            <v>12</v>
          </cell>
          <cell r="I4558" t="str">
            <v>HALL, TIMOTHY</v>
          </cell>
          <cell r="J4558" t="str">
            <v>Asset Condition</v>
          </cell>
          <cell r="K4558" t="str">
            <v>D_Non-REP LINE OTHER</v>
          </cell>
          <cell r="L4558" t="str">
            <v>Asset Replacement</v>
          </cell>
          <cell r="M4558" t="str">
            <v>Specific</v>
          </cell>
          <cell r="O4558" t="str">
            <v>open</v>
          </cell>
          <cell r="P4558">
            <v>19023</v>
          </cell>
          <cell r="Q4558" t="str">
            <v>CD1099</v>
          </cell>
          <cell r="R4558">
            <v>41145</v>
          </cell>
          <cell r="S4558" t="str">
            <v>pwrbtch</v>
          </cell>
          <cell r="U4558" t="str">
            <v>The E.Methuen 74L4 feeder loading is expected to reach 100% of its SNR during the summer 2014 peak period.</v>
          </cell>
          <cell r="V4558" t="str">
            <v xml:space="preserve">  </v>
          </cell>
          <cell r="W4558" t="str">
            <v xml:space="preserve">  </v>
          </cell>
          <cell r="X4558" t="str">
            <v>Div Ops-NE Electric</v>
          </cell>
          <cell r="Y4558" t="str">
            <v>75005310E</v>
          </cell>
          <cell r="Z4558" t="str">
            <v>MAE1000 - MA Electric Distribution PC</v>
          </cell>
          <cell r="AA4558" t="str">
            <v>NONE</v>
          </cell>
          <cell r="AB4558" t="str">
            <v>MASS PLANT - MA 5310 - MAE1000</v>
          </cell>
          <cell r="AC4558" t="str">
            <v>A0 C0 X0</v>
          </cell>
          <cell r="AE4558">
            <v>2</v>
          </cell>
          <cell r="AF4558" t="str">
            <v>2</v>
          </cell>
          <cell r="AG4558">
            <v>41213</v>
          </cell>
          <cell r="AH4558">
            <v>70000</v>
          </cell>
        </row>
        <row r="4559">
          <cell r="A4559" t="str">
            <v>CD01103</v>
          </cell>
          <cell r="B4559">
            <v>5310</v>
          </cell>
          <cell r="C4559" t="str">
            <v>Massachusetts - West</v>
          </cell>
          <cell r="D4559" t="str">
            <v>Technology Park Drive, Billerica Ca</v>
          </cell>
          <cell r="E4559" t="str">
            <v>P_Electric Distribution Line MA</v>
          </cell>
          <cell r="G4559" t="str">
            <v>36</v>
          </cell>
          <cell r="H4559" t="str">
            <v>20</v>
          </cell>
          <cell r="I4559" t="str">
            <v>PATTERSON, JAMES</v>
          </cell>
          <cell r="J4559" t="str">
            <v>Asset Condition</v>
          </cell>
          <cell r="K4559" t="str">
            <v>D_REP-UG Cable Replacements</v>
          </cell>
          <cell r="L4559" t="str">
            <v>Asset Replacement</v>
          </cell>
          <cell r="M4559" t="str">
            <v>Specific</v>
          </cell>
          <cell r="N4559" t="str">
            <v>UG Cable Replacements</v>
          </cell>
          <cell r="O4559" t="str">
            <v>open</v>
          </cell>
          <cell r="P4559">
            <v>19418</v>
          </cell>
          <cell r="Q4559" t="str">
            <v>CD1103</v>
          </cell>
          <cell r="R4559">
            <v>41146</v>
          </cell>
          <cell r="S4559" t="str">
            <v>pwrbtch</v>
          </cell>
          <cell r="U4559" t="str">
            <v>Replace two 3425' sections of 3-1/C-500 CU XLPE direct buried cable with 2 sets of 3-1/C-1000 SAL EPR in conduit.  Install 2490' of 4-5" PVC conduit.</v>
          </cell>
          <cell r="V4559" t="str">
            <v xml:space="preserve">  </v>
          </cell>
          <cell r="W4559" t="str">
            <v xml:space="preserve">  </v>
          </cell>
          <cell r="X4559" t="str">
            <v>Div Ops-NE Electric</v>
          </cell>
          <cell r="Y4559" t="str">
            <v>75005310E</v>
          </cell>
          <cell r="Z4559" t="str">
            <v>MAE1000 - MA Electric Distribution PC</v>
          </cell>
          <cell r="AA4559" t="str">
            <v>30-Jan-14</v>
          </cell>
          <cell r="AB4559" t="str">
            <v>MASS PLANT - MA 5310 - MAE1000</v>
          </cell>
          <cell r="AC4559" t="str">
            <v>A1 C1 X1</v>
          </cell>
          <cell r="AE4559">
            <v>2</v>
          </cell>
          <cell r="AF4559" t="str">
            <v>2</v>
          </cell>
          <cell r="AG4559">
            <v>41213</v>
          </cell>
          <cell r="AH4559">
            <v>717500</v>
          </cell>
        </row>
        <row r="4560">
          <cell r="A4560" t="str">
            <v>CD01105</v>
          </cell>
          <cell r="B4560">
            <v>5310</v>
          </cell>
          <cell r="C4560" t="str">
            <v>Massachusetts - West</v>
          </cell>
          <cell r="D4560" t="str">
            <v>IRURD Algonquin Ave Rehab</v>
          </cell>
          <cell r="E4560" t="str">
            <v>P_Electric Distribution Line MA</v>
          </cell>
          <cell r="G4560" t="str">
            <v>36</v>
          </cell>
          <cell r="H4560" t="str">
            <v>20</v>
          </cell>
          <cell r="I4560" t="str">
            <v>PATTERSON, JAMES</v>
          </cell>
          <cell r="J4560" t="str">
            <v>Asset Condition</v>
          </cell>
          <cell r="K4560" t="str">
            <v>D_REP-URD Cable Replacements</v>
          </cell>
          <cell r="L4560" t="str">
            <v>Asset Replacement</v>
          </cell>
          <cell r="M4560" t="str">
            <v>Specific</v>
          </cell>
          <cell r="N4560" t="str">
            <v>UG Cable Replacements</v>
          </cell>
          <cell r="O4560" t="str">
            <v>open</v>
          </cell>
          <cell r="P4560">
            <v>19277</v>
          </cell>
          <cell r="Q4560" t="str">
            <v>CD1105</v>
          </cell>
          <cell r="R4560">
            <v>41146</v>
          </cell>
          <cell r="S4560" t="str">
            <v>pwrbtch</v>
          </cell>
          <cell r="U4560" t="str">
            <v>Rehabilitate Algonquin Ave URD in Andover, MA to replace or inject 6,600' of three-phase direct buried mainline with numerous single- phase looped side taps.</v>
          </cell>
          <cell r="V4560" t="str">
            <v xml:space="preserve">  </v>
          </cell>
          <cell r="W4560" t="str">
            <v xml:space="preserve">  </v>
          </cell>
          <cell r="X4560" t="str">
            <v>Div Ops-NE Electric</v>
          </cell>
          <cell r="Y4560" t="str">
            <v>75005310E</v>
          </cell>
          <cell r="Z4560" t="str">
            <v>MAE1000 - MA Electric Distribution PC</v>
          </cell>
          <cell r="AA4560" t="str">
            <v>NONE</v>
          </cell>
          <cell r="AB4560" t="str">
            <v>MASS PLANT - MA 5310 - MAE1000</v>
          </cell>
          <cell r="AC4560" t="str">
            <v>A2 C0 X0</v>
          </cell>
          <cell r="AE4560">
            <v>2</v>
          </cell>
          <cell r="AF4560" t="str">
            <v>2</v>
          </cell>
          <cell r="AG4560">
            <v>41213</v>
          </cell>
          <cell r="AH4560">
            <v>916981</v>
          </cell>
        </row>
        <row r="4561">
          <cell r="A4561" t="str">
            <v>CD01106</v>
          </cell>
          <cell r="B4561">
            <v>5310</v>
          </cell>
          <cell r="C4561" t="str">
            <v>Massachusetts - West</v>
          </cell>
          <cell r="D4561" t="str">
            <v>Amble Rd, Chelmsford Reconductor</v>
          </cell>
          <cell r="E4561" t="str">
            <v>P_Electric Distribution Line MA</v>
          </cell>
          <cell r="G4561" t="str">
            <v>30</v>
          </cell>
          <cell r="H4561" t="str">
            <v>11</v>
          </cell>
          <cell r="I4561" t="str">
            <v>PATTERSON, JAMES</v>
          </cell>
          <cell r="J4561" t="str">
            <v>Asset Condition</v>
          </cell>
          <cell r="K4561" t="str">
            <v>D_REP-Conductor Replacement</v>
          </cell>
          <cell r="L4561" t="str">
            <v>Asset Replacement</v>
          </cell>
          <cell r="M4561" t="str">
            <v>Specific</v>
          </cell>
          <cell r="N4561" t="str">
            <v>Conductor Replacement</v>
          </cell>
          <cell r="O4561" t="str">
            <v>open</v>
          </cell>
          <cell r="P4561">
            <v>19424</v>
          </cell>
          <cell r="Q4561" t="str">
            <v>CD1106</v>
          </cell>
          <cell r="R4561">
            <v>41149</v>
          </cell>
          <cell r="S4561" t="str">
            <v>pwrbtch</v>
          </cell>
          <cell r="U4561" t="str">
            <v>Reconductor 10,890' of 1/0 Bare AL with 1/0 TW along Trotting Rd and Amble Rd in Chelmsford.  This area has experienced 7 tree related outages since 2009.</v>
          </cell>
          <cell r="V4561" t="str">
            <v xml:space="preserve">  </v>
          </cell>
          <cell r="W4561" t="str">
            <v xml:space="preserve">  </v>
          </cell>
          <cell r="X4561" t="str">
            <v>Div Ops-NE Electric</v>
          </cell>
          <cell r="Y4561" t="str">
            <v>75005310E</v>
          </cell>
          <cell r="Z4561" t="str">
            <v>MAE1000 - MA Electric Distribution PC</v>
          </cell>
          <cell r="AA4561" t="str">
            <v>NONE</v>
          </cell>
          <cell r="AB4561" t="str">
            <v>MASS PLANT - MA 5310 - MAE1000</v>
          </cell>
          <cell r="AC4561" t="str">
            <v>A1 C0 X0</v>
          </cell>
          <cell r="AE4561">
            <v>2</v>
          </cell>
          <cell r="AF4561" t="str">
            <v>2</v>
          </cell>
          <cell r="AG4561">
            <v>41213</v>
          </cell>
          <cell r="AH4561">
            <v>214000</v>
          </cell>
        </row>
        <row r="4562">
          <cell r="A4562" t="str">
            <v>CD01108</v>
          </cell>
          <cell r="B4562">
            <v>5310</v>
          </cell>
          <cell r="C4562" t="str">
            <v>Massachusetts - East</v>
          </cell>
          <cell r="D4562" t="str">
            <v>DOTR - MHD#605942 Rte 122 over Blac</v>
          </cell>
          <cell r="E4562" t="str">
            <v>P_Electric Distribution Line MA</v>
          </cell>
          <cell r="G4562" t="str">
            <v>49</v>
          </cell>
          <cell r="H4562" t="str">
            <v>12</v>
          </cell>
          <cell r="I4562" t="str">
            <v>CAPOBIANCO, THOMAS</v>
          </cell>
          <cell r="J4562" t="str">
            <v>Statutory/Regulatory</v>
          </cell>
          <cell r="K4562" t="str">
            <v>D_Non-REP LINE OTHER</v>
          </cell>
          <cell r="L4562" t="str">
            <v>Public Requirements</v>
          </cell>
          <cell r="M4562" t="str">
            <v>Specific</v>
          </cell>
          <cell r="O4562" t="str">
            <v>open</v>
          </cell>
          <cell r="P4562">
            <v>19452</v>
          </cell>
          <cell r="Q4562" t="str">
            <v>CD1108</v>
          </cell>
          <cell r="R4562">
            <v>41149</v>
          </cell>
          <cell r="S4562" t="str">
            <v>pwrbtch</v>
          </cell>
          <cell r="U4562" t="str">
            <v>MA DOT - Ad date 10/06/2012, _x000D_
This is a bridge reconstruction project. where 1-2 poles will need to be moved back for construction.</v>
          </cell>
          <cell r="V4562" t="str">
            <v xml:space="preserve">  </v>
          </cell>
          <cell r="W4562" t="str">
            <v xml:space="preserve">  </v>
          </cell>
          <cell r="X4562" t="str">
            <v>Div Ops-NE Electric</v>
          </cell>
          <cell r="Y4562" t="str">
            <v>75005310E</v>
          </cell>
          <cell r="Z4562" t="str">
            <v>MAE1000 - MA Electric Distribution PC</v>
          </cell>
          <cell r="AA4562" t="str">
            <v>NONE</v>
          </cell>
          <cell r="AB4562" t="str">
            <v>MASS PLANT - MA 5310 - MAE1000</v>
          </cell>
          <cell r="AC4562" t="str">
            <v>A1 C0 X0</v>
          </cell>
          <cell r="AE4562">
            <v>2</v>
          </cell>
          <cell r="AF4562" t="str">
            <v>2</v>
          </cell>
          <cell r="AG4562">
            <v>41213</v>
          </cell>
          <cell r="AH4562">
            <v>15000</v>
          </cell>
        </row>
        <row r="4563">
          <cell r="A4563" t="str">
            <v>CD01111</v>
          </cell>
          <cell r="B4563">
            <v>5310</v>
          </cell>
          <cell r="C4563" t="str">
            <v>Massachusetts - West</v>
          </cell>
          <cell r="D4563" t="str">
            <v>East Beverly - Butyl Rubber PT Repl</v>
          </cell>
          <cell r="E4563" t="str">
            <v>P_Electric Distribution Sub MA</v>
          </cell>
          <cell r="G4563" t="str">
            <v>42</v>
          </cell>
          <cell r="H4563" t="str">
            <v>14</v>
          </cell>
          <cell r="I4563" t="str">
            <v>DUARTE,EILEEN</v>
          </cell>
          <cell r="J4563" t="str">
            <v>Asset Condition</v>
          </cell>
          <cell r="K4563" t="str">
            <v>D_Non-REP SUB OTHER</v>
          </cell>
          <cell r="L4563" t="str">
            <v>Asset Replacement</v>
          </cell>
          <cell r="M4563" t="str">
            <v>Specific</v>
          </cell>
          <cell r="O4563" t="str">
            <v>open</v>
          </cell>
          <cell r="P4563">
            <v>19398</v>
          </cell>
          <cell r="Q4563" t="str">
            <v>CD1111</v>
          </cell>
          <cell r="R4563">
            <v>41150</v>
          </cell>
          <cell r="S4563" t="str">
            <v>pwrbtch</v>
          </cell>
          <cell r="U4563" t="str">
            <v>This project will replace (6) 34.5 kV GE type butyl rubber Potential Transformers (PT) and (14) 23 kV GE type butyl rubber PTs at the East Beverly Substation due to recent failures.</v>
          </cell>
          <cell r="V4563" t="str">
            <v xml:space="preserve">  </v>
          </cell>
          <cell r="W4563" t="str">
            <v xml:space="preserve">  </v>
          </cell>
          <cell r="X4563" t="str">
            <v>Div Ops-NE Electric</v>
          </cell>
          <cell r="Y4563" t="str">
            <v>75005310E</v>
          </cell>
          <cell r="Z4563" t="str">
            <v>MAE1000 - MA Electric Distribution PC</v>
          </cell>
          <cell r="AA4563" t="str">
            <v>NONE</v>
          </cell>
          <cell r="AB4563" t="str">
            <v>SUB #51 EAST BEVERLY - COLE STREET,</v>
          </cell>
          <cell r="AC4563" t="str">
            <v>A1 C0 X0</v>
          </cell>
          <cell r="AE4563">
            <v>3</v>
          </cell>
          <cell r="AF4563" t="str">
            <v>3</v>
          </cell>
          <cell r="AG4563">
            <v>41213</v>
          </cell>
          <cell r="AH4563">
            <v>160619</v>
          </cell>
        </row>
        <row r="4564">
          <cell r="A4564" t="str">
            <v>CD01113</v>
          </cell>
          <cell r="B4564">
            <v>5310</v>
          </cell>
          <cell r="C4564" t="str">
            <v>Massachusetts - East</v>
          </cell>
          <cell r="D4564" t="str">
            <v>Northboro-Bifurcate 317W1 to Crane</v>
          </cell>
          <cell r="E4564" t="str">
            <v>P_Electric Distribution Line MA</v>
          </cell>
          <cell r="G4564" t="str">
            <v>49</v>
          </cell>
          <cell r="H4564" t="str">
            <v>13</v>
          </cell>
          <cell r="I4564" t="str">
            <v>MOKEY, MICHAEL</v>
          </cell>
          <cell r="J4564" t="str">
            <v>System Capacity &amp; Performance</v>
          </cell>
          <cell r="K4564" t="str">
            <v>D_Non-REP LINE OTHER</v>
          </cell>
          <cell r="L4564" t="str">
            <v>New Business - Commercial</v>
          </cell>
          <cell r="M4564" t="str">
            <v>Specific</v>
          </cell>
          <cell r="O4564" t="str">
            <v>open</v>
          </cell>
          <cell r="P4564">
            <v>19378</v>
          </cell>
          <cell r="Q4564" t="str">
            <v>CD1113</v>
          </cell>
          <cell r="R4564">
            <v>41150</v>
          </cell>
          <cell r="S4564" t="str">
            <v>pwrbtch</v>
          </cell>
          <cell r="U4564" t="str">
            <v>Bifurcate 317W1 in Northboro Rd Sub, extend new UG cable branch 3470' to Rise on Crane Mdw Rd south of Northboro Rd.</v>
          </cell>
          <cell r="V4564" t="str">
            <v xml:space="preserve">  </v>
          </cell>
          <cell r="W4564" t="str">
            <v xml:space="preserve">  </v>
          </cell>
          <cell r="X4564" t="str">
            <v>Div Ops-NE Electric</v>
          </cell>
          <cell r="Y4564" t="str">
            <v>75005310E</v>
          </cell>
          <cell r="Z4564" t="str">
            <v>MAE1000 - MA Electric Distribution PC</v>
          </cell>
          <cell r="AA4564" t="str">
            <v>NONE</v>
          </cell>
          <cell r="AB4564" t="str">
            <v>MASS PLANT - MA 5310 - MAE1000</v>
          </cell>
          <cell r="AC4564" t="str">
            <v>A1 C0 X0</v>
          </cell>
          <cell r="AE4564">
            <v>3</v>
          </cell>
          <cell r="AF4564" t="str">
            <v>1</v>
          </cell>
          <cell r="AG4564">
            <v>41285</v>
          </cell>
          <cell r="AH4564">
            <v>0</v>
          </cell>
        </row>
        <row r="4565">
          <cell r="A4565" t="str">
            <v>CD01116</v>
          </cell>
          <cell r="B4565">
            <v>5310</v>
          </cell>
          <cell r="C4565" t="str">
            <v>Massachusetts - East</v>
          </cell>
          <cell r="D4565" t="str">
            <v>UMass Dartmoutth Bio. Facility, Fal</v>
          </cell>
          <cell r="E4565" t="str">
            <v>P_Electric Distribution Line MA</v>
          </cell>
          <cell r="G4565" t="str">
            <v>49</v>
          </cell>
          <cell r="H4565" t="str">
            <v>16</v>
          </cell>
          <cell r="I4565" t="str">
            <v>RAYMOND, CHRISTOPHER</v>
          </cell>
          <cell r="J4565" t="str">
            <v>Statutory/Regulatory</v>
          </cell>
          <cell r="K4565" t="str">
            <v>D_Non-REP LINE OTHER</v>
          </cell>
          <cell r="L4565" t="str">
            <v>New Business - Commercial</v>
          </cell>
          <cell r="M4565" t="str">
            <v>Specific</v>
          </cell>
          <cell r="O4565" t="str">
            <v>open</v>
          </cell>
          <cell r="P4565">
            <v>19465</v>
          </cell>
          <cell r="Q4565" t="str">
            <v>CD1116</v>
          </cell>
          <cell r="R4565">
            <v>41151</v>
          </cell>
          <cell r="S4565" t="str">
            <v>pwrbtch</v>
          </cell>
          <cell r="U4565" t="str">
            <v>A 9-duct 5¿ PVC-encased MH &amp; Duct System was installed,verified by NGrid Trench Inspection, but ownership to NGrid did not take place. This WR includes MH &amp; duct system; install 600A 15kV Riser Pole construction@ existing p.39 (STD 48</v>
          </cell>
          <cell r="V4565" t="str">
            <v xml:space="preserve">  </v>
          </cell>
          <cell r="W4565" t="str">
            <v xml:space="preserve">  </v>
          </cell>
          <cell r="X4565" t="str">
            <v>Div Ops-NE Electric</v>
          </cell>
          <cell r="Y4565" t="str">
            <v>75005310E</v>
          </cell>
          <cell r="Z4565" t="str">
            <v>MAE1000 - MA Electric Distribution PC</v>
          </cell>
          <cell r="AA4565" t="str">
            <v>NONE</v>
          </cell>
          <cell r="AB4565" t="str">
            <v>MASS PLANT - MA 5310 - MAE1000</v>
          </cell>
          <cell r="AC4565" t="str">
            <v>A0 C1 X0</v>
          </cell>
          <cell r="AE4565">
            <v>2</v>
          </cell>
          <cell r="AF4565" t="str">
            <v>2</v>
          </cell>
          <cell r="AG4565">
            <v>41213</v>
          </cell>
          <cell r="AH4565">
            <v>15000</v>
          </cell>
        </row>
        <row r="4566">
          <cell r="A4566" t="str">
            <v>CD01118</v>
          </cell>
          <cell r="B4566">
            <v>5310</v>
          </cell>
          <cell r="C4566" t="str">
            <v>Distribution - NE North</v>
          </cell>
          <cell r="D4566" t="str">
            <v>Windover Properties, Beverly, MA</v>
          </cell>
          <cell r="E4566" t="str">
            <v>P_Electric Distribution Line MA</v>
          </cell>
          <cell r="G4566" t="str">
            <v>49</v>
          </cell>
          <cell r="H4566" t="str">
            <v>16</v>
          </cell>
          <cell r="I4566" t="str">
            <v>PATTERSON, JAMES</v>
          </cell>
          <cell r="J4566" t="str">
            <v>Statutory/Regulatory</v>
          </cell>
          <cell r="K4566" t="str">
            <v>D_Non-REP LINE OTHER</v>
          </cell>
          <cell r="L4566" t="str">
            <v>New Business - Commercial</v>
          </cell>
          <cell r="M4566" t="str">
            <v>Specific</v>
          </cell>
          <cell r="O4566" t="str">
            <v>open</v>
          </cell>
          <cell r="P4566">
            <v>19475</v>
          </cell>
          <cell r="Q4566" t="str">
            <v>CD1118</v>
          </cell>
          <cell r="R4566">
            <v>41151</v>
          </cell>
          <cell r="S4566" t="str">
            <v>pwrbtch</v>
          </cell>
          <cell r="U4566" t="str">
            <v>install 1600' of 3/C-500 cu primary , 150' of 3/C-2#al primary, 1-PMH9 switchgear &amp; 1-300kva padmount. WR # 13588150._x000D_
This request is for 15,000 Engineering and Design cost only. Full cost and scope to be updated by Design Svr upon d</v>
          </cell>
          <cell r="V4566" t="str">
            <v>Re-Sanction from $123K to $143K from Julie Spaziano. Docuemtn attached details on the justification and scope tab._x000D_
Sanction 15k to 123k - Jim Patterson Document attached details on justification and scope tab</v>
          </cell>
          <cell r="W4566" t="str">
            <v xml:space="preserve">  </v>
          </cell>
          <cell r="X4566" t="str">
            <v>Div Ops-NE Electric</v>
          </cell>
          <cell r="Y4566" t="str">
            <v>75005310E</v>
          </cell>
          <cell r="Z4566" t="str">
            <v>MAE1000 - MA Electric Distribution PC</v>
          </cell>
          <cell r="AA4566" t="str">
            <v>NONE</v>
          </cell>
          <cell r="AB4566" t="str">
            <v>MASS PLANT - MA 5310 - MAE1000</v>
          </cell>
          <cell r="AC4566" t="str">
            <v>A1 C0 X0</v>
          </cell>
          <cell r="AE4566">
            <v>4</v>
          </cell>
          <cell r="AF4566" t="str">
            <v>4</v>
          </cell>
          <cell r="AG4566">
            <v>41661</v>
          </cell>
          <cell r="AH4566">
            <v>143000</v>
          </cell>
        </row>
        <row r="4567">
          <cell r="A4567" t="str">
            <v>CD01126</v>
          </cell>
          <cell r="B4567">
            <v>5310</v>
          </cell>
          <cell r="C4567" t="str">
            <v>Massachusetts - West</v>
          </cell>
          <cell r="D4567" t="str">
            <v>Cornerstone Monson 3 MW PV intercon</v>
          </cell>
          <cell r="E4567" t="str">
            <v>P_Electric Distribution Line MA</v>
          </cell>
          <cell r="G4567" t="str">
            <v>49</v>
          </cell>
          <cell r="H4567" t="str">
            <v>16</v>
          </cell>
          <cell r="I4567" t="str">
            <v>HALL, TIMOTHY</v>
          </cell>
          <cell r="J4567" t="str">
            <v>Statutory/Regulatory</v>
          </cell>
          <cell r="K4567" t="str">
            <v>D_Non-REP LINE OTHER</v>
          </cell>
          <cell r="L4567" t="str">
            <v>Distributed Generation</v>
          </cell>
          <cell r="M4567" t="str">
            <v>Specific</v>
          </cell>
          <cell r="O4567" t="str">
            <v>open</v>
          </cell>
          <cell r="P4567">
            <v>19467</v>
          </cell>
          <cell r="Q4567" t="str">
            <v>CD1126</v>
          </cell>
          <cell r="R4567">
            <v>41153</v>
          </cell>
          <cell r="S4567" t="str">
            <v>pwrbtch</v>
          </cell>
          <cell r="U4567" t="str">
            <v>interconnect 3 MW of PV (DG customer MA-1805) onto Palmer feeder 503L2 on Upper Palmer Rd (near Macomber Rd) in Monson MA</v>
          </cell>
          <cell r="V4567" t="str">
            <v xml:space="preserve">  </v>
          </cell>
          <cell r="W4567" t="str">
            <v xml:space="preserve">  </v>
          </cell>
          <cell r="X4567" t="str">
            <v>Div Ops-NE Electric</v>
          </cell>
          <cell r="Y4567" t="str">
            <v>75005310E</v>
          </cell>
          <cell r="Z4567" t="str">
            <v>MAE1000 - MA Electric Distribution PC</v>
          </cell>
          <cell r="AA4567" t="str">
            <v>NONE</v>
          </cell>
          <cell r="AB4567" t="str">
            <v>MASS PLANT - MA 5310 - MAE1000</v>
          </cell>
          <cell r="AC4567" t="str">
            <v>A2 C0 X0</v>
          </cell>
          <cell r="AE4567">
            <v>2</v>
          </cell>
          <cell r="AF4567" t="str">
            <v>2</v>
          </cell>
          <cell r="AG4567">
            <v>41213</v>
          </cell>
          <cell r="AH4567">
            <v>270000</v>
          </cell>
        </row>
        <row r="4568">
          <cell r="A4568" t="str">
            <v>CD01127</v>
          </cell>
          <cell r="B4568">
            <v>5310</v>
          </cell>
          <cell r="C4568" t="str">
            <v>Massachusetts - West</v>
          </cell>
          <cell r="D4568" t="str">
            <v>The Center at Lenox - New Service/U</v>
          </cell>
          <cell r="E4568" t="str">
            <v>P_Electric Distribution Line MA</v>
          </cell>
          <cell r="G4568" t="str">
            <v>49</v>
          </cell>
          <cell r="H4568" t="str">
            <v>16</v>
          </cell>
          <cell r="I4568" t="str">
            <v>MARCEAU, DANIEL</v>
          </cell>
          <cell r="J4568" t="str">
            <v>Statutory/Regulatory</v>
          </cell>
          <cell r="K4568" t="str">
            <v>D_Non-REP LINE OTHER</v>
          </cell>
          <cell r="L4568" t="str">
            <v>New Business - Commercial</v>
          </cell>
          <cell r="M4568" t="str">
            <v>Specific</v>
          </cell>
          <cell r="O4568" t="str">
            <v>open</v>
          </cell>
          <cell r="P4568">
            <v>19485</v>
          </cell>
          <cell r="Q4568" t="str">
            <v>CD1127</v>
          </cell>
          <cell r="R4568">
            <v>41153</v>
          </cell>
          <cell r="S4568" t="str">
            <v>pwrbtch</v>
          </cell>
          <cell r="U4568" t="str">
            <v>This project will provide an 800A 277/480V service to a new store at The Center at Lenox shopping development. In additional, an inaccessible OH line will be removed and the UCD will have a loop-feed.</v>
          </cell>
          <cell r="V4568" t="str">
            <v xml:space="preserve">  </v>
          </cell>
          <cell r="W4568" t="str">
            <v xml:space="preserve">  </v>
          </cell>
          <cell r="X4568" t="str">
            <v>Div Ops-NE Electric</v>
          </cell>
          <cell r="Y4568" t="str">
            <v>75005310E</v>
          </cell>
          <cell r="Z4568" t="str">
            <v>MAE1000 - MA Electric Distribution PC</v>
          </cell>
          <cell r="AA4568" t="str">
            <v>NONE</v>
          </cell>
          <cell r="AB4568" t="str">
            <v>MASS PLANT - MA 5310 - MAE1000</v>
          </cell>
          <cell r="AC4568" t="str">
            <v>A1 C0 X0</v>
          </cell>
          <cell r="AE4568">
            <v>2</v>
          </cell>
          <cell r="AF4568" t="str">
            <v>2</v>
          </cell>
          <cell r="AG4568">
            <v>41213</v>
          </cell>
          <cell r="AH4568">
            <v>15000</v>
          </cell>
        </row>
        <row r="4569">
          <cell r="A4569" t="str">
            <v>CD01130</v>
          </cell>
          <cell r="B4569">
            <v>5310</v>
          </cell>
          <cell r="C4569" t="str">
            <v>Massachusetts - West</v>
          </cell>
          <cell r="D4569" t="str">
            <v>DOT#605556 - Rte 181 Belchertown</v>
          </cell>
          <cell r="E4569" t="str">
            <v>P_Electric Distribution Line MA</v>
          </cell>
          <cell r="G4569" t="str">
            <v>49</v>
          </cell>
          <cell r="H4569" t="str">
            <v>14</v>
          </cell>
          <cell r="I4569" t="str">
            <v>KERN, WILLIAM</v>
          </cell>
          <cell r="J4569" t="str">
            <v>Statutory/Regulatory</v>
          </cell>
          <cell r="K4569" t="str">
            <v>D_Non-REP LINE OTHER</v>
          </cell>
          <cell r="L4569" t="str">
            <v>Public Requirements</v>
          </cell>
          <cell r="M4569" t="str">
            <v>Specific</v>
          </cell>
          <cell r="O4569" t="str">
            <v>Closed</v>
          </cell>
          <cell r="P4569">
            <v>19457</v>
          </cell>
          <cell r="Q4569" t="str">
            <v>CD1130</v>
          </cell>
          <cell r="R4569">
            <v>41157</v>
          </cell>
          <cell r="S4569" t="str">
            <v>pwrbtch</v>
          </cell>
          <cell r="U4569" t="str">
            <v>Pre-Eng for DOT work</v>
          </cell>
          <cell r="V4569" t="str">
            <v xml:space="preserve">  </v>
          </cell>
          <cell r="W4569" t="str">
            <v xml:space="preserve">  </v>
          </cell>
          <cell r="X4569" t="str">
            <v>Div Ops-NE Electric</v>
          </cell>
          <cell r="Y4569" t="str">
            <v>75005310E</v>
          </cell>
          <cell r="Z4569" t="str">
            <v>MAE1000 - MA Electric Distribution PC</v>
          </cell>
          <cell r="AA4569" t="str">
            <v>NONE</v>
          </cell>
          <cell r="AB4569" t="str">
            <v>MASS PLANT - MA 5310 - MAE1000</v>
          </cell>
          <cell r="AE4569">
            <v>2</v>
          </cell>
          <cell r="AF4569" t="str">
            <v>2</v>
          </cell>
          <cell r="AG4569">
            <v>41213</v>
          </cell>
          <cell r="AH4569">
            <v>15000</v>
          </cell>
          <cell r="AI4569">
            <v>1</v>
          </cell>
          <cell r="AJ4569">
            <v>1</v>
          </cell>
          <cell r="AK4569">
            <v>1</v>
          </cell>
          <cell r="AL4569">
            <v>0</v>
          </cell>
          <cell r="AM4569">
            <v>1</v>
          </cell>
          <cell r="AN4569">
            <v>1</v>
          </cell>
        </row>
        <row r="4570">
          <cell r="A4570" t="str">
            <v>CD01138</v>
          </cell>
          <cell r="B4570">
            <v>5310</v>
          </cell>
          <cell r="C4570" t="str">
            <v>Massachusetts - East</v>
          </cell>
          <cell r="D4570" t="str">
            <v>Wollaston Station Equipment Removal</v>
          </cell>
          <cell r="E4570" t="str">
            <v>P_Electric Distribution Sub MA</v>
          </cell>
          <cell r="G4570" t="str">
            <v>39</v>
          </cell>
          <cell r="H4570" t="str">
            <v>11</v>
          </cell>
          <cell r="I4570" t="str">
            <v>DUARTE,EILEEN</v>
          </cell>
          <cell r="J4570" t="str">
            <v>Asset Condition</v>
          </cell>
          <cell r="K4570" t="str">
            <v>D_Non-REP SUB OTHER</v>
          </cell>
          <cell r="L4570" t="str">
            <v>Asset Replacement</v>
          </cell>
          <cell r="M4570" t="str">
            <v>Specific</v>
          </cell>
          <cell r="O4570" t="str">
            <v>open</v>
          </cell>
          <cell r="P4570">
            <v>19477</v>
          </cell>
          <cell r="Q4570" t="str">
            <v>CD1138</v>
          </cell>
          <cell r="R4570">
            <v>41158</v>
          </cell>
          <cell r="S4570" t="str">
            <v>pwrbtch</v>
          </cell>
          <cell r="U4570" t="str">
            <v>This project will remove the existing substation assets at Wollaston #2 in Quincy, MA. The area has been converted from 4kV, and the station is no longer needed in the electric system and has been cut away.  The project will remove al</v>
          </cell>
          <cell r="V4570" t="str">
            <v xml:space="preserve">  </v>
          </cell>
          <cell r="W4570" t="str">
            <v xml:space="preserve">  </v>
          </cell>
          <cell r="X4570" t="str">
            <v>Div Ops-NE Electric</v>
          </cell>
          <cell r="Y4570" t="str">
            <v>75005310E</v>
          </cell>
          <cell r="Z4570" t="str">
            <v>MAE1000 - MA Electric Distribution PC</v>
          </cell>
          <cell r="AA4570" t="str">
            <v>NONE</v>
          </cell>
          <cell r="AB4570" t="str">
            <v>SUB #2 WOLLASTON, QUINCY</v>
          </cell>
          <cell r="AC4570" t="str">
            <v>A1 C0 X0</v>
          </cell>
          <cell r="AE4570">
            <v>3</v>
          </cell>
          <cell r="AF4570" t="str">
            <v>3</v>
          </cell>
          <cell r="AG4570">
            <v>41213</v>
          </cell>
          <cell r="AH4570">
            <v>283250</v>
          </cell>
        </row>
        <row r="4571">
          <cell r="A4571" t="str">
            <v>CD01140</v>
          </cell>
          <cell r="B4571">
            <v>5310</v>
          </cell>
          <cell r="C4571" t="str">
            <v>Distribution - NE North</v>
          </cell>
          <cell r="D4571" t="str">
            <v>DOT #604507 Comins Rd Bridge,Oxford</v>
          </cell>
          <cell r="E4571" t="str">
            <v>P_Electric Distribution Line MA</v>
          </cell>
          <cell r="G4571" t="str">
            <v>49</v>
          </cell>
          <cell r="H4571" t="str">
            <v>13</v>
          </cell>
          <cell r="I4571" t="str">
            <v>WYMAN, ANNE</v>
          </cell>
          <cell r="J4571" t="str">
            <v>Statutory/Regulatory</v>
          </cell>
          <cell r="K4571" t="str">
            <v>D_Non-REP LINE OTHER</v>
          </cell>
          <cell r="L4571" t="str">
            <v>Public Requirements</v>
          </cell>
          <cell r="M4571" t="str">
            <v>Specific</v>
          </cell>
          <cell r="O4571" t="str">
            <v>open</v>
          </cell>
          <cell r="P4571">
            <v>19482</v>
          </cell>
          <cell r="Q4571" t="str">
            <v>CD1140</v>
          </cell>
          <cell r="R4571">
            <v>41158</v>
          </cell>
          <cell r="S4571" t="str">
            <v>pwrbtch</v>
          </cell>
          <cell r="U4571" t="str">
            <v>Pre- Eng DOTR - MHD# 604507 Comins Rd Over French River in Oxford. Ad date 03/15/14</v>
          </cell>
          <cell r="V4571" t="str">
            <v xml:space="preserve">  </v>
          </cell>
          <cell r="W4571" t="str">
            <v xml:space="preserve">  </v>
          </cell>
          <cell r="X4571" t="str">
            <v>Div Ops-NE Electric</v>
          </cell>
          <cell r="Y4571" t="str">
            <v>75005310E</v>
          </cell>
          <cell r="Z4571" t="str">
            <v>MAE1000 - MA Electric Distribution PC</v>
          </cell>
          <cell r="AA4571" t="str">
            <v>NONE</v>
          </cell>
          <cell r="AB4571" t="str">
            <v>MASS PLANT - MA 5310 - MAE1000</v>
          </cell>
          <cell r="AC4571" t="str">
            <v>A2 C0 X0</v>
          </cell>
          <cell r="AE4571">
            <v>2</v>
          </cell>
          <cell r="AF4571" t="str">
            <v>2</v>
          </cell>
          <cell r="AG4571">
            <v>41213</v>
          </cell>
          <cell r="AH4571">
            <v>15000</v>
          </cell>
        </row>
        <row r="4572">
          <cell r="A4572" t="str">
            <v>CD01143</v>
          </cell>
          <cell r="B4572">
            <v>5310</v>
          </cell>
          <cell r="C4572" t="str">
            <v>Massachusetts - West</v>
          </cell>
          <cell r="D4572" t="str">
            <v>Relocation of 2369 and 2374 for MBT</v>
          </cell>
          <cell r="E4572" t="str">
            <v>P_Electric Distribution Line MA</v>
          </cell>
          <cell r="G4572" t="str">
            <v>49</v>
          </cell>
          <cell r="H4572" t="str">
            <v>15</v>
          </cell>
          <cell r="I4572" t="str">
            <v>HALL, TIMOTHY</v>
          </cell>
          <cell r="J4572" t="str">
            <v>Statutory/Regulatory</v>
          </cell>
          <cell r="K4572" t="str">
            <v>D_Non-REP LINE OTHER</v>
          </cell>
          <cell r="L4572" t="str">
            <v>Public Requirements</v>
          </cell>
          <cell r="M4572" t="str">
            <v>Specific</v>
          </cell>
          <cell r="O4572" t="str">
            <v>open</v>
          </cell>
          <cell r="P4572">
            <v>19466</v>
          </cell>
          <cell r="Q4572" t="str">
            <v>CD1143</v>
          </cell>
          <cell r="R4572">
            <v>41159</v>
          </cell>
          <cell r="S4572" t="str">
            <v>pwrbtch</v>
          </cell>
          <cell r="U4572" t="str">
            <v>The MBTA has requested that modifications be made to several 23kV sub-transmission structures in Lawrence, MA and Andover, MA to accommodate track relocations and signal installations on shared right of way (ROW). The lines are 2369 a</v>
          </cell>
          <cell r="V4572" t="str">
            <v xml:space="preserve">  </v>
          </cell>
          <cell r="W4572" t="str">
            <v xml:space="preserve">  </v>
          </cell>
          <cell r="X4572" t="str">
            <v>Div Ops-NE Electric</v>
          </cell>
          <cell r="Y4572" t="str">
            <v>75005310E</v>
          </cell>
          <cell r="Z4572" t="str">
            <v>MAE1000 - MA Electric Distribution PC</v>
          </cell>
          <cell r="AA4572" t="str">
            <v>NONE</v>
          </cell>
          <cell r="AB4572" t="str">
            <v>MASS PLANT - MA 5310 - MAE1000</v>
          </cell>
          <cell r="AC4572" t="str">
            <v>A1 C0 X0</v>
          </cell>
          <cell r="AE4572">
            <v>2</v>
          </cell>
          <cell r="AF4572" t="str">
            <v>2</v>
          </cell>
          <cell r="AG4572">
            <v>41213</v>
          </cell>
          <cell r="AH4572">
            <v>200000</v>
          </cell>
        </row>
        <row r="4573">
          <cell r="A4573" t="str">
            <v>CD01146</v>
          </cell>
          <cell r="B4573">
            <v>5310</v>
          </cell>
          <cell r="C4573" t="str">
            <v>Massachusetts - East</v>
          </cell>
          <cell r="D4573" t="str">
            <v>Dist. Generation Service to Com. of</v>
          </cell>
          <cell r="E4573" t="str">
            <v>P_Electric Distribution Line MA</v>
          </cell>
          <cell r="G4573" t="str">
            <v>49</v>
          </cell>
          <cell r="H4573" t="str">
            <v>12</v>
          </cell>
          <cell r="I4573" t="str">
            <v>TEIXEIRA, JOHN</v>
          </cell>
          <cell r="J4573" t="str">
            <v>Statutory/Regulatory</v>
          </cell>
          <cell r="K4573" t="str">
            <v>D_Non-REP LINE OTHER</v>
          </cell>
          <cell r="L4573" t="str">
            <v>Distributed Generation</v>
          </cell>
          <cell r="M4573" t="str">
            <v>Specific</v>
          </cell>
          <cell r="O4573" t="str">
            <v>open</v>
          </cell>
          <cell r="P4573">
            <v>19494</v>
          </cell>
          <cell r="Q4573" t="str">
            <v>CD1146</v>
          </cell>
          <cell r="R4573">
            <v>41160</v>
          </cell>
          <cell r="S4573" t="str">
            <v>pwrbtch</v>
          </cell>
          <cell r="U4573" t="str">
            <v>Provide service for 500kW of PV and 625kW of combined heat and power generation to teh Commonwealth of Massachusetts, Dept. of Capital Asset Management, 54 Emerald St., Wrentham, MA.</v>
          </cell>
          <cell r="V4573" t="str">
            <v xml:space="preserve">  </v>
          </cell>
          <cell r="W4573" t="str">
            <v xml:space="preserve">  </v>
          </cell>
          <cell r="X4573" t="str">
            <v>Div Ops-NE Electric</v>
          </cell>
          <cell r="Y4573" t="str">
            <v>75005310E</v>
          </cell>
          <cell r="Z4573" t="str">
            <v>MAE1000 - MA Electric Distribution PC</v>
          </cell>
          <cell r="AA4573" t="str">
            <v>NONE</v>
          </cell>
          <cell r="AB4573" t="str">
            <v>MASS PLANT - MA 5310 - MAE1000</v>
          </cell>
          <cell r="AC4573" t="str">
            <v>A0 C0 X0</v>
          </cell>
          <cell r="AE4573">
            <v>2</v>
          </cell>
          <cell r="AF4573" t="str">
            <v>2</v>
          </cell>
          <cell r="AG4573">
            <v>41213</v>
          </cell>
          <cell r="AH4573">
            <v>170000</v>
          </cell>
        </row>
        <row r="4574">
          <cell r="A4574" t="str">
            <v>CD01149</v>
          </cell>
          <cell r="B4574">
            <v>5310</v>
          </cell>
          <cell r="C4574" t="str">
            <v>Massachusetts - West</v>
          </cell>
          <cell r="D4574" t="str">
            <v>Relocating 1323</v>
          </cell>
          <cell r="E4574" t="str">
            <v>P_Electric Distribution Line MA</v>
          </cell>
          <cell r="G4574" t="str">
            <v>41</v>
          </cell>
          <cell r="H4574" t="str">
            <v>15</v>
          </cell>
          <cell r="I4574" t="str">
            <v>SMALL, JASON</v>
          </cell>
          <cell r="J4574" t="str">
            <v>Asset Condition</v>
          </cell>
          <cell r="K4574" t="str">
            <v>D_Non-REP LINE OTHER</v>
          </cell>
          <cell r="L4574" t="str">
            <v>Asset Replacement</v>
          </cell>
          <cell r="M4574" t="str">
            <v>Specific</v>
          </cell>
          <cell r="O4574" t="str">
            <v>open</v>
          </cell>
          <cell r="P4574">
            <v>19500</v>
          </cell>
          <cell r="Q4574" t="str">
            <v>CD1149</v>
          </cell>
          <cell r="R4574">
            <v>41163</v>
          </cell>
          <cell r="S4574" t="str">
            <v>pwrbtch</v>
          </cell>
          <cell r="U4574" t="str">
            <v>Relocate 3 OH section of 1323 line to make room for the new 345kV Indoor GIS substation building at Tewksbury 22A.</v>
          </cell>
          <cell r="V4574" t="str">
            <v xml:space="preserve">  </v>
          </cell>
          <cell r="W4574" t="str">
            <v xml:space="preserve">  </v>
          </cell>
          <cell r="X4574" t="str">
            <v>Div Ops-NE Electric</v>
          </cell>
          <cell r="Y4574" t="str">
            <v>75005310E</v>
          </cell>
          <cell r="Z4574" t="str">
            <v>MAE1000 - MA Electric Distribution PC</v>
          </cell>
          <cell r="AA4574" t="str">
            <v>NONE</v>
          </cell>
          <cell r="AB4574" t="str">
            <v>MASS PLANT - MA 5310 - MAE1000</v>
          </cell>
          <cell r="AC4574" t="str">
            <v>A0 C0 X0</v>
          </cell>
          <cell r="AE4574">
            <v>2</v>
          </cell>
          <cell r="AF4574" t="str">
            <v>2</v>
          </cell>
          <cell r="AG4574">
            <v>41213</v>
          </cell>
          <cell r="AH4574">
            <v>105425</v>
          </cell>
        </row>
        <row r="4575">
          <cell r="A4575" t="str">
            <v>CD01151</v>
          </cell>
          <cell r="B4575">
            <v>5310</v>
          </cell>
          <cell r="C4575" t="str">
            <v>Massachusetts - West</v>
          </cell>
          <cell r="D4575" t="str">
            <v>MA 1931 EPG Solar connect 3 MW  PV</v>
          </cell>
          <cell r="E4575" t="str">
            <v>P_Electric Distribution Line MA</v>
          </cell>
          <cell r="G4575" t="str">
            <v>49</v>
          </cell>
          <cell r="H4575" t="str">
            <v>16</v>
          </cell>
          <cell r="I4575" t="str">
            <v>CLEARY, JAMES</v>
          </cell>
          <cell r="J4575" t="str">
            <v>Statutory/Regulatory</v>
          </cell>
          <cell r="K4575" t="str">
            <v>D_Non-REP LINE OTHER</v>
          </cell>
          <cell r="L4575" t="str">
            <v>Distributed Generation</v>
          </cell>
          <cell r="M4575" t="str">
            <v>Specific</v>
          </cell>
          <cell r="O4575" t="str">
            <v>open</v>
          </cell>
          <cell r="P4575">
            <v>19518</v>
          </cell>
          <cell r="Q4575" t="str">
            <v>CD1151</v>
          </cell>
          <cell r="R4575">
            <v>41166</v>
          </cell>
          <cell r="S4575" t="str">
            <v>pwrbtch</v>
          </cell>
          <cell r="U4575" t="str">
            <v>connect 3 MW of Distributed generation PV in Orange, MA  onto the Wendell Depot 705W2 feeder</v>
          </cell>
          <cell r="V4575" t="str">
            <v xml:space="preserve">  </v>
          </cell>
          <cell r="W4575" t="str">
            <v xml:space="preserve">  </v>
          </cell>
          <cell r="X4575" t="str">
            <v>Div Ops-NE Electric</v>
          </cell>
          <cell r="Y4575" t="str">
            <v>75005310E</v>
          </cell>
          <cell r="Z4575" t="str">
            <v>MAE1000 - MA Electric Distribution PC</v>
          </cell>
          <cell r="AA4575" t="str">
            <v>NONE</v>
          </cell>
          <cell r="AB4575" t="str">
            <v>MASS PLANT - MA 5310 - MAE1000</v>
          </cell>
          <cell r="AC4575" t="str">
            <v>A0 C0 X0</v>
          </cell>
          <cell r="AE4575">
            <v>2</v>
          </cell>
          <cell r="AF4575" t="str">
            <v>2</v>
          </cell>
          <cell r="AG4575">
            <v>41213</v>
          </cell>
          <cell r="AH4575">
            <v>650000</v>
          </cell>
        </row>
        <row r="4576">
          <cell r="A4576" t="str">
            <v>CD01152</v>
          </cell>
          <cell r="B4576">
            <v>5310</v>
          </cell>
          <cell r="C4576" t="str">
            <v>Massachusetts - East</v>
          </cell>
          <cell r="D4576" t="str">
            <v>IRURD Bigelow Heights cable replac</v>
          </cell>
          <cell r="E4576" t="str">
            <v>P_Electric Distribution Line MA</v>
          </cell>
          <cell r="G4576" t="str">
            <v>30</v>
          </cell>
          <cell r="H4576" t="str">
            <v>11</v>
          </cell>
          <cell r="I4576" t="str">
            <v>PATTERSON, JAMES</v>
          </cell>
          <cell r="J4576" t="str">
            <v>Asset Condition</v>
          </cell>
          <cell r="K4576" t="str">
            <v>D_REP-URD Cable Replacements</v>
          </cell>
          <cell r="L4576" t="str">
            <v>Asset Replacement</v>
          </cell>
          <cell r="M4576" t="str">
            <v>Specific</v>
          </cell>
          <cell r="O4576" t="str">
            <v>open</v>
          </cell>
          <cell r="P4576">
            <v>19489</v>
          </cell>
          <cell r="Q4576" t="str">
            <v>CD1152</v>
          </cell>
          <cell r="R4576">
            <v>41166</v>
          </cell>
          <cell r="S4576" t="str">
            <v>pwrbtch</v>
          </cell>
          <cell r="U4576" t="str">
            <v>Bigelow Heights (Evelina Dr, Marlboro) has experienced 10 outages since 2010.  It is necesary to replace or inject ~10,000' of single phase cable.</v>
          </cell>
          <cell r="V4576" t="str">
            <v xml:space="preserve">  </v>
          </cell>
          <cell r="W4576" t="str">
            <v xml:space="preserve">  </v>
          </cell>
          <cell r="X4576" t="str">
            <v>Div Ops-NE Electric</v>
          </cell>
          <cell r="Y4576" t="str">
            <v>75005310E</v>
          </cell>
          <cell r="Z4576" t="str">
            <v>MAE1000 - MA Electric Distribution PC</v>
          </cell>
          <cell r="AA4576" t="str">
            <v>NONE</v>
          </cell>
          <cell r="AB4576" t="str">
            <v>MASS PLANT - MA 5310 - MAE1000</v>
          </cell>
          <cell r="AC4576" t="str">
            <v>A2 C1 X0</v>
          </cell>
          <cell r="AE4576">
            <v>2</v>
          </cell>
          <cell r="AF4576" t="str">
            <v>2</v>
          </cell>
          <cell r="AG4576">
            <v>41213</v>
          </cell>
          <cell r="AH4576">
            <v>850000</v>
          </cell>
        </row>
        <row r="4577">
          <cell r="A4577" t="str">
            <v>CD01153</v>
          </cell>
          <cell r="B4577">
            <v>5310</v>
          </cell>
          <cell r="C4577" t="str">
            <v>Massachusetts - West</v>
          </cell>
          <cell r="D4577" t="str">
            <v>Nahant#79 13kV LB Auto Switches</v>
          </cell>
          <cell r="E4577" t="str">
            <v>P_Electric Distribution Line MA</v>
          </cell>
          <cell r="G4577" t="str">
            <v>24</v>
          </cell>
          <cell r="H4577" t="str">
            <v>11</v>
          </cell>
          <cell r="I4577" t="str">
            <v>HALL, TIMOTHY</v>
          </cell>
          <cell r="J4577" t="str">
            <v>System Capacity &amp; Performance</v>
          </cell>
          <cell r="K4577" t="str">
            <v>D_Non-REP LINE OTHER</v>
          </cell>
          <cell r="L4577" t="str">
            <v>Reliability - Dist</v>
          </cell>
          <cell r="M4577" t="str">
            <v>Specific</v>
          </cell>
          <cell r="N4577" t="str">
            <v>Substation Supply Reliability Risk</v>
          </cell>
          <cell r="O4577" t="str">
            <v>open</v>
          </cell>
          <cell r="P4577">
            <v>18573</v>
          </cell>
          <cell r="Q4577" t="str">
            <v>CD1153</v>
          </cell>
          <cell r="R4577">
            <v>41167</v>
          </cell>
          <cell r="S4577" t="str">
            <v>pwrbtch</v>
          </cell>
          <cell r="U4577" t="str">
            <v>Install a automated 13kV loadbreak switchgear at Nahant #79 substation. See additional scope on attachments.</v>
          </cell>
          <cell r="V4577" t="str">
            <v xml:space="preserve">  </v>
          </cell>
          <cell r="W4577" t="str">
            <v xml:space="preserve">  </v>
          </cell>
          <cell r="X4577" t="str">
            <v>Div Ops-NE Electric</v>
          </cell>
          <cell r="Y4577" t="str">
            <v>75005310E</v>
          </cell>
          <cell r="Z4577" t="str">
            <v>MAE1000 - MA Electric Distribution PC</v>
          </cell>
          <cell r="AA4577" t="str">
            <v>NONE</v>
          </cell>
          <cell r="AB4577" t="str">
            <v>MASS PLANT - MA 5310 - MAE1000</v>
          </cell>
          <cell r="AC4577" t="str">
            <v>A0 C0 X0</v>
          </cell>
          <cell r="AE4577">
            <v>2</v>
          </cell>
          <cell r="AF4577" t="str">
            <v>2</v>
          </cell>
          <cell r="AG4577">
            <v>41213</v>
          </cell>
          <cell r="AH4577">
            <v>308491</v>
          </cell>
        </row>
        <row r="4578">
          <cell r="A4578" t="str">
            <v>CD01156</v>
          </cell>
          <cell r="B4578">
            <v>5310</v>
          </cell>
          <cell r="C4578" t="str">
            <v>Massachusetts - West</v>
          </cell>
          <cell r="D4578" t="str">
            <v>Revere7J1 VC Cable Replacement</v>
          </cell>
          <cell r="E4578" t="str">
            <v>P_Electric Distribution Line MA</v>
          </cell>
          <cell r="G4578" t="str">
            <v>31</v>
          </cell>
          <cell r="H4578" t="str">
            <v>11</v>
          </cell>
          <cell r="I4578" t="str">
            <v>COURCY, PHIL</v>
          </cell>
          <cell r="J4578" t="str">
            <v>Asset Condition</v>
          </cell>
          <cell r="K4578" t="str">
            <v>D_Non-REP LINE OTHER</v>
          </cell>
          <cell r="L4578" t="str">
            <v>Asset Replacement</v>
          </cell>
          <cell r="M4578" t="str">
            <v>Specific</v>
          </cell>
          <cell r="N4578" t="str">
            <v>UG Cable Replacements</v>
          </cell>
          <cell r="O4578" t="str">
            <v>open</v>
          </cell>
          <cell r="P4578">
            <v>19237</v>
          </cell>
          <cell r="Q4578" t="str">
            <v>CD1156</v>
          </cell>
          <cell r="R4578">
            <v>41167</v>
          </cell>
          <cell r="S4578" t="str">
            <v>pwrbtch</v>
          </cell>
          <cell r="U4578" t="str">
            <v>Replace 1800 feet of VC cable with 3-500 Cu EPR 5kV cable from the station breaker to MH A-29 Vinal St, from MH A-29 to riser Pole 485 RTE 16, and also from MH A-29 to riser pole 3111 Vinal St.</v>
          </cell>
          <cell r="V4578" t="str">
            <v xml:space="preserve">  </v>
          </cell>
          <cell r="W4578" t="str">
            <v xml:space="preserve">  </v>
          </cell>
          <cell r="X4578" t="str">
            <v>Div Ops-NE Electric</v>
          </cell>
          <cell r="Y4578" t="str">
            <v>75005310E</v>
          </cell>
          <cell r="Z4578" t="str">
            <v>MAE1000 - MA Electric Distribution PC</v>
          </cell>
          <cell r="AA4578" t="str">
            <v>NONE</v>
          </cell>
          <cell r="AB4578" t="str">
            <v>MASS PLANT - MA 5310 - MAE1000</v>
          </cell>
          <cell r="AC4578" t="str">
            <v>A2 C0 X1</v>
          </cell>
          <cell r="AE4578">
            <v>2</v>
          </cell>
          <cell r="AF4578" t="str">
            <v>2</v>
          </cell>
          <cell r="AG4578">
            <v>41213</v>
          </cell>
          <cell r="AH4578">
            <v>340000</v>
          </cell>
        </row>
        <row r="4579">
          <cell r="A4579" t="str">
            <v>CD01158</v>
          </cell>
          <cell r="B4579">
            <v>5310</v>
          </cell>
          <cell r="C4579" t="str">
            <v>Massachusetts - West</v>
          </cell>
          <cell r="D4579" t="str">
            <v>Ward Hill 43L2A Getaway Installatio</v>
          </cell>
          <cell r="E4579" t="str">
            <v>P_Electric Distribution Line MA</v>
          </cell>
          <cell r="G4579" t="str">
            <v>36</v>
          </cell>
          <cell r="H4579" t="str">
            <v>15</v>
          </cell>
          <cell r="I4579" t="str">
            <v>HALL, TIMOTHY</v>
          </cell>
          <cell r="J4579" t="str">
            <v>System Capacity &amp; Performance</v>
          </cell>
          <cell r="K4579" t="str">
            <v>D_Non-REP LINE OTHER</v>
          </cell>
          <cell r="L4579" t="str">
            <v>Reliability - Dist</v>
          </cell>
          <cell r="M4579" t="str">
            <v>Specific</v>
          </cell>
          <cell r="O4579" t="str">
            <v>open</v>
          </cell>
          <cell r="P4579">
            <v>11738</v>
          </cell>
          <cell r="Q4579" t="str">
            <v>CD1158</v>
          </cell>
          <cell r="R4579">
            <v>41167</v>
          </cell>
          <cell r="S4579" t="str">
            <v>pwrbtch</v>
          </cell>
          <cell r="U4579" t="str">
            <v>Install 500 feet of underground getaway cable from the Ward Hill 43L2A position to an open loadbreak switch around pole 8-3 on the getaway right-of-way to tie to the 43L8 feeder.</v>
          </cell>
          <cell r="V4579" t="str">
            <v xml:space="preserve">  </v>
          </cell>
          <cell r="W4579" t="str">
            <v xml:space="preserve">  </v>
          </cell>
          <cell r="X4579" t="str">
            <v>Div Ops-NE Electric</v>
          </cell>
          <cell r="Y4579" t="str">
            <v>75005310E</v>
          </cell>
          <cell r="Z4579" t="str">
            <v>MAE1000 - MA Electric Distribution PC</v>
          </cell>
          <cell r="AA4579" t="str">
            <v>NONE</v>
          </cell>
          <cell r="AB4579" t="str">
            <v>SUB #43 WARD HILL - OFF CROSS ROAD,</v>
          </cell>
          <cell r="AC4579" t="str">
            <v>A0 C0 X0</v>
          </cell>
          <cell r="AE4579">
            <v>2</v>
          </cell>
          <cell r="AF4579" t="str">
            <v>2</v>
          </cell>
          <cell r="AG4579">
            <v>41213</v>
          </cell>
          <cell r="AH4579">
            <v>124706</v>
          </cell>
        </row>
        <row r="4580">
          <cell r="A4580" t="str">
            <v>CD01159</v>
          </cell>
          <cell r="B4580">
            <v>5310</v>
          </cell>
          <cell r="C4580" t="str">
            <v>Massachusetts - West</v>
          </cell>
          <cell r="D4580" t="str">
            <v>Minuteman Dr, Andover Cable Replace</v>
          </cell>
          <cell r="E4580" t="str">
            <v>P_Electric Distribution Line MA</v>
          </cell>
          <cell r="G4580" t="str">
            <v>30</v>
          </cell>
          <cell r="H4580" t="str">
            <v>11</v>
          </cell>
          <cell r="I4580" t="str">
            <v>PATTERSON, JAMES</v>
          </cell>
          <cell r="J4580" t="str">
            <v>Asset Condition</v>
          </cell>
          <cell r="K4580" t="str">
            <v>D_REP-URD Cable Replacements</v>
          </cell>
          <cell r="L4580" t="str">
            <v>Asset Replacement</v>
          </cell>
          <cell r="M4580" t="str">
            <v>Specific</v>
          </cell>
          <cell r="N4580" t="str">
            <v>UG Cable Replacements</v>
          </cell>
          <cell r="O4580" t="str">
            <v>open</v>
          </cell>
          <cell r="P4580">
            <v>19470</v>
          </cell>
          <cell r="Q4580" t="str">
            <v>CD1159</v>
          </cell>
          <cell r="R4580">
            <v>41167</v>
          </cell>
          <cell r="S4580" t="str">
            <v>pwrbtch</v>
          </cell>
          <cell r="U4580" t="str">
            <v>Replacing 8T1 X-cable in Minuteman Drive UCD.  Conduit has already been installed, and Y-cable replaced under emergency conditions.  Existing cable is XLPE and prone to failures.</v>
          </cell>
          <cell r="V4580" t="str">
            <v xml:space="preserve"> Re-Sanction from $200K to $230K from Julie Spaziano. Document attached details on the justification and scope tab. </v>
          </cell>
          <cell r="W4580" t="str">
            <v xml:space="preserve">  </v>
          </cell>
          <cell r="X4580" t="str">
            <v>Div Ops-NE Electric</v>
          </cell>
          <cell r="Y4580" t="str">
            <v>75005310E</v>
          </cell>
          <cell r="Z4580" t="str">
            <v>MAE1000 - MA Electric Distribution PC</v>
          </cell>
          <cell r="AA4580" t="str">
            <v>NONE</v>
          </cell>
          <cell r="AB4580" t="str">
            <v>MASS PLANT - MA 5310 - MAE1000</v>
          </cell>
          <cell r="AC4580" t="str">
            <v>A1 C0 X0</v>
          </cell>
          <cell r="AE4580">
            <v>3</v>
          </cell>
          <cell r="AF4580" t="str">
            <v>3</v>
          </cell>
          <cell r="AG4580">
            <v>41551</v>
          </cell>
          <cell r="AH4580">
            <v>230000</v>
          </cell>
        </row>
        <row r="4581">
          <cell r="A4581" t="str">
            <v>CD01161</v>
          </cell>
          <cell r="B4581">
            <v>5310</v>
          </cell>
          <cell r="C4581" t="str">
            <v>Massachusetts - West</v>
          </cell>
          <cell r="D4581" t="str">
            <v>MA 1988 Sungen Orange, MA connect</v>
          </cell>
          <cell r="E4581" t="str">
            <v>P_Electric Distribution Line MA</v>
          </cell>
          <cell r="G4581" t="str">
            <v>49</v>
          </cell>
          <cell r="H4581" t="str">
            <v>18</v>
          </cell>
          <cell r="I4581" t="str">
            <v>CLEARY, JAMES</v>
          </cell>
          <cell r="J4581" t="str">
            <v>Statutory/Regulatory</v>
          </cell>
          <cell r="K4581" t="str">
            <v>D_Non-REP LINE OTHER</v>
          </cell>
          <cell r="L4581" t="str">
            <v>Distributed Generation</v>
          </cell>
          <cell r="M4581" t="str">
            <v>Specific</v>
          </cell>
          <cell r="O4581" t="str">
            <v>open</v>
          </cell>
          <cell r="P4581">
            <v>19508</v>
          </cell>
          <cell r="Q4581" t="str">
            <v>CD1161</v>
          </cell>
          <cell r="R4581">
            <v>41170</v>
          </cell>
          <cell r="S4581" t="str">
            <v>pwrbtch</v>
          </cell>
          <cell r="U4581" t="str">
            <v>interconnect 2.457 MW of PV generation onto the Wendell Depot 705W3 feeder. Customer is on East River St in Orange, MA</v>
          </cell>
          <cell r="V4581" t="str">
            <v xml:space="preserve">  </v>
          </cell>
          <cell r="W4581" t="str">
            <v xml:space="preserve">  </v>
          </cell>
          <cell r="X4581" t="str">
            <v>Div Ops-NE Electric</v>
          </cell>
          <cell r="Y4581" t="str">
            <v>75005310E</v>
          </cell>
          <cell r="Z4581" t="str">
            <v>MAE1000 - MA Electric Distribution PC</v>
          </cell>
          <cell r="AA4581" t="str">
            <v>NONE</v>
          </cell>
          <cell r="AB4581" t="str">
            <v>MASS PLANT - MA 5310 - MAE1000</v>
          </cell>
          <cell r="AC4581" t="str">
            <v>A1 C0 X1</v>
          </cell>
          <cell r="AE4581">
            <v>2</v>
          </cell>
          <cell r="AF4581" t="str">
            <v>2</v>
          </cell>
          <cell r="AG4581">
            <v>41213</v>
          </cell>
          <cell r="AH4581">
            <v>320000</v>
          </cell>
        </row>
        <row r="4582">
          <cell r="A4582" t="str">
            <v>CD01164</v>
          </cell>
          <cell r="B4582">
            <v>5310</v>
          </cell>
          <cell r="C4582" t="str">
            <v>Massachusetts - East</v>
          </cell>
          <cell r="D4582" t="str">
            <v>UMASS Med, Plantation St - Upgrades</v>
          </cell>
          <cell r="E4582" t="str">
            <v>P_Electric Distribution Line MA</v>
          </cell>
          <cell r="G4582" t="str">
            <v>49</v>
          </cell>
          <cell r="H4582" t="str">
            <v>16</v>
          </cell>
          <cell r="I4582" t="str">
            <v>KERN, WILLIAM</v>
          </cell>
          <cell r="J4582" t="str">
            <v>Statutory/Regulatory</v>
          </cell>
          <cell r="K4582" t="str">
            <v>D_Non-REP LINE OTHER</v>
          </cell>
          <cell r="L4582" t="str">
            <v>New Business - Commercial</v>
          </cell>
          <cell r="M4582" t="str">
            <v>Specific</v>
          </cell>
          <cell r="O4582" t="str">
            <v>open</v>
          </cell>
          <cell r="P4582">
            <v>19576</v>
          </cell>
          <cell r="Q4582" t="str">
            <v>CD1164</v>
          </cell>
          <cell r="R4582">
            <v>41171</v>
          </cell>
          <cell r="S4582" t="str">
            <v>pwrbtch</v>
          </cell>
          <cell r="U4582" t="str">
            <v>Relocate ductbanks, install new manholes, and replace cables for 2 new 277/7480V services to UMASS at 365 Plantation St, Worcester.</v>
          </cell>
          <cell r="V4582" t="str">
            <v xml:space="preserve"> Re-Sanction from $15K to $152K from Julie Spaziano. Document attached. Details on the justification and scope tab.</v>
          </cell>
          <cell r="W4582" t="str">
            <v xml:space="preserve">  </v>
          </cell>
          <cell r="X4582" t="str">
            <v>Div Ops-NE Electric</v>
          </cell>
          <cell r="Y4582" t="str">
            <v>75005310E</v>
          </cell>
          <cell r="Z4582" t="str">
            <v>MAE1000 - MA Electric Distribution PC</v>
          </cell>
          <cell r="AA4582" t="str">
            <v>NONE</v>
          </cell>
          <cell r="AB4582" t="str">
            <v>MASS PLANT - MA 5310 - MAE1000</v>
          </cell>
          <cell r="AC4582" t="str">
            <v>A1 C0 X0</v>
          </cell>
          <cell r="AE4582">
            <v>3</v>
          </cell>
          <cell r="AF4582" t="str">
            <v>3</v>
          </cell>
          <cell r="AG4582">
            <v>41487</v>
          </cell>
          <cell r="AH4582">
            <v>152000</v>
          </cell>
        </row>
        <row r="4583">
          <cell r="A4583" t="str">
            <v>CD01165</v>
          </cell>
          <cell r="B4583">
            <v>5310</v>
          </cell>
          <cell r="C4583" t="str">
            <v>Distribution - NE North</v>
          </cell>
          <cell r="D4583" t="str">
            <v>Peabody Essex Museum, Salem, MA</v>
          </cell>
          <cell r="E4583" t="str">
            <v>P_Electric Distribution Line MA</v>
          </cell>
          <cell r="G4583" t="str">
            <v>49</v>
          </cell>
          <cell r="H4583" t="str">
            <v>16</v>
          </cell>
          <cell r="I4583" t="str">
            <v>DWYER, JASON</v>
          </cell>
          <cell r="J4583" t="str">
            <v>Statutory/Regulatory</v>
          </cell>
          <cell r="K4583" t="str">
            <v>D_Non-REP LINE OTHER</v>
          </cell>
          <cell r="L4583" t="str">
            <v>New Business - Commercial</v>
          </cell>
          <cell r="M4583" t="str">
            <v>Specific</v>
          </cell>
          <cell r="O4583" t="str">
            <v>open</v>
          </cell>
          <cell r="P4583">
            <v>19579</v>
          </cell>
          <cell r="Q4583" t="str">
            <v>CD1165</v>
          </cell>
          <cell r="R4583">
            <v>41173</v>
          </cell>
          <cell r="S4583" t="str">
            <v>pwrbtch</v>
          </cell>
          <cell r="U4583" t="str">
            <v>INSTALLATION OF 2 750KVA PADS, SWITCHGEAR PLUS A LOT OF CABLE. WR# 13452214._x000D_
This request is for 15,000 Engineering &amp; Design cost only. Full cost and scope to be updated by Design Svr upon design complete.</v>
          </cell>
          <cell r="V4583" t="str">
            <v xml:space="preserve">  </v>
          </cell>
          <cell r="W4583" t="str">
            <v xml:space="preserve">  </v>
          </cell>
          <cell r="X4583" t="str">
            <v>Div Ops-NE Electric</v>
          </cell>
          <cell r="Y4583" t="str">
            <v>75005310E</v>
          </cell>
          <cell r="Z4583" t="str">
            <v>MAE1000 - MA Electric Distribution PC</v>
          </cell>
          <cell r="AA4583" t="str">
            <v>NONE</v>
          </cell>
          <cell r="AB4583" t="str">
            <v>MASS PLANT - MA 5310 - MAE1000</v>
          </cell>
          <cell r="AC4583" t="str">
            <v>A2 C0 X0</v>
          </cell>
          <cell r="AE4583">
            <v>2</v>
          </cell>
          <cell r="AF4583" t="str">
            <v>2</v>
          </cell>
          <cell r="AG4583">
            <v>41213</v>
          </cell>
          <cell r="AH4583">
            <v>15000</v>
          </cell>
        </row>
        <row r="4584">
          <cell r="A4584" t="str">
            <v>CD01166</v>
          </cell>
          <cell r="B4584">
            <v>5310</v>
          </cell>
          <cell r="C4584" t="str">
            <v>Massachusetts - West</v>
          </cell>
          <cell r="D4584" t="str">
            <v>Depot St-Breakers, RTU, RAPR, UF Re</v>
          </cell>
          <cell r="E4584" t="str">
            <v>P_Electric Distribution Sub MA</v>
          </cell>
          <cell r="G4584" t="str">
            <v>41</v>
          </cell>
          <cell r="H4584" t="str">
            <v>15</v>
          </cell>
          <cell r="I4584" t="str">
            <v>DUARTE,EILEEN</v>
          </cell>
          <cell r="J4584" t="str">
            <v>Asset Condition</v>
          </cell>
          <cell r="K4584" t="str">
            <v>D_Non-REP SUB OTHER</v>
          </cell>
          <cell r="L4584" t="str">
            <v>Asset Replacement</v>
          </cell>
          <cell r="M4584" t="str">
            <v>Specific</v>
          </cell>
          <cell r="O4584" t="str">
            <v>open</v>
          </cell>
          <cell r="P4584">
            <v>19367</v>
          </cell>
          <cell r="Q4584" t="str">
            <v>CD1166</v>
          </cell>
          <cell r="R4584">
            <v>41173</v>
          </cell>
          <cell r="S4584" t="str">
            <v>pwrbtch</v>
          </cell>
          <cell r="U4584" t="str">
            <v>This project will replace 7 breakers and one load break switch, expand the existing Remote Terminal Unit (RTU), replace the Remote Access Pulse Recorder (RAPR) and the Under Frequency Relay.</v>
          </cell>
          <cell r="V4584" t="str">
            <v xml:space="preserve">  </v>
          </cell>
          <cell r="W4584" t="str">
            <v xml:space="preserve">  </v>
          </cell>
          <cell r="X4584" t="str">
            <v>Div Ops-NE Electric</v>
          </cell>
          <cell r="Y4584" t="str">
            <v>75005310E</v>
          </cell>
          <cell r="Z4584" t="str">
            <v>MAE1000 - MA Electric Distribution PC</v>
          </cell>
          <cell r="AA4584" t="str">
            <v>05-Jun-13</v>
          </cell>
          <cell r="AB4584" t="str">
            <v>SUB #335 DEPOT ST, MILFORD</v>
          </cell>
          <cell r="AC4584" t="str">
            <v>A1 C0 X0</v>
          </cell>
          <cell r="AE4584">
            <v>3</v>
          </cell>
          <cell r="AF4584" t="str">
            <v>3</v>
          </cell>
          <cell r="AG4584">
            <v>41213</v>
          </cell>
          <cell r="AH4584">
            <v>949379</v>
          </cell>
        </row>
        <row r="4585">
          <cell r="A4585" t="str">
            <v>CD01174</v>
          </cell>
          <cell r="B4585">
            <v>5310</v>
          </cell>
          <cell r="C4585" t="str">
            <v>Massachusetts - West</v>
          </cell>
          <cell r="D4585" t="str">
            <v>Shattuck Rd, Andover UCD Cable Repl</v>
          </cell>
          <cell r="E4585" t="str">
            <v>P_Electric Distribution Line MA</v>
          </cell>
          <cell r="F4585" t="str">
            <v>USSC-12-434 - LC-T.Bennett</v>
          </cell>
          <cell r="G4585" t="str">
            <v>42</v>
          </cell>
          <cell r="H4585" t="str">
            <v>11</v>
          </cell>
          <cell r="I4585" t="str">
            <v>STOTIK, ADAM</v>
          </cell>
          <cell r="J4585" t="str">
            <v>Asset Condition</v>
          </cell>
          <cell r="K4585" t="str">
            <v>D_REP-URD Cable Replacements</v>
          </cell>
          <cell r="L4585" t="str">
            <v>Asset Replacement</v>
          </cell>
          <cell r="M4585" t="str">
            <v>Specific</v>
          </cell>
          <cell r="N4585" t="str">
            <v>UG Cable Replacements</v>
          </cell>
          <cell r="O4585" t="str">
            <v>open</v>
          </cell>
          <cell r="P4585">
            <v>19570</v>
          </cell>
          <cell r="Q4585" t="str">
            <v>CD1174</v>
          </cell>
          <cell r="R4585">
            <v>41173</v>
          </cell>
          <cell r="S4585" t="str">
            <v>pwrbtch</v>
          </cell>
          <cell r="U4585" t="str">
            <v>Shattuck Rd, Andover UCD has experienced 4 cable failures in the past week and the y-cable will no longer hold voltage.  It is necessary to replace the existing direct buried XLPE cable with a cable in conduit system.</v>
          </cell>
          <cell r="V4585" t="str">
            <v xml:space="preserve">  </v>
          </cell>
          <cell r="W4585" t="str">
            <v xml:space="preserve">  </v>
          </cell>
          <cell r="X4585" t="str">
            <v>Div Ops-NE Electric</v>
          </cell>
          <cell r="Y4585" t="str">
            <v>75005310E</v>
          </cell>
          <cell r="Z4585" t="str">
            <v>MAE1000 - MA Electric Distribution PC</v>
          </cell>
          <cell r="AA4585" t="str">
            <v>NONE</v>
          </cell>
          <cell r="AB4585" t="str">
            <v>MASS PLANT - MA 5310 - MAE1000</v>
          </cell>
          <cell r="AC4585" t="str">
            <v>A2 C1 X1</v>
          </cell>
          <cell r="AE4585">
            <v>2</v>
          </cell>
          <cell r="AF4585" t="str">
            <v>2</v>
          </cell>
          <cell r="AG4585">
            <v>41213</v>
          </cell>
          <cell r="AH4585">
            <v>1900000</v>
          </cell>
        </row>
        <row r="4586">
          <cell r="A4586" t="str">
            <v>CD01175</v>
          </cell>
          <cell r="B4586">
            <v>5310</v>
          </cell>
          <cell r="C4586" t="str">
            <v>Massachusetts - West</v>
          </cell>
          <cell r="D4586" t="str">
            <v>SMOC Housing, Worcester, MA</v>
          </cell>
          <cell r="E4586" t="str">
            <v>P_Electric Distribution Line MA</v>
          </cell>
          <cell r="G4586" t="str">
            <v>49</v>
          </cell>
          <cell r="H4586" t="str">
            <v>16</v>
          </cell>
          <cell r="I4586" t="str">
            <v>HALL, TIMOTHY</v>
          </cell>
          <cell r="J4586" t="str">
            <v>Statutory/Regulatory</v>
          </cell>
          <cell r="K4586" t="str">
            <v>D_Non-REP LINE OTHER</v>
          </cell>
          <cell r="L4586" t="str">
            <v>New Business - Commercial</v>
          </cell>
          <cell r="M4586" t="str">
            <v>Specific</v>
          </cell>
          <cell r="O4586" t="str">
            <v>open</v>
          </cell>
          <cell r="P4586">
            <v>19613</v>
          </cell>
          <cell r="Q4586" t="str">
            <v>CD1175</v>
          </cell>
          <cell r="R4586">
            <v>41177</v>
          </cell>
          <cell r="S4586" t="str">
            <v>pwrbtch</v>
          </cell>
          <cell r="U4586" t="str">
            <v>New Commercial service - 600 amps - 120/208v three phase -  OH - 1 mtr.    This will be for a new homeless shelter being built.  WR# 13714694._x000D_
This request is for 15,000 Engineering and Design cost only. Full cost and scope to be upd</v>
          </cell>
          <cell r="V4586" t="str">
            <v>Resanction 15k to 550k Jim Patterson Document attached details on justification and scope tab</v>
          </cell>
          <cell r="W4586" t="str">
            <v xml:space="preserve">  </v>
          </cell>
          <cell r="X4586" t="str">
            <v>Div Ops-NE Electric</v>
          </cell>
          <cell r="Y4586" t="str">
            <v>75005310E</v>
          </cell>
          <cell r="Z4586" t="str">
            <v>MAE1000 - MA Electric Distribution PC</v>
          </cell>
          <cell r="AA4586" t="str">
            <v>NONE</v>
          </cell>
          <cell r="AB4586" t="str">
            <v>MASS PLANT - MA 5310 - MAE1000</v>
          </cell>
          <cell r="AC4586" t="str">
            <v>A0 C1 X0</v>
          </cell>
          <cell r="AE4586">
            <v>3</v>
          </cell>
          <cell r="AF4586" t="str">
            <v>3</v>
          </cell>
          <cell r="AG4586">
            <v>41487</v>
          </cell>
          <cell r="AH4586">
            <v>550000</v>
          </cell>
        </row>
        <row r="4587">
          <cell r="A4587" t="str">
            <v>CD01176</v>
          </cell>
          <cell r="B4587">
            <v>5310</v>
          </cell>
          <cell r="C4587" t="str">
            <v>Massachusetts - West</v>
          </cell>
          <cell r="D4587" t="str">
            <v>Water St 31L9 Spare Transformer and</v>
          </cell>
          <cell r="E4587" t="str">
            <v>P_Electric Distribution Sub MA</v>
          </cell>
          <cell r="G4587" t="str">
            <v>36</v>
          </cell>
          <cell r="H4587" t="str">
            <v>16</v>
          </cell>
          <cell r="I4587" t="str">
            <v>GOVONI, KEVIN</v>
          </cell>
          <cell r="J4587" t="str">
            <v>System Capacity &amp; Performance</v>
          </cell>
          <cell r="K4587" t="str">
            <v>D_Non-REP SUB OTHER</v>
          </cell>
          <cell r="L4587" t="str">
            <v>Reliability - Dist</v>
          </cell>
          <cell r="M4587" t="str">
            <v>Specific</v>
          </cell>
          <cell r="O4587" t="str">
            <v>open</v>
          </cell>
          <cell r="P4587">
            <v>19420</v>
          </cell>
          <cell r="Q4587" t="str">
            <v>CD1176</v>
          </cell>
          <cell r="R4587">
            <v>41177</v>
          </cell>
          <cell r="S4587" t="str">
            <v>pwrbtch</v>
          </cell>
          <cell r="U4587" t="str">
            <v>This project funds installation of a spare 9.375 MVA 23/13 kV transformer, 23 kV breaker and 15kV MITS to supply temp feeder 31L9 at Water St #31 station in Haverhill, MA.   This equipment will take the place of a 5 MVA mobile sub tra</v>
          </cell>
          <cell r="V4587" t="str">
            <v xml:space="preserve">  </v>
          </cell>
          <cell r="W4587" t="str">
            <v xml:space="preserve">  </v>
          </cell>
          <cell r="X4587" t="str">
            <v>Div Ops-NE Electric</v>
          </cell>
          <cell r="Y4587" t="str">
            <v>75005310E</v>
          </cell>
          <cell r="Z4587" t="str">
            <v>MAE1000 - MA Electric Distribution PC</v>
          </cell>
          <cell r="AA4587" t="str">
            <v>NONE</v>
          </cell>
          <cell r="AB4587" t="str">
            <v>SUB #31 WATER STREET, HAVERHILL</v>
          </cell>
          <cell r="AC4587" t="str">
            <v>A1 C0 X0</v>
          </cell>
          <cell r="AE4587">
            <v>2</v>
          </cell>
          <cell r="AF4587" t="str">
            <v>2</v>
          </cell>
          <cell r="AG4587">
            <v>41213</v>
          </cell>
          <cell r="AH4587">
            <v>650000</v>
          </cell>
        </row>
        <row r="4588">
          <cell r="A4588" t="str">
            <v>CD01177</v>
          </cell>
          <cell r="B4588">
            <v>5310</v>
          </cell>
          <cell r="C4588" t="str">
            <v>Massachusetts - East</v>
          </cell>
          <cell r="D4588" t="str">
            <v>DG service to EPG Solar, Blackmer R</v>
          </cell>
          <cell r="E4588" t="str">
            <v>P_Electric Distribution Line MA</v>
          </cell>
          <cell r="G4588" t="str">
            <v>49</v>
          </cell>
          <cell r="H4588" t="str">
            <v>12</v>
          </cell>
          <cell r="I4588" t="str">
            <v>TEIXEIRA, JOHN</v>
          </cell>
          <cell r="J4588" t="str">
            <v>Statutory/Regulatory</v>
          </cell>
          <cell r="K4588" t="str">
            <v>D_Non-REP LINE OTHER</v>
          </cell>
          <cell r="L4588" t="str">
            <v>Distributed Generation</v>
          </cell>
          <cell r="M4588" t="str">
            <v>Specific</v>
          </cell>
          <cell r="O4588" t="str">
            <v>open</v>
          </cell>
          <cell r="P4588">
            <v>19578</v>
          </cell>
          <cell r="Q4588" t="str">
            <v>CD1177</v>
          </cell>
          <cell r="R4588">
            <v>41177</v>
          </cell>
          <cell r="S4588" t="str">
            <v>pwrbtch</v>
          </cell>
          <cell r="U4588" t="str">
            <v>Provide service to 3MVA of PV Generation at EPG Solar, 236 Blackmoor Rd., Southbridge, MA. (MA-1834).</v>
          </cell>
          <cell r="V4588" t="str">
            <v xml:space="preserve">  </v>
          </cell>
          <cell r="W4588" t="str">
            <v xml:space="preserve">  </v>
          </cell>
          <cell r="X4588" t="str">
            <v>Div Ops-NE Electric</v>
          </cell>
          <cell r="Y4588" t="str">
            <v>75005310E</v>
          </cell>
          <cell r="Z4588" t="str">
            <v>MAE1000 - MA Electric Distribution PC</v>
          </cell>
          <cell r="AA4588" t="str">
            <v>NONE</v>
          </cell>
          <cell r="AB4588" t="str">
            <v>MASS PLANT - MA 5310 - MAE1000</v>
          </cell>
          <cell r="AC4588" t="str">
            <v>A0 C1 X0</v>
          </cell>
          <cell r="AE4588">
            <v>2</v>
          </cell>
          <cell r="AF4588" t="str">
            <v>2</v>
          </cell>
          <cell r="AG4588">
            <v>41213</v>
          </cell>
          <cell r="AH4588">
            <v>287500</v>
          </cell>
        </row>
        <row r="4589">
          <cell r="A4589" t="str">
            <v>CD01181</v>
          </cell>
          <cell r="B4589">
            <v>5310</v>
          </cell>
          <cell r="C4589" t="str">
            <v>Massachusetts - East</v>
          </cell>
          <cell r="D4589" t="str">
            <v>DOTR MHD#605795 Rte 79 Milliken Blv</v>
          </cell>
          <cell r="E4589" t="str">
            <v>P_Electric Distribution Line MA</v>
          </cell>
          <cell r="G4589" t="str">
            <v>49</v>
          </cell>
          <cell r="H4589" t="str">
            <v>13</v>
          </cell>
          <cell r="I4589" t="str">
            <v>MOKEY, MICHAEL</v>
          </cell>
          <cell r="J4589" t="str">
            <v>Statutory/Regulatory</v>
          </cell>
          <cell r="K4589" t="str">
            <v>D_Non-REP LINE OTHER</v>
          </cell>
          <cell r="L4589" t="str">
            <v>Public Requirements</v>
          </cell>
          <cell r="M4589" t="str">
            <v>Specific</v>
          </cell>
          <cell r="O4589" t="str">
            <v>open</v>
          </cell>
          <cell r="P4589">
            <v>19568</v>
          </cell>
          <cell r="Q4589" t="str">
            <v>CD1181</v>
          </cell>
          <cell r="R4589">
            <v>41177</v>
          </cell>
          <cell r="S4589" t="str">
            <v>pwrbtch</v>
          </cell>
          <cell r="U4589" t="str">
            <v>Pre-Eng -DOTR MHD#605795 Rte 79 Milliken Blvd over I-195 @ Pocassett, Fall River- Emergency bridge resurfacing. Design build w/o plans.  50% reinbursable</v>
          </cell>
          <cell r="V4589" t="str">
            <v xml:space="preserve">  </v>
          </cell>
          <cell r="W4589" t="str">
            <v xml:space="preserve">  </v>
          </cell>
          <cell r="X4589" t="str">
            <v>Div Ops-NE Electric</v>
          </cell>
          <cell r="Y4589" t="str">
            <v>75005310E</v>
          </cell>
          <cell r="Z4589" t="str">
            <v>MAE1000 - MA Electric Distribution PC</v>
          </cell>
          <cell r="AA4589" t="str">
            <v>NONE</v>
          </cell>
          <cell r="AB4589" t="str">
            <v>MASS PLANT - MA 5310 - MAE1000</v>
          </cell>
          <cell r="AC4589" t="str">
            <v>A1 C1 X0</v>
          </cell>
          <cell r="AE4589">
            <v>3</v>
          </cell>
          <cell r="AF4589" t="str">
            <v>3</v>
          </cell>
          <cell r="AG4589">
            <v>41213</v>
          </cell>
          <cell r="AH4589">
            <v>15000</v>
          </cell>
        </row>
        <row r="4590">
          <cell r="A4590" t="str">
            <v>CD01185</v>
          </cell>
          <cell r="B4590">
            <v>5310</v>
          </cell>
          <cell r="C4590" t="str">
            <v>Massachusetts - East</v>
          </cell>
          <cell r="D4590" t="str">
            <v>Install Switch Gear Wall St Attlebo</v>
          </cell>
          <cell r="E4590" t="str">
            <v>P_Electric Distribution Line MA</v>
          </cell>
          <cell r="G4590" t="str">
            <v>35</v>
          </cell>
          <cell r="H4590" t="str">
            <v>11</v>
          </cell>
          <cell r="I4590" t="str">
            <v>MONTALTO, CHRIS</v>
          </cell>
          <cell r="J4590" t="str">
            <v>Asset Condition</v>
          </cell>
          <cell r="K4590" t="str">
            <v>D_REP-UG Structures and Equipment</v>
          </cell>
          <cell r="L4590" t="str">
            <v>Asset Replacement</v>
          </cell>
          <cell r="M4590" t="str">
            <v>Specific</v>
          </cell>
          <cell r="O4590" t="str">
            <v>open</v>
          </cell>
          <cell r="P4590">
            <v>19614</v>
          </cell>
          <cell r="Q4590" t="str">
            <v>CD1185</v>
          </cell>
          <cell r="R4590">
            <v>41179</v>
          </cell>
          <cell r="S4590" t="str">
            <v>pwrbtch</v>
          </cell>
          <cell r="U4590" t="str">
            <v>Replace Vaccum switches in MH 137 Wall St Attleboro with PMH9</v>
          </cell>
          <cell r="V4590" t="str">
            <v xml:space="preserve">  </v>
          </cell>
          <cell r="W4590" t="str">
            <v xml:space="preserve">  </v>
          </cell>
          <cell r="X4590" t="str">
            <v>Div Ops-NE Electric</v>
          </cell>
          <cell r="Y4590" t="str">
            <v>75005310E</v>
          </cell>
          <cell r="Z4590" t="str">
            <v>MAE1000 - MA Electric Distribution PC</v>
          </cell>
          <cell r="AA4590" t="str">
            <v>NONE</v>
          </cell>
          <cell r="AB4590" t="str">
            <v>MASS PLANT - MA 5310 - MAE1000</v>
          </cell>
          <cell r="AC4590" t="str">
            <v>A0 C1 X0</v>
          </cell>
          <cell r="AE4590">
            <v>2</v>
          </cell>
          <cell r="AF4590" t="str">
            <v>2</v>
          </cell>
          <cell r="AG4590">
            <v>41213</v>
          </cell>
          <cell r="AH4590">
            <v>110800</v>
          </cell>
        </row>
        <row r="4591">
          <cell r="A4591" t="str">
            <v>CD01195</v>
          </cell>
          <cell r="B4591">
            <v>5310</v>
          </cell>
          <cell r="C4591" t="str">
            <v>Massachusetts - East</v>
          </cell>
          <cell r="D4591" t="str">
            <v>DOTR - MHD#603660 Bridgewater- Inte</v>
          </cell>
          <cell r="E4591" t="str">
            <v>P_Electric Distribution Line MA</v>
          </cell>
          <cell r="G4591" t="str">
            <v>49</v>
          </cell>
          <cell r="H4591" t="str">
            <v>13</v>
          </cell>
          <cell r="I4591" t="str">
            <v>MOKEY, MICHAEL</v>
          </cell>
          <cell r="J4591" t="str">
            <v>Statutory/Regulatory</v>
          </cell>
          <cell r="K4591" t="str">
            <v>D_Non-REP LINE OTHER</v>
          </cell>
          <cell r="L4591" t="str">
            <v>Public Requirements</v>
          </cell>
          <cell r="M4591" t="str">
            <v>Specific</v>
          </cell>
          <cell r="O4591" t="str">
            <v>open</v>
          </cell>
          <cell r="P4591">
            <v>19631</v>
          </cell>
          <cell r="Q4591" t="str">
            <v>CD1195</v>
          </cell>
          <cell r="R4591">
            <v>41180</v>
          </cell>
          <cell r="S4591" t="str">
            <v>pwrbtch</v>
          </cell>
          <cell r="U4591" t="str">
            <v>DOT #603660 Bridgewater- Intersection Improvements at Route 18 and High Street</v>
          </cell>
          <cell r="V4591" t="str">
            <v xml:space="preserve">  </v>
          </cell>
          <cell r="W4591" t="str">
            <v xml:space="preserve">  </v>
          </cell>
          <cell r="X4591" t="str">
            <v>Div Ops-NE Electric</v>
          </cell>
          <cell r="Y4591" t="str">
            <v>75005310E</v>
          </cell>
          <cell r="Z4591" t="str">
            <v>MAE1000 - MA Electric Distribution PC</v>
          </cell>
          <cell r="AA4591" t="str">
            <v>NONE</v>
          </cell>
          <cell r="AB4591" t="str">
            <v>MASS PLANT - MA 5310 - MAE1000</v>
          </cell>
          <cell r="AC4591" t="str">
            <v>A1 C0 X0</v>
          </cell>
          <cell r="AE4591">
            <v>2</v>
          </cell>
          <cell r="AF4591" t="str">
            <v>2</v>
          </cell>
          <cell r="AG4591">
            <v>41213</v>
          </cell>
          <cell r="AH4591">
            <v>15000</v>
          </cell>
        </row>
        <row r="4592">
          <cell r="A4592" t="str">
            <v>CD01199</v>
          </cell>
          <cell r="B4592">
            <v>5310</v>
          </cell>
          <cell r="C4592" t="str">
            <v>Massachusetts - West</v>
          </cell>
          <cell r="D4592" t="str">
            <v>West Andover Replace 34.5 kV Reclos</v>
          </cell>
          <cell r="E4592" t="str">
            <v>P_Electric Distribution Sub MA</v>
          </cell>
          <cell r="G4592" t="str">
            <v>45</v>
          </cell>
          <cell r="H4592" t="str">
            <v>23</v>
          </cell>
          <cell r="I4592" t="str">
            <v>KELLY, MICHAEL</v>
          </cell>
          <cell r="J4592" t="str">
            <v>Asset Condition</v>
          </cell>
          <cell r="K4592" t="str">
            <v>D_Non-REP SUB OTHER</v>
          </cell>
          <cell r="L4592" t="str">
            <v>Asset Replacement</v>
          </cell>
          <cell r="M4592" t="str">
            <v>Specific</v>
          </cell>
          <cell r="O4592" t="str">
            <v>open</v>
          </cell>
          <cell r="P4592">
            <v>19575</v>
          </cell>
          <cell r="Q4592" t="str">
            <v>CD1199</v>
          </cell>
          <cell r="R4592">
            <v>41184</v>
          </cell>
          <cell r="S4592" t="str">
            <v>pwrbtch</v>
          </cell>
          <cell r="U4592" t="str">
            <v>Replace 3 34.5 kV Westinghouse ESV reclosers to update the CT's for the associated T project to install a new differential scheme resulting from an IA at Woodriver.  To be performed in conjunction with the installation of the new diff</v>
          </cell>
          <cell r="V4592" t="str">
            <v>Replace 3 34.5 kV Westinghouse ESV reclosers to update the CT's for the associated T project to install a new differential scheme resulting from an IA at Woodriver.  To be performed in conjunction with the installation of the new diff</v>
          </cell>
          <cell r="W4592" t="str">
            <v xml:space="preserve">  </v>
          </cell>
          <cell r="X4592" t="str">
            <v>Div Ops-NE Electric</v>
          </cell>
          <cell r="Y4592" t="str">
            <v>75005310E</v>
          </cell>
          <cell r="Z4592" t="str">
            <v>MAE1000 - MA Electric Distribution PC</v>
          </cell>
          <cell r="AA4592" t="str">
            <v>NONE</v>
          </cell>
          <cell r="AB4592" t="str">
            <v>SUB #8 WEST ANDOVER - WEBSTER STREE</v>
          </cell>
          <cell r="AC4592" t="str">
            <v>A1 C0 X0</v>
          </cell>
          <cell r="AE4592">
            <v>5</v>
          </cell>
          <cell r="AF4592" t="str">
            <v>5</v>
          </cell>
          <cell r="AG4592">
            <v>41488</v>
          </cell>
          <cell r="AH4592">
            <v>499000</v>
          </cell>
        </row>
        <row r="4593">
          <cell r="A4593" t="str">
            <v>CD01201</v>
          </cell>
          <cell r="B4593">
            <v>5320</v>
          </cell>
          <cell r="C4593" t="str">
            <v>Massachusetts - East</v>
          </cell>
          <cell r="D4593" t="str">
            <v>Hummok Pond Bike Path. Nantucket, M</v>
          </cell>
          <cell r="E4593" t="str">
            <v>P_Electric Distribution Line MA</v>
          </cell>
          <cell r="G4593" t="str">
            <v>49</v>
          </cell>
          <cell r="H4593" t="str">
            <v>16</v>
          </cell>
          <cell r="I4593" t="str">
            <v>MOKEY, MICHAEL</v>
          </cell>
          <cell r="J4593" t="str">
            <v>Statutory/Regulatory</v>
          </cell>
          <cell r="K4593" t="str">
            <v>D_Non-REP LINE OTHER</v>
          </cell>
          <cell r="L4593" t="str">
            <v>Public Requirements</v>
          </cell>
          <cell r="M4593" t="str">
            <v>Specific</v>
          </cell>
          <cell r="O4593" t="str">
            <v>open</v>
          </cell>
          <cell r="P4593">
            <v>19678</v>
          </cell>
          <cell r="Q4593" t="str">
            <v>CD1201</v>
          </cell>
          <cell r="R4593">
            <v>41186</v>
          </cell>
          <cell r="S4593" t="str">
            <v>pwrbtch</v>
          </cell>
          <cell r="U4593" t="str">
            <v>Intstall 3" conduit (tunnelled under Rd) and handholes at 3 locations; poles 92, 90 and 189. Trench 40' of primary cable at pole #91. Verizon relocating 13 poles, 1PB 5 Stub Poles. WR # 12336525._x000D_
This request is for 15,000 Engineerin</v>
          </cell>
          <cell r="V4593" t="str">
            <v>Re-Sanction from $15K to $160K from Julie Spaziano. Document Attached details on the justification and scope tab.</v>
          </cell>
          <cell r="W4593" t="str">
            <v xml:space="preserve">  </v>
          </cell>
          <cell r="X4593" t="str">
            <v>Div Ops-NE Electric</v>
          </cell>
          <cell r="Y4593" t="str">
            <v>75005320E</v>
          </cell>
          <cell r="Z4593" t="str">
            <v>MAE1000 - MA Electric Distribution PC</v>
          </cell>
          <cell r="AA4593" t="str">
            <v>NONE</v>
          </cell>
          <cell r="AB4593" t="str">
            <v>MASS PLANT - MA 5320 - MAE1000</v>
          </cell>
          <cell r="AC4593" t="str">
            <v>A1 C0 X0</v>
          </cell>
          <cell r="AE4593">
            <v>3</v>
          </cell>
          <cell r="AF4593" t="str">
            <v>3</v>
          </cell>
          <cell r="AG4593">
            <v>41487</v>
          </cell>
          <cell r="AH4593">
            <v>160000</v>
          </cell>
        </row>
        <row r="4594">
          <cell r="A4594" t="str">
            <v>CD01203</v>
          </cell>
          <cell r="B4594">
            <v>5310</v>
          </cell>
          <cell r="C4594" t="str">
            <v>Distribution - NE North</v>
          </cell>
          <cell r="D4594" t="str">
            <v>IRURD Woodland Hills in Worcester</v>
          </cell>
          <cell r="E4594" t="str">
            <v>P_Electric Distribution Line MA</v>
          </cell>
          <cell r="G4594" t="str">
            <v>36</v>
          </cell>
          <cell r="H4594" t="str">
            <v>20</v>
          </cell>
          <cell r="I4594" t="str">
            <v>RICHARD, JOHN</v>
          </cell>
          <cell r="J4594" t="str">
            <v>Asset Condition</v>
          </cell>
          <cell r="K4594" t="str">
            <v>D_REP-URD Cable Replacements</v>
          </cell>
          <cell r="L4594" t="str">
            <v>Asset Replacement</v>
          </cell>
          <cell r="M4594" t="str">
            <v>Specific</v>
          </cell>
          <cell r="O4594" t="str">
            <v>open</v>
          </cell>
          <cell r="P4594">
            <v>19657</v>
          </cell>
          <cell r="Q4594" t="str">
            <v>CD1203</v>
          </cell>
          <cell r="R4594">
            <v>41187</v>
          </cell>
          <cell r="S4594" t="str">
            <v>pwrbtch</v>
          </cell>
          <cell r="U4594" t="str">
            <v>Inject or replace 1,800' of direct-buried single-phase URD cable at Woodland Hills in Worcester, MA.</v>
          </cell>
          <cell r="V4594" t="str">
            <v xml:space="preserve">  </v>
          </cell>
          <cell r="W4594" t="str">
            <v xml:space="preserve">  </v>
          </cell>
          <cell r="X4594" t="str">
            <v>Div Ops-NE Electric</v>
          </cell>
          <cell r="Y4594" t="str">
            <v>75005310E</v>
          </cell>
          <cell r="Z4594" t="str">
            <v>MAE1000 - MA Electric Distribution PC</v>
          </cell>
          <cell r="AA4594" t="str">
            <v>NONE</v>
          </cell>
          <cell r="AB4594" t="str">
            <v>MASS PLANT - MA 5310 - MAE1000</v>
          </cell>
          <cell r="AC4594" t="str">
            <v>A2 C1 X0</v>
          </cell>
          <cell r="AE4594">
            <v>2</v>
          </cell>
          <cell r="AF4594" t="str">
            <v>2</v>
          </cell>
          <cell r="AG4594">
            <v>41213</v>
          </cell>
          <cell r="AH4594">
            <v>70991</v>
          </cell>
        </row>
        <row r="4595">
          <cell r="A4595" t="str">
            <v>CD01204</v>
          </cell>
          <cell r="B4595">
            <v>5310</v>
          </cell>
          <cell r="C4595" t="str">
            <v>Massachusetts - West</v>
          </cell>
          <cell r="D4595" t="str">
            <v>DOT - MHD# 605065 - Northampton Rai</v>
          </cell>
          <cell r="E4595" t="str">
            <v>P_Electric Distribution Line MA</v>
          </cell>
          <cell r="G4595" t="str">
            <v>49</v>
          </cell>
          <cell r="H4595" t="str">
            <v>13</v>
          </cell>
          <cell r="I4595" t="str">
            <v>KERN, WILLIAM</v>
          </cell>
          <cell r="J4595" t="str">
            <v>Statutory/Regulatory</v>
          </cell>
          <cell r="K4595" t="str">
            <v>D_Non-REP LINE OTHER</v>
          </cell>
          <cell r="L4595" t="str">
            <v>Public Requirements</v>
          </cell>
          <cell r="M4595" t="str">
            <v>Specific</v>
          </cell>
          <cell r="O4595" t="str">
            <v>open</v>
          </cell>
          <cell r="P4595">
            <v>19649</v>
          </cell>
          <cell r="Q4595" t="str">
            <v>CD1204</v>
          </cell>
          <cell r="R4595">
            <v>41187</v>
          </cell>
          <cell r="S4595" t="str">
            <v>pwrbtch</v>
          </cell>
          <cell r="U4595" t="str">
            <v>Pre-eng for DOT work</v>
          </cell>
          <cell r="V4595" t="str">
            <v xml:space="preserve">  </v>
          </cell>
          <cell r="W4595" t="str">
            <v xml:space="preserve">  </v>
          </cell>
          <cell r="X4595" t="str">
            <v>Div Ops-NE Electric</v>
          </cell>
          <cell r="Y4595" t="str">
            <v>75005310E</v>
          </cell>
          <cell r="Z4595" t="str">
            <v>MAE1000 - MA Electric Distribution PC</v>
          </cell>
          <cell r="AA4595" t="str">
            <v>NONE</v>
          </cell>
          <cell r="AB4595" t="str">
            <v>MASS PLANT - MA 5310 - MAE1000</v>
          </cell>
          <cell r="AC4595" t="str">
            <v>A1 C0 X1</v>
          </cell>
          <cell r="AE4595">
            <v>2</v>
          </cell>
          <cell r="AF4595" t="str">
            <v>2</v>
          </cell>
          <cell r="AG4595">
            <v>41213</v>
          </cell>
          <cell r="AH4595">
            <v>15000</v>
          </cell>
        </row>
        <row r="4596">
          <cell r="A4596" t="str">
            <v>CD01206</v>
          </cell>
          <cell r="B4596">
            <v>5320</v>
          </cell>
          <cell r="C4596" t="str">
            <v>Massachusetts - East</v>
          </cell>
          <cell r="D4596" t="str">
            <v>PS&amp;I Activity- Distributed Generati</v>
          </cell>
          <cell r="E4596" t="str">
            <v>P_Electric Distribution Line MA</v>
          </cell>
          <cell r="G4596" t="str">
            <v>49</v>
          </cell>
          <cell r="H4596" t="str">
            <v>15</v>
          </cell>
          <cell r="I4596" t="str">
            <v>TEIXEIRA, JOHN</v>
          </cell>
          <cell r="J4596" t="str">
            <v>Statutory/Regulatory</v>
          </cell>
          <cell r="K4596" t="str">
            <v>D_Non-REP LINE OTHER</v>
          </cell>
          <cell r="L4596" t="str">
            <v>Distributed Generation</v>
          </cell>
          <cell r="M4596" t="str">
            <v>Program</v>
          </cell>
          <cell r="O4596" t="str">
            <v>open</v>
          </cell>
          <cell r="P4596">
            <v>19652</v>
          </cell>
          <cell r="Q4596" t="str">
            <v>CD1206</v>
          </cell>
          <cell r="R4596">
            <v>41187</v>
          </cell>
          <cell r="S4596" t="str">
            <v>pwrbtch</v>
          </cell>
          <cell r="U4596" t="str">
            <v>Preliminary survey and investigation activity for Distributed Generation, Nantucket Electric.</v>
          </cell>
          <cell r="V4596" t="str">
            <v xml:space="preserve">  </v>
          </cell>
          <cell r="W4596" t="str">
            <v xml:space="preserve">  </v>
          </cell>
          <cell r="X4596" t="str">
            <v>Div Ops-NE Electric</v>
          </cell>
          <cell r="Y4596" t="str">
            <v>75005320E</v>
          </cell>
          <cell r="Z4596" t="str">
            <v>MAE1000 - MA Electric Distribution PC</v>
          </cell>
          <cell r="AA4596" t="str">
            <v>NONE</v>
          </cell>
          <cell r="AB4596" t="str">
            <v>MASS PLANT - MA 5320 - MAE1000</v>
          </cell>
          <cell r="AC4596" t="str">
            <v>A1 C0 X0</v>
          </cell>
          <cell r="AE4596">
            <v>2</v>
          </cell>
          <cell r="AF4596" t="str">
            <v>2</v>
          </cell>
          <cell r="AG4596">
            <v>41213</v>
          </cell>
          <cell r="AH4596">
            <v>100000</v>
          </cell>
        </row>
        <row r="4597">
          <cell r="A4597" t="str">
            <v>CD01207</v>
          </cell>
          <cell r="B4597">
            <v>5310</v>
          </cell>
          <cell r="C4597" t="str">
            <v>Massachusetts - West</v>
          </cell>
          <cell r="D4597" t="str">
            <v>IRURD Raleigh Tavern Lane</v>
          </cell>
          <cell r="E4597" t="str">
            <v>P_Electric Distribution Line MA</v>
          </cell>
          <cell r="G4597" t="str">
            <v>36</v>
          </cell>
          <cell r="H4597" t="str">
            <v>20</v>
          </cell>
          <cell r="I4597" t="str">
            <v>PATTERSON, JAMES</v>
          </cell>
          <cell r="J4597" t="str">
            <v>Asset Condition</v>
          </cell>
          <cell r="K4597" t="str">
            <v>D_REP-URD Cable Replacements</v>
          </cell>
          <cell r="L4597" t="str">
            <v>Asset Replacement</v>
          </cell>
          <cell r="M4597" t="str">
            <v>Specific</v>
          </cell>
          <cell r="O4597" t="str">
            <v>open</v>
          </cell>
          <cell r="P4597">
            <v>19658</v>
          </cell>
          <cell r="Q4597" t="str">
            <v>CD1207</v>
          </cell>
          <cell r="R4597">
            <v>41188</v>
          </cell>
          <cell r="S4597" t="str">
            <v>pwrbtch</v>
          </cell>
          <cell r="U4597" t="str">
            <v>Inject or replace 8,300' of direct-buried single-phase URD cable at Raleigh Tavern Lane URD in North Andover, MA.</v>
          </cell>
          <cell r="V4597" t="str">
            <v xml:space="preserve">  </v>
          </cell>
          <cell r="W4597" t="str">
            <v xml:space="preserve">  </v>
          </cell>
          <cell r="X4597" t="str">
            <v>Div Ops-NE Electric</v>
          </cell>
          <cell r="Y4597" t="str">
            <v>75005310E</v>
          </cell>
          <cell r="Z4597" t="str">
            <v>MAE1000 - MA Electric Distribution PC</v>
          </cell>
          <cell r="AA4597" t="str">
            <v>NONE</v>
          </cell>
          <cell r="AB4597" t="str">
            <v>MASS PLANT - MA 5310 - MAE1000</v>
          </cell>
          <cell r="AC4597" t="str">
            <v>A1 C2 X0</v>
          </cell>
          <cell r="AE4597">
            <v>2</v>
          </cell>
          <cell r="AF4597" t="str">
            <v>2</v>
          </cell>
          <cell r="AG4597">
            <v>41213</v>
          </cell>
          <cell r="AH4597">
            <v>344811</v>
          </cell>
        </row>
        <row r="4598">
          <cell r="A4598" t="str">
            <v>CD01208</v>
          </cell>
          <cell r="B4598">
            <v>5310</v>
          </cell>
          <cell r="C4598" t="str">
            <v>Distribution - NE North</v>
          </cell>
          <cell r="D4598" t="str">
            <v>IRURD Hayward Glen Rehab</v>
          </cell>
          <cell r="E4598" t="str">
            <v>P_Electric Distribution Line MA</v>
          </cell>
          <cell r="G4598" t="str">
            <v>36</v>
          </cell>
          <cell r="H4598" t="str">
            <v>20</v>
          </cell>
          <cell r="I4598" t="str">
            <v>RICHARD, JOHN</v>
          </cell>
          <cell r="J4598" t="str">
            <v>Asset Condition</v>
          </cell>
          <cell r="K4598" t="str">
            <v>D_REP-URD Cable Replacements</v>
          </cell>
          <cell r="L4598" t="str">
            <v>Asset Replacement</v>
          </cell>
          <cell r="M4598" t="str">
            <v>Specific</v>
          </cell>
          <cell r="O4598" t="str">
            <v>open</v>
          </cell>
          <cell r="P4598">
            <v>19656</v>
          </cell>
          <cell r="Q4598" t="str">
            <v>CD1208</v>
          </cell>
          <cell r="R4598">
            <v>41188</v>
          </cell>
          <cell r="S4598" t="str">
            <v>pwrbtch</v>
          </cell>
          <cell r="U4598" t="str">
            <v>Inject or replace 7,400' of single-phase direct-buried URD cable at Hayward Glen in Millbury, MA</v>
          </cell>
          <cell r="V4598" t="str">
            <v xml:space="preserve">  </v>
          </cell>
          <cell r="W4598" t="str">
            <v xml:space="preserve">  </v>
          </cell>
          <cell r="X4598" t="str">
            <v>Div Ops-NE Electric</v>
          </cell>
          <cell r="Y4598" t="str">
            <v>75005310E</v>
          </cell>
          <cell r="Z4598" t="str">
            <v>MAE1000 - MA Electric Distribution PC</v>
          </cell>
          <cell r="AA4598" t="str">
            <v>NONE</v>
          </cell>
          <cell r="AB4598" t="str">
            <v>MASS PLANT - MA 5310 - MAE1000</v>
          </cell>
          <cell r="AC4598" t="str">
            <v>A2 C2 X0</v>
          </cell>
          <cell r="AE4598">
            <v>2</v>
          </cell>
          <cell r="AF4598" t="str">
            <v>2</v>
          </cell>
          <cell r="AG4598">
            <v>41213</v>
          </cell>
          <cell r="AH4598">
            <v>304246</v>
          </cell>
        </row>
        <row r="4599">
          <cell r="A4599" t="str">
            <v>CD01214</v>
          </cell>
          <cell r="B4599">
            <v>5310</v>
          </cell>
          <cell r="C4599" t="str">
            <v>Massachusetts - West</v>
          </cell>
          <cell r="D4599" t="str">
            <v>58L2 Pine Hill Rd, Chelmsford Recon</v>
          </cell>
          <cell r="E4599" t="str">
            <v>P_Electric Distribution Line MA</v>
          </cell>
          <cell r="G4599" t="str">
            <v>36</v>
          </cell>
          <cell r="H4599" t="str">
            <v>11</v>
          </cell>
          <cell r="I4599" t="str">
            <v>PATTERSON, JAMES</v>
          </cell>
          <cell r="J4599" t="str">
            <v>Asset Condition</v>
          </cell>
          <cell r="K4599" t="str">
            <v>D_REP-Conductor Replacement</v>
          </cell>
          <cell r="L4599" t="str">
            <v>Asset Replacement</v>
          </cell>
          <cell r="M4599" t="str">
            <v>Specific</v>
          </cell>
          <cell r="N4599" t="str">
            <v>Conductor Replacement</v>
          </cell>
          <cell r="O4599" t="str">
            <v>open</v>
          </cell>
          <cell r="P4599">
            <v>19677</v>
          </cell>
          <cell r="Q4599" t="str">
            <v>CD1214</v>
          </cell>
          <cell r="R4599">
            <v>41193</v>
          </cell>
          <cell r="S4599" t="str">
            <v>pwrbtch</v>
          </cell>
          <cell r="U4599" t="str">
            <v>Reconductor ~ 4573' of open wire bare primary construction with 477 spacer cable.  Recloser at P. 5 Hunt Rd has operated 12 times since 2010.</v>
          </cell>
          <cell r="V4599" t="str">
            <v xml:space="preserve">  </v>
          </cell>
          <cell r="W4599" t="str">
            <v xml:space="preserve">  </v>
          </cell>
          <cell r="X4599" t="str">
            <v>Div Ops-NE Electric</v>
          </cell>
          <cell r="Y4599" t="str">
            <v>75005310E</v>
          </cell>
          <cell r="Z4599" t="str">
            <v>MAE1000 - MA Electric Distribution PC</v>
          </cell>
          <cell r="AA4599" t="str">
            <v>NONE</v>
          </cell>
          <cell r="AB4599" t="str">
            <v>MASS PLANT - MA 5310 - MAE1000</v>
          </cell>
          <cell r="AC4599" t="str">
            <v>A1 C0 X0</v>
          </cell>
          <cell r="AE4599">
            <v>2</v>
          </cell>
          <cell r="AF4599" t="str">
            <v>2</v>
          </cell>
          <cell r="AG4599">
            <v>41213</v>
          </cell>
          <cell r="AH4599">
            <v>430000</v>
          </cell>
        </row>
        <row r="4600">
          <cell r="A4600" t="str">
            <v>CD01227</v>
          </cell>
          <cell r="B4600">
            <v>5310</v>
          </cell>
          <cell r="C4600" t="str">
            <v>Massachusetts - West</v>
          </cell>
          <cell r="D4600" t="str">
            <v>IRURD Hildreth Hills Rehabilitation</v>
          </cell>
          <cell r="E4600" t="str">
            <v>P_Electric Distribution Line MA</v>
          </cell>
          <cell r="F4600" t="str">
            <v>USSC-12-435 LC</v>
          </cell>
          <cell r="G4600" t="str">
            <v>36</v>
          </cell>
          <cell r="H4600" t="str">
            <v>17</v>
          </cell>
          <cell r="I4600" t="str">
            <v>RICHARD, JOHN</v>
          </cell>
          <cell r="J4600" t="str">
            <v>Asset Condition</v>
          </cell>
          <cell r="K4600" t="str">
            <v>D_REP-URD Cable Replacements</v>
          </cell>
          <cell r="L4600" t="str">
            <v>Asset Replacement</v>
          </cell>
          <cell r="M4600" t="str">
            <v>Specific</v>
          </cell>
          <cell r="N4600" t="str">
            <v>UG Cable Replacements</v>
          </cell>
          <cell r="O4600" t="str">
            <v>open</v>
          </cell>
          <cell r="P4600">
            <v>19280</v>
          </cell>
          <cell r="Q4600" t="str">
            <v>CD1227</v>
          </cell>
          <cell r="R4600">
            <v>41198</v>
          </cell>
          <cell r="S4600" t="str">
            <v>pwrbtch</v>
          </cell>
          <cell r="U4600" t="str">
            <v>Replace 3,300' of direct-buried three-phase URD and make ready for injection at Hildreth Hills in Westford, MA. Inject or replace 13,700' of direct-buried three-phase and single-phase URD.</v>
          </cell>
          <cell r="V4600" t="str">
            <v xml:space="preserve">  </v>
          </cell>
          <cell r="W4600" t="str">
            <v xml:space="preserve">  </v>
          </cell>
          <cell r="X4600" t="str">
            <v>Div Ops-NE Electric</v>
          </cell>
          <cell r="Y4600" t="str">
            <v>75005310E</v>
          </cell>
          <cell r="Z4600" t="str">
            <v>MAE1000 - MA Electric Distribution PC</v>
          </cell>
          <cell r="AA4600" t="str">
            <v>NONE</v>
          </cell>
          <cell r="AB4600" t="str">
            <v>MASS PLANT - MA 5310 - MAE1000</v>
          </cell>
          <cell r="AC4600" t="str">
            <v>A2 C0 X0</v>
          </cell>
          <cell r="AE4600">
            <v>3</v>
          </cell>
          <cell r="AF4600" t="str">
            <v>3</v>
          </cell>
          <cell r="AG4600">
            <v>41289</v>
          </cell>
          <cell r="AH4600">
            <v>900000</v>
          </cell>
        </row>
        <row r="4601">
          <cell r="A4601" t="str">
            <v>CD01229</v>
          </cell>
          <cell r="B4601">
            <v>5320</v>
          </cell>
          <cell r="C4601" t="str">
            <v>Massachusetts - East</v>
          </cell>
          <cell r="D4601" t="str">
            <v>DOTR - MHD# 604535 Bartlett Rd to S</v>
          </cell>
          <cell r="E4601" t="str">
            <v>P_Electric Distribution Line MA</v>
          </cell>
          <cell r="G4601" t="str">
            <v>49</v>
          </cell>
          <cell r="H4601" t="str">
            <v>13</v>
          </cell>
          <cell r="I4601" t="str">
            <v>MOKEY, MICHAEL</v>
          </cell>
          <cell r="J4601" t="str">
            <v>Statutory/Regulatory</v>
          </cell>
          <cell r="K4601" t="str">
            <v>D_Non-REP LINE OTHER</v>
          </cell>
          <cell r="L4601" t="str">
            <v>Public Requirements</v>
          </cell>
          <cell r="M4601" t="str">
            <v>Specific</v>
          </cell>
          <cell r="O4601" t="str">
            <v>open</v>
          </cell>
          <cell r="P4601">
            <v>19715</v>
          </cell>
          <cell r="Q4601" t="str">
            <v>CD1229</v>
          </cell>
          <cell r="R4601">
            <v>41200</v>
          </cell>
          <cell r="S4601" t="str">
            <v>pwrbtch</v>
          </cell>
          <cell r="U4601" t="str">
            <v>DOTR Pre-eng Ad date Fall 2013</v>
          </cell>
          <cell r="V4601" t="str">
            <v xml:space="preserve">  </v>
          </cell>
          <cell r="W4601" t="str">
            <v xml:space="preserve">  </v>
          </cell>
          <cell r="X4601" t="str">
            <v>Div Ops-NE Electric</v>
          </cell>
          <cell r="Y4601" t="str">
            <v>75005320E</v>
          </cell>
          <cell r="Z4601" t="str">
            <v>MAE1000 - MA Electric Distribution PC</v>
          </cell>
          <cell r="AA4601" t="str">
            <v>NONE</v>
          </cell>
          <cell r="AB4601" t="str">
            <v>MASS PLANT - MA 5320 - MAE1000</v>
          </cell>
          <cell r="AC4601" t="str">
            <v>A0 C0 X0</v>
          </cell>
          <cell r="AE4601">
            <v>2</v>
          </cell>
          <cell r="AF4601" t="str">
            <v>2</v>
          </cell>
          <cell r="AG4601">
            <v>41213</v>
          </cell>
          <cell r="AH4601">
            <v>15000</v>
          </cell>
        </row>
        <row r="4602">
          <cell r="A4602" t="str">
            <v>CD01230</v>
          </cell>
          <cell r="B4602">
            <v>5310</v>
          </cell>
          <cell r="C4602" t="str">
            <v>Massachusetts - West</v>
          </cell>
          <cell r="D4602" t="str">
            <v>IRURD Replacement Sunnyside Acres</v>
          </cell>
          <cell r="E4602" t="str">
            <v>P_Electric Distribution Line MA</v>
          </cell>
          <cell r="G4602" t="str">
            <v>36</v>
          </cell>
          <cell r="H4602" t="str">
            <v>20</v>
          </cell>
          <cell r="I4602" t="str">
            <v>CERULLI, JOHN</v>
          </cell>
          <cell r="J4602" t="str">
            <v>Asset Condition</v>
          </cell>
          <cell r="K4602" t="str">
            <v>D_REP-URD Cable Replacements</v>
          </cell>
          <cell r="L4602" t="str">
            <v>Asset Replacement</v>
          </cell>
          <cell r="M4602" t="str">
            <v>Specific</v>
          </cell>
          <cell r="O4602" t="str">
            <v>open</v>
          </cell>
          <cell r="P4602">
            <v>19665</v>
          </cell>
          <cell r="Q4602" t="str">
            <v>CD1230</v>
          </cell>
          <cell r="R4602">
            <v>41200</v>
          </cell>
          <cell r="S4602" t="str">
            <v>pwrbtch</v>
          </cell>
          <cell r="U4602" t="str">
            <v>Replace 4,100' of three-phase direct-buried URD with 4,100' of single-phase radial conduit system.</v>
          </cell>
          <cell r="V4602" t="str">
            <v xml:space="preserve">  </v>
          </cell>
          <cell r="W4602" t="str">
            <v xml:space="preserve">  </v>
          </cell>
          <cell r="X4602" t="str">
            <v>Div Ops-NE Electric</v>
          </cell>
          <cell r="Y4602" t="str">
            <v>75005310E</v>
          </cell>
          <cell r="Z4602" t="str">
            <v>MAE1000 - MA Electric Distribution PC</v>
          </cell>
          <cell r="AA4602" t="str">
            <v>NONE</v>
          </cell>
          <cell r="AB4602" t="str">
            <v>MASS PLANT - MA 5310 - MAE1000</v>
          </cell>
          <cell r="AC4602" t="str">
            <v>A2 C0 X0</v>
          </cell>
          <cell r="AE4602">
            <v>2</v>
          </cell>
          <cell r="AF4602" t="str">
            <v>2</v>
          </cell>
          <cell r="AG4602">
            <v>41213</v>
          </cell>
          <cell r="AH4602">
            <v>420472</v>
          </cell>
        </row>
        <row r="4603">
          <cell r="A4603" t="str">
            <v>CD01231</v>
          </cell>
          <cell r="B4603">
            <v>5310</v>
          </cell>
          <cell r="C4603" t="str">
            <v>Massachusetts - East</v>
          </cell>
          <cell r="D4603" t="str">
            <v>DOTR - MHD# 606517 Rte 9 Ware TL to</v>
          </cell>
          <cell r="E4603" t="str">
            <v>P_Electric Distribution Line MA</v>
          </cell>
          <cell r="G4603" t="str">
            <v>49</v>
          </cell>
          <cell r="H4603" t="str">
            <v>13</v>
          </cell>
          <cell r="I4603" t="str">
            <v>MOKEY, MICHAEL</v>
          </cell>
          <cell r="J4603" t="str">
            <v>Statutory/Regulatory</v>
          </cell>
          <cell r="K4603" t="str">
            <v>D_Non-REP LINE OTHER</v>
          </cell>
          <cell r="L4603" t="str">
            <v>Public Requirements</v>
          </cell>
          <cell r="M4603" t="str">
            <v>Specific</v>
          </cell>
          <cell r="O4603" t="str">
            <v>open</v>
          </cell>
          <cell r="P4603">
            <v>19709</v>
          </cell>
          <cell r="Q4603" t="str">
            <v>CD1231</v>
          </cell>
          <cell r="R4603">
            <v>41200</v>
          </cell>
          <cell r="S4603" t="str">
            <v>pwrbtch</v>
          </cell>
          <cell r="U4603" t="str">
            <v>DOT pre-eng</v>
          </cell>
          <cell r="V4603" t="str">
            <v xml:space="preserve">  </v>
          </cell>
          <cell r="W4603" t="str">
            <v xml:space="preserve">  </v>
          </cell>
          <cell r="X4603" t="str">
            <v>Div Ops-NE Electric</v>
          </cell>
          <cell r="Y4603" t="str">
            <v>75005310E</v>
          </cell>
          <cell r="Z4603" t="str">
            <v>MAE1000 - MA Electric Distribution PC</v>
          </cell>
          <cell r="AA4603" t="str">
            <v>NONE</v>
          </cell>
          <cell r="AB4603" t="str">
            <v>MASS PLANT - MA 5310 - MAE1000</v>
          </cell>
          <cell r="AC4603" t="str">
            <v>A0 C0 X0</v>
          </cell>
          <cell r="AE4603">
            <v>2</v>
          </cell>
          <cell r="AF4603" t="str">
            <v>2</v>
          </cell>
          <cell r="AG4603">
            <v>41213</v>
          </cell>
          <cell r="AH4603">
            <v>15000</v>
          </cell>
        </row>
        <row r="4604">
          <cell r="A4604" t="str">
            <v>CD01232</v>
          </cell>
          <cell r="B4604">
            <v>5310</v>
          </cell>
          <cell r="C4604" t="str">
            <v>Massachusetts - East</v>
          </cell>
          <cell r="D4604" t="str">
            <v>DOTR - MHD# 606717 Quequechan River</v>
          </cell>
          <cell r="E4604" t="str">
            <v>P_Electric Distribution Line MA</v>
          </cell>
          <cell r="G4604" t="str">
            <v>49</v>
          </cell>
          <cell r="H4604" t="str">
            <v>13</v>
          </cell>
          <cell r="I4604" t="str">
            <v>CAPOBIANCO, THOMAS</v>
          </cell>
          <cell r="J4604" t="str">
            <v>Statutory/Regulatory</v>
          </cell>
          <cell r="K4604" t="str">
            <v>D_Non-REP LINE OTHER</v>
          </cell>
          <cell r="L4604" t="str">
            <v>Public Requirements</v>
          </cell>
          <cell r="M4604" t="str">
            <v>Specific</v>
          </cell>
          <cell r="O4604" t="str">
            <v>open</v>
          </cell>
          <cell r="P4604">
            <v>19711</v>
          </cell>
          <cell r="Q4604" t="str">
            <v>CD1232</v>
          </cell>
          <cell r="R4604">
            <v>41200</v>
          </cell>
          <cell r="S4604" t="str">
            <v>pwrbtch</v>
          </cell>
          <cell r="U4604" t="str">
            <v>DOT pre-eng Ad date 10/28/17</v>
          </cell>
          <cell r="V4604" t="str">
            <v xml:space="preserve">  </v>
          </cell>
          <cell r="W4604" t="str">
            <v xml:space="preserve">  </v>
          </cell>
          <cell r="X4604" t="str">
            <v>Div Ops-NE Electric</v>
          </cell>
          <cell r="Y4604" t="str">
            <v>75005310E</v>
          </cell>
          <cell r="Z4604" t="str">
            <v>MAE1000 - MA Electric Distribution PC</v>
          </cell>
          <cell r="AA4604" t="str">
            <v>NONE</v>
          </cell>
          <cell r="AB4604" t="str">
            <v>MASS PLANT - MA 5310 - MAE1000</v>
          </cell>
          <cell r="AC4604" t="str">
            <v>A0 C0 X0</v>
          </cell>
          <cell r="AE4604">
            <v>2</v>
          </cell>
          <cell r="AF4604" t="str">
            <v>2</v>
          </cell>
          <cell r="AG4604">
            <v>41213</v>
          </cell>
          <cell r="AH4604">
            <v>15000</v>
          </cell>
        </row>
        <row r="4605">
          <cell r="A4605" t="str">
            <v>CD01233</v>
          </cell>
          <cell r="B4605">
            <v>5310</v>
          </cell>
          <cell r="C4605" t="str">
            <v>Massachusetts - East</v>
          </cell>
          <cell r="D4605" t="str">
            <v>DOTR - MHD# 607258 Intersection of</v>
          </cell>
          <cell r="E4605" t="str">
            <v>P_Electric Distribution Line MA</v>
          </cell>
          <cell r="G4605" t="str">
            <v>49</v>
          </cell>
          <cell r="H4605" t="str">
            <v>13</v>
          </cell>
          <cell r="I4605" t="str">
            <v>MOKEY, MICHAEL</v>
          </cell>
          <cell r="J4605" t="str">
            <v>Statutory/Regulatory</v>
          </cell>
          <cell r="K4605" t="str">
            <v>D_Non-REP LINE OTHER</v>
          </cell>
          <cell r="L4605" t="str">
            <v>Public Requirements</v>
          </cell>
          <cell r="M4605" t="str">
            <v>Specific</v>
          </cell>
          <cell r="O4605" t="str">
            <v>open</v>
          </cell>
          <cell r="P4605">
            <v>19714</v>
          </cell>
          <cell r="Q4605" t="str">
            <v>CD1233</v>
          </cell>
          <cell r="R4605">
            <v>41200</v>
          </cell>
          <cell r="S4605" t="str">
            <v>pwrbtch</v>
          </cell>
          <cell r="U4605" t="str">
            <v>DOT Pre Eng - Ad date 10/18/16</v>
          </cell>
          <cell r="V4605" t="str">
            <v xml:space="preserve">  </v>
          </cell>
          <cell r="W4605" t="str">
            <v xml:space="preserve">  </v>
          </cell>
          <cell r="X4605" t="str">
            <v>Div Ops-NE Electric</v>
          </cell>
          <cell r="Y4605" t="str">
            <v>75005310E</v>
          </cell>
          <cell r="Z4605" t="str">
            <v>MAE1000 - MA Electric Distribution PC</v>
          </cell>
          <cell r="AA4605" t="str">
            <v>NONE</v>
          </cell>
          <cell r="AB4605" t="str">
            <v>MASS PLANT - MA 5310 - MAE1000</v>
          </cell>
          <cell r="AC4605" t="str">
            <v>A1 C0 X0</v>
          </cell>
          <cell r="AE4605">
            <v>2</v>
          </cell>
          <cell r="AF4605" t="str">
            <v>2</v>
          </cell>
          <cell r="AG4605">
            <v>41213</v>
          </cell>
          <cell r="AH4605">
            <v>15000</v>
          </cell>
        </row>
        <row r="4606">
          <cell r="A4606" t="str">
            <v>CD01234</v>
          </cell>
          <cell r="B4606">
            <v>5310</v>
          </cell>
          <cell r="C4606" t="str">
            <v>Massachusetts - East</v>
          </cell>
          <cell r="D4606" t="str">
            <v>DOTR - MHD# 601644 West Elm from Wa</v>
          </cell>
          <cell r="E4606" t="str">
            <v>P_Electric Distribution Line MA</v>
          </cell>
          <cell r="G4606" t="str">
            <v>49</v>
          </cell>
          <cell r="H4606" t="str">
            <v>12</v>
          </cell>
          <cell r="I4606" t="str">
            <v>CAPOBIANCO, THOMAS</v>
          </cell>
          <cell r="J4606" t="str">
            <v>Statutory/Regulatory</v>
          </cell>
          <cell r="K4606" t="str">
            <v>D_Non-REP LINE OTHER</v>
          </cell>
          <cell r="L4606" t="str">
            <v>Public Requirements</v>
          </cell>
          <cell r="M4606" t="str">
            <v>Specific</v>
          </cell>
          <cell r="O4606" t="str">
            <v>open</v>
          </cell>
          <cell r="P4606">
            <v>19712</v>
          </cell>
          <cell r="Q4606" t="str">
            <v>CD1234</v>
          </cell>
          <cell r="R4606">
            <v>41200</v>
          </cell>
          <cell r="S4606" t="str">
            <v>pwrbtch</v>
          </cell>
          <cell r="U4606" t="str">
            <v>DOT pre Eng Ad date Fall 2013</v>
          </cell>
          <cell r="V4606" t="str">
            <v xml:space="preserve">  </v>
          </cell>
          <cell r="W4606" t="str">
            <v xml:space="preserve">  </v>
          </cell>
          <cell r="X4606" t="str">
            <v>Div Ops-NE Electric</v>
          </cell>
          <cell r="Y4606" t="str">
            <v>75005310E</v>
          </cell>
          <cell r="Z4606" t="str">
            <v>MAE1000 - MA Electric Distribution PC</v>
          </cell>
          <cell r="AA4606" t="str">
            <v>NONE</v>
          </cell>
          <cell r="AB4606" t="str">
            <v>MASS PLANT - MA 5310 - MAE1000</v>
          </cell>
          <cell r="AC4606" t="str">
            <v>A1 C0 X1</v>
          </cell>
          <cell r="AE4606">
            <v>2</v>
          </cell>
          <cell r="AF4606" t="str">
            <v>2</v>
          </cell>
          <cell r="AG4606">
            <v>41213</v>
          </cell>
          <cell r="AH4606">
            <v>15000</v>
          </cell>
        </row>
        <row r="4607">
          <cell r="A4607" t="str">
            <v>CD01236</v>
          </cell>
          <cell r="B4607">
            <v>5310</v>
          </cell>
          <cell r="C4607" t="str">
            <v>Distribution - NE North</v>
          </cell>
          <cell r="D4607" t="str">
            <v>Endicott College Dorms - Hale St, B</v>
          </cell>
          <cell r="E4607" t="str">
            <v>P_Electric Distribution Line MA</v>
          </cell>
          <cell r="G4607" t="str">
            <v>49</v>
          </cell>
          <cell r="H4607" t="str">
            <v>16</v>
          </cell>
          <cell r="I4607" t="str">
            <v>RADZIK, CHRISTOPHER</v>
          </cell>
          <cell r="J4607" t="str">
            <v>Statutory/Regulatory</v>
          </cell>
          <cell r="K4607" t="str">
            <v>D_Non-REP LINE OTHER</v>
          </cell>
          <cell r="L4607" t="str">
            <v>New Business - Commercial</v>
          </cell>
          <cell r="M4607" t="str">
            <v>Specific</v>
          </cell>
          <cell r="O4607" t="str">
            <v>open</v>
          </cell>
          <cell r="P4607">
            <v>19727</v>
          </cell>
          <cell r="Q4607" t="str">
            <v>CD1236</v>
          </cell>
          <cell r="R4607">
            <v>41200</v>
          </cell>
          <cell r="S4607" t="str">
            <v>pwrbtch</v>
          </cell>
          <cell r="U4607" t="str">
            <v>Req $15k in preliminary design &amp; engineering.  Costs &amp; scope to be updated by Design Supervisor upon design complete. See WR 12122981.</v>
          </cell>
          <cell r="V4607" t="str">
            <v xml:space="preserve">  </v>
          </cell>
          <cell r="W4607" t="str">
            <v xml:space="preserve">  </v>
          </cell>
          <cell r="X4607" t="str">
            <v>Div Ops-NE Electric</v>
          </cell>
          <cell r="Y4607" t="str">
            <v>75005310E</v>
          </cell>
          <cell r="Z4607" t="str">
            <v>MAE1000 - MA Electric Distribution PC</v>
          </cell>
          <cell r="AA4607" t="str">
            <v>NONE</v>
          </cell>
          <cell r="AB4607" t="str">
            <v>MASS PLANT - MA 5310 - MAE1000</v>
          </cell>
          <cell r="AC4607" t="str">
            <v>A1 C0 X0</v>
          </cell>
          <cell r="AE4607">
            <v>2</v>
          </cell>
          <cell r="AF4607" t="str">
            <v>2</v>
          </cell>
          <cell r="AG4607">
            <v>41213</v>
          </cell>
          <cell r="AH4607">
            <v>15000</v>
          </cell>
        </row>
        <row r="4608">
          <cell r="A4608" t="str">
            <v>CD01240</v>
          </cell>
          <cell r="B4608">
            <v>5310</v>
          </cell>
          <cell r="C4608" t="str">
            <v>Distribution - NE North</v>
          </cell>
          <cell r="D4608" t="str">
            <v>IRURD Crescent Farms in Haverhill</v>
          </cell>
          <cell r="E4608" t="str">
            <v>P_Electric Distribution Line MA</v>
          </cell>
          <cell r="F4608" t="str">
            <v>USSC-12-446 LC</v>
          </cell>
          <cell r="G4608" t="str">
            <v>36</v>
          </cell>
          <cell r="H4608" t="str">
            <v>17</v>
          </cell>
          <cell r="I4608" t="str">
            <v>CERULLI, JOHN</v>
          </cell>
          <cell r="J4608" t="str">
            <v>Asset Condition</v>
          </cell>
          <cell r="K4608" t="str">
            <v>D_REP-URD Cable Replacements</v>
          </cell>
          <cell r="L4608" t="str">
            <v>Asset Replacement</v>
          </cell>
          <cell r="M4608" t="str">
            <v>Specific</v>
          </cell>
          <cell r="N4608" t="str">
            <v>UG Cable Replacements</v>
          </cell>
          <cell r="O4608" t="str">
            <v>open</v>
          </cell>
          <cell r="P4608">
            <v>19620</v>
          </cell>
          <cell r="Q4608" t="str">
            <v>CD1240</v>
          </cell>
          <cell r="R4608">
            <v>41200</v>
          </cell>
          <cell r="S4608" t="str">
            <v>pwrbtch</v>
          </cell>
          <cell r="U4608" t="str">
            <v>Replace or Inject 21,175 feet of three-phase and single-phase direct-buried URD cable at Crescent Farms in Haverhill, MA.</v>
          </cell>
          <cell r="V4608" t="str">
            <v xml:space="preserve">  </v>
          </cell>
          <cell r="W4608" t="str">
            <v xml:space="preserve">  </v>
          </cell>
          <cell r="X4608" t="str">
            <v>Div Ops-NE Electric</v>
          </cell>
          <cell r="Y4608" t="str">
            <v>75005310E</v>
          </cell>
          <cell r="Z4608" t="str">
            <v>MAE1000 - MA Electric Distribution PC</v>
          </cell>
          <cell r="AA4608" t="str">
            <v>NONE</v>
          </cell>
          <cell r="AB4608" t="str">
            <v>MASS PLANT - MA 5310 - MAE1000</v>
          </cell>
          <cell r="AC4608" t="str">
            <v>A1 C0 X0</v>
          </cell>
          <cell r="AE4608">
            <v>3</v>
          </cell>
          <cell r="AF4608" t="str">
            <v>3</v>
          </cell>
          <cell r="AG4608">
            <v>41291</v>
          </cell>
          <cell r="AH4608">
            <v>950000</v>
          </cell>
        </row>
        <row r="4609">
          <cell r="A4609" t="str">
            <v>CD01241</v>
          </cell>
          <cell r="B4609">
            <v>5310</v>
          </cell>
          <cell r="C4609" t="str">
            <v>Massachusetts - West</v>
          </cell>
          <cell r="D4609" t="str">
            <v>IRURD Replacement Forest Hill</v>
          </cell>
          <cell r="E4609" t="str">
            <v>P_Electric Distribution Line MA</v>
          </cell>
          <cell r="G4609" t="str">
            <v>36</v>
          </cell>
          <cell r="H4609" t="str">
            <v>20</v>
          </cell>
          <cell r="I4609" t="str">
            <v>CERULLI, JOHN</v>
          </cell>
          <cell r="J4609" t="str">
            <v>Asset Condition</v>
          </cell>
          <cell r="K4609" t="str">
            <v>D_REP-URD Cable Replacements</v>
          </cell>
          <cell r="L4609" t="str">
            <v>Asset Replacement</v>
          </cell>
          <cell r="M4609" t="str">
            <v>Specific</v>
          </cell>
          <cell r="O4609" t="str">
            <v>open</v>
          </cell>
          <cell r="P4609">
            <v>19667</v>
          </cell>
          <cell r="Q4609" t="str">
            <v>CD1241</v>
          </cell>
          <cell r="R4609">
            <v>41200</v>
          </cell>
          <cell r="S4609" t="str">
            <v>pwrbtch</v>
          </cell>
          <cell r="U4609" t="str">
            <v>Replace three-phase direct-buried URD supplying single-phase load with a single-phase looped URD at Forest Hill Drive URD in Andover, MA.</v>
          </cell>
          <cell r="V4609" t="str">
            <v xml:space="preserve">  </v>
          </cell>
          <cell r="W4609" t="str">
            <v xml:space="preserve">  </v>
          </cell>
          <cell r="X4609" t="str">
            <v>Div Ops-NE Electric</v>
          </cell>
          <cell r="Y4609" t="str">
            <v>75005310E</v>
          </cell>
          <cell r="Z4609" t="str">
            <v>MAE1000 - MA Electric Distribution PC</v>
          </cell>
          <cell r="AA4609" t="str">
            <v>NONE</v>
          </cell>
          <cell r="AB4609" t="str">
            <v>MASS PLANT - MA 5310 - MAE1000</v>
          </cell>
          <cell r="AC4609" t="str">
            <v>A2 C0 X0</v>
          </cell>
          <cell r="AE4609">
            <v>2</v>
          </cell>
          <cell r="AF4609" t="str">
            <v>2</v>
          </cell>
          <cell r="AG4609">
            <v>41213</v>
          </cell>
          <cell r="AH4609">
            <v>700000</v>
          </cell>
        </row>
        <row r="4610">
          <cell r="A4610" t="str">
            <v>CD01244</v>
          </cell>
          <cell r="B4610">
            <v>5310</v>
          </cell>
          <cell r="C4610" t="str">
            <v>Massachusetts - West</v>
          </cell>
          <cell r="D4610" t="str">
            <v>74L1 Spacer Cable Reconductor</v>
          </cell>
          <cell r="E4610" t="str">
            <v>P_Electric Distribution Line MA</v>
          </cell>
          <cell r="G4610" t="str">
            <v>36</v>
          </cell>
          <cell r="H4610" t="str">
            <v>11</v>
          </cell>
          <cell r="I4610" t="str">
            <v>PATTERSON, JAMES</v>
          </cell>
          <cell r="J4610" t="str">
            <v>Asset Condition</v>
          </cell>
          <cell r="K4610" t="str">
            <v>D_REP-Conductor Replacement</v>
          </cell>
          <cell r="L4610" t="str">
            <v>Asset Replacement</v>
          </cell>
          <cell r="M4610" t="str">
            <v>Specific</v>
          </cell>
          <cell r="N4610" t="str">
            <v>Conductor Replacement</v>
          </cell>
          <cell r="O4610" t="str">
            <v>open</v>
          </cell>
          <cell r="P4610">
            <v>19663</v>
          </cell>
          <cell r="Q4610" t="str">
            <v>CD1244</v>
          </cell>
          <cell r="R4610">
            <v>41200</v>
          </cell>
          <cell r="S4610" t="str">
            <v>pwrbtch</v>
          </cell>
          <cell r="U4610" t="str">
            <v>Recloser @ P. 2536 Hampstead St, Methuen on the 74L1 has operated 11 times since 2010 (10 tree related).  This area is bare open wire construction and heavily filled with trees.</v>
          </cell>
          <cell r="V4610" t="str">
            <v xml:space="preserve">  </v>
          </cell>
          <cell r="W4610" t="str">
            <v xml:space="preserve">  </v>
          </cell>
          <cell r="X4610" t="str">
            <v>Div Ops-NE Electric</v>
          </cell>
          <cell r="Y4610" t="str">
            <v>75005310E</v>
          </cell>
          <cell r="Z4610" t="str">
            <v>MAE1000 - MA Electric Distribution PC</v>
          </cell>
          <cell r="AA4610" t="str">
            <v>NONE</v>
          </cell>
          <cell r="AB4610" t="str">
            <v>MASS PLANT - MA 5310 - MAE1000</v>
          </cell>
          <cell r="AC4610" t="str">
            <v>A1 C0 X0</v>
          </cell>
          <cell r="AE4610">
            <v>2</v>
          </cell>
          <cell r="AF4610" t="str">
            <v>2</v>
          </cell>
          <cell r="AG4610">
            <v>41213</v>
          </cell>
          <cell r="AH4610">
            <v>900000</v>
          </cell>
        </row>
        <row r="4611">
          <cell r="A4611" t="str">
            <v>CD01245</v>
          </cell>
          <cell r="B4611">
            <v>5310</v>
          </cell>
          <cell r="C4611" t="str">
            <v>Massachusetts - West</v>
          </cell>
          <cell r="D4611" t="str">
            <v>IRURD Repl Kings Lynne</v>
          </cell>
          <cell r="E4611" t="str">
            <v>P_Electric Distribution Line MA</v>
          </cell>
          <cell r="G4611" t="str">
            <v>36</v>
          </cell>
          <cell r="H4611" t="str">
            <v>20</v>
          </cell>
          <cell r="I4611" t="str">
            <v>PATTERSON, JAMES</v>
          </cell>
          <cell r="J4611" t="str">
            <v>Asset Condition</v>
          </cell>
          <cell r="K4611" t="str">
            <v>D_REP-URD Cable Replacements</v>
          </cell>
          <cell r="L4611" t="str">
            <v>Asset Replacement</v>
          </cell>
          <cell r="M4611" t="str">
            <v>Specific</v>
          </cell>
          <cell r="O4611" t="str">
            <v>open</v>
          </cell>
          <cell r="P4611">
            <v>19664</v>
          </cell>
          <cell r="Q4611" t="str">
            <v>CD1245</v>
          </cell>
          <cell r="R4611">
            <v>41200</v>
          </cell>
          <cell r="S4611" t="str">
            <v>pwrbtch</v>
          </cell>
          <cell r="U4611" t="str">
            <v>Replace 5,200' of three-phase direct-buried URD cable at Kings Lynne in Lynn, MA.</v>
          </cell>
          <cell r="V4611" t="str">
            <v xml:space="preserve">  </v>
          </cell>
          <cell r="W4611" t="str">
            <v xml:space="preserve">  </v>
          </cell>
          <cell r="X4611" t="str">
            <v>Div Ops-NE Electric</v>
          </cell>
          <cell r="Y4611" t="str">
            <v>75005310E</v>
          </cell>
          <cell r="Z4611" t="str">
            <v>MAE1000 - MA Electric Distribution PC</v>
          </cell>
          <cell r="AA4611" t="str">
            <v>NONE</v>
          </cell>
          <cell r="AB4611" t="str">
            <v>MASS PLANT - MA 5310 - MAE1000</v>
          </cell>
          <cell r="AC4611" t="str">
            <v>A2 C0 X0</v>
          </cell>
          <cell r="AE4611">
            <v>2</v>
          </cell>
          <cell r="AF4611" t="str">
            <v>2</v>
          </cell>
          <cell r="AG4611">
            <v>41213</v>
          </cell>
          <cell r="AH4611">
            <v>533302</v>
          </cell>
        </row>
        <row r="4612">
          <cell r="A4612" t="str">
            <v>CD01253</v>
          </cell>
          <cell r="B4612">
            <v>5310</v>
          </cell>
          <cell r="C4612" t="str">
            <v>Massachusetts - East</v>
          </cell>
          <cell r="D4612" t="str">
            <v>DG to Nexamp, Rutland (MA-2018)- ME</v>
          </cell>
          <cell r="E4612" t="str">
            <v>P_Electric Distribution Sub MA</v>
          </cell>
          <cell r="F4612" t="str">
            <v>USSC-13-011(USSC-12-452 LC)</v>
          </cell>
          <cell r="G4612" t="str">
            <v>49</v>
          </cell>
          <cell r="H4612" t="str">
            <v>24</v>
          </cell>
          <cell r="I4612" t="str">
            <v>KOODHATHINKAL,BINOY</v>
          </cell>
          <cell r="J4612" t="str">
            <v>Statutory/Regulatory</v>
          </cell>
          <cell r="K4612" t="str">
            <v>D_Non-REP SUB OTHER</v>
          </cell>
          <cell r="L4612" t="str">
            <v>Distributed Generation</v>
          </cell>
          <cell r="M4612" t="str">
            <v>Specific</v>
          </cell>
          <cell r="O4612" t="str">
            <v>open</v>
          </cell>
          <cell r="P4612">
            <v>19724</v>
          </cell>
          <cell r="Q4612" t="str">
            <v>CD1253</v>
          </cell>
          <cell r="R4612">
            <v>41202</v>
          </cell>
          <cell r="S4612" t="str">
            <v>pwrbtch</v>
          </cell>
          <cell r="U4612" t="str">
            <v>Install new 15kV feeder at the Treasure Valley substation, Rutland to provide service to 5MW of PV generation to be installed by Nexamp on Pleasantdale Rd., Rutland.</v>
          </cell>
          <cell r="V4612" t="str">
            <v xml:space="preserve">  </v>
          </cell>
          <cell r="W4612" t="str">
            <v xml:space="preserve">  </v>
          </cell>
          <cell r="X4612" t="str">
            <v>Div Ops-NE Electric</v>
          </cell>
          <cell r="Y4612" t="str">
            <v>75005310E</v>
          </cell>
          <cell r="Z4612" t="str">
            <v>MAE1000 - MA Electric Distribution PC</v>
          </cell>
          <cell r="AA4612" t="str">
            <v>NONE</v>
          </cell>
          <cell r="AB4612" t="str">
            <v>SUB #55 TREASURE VALLEY,PAXTON</v>
          </cell>
          <cell r="AC4612" t="str">
            <v>A1 C0 X0</v>
          </cell>
          <cell r="AE4612">
            <v>3</v>
          </cell>
          <cell r="AF4612" t="str">
            <v>3</v>
          </cell>
          <cell r="AG4612">
            <v>41340</v>
          </cell>
          <cell r="AH4612">
            <v>38028</v>
          </cell>
        </row>
        <row r="4613">
          <cell r="A4613" t="str">
            <v>CD01255</v>
          </cell>
          <cell r="B4613">
            <v>5310</v>
          </cell>
          <cell r="C4613" t="str">
            <v>Massachusetts - East</v>
          </cell>
          <cell r="D4613" t="str">
            <v>DG Service to Nexamp, Rutland (MA-2</v>
          </cell>
          <cell r="E4613" t="str">
            <v>P_Electric Distribution Line MA</v>
          </cell>
          <cell r="F4613" t="str">
            <v>USSC-13-011(USSC-12-452 LC)</v>
          </cell>
          <cell r="G4613" t="str">
            <v>49</v>
          </cell>
          <cell r="H4613" t="str">
            <v>24</v>
          </cell>
          <cell r="I4613" t="str">
            <v>KOODHATHINKAL,BINOY</v>
          </cell>
          <cell r="J4613" t="str">
            <v>Statutory/Regulatory</v>
          </cell>
          <cell r="K4613" t="str">
            <v>D_Non-REP LINE OTHER</v>
          </cell>
          <cell r="L4613" t="str">
            <v>Distributed Generation</v>
          </cell>
          <cell r="M4613" t="str">
            <v>Specific</v>
          </cell>
          <cell r="O4613" t="str">
            <v>open</v>
          </cell>
          <cell r="P4613">
            <v>19689</v>
          </cell>
          <cell r="Q4613" t="str">
            <v>CD1255</v>
          </cell>
          <cell r="R4613">
            <v>41202</v>
          </cell>
          <cell r="S4613" t="str">
            <v>pwrbtch</v>
          </cell>
          <cell r="U4613" t="str">
            <v>Install new dedicated 15kV feeder from the Treasure Valley substation, Rutland to provide service to 5MW of PV generation to be installed by Nexamp, LLC on Pleasantdale Rd., Rutland.</v>
          </cell>
          <cell r="V4613" t="str">
            <v xml:space="preserve">  </v>
          </cell>
          <cell r="W4613" t="str">
            <v xml:space="preserve">  </v>
          </cell>
          <cell r="X4613" t="str">
            <v>Div Ops-NE Electric</v>
          </cell>
          <cell r="Y4613" t="str">
            <v>75005310E</v>
          </cell>
          <cell r="Z4613" t="str">
            <v>MAE1000 - MA Electric Distribution PC</v>
          </cell>
          <cell r="AA4613" t="str">
            <v>NONE</v>
          </cell>
          <cell r="AB4613" t="str">
            <v>MASS PLANT - MA 5310 - MAE1000</v>
          </cell>
          <cell r="AC4613" t="str">
            <v>A4 C0 X0</v>
          </cell>
          <cell r="AE4613">
            <v>3</v>
          </cell>
          <cell r="AF4613" t="str">
            <v>3</v>
          </cell>
          <cell r="AG4613">
            <v>41340</v>
          </cell>
          <cell r="AH4613">
            <v>738565</v>
          </cell>
        </row>
        <row r="4614">
          <cell r="A4614" t="str">
            <v>CD01258</v>
          </cell>
          <cell r="B4614">
            <v>5310</v>
          </cell>
          <cell r="C4614" t="str">
            <v>Massachusetts - West</v>
          </cell>
          <cell r="D4614" t="str">
            <v>Distribution Secondary Network Arc</v>
          </cell>
          <cell r="E4614" t="str">
            <v>P_Electric Distribution Line MA</v>
          </cell>
          <cell r="F4614" t="str">
            <v>USSC-12-405 Strategy</v>
          </cell>
          <cell r="G4614" t="str">
            <v>46</v>
          </cell>
          <cell r="H4614" t="str">
            <v>28</v>
          </cell>
          <cell r="I4614" t="str">
            <v>MUNGOVAN, DAN</v>
          </cell>
          <cell r="J4614" t="str">
            <v>Asset Condition</v>
          </cell>
          <cell r="K4614" t="str">
            <v>D_Non-REP LINE OTHER</v>
          </cell>
          <cell r="L4614" t="str">
            <v>Safety</v>
          </cell>
          <cell r="M4614" t="str">
            <v>Program</v>
          </cell>
          <cell r="O4614" t="str">
            <v>open</v>
          </cell>
          <cell r="P4614">
            <v>18422</v>
          </cell>
          <cell r="Q4614" t="str">
            <v>CD1258</v>
          </cell>
          <cell r="R4614">
            <v>41205</v>
          </cell>
          <cell r="S4614" t="str">
            <v>pwrbtch</v>
          </cell>
          <cell r="U4614" t="str">
            <v>Install the recommended engineering controls to decrease the calculated incident energy levels of 480 volt spot network systems.</v>
          </cell>
          <cell r="V4614" t="str">
            <v xml:space="preserve">  </v>
          </cell>
          <cell r="W4614" t="str">
            <v xml:space="preserve">  </v>
          </cell>
          <cell r="X4614" t="str">
            <v>Conversion Only</v>
          </cell>
          <cell r="Y4614" t="str">
            <v>99995310E</v>
          </cell>
          <cell r="Z4614" t="str">
            <v>MAE1000 - MA Electric Distribution PC</v>
          </cell>
          <cell r="AA4614" t="str">
            <v>NONE</v>
          </cell>
          <cell r="AB4614" t="str">
            <v>MASS PLANT - MA 5310 - MAE1000</v>
          </cell>
          <cell r="AC4614" t="str">
            <v>A9 C0 X1</v>
          </cell>
          <cell r="AE4614">
            <v>2</v>
          </cell>
          <cell r="AF4614" t="str">
            <v>2</v>
          </cell>
          <cell r="AG4614">
            <v>41213</v>
          </cell>
          <cell r="AH4614">
            <v>30055</v>
          </cell>
        </row>
        <row r="4615">
          <cell r="A4615" t="str">
            <v>CD01259</v>
          </cell>
          <cell r="B4615">
            <v>5310</v>
          </cell>
          <cell r="C4615" t="str">
            <v>Massachusetts - East</v>
          </cell>
          <cell r="D4615" t="str">
            <v>DG Service to EarthWind Energy, E.</v>
          </cell>
          <cell r="E4615" t="str">
            <v>P_Electric Distribution Line MA</v>
          </cell>
          <cell r="G4615" t="str">
            <v>49</v>
          </cell>
          <cell r="H4615" t="str">
            <v>14</v>
          </cell>
          <cell r="I4615" t="str">
            <v>TEIXEIRA, JOHN</v>
          </cell>
          <cell r="J4615" t="str">
            <v>Statutory/Regulatory</v>
          </cell>
          <cell r="K4615" t="str">
            <v>D_Non-REP LINE OTHER</v>
          </cell>
          <cell r="L4615" t="str">
            <v>Distributed Generation</v>
          </cell>
          <cell r="M4615" t="str">
            <v>Specific</v>
          </cell>
          <cell r="O4615" t="str">
            <v>open</v>
          </cell>
          <cell r="P4615">
            <v>19767</v>
          </cell>
          <cell r="Q4615" t="str">
            <v>CD1259</v>
          </cell>
          <cell r="R4615">
            <v>41205</v>
          </cell>
          <cell r="S4615" t="str">
            <v>pwrbtch</v>
          </cell>
          <cell r="U4615" t="str">
            <v>Provide Distributed Generation service to 2 MW of PV generation at EarthWind Energy, 181 Highland St., E. Bridgewater, MA</v>
          </cell>
          <cell r="V4615" t="str">
            <v xml:space="preserve">  </v>
          </cell>
          <cell r="W4615" t="str">
            <v xml:space="preserve">  </v>
          </cell>
          <cell r="X4615" t="str">
            <v>Div Ops-NE Electric</v>
          </cell>
          <cell r="Y4615" t="str">
            <v>75005310E</v>
          </cell>
          <cell r="Z4615" t="str">
            <v>MAE1000 - MA Electric Distribution PC</v>
          </cell>
          <cell r="AA4615" t="str">
            <v>NONE</v>
          </cell>
          <cell r="AB4615" t="str">
            <v>MASS PLANT - MA 5310 - MAE1000</v>
          </cell>
          <cell r="AC4615" t="str">
            <v>A1 C0 X0</v>
          </cell>
          <cell r="AE4615">
            <v>2</v>
          </cell>
          <cell r="AF4615" t="str">
            <v>2</v>
          </cell>
          <cell r="AG4615">
            <v>41213</v>
          </cell>
          <cell r="AH4615">
            <v>135488</v>
          </cell>
        </row>
        <row r="4616">
          <cell r="A4616" t="str">
            <v>CD01260</v>
          </cell>
          <cell r="B4616">
            <v>5310</v>
          </cell>
          <cell r="C4616" t="str">
            <v>Massachusetts - West</v>
          </cell>
          <cell r="D4616" t="str">
            <v>IRURD Poplar Lane</v>
          </cell>
          <cell r="E4616" t="str">
            <v>P_Electric Distribution Line MA</v>
          </cell>
          <cell r="G4616" t="str">
            <v>36</v>
          </cell>
          <cell r="H4616" t="str">
            <v>20</v>
          </cell>
          <cell r="I4616" t="str">
            <v>PATTERSON, JAMES</v>
          </cell>
          <cell r="J4616" t="str">
            <v>Asset Condition</v>
          </cell>
          <cell r="K4616" t="str">
            <v>D_REP-URD Cable Replacements</v>
          </cell>
          <cell r="L4616" t="str">
            <v>Asset Replacement</v>
          </cell>
          <cell r="M4616" t="str">
            <v>Specific</v>
          </cell>
          <cell r="O4616" t="str">
            <v>open</v>
          </cell>
          <cell r="P4616">
            <v>19745</v>
          </cell>
          <cell r="Q4616" t="str">
            <v>CD1260</v>
          </cell>
          <cell r="R4616">
            <v>41205</v>
          </cell>
          <cell r="S4616" t="str">
            <v>pwrbtch</v>
          </cell>
          <cell r="U4616" t="str">
            <v>Replace 500' single-phase direct-buried radial URD at Poplar Lane in Chelmsford.</v>
          </cell>
          <cell r="V4616" t="str">
            <v xml:space="preserve">  </v>
          </cell>
          <cell r="W4616" t="str">
            <v xml:space="preserve">  </v>
          </cell>
          <cell r="X4616" t="str">
            <v>Div Ops-NE Electric</v>
          </cell>
          <cell r="Y4616" t="str">
            <v>75005310E</v>
          </cell>
          <cell r="Z4616" t="str">
            <v>MAE1000 - MA Electric Distribution PC</v>
          </cell>
          <cell r="AA4616" t="str">
            <v>NONE</v>
          </cell>
          <cell r="AB4616" t="str">
            <v>MASS PLANT - MA 5310 - MAE1000</v>
          </cell>
          <cell r="AC4616" t="str">
            <v>A2 C0 X0</v>
          </cell>
          <cell r="AE4616">
            <v>2</v>
          </cell>
          <cell r="AF4616" t="str">
            <v>2</v>
          </cell>
          <cell r="AG4616">
            <v>41213</v>
          </cell>
          <cell r="AH4616">
            <v>51274</v>
          </cell>
        </row>
        <row r="4617">
          <cell r="A4617" t="str">
            <v>CD01261</v>
          </cell>
          <cell r="B4617">
            <v>5310</v>
          </cell>
          <cell r="C4617" t="str">
            <v>Massachusetts - West</v>
          </cell>
          <cell r="D4617" t="str">
            <v>IRURD Tanglewood Drive</v>
          </cell>
          <cell r="E4617" t="str">
            <v>P_Electric Distribution Line MA</v>
          </cell>
          <cell r="G4617" t="str">
            <v>36</v>
          </cell>
          <cell r="H4617" t="str">
            <v>20</v>
          </cell>
          <cell r="I4617" t="str">
            <v>PATTERSON, JAMES</v>
          </cell>
          <cell r="J4617" t="str">
            <v>Asset Condition</v>
          </cell>
          <cell r="K4617" t="str">
            <v>D_REP-URD Cable Replacements</v>
          </cell>
          <cell r="L4617" t="str">
            <v>Asset Replacement</v>
          </cell>
          <cell r="M4617" t="str">
            <v>Specific</v>
          </cell>
          <cell r="O4617" t="str">
            <v>open</v>
          </cell>
          <cell r="P4617">
            <v>19758</v>
          </cell>
          <cell r="Q4617" t="str">
            <v>CD1261</v>
          </cell>
          <cell r="R4617">
            <v>41205</v>
          </cell>
          <cell r="S4617" t="str">
            <v>pwrbtch</v>
          </cell>
          <cell r="U4617" t="str">
            <v>Replace 1,100' direct-buried, single-phase radial URD at Tanglewood Drive in Chelmsford, MA.</v>
          </cell>
          <cell r="V4617" t="str">
            <v xml:space="preserve">  </v>
          </cell>
          <cell r="W4617" t="str">
            <v xml:space="preserve">  </v>
          </cell>
          <cell r="X4617" t="str">
            <v>Div Ops-NE Electric</v>
          </cell>
          <cell r="Y4617" t="str">
            <v>75005310E</v>
          </cell>
          <cell r="Z4617" t="str">
            <v>MAE1000 - MA Electric Distribution PC</v>
          </cell>
          <cell r="AA4617" t="str">
            <v>NONE</v>
          </cell>
          <cell r="AB4617" t="str">
            <v>MASS PLANT - MA 5310 - MAE1000</v>
          </cell>
          <cell r="AC4617" t="str">
            <v>A2 C0 X0</v>
          </cell>
          <cell r="AE4617">
            <v>2</v>
          </cell>
          <cell r="AF4617" t="str">
            <v>2</v>
          </cell>
          <cell r="AG4617">
            <v>41213</v>
          </cell>
          <cell r="AH4617">
            <v>112831</v>
          </cell>
        </row>
        <row r="4618">
          <cell r="A4618" t="str">
            <v>CD01262</v>
          </cell>
          <cell r="B4618">
            <v>5310</v>
          </cell>
          <cell r="C4618" t="str">
            <v>Massachusetts - West</v>
          </cell>
          <cell r="D4618" t="str">
            <v>IRURD Qual Run Rehabilitation</v>
          </cell>
          <cell r="E4618" t="str">
            <v>P_Electric Distribution Line MA</v>
          </cell>
          <cell r="G4618" t="str">
            <v>36</v>
          </cell>
          <cell r="H4618" t="str">
            <v>20</v>
          </cell>
          <cell r="I4618" t="str">
            <v>RICHARD, JOHN</v>
          </cell>
          <cell r="J4618" t="str">
            <v>Asset Condition</v>
          </cell>
          <cell r="K4618" t="str">
            <v>D_REP-URD Cable Replacements</v>
          </cell>
          <cell r="L4618" t="str">
            <v>Asset Replacement</v>
          </cell>
          <cell r="M4618" t="str">
            <v>Specific</v>
          </cell>
          <cell r="O4618" t="str">
            <v>open</v>
          </cell>
          <cell r="P4618">
            <v>19716</v>
          </cell>
          <cell r="Q4618" t="str">
            <v>CD1262</v>
          </cell>
          <cell r="R4618">
            <v>41205</v>
          </cell>
          <cell r="S4618" t="str">
            <v>pwrbtch</v>
          </cell>
          <cell r="U4618" t="str">
            <v>Inject or replace 2,900' of single-phase URD in North Andover, MA.</v>
          </cell>
          <cell r="V4618" t="str">
            <v xml:space="preserve">  </v>
          </cell>
          <cell r="W4618" t="str">
            <v xml:space="preserve">  </v>
          </cell>
          <cell r="X4618" t="str">
            <v>Div Ops-NE Electric</v>
          </cell>
          <cell r="Y4618" t="str">
            <v>75005310E</v>
          </cell>
          <cell r="Z4618" t="str">
            <v>MAE1000 - MA Electric Distribution PC</v>
          </cell>
          <cell r="AA4618" t="str">
            <v>NONE</v>
          </cell>
          <cell r="AB4618" t="str">
            <v>MASS PLANT - MA 5310 - MAE1000</v>
          </cell>
          <cell r="AC4618" t="str">
            <v>A3 C1 X0</v>
          </cell>
          <cell r="AE4618">
            <v>2</v>
          </cell>
          <cell r="AF4618" t="str">
            <v>2</v>
          </cell>
          <cell r="AG4618">
            <v>41213</v>
          </cell>
          <cell r="AH4618">
            <v>122830</v>
          </cell>
        </row>
        <row r="4619">
          <cell r="A4619" t="str">
            <v>CD01264</v>
          </cell>
          <cell r="B4619">
            <v>5310</v>
          </cell>
          <cell r="C4619" t="str">
            <v>Massachusetts - West</v>
          </cell>
          <cell r="D4619" t="str">
            <v>IRURD Trafalgar Estates</v>
          </cell>
          <cell r="E4619" t="str">
            <v>P_Electric Distribution Line MA</v>
          </cell>
          <cell r="G4619" t="str">
            <v>36</v>
          </cell>
          <cell r="H4619" t="str">
            <v>20</v>
          </cell>
          <cell r="I4619" t="str">
            <v>PATTERSON, JAMES</v>
          </cell>
          <cell r="J4619" t="str">
            <v>Asset Condition</v>
          </cell>
          <cell r="K4619" t="str">
            <v>D_REP-URD Cable Replacements</v>
          </cell>
          <cell r="L4619" t="str">
            <v>Asset Replacement</v>
          </cell>
          <cell r="M4619" t="str">
            <v>Specific</v>
          </cell>
          <cell r="O4619" t="str">
            <v>open</v>
          </cell>
          <cell r="P4619">
            <v>19720</v>
          </cell>
          <cell r="Q4619" t="str">
            <v>CD1264</v>
          </cell>
          <cell r="R4619">
            <v>41205</v>
          </cell>
          <cell r="S4619" t="str">
            <v>pwrbtch</v>
          </cell>
          <cell r="U4619" t="str">
            <v>Inject or replace 4,600' of single-phase direct buried URD cable at Trafalgar Estates in North Andover, MA.</v>
          </cell>
          <cell r="V4619" t="str">
            <v xml:space="preserve">  </v>
          </cell>
          <cell r="W4619" t="str">
            <v xml:space="preserve">  </v>
          </cell>
          <cell r="X4619" t="str">
            <v>Div Ops-NE Electric</v>
          </cell>
          <cell r="Y4619" t="str">
            <v>75005310E</v>
          </cell>
          <cell r="Z4619" t="str">
            <v>MAE1000 - MA Electric Distribution PC</v>
          </cell>
          <cell r="AA4619" t="str">
            <v>NONE</v>
          </cell>
          <cell r="AB4619" t="str">
            <v>MASS PLANT - MA 5310 - MAE1000</v>
          </cell>
          <cell r="AC4619" t="str">
            <v>A2 C1 X0</v>
          </cell>
          <cell r="AE4619">
            <v>2</v>
          </cell>
          <cell r="AF4619" t="str">
            <v>2</v>
          </cell>
          <cell r="AG4619">
            <v>41213</v>
          </cell>
          <cell r="AH4619">
            <v>194811</v>
          </cell>
        </row>
        <row r="4620">
          <cell r="A4620" t="str">
            <v>CD01266</v>
          </cell>
          <cell r="B4620">
            <v>5310</v>
          </cell>
          <cell r="C4620" t="str">
            <v>Massachusetts - West</v>
          </cell>
          <cell r="D4620" t="str">
            <v>IRURD Tallard Road</v>
          </cell>
          <cell r="E4620" t="str">
            <v>P_Electric Distribution Line MA</v>
          </cell>
          <cell r="G4620" t="str">
            <v>36</v>
          </cell>
          <cell r="H4620" t="str">
            <v>20</v>
          </cell>
          <cell r="I4620" t="str">
            <v>PATTERSON, JAMES</v>
          </cell>
          <cell r="J4620" t="str">
            <v>Asset Condition</v>
          </cell>
          <cell r="K4620" t="str">
            <v>D_REP-URD Cable Replacements</v>
          </cell>
          <cell r="L4620" t="str">
            <v>Asset Replacement</v>
          </cell>
          <cell r="M4620" t="str">
            <v>Specific</v>
          </cell>
          <cell r="O4620" t="str">
            <v>open</v>
          </cell>
          <cell r="P4620">
            <v>19748</v>
          </cell>
          <cell r="Q4620" t="str">
            <v>CD1266</v>
          </cell>
          <cell r="R4620">
            <v>41205</v>
          </cell>
          <cell r="S4620" t="str">
            <v>pwrbtch</v>
          </cell>
          <cell r="U4620" t="str">
            <v>Replace 1,900' single-phase direct-buried radial URD on Tallard Road in Westford, MA.</v>
          </cell>
          <cell r="V4620" t="str">
            <v xml:space="preserve">  </v>
          </cell>
          <cell r="W4620" t="str">
            <v xml:space="preserve">  </v>
          </cell>
          <cell r="X4620" t="str">
            <v>Div Ops-NE Electric</v>
          </cell>
          <cell r="Y4620" t="str">
            <v>75005310E</v>
          </cell>
          <cell r="Z4620" t="str">
            <v>MAE1000 - MA Electric Distribution PC</v>
          </cell>
          <cell r="AA4620" t="str">
            <v>NONE</v>
          </cell>
          <cell r="AB4620" t="str">
            <v>MASS PLANT - MA 5310 - MAE1000</v>
          </cell>
          <cell r="AC4620" t="str">
            <v>A1 C0 X0</v>
          </cell>
          <cell r="AE4620">
            <v>2</v>
          </cell>
          <cell r="AF4620" t="str">
            <v>2</v>
          </cell>
          <cell r="AG4620">
            <v>41213</v>
          </cell>
          <cell r="AH4620">
            <v>194811</v>
          </cell>
        </row>
        <row r="4621">
          <cell r="A4621" t="str">
            <v>CD01267</v>
          </cell>
          <cell r="B4621">
            <v>5310</v>
          </cell>
          <cell r="C4621" t="str">
            <v>Distribution - NE North</v>
          </cell>
          <cell r="D4621" t="str">
            <v>North Shore Med Cntr. Salem, MA</v>
          </cell>
          <cell r="E4621" t="str">
            <v>P_Electric Distribution Line MA</v>
          </cell>
          <cell r="G4621" t="str">
            <v>49</v>
          </cell>
          <cell r="H4621" t="str">
            <v>16</v>
          </cell>
          <cell r="I4621" t="str">
            <v>AMBROSE, RONALD M</v>
          </cell>
          <cell r="J4621" t="str">
            <v>Statutory/Regulatory</v>
          </cell>
          <cell r="K4621" t="str">
            <v>D_Non-REP LINE OTHER</v>
          </cell>
          <cell r="L4621" t="str">
            <v>New Business - Commercial</v>
          </cell>
          <cell r="M4621" t="str">
            <v>Specific</v>
          </cell>
          <cell r="N4621" t="str">
            <v>Recloser Installations</v>
          </cell>
          <cell r="O4621" t="str">
            <v>open</v>
          </cell>
          <cell r="P4621">
            <v>19756</v>
          </cell>
          <cell r="Q4621" t="str">
            <v>CD1267</v>
          </cell>
          <cell r="R4621">
            <v>41205</v>
          </cell>
          <cell r="S4621" t="str">
            <v>pwrbtch</v>
          </cell>
          <cell r="T4621" t="str">
            <v>01/30/2014</v>
          </cell>
          <cell r="U4621" t="str">
            <v>Revision #2_x000D_
INSTALLATION OF 2 PADMOUNTS,  SWGEAR  RELOCATE PADMOUNT, NEW PRIMARY FEED. WR #10955907._x000D_
This request is for 15,000 Engineering and Design cost only. Full cost and scope to be updated by Design Svr upon design complete._x000D_
_x000D_
Revision #3_x000D_
Provi</v>
          </cell>
          <cell r="V4621" t="str">
            <v xml:space="preserve">  </v>
          </cell>
          <cell r="W4621" t="str">
            <v xml:space="preserve">  </v>
          </cell>
          <cell r="X4621" t="str">
            <v>Div Ops-NE Electric</v>
          </cell>
          <cell r="Y4621" t="str">
            <v>75005310E</v>
          </cell>
          <cell r="Z4621" t="str">
            <v>MAE1000 - MA Electric Distribution PC</v>
          </cell>
          <cell r="AA4621" t="str">
            <v>29-Oct-13</v>
          </cell>
          <cell r="AB4621" t="str">
            <v>MASS PLANT - MA 5310 - MAE1000</v>
          </cell>
          <cell r="AC4621" t="str">
            <v>A2 C0 X0</v>
          </cell>
          <cell r="AE4621">
            <v>3</v>
          </cell>
          <cell r="AF4621" t="str">
            <v>3</v>
          </cell>
          <cell r="AG4621">
            <v>41596</v>
          </cell>
          <cell r="AH4621">
            <v>270000</v>
          </cell>
        </row>
        <row r="4622">
          <cell r="A4622" t="str">
            <v>CD01268</v>
          </cell>
          <cell r="B4622">
            <v>5310</v>
          </cell>
          <cell r="C4622" t="str">
            <v>Massachusetts - West</v>
          </cell>
          <cell r="D4622" t="str">
            <v>IRURD Granby Heights</v>
          </cell>
          <cell r="E4622" t="str">
            <v>P_Electric Distribution Line MA</v>
          </cell>
          <cell r="G4622" t="str">
            <v>36</v>
          </cell>
          <cell r="H4622" t="str">
            <v>20</v>
          </cell>
          <cell r="I4622" t="str">
            <v>CERULLI, JOHN</v>
          </cell>
          <cell r="J4622" t="str">
            <v>Asset Condition</v>
          </cell>
          <cell r="K4622" t="str">
            <v>D_REP-URD Cable Replacements</v>
          </cell>
          <cell r="L4622" t="str">
            <v>Asset Replacement</v>
          </cell>
          <cell r="M4622" t="str">
            <v>Specific</v>
          </cell>
          <cell r="O4622" t="str">
            <v>open</v>
          </cell>
          <cell r="P4622">
            <v>19750</v>
          </cell>
          <cell r="Q4622" t="str">
            <v>CD1268</v>
          </cell>
          <cell r="R4622">
            <v>41205</v>
          </cell>
          <cell r="S4622" t="str">
            <v>pwrbtch</v>
          </cell>
          <cell r="U4622" t="str">
            <v>Replace 2,000' direct-buried, three-phase and single-phase URD at Granby Heights in Granby, MA.</v>
          </cell>
          <cell r="V4622" t="str">
            <v xml:space="preserve">  </v>
          </cell>
          <cell r="W4622" t="str">
            <v xml:space="preserve">  </v>
          </cell>
          <cell r="X4622" t="str">
            <v>Div Ops-NE Electric</v>
          </cell>
          <cell r="Y4622" t="str">
            <v>75005310E</v>
          </cell>
          <cell r="Z4622" t="str">
            <v>MAE1000 - MA Electric Distribution PC</v>
          </cell>
          <cell r="AA4622" t="str">
            <v>NONE</v>
          </cell>
          <cell r="AB4622" t="str">
            <v>MASS PLANT - MA 5310 - MAE1000</v>
          </cell>
          <cell r="AC4622" t="str">
            <v>A1 C0 X0</v>
          </cell>
          <cell r="AE4622">
            <v>2</v>
          </cell>
          <cell r="AF4622" t="str">
            <v>2</v>
          </cell>
          <cell r="AG4622">
            <v>41213</v>
          </cell>
          <cell r="AH4622">
            <v>205094</v>
          </cell>
        </row>
        <row r="4623">
          <cell r="A4623" t="str">
            <v>CD01269</v>
          </cell>
          <cell r="B4623">
            <v>5310</v>
          </cell>
          <cell r="C4623" t="str">
            <v>Distribution - NE North</v>
          </cell>
          <cell r="D4623" t="str">
            <v>Worcester 23W1 Goddard Memorial T5-</v>
          </cell>
          <cell r="E4623" t="str">
            <v>P_Electric Distribution Line MA</v>
          </cell>
          <cell r="G4623" t="str">
            <v>49</v>
          </cell>
          <cell r="H4623" t="str">
            <v>12</v>
          </cell>
          <cell r="I4623" t="str">
            <v>HALL, TIMOTHY</v>
          </cell>
          <cell r="J4623" t="str">
            <v>Damage/Failure</v>
          </cell>
          <cell r="K4623" t="str">
            <v>D_Non-REP LINE OTHER</v>
          </cell>
          <cell r="L4623" t="str">
            <v>Damage/Failure</v>
          </cell>
          <cell r="M4623" t="str">
            <v>Specific</v>
          </cell>
          <cell r="O4623" t="str">
            <v>open</v>
          </cell>
          <cell r="P4623">
            <v>19696</v>
          </cell>
          <cell r="Q4623" t="str">
            <v>CD1269</v>
          </cell>
          <cell r="R4623">
            <v>41205</v>
          </cell>
          <cell r="S4623" t="str">
            <v>pwrbtch</v>
          </cell>
          <cell r="U4623" t="str">
            <v>Replace DB Cable with cable in conduit, on Goddard Memorial Dr., from T5-T7</v>
          </cell>
          <cell r="V4623" t="str">
            <v xml:space="preserve"> Re-Sanction from $96,900 to $200K from Julie Spaziano. Document attached details on the justification and scope tab. </v>
          </cell>
          <cell r="W4623" t="str">
            <v xml:space="preserve">  </v>
          </cell>
          <cell r="X4623" t="str">
            <v>Div Ops-NE Electric</v>
          </cell>
          <cell r="Y4623" t="str">
            <v>75005310E</v>
          </cell>
          <cell r="Z4623" t="str">
            <v>MAE1000 - MA Electric Distribution PC</v>
          </cell>
          <cell r="AA4623" t="str">
            <v>NONE</v>
          </cell>
          <cell r="AB4623" t="str">
            <v>MASS PLANT - MA 5310 - MAE1000</v>
          </cell>
          <cell r="AC4623" t="str">
            <v>A1 C0 X0</v>
          </cell>
          <cell r="AE4623">
            <v>3</v>
          </cell>
          <cell r="AF4623" t="str">
            <v>3</v>
          </cell>
          <cell r="AG4623">
            <v>41717</v>
          </cell>
          <cell r="AH4623">
            <v>200000</v>
          </cell>
        </row>
        <row r="4624">
          <cell r="A4624" t="str">
            <v>CD01271</v>
          </cell>
          <cell r="B4624">
            <v>5310</v>
          </cell>
          <cell r="C4624" t="str">
            <v>Massachusetts - West</v>
          </cell>
          <cell r="D4624" t="str">
            <v>IRURD Winter Hill Estates</v>
          </cell>
          <cell r="E4624" t="str">
            <v>P_Electric Distribution Line MA</v>
          </cell>
          <cell r="G4624" t="str">
            <v>36</v>
          </cell>
          <cell r="H4624" t="str">
            <v>20</v>
          </cell>
          <cell r="I4624" t="str">
            <v>PATTERSON, JAMES</v>
          </cell>
          <cell r="J4624" t="str">
            <v>Asset Condition</v>
          </cell>
          <cell r="K4624" t="str">
            <v>D_REP-URD Cable Replacements</v>
          </cell>
          <cell r="L4624" t="str">
            <v>Asset Replacement</v>
          </cell>
          <cell r="M4624" t="str">
            <v>Specific</v>
          </cell>
          <cell r="O4624" t="str">
            <v>open</v>
          </cell>
          <cell r="P4624">
            <v>19721</v>
          </cell>
          <cell r="Q4624" t="str">
            <v>CD1271</v>
          </cell>
          <cell r="R4624">
            <v>41207</v>
          </cell>
          <cell r="S4624" t="str">
            <v>pwrbtch</v>
          </cell>
          <cell r="U4624" t="str">
            <v>Replace or inject 7,000' single-phase direct-buried URD at Winter Hill Estates in North Andover, MA.</v>
          </cell>
          <cell r="V4624" t="str">
            <v xml:space="preserve">  </v>
          </cell>
          <cell r="W4624" t="str">
            <v xml:space="preserve">  </v>
          </cell>
          <cell r="X4624" t="str">
            <v>Div Ops-NE Electric</v>
          </cell>
          <cell r="Y4624" t="str">
            <v>75005310E</v>
          </cell>
          <cell r="Z4624" t="str">
            <v>MAE1000 - MA Electric Distribution PC</v>
          </cell>
          <cell r="AA4624" t="str">
            <v>NONE</v>
          </cell>
          <cell r="AB4624" t="str">
            <v>MASS PLANT - MA 5310 - MAE1000</v>
          </cell>
          <cell r="AC4624" t="str">
            <v>A2 C1 X0</v>
          </cell>
          <cell r="AE4624">
            <v>2</v>
          </cell>
          <cell r="AF4624" t="str">
            <v>2</v>
          </cell>
          <cell r="AG4624">
            <v>41213</v>
          </cell>
          <cell r="AH4624">
            <v>410189</v>
          </cell>
        </row>
        <row r="4625">
          <cell r="A4625" t="str">
            <v>CD01272</v>
          </cell>
          <cell r="B4625">
            <v>5310</v>
          </cell>
          <cell r="C4625" t="str">
            <v>Massachusetts - East</v>
          </cell>
          <cell r="D4625" t="str">
            <v>DG Service to Northbridge Solar, Mi</v>
          </cell>
          <cell r="E4625" t="str">
            <v>P_Electric Distribution Line MA</v>
          </cell>
          <cell r="G4625" t="str">
            <v>49</v>
          </cell>
          <cell r="H4625" t="str">
            <v>15</v>
          </cell>
          <cell r="I4625" t="str">
            <v>TEIXEIRA, JOHN</v>
          </cell>
          <cell r="J4625" t="str">
            <v>Statutory/Regulatory</v>
          </cell>
          <cell r="K4625" t="str">
            <v>D_Non-REP LINE OTHER</v>
          </cell>
          <cell r="L4625" t="str">
            <v>Distributed Generation</v>
          </cell>
          <cell r="M4625" t="str">
            <v>Specific</v>
          </cell>
          <cell r="O4625" t="str">
            <v>open</v>
          </cell>
          <cell r="P4625">
            <v>19772</v>
          </cell>
          <cell r="Q4625" t="str">
            <v>CD1272</v>
          </cell>
          <cell r="R4625">
            <v>41207</v>
          </cell>
          <cell r="S4625" t="str">
            <v>pwrbtch</v>
          </cell>
          <cell r="U4625" t="str">
            <v>Provide distributed generation service to 2MW of PV generation at Northbridge Solar, 116 Milford Rd., Northbridge, MA</v>
          </cell>
          <cell r="V4625" t="str">
            <v xml:space="preserve">  </v>
          </cell>
          <cell r="W4625" t="str">
            <v xml:space="preserve">  </v>
          </cell>
          <cell r="X4625" t="str">
            <v>Div Ops-NE Electric</v>
          </cell>
          <cell r="Y4625" t="str">
            <v>75005310E</v>
          </cell>
          <cell r="Z4625" t="str">
            <v>MAE1000 - MA Electric Distribution PC</v>
          </cell>
          <cell r="AA4625" t="str">
            <v>15-Jan-13</v>
          </cell>
          <cell r="AB4625" t="str">
            <v>MASS PLANT - MA 5310 - MAE1000</v>
          </cell>
          <cell r="AC4625" t="str">
            <v>A1 C5 X1</v>
          </cell>
          <cell r="AE4625">
            <v>2</v>
          </cell>
          <cell r="AF4625" t="str">
            <v>2</v>
          </cell>
          <cell r="AG4625">
            <v>41213</v>
          </cell>
          <cell r="AH4625">
            <v>165700</v>
          </cell>
        </row>
        <row r="4626">
          <cell r="A4626" t="str">
            <v>CD01273</v>
          </cell>
          <cell r="B4626">
            <v>5310</v>
          </cell>
          <cell r="C4626" t="str">
            <v>Massachusetts - West</v>
          </cell>
          <cell r="D4626" t="str">
            <v>IRURD Fernwood Estates</v>
          </cell>
          <cell r="E4626" t="str">
            <v>P_Electric Distribution Line MA</v>
          </cell>
          <cell r="G4626" t="str">
            <v>36</v>
          </cell>
          <cell r="H4626" t="str">
            <v>20</v>
          </cell>
          <cell r="I4626" t="str">
            <v>CERULLI, JOHN</v>
          </cell>
          <cell r="J4626" t="str">
            <v>Asset Condition</v>
          </cell>
          <cell r="K4626" t="str">
            <v>D_REP-URD Cable Replacements</v>
          </cell>
          <cell r="L4626" t="str">
            <v>Asset Replacement</v>
          </cell>
          <cell r="M4626" t="str">
            <v>Specific</v>
          </cell>
          <cell r="O4626" t="str">
            <v>open</v>
          </cell>
          <cell r="P4626">
            <v>19742</v>
          </cell>
          <cell r="Q4626" t="str">
            <v>CD1273</v>
          </cell>
          <cell r="R4626">
            <v>41207</v>
          </cell>
          <cell r="S4626" t="str">
            <v>pwrbtch</v>
          </cell>
          <cell r="U4626" t="str">
            <v>Replace 7,100' single-phase direct-buried URD at Fernwood Estates in Saugus, MA.</v>
          </cell>
          <cell r="V4626" t="str">
            <v xml:space="preserve">  </v>
          </cell>
          <cell r="W4626" t="str">
            <v xml:space="preserve">  </v>
          </cell>
          <cell r="X4626" t="str">
            <v>Div Ops-NE Electric</v>
          </cell>
          <cell r="Y4626" t="str">
            <v>75005310E</v>
          </cell>
          <cell r="Z4626" t="str">
            <v>MAE1000 - MA Electric Distribution PC</v>
          </cell>
          <cell r="AA4626" t="str">
            <v>NONE</v>
          </cell>
          <cell r="AB4626" t="str">
            <v>MASS PLANT - MA 5310 - MAE1000</v>
          </cell>
          <cell r="AC4626" t="str">
            <v>A4 C0 X0</v>
          </cell>
          <cell r="AE4626">
            <v>2</v>
          </cell>
          <cell r="AF4626" t="str">
            <v>2</v>
          </cell>
          <cell r="AG4626">
            <v>41213</v>
          </cell>
          <cell r="AH4626">
            <v>728113</v>
          </cell>
        </row>
        <row r="4627">
          <cell r="A4627" t="str">
            <v>CD01274</v>
          </cell>
          <cell r="B4627">
            <v>5310</v>
          </cell>
          <cell r="C4627" t="str">
            <v>Massachusetts - East</v>
          </cell>
          <cell r="D4627" t="str">
            <v>Northboro 317W3 - East Main St 314W</v>
          </cell>
          <cell r="E4627" t="str">
            <v>P_Electric Distribution Line MA</v>
          </cell>
          <cell r="G4627" t="str">
            <v>30</v>
          </cell>
          <cell r="H4627" t="str">
            <v>15</v>
          </cell>
          <cell r="I4627" t="str">
            <v>MOKEY, MICHAEL</v>
          </cell>
          <cell r="J4627" t="str">
            <v>System Capacity &amp; Performance</v>
          </cell>
          <cell r="K4627" t="str">
            <v>D_Non-REP LINE OTHER</v>
          </cell>
          <cell r="L4627" t="str">
            <v>Load Relief</v>
          </cell>
          <cell r="M4627" t="str">
            <v>Specific</v>
          </cell>
          <cell r="O4627" t="str">
            <v>open</v>
          </cell>
          <cell r="P4627">
            <v>11793</v>
          </cell>
          <cell r="Q4627" t="str">
            <v>CD1274</v>
          </cell>
          <cell r="R4627">
            <v>41207</v>
          </cell>
          <cell r="S4627" t="str">
            <v>pwrbtch</v>
          </cell>
          <cell r="U4627" t="str">
            <v>This project will cover costs associated with the distribution line work needed to offload feeders 317W3 and 314W3.</v>
          </cell>
          <cell r="V4627" t="str">
            <v xml:space="preserve">  </v>
          </cell>
          <cell r="W4627" t="str">
            <v xml:space="preserve">  </v>
          </cell>
          <cell r="X4627" t="str">
            <v>Div Ops-NE Electric</v>
          </cell>
          <cell r="Y4627" t="str">
            <v>75005310E</v>
          </cell>
          <cell r="Z4627" t="str">
            <v>MAE1000 - MA Electric Distribution PC</v>
          </cell>
          <cell r="AA4627" t="str">
            <v>22-Nov-13</v>
          </cell>
          <cell r="AB4627" t="str">
            <v>SUB #314 EAST MAIN STREET, WESTBORO</v>
          </cell>
          <cell r="AC4627" t="str">
            <v>A1 C0 X2</v>
          </cell>
          <cell r="AE4627">
            <v>2</v>
          </cell>
          <cell r="AF4627" t="str">
            <v>2</v>
          </cell>
          <cell r="AG4627">
            <v>41213</v>
          </cell>
          <cell r="AH4627">
            <v>374020</v>
          </cell>
        </row>
        <row r="4628">
          <cell r="A4628" t="str">
            <v>CD01275</v>
          </cell>
          <cell r="B4628">
            <v>5310</v>
          </cell>
          <cell r="C4628" t="str">
            <v>Massachusetts - West</v>
          </cell>
          <cell r="D4628" t="str">
            <v>IRURD Northside Court</v>
          </cell>
          <cell r="E4628" t="str">
            <v>P_Electric Distribution Line MA</v>
          </cell>
          <cell r="G4628" t="str">
            <v>36</v>
          </cell>
          <cell r="H4628" t="str">
            <v>20</v>
          </cell>
          <cell r="I4628" t="str">
            <v>PATTERSON, JAMES</v>
          </cell>
          <cell r="J4628" t="str">
            <v>Asset Condition</v>
          </cell>
          <cell r="K4628" t="str">
            <v>D_REP-URD Cable Replacements</v>
          </cell>
          <cell r="L4628" t="str">
            <v>Asset Replacement</v>
          </cell>
          <cell r="M4628" t="str">
            <v>Specific</v>
          </cell>
          <cell r="O4628" t="str">
            <v>open</v>
          </cell>
          <cell r="P4628">
            <v>19752</v>
          </cell>
          <cell r="Q4628" t="str">
            <v>CD1275</v>
          </cell>
          <cell r="R4628">
            <v>41207</v>
          </cell>
          <cell r="S4628" t="str">
            <v>pwrbtch</v>
          </cell>
          <cell r="U4628" t="str">
            <v>Replace 2,800' three-phase direct-buried URD at Northside Court in Haverhill, MA.</v>
          </cell>
          <cell r="V4628" t="str">
            <v xml:space="preserve">  </v>
          </cell>
          <cell r="W4628" t="str">
            <v xml:space="preserve">  </v>
          </cell>
          <cell r="X4628" t="str">
            <v>Div Ops-NE Electric</v>
          </cell>
          <cell r="Y4628" t="str">
            <v>75005310E</v>
          </cell>
          <cell r="Z4628" t="str">
            <v>MAE1000 - MA Electric Distribution PC</v>
          </cell>
          <cell r="AA4628" t="str">
            <v>NONE</v>
          </cell>
          <cell r="AB4628" t="str">
            <v>MASS PLANT - MA 5310 - MAE1000</v>
          </cell>
          <cell r="AC4628" t="str">
            <v>A2 C0 X0</v>
          </cell>
          <cell r="AE4628">
            <v>2</v>
          </cell>
          <cell r="AF4628" t="str">
            <v>2</v>
          </cell>
          <cell r="AG4628">
            <v>41213</v>
          </cell>
          <cell r="AH4628">
            <v>287075</v>
          </cell>
        </row>
        <row r="4629">
          <cell r="A4629" t="str">
            <v>CD01277</v>
          </cell>
          <cell r="B4629">
            <v>5310</v>
          </cell>
          <cell r="C4629" t="str">
            <v>Distribution - NE North</v>
          </cell>
          <cell r="D4629" t="str">
            <v>IRURD Fox Hollow</v>
          </cell>
          <cell r="E4629" t="str">
            <v>P_Electric Distribution Line MA</v>
          </cell>
          <cell r="G4629" t="str">
            <v>36</v>
          </cell>
          <cell r="H4629" t="str">
            <v>20</v>
          </cell>
          <cell r="I4629" t="str">
            <v>RICHARD, JOHN</v>
          </cell>
          <cell r="J4629" t="str">
            <v>Asset Condition</v>
          </cell>
          <cell r="K4629" t="str">
            <v>D_REP-URD Cable Replacements</v>
          </cell>
          <cell r="L4629" t="str">
            <v>Asset Replacement</v>
          </cell>
          <cell r="M4629" t="str">
            <v>Specific</v>
          </cell>
          <cell r="O4629" t="str">
            <v>open</v>
          </cell>
          <cell r="P4629">
            <v>19747</v>
          </cell>
          <cell r="Q4629" t="str">
            <v>CD1277</v>
          </cell>
          <cell r="R4629">
            <v>41207</v>
          </cell>
          <cell r="S4629" t="str">
            <v>pwrbtch</v>
          </cell>
          <cell r="U4629" t="str">
            <v>Replace 3,200' single-phase direct-buried radial URD at Fox Hollow in Lenox,</v>
          </cell>
          <cell r="V4629" t="str">
            <v xml:space="preserve">  </v>
          </cell>
          <cell r="W4629" t="str">
            <v xml:space="preserve">  </v>
          </cell>
          <cell r="X4629" t="str">
            <v>Div Ops-NE Electric</v>
          </cell>
          <cell r="Y4629" t="str">
            <v>75005310E</v>
          </cell>
          <cell r="Z4629" t="str">
            <v>MAE1000 - MA Electric Distribution PC</v>
          </cell>
          <cell r="AA4629" t="str">
            <v>NONE</v>
          </cell>
          <cell r="AB4629" t="str">
            <v>MASS PLANT - MA 5310 - MAE1000</v>
          </cell>
          <cell r="AC4629" t="str">
            <v>A2 C0 X0</v>
          </cell>
          <cell r="AE4629">
            <v>2</v>
          </cell>
          <cell r="AF4629" t="str">
            <v>2</v>
          </cell>
          <cell r="AG4629">
            <v>41213</v>
          </cell>
          <cell r="AH4629">
            <v>328491</v>
          </cell>
        </row>
        <row r="4630">
          <cell r="A4630" t="str">
            <v>CD01281</v>
          </cell>
          <cell r="B4630">
            <v>5310</v>
          </cell>
          <cell r="C4630" t="str">
            <v>Massachusetts - East</v>
          </cell>
          <cell r="D4630" t="str">
            <v>Depot St 8U riser rebuild</v>
          </cell>
          <cell r="E4630" t="str">
            <v>P_Electric Distribution Line MA</v>
          </cell>
          <cell r="G4630" t="str">
            <v>36</v>
          </cell>
          <cell r="H4630" t="str">
            <v>15</v>
          </cell>
          <cell r="I4630" t="str">
            <v>DUFFY JR., JOHN</v>
          </cell>
          <cell r="J4630" t="str">
            <v>System Capacity &amp; Performance</v>
          </cell>
          <cell r="K4630" t="str">
            <v>D_Non-REP General/ Other</v>
          </cell>
          <cell r="L4630" t="str">
            <v>Reliability - Dist</v>
          </cell>
          <cell r="M4630" t="str">
            <v>Specific</v>
          </cell>
          <cell r="N4630" t="str">
            <v>Eng Reliability Review</v>
          </cell>
          <cell r="O4630" t="str">
            <v>open</v>
          </cell>
          <cell r="P4630">
            <v>12864</v>
          </cell>
          <cell r="Q4630" t="str">
            <v>CD1281</v>
          </cell>
          <cell r="R4630">
            <v>41211</v>
          </cell>
          <cell r="S4630" t="str">
            <v>pwrbtch</v>
          </cell>
          <cell r="U4630" t="str">
            <v>Rebuild fdr getaways for the 8U fdr getaways. Need to replace existing single pole double riser with a 2 pole structure to allow better clearance..</v>
          </cell>
          <cell r="V4630" t="str">
            <v xml:space="preserve">  </v>
          </cell>
          <cell r="W4630" t="str">
            <v xml:space="preserve">  </v>
          </cell>
          <cell r="X4630" t="str">
            <v>Div Ops-NE Electric</v>
          </cell>
          <cell r="Y4630" t="str">
            <v>75005310E</v>
          </cell>
          <cell r="Z4630" t="str">
            <v>MAE1000 - MA Electric Distribution PC</v>
          </cell>
          <cell r="AA4630" t="str">
            <v>10-Jan-13</v>
          </cell>
          <cell r="AB4630" t="str">
            <v>MASS PLANT - MA 5310 - MAE1000</v>
          </cell>
          <cell r="AC4630" t="str">
            <v>A0 C0 X2</v>
          </cell>
          <cell r="AE4630">
            <v>5</v>
          </cell>
          <cell r="AF4630" t="str">
            <v>5</v>
          </cell>
          <cell r="AG4630">
            <v>41285</v>
          </cell>
          <cell r="AH4630">
            <v>38731</v>
          </cell>
        </row>
        <row r="4631">
          <cell r="A4631" t="str">
            <v>CD01282</v>
          </cell>
          <cell r="B4631">
            <v>5310</v>
          </cell>
          <cell r="C4631" t="str">
            <v>Distribution - NE North</v>
          </cell>
          <cell r="D4631" t="str">
            <v>IRURD Miscoe Estates</v>
          </cell>
          <cell r="E4631" t="str">
            <v>P_Electric Distribution Line MA</v>
          </cell>
          <cell r="G4631" t="str">
            <v>36</v>
          </cell>
          <cell r="H4631" t="str">
            <v>20</v>
          </cell>
          <cell r="I4631" t="str">
            <v>RICHARD, JOHN</v>
          </cell>
          <cell r="J4631" t="str">
            <v>Asset Condition</v>
          </cell>
          <cell r="K4631" t="str">
            <v>D_REP-URD Cable Replacements</v>
          </cell>
          <cell r="L4631" t="str">
            <v>Asset Replacement</v>
          </cell>
          <cell r="M4631" t="str">
            <v>Specific</v>
          </cell>
          <cell r="O4631" t="str">
            <v>open</v>
          </cell>
          <cell r="P4631">
            <v>19728</v>
          </cell>
          <cell r="Q4631" t="str">
            <v>CD1282</v>
          </cell>
          <cell r="R4631">
            <v>41211</v>
          </cell>
          <cell r="S4631" t="str">
            <v>pwrbtch</v>
          </cell>
          <cell r="U4631" t="str">
            <v>Inject or replace 6,500' single-phase direct-buried URD at Miscoe Estates in Worcester, MA.</v>
          </cell>
          <cell r="V4631" t="str">
            <v xml:space="preserve">  </v>
          </cell>
          <cell r="W4631" t="str">
            <v xml:space="preserve">  </v>
          </cell>
          <cell r="X4631" t="str">
            <v>Div Ops-NE Electric</v>
          </cell>
          <cell r="Y4631" t="str">
            <v>75005310E</v>
          </cell>
          <cell r="Z4631" t="str">
            <v>MAE1000 - MA Electric Distribution PC</v>
          </cell>
          <cell r="AA4631" t="str">
            <v>NONE</v>
          </cell>
          <cell r="AB4631" t="str">
            <v>MASS PLANT - MA 5310 - MAE1000</v>
          </cell>
          <cell r="AC4631" t="str">
            <v>A2 C1 X0</v>
          </cell>
          <cell r="AE4631">
            <v>2</v>
          </cell>
          <cell r="AF4631" t="str">
            <v>2</v>
          </cell>
          <cell r="AG4631">
            <v>41213</v>
          </cell>
          <cell r="AH4631">
            <v>266792</v>
          </cell>
        </row>
        <row r="4632">
          <cell r="A4632" t="str">
            <v>CD01283</v>
          </cell>
          <cell r="B4632">
            <v>5310</v>
          </cell>
          <cell r="C4632" t="str">
            <v>Massachusetts - East</v>
          </cell>
          <cell r="D4632" t="str">
            <v>IRURD Sunset Acres in Plainville</v>
          </cell>
          <cell r="E4632" t="str">
            <v>P_Electric Distribution Line MA</v>
          </cell>
          <cell r="G4632" t="str">
            <v>36</v>
          </cell>
          <cell r="H4632" t="str">
            <v>20</v>
          </cell>
          <cell r="I4632" t="str">
            <v>PATTERSON, JAMES</v>
          </cell>
          <cell r="J4632" t="str">
            <v>Asset Condition</v>
          </cell>
          <cell r="K4632" t="str">
            <v>D_REP-URD Cable Replacements</v>
          </cell>
          <cell r="L4632" t="str">
            <v>Asset Replacement</v>
          </cell>
          <cell r="M4632" t="str">
            <v>Specific</v>
          </cell>
          <cell r="O4632" t="str">
            <v>open</v>
          </cell>
          <cell r="P4632">
            <v>19717</v>
          </cell>
          <cell r="Q4632" t="str">
            <v>CD1283</v>
          </cell>
          <cell r="R4632">
            <v>41211</v>
          </cell>
          <cell r="S4632" t="str">
            <v>pwrbtch</v>
          </cell>
          <cell r="U4632" t="str">
            <v>Inject or replace 8,300' of single-phase direct buried URD cable at Sunset Acres in Plainville, MA.</v>
          </cell>
          <cell r="V4632" t="str">
            <v xml:space="preserve">  </v>
          </cell>
          <cell r="W4632" t="str">
            <v xml:space="preserve">  </v>
          </cell>
          <cell r="X4632" t="str">
            <v>Div Ops-NE Electric</v>
          </cell>
          <cell r="Y4632" t="str">
            <v>75005310E</v>
          </cell>
          <cell r="Z4632" t="str">
            <v>MAE1000 - MA Electric Distribution PC</v>
          </cell>
          <cell r="AA4632" t="str">
            <v>NONE</v>
          </cell>
          <cell r="AB4632" t="str">
            <v>MASS PLANT - MA 5310 - MAE1000</v>
          </cell>
          <cell r="AC4632" t="str">
            <v>A1 C1 X0</v>
          </cell>
          <cell r="AE4632">
            <v>2</v>
          </cell>
          <cell r="AF4632" t="str">
            <v>2</v>
          </cell>
          <cell r="AG4632">
            <v>41213</v>
          </cell>
          <cell r="AH4632">
            <v>420472</v>
          </cell>
        </row>
        <row r="4633">
          <cell r="A4633" t="str">
            <v>CD01284</v>
          </cell>
          <cell r="B4633">
            <v>5310</v>
          </cell>
          <cell r="C4633" t="str">
            <v>Massachusetts - West</v>
          </cell>
          <cell r="D4633" t="str">
            <v>IRURD Andover Hills</v>
          </cell>
          <cell r="E4633" t="str">
            <v>P_Electric Distribution Line MA</v>
          </cell>
          <cell r="G4633" t="str">
            <v>36</v>
          </cell>
          <cell r="H4633" t="str">
            <v>20</v>
          </cell>
          <cell r="I4633" t="str">
            <v>PATTERSON, JAMES</v>
          </cell>
          <cell r="J4633" t="str">
            <v>Asset Condition</v>
          </cell>
          <cell r="K4633" t="str">
            <v>D_REP-URD Cable Replacements</v>
          </cell>
          <cell r="L4633" t="str">
            <v>Asset Replacement</v>
          </cell>
          <cell r="M4633" t="str">
            <v>Specific</v>
          </cell>
          <cell r="O4633" t="str">
            <v>open</v>
          </cell>
          <cell r="P4633">
            <v>19733</v>
          </cell>
          <cell r="Q4633" t="str">
            <v>CD1284</v>
          </cell>
          <cell r="R4633">
            <v>41211</v>
          </cell>
          <cell r="S4633" t="str">
            <v>pwrbtch</v>
          </cell>
          <cell r="U4633" t="str">
            <v>Replace segments that were not injected in 2007 at Andover Hills in Andover, MA.</v>
          </cell>
          <cell r="V4633" t="str">
            <v xml:space="preserve">  </v>
          </cell>
          <cell r="W4633" t="str">
            <v xml:space="preserve">  </v>
          </cell>
          <cell r="X4633" t="str">
            <v>Div Ops-NE Electric</v>
          </cell>
          <cell r="Y4633" t="str">
            <v>75005310E</v>
          </cell>
          <cell r="Z4633" t="str">
            <v>MAE1000 - MA Electric Distribution PC</v>
          </cell>
          <cell r="AA4633" t="str">
            <v>NONE</v>
          </cell>
          <cell r="AB4633" t="str">
            <v>MASS PLANT - MA 5310 - MAE1000</v>
          </cell>
          <cell r="AC4633" t="str">
            <v>A1 C0 X0</v>
          </cell>
          <cell r="AE4633">
            <v>2</v>
          </cell>
          <cell r="AF4633" t="str">
            <v>2</v>
          </cell>
          <cell r="AG4633">
            <v>41213</v>
          </cell>
          <cell r="AH4633">
            <v>20510</v>
          </cell>
        </row>
        <row r="4634">
          <cell r="A4634" t="str">
            <v>CD01285</v>
          </cell>
          <cell r="B4634">
            <v>5310</v>
          </cell>
          <cell r="C4634" t="str">
            <v>Massachusetts - West</v>
          </cell>
          <cell r="D4634" t="str">
            <v>705W3 Warick, Robbins Rd. SD Rebuil</v>
          </cell>
          <cell r="E4634" t="str">
            <v>P_Electric Distribution Line MA</v>
          </cell>
          <cell r="G4634" t="str">
            <v>12</v>
          </cell>
          <cell r="H4634" t="str">
            <v>13</v>
          </cell>
          <cell r="I4634" t="str">
            <v>MOKEY, MICHAEL</v>
          </cell>
          <cell r="J4634" t="str">
            <v>System Capacity &amp; Performance</v>
          </cell>
          <cell r="K4634" t="str">
            <v>D_Non-REP LINE OTHER</v>
          </cell>
          <cell r="L4634" t="str">
            <v>Reliability - Dist</v>
          </cell>
          <cell r="M4634" t="str">
            <v>Specific</v>
          </cell>
          <cell r="O4634" t="str">
            <v>open</v>
          </cell>
          <cell r="P4634">
            <v>19567</v>
          </cell>
          <cell r="Q4634" t="str">
            <v>CD1285</v>
          </cell>
          <cell r="R4634">
            <v>41211</v>
          </cell>
          <cell r="S4634" t="str">
            <v>pwrbtch</v>
          </cell>
          <cell r="U4634" t="str">
            <v>Rebuild/convert the Robbins Rd. Warwick Step Down.</v>
          </cell>
          <cell r="V4634" t="str">
            <v xml:space="preserve">  </v>
          </cell>
          <cell r="W4634" t="str">
            <v xml:space="preserve">  </v>
          </cell>
          <cell r="X4634" t="str">
            <v>Div Ops-NE Electric</v>
          </cell>
          <cell r="Y4634" t="str">
            <v>75005310E</v>
          </cell>
          <cell r="Z4634" t="str">
            <v>MAE1000 - MA Electric Distribution PC</v>
          </cell>
          <cell r="AA4634" t="str">
            <v>NONE</v>
          </cell>
          <cell r="AB4634" t="str">
            <v>MASS PLANT - MA 5310 - MAE1000</v>
          </cell>
          <cell r="AC4634" t="str">
            <v>A1 C0 X0</v>
          </cell>
          <cell r="AE4634">
            <v>2</v>
          </cell>
          <cell r="AF4634" t="str">
            <v>2</v>
          </cell>
          <cell r="AG4634">
            <v>41213</v>
          </cell>
          <cell r="AH4634">
            <v>238000</v>
          </cell>
        </row>
        <row r="4635">
          <cell r="A4635" t="str">
            <v>CD01286</v>
          </cell>
          <cell r="B4635">
            <v>5310</v>
          </cell>
          <cell r="C4635" t="str">
            <v>Massachusetts - West</v>
          </cell>
          <cell r="D4635" t="str">
            <v>IRURD Olde Berry Road</v>
          </cell>
          <cell r="E4635" t="str">
            <v>P_Electric Distribution Line MA</v>
          </cell>
          <cell r="G4635" t="str">
            <v>36</v>
          </cell>
          <cell r="H4635" t="str">
            <v>20</v>
          </cell>
          <cell r="I4635" t="str">
            <v>PATTERSON, JAMES</v>
          </cell>
          <cell r="J4635" t="str">
            <v>Asset Condition</v>
          </cell>
          <cell r="K4635" t="str">
            <v>D_REP-URD Cable Replacements</v>
          </cell>
          <cell r="L4635" t="str">
            <v>Asset Replacement</v>
          </cell>
          <cell r="M4635" t="str">
            <v>Specific</v>
          </cell>
          <cell r="O4635" t="str">
            <v>open</v>
          </cell>
          <cell r="P4635">
            <v>19729</v>
          </cell>
          <cell r="Q4635" t="str">
            <v>CD1286</v>
          </cell>
          <cell r="R4635">
            <v>41211</v>
          </cell>
          <cell r="S4635" t="str">
            <v>pwrbtch</v>
          </cell>
          <cell r="U4635" t="str">
            <v>Inject or replace 1,700' single-phase direct-buried URD at Olde Berry Road in Andover, MA.</v>
          </cell>
          <cell r="V4635" t="str">
            <v xml:space="preserve">  </v>
          </cell>
          <cell r="W4635" t="str">
            <v xml:space="preserve">  </v>
          </cell>
          <cell r="X4635" t="str">
            <v>Div Ops-NE Electric</v>
          </cell>
          <cell r="Y4635" t="str">
            <v>75005310E</v>
          </cell>
          <cell r="Z4635" t="str">
            <v>MAE1000 - MA Electric Distribution PC</v>
          </cell>
          <cell r="AA4635" t="str">
            <v>NONE</v>
          </cell>
          <cell r="AB4635" t="str">
            <v>MASS PLANT - MA 5310 - MAE1000</v>
          </cell>
          <cell r="AC4635" t="str">
            <v>A2 C1 X0</v>
          </cell>
          <cell r="AE4635">
            <v>2</v>
          </cell>
          <cell r="AF4635" t="str">
            <v>2</v>
          </cell>
          <cell r="AG4635">
            <v>41213</v>
          </cell>
          <cell r="AH4635">
            <v>81982</v>
          </cell>
        </row>
        <row r="4636">
          <cell r="A4636" t="str">
            <v>CD01287</v>
          </cell>
          <cell r="B4636">
            <v>5310</v>
          </cell>
          <cell r="C4636" t="str">
            <v>Massachusetts - East</v>
          </cell>
          <cell r="D4636" t="str">
            <v>IRURD Rosemont Square</v>
          </cell>
          <cell r="E4636" t="str">
            <v>P_Electric Distribution Line MA</v>
          </cell>
          <cell r="G4636" t="str">
            <v>36</v>
          </cell>
          <cell r="H4636" t="str">
            <v>20</v>
          </cell>
          <cell r="I4636" t="str">
            <v>PATTERSON, JAMES</v>
          </cell>
          <cell r="J4636" t="str">
            <v>Asset Condition</v>
          </cell>
          <cell r="K4636" t="str">
            <v>D_REP-URD Cable Replacements</v>
          </cell>
          <cell r="L4636" t="str">
            <v>Asset Replacement</v>
          </cell>
          <cell r="M4636" t="str">
            <v>Specific</v>
          </cell>
          <cell r="O4636" t="str">
            <v>open</v>
          </cell>
          <cell r="P4636">
            <v>19755</v>
          </cell>
          <cell r="Q4636" t="str">
            <v>CD1287</v>
          </cell>
          <cell r="R4636">
            <v>41211</v>
          </cell>
          <cell r="S4636" t="str">
            <v>pwrbtch</v>
          </cell>
          <cell r="U4636" t="str">
            <v>Replace 4,400' of three-phase direct-buried URD at Rosemont Square in Randolph, MA.</v>
          </cell>
          <cell r="V4636" t="str">
            <v xml:space="preserve">  </v>
          </cell>
          <cell r="W4636" t="str">
            <v xml:space="preserve">  </v>
          </cell>
          <cell r="X4636" t="str">
            <v>Div Ops-NE Electric</v>
          </cell>
          <cell r="Y4636" t="str">
            <v>75005310E</v>
          </cell>
          <cell r="Z4636" t="str">
            <v>MAE1000 - MA Electric Distribution PC</v>
          </cell>
          <cell r="AA4636" t="str">
            <v>NONE</v>
          </cell>
          <cell r="AB4636" t="str">
            <v>MASS PLANT - MA 5310 - MAE1000</v>
          </cell>
          <cell r="AC4636" t="str">
            <v>A1 C0 X0</v>
          </cell>
          <cell r="AE4636">
            <v>2</v>
          </cell>
          <cell r="AF4636" t="str">
            <v>2</v>
          </cell>
          <cell r="AG4636">
            <v>41213</v>
          </cell>
          <cell r="AH4636">
            <v>451321</v>
          </cell>
        </row>
        <row r="4637">
          <cell r="A4637" t="str">
            <v>CD01288</v>
          </cell>
          <cell r="B4637">
            <v>5310</v>
          </cell>
          <cell r="C4637" t="str">
            <v>Massachusetts - East</v>
          </cell>
          <cell r="D4637" t="str">
            <v>IRURD College Park in Hanover</v>
          </cell>
          <cell r="E4637" t="str">
            <v>P_Electric Distribution Line MA</v>
          </cell>
          <cell r="G4637" t="str">
            <v>36</v>
          </cell>
          <cell r="H4637" t="str">
            <v>20</v>
          </cell>
          <cell r="I4637" t="str">
            <v>PATTERSON, JAMES</v>
          </cell>
          <cell r="J4637" t="str">
            <v>Asset Condition</v>
          </cell>
          <cell r="K4637" t="str">
            <v>D_REP-URD Cable Replacements</v>
          </cell>
          <cell r="L4637" t="str">
            <v>Asset Replacement</v>
          </cell>
          <cell r="M4637" t="str">
            <v>Specific</v>
          </cell>
          <cell r="O4637" t="str">
            <v>open</v>
          </cell>
          <cell r="P4637">
            <v>19726</v>
          </cell>
          <cell r="Q4637" t="str">
            <v>CD1288</v>
          </cell>
          <cell r="R4637">
            <v>41211</v>
          </cell>
          <cell r="S4637" t="str">
            <v>pwrbtch</v>
          </cell>
          <cell r="U4637" t="str">
            <v>Inject or replace 1,200' direct-buried single-phase URD cable at College Park in Hanover, MA.</v>
          </cell>
          <cell r="V4637" t="str">
            <v xml:space="preserve">  </v>
          </cell>
          <cell r="W4637" t="str">
            <v xml:space="preserve">  </v>
          </cell>
          <cell r="X4637" t="str">
            <v>Div Ops-NE Electric</v>
          </cell>
          <cell r="Y4637" t="str">
            <v>75005310E</v>
          </cell>
          <cell r="Z4637" t="str">
            <v>MAE1000 - MA Electric Distribution PC</v>
          </cell>
          <cell r="AA4637" t="str">
            <v>NONE</v>
          </cell>
          <cell r="AB4637" t="str">
            <v>MASS PLANT - MA 5310 - MAE1000</v>
          </cell>
          <cell r="AC4637" t="str">
            <v>A3 C1 X0</v>
          </cell>
          <cell r="AE4637">
            <v>2</v>
          </cell>
          <cell r="AF4637" t="str">
            <v>2</v>
          </cell>
          <cell r="AG4637">
            <v>41213</v>
          </cell>
          <cell r="AH4637">
            <v>51133</v>
          </cell>
        </row>
        <row r="4638">
          <cell r="A4638" t="str">
            <v>CD01289</v>
          </cell>
          <cell r="B4638">
            <v>5310</v>
          </cell>
          <cell r="C4638" t="str">
            <v>Distribution - NE North</v>
          </cell>
          <cell r="D4638" t="str">
            <v>IRURD Replacement Pine Acres</v>
          </cell>
          <cell r="E4638" t="str">
            <v>P_Electric Distribution Line MA</v>
          </cell>
          <cell r="G4638" t="str">
            <v>36</v>
          </cell>
          <cell r="H4638" t="str">
            <v>20</v>
          </cell>
          <cell r="I4638" t="str">
            <v>RICHARD, JOHN</v>
          </cell>
          <cell r="J4638" t="str">
            <v>Asset Condition</v>
          </cell>
          <cell r="K4638" t="str">
            <v>D_REP-URD Cable Replacements</v>
          </cell>
          <cell r="L4638" t="str">
            <v>Asset Replacement</v>
          </cell>
          <cell r="M4638" t="str">
            <v>Specific</v>
          </cell>
          <cell r="O4638" t="str">
            <v>open</v>
          </cell>
          <cell r="P4638">
            <v>19668</v>
          </cell>
          <cell r="Q4638" t="str">
            <v>CD1289</v>
          </cell>
          <cell r="R4638">
            <v>41211</v>
          </cell>
          <cell r="S4638" t="str">
            <v>pwrbtch</v>
          </cell>
          <cell r="U4638" t="str">
            <v>Replace three-phase, direct-buried, looped URD supplying single-phase load with a 3,900' single-phase looped conduit URD at Pine Acres in Leicester, MA.</v>
          </cell>
          <cell r="V4638" t="str">
            <v xml:space="preserve">  </v>
          </cell>
          <cell r="W4638" t="str">
            <v xml:space="preserve">  </v>
          </cell>
          <cell r="X4638" t="str">
            <v>Div Ops-NE Electric</v>
          </cell>
          <cell r="Y4638" t="str">
            <v>75005310E</v>
          </cell>
          <cell r="Z4638" t="str">
            <v>MAE1000 - MA Electric Distribution PC</v>
          </cell>
          <cell r="AA4638" t="str">
            <v>NONE</v>
          </cell>
          <cell r="AB4638" t="str">
            <v>MASS PLANT - MA 5310 - MAE1000</v>
          </cell>
          <cell r="AC4638" t="str">
            <v>A1 C0 X0</v>
          </cell>
          <cell r="AE4638">
            <v>2</v>
          </cell>
          <cell r="AF4638" t="str">
            <v>2</v>
          </cell>
          <cell r="AG4638">
            <v>41213</v>
          </cell>
          <cell r="AH4638">
            <v>400189</v>
          </cell>
        </row>
        <row r="4639">
          <cell r="A4639" t="str">
            <v>CD01290</v>
          </cell>
          <cell r="B4639">
            <v>5310</v>
          </cell>
          <cell r="C4639" t="str">
            <v>Massachusetts - East</v>
          </cell>
          <cell r="D4639" t="str">
            <v>IRURD Highwood Condominiums</v>
          </cell>
          <cell r="E4639" t="str">
            <v>P_Electric Distribution Line MA</v>
          </cell>
          <cell r="G4639" t="str">
            <v>36</v>
          </cell>
          <cell r="H4639" t="str">
            <v>20</v>
          </cell>
          <cell r="I4639" t="str">
            <v>CERULLI, JOHN</v>
          </cell>
          <cell r="J4639" t="str">
            <v>Asset Condition</v>
          </cell>
          <cell r="K4639" t="str">
            <v>D_REP-URD Cable Replacements</v>
          </cell>
          <cell r="L4639" t="str">
            <v>Asset Replacement</v>
          </cell>
          <cell r="M4639" t="str">
            <v>Specific</v>
          </cell>
          <cell r="O4639" t="str">
            <v>open</v>
          </cell>
          <cell r="P4639">
            <v>19751</v>
          </cell>
          <cell r="Q4639" t="str">
            <v>CD1290</v>
          </cell>
          <cell r="R4639">
            <v>41211</v>
          </cell>
          <cell r="S4639" t="str">
            <v>pwrbtch</v>
          </cell>
          <cell r="U4639" t="str">
            <v>Replace 4,800' direct-buried, three-phase URD at Highwood Condominiums in Franklin, MA.</v>
          </cell>
          <cell r="V4639" t="str">
            <v xml:space="preserve">  </v>
          </cell>
          <cell r="W4639" t="str">
            <v xml:space="preserve">  </v>
          </cell>
          <cell r="X4639" t="str">
            <v>Div Ops-NE Electric</v>
          </cell>
          <cell r="Y4639" t="str">
            <v>75005310E</v>
          </cell>
          <cell r="Z4639" t="str">
            <v>MAE1000 - MA Electric Distribution PC</v>
          </cell>
          <cell r="AA4639" t="str">
            <v>NONE</v>
          </cell>
          <cell r="AB4639" t="str">
            <v>MASS PLANT - MA 5310 - MAE1000</v>
          </cell>
          <cell r="AC4639" t="str">
            <v>A2 C0 X0</v>
          </cell>
          <cell r="AE4639">
            <v>2</v>
          </cell>
          <cell r="AF4639" t="str">
            <v>2</v>
          </cell>
          <cell r="AG4639">
            <v>41213</v>
          </cell>
          <cell r="AH4639">
            <v>492170</v>
          </cell>
        </row>
        <row r="4640">
          <cell r="A4640" t="str">
            <v>CD01291</v>
          </cell>
          <cell r="B4640">
            <v>5310</v>
          </cell>
          <cell r="C4640" t="str">
            <v>Massachusetts - East</v>
          </cell>
          <cell r="D4640" t="str">
            <v>IRURD Windsor at Westboro</v>
          </cell>
          <cell r="E4640" t="str">
            <v>P_Electric Distribution Line MA</v>
          </cell>
          <cell r="G4640" t="str">
            <v>36</v>
          </cell>
          <cell r="H4640" t="str">
            <v>20</v>
          </cell>
          <cell r="I4640" t="str">
            <v>PATTERSON, JAMES</v>
          </cell>
          <cell r="J4640" t="str">
            <v>Asset Condition</v>
          </cell>
          <cell r="K4640" t="str">
            <v>D_REP-URD Cable Replacements</v>
          </cell>
          <cell r="L4640" t="str">
            <v>Asset Replacement</v>
          </cell>
          <cell r="M4640" t="str">
            <v>Specific</v>
          </cell>
          <cell r="O4640" t="str">
            <v>open</v>
          </cell>
          <cell r="P4640">
            <v>19722</v>
          </cell>
          <cell r="Q4640" t="str">
            <v>CD1291</v>
          </cell>
          <cell r="R4640">
            <v>41211</v>
          </cell>
          <cell r="S4640" t="str">
            <v>pwrbtch</v>
          </cell>
          <cell r="U4640" t="str">
            <v>Inject or replace 3,000' of single-phase direct-buried URD cable at Windsor at Westboro in Westboro, MA.</v>
          </cell>
          <cell r="V4640" t="str">
            <v xml:space="preserve">  </v>
          </cell>
          <cell r="W4640" t="str">
            <v xml:space="preserve">  </v>
          </cell>
          <cell r="X4640" t="str">
            <v>Div Ops-NE Electric</v>
          </cell>
          <cell r="Y4640" t="str">
            <v>75005310E</v>
          </cell>
          <cell r="Z4640" t="str">
            <v>MAE1000 - MA Electric Distribution PC</v>
          </cell>
          <cell r="AA4640" t="str">
            <v>NONE</v>
          </cell>
          <cell r="AB4640" t="str">
            <v>MASS PLANT - MA 5310 - MAE1000</v>
          </cell>
          <cell r="AC4640" t="str">
            <v>A2 C1 X0</v>
          </cell>
          <cell r="AE4640">
            <v>2</v>
          </cell>
          <cell r="AF4640" t="str">
            <v>2</v>
          </cell>
          <cell r="AG4640">
            <v>41213</v>
          </cell>
          <cell r="AH4640">
            <v>123114</v>
          </cell>
        </row>
        <row r="4641">
          <cell r="A4641" t="str">
            <v>CD01306</v>
          </cell>
          <cell r="B4641">
            <v>5310</v>
          </cell>
          <cell r="C4641" t="str">
            <v>Massachusetts - East</v>
          </cell>
          <cell r="D4641" t="str">
            <v>Westboro Village Development, Westb</v>
          </cell>
          <cell r="E4641" t="str">
            <v>P_Electric Distribution Line MA</v>
          </cell>
          <cell r="G4641" t="str">
            <v>49</v>
          </cell>
          <cell r="H4641" t="str">
            <v>16</v>
          </cell>
          <cell r="I4641" t="str">
            <v>RADZIK, CHRISTOPHER</v>
          </cell>
          <cell r="J4641" t="str">
            <v>Statutory/Regulatory</v>
          </cell>
          <cell r="K4641" t="str">
            <v>D_Non-REP LINE OTHER</v>
          </cell>
          <cell r="L4641" t="str">
            <v>New Business - Commercial</v>
          </cell>
          <cell r="M4641" t="str">
            <v>Specific</v>
          </cell>
          <cell r="O4641" t="str">
            <v>open</v>
          </cell>
          <cell r="P4641">
            <v>18414</v>
          </cell>
          <cell r="Q4641" t="str">
            <v>CD1306</v>
          </cell>
          <cell r="R4641">
            <v>41214</v>
          </cell>
          <cell r="S4641" t="str">
            <v>pwrbtch</v>
          </cell>
          <cell r="U4641" t="str">
            <v>Extend OH and UG distribution to new townhome/condo development.</v>
          </cell>
          <cell r="V4641" t="str">
            <v xml:space="preserve">  </v>
          </cell>
          <cell r="W4641" t="str">
            <v xml:space="preserve">  </v>
          </cell>
          <cell r="X4641" t="str">
            <v>Div Ops-NE Electric</v>
          </cell>
          <cell r="Y4641" t="str">
            <v>75005310E</v>
          </cell>
          <cell r="Z4641" t="str">
            <v>MAE1000 - MA Electric Distribution PC</v>
          </cell>
          <cell r="AA4641" t="str">
            <v>NONE</v>
          </cell>
          <cell r="AB4641" t="str">
            <v>SUB #312 WESTBORO - WATER ST, WESTB</v>
          </cell>
          <cell r="AC4641" t="str">
            <v>A0 C0 X0</v>
          </cell>
          <cell r="AE4641">
            <v>3</v>
          </cell>
          <cell r="AF4641" t="str">
            <v>3</v>
          </cell>
          <cell r="AG4641">
            <v>41213</v>
          </cell>
          <cell r="AH4641">
            <v>5000</v>
          </cell>
        </row>
        <row r="4642">
          <cell r="A4642" t="str">
            <v>CD01308</v>
          </cell>
          <cell r="B4642">
            <v>5310</v>
          </cell>
          <cell r="C4642" t="str">
            <v>Distribution - NE North</v>
          </cell>
          <cell r="D4642" t="str">
            <v>DOTR #604439 N.Ashburnham Rd Winche</v>
          </cell>
          <cell r="E4642" t="str">
            <v>P_Electric Distribution Line MA</v>
          </cell>
          <cell r="G4642" t="str">
            <v>49</v>
          </cell>
          <cell r="H4642" t="str">
            <v>13</v>
          </cell>
          <cell r="I4642" t="str">
            <v>WYMAN, ANNE</v>
          </cell>
          <cell r="J4642" t="str">
            <v>Statutory/Regulatory</v>
          </cell>
          <cell r="K4642" t="str">
            <v>D_Non-REP LINE OTHER</v>
          </cell>
          <cell r="L4642" t="str">
            <v>Public Requirements</v>
          </cell>
          <cell r="M4642" t="str">
            <v>Specific</v>
          </cell>
          <cell r="O4642" t="str">
            <v>cancelled</v>
          </cell>
          <cell r="P4642">
            <v>19713</v>
          </cell>
          <cell r="Q4642" t="str">
            <v>CD1308</v>
          </cell>
          <cell r="R4642">
            <v>41214</v>
          </cell>
          <cell r="S4642" t="str">
            <v>pwrbtch</v>
          </cell>
          <cell r="U4642" t="str">
            <v>DOTR Pre Eng - Ad date 1/15/13 - N.Ashburnham Road in Winchendon</v>
          </cell>
          <cell r="V4642" t="str">
            <v>No work on this job for NGrid</v>
          </cell>
          <cell r="W4642" t="str">
            <v xml:space="preserve">  </v>
          </cell>
          <cell r="X4642" t="str">
            <v>Div Ops-NE Electric</v>
          </cell>
          <cell r="Y4642" t="str">
            <v>75005310E</v>
          </cell>
          <cell r="Z4642" t="str">
            <v>MAE1000 - MA Electric Distribution PC</v>
          </cell>
          <cell r="AA4642" t="str">
            <v>NONE</v>
          </cell>
          <cell r="AB4642" t="str">
            <v>MASS PLANT - MA 5310 - MAE1000</v>
          </cell>
          <cell r="AE4642">
            <v>3</v>
          </cell>
          <cell r="AF4642" t="str">
            <v>3</v>
          </cell>
          <cell r="AG4642">
            <v>41213</v>
          </cell>
          <cell r="AH4642">
            <v>15000</v>
          </cell>
          <cell r="AK4642">
            <v>41509</v>
          </cell>
        </row>
        <row r="4643">
          <cell r="A4643" t="str">
            <v>CD01309</v>
          </cell>
          <cell r="B4643">
            <v>5310</v>
          </cell>
          <cell r="C4643" t="str">
            <v>Massachusetts - West</v>
          </cell>
          <cell r="D4643" t="str">
            <v>DOT - MHD# 604553 - Rte 8 @ Friend</v>
          </cell>
          <cell r="E4643" t="str">
            <v>P_Electric Distribution Line MA</v>
          </cell>
          <cell r="G4643" t="str">
            <v>49</v>
          </cell>
          <cell r="H4643" t="str">
            <v>14</v>
          </cell>
          <cell r="I4643" t="str">
            <v>KERN, WILLIAM</v>
          </cell>
          <cell r="J4643" t="str">
            <v>Statutory/Regulatory</v>
          </cell>
          <cell r="K4643" t="str">
            <v>D_Non-REP LINE OTHER</v>
          </cell>
          <cell r="L4643" t="str">
            <v>Public Requirements</v>
          </cell>
          <cell r="M4643" t="str">
            <v>Specific</v>
          </cell>
          <cell r="O4643" t="str">
            <v>cancelled</v>
          </cell>
          <cell r="P4643">
            <v>19786</v>
          </cell>
          <cell r="Q4643" t="str">
            <v>CD1309</v>
          </cell>
          <cell r="R4643">
            <v>41214</v>
          </cell>
          <cell r="S4643" t="str">
            <v>pwrbtch</v>
          </cell>
          <cell r="U4643" t="str">
            <v>Pre-Eng for DOT work</v>
          </cell>
          <cell r="V4643" t="str">
            <v>Duplicate of C048082</v>
          </cell>
          <cell r="W4643" t="str">
            <v xml:space="preserve">  </v>
          </cell>
          <cell r="X4643" t="str">
            <v>Div Ops-NE Electric</v>
          </cell>
          <cell r="Y4643" t="str">
            <v>75005310E</v>
          </cell>
          <cell r="Z4643" t="str">
            <v>MAE1000 - MA Electric Distribution PC</v>
          </cell>
          <cell r="AA4643" t="str">
            <v>NONE</v>
          </cell>
          <cell r="AB4643" t="str">
            <v>MASS PLANT - MA 5310 - MAE1000</v>
          </cell>
          <cell r="AE4643">
            <v>2</v>
          </cell>
          <cell r="AF4643" t="str">
            <v>2</v>
          </cell>
          <cell r="AG4643">
            <v>41213</v>
          </cell>
          <cell r="AH4643">
            <v>15000</v>
          </cell>
          <cell r="AK4643">
            <v>41372</v>
          </cell>
        </row>
        <row r="4644">
          <cell r="A4644" t="str">
            <v>CD01312</v>
          </cell>
          <cell r="B4644">
            <v>5310</v>
          </cell>
          <cell r="C4644" t="str">
            <v>Massachusetts - West</v>
          </cell>
          <cell r="D4644" t="str">
            <v>DOT - MHD# 605020 - Boxford/Georget</v>
          </cell>
          <cell r="E4644" t="str">
            <v>P_Electric Distribution Line MA</v>
          </cell>
          <cell r="G4644" t="str">
            <v>49</v>
          </cell>
          <cell r="H4644" t="str">
            <v>14</v>
          </cell>
          <cell r="I4644" t="str">
            <v>KERN, WILLIAM</v>
          </cell>
          <cell r="J4644" t="str">
            <v>Statutory/Regulatory</v>
          </cell>
          <cell r="K4644" t="str">
            <v>D_Non-REP LINE OTHER</v>
          </cell>
          <cell r="L4644" t="str">
            <v>Public Requirements</v>
          </cell>
          <cell r="M4644" t="str">
            <v>Specific</v>
          </cell>
          <cell r="O4644" t="str">
            <v>open</v>
          </cell>
          <cell r="P4644">
            <v>19783</v>
          </cell>
          <cell r="Q4644" t="str">
            <v>CD1312</v>
          </cell>
          <cell r="R4644">
            <v>41214</v>
          </cell>
          <cell r="S4644" t="str">
            <v>pwrbtch</v>
          </cell>
          <cell r="U4644" t="str">
            <v>Pre-Eng for DOT work</v>
          </cell>
          <cell r="V4644" t="str">
            <v xml:space="preserve">  </v>
          </cell>
          <cell r="W4644" t="str">
            <v xml:space="preserve">  </v>
          </cell>
          <cell r="X4644" t="str">
            <v>Div Ops-NE Electric</v>
          </cell>
          <cell r="Y4644" t="str">
            <v>75005310E</v>
          </cell>
          <cell r="Z4644" t="str">
            <v>MAE1000 - MA Electric Distribution PC</v>
          </cell>
          <cell r="AA4644" t="str">
            <v>NONE</v>
          </cell>
          <cell r="AB4644" t="str">
            <v>MASS PLANT - MA 5310 - MAE1000</v>
          </cell>
          <cell r="AC4644" t="str">
            <v>A1 C0 X0</v>
          </cell>
          <cell r="AE4644">
            <v>2</v>
          </cell>
          <cell r="AF4644" t="str">
            <v>2</v>
          </cell>
          <cell r="AG4644">
            <v>41213</v>
          </cell>
          <cell r="AH4644">
            <v>15000</v>
          </cell>
        </row>
        <row r="4645">
          <cell r="A4645" t="str">
            <v>CD01313</v>
          </cell>
          <cell r="B4645">
            <v>5310</v>
          </cell>
          <cell r="C4645" t="str">
            <v>Massachusetts - West</v>
          </cell>
          <cell r="D4645" t="str">
            <v>Pine St URD</v>
          </cell>
          <cell r="E4645" t="str">
            <v>P_Electric Distribution Line MA</v>
          </cell>
          <cell r="G4645" t="str">
            <v>36</v>
          </cell>
          <cell r="H4645" t="str">
            <v>15</v>
          </cell>
          <cell r="I4645" t="str">
            <v>CERULLI, JOHN</v>
          </cell>
          <cell r="J4645" t="str">
            <v>Asset Condition</v>
          </cell>
          <cell r="K4645" t="str">
            <v>D_REP-URD Cable Replacements</v>
          </cell>
          <cell r="L4645" t="str">
            <v>Asset Replacement</v>
          </cell>
          <cell r="M4645" t="str">
            <v>Specific</v>
          </cell>
          <cell r="N4645" t="str">
            <v>UG Cable Replacements</v>
          </cell>
          <cell r="O4645" t="str">
            <v>cancelled</v>
          </cell>
          <cell r="P4645">
            <v>11518</v>
          </cell>
          <cell r="Q4645" t="str">
            <v>CD1313</v>
          </cell>
          <cell r="R4645">
            <v>41214</v>
          </cell>
          <cell r="S4645" t="str">
            <v>pwrbtch</v>
          </cell>
          <cell r="U4645" t="str">
            <v>Inject approximately 3700ft of #2 Al xlpe primary. Pine St URD Leicester</v>
          </cell>
          <cell r="V4645" t="str">
            <v>CANCELLED BY JOHN CERULLI - DUPLICATE TO CD01289</v>
          </cell>
          <cell r="W4645" t="str">
            <v xml:space="preserve">  </v>
          </cell>
          <cell r="X4645" t="str">
            <v>Div Ops-NE Electric</v>
          </cell>
          <cell r="Y4645" t="str">
            <v>75005310E</v>
          </cell>
          <cell r="Z4645" t="str">
            <v>MAE1000 - MA Electric Distribution PC</v>
          </cell>
          <cell r="AA4645" t="str">
            <v>NONE</v>
          </cell>
          <cell r="AB4645" t="str">
            <v>MASS PLANT - MA 5310 - MAE1000</v>
          </cell>
          <cell r="AE4645">
            <v>3</v>
          </cell>
          <cell r="AF4645" t="str">
            <v>3</v>
          </cell>
          <cell r="AG4645">
            <v>41213</v>
          </cell>
          <cell r="AH4645">
            <v>100000</v>
          </cell>
          <cell r="AK4645">
            <v>41464</v>
          </cell>
        </row>
        <row r="4646">
          <cell r="A4646" t="str">
            <v>CD09999</v>
          </cell>
          <cell r="B4646">
            <v>5310</v>
          </cell>
          <cell r="D4646" t="str">
            <v>Test STORMS handling of AANNNN</v>
          </cell>
          <cell r="E4646" t="str">
            <v>P_Electric Distribution Sub MA</v>
          </cell>
          <cell r="G4646" t="str">
            <v>NONE</v>
          </cell>
          <cell r="H4646" t="str">
            <v>NONE</v>
          </cell>
          <cell r="L4646" t="str">
            <v>Public Requirements</v>
          </cell>
          <cell r="O4646" t="str">
            <v>cancelled</v>
          </cell>
          <cell r="Q4646" t="str">
            <v>CD9999</v>
          </cell>
          <cell r="R4646">
            <v>40246</v>
          </cell>
          <cell r="S4646" t="str">
            <v>pwrbtch</v>
          </cell>
          <cell r="U4646" t="str">
            <v>19145 Test STORMS handling of AANNNN</v>
          </cell>
          <cell r="V4646" t="str">
            <v xml:space="preserve">  </v>
          </cell>
          <cell r="W4646" t="str">
            <v xml:space="preserve">  </v>
          </cell>
          <cell r="X4646" t="str">
            <v>Div Ops-NE Electric</v>
          </cell>
          <cell r="Y4646" t="str">
            <v>75005310E</v>
          </cell>
          <cell r="Z4646" t="str">
            <v>MAE1000 - MA Electric Distribution PC</v>
          </cell>
          <cell r="AA4646" t="str">
            <v>NONE</v>
          </cell>
          <cell r="AB4646" t="str">
            <v xml:space="preserve">COMPANY 5310 LEVEL ELECT DIST </v>
          </cell>
          <cell r="AE4646">
            <v>1</v>
          </cell>
          <cell r="AK4646">
            <v>40246</v>
          </cell>
        </row>
        <row r="4647">
          <cell r="A4647" t="str">
            <v>CMSC109</v>
          </cell>
          <cell r="B4647">
            <v>5310</v>
          </cell>
          <cell r="D4647" t="str">
            <v>Meter Work-MAS ELE</v>
          </cell>
          <cell r="E4647" t="str">
            <v>P_Electric Distribution Line MA</v>
          </cell>
          <cell r="G4647" t="str">
            <v>NONE</v>
          </cell>
          <cell r="H4647" t="str">
            <v>NONE</v>
          </cell>
          <cell r="O4647" t="str">
            <v>open</v>
          </cell>
          <cell r="R4647">
            <v>41221.622824074075</v>
          </cell>
          <cell r="S4647" t="str">
            <v>DIACOM</v>
          </cell>
          <cell r="U4647" t="str">
            <v>Meter Work</v>
          </cell>
          <cell r="V4647" t="str">
            <v xml:space="preserve">  </v>
          </cell>
          <cell r="W4647" t="str">
            <v xml:space="preserve">  </v>
          </cell>
          <cell r="X4647" t="str">
            <v>CMS-Central NE</v>
          </cell>
          <cell r="Y4647" t="str">
            <v>67105310E</v>
          </cell>
          <cell r="Z4647" t="str">
            <v>MAE1000 - MA Electric Distribution PC</v>
          </cell>
          <cell r="AA4647" t="str">
            <v>NONE</v>
          </cell>
          <cell r="AB4647" t="str">
            <v>MASS PLANT - MA 5310 - MAE1000</v>
          </cell>
          <cell r="AC4647" t="str">
            <v>A1 C0 X0</v>
          </cell>
          <cell r="AD4647" t="str">
            <v>Growth - Install Main/Services/Meters/Reinforcement</v>
          </cell>
          <cell r="AE4647">
            <v>1</v>
          </cell>
        </row>
        <row r="4648">
          <cell r="A4648" t="str">
            <v>CMSN109</v>
          </cell>
          <cell r="B4648">
            <v>5310</v>
          </cell>
          <cell r="D4648" t="str">
            <v>Meter Work-MAS ELE</v>
          </cell>
          <cell r="E4648" t="str">
            <v>P_Electric Distribution Line MA</v>
          </cell>
          <cell r="G4648" t="str">
            <v>NONE</v>
          </cell>
          <cell r="H4648" t="str">
            <v>NONE</v>
          </cell>
          <cell r="O4648" t="str">
            <v>open</v>
          </cell>
          <cell r="R4648">
            <v>41221.622824074075</v>
          </cell>
          <cell r="S4648" t="str">
            <v>DIACOM</v>
          </cell>
          <cell r="U4648" t="str">
            <v>Meter Work</v>
          </cell>
          <cell r="V4648" t="str">
            <v xml:space="preserve">  </v>
          </cell>
          <cell r="W4648" t="str">
            <v xml:space="preserve">  </v>
          </cell>
          <cell r="X4648" t="str">
            <v>CMS-Northeast NE</v>
          </cell>
          <cell r="Y4648" t="str">
            <v>67205310E</v>
          </cell>
          <cell r="Z4648" t="str">
            <v>MAE1000 - MA Electric Distribution PC</v>
          </cell>
          <cell r="AA4648" t="str">
            <v>NONE</v>
          </cell>
          <cell r="AB4648" t="str">
            <v>MASS PLANT - MA 5310 - MAE1000</v>
          </cell>
          <cell r="AC4648" t="str">
            <v>A1 C0 X0</v>
          </cell>
          <cell r="AD4648" t="str">
            <v>Growth - Install Main/Services/Meters/Reinforcement</v>
          </cell>
          <cell r="AE4648">
            <v>1</v>
          </cell>
        </row>
        <row r="4649">
          <cell r="A4649" t="str">
            <v>CMSS109</v>
          </cell>
          <cell r="B4649">
            <v>5310</v>
          </cell>
          <cell r="D4649" t="str">
            <v>Meter Work-MAS ELE</v>
          </cell>
          <cell r="E4649" t="str">
            <v>P_Electric Distribution Line MA</v>
          </cell>
          <cell r="G4649" t="str">
            <v>NONE</v>
          </cell>
          <cell r="H4649" t="str">
            <v>NONE</v>
          </cell>
          <cell r="O4649" t="str">
            <v>open</v>
          </cell>
          <cell r="R4649">
            <v>41221.622824074075</v>
          </cell>
          <cell r="S4649" t="str">
            <v>DIACOM</v>
          </cell>
          <cell r="U4649" t="str">
            <v>Meter Work</v>
          </cell>
          <cell r="V4649" t="str">
            <v xml:space="preserve">  </v>
          </cell>
          <cell r="W4649" t="str">
            <v xml:space="preserve">  </v>
          </cell>
          <cell r="X4649" t="str">
            <v>CMS-South &amp; West-MA</v>
          </cell>
          <cell r="Y4649" t="str">
            <v>67605310E</v>
          </cell>
          <cell r="Z4649" t="str">
            <v>MAE1000 - MA Electric Distribution PC</v>
          </cell>
          <cell r="AA4649" t="str">
            <v>NONE</v>
          </cell>
          <cell r="AB4649" t="str">
            <v>MASS PLANT - MA 5310 - MAE1000</v>
          </cell>
          <cell r="AC4649" t="str">
            <v>A1 C0 X0</v>
          </cell>
          <cell r="AD4649" t="str">
            <v>Growth - Install Main/Services/Meters/Reinforcement</v>
          </cell>
          <cell r="AE4649">
            <v>1</v>
          </cell>
        </row>
        <row r="4650">
          <cell r="A4650" t="str">
            <v>CN00404</v>
          </cell>
          <cell r="B4650">
            <v>5320</v>
          </cell>
          <cell r="C4650" t="str">
            <v>Massachusetts - East</v>
          </cell>
          <cell r="D4650" t="str">
            <v>Nantucket Meter Purchases</v>
          </cell>
          <cell r="E4650" t="str">
            <v>P_Electric Distribution Line MA</v>
          </cell>
          <cell r="F4650" t="str">
            <v>USSC-13-074</v>
          </cell>
          <cell r="G4650" t="str">
            <v>49</v>
          </cell>
          <cell r="H4650" t="str">
            <v>15</v>
          </cell>
          <cell r="I4650" t="str">
            <v>MOKEY, MICHAEL</v>
          </cell>
          <cell r="J4650" t="str">
            <v>Statutory/Regulatory</v>
          </cell>
          <cell r="K4650" t="str">
            <v>D_Non-REP LINE OTHER</v>
          </cell>
          <cell r="L4650" t="str">
            <v>Meters - Dist</v>
          </cell>
          <cell r="M4650" t="str">
            <v>Blanket</v>
          </cell>
          <cell r="O4650" t="str">
            <v>open</v>
          </cell>
          <cell r="P4650">
            <v>7085</v>
          </cell>
          <cell r="Q4650" t="str">
            <v>CN0404</v>
          </cell>
          <cell r="R4650">
            <v>38716</v>
          </cell>
          <cell r="S4650" t="str">
            <v>pwrbtch</v>
          </cell>
          <cell r="U4650" t="str">
            <v>Nantucket Meter Purchases</v>
          </cell>
          <cell r="V4650" t="str">
            <v xml:space="preserve">  </v>
          </cell>
          <cell r="W4650" t="str">
            <v xml:space="preserve">  </v>
          </cell>
          <cell r="X4650" t="str">
            <v>Conversion Only</v>
          </cell>
          <cell r="Y4650" t="str">
            <v>99995320E</v>
          </cell>
          <cell r="Z4650" t="str">
            <v>MAE1000 - MA Electric Distribution PC</v>
          </cell>
          <cell r="AA4650" t="str">
            <v>NONE</v>
          </cell>
          <cell r="AB4650" t="str">
            <v>COMPANY 5320 LEVEL ELECT DIST</v>
          </cell>
          <cell r="AC4650" t="str">
            <v>A3 C0 X0</v>
          </cell>
          <cell r="AE4650">
            <v>11</v>
          </cell>
          <cell r="AF4650" t="str">
            <v>11</v>
          </cell>
          <cell r="AG4650">
            <v>41365</v>
          </cell>
          <cell r="AH4650">
            <v>67000</v>
          </cell>
          <cell r="AI4650" t="str">
            <v>1.10</v>
          </cell>
          <cell r="AJ4650" t="str">
            <v>1.10</v>
          </cell>
        </row>
        <row r="4651">
          <cell r="A4651" t="str">
            <v>CN00420</v>
          </cell>
          <cell r="B4651">
            <v>5320</v>
          </cell>
          <cell r="C4651" t="str">
            <v>Massachusetts - East</v>
          </cell>
          <cell r="D4651" t="str">
            <v>Nantucket Transformer Purchases</v>
          </cell>
          <cell r="E4651" t="str">
            <v>P_Electric Distribution Line MA</v>
          </cell>
          <cell r="F4651" t="str">
            <v>USSC-13-074</v>
          </cell>
          <cell r="G4651" t="str">
            <v>49</v>
          </cell>
          <cell r="H4651" t="str">
            <v>15</v>
          </cell>
          <cell r="I4651" t="str">
            <v>MOKEY, MICHAEL</v>
          </cell>
          <cell r="J4651" t="str">
            <v>Statutory/Regulatory</v>
          </cell>
          <cell r="K4651" t="str">
            <v>D_Non-REP LINE OTHER</v>
          </cell>
          <cell r="L4651" t="str">
            <v>Transformers &amp; Related Equipment</v>
          </cell>
          <cell r="M4651" t="str">
            <v>Blanket</v>
          </cell>
          <cell r="O4651" t="str">
            <v>open</v>
          </cell>
          <cell r="P4651">
            <v>7088</v>
          </cell>
          <cell r="Q4651" t="str">
            <v>CN0420</v>
          </cell>
          <cell r="R4651">
            <v>38716</v>
          </cell>
          <cell r="S4651" t="str">
            <v>pwrbtch</v>
          </cell>
          <cell r="U4651" t="str">
            <v>Nantucket Transformer Purchases</v>
          </cell>
          <cell r="V4651" t="str">
            <v xml:space="preserve">  </v>
          </cell>
          <cell r="W4651" t="str">
            <v xml:space="preserve">  </v>
          </cell>
          <cell r="X4651" t="str">
            <v>Conversion Only</v>
          </cell>
          <cell r="Y4651" t="str">
            <v>99995320E</v>
          </cell>
          <cell r="Z4651" t="str">
            <v>MAE1000 - MA Electric Distribution PC</v>
          </cell>
          <cell r="AA4651" t="str">
            <v>NONE</v>
          </cell>
          <cell r="AB4651" t="str">
            <v>COMPANY 5320 LEVEL ELECT DIST</v>
          </cell>
          <cell r="AC4651" t="str">
            <v>A1 C0 X1</v>
          </cell>
          <cell r="AE4651">
            <v>12</v>
          </cell>
          <cell r="AF4651" t="str">
            <v>12</v>
          </cell>
          <cell r="AG4651">
            <v>41365</v>
          </cell>
          <cell r="AH4651">
            <v>177000</v>
          </cell>
          <cell r="AI4651" t="str">
            <v>1.10</v>
          </cell>
          <cell r="AJ4651" t="str">
            <v>1.10</v>
          </cell>
        </row>
        <row r="4652">
          <cell r="A4652" t="str">
            <v>CN00504</v>
          </cell>
          <cell r="B4652">
            <v>5310</v>
          </cell>
          <cell r="D4652" t="str">
            <v>Mass Elec Meter Purchases</v>
          </cell>
          <cell r="E4652" t="str">
            <v>P_Electric Distribution Line MA</v>
          </cell>
          <cell r="F4652" t="str">
            <v>USSC-13-074</v>
          </cell>
          <cell r="G4652" t="str">
            <v>49</v>
          </cell>
          <cell r="H4652" t="str">
            <v>15</v>
          </cell>
          <cell r="I4652" t="str">
            <v>PATTERSON, JAMES</v>
          </cell>
          <cell r="J4652" t="str">
            <v>Statutory/Regulatory</v>
          </cell>
          <cell r="K4652" t="str">
            <v>D_Non-REP LINE OTHER</v>
          </cell>
          <cell r="L4652" t="str">
            <v>Meters - Dist</v>
          </cell>
          <cell r="M4652" t="str">
            <v>Blanket</v>
          </cell>
          <cell r="O4652" t="str">
            <v>open</v>
          </cell>
          <cell r="P4652">
            <v>8285</v>
          </cell>
          <cell r="Q4652" t="str">
            <v>CN0504</v>
          </cell>
          <cell r="R4652">
            <v>38716</v>
          </cell>
          <cell r="S4652" t="str">
            <v>pwrbtch</v>
          </cell>
          <cell r="U4652" t="str">
            <v>Mass Electric Meter Purchases</v>
          </cell>
          <cell r="V4652" t="str">
            <v xml:space="preserve">  </v>
          </cell>
          <cell r="W4652" t="str">
            <v xml:space="preserve">  </v>
          </cell>
          <cell r="X4652" t="str">
            <v>Conversion Only</v>
          </cell>
          <cell r="Y4652" t="str">
            <v>99995310E</v>
          </cell>
          <cell r="Z4652" t="str">
            <v>MAE1000 - MA Electric Distribution PC</v>
          </cell>
          <cell r="AA4652" t="str">
            <v>NONE</v>
          </cell>
          <cell r="AB4652" t="str">
            <v xml:space="preserve">COMPANY 5310 LEVEL ELECT DIST </v>
          </cell>
          <cell r="AC4652" t="str">
            <v>A3 C0 X0</v>
          </cell>
          <cell r="AE4652">
            <v>11</v>
          </cell>
          <cell r="AF4652" t="str">
            <v>11</v>
          </cell>
          <cell r="AG4652">
            <v>41369</v>
          </cell>
          <cell r="AH4652">
            <v>3316000</v>
          </cell>
          <cell r="AI4652" t="str">
            <v>1.10</v>
          </cell>
          <cell r="AJ4652" t="str">
            <v>1.10</v>
          </cell>
        </row>
        <row r="4653">
          <cell r="A4653" t="str">
            <v>CN00520</v>
          </cell>
          <cell r="B4653">
            <v>5310</v>
          </cell>
          <cell r="D4653" t="str">
            <v>Mass Elec Transformer Purchases</v>
          </cell>
          <cell r="E4653" t="str">
            <v>P_Electric Distribution Line MA</v>
          </cell>
          <cell r="F4653" t="str">
            <v>USSC-13-074</v>
          </cell>
          <cell r="G4653" t="str">
            <v>49</v>
          </cell>
          <cell r="H4653" t="str">
            <v>15</v>
          </cell>
          <cell r="I4653" t="str">
            <v>PATTERSON, JAMES</v>
          </cell>
          <cell r="J4653" t="str">
            <v>Statutory/Regulatory</v>
          </cell>
          <cell r="K4653" t="str">
            <v>D_Non-REP LINE OTHER</v>
          </cell>
          <cell r="L4653" t="str">
            <v>Transformers &amp; Related Equipment</v>
          </cell>
          <cell r="M4653" t="str">
            <v>Blanket</v>
          </cell>
          <cell r="O4653" t="str">
            <v>open</v>
          </cell>
          <cell r="P4653">
            <v>8286</v>
          </cell>
          <cell r="Q4653" t="str">
            <v>CN0520</v>
          </cell>
          <cell r="R4653">
            <v>38716</v>
          </cell>
          <cell r="S4653" t="str">
            <v>pwrbtch</v>
          </cell>
          <cell r="U4653" t="str">
            <v>Mass Electric Transformer Purchases</v>
          </cell>
          <cell r="V4653" t="str">
            <v xml:space="preserve">  </v>
          </cell>
          <cell r="W4653" t="str">
            <v xml:space="preserve">  </v>
          </cell>
          <cell r="X4653" t="str">
            <v>Conversion Only</v>
          </cell>
          <cell r="Y4653" t="str">
            <v>99995310E</v>
          </cell>
          <cell r="Z4653" t="str">
            <v>MAE1000 - MA Electric Distribution PC</v>
          </cell>
          <cell r="AA4653" t="str">
            <v>NONE</v>
          </cell>
          <cell r="AB4653" t="str">
            <v xml:space="preserve">COMPANY 5310 LEVEL ELECT DIST </v>
          </cell>
          <cell r="AC4653" t="str">
            <v>A2 C2 X3</v>
          </cell>
          <cell r="AE4653">
            <v>11</v>
          </cell>
          <cell r="AF4653" t="str">
            <v>11</v>
          </cell>
          <cell r="AG4653">
            <v>41369</v>
          </cell>
          <cell r="AH4653">
            <v>11930000</v>
          </cell>
          <cell r="AI4653" t="str">
            <v>1.10</v>
          </cell>
          <cell r="AJ4653" t="str">
            <v>1.10</v>
          </cell>
        </row>
        <row r="4654">
          <cell r="A4654" t="str">
            <v>CNM0002</v>
          </cell>
          <cell r="B4654">
            <v>5310</v>
          </cell>
          <cell r="D4654" t="str">
            <v>BS North-Dist-Subs Blanket</v>
          </cell>
          <cell r="E4654" t="str">
            <v>P_Electric Distribution Sub MA</v>
          </cell>
          <cell r="F4654" t="str">
            <v>USSC-13-074</v>
          </cell>
          <cell r="G4654" t="str">
            <v>49</v>
          </cell>
          <cell r="H4654" t="str">
            <v>15</v>
          </cell>
          <cell r="I4654" t="str">
            <v>PHILLIPS, MARK</v>
          </cell>
          <cell r="J4654" t="str">
            <v>Damage/Failure</v>
          </cell>
          <cell r="K4654" t="str">
            <v>D_Non-REP SUB OTHER</v>
          </cell>
          <cell r="L4654" t="str">
            <v>Damage/Failure</v>
          </cell>
          <cell r="M4654" t="str">
            <v>Blanket</v>
          </cell>
          <cell r="O4654" t="str">
            <v>open</v>
          </cell>
          <cell r="P4654">
            <v>7206</v>
          </cell>
          <cell r="Q4654" t="str">
            <v>CNM002</v>
          </cell>
          <cell r="R4654">
            <v>37964</v>
          </cell>
          <cell r="S4654" t="str">
            <v>pwrbtch</v>
          </cell>
          <cell r="U4654" t="str">
            <v>Bay State North - Dist - Substation Blanket - Additions to and retirements from electric plant associated with substations in Bay State North Division of Massachusetts Electric.</v>
          </cell>
          <cell r="V4654" t="str">
            <v xml:space="preserve">  </v>
          </cell>
          <cell r="W4654" t="str">
            <v>This blanket project covers proposed retirements and miscellaneous capital expenditures at Distribution Substations during fiscal year 2006. Each blanket work order is not to exceed a total of $25,000 for Capital,Removal and O&amp;M. For work estimated greate</v>
          </cell>
          <cell r="X4654" t="str">
            <v>Div Ops-NE Electric</v>
          </cell>
          <cell r="Y4654" t="str">
            <v>75005310E</v>
          </cell>
          <cell r="Z4654" t="str">
            <v>MAE1000 - MA Electric Distribution PC</v>
          </cell>
          <cell r="AA4654" t="str">
            <v>NONE</v>
          </cell>
          <cell r="AB4654" t="str">
            <v xml:space="preserve">COMPANY 5310 LEVEL ELECT DIST </v>
          </cell>
          <cell r="AC4654" t="str">
            <v>A92 C415 X77</v>
          </cell>
          <cell r="AE4654">
            <v>15</v>
          </cell>
          <cell r="AF4654" t="str">
            <v>15</v>
          </cell>
          <cell r="AG4654">
            <v>41366</v>
          </cell>
          <cell r="AH4654">
            <v>956940</v>
          </cell>
          <cell r="AI4654" t="str">
            <v>1.10</v>
          </cell>
          <cell r="AJ4654" t="str">
            <v>1.10</v>
          </cell>
        </row>
        <row r="4655">
          <cell r="A4655" t="str">
            <v>CNM0004</v>
          </cell>
          <cell r="B4655">
            <v>5310</v>
          </cell>
          <cell r="D4655" t="str">
            <v>BS North-Dist-Meter Blanket</v>
          </cell>
          <cell r="E4655" t="str">
            <v>P_Electric Distribution Line MA</v>
          </cell>
          <cell r="F4655" t="str">
            <v>USSC-13-074</v>
          </cell>
          <cell r="G4655" t="str">
            <v>49</v>
          </cell>
          <cell r="H4655" t="str">
            <v>15</v>
          </cell>
          <cell r="I4655" t="str">
            <v>KERN, WILLIAM</v>
          </cell>
          <cell r="J4655" t="str">
            <v>Statutory/Regulatory</v>
          </cell>
          <cell r="K4655" t="str">
            <v>D_Non-REP LINE OTHER</v>
          </cell>
          <cell r="L4655" t="str">
            <v>Meters - Dist</v>
          </cell>
          <cell r="M4655" t="str">
            <v>Blanket</v>
          </cell>
          <cell r="O4655" t="str">
            <v>open</v>
          </cell>
          <cell r="P4655">
            <v>7806</v>
          </cell>
          <cell r="Q4655" t="str">
            <v>CNM004</v>
          </cell>
          <cell r="R4655">
            <v>37964</v>
          </cell>
          <cell r="S4655" t="str">
            <v>pwrbtch</v>
          </cell>
          <cell r="U4655" t="str">
            <v>Bay State North - Dist - Meter Blanket - Additions to and retirements from electric plant associated with meters in Bay State North Division of Massachusetts Electric.</v>
          </cell>
          <cell r="V4655" t="str">
            <v xml:space="preserve">  </v>
          </cell>
          <cell r="W4655" t="str">
            <v xml:space="preserve">This blanket project covers proposed additions &amp; retirements from electric plant for Meters in Bay State North Division of Mssachusetts Electric for fiscal year 2006.	_x000D_
</v>
          </cell>
          <cell r="X4655" t="str">
            <v>Div Ops-NE Electric</v>
          </cell>
          <cell r="Y4655" t="str">
            <v>75005310E</v>
          </cell>
          <cell r="Z4655" t="str">
            <v>MAE1000 - MA Electric Distribution PC</v>
          </cell>
          <cell r="AA4655" t="str">
            <v>NONE</v>
          </cell>
          <cell r="AB4655" t="str">
            <v xml:space="preserve">COMPANY 5310 LEVEL ELECT DIST </v>
          </cell>
          <cell r="AC4655" t="str">
            <v>A1 C1212 X123</v>
          </cell>
          <cell r="AE4655">
            <v>12</v>
          </cell>
          <cell r="AF4655" t="str">
            <v>12</v>
          </cell>
          <cell r="AG4655">
            <v>41368</v>
          </cell>
          <cell r="AH4655">
            <v>651900</v>
          </cell>
          <cell r="AI4655" t="str">
            <v>1.10</v>
          </cell>
          <cell r="AJ4655" t="str">
            <v>1.10</v>
          </cell>
        </row>
        <row r="4656">
          <cell r="A4656" t="str">
            <v>CNM0006</v>
          </cell>
          <cell r="B4656">
            <v>5310</v>
          </cell>
          <cell r="D4656" t="str">
            <v>BS North-Dist-Genl Equip Blanket</v>
          </cell>
          <cell r="E4656" t="str">
            <v>P_General Plant Equipment MA</v>
          </cell>
          <cell r="F4656" t="str">
            <v>USSC-13-074</v>
          </cell>
          <cell r="G4656" t="str">
            <v>49</v>
          </cell>
          <cell r="H4656" t="str">
            <v>15</v>
          </cell>
          <cell r="I4656" t="str">
            <v>KERN, WILLIAM</v>
          </cell>
          <cell r="J4656" t="str">
            <v>Non-Infrastructure</v>
          </cell>
          <cell r="K4656" t="str">
            <v>D_Non-REP General/ Other</v>
          </cell>
          <cell r="L4656" t="str">
            <v>General Equipment - Dist</v>
          </cell>
          <cell r="M4656" t="str">
            <v>Blanket</v>
          </cell>
          <cell r="O4656" t="str">
            <v>open</v>
          </cell>
          <cell r="P4656">
            <v>8984</v>
          </cell>
          <cell r="Q4656" t="str">
            <v>CNM006</v>
          </cell>
          <cell r="R4656">
            <v>37964</v>
          </cell>
          <cell r="S4656" t="str">
            <v>pwrbtch</v>
          </cell>
          <cell r="U4656" t="str">
            <v>BS North-Dist-Genl Equip Blanket</v>
          </cell>
          <cell r="V4656" t="str">
            <v xml:space="preserve">  </v>
          </cell>
          <cell r="W4656" t="str">
            <v>This blanket project covers proposed additions &amp; improvements to, purchases for, and retirements from General Plant including office, shop, stores, and miscellaneous equipment including minor improvements to service buildings during FY 2006. The increment</v>
          </cell>
          <cell r="X4656" t="str">
            <v>Div Ops-NE Electric</v>
          </cell>
          <cell r="Y4656" t="str">
            <v>75005310E</v>
          </cell>
          <cell r="Z4656" t="str">
            <v>MAE1000 - MA Electric Distribution PC</v>
          </cell>
          <cell r="AA4656" t="str">
            <v>NONE</v>
          </cell>
          <cell r="AB4656" t="str">
            <v xml:space="preserve">COMPANY 5310 LEVEL ELECT DIST </v>
          </cell>
          <cell r="AC4656" t="str">
            <v>A12 C42 X14</v>
          </cell>
          <cell r="AE4656">
            <v>14</v>
          </cell>
          <cell r="AF4656" t="str">
            <v>14</v>
          </cell>
          <cell r="AG4656">
            <v>41369</v>
          </cell>
          <cell r="AH4656">
            <v>133620</v>
          </cell>
          <cell r="AI4656" t="str">
            <v>1.10</v>
          </cell>
          <cell r="AJ4656" t="str">
            <v>1.10</v>
          </cell>
        </row>
        <row r="4657">
          <cell r="A4657" t="str">
            <v>CNM0009</v>
          </cell>
          <cell r="B4657">
            <v>5310</v>
          </cell>
          <cell r="D4657" t="str">
            <v>BS North-Dist-Land/Rights Blanket</v>
          </cell>
          <cell r="E4657" t="str">
            <v>P_Electric Distribution Line MA</v>
          </cell>
          <cell r="F4657" t="str">
            <v>USSC-13-074</v>
          </cell>
          <cell r="G4657" t="str">
            <v>49</v>
          </cell>
          <cell r="H4657" t="str">
            <v>15</v>
          </cell>
          <cell r="I4657" t="str">
            <v>KERN, WILLIAM</v>
          </cell>
          <cell r="J4657" t="str">
            <v>Statutory/Regulatory</v>
          </cell>
          <cell r="K4657" t="str">
            <v>D_Non-REP LINE OTHER</v>
          </cell>
          <cell r="L4657" t="str">
            <v>Land and Land Rights</v>
          </cell>
          <cell r="M4657" t="str">
            <v>Blanket</v>
          </cell>
          <cell r="O4657" t="str">
            <v>open</v>
          </cell>
          <cell r="P4657">
            <v>7804</v>
          </cell>
          <cell r="Q4657" t="str">
            <v>CNM009</v>
          </cell>
          <cell r="R4657">
            <v>37964</v>
          </cell>
          <cell r="S4657" t="str">
            <v>pwrbtch</v>
          </cell>
          <cell r="U4657" t="str">
            <v>Bay State North - Dist - Distribution Land and Land Rights Blanket -  This project covers expenditures under $25,000 for the acquisition or sale of distribution real estate and easements.</v>
          </cell>
          <cell r="V4657" t="str">
            <v xml:space="preserve">  </v>
          </cell>
          <cell r="W4657" t="str">
            <v>This blanket project will include the direct costs incurred to acquire distributon rights of way and will be capitalized for all NGUSA retail companies for fiscal year 2006.  Expenditures greater then $25,000 require a specific project.</v>
          </cell>
          <cell r="X4657" t="str">
            <v>Div Ops-NE Electric</v>
          </cell>
          <cell r="Y4657" t="str">
            <v>75005310E</v>
          </cell>
          <cell r="Z4657" t="str">
            <v>MAE1000 - MA Electric Distribution PC</v>
          </cell>
          <cell r="AA4657" t="str">
            <v>NONE</v>
          </cell>
          <cell r="AB4657" t="str">
            <v xml:space="preserve">COMPANY 5310 LEVEL ELECT DIST </v>
          </cell>
          <cell r="AC4657" t="str">
            <v>A2 C34 X2</v>
          </cell>
          <cell r="AE4657">
            <v>13</v>
          </cell>
          <cell r="AF4657" t="str">
            <v>13</v>
          </cell>
          <cell r="AG4657">
            <v>41367</v>
          </cell>
          <cell r="AH4657">
            <v>333000</v>
          </cell>
          <cell r="AI4657" t="str">
            <v>1.10</v>
          </cell>
          <cell r="AJ4657" t="str">
            <v>1.10</v>
          </cell>
        </row>
        <row r="4658">
          <cell r="A4658" t="str">
            <v>CNM0010</v>
          </cell>
          <cell r="B4658">
            <v>5310</v>
          </cell>
          <cell r="D4658" t="str">
            <v>BS North-Dist-New Bus-Resid Blanket</v>
          </cell>
          <cell r="E4658" t="str">
            <v>P_Electric Distribution Line MA</v>
          </cell>
          <cell r="F4658" t="str">
            <v>USSC-13-074</v>
          </cell>
          <cell r="G4658" t="str">
            <v>49</v>
          </cell>
          <cell r="H4658" t="str">
            <v>15</v>
          </cell>
          <cell r="I4658" t="str">
            <v>KERN, WILLIAM</v>
          </cell>
          <cell r="J4658" t="str">
            <v>Statutory/Regulatory</v>
          </cell>
          <cell r="K4658" t="str">
            <v>D_Non-REP LINE OTHER</v>
          </cell>
          <cell r="L4658" t="str">
            <v>New Business - Residential</v>
          </cell>
          <cell r="M4658" t="str">
            <v>Blanket</v>
          </cell>
          <cell r="O4658" t="str">
            <v>open</v>
          </cell>
          <cell r="P4658">
            <v>7808</v>
          </cell>
          <cell r="Q4658" t="str">
            <v>CNM010</v>
          </cell>
          <cell r="R4658">
            <v>37964</v>
          </cell>
          <cell r="S4658" t="str">
            <v>pwrbtch</v>
          </cell>
          <cell r="U4658" t="str">
            <v>Bay State North - Dist - New Business - Residential Blanket - Additions to and retirements from electric plant associated with Residential New Business for the Bay State North Division of Massachusetts Electric.</v>
          </cell>
          <cell r="V4658" t="str">
            <v xml:space="preserve">  </v>
          </cell>
          <cell r="W4658" t="str">
            <v>This blanket project covers proposed additions &amp; improvements to and retirements from the electric distribution system required to provide service to new residential customers or increase capcity of service to existing residential customers during the fis</v>
          </cell>
          <cell r="X4658" t="str">
            <v>Div Ops-NE Electric</v>
          </cell>
          <cell r="Y4658" t="str">
            <v>75005310E</v>
          </cell>
          <cell r="Z4658" t="str">
            <v>MAE1000 - MA Electric Distribution PC</v>
          </cell>
          <cell r="AA4658" t="str">
            <v>NONE</v>
          </cell>
          <cell r="AB4658" t="str">
            <v xml:space="preserve">COMPANY 5310 LEVEL ELECT DIST </v>
          </cell>
          <cell r="AC4658" t="str">
            <v>A2024 C24275 X4985</v>
          </cell>
          <cell r="AE4658">
            <v>14</v>
          </cell>
          <cell r="AF4658" t="str">
            <v>14</v>
          </cell>
          <cell r="AG4658">
            <v>41369</v>
          </cell>
          <cell r="AH4658">
            <v>3318350</v>
          </cell>
          <cell r="AI4658" t="str">
            <v>1.10</v>
          </cell>
          <cell r="AJ4658" t="str">
            <v>1.10</v>
          </cell>
        </row>
        <row r="4659">
          <cell r="A4659" t="str">
            <v>CNM0011</v>
          </cell>
          <cell r="B4659">
            <v>5310</v>
          </cell>
          <cell r="D4659" t="str">
            <v>BS North-Dist-New Bus-Comm Blanket</v>
          </cell>
          <cell r="E4659" t="str">
            <v>P_Electric Distribution Line MA</v>
          </cell>
          <cell r="F4659" t="str">
            <v>USSC-13-074</v>
          </cell>
          <cell r="G4659" t="str">
            <v>49</v>
          </cell>
          <cell r="H4659" t="str">
            <v>15</v>
          </cell>
          <cell r="I4659" t="str">
            <v>KERN, WILLIAM</v>
          </cell>
          <cell r="J4659" t="str">
            <v>Statutory/Regulatory</v>
          </cell>
          <cell r="K4659" t="str">
            <v>D_Non-REP LINE OTHER</v>
          </cell>
          <cell r="L4659" t="str">
            <v>New Business - Commercial</v>
          </cell>
          <cell r="M4659" t="str">
            <v>Blanket</v>
          </cell>
          <cell r="O4659" t="str">
            <v>open</v>
          </cell>
          <cell r="P4659">
            <v>7807</v>
          </cell>
          <cell r="Q4659" t="str">
            <v>CNM011</v>
          </cell>
          <cell r="R4659">
            <v>37964</v>
          </cell>
          <cell r="S4659" t="str">
            <v>pwrbtch</v>
          </cell>
          <cell r="U4659" t="str">
            <v>Bay State North  - Dist - New Business - Commercial Blanket - Additions to and retirements from electric plant associated with Commercial New Business occuring in the Bay State North Division of Massachusetts Electric.</v>
          </cell>
          <cell r="V4659" t="str">
            <v xml:space="preserve">  </v>
          </cell>
          <cell r="W4659" t="str">
            <v>This blanket project covers proposed additions &amp; improvements to and retirements from the electric distribution system required to provide service to new Commercial customers or increase capcity of service to existing Commercial customers during the fisca</v>
          </cell>
          <cell r="X4659" t="str">
            <v>Div Ops-NE Electric</v>
          </cell>
          <cell r="Y4659" t="str">
            <v>75005310E</v>
          </cell>
          <cell r="Z4659" t="str">
            <v>MAE1000 - MA Electric Distribution PC</v>
          </cell>
          <cell r="AA4659" t="str">
            <v>NONE</v>
          </cell>
          <cell r="AB4659" t="str">
            <v xml:space="preserve">COMPANY 5310 LEVEL ELECT DIST </v>
          </cell>
          <cell r="AC4659" t="str">
            <v>A922 C5719 X1397</v>
          </cell>
          <cell r="AE4659">
            <v>14</v>
          </cell>
          <cell r="AF4659" t="str">
            <v>14</v>
          </cell>
          <cell r="AG4659">
            <v>41368</v>
          </cell>
          <cell r="AH4659">
            <v>3070360</v>
          </cell>
          <cell r="AI4659" t="str">
            <v>1.10</v>
          </cell>
          <cell r="AJ4659" t="str">
            <v>1.10</v>
          </cell>
        </row>
        <row r="4660">
          <cell r="A4660" t="str">
            <v>CNM0012</v>
          </cell>
          <cell r="B4660">
            <v>5310</v>
          </cell>
          <cell r="D4660" t="str">
            <v>BS North-Dist-St Light Blanket</v>
          </cell>
          <cell r="E4660" t="str">
            <v>P_Electric Distribution Line MA</v>
          </cell>
          <cell r="F4660" t="str">
            <v>USSC-13-074</v>
          </cell>
          <cell r="G4660" t="str">
            <v>49</v>
          </cell>
          <cell r="H4660" t="str">
            <v>15</v>
          </cell>
          <cell r="I4660" t="str">
            <v>KERN, WILLIAM</v>
          </cell>
          <cell r="J4660" t="str">
            <v>Statutory/Regulatory</v>
          </cell>
          <cell r="K4660" t="str">
            <v>D_Non-REP LINE OTHER</v>
          </cell>
          <cell r="L4660" t="str">
            <v>Outdoor Lighting - Capital</v>
          </cell>
          <cell r="M4660" t="str">
            <v>Blanket</v>
          </cell>
          <cell r="O4660" t="str">
            <v>open</v>
          </cell>
          <cell r="P4660">
            <v>7811</v>
          </cell>
          <cell r="Q4660" t="str">
            <v>CNM012</v>
          </cell>
          <cell r="R4660">
            <v>37964</v>
          </cell>
          <cell r="S4660" t="str">
            <v>pwrbtch</v>
          </cell>
          <cell r="U4660" t="str">
            <v>Bay State North - Dist - Street Lighting Blanket - Additions to and retirements from electric plant associated with Street Lights in Bay State North Division of Massachusetts Electric.</v>
          </cell>
          <cell r="V4660" t="str">
            <v xml:space="preserve">  </v>
          </cell>
          <cell r="W4660"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660" t="str">
            <v>Div Ops-NE Electric</v>
          </cell>
          <cell r="Y4660" t="str">
            <v>75005310E</v>
          </cell>
          <cell r="Z4660" t="str">
            <v>MAE1000 - MA Electric Distribution PC</v>
          </cell>
          <cell r="AA4660" t="str">
            <v>NONE</v>
          </cell>
          <cell r="AB4660" t="str">
            <v xml:space="preserve">COMPANY 5310 LEVEL ELECT DIST </v>
          </cell>
          <cell r="AC4660" t="str">
            <v>A240 C6229 X502</v>
          </cell>
          <cell r="AE4660">
            <v>13</v>
          </cell>
          <cell r="AF4660" t="str">
            <v>13</v>
          </cell>
          <cell r="AG4660">
            <v>41368</v>
          </cell>
          <cell r="AH4660">
            <v>547500</v>
          </cell>
          <cell r="AI4660" t="str">
            <v>1.10</v>
          </cell>
          <cell r="AJ4660" t="str">
            <v>1.10</v>
          </cell>
        </row>
        <row r="4661">
          <cell r="A4661" t="str">
            <v>CNM0013</v>
          </cell>
          <cell r="B4661">
            <v>5310</v>
          </cell>
          <cell r="D4661" t="str">
            <v>BS North-Dist-Public Require Blankt</v>
          </cell>
          <cell r="E4661" t="str">
            <v>P_Electric Distribution Line MA</v>
          </cell>
          <cell r="F4661" t="str">
            <v>USSC-13-074</v>
          </cell>
          <cell r="G4661" t="str">
            <v>49</v>
          </cell>
          <cell r="H4661" t="str">
            <v>15</v>
          </cell>
          <cell r="I4661" t="str">
            <v>KERN, WILLIAM</v>
          </cell>
          <cell r="J4661" t="str">
            <v>Statutory/Regulatory</v>
          </cell>
          <cell r="K4661" t="str">
            <v>D_Non-REP LINE OTHER</v>
          </cell>
          <cell r="L4661" t="str">
            <v>Public Requirements</v>
          </cell>
          <cell r="M4661" t="str">
            <v>Blanket</v>
          </cell>
          <cell r="O4661" t="str">
            <v>open</v>
          </cell>
          <cell r="P4661">
            <v>7809</v>
          </cell>
          <cell r="Q4661" t="str">
            <v>CNM013</v>
          </cell>
          <cell r="R4661">
            <v>37964</v>
          </cell>
          <cell r="S4661" t="str">
            <v>pwrbtch</v>
          </cell>
          <cell r="U4661" t="str">
            <v>Bay State North - Dist - Public Requirements Blanket - Additions to and retirements from electric plant associated with Public requirements in Bay State North Division of Massachusetts Electric.</v>
          </cell>
          <cell r="V4661" t="str">
            <v xml:space="preserve">  </v>
          </cell>
          <cell r="W4661" t="str">
            <v>This blanket project covers proposed additions &amp; improvements to and retirements from the electric distribution system required by municipalities, civil authorities, and joint uses of utility plant during the fiscal year 2006. Mandatory work related to Pu</v>
          </cell>
          <cell r="X4661" t="str">
            <v>Div Ops-NE Electric</v>
          </cell>
          <cell r="Y4661" t="str">
            <v>75005310E</v>
          </cell>
          <cell r="Z4661" t="str">
            <v>MAE1000 - MA Electric Distribution PC</v>
          </cell>
          <cell r="AA4661" t="str">
            <v>NONE</v>
          </cell>
          <cell r="AB4661" t="str">
            <v xml:space="preserve">COMPANY 5310 LEVEL ELECT DIST </v>
          </cell>
          <cell r="AC4661" t="str">
            <v>A386 C4476 X1168</v>
          </cell>
          <cell r="AE4661">
            <v>14</v>
          </cell>
          <cell r="AF4661" t="str">
            <v>14</v>
          </cell>
          <cell r="AG4661">
            <v>41368</v>
          </cell>
          <cell r="AH4661">
            <v>1633940</v>
          </cell>
          <cell r="AI4661" t="str">
            <v>1.10</v>
          </cell>
          <cell r="AJ4661" t="str">
            <v>1.10</v>
          </cell>
        </row>
        <row r="4662">
          <cell r="A4662" t="str">
            <v>CNM0014</v>
          </cell>
          <cell r="B4662">
            <v>5310</v>
          </cell>
          <cell r="D4662" t="str">
            <v>BS North-Dist-Damage&amp;Failure Blankt</v>
          </cell>
          <cell r="E4662" t="str">
            <v>P_Electric Distribution Line MA</v>
          </cell>
          <cell r="F4662" t="str">
            <v>USSC-13-074</v>
          </cell>
          <cell r="G4662" t="str">
            <v>49</v>
          </cell>
          <cell r="H4662" t="str">
            <v>15</v>
          </cell>
          <cell r="I4662" t="str">
            <v>KERN, WILLIAM</v>
          </cell>
          <cell r="J4662" t="str">
            <v>Damage/Failure</v>
          </cell>
          <cell r="K4662" t="str">
            <v>D_Non-REP LINE OTHER</v>
          </cell>
          <cell r="L4662" t="str">
            <v>Damage/Failure</v>
          </cell>
          <cell r="M4662" t="str">
            <v>Blanket</v>
          </cell>
          <cell r="O4662" t="str">
            <v>open</v>
          </cell>
          <cell r="P4662">
            <v>7803</v>
          </cell>
          <cell r="Q4662" t="str">
            <v>CNM014</v>
          </cell>
          <cell r="R4662">
            <v>37964</v>
          </cell>
          <cell r="S4662" t="str">
            <v>pwrbtch</v>
          </cell>
          <cell r="U4662" t="str">
            <v>Bay State North - Dist - Damage&amp;Failure Blanket - This blanket project covers proposed additions &amp; improvements to and retirements from the electric distribution system as required as a result of damage to plant caused  by vandalism,s</v>
          </cell>
          <cell r="V4662" t="str">
            <v xml:space="preserve">  </v>
          </cell>
          <cell r="W4662"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662" t="str">
            <v>Div Ops-NE Electric</v>
          </cell>
          <cell r="Y4662" t="str">
            <v>75005310E</v>
          </cell>
          <cell r="Z4662" t="str">
            <v>MAE1000 - MA Electric Distribution PC</v>
          </cell>
          <cell r="AA4662" t="str">
            <v>NONE</v>
          </cell>
          <cell r="AB4662" t="str">
            <v xml:space="preserve">COMPANY 5310 LEVEL ELECT DIST </v>
          </cell>
          <cell r="AC4662" t="str">
            <v>A1071 C13838 X1112</v>
          </cell>
          <cell r="AE4662">
            <v>16</v>
          </cell>
          <cell r="AF4662" t="str">
            <v>16</v>
          </cell>
          <cell r="AG4662">
            <v>41366</v>
          </cell>
          <cell r="AH4662">
            <v>11162370</v>
          </cell>
          <cell r="AI4662" t="str">
            <v>1.10</v>
          </cell>
          <cell r="AJ4662" t="str">
            <v>1.10</v>
          </cell>
        </row>
        <row r="4663">
          <cell r="A4663" t="str">
            <v>CNM0015</v>
          </cell>
          <cell r="B4663">
            <v>5310</v>
          </cell>
          <cell r="D4663" t="str">
            <v>BS North-Dist-Reliability Blanket</v>
          </cell>
          <cell r="E4663" t="str">
            <v>P_Electric Distribution Line MA</v>
          </cell>
          <cell r="F4663" t="str">
            <v>USSC-13-074</v>
          </cell>
          <cell r="G4663" t="str">
            <v>49</v>
          </cell>
          <cell r="H4663" t="str">
            <v>15</v>
          </cell>
          <cell r="I4663" t="str">
            <v>KERN, WILLIAM</v>
          </cell>
          <cell r="J4663" t="str">
            <v>System Capacity &amp; Performance</v>
          </cell>
          <cell r="K4663" t="str">
            <v>D_Non-REP LINE OTHER</v>
          </cell>
          <cell r="L4663" t="str">
            <v>Reliability - Dist</v>
          </cell>
          <cell r="M4663" t="str">
            <v>Blanket</v>
          </cell>
          <cell r="O4663" t="str">
            <v>open</v>
          </cell>
          <cell r="P4663">
            <v>7810</v>
          </cell>
          <cell r="Q4663" t="str">
            <v>CNM015</v>
          </cell>
          <cell r="R4663">
            <v>37964</v>
          </cell>
          <cell r="S4663" t="str">
            <v>pwrbtch</v>
          </cell>
          <cell r="U4663" t="str">
            <v>Bay State North - Dist - Reliability Blanket - Additions to and retirements from electric plant associated with Reliability occuring in Bay State North Division of Massachusetts Electric.</v>
          </cell>
          <cell r="V4663" t="str">
            <v xml:space="preserve">  </v>
          </cell>
          <cell r="W4663"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663" t="str">
            <v>Div Ops-NE Electric</v>
          </cell>
          <cell r="Y4663" t="str">
            <v>75005310E</v>
          </cell>
          <cell r="Z4663" t="str">
            <v>MAE1000 - MA Electric Distribution PC</v>
          </cell>
          <cell r="AA4663" t="str">
            <v>NONE</v>
          </cell>
          <cell r="AB4663" t="str">
            <v xml:space="preserve">COMPANY 5310 LEVEL ELECT DIST </v>
          </cell>
          <cell r="AC4663" t="str">
            <v>A168 C1519 X462</v>
          </cell>
          <cell r="AE4663">
            <v>14</v>
          </cell>
          <cell r="AF4663" t="str">
            <v>14</v>
          </cell>
          <cell r="AG4663">
            <v>41368</v>
          </cell>
          <cell r="AH4663">
            <v>1384140</v>
          </cell>
          <cell r="AI4663" t="str">
            <v>1.10</v>
          </cell>
          <cell r="AJ4663" t="str">
            <v>1.10</v>
          </cell>
        </row>
        <row r="4664">
          <cell r="A4664" t="str">
            <v>CNM0016</v>
          </cell>
          <cell r="B4664">
            <v>5310</v>
          </cell>
          <cell r="D4664" t="str">
            <v>BS North-Dist-Load Relief Blanket</v>
          </cell>
          <cell r="E4664" t="str">
            <v>P_Electric Distribution Line MA</v>
          </cell>
          <cell r="F4664" t="str">
            <v>USSC-13-074</v>
          </cell>
          <cell r="G4664" t="str">
            <v>49</v>
          </cell>
          <cell r="H4664" t="str">
            <v>15</v>
          </cell>
          <cell r="I4664" t="str">
            <v>KERN, WILLIAM</v>
          </cell>
          <cell r="J4664" t="str">
            <v>System Capacity &amp; Performance</v>
          </cell>
          <cell r="K4664" t="str">
            <v>D_Non-REP LINE OTHER</v>
          </cell>
          <cell r="L4664" t="str">
            <v>Load Relief</v>
          </cell>
          <cell r="M4664" t="str">
            <v>Blanket</v>
          </cell>
          <cell r="O4664" t="str">
            <v>open</v>
          </cell>
          <cell r="P4664">
            <v>7805</v>
          </cell>
          <cell r="Q4664" t="str">
            <v>CNM016</v>
          </cell>
          <cell r="R4664">
            <v>37964</v>
          </cell>
          <cell r="S4664" t="str">
            <v>pwrbtch</v>
          </cell>
          <cell r="U4664" t="str">
            <v>Bay State North - Dist - Load Relief Blanket - Additions to and retirements from electric plant associated with Load Relief occuring in Bay State North Division of Massachusetts Electric.</v>
          </cell>
          <cell r="V4664" t="str">
            <v xml:space="preserve">  </v>
          </cell>
          <cell r="W4664" t="str">
            <v>This blanket project covers proposed additions &amp; improvements to and retirements from the electric distribution system required to provide increased capacity resulting normal load growth during the fiscal year 2006. Each  blanket work order is not to exce</v>
          </cell>
          <cell r="X4664" t="str">
            <v>Div Ops-NE Electric</v>
          </cell>
          <cell r="Y4664" t="str">
            <v>75005310E</v>
          </cell>
          <cell r="Z4664" t="str">
            <v>MAE1000 - MA Electric Distribution PC</v>
          </cell>
          <cell r="AA4664" t="str">
            <v>NONE</v>
          </cell>
          <cell r="AB4664" t="str">
            <v xml:space="preserve">COMPANY 5310 LEVEL ELECT DIST </v>
          </cell>
          <cell r="AC4664" t="str">
            <v>A105 C870 X243</v>
          </cell>
          <cell r="AE4664">
            <v>13</v>
          </cell>
          <cell r="AF4664" t="str">
            <v>13</v>
          </cell>
          <cell r="AG4664">
            <v>41368</v>
          </cell>
          <cell r="AH4664">
            <v>587860</v>
          </cell>
          <cell r="AI4664" t="str">
            <v>1.10</v>
          </cell>
          <cell r="AJ4664" t="str">
            <v>1.10</v>
          </cell>
        </row>
        <row r="4665">
          <cell r="A4665" t="str">
            <v>CNM0017</v>
          </cell>
          <cell r="B4665">
            <v>5310</v>
          </cell>
          <cell r="D4665" t="str">
            <v>BS North-Dist-Asset Replace Blanket</v>
          </cell>
          <cell r="E4665" t="str">
            <v>P_Electric Distribution Line MA</v>
          </cell>
          <cell r="F4665" t="str">
            <v>USSC-13-074</v>
          </cell>
          <cell r="G4665" t="str">
            <v>49</v>
          </cell>
          <cell r="H4665" t="str">
            <v>15</v>
          </cell>
          <cell r="I4665" t="str">
            <v>KERN, WILLIAM</v>
          </cell>
          <cell r="J4665" t="str">
            <v>Asset Condition</v>
          </cell>
          <cell r="K4665" t="str">
            <v>D_Non-REP LINE OTHER</v>
          </cell>
          <cell r="L4665" t="str">
            <v>Asset Replacement</v>
          </cell>
          <cell r="M4665" t="str">
            <v>Blanket</v>
          </cell>
          <cell r="O4665" t="str">
            <v>open</v>
          </cell>
          <cell r="P4665">
            <v>7802</v>
          </cell>
          <cell r="Q4665" t="str">
            <v>CNM017</v>
          </cell>
          <cell r="R4665">
            <v>37964</v>
          </cell>
          <cell r="S4665" t="str">
            <v>pwrbtch</v>
          </cell>
          <cell r="U4665" t="str">
            <v>Bay State North - Dist - Asset Replacement Blanket - Additions to and retirements from electric plant associated with Asset Replacments in Baystate North Division.</v>
          </cell>
          <cell r="V4665" t="str">
            <v xml:space="preserve">  </v>
          </cell>
          <cell r="W4665" t="str">
            <v>This blanket project covers proposed additions &amp; improvements to and retirements from the electric distribution system for the replacement of AA danger poles and BB condemed poles during the fiscal year 2006. Each blanket work order is not to exceed a tot</v>
          </cell>
          <cell r="X4665" t="str">
            <v>Div Ops-NE Electric</v>
          </cell>
          <cell r="Y4665" t="str">
            <v>75005310E</v>
          </cell>
          <cell r="Z4665" t="str">
            <v>MAE1000 - MA Electric Distribution PC</v>
          </cell>
          <cell r="AA4665" t="str">
            <v>NONE</v>
          </cell>
          <cell r="AB4665" t="str">
            <v xml:space="preserve">COMPANY 5310 LEVEL ELECT DIST </v>
          </cell>
          <cell r="AC4665" t="str">
            <v>A850 C4105 X1009</v>
          </cell>
          <cell r="AE4665">
            <v>15</v>
          </cell>
          <cell r="AF4665" t="str">
            <v>15</v>
          </cell>
          <cell r="AG4665">
            <v>41366</v>
          </cell>
          <cell r="AH4665">
            <v>3635280</v>
          </cell>
          <cell r="AI4665" t="str">
            <v>1.10</v>
          </cell>
          <cell r="AJ4665" t="str">
            <v>1.10</v>
          </cell>
        </row>
        <row r="4666">
          <cell r="A4666" t="str">
            <v>CNM0020</v>
          </cell>
          <cell r="B4666">
            <v>5310</v>
          </cell>
          <cell r="D4666" t="str">
            <v>N&amp;G MA -Dist Transf Install Blnkt</v>
          </cell>
          <cell r="E4666" t="str">
            <v>P_Electric Distribution Line MA</v>
          </cell>
          <cell r="F4666" t="str">
            <v>DCIG0210B5</v>
          </cell>
          <cell r="G4666" t="str">
            <v>49</v>
          </cell>
          <cell r="H4666" t="str">
            <v>15</v>
          </cell>
          <cell r="I4666" t="str">
            <v>HUNT, DARRIN J</v>
          </cell>
          <cell r="J4666" t="str">
            <v>Statutory/Regulatory</v>
          </cell>
          <cell r="L4666" t="str">
            <v>Transformers &amp; Related Equipment</v>
          </cell>
          <cell r="M4666" t="str">
            <v>Blanket</v>
          </cell>
          <cell r="O4666" t="str">
            <v>Closed</v>
          </cell>
          <cell r="P4666">
            <v>8321</v>
          </cell>
          <cell r="Q4666" t="str">
            <v>CNM020</v>
          </cell>
          <cell r="R4666">
            <v>37964</v>
          </cell>
          <cell r="S4666" t="str">
            <v>pwrbtch</v>
          </cell>
          <cell r="U4666" t="str">
            <v>Bay State North - Dist - Transformer &amp; Capacitor Blanket - Additions to and retirements from electric plant associated with Line Transformers &amp; Capcitors for Massachusetts Electric  during fiscal year 2006.</v>
          </cell>
          <cell r="V4666" t="str">
            <v>Suspend as per Flynn, Janice email on 3/21/12. do not have DOA authorization and were not in the current year budget_x000D_
Un-suspended per email from Scott Romer &amp; Janice Flynn on 5-15-12._x000D_
re-suspended per email from Scott Romer 5-15-12.</v>
          </cell>
          <cell r="W4666"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666" t="str">
            <v>Div Ops-NE Electric</v>
          </cell>
          <cell r="Y4666" t="str">
            <v>75005310E</v>
          </cell>
          <cell r="Z4666" t="str">
            <v>MAE1000 - MA Electric Distribution PC</v>
          </cell>
          <cell r="AA4666" t="str">
            <v>NONE</v>
          </cell>
          <cell r="AB4666" t="str">
            <v xml:space="preserve">COMPANY 5310 LEVEL ELECT DIST </v>
          </cell>
          <cell r="AE4666">
            <v>9</v>
          </cell>
          <cell r="AF4666" t="str">
            <v>9</v>
          </cell>
          <cell r="AG4666">
            <v>40282</v>
          </cell>
          <cell r="AH4666">
            <v>11500</v>
          </cell>
          <cell r="AI4666">
            <v>1</v>
          </cell>
          <cell r="AJ4666">
            <v>1</v>
          </cell>
          <cell r="AK4666">
            <v>1</v>
          </cell>
          <cell r="AL4666">
            <v>0</v>
          </cell>
          <cell r="AM4666">
            <v>1</v>
          </cell>
          <cell r="AN4666">
            <v>1</v>
          </cell>
        </row>
        <row r="4667">
          <cell r="A4667" t="str">
            <v>CNM0021</v>
          </cell>
          <cell r="B4667">
            <v>5310</v>
          </cell>
          <cell r="D4667" t="str">
            <v>BS North-Dist-Telecomm Blanket</v>
          </cell>
          <cell r="E4667" t="str">
            <v>P_Electric Distribution Line MA</v>
          </cell>
          <cell r="G4667" t="str">
            <v>NONE</v>
          </cell>
          <cell r="H4667" t="str">
            <v>NONE</v>
          </cell>
          <cell r="I4667" t="str">
            <v>FABER, JEFFREY E</v>
          </cell>
          <cell r="L4667" t="str">
            <v>Telecommunications Capital - Dist</v>
          </cell>
          <cell r="M4667" t="str">
            <v>Blanket</v>
          </cell>
          <cell r="O4667" t="str">
            <v>open</v>
          </cell>
          <cell r="Q4667" t="str">
            <v>CNM021</v>
          </cell>
          <cell r="R4667">
            <v>37964</v>
          </cell>
          <cell r="S4667" t="str">
            <v>pwrbtch</v>
          </cell>
          <cell r="U4667" t="str">
            <v>Bay State North - Dist - Telecommunications Blanket</v>
          </cell>
          <cell r="V4667" t="str">
            <v xml:space="preserve">  </v>
          </cell>
          <cell r="W4667" t="str">
            <v xml:space="preserve">  </v>
          </cell>
          <cell r="X4667" t="str">
            <v>Div Ops-NE Electric</v>
          </cell>
          <cell r="Y4667" t="str">
            <v>75005310E</v>
          </cell>
          <cell r="Z4667" t="str">
            <v>MAE1000 - MA Electric Distribution PC</v>
          </cell>
          <cell r="AA4667" t="str">
            <v>NONE</v>
          </cell>
          <cell r="AB4667" t="str">
            <v xml:space="preserve">COMPANY 5310 LEVEL ELECT DIST </v>
          </cell>
          <cell r="AC4667" t="str">
            <v>A0 C0 X0</v>
          </cell>
          <cell r="AE4667">
            <v>1</v>
          </cell>
        </row>
        <row r="4668">
          <cell r="A4668" t="str">
            <v>CNM0022</v>
          </cell>
          <cell r="B4668">
            <v>5310</v>
          </cell>
          <cell r="D4668" t="str">
            <v>BS North-Dist-3rd Party Attch Blnkt</v>
          </cell>
          <cell r="E4668" t="str">
            <v>P_Electric Distribution Line MA</v>
          </cell>
          <cell r="F4668" t="str">
            <v>USSC-13-074</v>
          </cell>
          <cell r="G4668" t="str">
            <v>49</v>
          </cell>
          <cell r="H4668" t="str">
            <v>15</v>
          </cell>
          <cell r="I4668" t="str">
            <v>KERN, WILLIAM</v>
          </cell>
          <cell r="J4668" t="str">
            <v>Statutory/Regulatory</v>
          </cell>
          <cell r="K4668" t="str">
            <v>D_Non-REP LINE OTHER</v>
          </cell>
          <cell r="L4668" t="str">
            <v>3rd Party Attachments</v>
          </cell>
          <cell r="M4668" t="str">
            <v>Blanket</v>
          </cell>
          <cell r="O4668" t="str">
            <v>open</v>
          </cell>
          <cell r="P4668">
            <v>7801</v>
          </cell>
          <cell r="Q4668" t="str">
            <v>CNM022</v>
          </cell>
          <cell r="R4668">
            <v>37964</v>
          </cell>
          <cell r="S4668" t="str">
            <v>pwrbtch</v>
          </cell>
          <cell r="U4668" t="str">
            <v>Bay State North - Dist - 3rd Party Attachments Blanket</v>
          </cell>
          <cell r="V4668" t="str">
            <v xml:space="preserve">  </v>
          </cell>
          <cell r="W4668" t="str">
            <v xml:space="preserve">  </v>
          </cell>
          <cell r="X4668" t="str">
            <v>Div Ops-NE Electric</v>
          </cell>
          <cell r="Y4668" t="str">
            <v>75005310E</v>
          </cell>
          <cell r="Z4668" t="str">
            <v>MAE1000 - MA Electric Distribution PC</v>
          </cell>
          <cell r="AA4668" t="str">
            <v>NONE</v>
          </cell>
          <cell r="AB4668" t="str">
            <v xml:space="preserve">COMPANY 5310 LEVEL ELECT DIST </v>
          </cell>
          <cell r="AC4668" t="str">
            <v>A214 C445 X138</v>
          </cell>
          <cell r="AE4668">
            <v>9</v>
          </cell>
          <cell r="AF4668" t="str">
            <v>9</v>
          </cell>
          <cell r="AG4668">
            <v>41366</v>
          </cell>
          <cell r="AH4668">
            <v>227550</v>
          </cell>
          <cell r="AI4668" t="str">
            <v>1.10</v>
          </cell>
          <cell r="AJ4668" t="str">
            <v>1.10</v>
          </cell>
        </row>
        <row r="4669">
          <cell r="A4669" t="str">
            <v>CNM0023</v>
          </cell>
          <cell r="B4669">
            <v>5310</v>
          </cell>
          <cell r="D4669" t="str">
            <v>FAC BS North-Dist-Facilities Blanke</v>
          </cell>
          <cell r="E4669" t="str">
            <v>P_Electric Distribution Line MA</v>
          </cell>
          <cell r="G4669" t="str">
            <v>49</v>
          </cell>
          <cell r="H4669" t="str">
            <v>15</v>
          </cell>
          <cell r="I4669" t="str">
            <v>HUNT, DARRIN J</v>
          </cell>
          <cell r="J4669" t="str">
            <v>Non-Infrastructure</v>
          </cell>
          <cell r="L4669" t="str">
            <v>Facilities</v>
          </cell>
          <cell r="M4669" t="str">
            <v>Blanket</v>
          </cell>
          <cell r="O4669" t="str">
            <v>open</v>
          </cell>
          <cell r="P4669">
            <v>8086</v>
          </cell>
          <cell r="Q4669" t="str">
            <v>CNM023</v>
          </cell>
          <cell r="R4669">
            <v>37964</v>
          </cell>
          <cell r="S4669" t="str">
            <v>pwrbtch</v>
          </cell>
          <cell r="U4669" t="str">
            <v>Bay State North - Dist - Facilities Blanket</v>
          </cell>
          <cell r="V4669" t="str">
            <v xml:space="preserve">  </v>
          </cell>
          <cell r="W4669" t="str">
            <v xml:space="preserve">  </v>
          </cell>
          <cell r="X4669" t="str">
            <v>Div Ops-NE Electric</v>
          </cell>
          <cell r="Y4669" t="str">
            <v>75005310E</v>
          </cell>
          <cell r="Z4669" t="str">
            <v>MAE1000 - MA Electric Distribution PC</v>
          </cell>
          <cell r="AA4669" t="str">
            <v>NONE</v>
          </cell>
          <cell r="AB4669" t="str">
            <v xml:space="preserve">COMPANY 5310 LEVEL ELECT DIST </v>
          </cell>
          <cell r="AC4669" t="str">
            <v>A0 C0 X1</v>
          </cell>
          <cell r="AE4669">
            <v>1</v>
          </cell>
        </row>
        <row r="4670">
          <cell r="A4670" t="str">
            <v>CNM0025</v>
          </cell>
          <cell r="B4670">
            <v>5310</v>
          </cell>
          <cell r="D4670" t="str">
            <v>North-Dist-Subst LR/Rel Blnkt</v>
          </cell>
          <cell r="E4670" t="str">
            <v>P_Electric Distribution Sub MA</v>
          </cell>
          <cell r="F4670" t="str">
            <v>FY14 Emergent Substation Blankets</v>
          </cell>
          <cell r="G4670" t="str">
            <v>34</v>
          </cell>
          <cell r="H4670" t="str">
            <v>15</v>
          </cell>
          <cell r="I4670" t="str">
            <v>Mark Phillips</v>
          </cell>
          <cell r="J4670" t="str">
            <v>System Capacity &amp; Performance</v>
          </cell>
          <cell r="L4670" t="str">
            <v>Reliability</v>
          </cell>
          <cell r="M4670" t="str">
            <v>Blanket</v>
          </cell>
          <cell r="O4670" t="str">
            <v>open</v>
          </cell>
          <cell r="R4670">
            <v>41303.663032407407</v>
          </cell>
          <cell r="S4670" t="str">
            <v>HOLDEH</v>
          </cell>
          <cell r="U4670" t="str">
            <v>Substation Load Relief (LR) and Reliability Blanket work under $100k</v>
          </cell>
          <cell r="V4670" t="str">
            <v xml:space="preserve">  </v>
          </cell>
          <cell r="W4670" t="str">
            <v xml:space="preserve">  </v>
          </cell>
          <cell r="X4670" t="str">
            <v>Asset Owner-Dist</v>
          </cell>
          <cell r="Y4670" t="str">
            <v>44655310E</v>
          </cell>
          <cell r="Z4670" t="str">
            <v>MAE1000 - MA Electric Distribution PC</v>
          </cell>
          <cell r="AA4670" t="str">
            <v>NONE</v>
          </cell>
          <cell r="AB4670" t="str">
            <v xml:space="preserve">COMPANY 5310 LEVEL ELECT DIST </v>
          </cell>
          <cell r="AC4670" t="str">
            <v>A0 C0 X0</v>
          </cell>
          <cell r="AE4670">
            <v>1</v>
          </cell>
          <cell r="AF4670" t="str">
            <v>1</v>
          </cell>
          <cell r="AG4670">
            <v>41423</v>
          </cell>
          <cell r="AH4670">
            <v>100000</v>
          </cell>
        </row>
        <row r="4671">
          <cell r="A4671" t="str">
            <v>CNM0026</v>
          </cell>
          <cell r="B4671">
            <v>5310</v>
          </cell>
          <cell r="D4671" t="str">
            <v>North-Dist-Subst Asset Repl Blnkt</v>
          </cell>
          <cell r="E4671" t="str">
            <v>P_Electric Distribution Sub MA</v>
          </cell>
          <cell r="F4671" t="str">
            <v>FY14 Emergent Substation Blankets</v>
          </cell>
          <cell r="G4671" t="str">
            <v>34</v>
          </cell>
          <cell r="H4671" t="str">
            <v>15</v>
          </cell>
          <cell r="I4671" t="str">
            <v>Mark Phillips</v>
          </cell>
          <cell r="J4671" t="str">
            <v>Asset Condition</v>
          </cell>
          <cell r="L4671" t="str">
            <v>Asset Replacement</v>
          </cell>
          <cell r="M4671" t="str">
            <v>Blanket</v>
          </cell>
          <cell r="O4671" t="str">
            <v>open</v>
          </cell>
          <cell r="R4671">
            <v>41303.663032407407</v>
          </cell>
          <cell r="S4671" t="str">
            <v>HOLDEH</v>
          </cell>
          <cell r="U4671" t="str">
            <v>Substation Asset Replacement work under $100k</v>
          </cell>
          <cell r="V4671" t="str">
            <v xml:space="preserve">  </v>
          </cell>
          <cell r="W4671" t="str">
            <v xml:space="preserve">  </v>
          </cell>
          <cell r="X4671" t="str">
            <v>Asset Owner-Dist</v>
          </cell>
          <cell r="Y4671" t="str">
            <v>44655310E</v>
          </cell>
          <cell r="Z4671" t="str">
            <v>MAE1000 - MA Electric Distribution PC</v>
          </cell>
          <cell r="AA4671" t="str">
            <v>NONE</v>
          </cell>
          <cell r="AB4671" t="str">
            <v xml:space="preserve">COMPANY 5310 LEVEL ELECT DIST </v>
          </cell>
          <cell r="AC4671" t="str">
            <v>A4 C0 X0</v>
          </cell>
          <cell r="AE4671">
            <v>1</v>
          </cell>
          <cell r="AF4671" t="str">
            <v>1</v>
          </cell>
          <cell r="AG4671">
            <v>41424</v>
          </cell>
          <cell r="AH4671">
            <v>100000</v>
          </cell>
        </row>
        <row r="4672">
          <cell r="A4672" t="str">
            <v>CNM0070</v>
          </cell>
          <cell r="B4672">
            <v>5310</v>
          </cell>
          <cell r="D4672" t="str">
            <v>BS North-General-Genl Equip Blanket</v>
          </cell>
          <cell r="E4672" t="str">
            <v>P_Electric GenPlant Fac IT Share MA</v>
          </cell>
          <cell r="G4672" t="str">
            <v>NONE</v>
          </cell>
          <cell r="H4672" t="str">
            <v>NONE</v>
          </cell>
          <cell r="I4672" t="str">
            <v>FABER, JEFFREY E</v>
          </cell>
          <cell r="L4672" t="str">
            <v>General Equipment - Dist</v>
          </cell>
          <cell r="M4672" t="str">
            <v>Blanket</v>
          </cell>
          <cell r="O4672" t="str">
            <v>open</v>
          </cell>
          <cell r="Q4672" t="str">
            <v>CNM070</v>
          </cell>
          <cell r="R4672">
            <v>37964</v>
          </cell>
          <cell r="S4672" t="str">
            <v>pwrbtch</v>
          </cell>
          <cell r="U4672" t="str">
            <v>Bay State North - General - General Equipment Blanket</v>
          </cell>
          <cell r="V4672" t="str">
            <v xml:space="preserve">  </v>
          </cell>
          <cell r="W4672" t="str">
            <v xml:space="preserve">  </v>
          </cell>
          <cell r="X4672" t="str">
            <v>Div Ops-NE Electric</v>
          </cell>
          <cell r="Y4672" t="str">
            <v>75005310E</v>
          </cell>
          <cell r="Z4672" t="str">
            <v>MAE1000 - MA Electric Distribution PC</v>
          </cell>
          <cell r="AA4672" t="str">
            <v>NONE</v>
          </cell>
          <cell r="AB4672" t="str">
            <v xml:space="preserve">COMPANY 5310 LEVEL ELECT DIST </v>
          </cell>
          <cell r="AC4672" t="str">
            <v>A0 C2 X0</v>
          </cell>
          <cell r="AE4672">
            <v>1</v>
          </cell>
        </row>
        <row r="4673">
          <cell r="A4673" t="str">
            <v>CNM0081</v>
          </cell>
          <cell r="B4673">
            <v>5310</v>
          </cell>
          <cell r="D4673" t="str">
            <v>BS North-Tran-Gen Trans Inter Blnkt</v>
          </cell>
          <cell r="E4673" t="str">
            <v>P_Electric Transmission Line MA</v>
          </cell>
          <cell r="G4673" t="str">
            <v>NONE</v>
          </cell>
          <cell r="H4673" t="str">
            <v>NONE</v>
          </cell>
          <cell r="L4673" t="str">
            <v>Generator Trans. Interconnections</v>
          </cell>
          <cell r="M4673" t="str">
            <v>Blanket</v>
          </cell>
          <cell r="O4673" t="str">
            <v>Closed</v>
          </cell>
          <cell r="Q4673" t="str">
            <v>CNM081</v>
          </cell>
          <cell r="R4673">
            <v>37964</v>
          </cell>
          <cell r="S4673" t="str">
            <v>pwrbtch</v>
          </cell>
          <cell r="U4673" t="str">
            <v>Bay State North - Trans - Generator Trans. Interconnections Blanket</v>
          </cell>
          <cell r="V4673" t="str">
            <v xml:space="preserve">  </v>
          </cell>
          <cell r="W4673" t="str">
            <v xml:space="preserve">  </v>
          </cell>
          <cell r="X4673" t="str">
            <v>Div Ops-NE Electric</v>
          </cell>
          <cell r="Y4673" t="str">
            <v>75005310T</v>
          </cell>
          <cell r="Z4673" t="str">
            <v>FRT5000 - FR Transmission Profit Center</v>
          </cell>
          <cell r="AA4673" t="str">
            <v>NONE</v>
          </cell>
          <cell r="AB4673" t="str">
            <v xml:space="preserve">COMPANY 5310 LEVEL ELECT DIST </v>
          </cell>
          <cell r="AE4673">
            <v>1</v>
          </cell>
        </row>
        <row r="4674">
          <cell r="A4674" t="str">
            <v>CNM0082</v>
          </cell>
          <cell r="B4674">
            <v>5310</v>
          </cell>
          <cell r="D4674" t="str">
            <v>BS North-Trans-Loss Savings Blanket</v>
          </cell>
          <cell r="E4674" t="str">
            <v>P_Electric Transmission Line MA</v>
          </cell>
          <cell r="G4674" t="str">
            <v>NONE</v>
          </cell>
          <cell r="H4674" t="str">
            <v>NONE</v>
          </cell>
          <cell r="L4674" t="str">
            <v>Loss Savings</v>
          </cell>
          <cell r="M4674" t="str">
            <v>Blanket</v>
          </cell>
          <cell r="O4674" t="str">
            <v>Closed</v>
          </cell>
          <cell r="Q4674" t="str">
            <v>CNM082</v>
          </cell>
          <cell r="R4674">
            <v>37964</v>
          </cell>
          <cell r="S4674" t="str">
            <v>pwrbtch</v>
          </cell>
          <cell r="U4674" t="str">
            <v>Bay State North - Trans - Loss Savings Blanket</v>
          </cell>
          <cell r="V4674" t="str">
            <v xml:space="preserve">  </v>
          </cell>
          <cell r="W4674" t="str">
            <v xml:space="preserve">  </v>
          </cell>
          <cell r="X4674" t="str">
            <v>Div Ops-NE Electric</v>
          </cell>
          <cell r="Y4674" t="str">
            <v>75005310T</v>
          </cell>
          <cell r="Z4674" t="str">
            <v>FRT5000 - FR Transmission Profit Center</v>
          </cell>
          <cell r="AA4674" t="str">
            <v>NONE</v>
          </cell>
          <cell r="AB4674" t="str">
            <v xml:space="preserve">COMPANY 5310 LEVEL ELECT DIST </v>
          </cell>
          <cell r="AE4674">
            <v>1</v>
          </cell>
        </row>
        <row r="4675">
          <cell r="A4675" t="str">
            <v>CNM0083</v>
          </cell>
          <cell r="B4675">
            <v>5310</v>
          </cell>
          <cell r="D4675" t="str">
            <v>BS North-Trans-Transm Line Blanket</v>
          </cell>
          <cell r="E4675" t="str">
            <v>P_Electric Transmission Line MA</v>
          </cell>
          <cell r="G4675" t="str">
            <v>NONE</v>
          </cell>
          <cell r="H4675" t="str">
            <v>NONE</v>
          </cell>
          <cell r="L4675" t="str">
            <v>Transmission Line - Capital</v>
          </cell>
          <cell r="M4675" t="str">
            <v>Blanket</v>
          </cell>
          <cell r="O4675" t="str">
            <v>open</v>
          </cell>
          <cell r="Q4675" t="str">
            <v>CNM083</v>
          </cell>
          <cell r="R4675">
            <v>37964</v>
          </cell>
          <cell r="S4675" t="str">
            <v>pwrbtch</v>
          </cell>
          <cell r="U4675" t="str">
            <v>Bay State North - Trans - Transmission Line Blanket</v>
          </cell>
          <cell r="V4675" t="str">
            <v xml:space="preserve">  </v>
          </cell>
          <cell r="W4675" t="str">
            <v xml:space="preserve">  </v>
          </cell>
          <cell r="X4675" t="str">
            <v>Div Ops-NE Electric</v>
          </cell>
          <cell r="Y4675" t="str">
            <v>75005310T</v>
          </cell>
          <cell r="Z4675" t="str">
            <v>FRT5000 - FR Transmission Profit Center</v>
          </cell>
          <cell r="AA4675" t="str">
            <v>NONE</v>
          </cell>
          <cell r="AB4675" t="str">
            <v xml:space="preserve">COMPANY 5310 LEVEL ELECT DIST </v>
          </cell>
          <cell r="AC4675" t="str">
            <v>A0 C0 X0</v>
          </cell>
          <cell r="AE4675">
            <v>1</v>
          </cell>
        </row>
        <row r="4676">
          <cell r="A4676" t="str">
            <v>CNM0084</v>
          </cell>
          <cell r="B4676">
            <v>5310</v>
          </cell>
          <cell r="D4676" t="str">
            <v>BS North-Trans-Market Devel Blanket</v>
          </cell>
          <cell r="E4676" t="str">
            <v>P_Electric Transmission Line MA</v>
          </cell>
          <cell r="G4676" t="str">
            <v>NONE</v>
          </cell>
          <cell r="H4676" t="str">
            <v>NONE</v>
          </cell>
          <cell r="L4676" t="str">
            <v>Market Development</v>
          </cell>
          <cell r="M4676" t="str">
            <v>Blanket</v>
          </cell>
          <cell r="O4676" t="str">
            <v>Closed</v>
          </cell>
          <cell r="Q4676" t="str">
            <v>CNM084</v>
          </cell>
          <cell r="R4676">
            <v>37964</v>
          </cell>
          <cell r="S4676" t="str">
            <v>pwrbtch</v>
          </cell>
          <cell r="U4676" t="str">
            <v>Bay State North - Trans - Market Development Blanket</v>
          </cell>
          <cell r="V4676" t="str">
            <v xml:space="preserve">  </v>
          </cell>
          <cell r="W4676" t="str">
            <v xml:space="preserve">  </v>
          </cell>
          <cell r="X4676" t="str">
            <v>Div Ops-NE Electric</v>
          </cell>
          <cell r="Y4676" t="str">
            <v>75005310T</v>
          </cell>
          <cell r="Z4676" t="str">
            <v>FRT5000 - FR Transmission Profit Center</v>
          </cell>
          <cell r="AA4676" t="str">
            <v>NONE</v>
          </cell>
          <cell r="AB4676" t="str">
            <v xml:space="preserve">COMPANY 5310 LEVEL ELECT DIST </v>
          </cell>
          <cell r="AE4676">
            <v>1</v>
          </cell>
        </row>
        <row r="4677">
          <cell r="A4677" t="str">
            <v>CNM0085</v>
          </cell>
          <cell r="B4677">
            <v>5310</v>
          </cell>
          <cell r="D4677" t="str">
            <v>BS North-Trans-Reliability Blanket</v>
          </cell>
          <cell r="E4677" t="str">
            <v>P_Electric Transmission Line MA</v>
          </cell>
          <cell r="G4677" t="str">
            <v>NONE</v>
          </cell>
          <cell r="H4677" t="str">
            <v>NONE</v>
          </cell>
          <cell r="L4677" t="str">
            <v>Reliability - Trans</v>
          </cell>
          <cell r="M4677" t="str">
            <v>Blanket</v>
          </cell>
          <cell r="O4677" t="str">
            <v>Closed</v>
          </cell>
          <cell r="Q4677" t="str">
            <v>CNM085</v>
          </cell>
          <cell r="R4677">
            <v>37964</v>
          </cell>
          <cell r="S4677" t="str">
            <v>pwrbtch</v>
          </cell>
          <cell r="U4677" t="str">
            <v>Bay State North - Trans - Reliability Blanket</v>
          </cell>
          <cell r="V4677" t="str">
            <v xml:space="preserve">  </v>
          </cell>
          <cell r="W4677" t="str">
            <v xml:space="preserve">  </v>
          </cell>
          <cell r="X4677" t="str">
            <v>Div Ops-NE Electric</v>
          </cell>
          <cell r="Y4677" t="str">
            <v>75005310T</v>
          </cell>
          <cell r="Z4677" t="str">
            <v>FRT5000 - FR Transmission Profit Center</v>
          </cell>
          <cell r="AA4677" t="str">
            <v>NONE</v>
          </cell>
          <cell r="AB4677" t="str">
            <v xml:space="preserve">COMPANY 5310 LEVEL ELECT DIST </v>
          </cell>
          <cell r="AE4677">
            <v>1</v>
          </cell>
        </row>
        <row r="4678">
          <cell r="A4678" t="str">
            <v>CNM0088</v>
          </cell>
          <cell r="B4678">
            <v>5310</v>
          </cell>
          <cell r="D4678" t="str">
            <v>BS North-Trans-Transm Sub Blanket</v>
          </cell>
          <cell r="E4678" t="str">
            <v>P_Electric Transmission Sub MA</v>
          </cell>
          <cell r="G4678" t="str">
            <v>NONE</v>
          </cell>
          <cell r="H4678" t="str">
            <v>NONE</v>
          </cell>
          <cell r="L4678" t="str">
            <v>Substation Capital - Trans</v>
          </cell>
          <cell r="M4678" t="str">
            <v>Blanket</v>
          </cell>
          <cell r="O4678" t="str">
            <v>open</v>
          </cell>
          <cell r="Q4678" t="str">
            <v>CNM088</v>
          </cell>
          <cell r="R4678">
            <v>37964</v>
          </cell>
          <cell r="S4678" t="str">
            <v>pwrbtch</v>
          </cell>
          <cell r="U4678" t="str">
            <v>Bay State North - Trans - Transmission Substation Blanket</v>
          </cell>
          <cell r="V4678" t="str">
            <v xml:space="preserve">  </v>
          </cell>
          <cell r="W4678" t="str">
            <v xml:space="preserve">  </v>
          </cell>
          <cell r="X4678" t="str">
            <v>Div Ops-NE Electric</v>
          </cell>
          <cell r="Y4678" t="str">
            <v>75005310T</v>
          </cell>
          <cell r="Z4678" t="str">
            <v>FRT5000 - FR Transmission Profit Center</v>
          </cell>
          <cell r="AA4678" t="str">
            <v>NONE</v>
          </cell>
          <cell r="AB4678" t="str">
            <v xml:space="preserve">COMPANY 5310 LEVEL ELECT DIST </v>
          </cell>
          <cell r="AC4678" t="str">
            <v>A1 C0 X1</v>
          </cell>
          <cell r="AE4678">
            <v>1</v>
          </cell>
        </row>
        <row r="4679">
          <cell r="A4679" t="str">
            <v>CT09999</v>
          </cell>
          <cell r="B4679">
            <v>5310</v>
          </cell>
          <cell r="D4679" t="str">
            <v>Test STORMS handling of AANNNN</v>
          </cell>
          <cell r="E4679" t="str">
            <v>P_Electric Distribution Sub MA</v>
          </cell>
          <cell r="G4679" t="str">
            <v>NONE</v>
          </cell>
          <cell r="H4679" t="str">
            <v>NONE</v>
          </cell>
          <cell r="L4679" t="str">
            <v>Public Requirements</v>
          </cell>
          <cell r="O4679" t="str">
            <v>cancelled</v>
          </cell>
          <cell r="Q4679" t="str">
            <v>CT9999</v>
          </cell>
          <cell r="R4679">
            <v>40246</v>
          </cell>
          <cell r="S4679" t="str">
            <v>pwrbtch</v>
          </cell>
          <cell r="U4679" t="str">
            <v>19145 Test STORMS handling of AANNNN</v>
          </cell>
          <cell r="V4679" t="str">
            <v xml:space="preserve">  </v>
          </cell>
          <cell r="W4679" t="str">
            <v xml:space="preserve">  </v>
          </cell>
          <cell r="X4679" t="str">
            <v>Div Ops-NE Electric</v>
          </cell>
          <cell r="Y4679" t="str">
            <v>75005310E</v>
          </cell>
          <cell r="Z4679" t="str">
            <v>MAE1000 - MA Electric Distribution PC</v>
          </cell>
          <cell r="AA4679" t="str">
            <v>NONE</v>
          </cell>
          <cell r="AB4679" t="str">
            <v xml:space="preserve">COMPANY 5310 LEVEL ELECT DIST </v>
          </cell>
          <cell r="AE4679">
            <v>1</v>
          </cell>
          <cell r="AK4679">
            <v>40246</v>
          </cell>
        </row>
        <row r="4680">
          <cell r="A4680" t="str">
            <v>CZ01001</v>
          </cell>
          <cell r="B4680">
            <v>5310</v>
          </cell>
          <cell r="D4680" t="str">
            <v>Test STORMS handling of AANNNN</v>
          </cell>
          <cell r="E4680" t="str">
            <v>P_Electric Distribution Sub MA</v>
          </cell>
          <cell r="G4680" t="str">
            <v>NONE</v>
          </cell>
          <cell r="H4680" t="str">
            <v>NONE</v>
          </cell>
          <cell r="L4680" t="str">
            <v>Public Requirements</v>
          </cell>
          <cell r="O4680" t="str">
            <v>cancelled</v>
          </cell>
          <cell r="Q4680" t="str">
            <v>CZ1001</v>
          </cell>
          <cell r="R4680">
            <v>40234</v>
          </cell>
          <cell r="S4680" t="str">
            <v>pwrbtch</v>
          </cell>
          <cell r="U4680" t="str">
            <v>19145 Test STORMS handling of AANNNN</v>
          </cell>
          <cell r="V4680" t="str">
            <v xml:space="preserve">  </v>
          </cell>
          <cell r="W4680" t="str">
            <v xml:space="preserve">  </v>
          </cell>
          <cell r="X4680" t="str">
            <v>Div Ops-NE Electric</v>
          </cell>
          <cell r="Y4680" t="str">
            <v>75005310E</v>
          </cell>
          <cell r="Z4680" t="str">
            <v>MAE1000 - MA Electric Distribution PC</v>
          </cell>
          <cell r="AA4680" t="str">
            <v>NONE</v>
          </cell>
          <cell r="AB4680" t="str">
            <v xml:space="preserve">COMPANY 5310 LEVEL ELECT DIST </v>
          </cell>
          <cell r="AE4680">
            <v>1</v>
          </cell>
          <cell r="AK4680">
            <v>40246</v>
          </cell>
        </row>
        <row r="4681">
          <cell r="A4681" t="str">
            <v>CZ01002</v>
          </cell>
          <cell r="B4681">
            <v>5310</v>
          </cell>
          <cell r="D4681" t="str">
            <v>Test STORMS handling of AANNNN</v>
          </cell>
          <cell r="E4681" t="str">
            <v>P_Electric Distribution Sub MA</v>
          </cell>
          <cell r="G4681" t="str">
            <v>NONE</v>
          </cell>
          <cell r="H4681" t="str">
            <v>NONE</v>
          </cell>
          <cell r="L4681" t="str">
            <v>Public Requirements</v>
          </cell>
          <cell r="O4681" t="str">
            <v>cancelled</v>
          </cell>
          <cell r="Q4681" t="str">
            <v>CZ1002</v>
          </cell>
          <cell r="R4681">
            <v>40242</v>
          </cell>
          <cell r="S4681" t="str">
            <v>pwrbtch</v>
          </cell>
          <cell r="U4681" t="str">
            <v>19145 Test STORMS handling of AANNNN</v>
          </cell>
          <cell r="V4681" t="str">
            <v xml:space="preserve">  </v>
          </cell>
          <cell r="W4681" t="str">
            <v xml:space="preserve">  </v>
          </cell>
          <cell r="X4681" t="str">
            <v>Div Ops-NE Electric</v>
          </cell>
          <cell r="Y4681" t="str">
            <v>75005310E</v>
          </cell>
          <cell r="Z4681" t="str">
            <v>MAE1000 - MA Electric Distribution PC</v>
          </cell>
          <cell r="AA4681" t="str">
            <v>NONE</v>
          </cell>
          <cell r="AB4681" t="str">
            <v xml:space="preserve">COMPANY 5310 LEVEL ELECT DIST </v>
          </cell>
          <cell r="AE4681">
            <v>1</v>
          </cell>
          <cell r="AK4681">
            <v>40246</v>
          </cell>
        </row>
        <row r="4682">
          <cell r="A4682" t="str">
            <v>CZ01003</v>
          </cell>
          <cell r="B4682">
            <v>5310</v>
          </cell>
          <cell r="D4682" t="str">
            <v>Test STORMS handling of AANNNN</v>
          </cell>
          <cell r="E4682" t="str">
            <v>P_Electric Distribution Sub MA</v>
          </cell>
          <cell r="G4682" t="str">
            <v>NONE</v>
          </cell>
          <cell r="H4682" t="str">
            <v>NONE</v>
          </cell>
          <cell r="L4682" t="str">
            <v>Public Requirements</v>
          </cell>
          <cell r="O4682" t="str">
            <v>cancelled</v>
          </cell>
          <cell r="Q4682" t="str">
            <v>CZ1003</v>
          </cell>
          <cell r="R4682">
            <v>40245</v>
          </cell>
          <cell r="S4682" t="str">
            <v>pwrbtch</v>
          </cell>
          <cell r="U4682" t="str">
            <v>19145 Test STORMS handling of AANNNN</v>
          </cell>
          <cell r="V4682" t="str">
            <v xml:space="preserve">  </v>
          </cell>
          <cell r="W4682" t="str">
            <v xml:space="preserve">  </v>
          </cell>
          <cell r="X4682" t="str">
            <v>Div Ops-NE Electric</v>
          </cell>
          <cell r="Y4682" t="str">
            <v>75005310E</v>
          </cell>
          <cell r="Z4682" t="str">
            <v>MAE1000 - MA Electric Distribution PC</v>
          </cell>
          <cell r="AA4682" t="str">
            <v>NONE</v>
          </cell>
          <cell r="AB4682" t="str">
            <v xml:space="preserve">COMPANY 5310 LEVEL ELECT DIST </v>
          </cell>
          <cell r="AE4682">
            <v>1</v>
          </cell>
          <cell r="AK4682">
            <v>40246</v>
          </cell>
        </row>
        <row r="4683">
          <cell r="A4683" t="str">
            <v>CZZ0005</v>
          </cell>
          <cell r="B4683">
            <v>5310</v>
          </cell>
          <cell r="D4683" t="str">
            <v>RDV Work Delivery Alloc</v>
          </cell>
          <cell r="E4683" t="str">
            <v>P_Capital OH Allocations Trans MA</v>
          </cell>
          <cell r="G4683" t="str">
            <v>49</v>
          </cell>
          <cell r="H4683" t="str">
            <v>NONE</v>
          </cell>
          <cell r="I4683" t="str">
            <v>KOSAKOWSKI,VINNIE</v>
          </cell>
          <cell r="J4683" t="str">
            <v>System Capacity &amp; Performance</v>
          </cell>
          <cell r="L4683" t="str">
            <v>Corporate/Admin/General</v>
          </cell>
          <cell r="M4683" t="str">
            <v>Specific</v>
          </cell>
          <cell r="O4683" t="str">
            <v>open</v>
          </cell>
          <cell r="P4683">
            <v>11995</v>
          </cell>
          <cell r="Q4683" t="str">
            <v>CZZ005</v>
          </cell>
          <cell r="R4683">
            <v>40358</v>
          </cell>
          <cell r="S4683" t="str">
            <v>pwrbtch</v>
          </cell>
          <cell r="U4683" t="str">
            <v>RDV Work Delivery Alloc</v>
          </cell>
          <cell r="V4683" t="str">
            <v xml:space="preserve">  </v>
          </cell>
          <cell r="W4683" t="str">
            <v xml:space="preserve">  </v>
          </cell>
          <cell r="X4683" t="str">
            <v>Conversion Only</v>
          </cell>
          <cell r="Y4683" t="str">
            <v>99995310E</v>
          </cell>
          <cell r="Z4683" t="str">
            <v>MAE1000 - MA Electric Distribution PC</v>
          </cell>
          <cell r="AA4683" t="str">
            <v>NONE</v>
          </cell>
          <cell r="AB4683" t="str">
            <v xml:space="preserve">COMPANY 5310 LEVEL ELECT DIST </v>
          </cell>
          <cell r="AC4683" t="str">
            <v>A2 C0 X0</v>
          </cell>
          <cell r="AE4683">
            <v>3</v>
          </cell>
          <cell r="AF4683" t="str">
            <v>3</v>
          </cell>
          <cell r="AG4683">
            <v>40451</v>
          </cell>
          <cell r="AH4683">
            <v>-3745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 Print Vie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S p1"/>
      <sheetName val="O and M"/>
      <sheetName val="salary split"/>
      <sheetName val="OandM sal"/>
      <sheetName val="Healthcare"/>
      <sheetName val="Group Ins"/>
      <sheetName val="Actvgrphlth"/>
      <sheetName val="Pensions"/>
      <sheetName val="FAS106"/>
      <sheetName val="Attrition"/>
      <sheetName val="Intra Depr"/>
      <sheetName val="Ex 2c"/>
      <sheetName val="Mun Tax"/>
      <sheetName val="FICA"/>
      <sheetName val="FIT"/>
      <sheetName val="Def FIT"/>
      <sheetName val="unfunded"/>
      <sheetName val="Ratebase"/>
      <sheetName val="Plant"/>
      <sheetName val="Depr Res"/>
      <sheetName val="Ratebase Adj"/>
      <sheetName val="Ratebase DFIT"/>
      <sheetName val="CWC"/>
      <sheetName val="Cap Struct"/>
      <sheetName val="Alloc p1"/>
      <sheetName val="Alloc p2"/>
      <sheetName val="Alloc p3"/>
      <sheetName val="Alloc p4"/>
      <sheetName val="Alloc p5"/>
      <sheetName val="Alloc p6"/>
      <sheetName val="Alloc p7"/>
      <sheetName val="Alloc p8"/>
      <sheetName val="Plant Changes"/>
    </sheetNames>
    <sheetDataSet>
      <sheetData sheetId="0"/>
      <sheetData sheetId="1" refreshError="1">
        <row r="1">
          <cell r="R1" t="str">
            <v>Narragansett Electric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ales Factor"/>
      <sheetName val="Payroll Factor"/>
      <sheetName val="Property Factor"/>
      <sheetName val="Module4"/>
      <sheetName val="Main Info"/>
      <sheetName val="Main Tax Wksht"/>
      <sheetName val="State Questions"/>
      <sheetName val="Franchise Base"/>
      <sheetName val="AMT"/>
      <sheetName val="Apport. Results"/>
      <sheetName val="FL"/>
      <sheetName val="GA"/>
      <sheetName val="IN"/>
      <sheetName val="MN"/>
      <sheetName val="MI"/>
      <sheetName val="NC"/>
      <sheetName val="NH"/>
      <sheetName val="PA"/>
      <sheetName val="TN"/>
      <sheetName val="Grad Tax Rts"/>
      <sheetName val="Reference"/>
      <sheetName val="Module1"/>
      <sheetName val="Module2"/>
      <sheetName val="Module3"/>
    </sheetNames>
    <sheetDataSet>
      <sheetData sheetId="0"/>
      <sheetData sheetId="1">
        <row r="11">
          <cell r="B11">
            <v>1</v>
          </cell>
        </row>
      </sheetData>
      <sheetData sheetId="2"/>
      <sheetData sheetId="3"/>
      <sheetData sheetId="4" refreshError="1"/>
      <sheetData sheetId="5"/>
      <sheetData sheetId="6">
        <row r="6">
          <cell r="K6">
            <v>0</v>
          </cell>
        </row>
        <row r="7">
          <cell r="K7">
            <v>0</v>
          </cell>
        </row>
        <row r="8">
          <cell r="K8">
            <v>0</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K18">
            <v>0</v>
          </cell>
        </row>
        <row r="19">
          <cell r="K19">
            <v>0</v>
          </cell>
        </row>
        <row r="20">
          <cell r="K20">
            <v>0</v>
          </cell>
        </row>
        <row r="21">
          <cell r="K21">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3">
          <cell r="K33">
            <v>0</v>
          </cell>
        </row>
        <row r="34">
          <cell r="K34">
            <v>0</v>
          </cell>
        </row>
        <row r="35">
          <cell r="K35">
            <v>0</v>
          </cell>
        </row>
        <row r="36">
          <cell r="K36">
            <v>0</v>
          </cell>
        </row>
        <row r="37">
          <cell r="K37">
            <v>0</v>
          </cell>
        </row>
        <row r="38">
          <cell r="K38">
            <v>0</v>
          </cell>
        </row>
        <row r="39">
          <cell r="K39">
            <v>0</v>
          </cell>
        </row>
        <row r="40">
          <cell r="K40">
            <v>0</v>
          </cell>
        </row>
        <row r="41">
          <cell r="K41">
            <v>0</v>
          </cell>
        </row>
        <row r="42">
          <cell r="K42">
            <v>0</v>
          </cell>
        </row>
        <row r="43">
          <cell r="K43">
            <v>0</v>
          </cell>
        </row>
        <row r="44">
          <cell r="K44">
            <v>0</v>
          </cell>
        </row>
        <row r="45">
          <cell r="K45">
            <v>0</v>
          </cell>
        </row>
        <row r="46">
          <cell r="K46">
            <v>0</v>
          </cell>
        </row>
        <row r="47">
          <cell r="K47">
            <v>0</v>
          </cell>
        </row>
        <row r="48">
          <cell r="K48">
            <v>0</v>
          </cell>
        </row>
        <row r="49">
          <cell r="K49">
            <v>0</v>
          </cell>
        </row>
        <row r="50">
          <cell r="K50">
            <v>0</v>
          </cell>
        </row>
        <row r="51">
          <cell r="K51">
            <v>0</v>
          </cell>
        </row>
        <row r="52">
          <cell r="K52">
            <v>0</v>
          </cell>
        </row>
        <row r="53">
          <cell r="K53">
            <v>0</v>
          </cell>
        </row>
        <row r="54">
          <cell r="K54">
            <v>0</v>
          </cell>
        </row>
        <row r="55">
          <cell r="K55">
            <v>0</v>
          </cell>
        </row>
        <row r="56">
          <cell r="K56">
            <v>0</v>
          </cell>
        </row>
      </sheetData>
      <sheetData sheetId="7">
        <row r="7">
          <cell r="C7" t="str">
            <v>Susan Breaux</v>
          </cell>
          <cell r="D7" t="str">
            <v>New Orleans</v>
          </cell>
          <cell r="E7">
            <v>36943</v>
          </cell>
          <cell r="G7" t="str">
            <v>B</v>
          </cell>
          <cell r="I7" t="str">
            <v>No</v>
          </cell>
          <cell r="J7" t="str">
            <v>A</v>
          </cell>
          <cell r="O7">
            <v>0.25</v>
          </cell>
          <cell r="P7">
            <v>0.5</v>
          </cell>
          <cell r="Q7">
            <v>0.75</v>
          </cell>
          <cell r="R7">
            <v>1</v>
          </cell>
          <cell r="S7">
            <v>1</v>
          </cell>
          <cell r="T7">
            <v>1.25</v>
          </cell>
          <cell r="Y7">
            <v>6.5000000000000002E-2</v>
          </cell>
          <cell r="Z7">
            <v>0</v>
          </cell>
          <cell r="AA7" t="str">
            <v>No</v>
          </cell>
          <cell r="AC7">
            <v>1</v>
          </cell>
          <cell r="AD7">
            <v>1</v>
          </cell>
          <cell r="AE7">
            <v>1</v>
          </cell>
          <cell r="AG7" t="str">
            <v>Yes</v>
          </cell>
          <cell r="AH7" t="str">
            <v>Yes</v>
          </cell>
          <cell r="AI7" t="str">
            <v>Yes</v>
          </cell>
          <cell r="AJ7" t="str">
            <v>No</v>
          </cell>
          <cell r="AK7" t="str">
            <v>Yes</v>
          </cell>
          <cell r="AL7" t="str">
            <v>Yes</v>
          </cell>
          <cell r="AM7" t="str">
            <v>Yes</v>
          </cell>
          <cell r="AN7" t="str">
            <v>Yes</v>
          </cell>
          <cell r="AO7" t="str">
            <v>No</v>
          </cell>
          <cell r="AR7" t="str">
            <v>Yes</v>
          </cell>
          <cell r="AS7" t="str">
            <v>Yes</v>
          </cell>
          <cell r="AT7" t="str">
            <v>Yes</v>
          </cell>
          <cell r="AU7" t="str">
            <v>Yes</v>
          </cell>
          <cell r="AV7" t="str">
            <v>Yes</v>
          </cell>
          <cell r="AW7" t="str">
            <v>No</v>
          </cell>
          <cell r="AY7" t="str">
            <v>AV</v>
          </cell>
          <cell r="AZ7" t="str">
            <v>OC</v>
          </cell>
          <cell r="BA7" t="str">
            <v>AV</v>
          </cell>
          <cell r="BB7" t="str">
            <v>AV</v>
          </cell>
          <cell r="BC7" t="str">
            <v>AV</v>
          </cell>
          <cell r="BD7">
            <v>8</v>
          </cell>
          <cell r="BG7" t="str">
            <v>No</v>
          </cell>
          <cell r="BH7" t="str">
            <v>N/A</v>
          </cell>
          <cell r="BI7" t="str">
            <v>N/A</v>
          </cell>
          <cell r="BL7">
            <v>3.0800000000000003E-3</v>
          </cell>
          <cell r="BM7">
            <v>110</v>
          </cell>
          <cell r="BO7">
            <v>1</v>
          </cell>
          <cell r="BP7">
            <v>1</v>
          </cell>
          <cell r="BQ7">
            <v>1</v>
          </cell>
          <cell r="BS7" t="str">
            <v>E</v>
          </cell>
          <cell r="BU7" t="str">
            <v>Yes</v>
          </cell>
          <cell r="BV7" t="str">
            <v>Yes</v>
          </cell>
          <cell r="BW7" t="str">
            <v>Yes</v>
          </cell>
          <cell r="BX7" t="str">
            <v>No</v>
          </cell>
          <cell r="BY7" t="str">
            <v>No</v>
          </cell>
          <cell r="BZ7" t="str">
            <v>No</v>
          </cell>
          <cell r="CA7" t="str">
            <v>No</v>
          </cell>
          <cell r="CB7" t="str">
            <v>Yes</v>
          </cell>
          <cell r="CC7" t="str">
            <v>No</v>
          </cell>
          <cell r="CD7" t="str">
            <v>No</v>
          </cell>
          <cell r="CE7" t="str">
            <v>No</v>
          </cell>
          <cell r="CF7" t="str">
            <v>Yes</v>
          </cell>
          <cell r="CG7" t="str">
            <v>No</v>
          </cell>
          <cell r="CH7" t="str">
            <v>No</v>
          </cell>
        </row>
        <row r="8">
          <cell r="C8" t="str">
            <v>Kevin B. Peckham</v>
          </cell>
          <cell r="D8" t="str">
            <v>Houston</v>
          </cell>
          <cell r="E8">
            <v>36301</v>
          </cell>
          <cell r="G8" t="str">
            <v>N/A</v>
          </cell>
          <cell r="I8" t="str">
            <v>No</v>
          </cell>
          <cell r="J8" t="str">
            <v>A</v>
          </cell>
          <cell r="O8">
            <v>0.25</v>
          </cell>
          <cell r="P8">
            <v>0.5</v>
          </cell>
          <cell r="Q8">
            <v>0.75</v>
          </cell>
          <cell r="R8">
            <v>1</v>
          </cell>
          <cell r="S8">
            <v>1</v>
          </cell>
          <cell r="T8">
            <v>1.25</v>
          </cell>
          <cell r="Y8">
            <v>9.4E-2</v>
          </cell>
          <cell r="Z8">
            <v>0</v>
          </cell>
          <cell r="AA8" t="str">
            <v>No</v>
          </cell>
          <cell r="AC8">
            <v>1</v>
          </cell>
          <cell r="AD8">
            <v>1</v>
          </cell>
          <cell r="AE8">
            <v>1</v>
          </cell>
          <cell r="AG8" t="str">
            <v>Yes</v>
          </cell>
          <cell r="AH8" t="str">
            <v>Yes</v>
          </cell>
          <cell r="AI8" t="str">
            <v>Yes</v>
          </cell>
          <cell r="AJ8" t="str">
            <v>No</v>
          </cell>
          <cell r="AK8" t="str">
            <v>No</v>
          </cell>
          <cell r="AL8" t="str">
            <v>Yes</v>
          </cell>
          <cell r="AM8" t="str">
            <v>Yes</v>
          </cell>
          <cell r="AN8" t="str">
            <v>Yes</v>
          </cell>
          <cell r="AO8" t="str">
            <v>No</v>
          </cell>
          <cell r="AR8" t="str">
            <v>Yes</v>
          </cell>
          <cell r="AS8" t="str">
            <v>Yes</v>
          </cell>
          <cell r="AT8" t="str">
            <v>No</v>
          </cell>
          <cell r="AU8" t="str">
            <v>Yes</v>
          </cell>
          <cell r="AV8" t="str">
            <v>Yes</v>
          </cell>
          <cell r="AW8" t="str">
            <v>No</v>
          </cell>
          <cell r="AY8" t="str">
            <v>AV</v>
          </cell>
          <cell r="AZ8" t="str">
            <v>OC</v>
          </cell>
          <cell r="BA8" t="str">
            <v>AV</v>
          </cell>
          <cell r="BB8" t="str">
            <v>N/A</v>
          </cell>
          <cell r="BC8" t="str">
            <v>AV</v>
          </cell>
          <cell r="BD8">
            <v>8</v>
          </cell>
          <cell r="BG8" t="str">
            <v>Yes</v>
          </cell>
          <cell r="BH8" t="str">
            <v>Yes</v>
          </cell>
          <cell r="BI8">
            <v>0.18</v>
          </cell>
          <cell r="BL8" t="str">
            <v>N/A</v>
          </cell>
          <cell r="BM8" t="str">
            <v>N/A</v>
          </cell>
          <cell r="BO8">
            <v>0</v>
          </cell>
          <cell r="BP8">
            <v>0</v>
          </cell>
          <cell r="BQ8">
            <v>0</v>
          </cell>
          <cell r="BS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t="str">
            <v>N/A</v>
          </cell>
        </row>
        <row r="9">
          <cell r="C9" t="str">
            <v>Susan Breaux</v>
          </cell>
          <cell r="D9" t="str">
            <v>New Orleans</v>
          </cell>
          <cell r="E9">
            <v>36936</v>
          </cell>
          <cell r="G9" t="str">
            <v>N/A</v>
          </cell>
          <cell r="I9" t="str">
            <v>No</v>
          </cell>
          <cell r="J9" t="str">
            <v>A</v>
          </cell>
          <cell r="O9">
            <v>0.25</v>
          </cell>
          <cell r="P9">
            <v>0.5</v>
          </cell>
          <cell r="Q9">
            <v>0.75</v>
          </cell>
          <cell r="R9">
            <v>1</v>
          </cell>
          <cell r="S9">
            <v>1</v>
          </cell>
          <cell r="T9">
            <v>1.25</v>
          </cell>
          <cell r="Y9">
            <v>7.9680000000000001E-2</v>
          </cell>
          <cell r="Z9">
            <v>50</v>
          </cell>
          <cell r="AA9" t="str">
            <v>No</v>
          </cell>
          <cell r="AC9">
            <v>2</v>
          </cell>
          <cell r="AD9">
            <v>1</v>
          </cell>
          <cell r="AE9">
            <v>1</v>
          </cell>
          <cell r="AG9" t="str">
            <v>Yes</v>
          </cell>
          <cell r="AH9" t="str">
            <v>Yes</v>
          </cell>
          <cell r="AI9" t="str">
            <v>Yes</v>
          </cell>
          <cell r="AJ9" t="str">
            <v>No</v>
          </cell>
          <cell r="AK9" t="str">
            <v>Yes</v>
          </cell>
          <cell r="AL9" t="str">
            <v>Yes</v>
          </cell>
          <cell r="AM9" t="str">
            <v>Yes</v>
          </cell>
          <cell r="AN9" t="str">
            <v>Yes</v>
          </cell>
          <cell r="AO9" t="str">
            <v>No</v>
          </cell>
          <cell r="AR9" t="str">
            <v>Yes</v>
          </cell>
          <cell r="AS9" t="str">
            <v>No</v>
          </cell>
          <cell r="AT9" t="str">
            <v>No</v>
          </cell>
          <cell r="AU9" t="str">
            <v>No</v>
          </cell>
          <cell r="AV9" t="str">
            <v>No</v>
          </cell>
          <cell r="AW9" t="str">
            <v>No</v>
          </cell>
          <cell r="AY9" t="str">
            <v>AV</v>
          </cell>
          <cell r="AZ9" t="str">
            <v>OC</v>
          </cell>
          <cell r="BA9" t="str">
            <v>AV</v>
          </cell>
          <cell r="BB9" t="str">
            <v>N/A</v>
          </cell>
          <cell r="BC9" t="str">
            <v>AV</v>
          </cell>
          <cell r="BD9">
            <v>8</v>
          </cell>
          <cell r="BG9" t="str">
            <v>No</v>
          </cell>
          <cell r="BH9" t="str">
            <v>N/A</v>
          </cell>
          <cell r="BI9" t="str">
            <v>N/A</v>
          </cell>
          <cell r="BL9" t="str">
            <v>N/A</v>
          </cell>
          <cell r="BM9" t="str">
            <v>N/A</v>
          </cell>
          <cell r="BO9">
            <v>0</v>
          </cell>
          <cell r="BP9">
            <v>0</v>
          </cell>
          <cell r="BQ9">
            <v>0</v>
          </cell>
          <cell r="BS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t="str">
            <v>N/A</v>
          </cell>
        </row>
        <row r="10">
          <cell r="C10" t="str">
            <v>Kevin B. Peckham</v>
          </cell>
          <cell r="D10" t="str">
            <v>Houston</v>
          </cell>
          <cell r="E10">
            <v>36301</v>
          </cell>
          <cell r="I10" t="str">
            <v>No</v>
          </cell>
          <cell r="J10" t="str">
            <v>A</v>
          </cell>
          <cell r="O10">
            <v>0.25</v>
          </cell>
          <cell r="P10">
            <v>0.5</v>
          </cell>
          <cell r="Q10">
            <v>0.75</v>
          </cell>
          <cell r="R10">
            <v>1</v>
          </cell>
          <cell r="S10">
            <v>1</v>
          </cell>
          <cell r="T10">
            <v>1.25</v>
          </cell>
          <cell r="Y10">
            <v>6.5000000000000002E-2</v>
          </cell>
          <cell r="Z10">
            <v>0</v>
          </cell>
          <cell r="AA10" t="str">
            <v>Yes</v>
          </cell>
          <cell r="AC10">
            <v>2</v>
          </cell>
          <cell r="AD10">
            <v>1</v>
          </cell>
          <cell r="AE10">
            <v>1</v>
          </cell>
          <cell r="AG10" t="str">
            <v>Yes</v>
          </cell>
          <cell r="AH10" t="str">
            <v>Yes</v>
          </cell>
          <cell r="AI10" t="str">
            <v>Yes</v>
          </cell>
          <cell r="AJ10" t="str">
            <v>Yes</v>
          </cell>
          <cell r="AK10" t="str">
            <v>Yes</v>
          </cell>
          <cell r="AL10" t="str">
            <v>Yes</v>
          </cell>
          <cell r="AM10" t="str">
            <v>Yes</v>
          </cell>
          <cell r="AN10" t="str">
            <v>Yes</v>
          </cell>
          <cell r="AO10" t="str">
            <v>No</v>
          </cell>
          <cell r="AR10" t="str">
            <v>Yes</v>
          </cell>
          <cell r="AS10" t="str">
            <v>No</v>
          </cell>
          <cell r="AT10" t="str">
            <v>No</v>
          </cell>
          <cell r="AU10" t="str">
            <v>No</v>
          </cell>
          <cell r="AV10" t="str">
            <v>No</v>
          </cell>
          <cell r="AW10" t="str">
            <v>No</v>
          </cell>
          <cell r="AY10" t="str">
            <v>AV</v>
          </cell>
          <cell r="AZ10" t="str">
            <v>OC</v>
          </cell>
          <cell r="BA10" t="str">
            <v>AV</v>
          </cell>
          <cell r="BB10" t="str">
            <v>N/A</v>
          </cell>
          <cell r="BC10" t="str">
            <v>AV</v>
          </cell>
          <cell r="BD10">
            <v>8</v>
          </cell>
          <cell r="BG10" t="str">
            <v>No</v>
          </cell>
          <cell r="BH10" t="str">
            <v>N/A</v>
          </cell>
          <cell r="BI10" t="str">
            <v>N/A</v>
          </cell>
          <cell r="BO10">
            <v>2</v>
          </cell>
          <cell r="BP10">
            <v>1</v>
          </cell>
          <cell r="BQ10">
            <v>1</v>
          </cell>
          <cell r="BS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t="str">
            <v>N/A</v>
          </cell>
        </row>
        <row r="11">
          <cell r="C11" t="str">
            <v>Kevin B. Peckham</v>
          </cell>
          <cell r="D11" t="str">
            <v>Houston</v>
          </cell>
          <cell r="E11">
            <v>36301</v>
          </cell>
          <cell r="G11" t="str">
            <v>N/A</v>
          </cell>
          <cell r="I11" t="str">
            <v>No</v>
          </cell>
          <cell r="J11" t="str">
            <v>A</v>
          </cell>
          <cell r="O11">
            <v>0.25</v>
          </cell>
          <cell r="P11">
            <v>0.5</v>
          </cell>
          <cell r="Q11">
            <v>0.75</v>
          </cell>
          <cell r="R11">
            <v>1</v>
          </cell>
          <cell r="S11">
            <v>1</v>
          </cell>
          <cell r="T11">
            <v>1.25</v>
          </cell>
          <cell r="Y11">
            <v>8.8400000000000006E-2</v>
          </cell>
          <cell r="Z11">
            <v>800</v>
          </cell>
          <cell r="AA11" t="str">
            <v>No</v>
          </cell>
          <cell r="AC11">
            <v>2</v>
          </cell>
          <cell r="AD11">
            <v>1</v>
          </cell>
          <cell r="AE11">
            <v>1</v>
          </cell>
          <cell r="AG11" t="str">
            <v>Yes</v>
          </cell>
          <cell r="AH11" t="str">
            <v>Yes</v>
          </cell>
          <cell r="AI11" t="str">
            <v>Yes</v>
          </cell>
          <cell r="AJ11" t="str">
            <v>Yes</v>
          </cell>
          <cell r="AK11" t="str">
            <v>Yes</v>
          </cell>
          <cell r="AL11" t="str">
            <v>Yes</v>
          </cell>
          <cell r="AM11" t="str">
            <v>Yes</v>
          </cell>
          <cell r="AN11" t="str">
            <v>Yes</v>
          </cell>
          <cell r="AO11" t="str">
            <v>No</v>
          </cell>
          <cell r="AR11" t="str">
            <v>Yes</v>
          </cell>
          <cell r="AS11" t="str">
            <v>Yes</v>
          </cell>
          <cell r="AT11" t="str">
            <v>Yes</v>
          </cell>
          <cell r="AU11" t="str">
            <v>Yes</v>
          </cell>
          <cell r="AV11" t="str">
            <v>Yes</v>
          </cell>
          <cell r="AW11" t="str">
            <v>No</v>
          </cell>
          <cell r="AY11" t="str">
            <v>AV</v>
          </cell>
          <cell r="AZ11" t="str">
            <v>OC</v>
          </cell>
          <cell r="BA11" t="str">
            <v>AV</v>
          </cell>
          <cell r="BB11" t="str">
            <v>AV</v>
          </cell>
          <cell r="BC11" t="str">
            <v>AV</v>
          </cell>
          <cell r="BD11">
            <v>8</v>
          </cell>
          <cell r="BG11" t="str">
            <v>Yes</v>
          </cell>
          <cell r="BH11" t="str">
            <v>No</v>
          </cell>
          <cell r="BI11">
            <v>7.0000000000000007E-2</v>
          </cell>
          <cell r="BL11" t="str">
            <v>N/A</v>
          </cell>
          <cell r="BM11" t="str">
            <v>N/A</v>
          </cell>
          <cell r="BO11">
            <v>0</v>
          </cell>
          <cell r="BP11">
            <v>0</v>
          </cell>
          <cell r="BQ11">
            <v>0</v>
          </cell>
          <cell r="BS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t="str">
            <v>N/A</v>
          </cell>
        </row>
        <row r="12">
          <cell r="C12" t="str">
            <v>Susan Breaux</v>
          </cell>
          <cell r="D12" t="str">
            <v>New Orleans</v>
          </cell>
          <cell r="E12">
            <v>36936</v>
          </cell>
          <cell r="G12" t="str">
            <v>N/A</v>
          </cell>
          <cell r="I12" t="str">
            <v>No</v>
          </cell>
          <cell r="J12" t="str">
            <v>A</v>
          </cell>
          <cell r="O12">
            <v>0.25</v>
          </cell>
          <cell r="P12">
            <v>0.5</v>
          </cell>
          <cell r="Q12">
            <v>0.75</v>
          </cell>
          <cell r="R12">
            <v>1</v>
          </cell>
          <cell r="S12">
            <v>1</v>
          </cell>
          <cell r="T12">
            <v>1.25</v>
          </cell>
          <cell r="Y12">
            <v>4.6300000000000001E-2</v>
          </cell>
          <cell r="Z12">
            <v>0</v>
          </cell>
          <cell r="AA12" t="str">
            <v>Yes</v>
          </cell>
          <cell r="AC12">
            <v>1</v>
          </cell>
          <cell r="AD12">
            <v>1</v>
          </cell>
          <cell r="AE12">
            <v>1</v>
          </cell>
          <cell r="AG12" t="str">
            <v>Yes</v>
          </cell>
          <cell r="AH12" t="str">
            <v>Yes</v>
          </cell>
          <cell r="AI12" t="str">
            <v>Yes</v>
          </cell>
          <cell r="AJ12" t="str">
            <v>Yes</v>
          </cell>
          <cell r="AK12" t="str">
            <v>Yes</v>
          </cell>
          <cell r="AL12" t="str">
            <v>Yes</v>
          </cell>
          <cell r="AM12" t="str">
            <v>Yes</v>
          </cell>
          <cell r="AN12" t="str">
            <v>Yes</v>
          </cell>
          <cell r="AO12" t="str">
            <v>No</v>
          </cell>
          <cell r="AR12" t="str">
            <v>Yes</v>
          </cell>
          <cell r="AS12" t="str">
            <v>Yes</v>
          </cell>
          <cell r="AT12" t="str">
            <v>No</v>
          </cell>
          <cell r="AU12" t="str">
            <v>No</v>
          </cell>
          <cell r="AV12" t="str">
            <v>Yes</v>
          </cell>
          <cell r="AW12" t="str">
            <v>No</v>
          </cell>
          <cell r="AY12" t="str">
            <v>AV</v>
          </cell>
          <cell r="AZ12" t="str">
            <v>OC</v>
          </cell>
          <cell r="BA12" t="str">
            <v>AV</v>
          </cell>
          <cell r="BB12" t="str">
            <v>N/A</v>
          </cell>
          <cell r="BC12" t="str">
            <v>AV</v>
          </cell>
          <cell r="BD12">
            <v>8</v>
          </cell>
          <cell r="BG12" t="str">
            <v>No</v>
          </cell>
          <cell r="BH12" t="str">
            <v>N/A</v>
          </cell>
          <cell r="BI12" t="str">
            <v>N/A</v>
          </cell>
          <cell r="BL12" t="str">
            <v>N/A</v>
          </cell>
          <cell r="BM12" t="str">
            <v>N/A</v>
          </cell>
          <cell r="BO12">
            <v>0</v>
          </cell>
          <cell r="BP12">
            <v>0</v>
          </cell>
          <cell r="BQ12">
            <v>0</v>
          </cell>
          <cell r="BS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row>
        <row r="13">
          <cell r="C13" t="str">
            <v>Susan Breaux</v>
          </cell>
          <cell r="D13" t="str">
            <v>New Orleans</v>
          </cell>
          <cell r="E13">
            <v>36936</v>
          </cell>
          <cell r="G13" t="str">
            <v>G</v>
          </cell>
          <cell r="I13" t="str">
            <v>No</v>
          </cell>
          <cell r="J13" t="str">
            <v>A</v>
          </cell>
          <cell r="O13">
            <v>0.3</v>
          </cell>
          <cell r="P13">
            <v>0.7</v>
          </cell>
          <cell r="Q13">
            <v>0.8</v>
          </cell>
          <cell r="R13">
            <v>1</v>
          </cell>
          <cell r="S13">
            <v>1</v>
          </cell>
          <cell r="T13">
            <v>1.3</v>
          </cell>
          <cell r="Y13">
            <v>7.4999999999999997E-2</v>
          </cell>
          <cell r="Z13">
            <v>250</v>
          </cell>
          <cell r="AA13" t="str">
            <v>No</v>
          </cell>
          <cell r="AC13">
            <v>2</v>
          </cell>
          <cell r="AD13">
            <v>1</v>
          </cell>
          <cell r="AE13">
            <v>1</v>
          </cell>
          <cell r="AG13" t="str">
            <v>Yes</v>
          </cell>
          <cell r="AH13" t="str">
            <v>Yes</v>
          </cell>
          <cell r="AI13" t="str">
            <v>Yes</v>
          </cell>
          <cell r="AJ13" t="str">
            <v>No</v>
          </cell>
          <cell r="AK13" t="str">
            <v>Yes</v>
          </cell>
          <cell r="AL13" t="str">
            <v>No</v>
          </cell>
          <cell r="AM13" t="str">
            <v>Yes</v>
          </cell>
          <cell r="AN13" t="str">
            <v>No</v>
          </cell>
          <cell r="AO13" t="str">
            <v>Yes</v>
          </cell>
          <cell r="AR13" t="str">
            <v>Yes</v>
          </cell>
          <cell r="AS13" t="str">
            <v>Yes</v>
          </cell>
          <cell r="AT13" t="str">
            <v>Yes</v>
          </cell>
          <cell r="AU13" t="str">
            <v>Yes</v>
          </cell>
          <cell r="AV13" t="str">
            <v>Yes</v>
          </cell>
          <cell r="AW13" t="str">
            <v>No</v>
          </cell>
          <cell r="AY13" t="str">
            <v>AV</v>
          </cell>
          <cell r="AZ13" t="str">
            <v>NBV</v>
          </cell>
          <cell r="BA13" t="str">
            <v>AV</v>
          </cell>
          <cell r="BB13" t="str">
            <v>AV</v>
          </cell>
          <cell r="BC13" t="str">
            <v>AV</v>
          </cell>
          <cell r="BD13">
            <v>8</v>
          </cell>
          <cell r="BG13" t="str">
            <v>No</v>
          </cell>
          <cell r="BH13" t="str">
            <v>N/A</v>
          </cell>
          <cell r="BI13" t="str">
            <v>N/A</v>
          </cell>
          <cell r="BL13">
            <v>3.0999999999999999E-3</v>
          </cell>
          <cell r="BM13">
            <v>0</v>
          </cell>
          <cell r="BO13">
            <v>0</v>
          </cell>
          <cell r="BP13">
            <v>0</v>
          </cell>
          <cell r="BQ13">
            <v>1</v>
          </cell>
          <cell r="BS13" t="str">
            <v>B</v>
          </cell>
          <cell r="BU13" t="str">
            <v>Yes</v>
          </cell>
          <cell r="BV13" t="str">
            <v>Yes</v>
          </cell>
          <cell r="BW13" t="str">
            <v>Yes</v>
          </cell>
          <cell r="BX13" t="str">
            <v>Yes</v>
          </cell>
          <cell r="BY13" t="str">
            <v>Yes</v>
          </cell>
          <cell r="BZ13" t="str">
            <v>No</v>
          </cell>
          <cell r="CA13" t="str">
            <v>No</v>
          </cell>
          <cell r="CB13" t="str">
            <v>No</v>
          </cell>
          <cell r="CC13" t="str">
            <v>No</v>
          </cell>
          <cell r="CD13" t="str">
            <v>No</v>
          </cell>
          <cell r="CE13" t="str">
            <v>No</v>
          </cell>
          <cell r="CF13" t="str">
            <v>No</v>
          </cell>
          <cell r="CG13" t="str">
            <v>No</v>
          </cell>
          <cell r="CH13" t="str">
            <v>No</v>
          </cell>
        </row>
        <row r="14">
          <cell r="C14" t="str">
            <v>Kevin B. Peckham</v>
          </cell>
          <cell r="D14" t="str">
            <v>Houston</v>
          </cell>
          <cell r="E14">
            <v>36301</v>
          </cell>
          <cell r="G14" t="str">
            <v>N/A</v>
          </cell>
          <cell r="I14" t="str">
            <v>No</v>
          </cell>
          <cell r="J14" t="str">
            <v>B</v>
          </cell>
          <cell r="O14">
            <v>0.5</v>
          </cell>
          <cell r="P14">
            <v>0.7</v>
          </cell>
          <cell r="Q14">
            <v>0.9</v>
          </cell>
          <cell r="R14">
            <v>1</v>
          </cell>
          <cell r="S14">
            <v>1</v>
          </cell>
          <cell r="T14">
            <v>1.5</v>
          </cell>
          <cell r="Y14">
            <v>8.6999999999999994E-2</v>
          </cell>
          <cell r="Z14">
            <v>0</v>
          </cell>
          <cell r="AA14" t="str">
            <v>No</v>
          </cell>
          <cell r="AC14">
            <v>1</v>
          </cell>
          <cell r="AD14">
            <v>1</v>
          </cell>
          <cell r="AE14">
            <v>1</v>
          </cell>
          <cell r="AG14" t="str">
            <v>Yes</v>
          </cell>
          <cell r="AH14" t="str">
            <v>Yes</v>
          </cell>
          <cell r="AI14" t="str">
            <v>No</v>
          </cell>
          <cell r="AJ14" t="str">
            <v>Yes</v>
          </cell>
          <cell r="AK14" t="str">
            <v>No</v>
          </cell>
          <cell r="AL14" t="str">
            <v>Yes</v>
          </cell>
          <cell r="AM14" t="str">
            <v>No</v>
          </cell>
          <cell r="AN14" t="str">
            <v>No</v>
          </cell>
          <cell r="AO14" t="str">
            <v>Yes</v>
          </cell>
          <cell r="AR14" t="str">
            <v>Yes</v>
          </cell>
          <cell r="AS14" t="str">
            <v>No</v>
          </cell>
          <cell r="AT14" t="str">
            <v>Yes</v>
          </cell>
          <cell r="AU14" t="str">
            <v>Yes</v>
          </cell>
          <cell r="AV14" t="str">
            <v>Yes</v>
          </cell>
          <cell r="AW14" t="str">
            <v>No</v>
          </cell>
          <cell r="AY14" t="str">
            <v>AV</v>
          </cell>
          <cell r="AZ14" t="str">
            <v>OC</v>
          </cell>
          <cell r="BA14" t="str">
            <v>AV</v>
          </cell>
          <cell r="BB14" t="str">
            <v>N/A</v>
          </cell>
          <cell r="BC14" t="str">
            <v>AV</v>
          </cell>
          <cell r="BD14">
            <v>8</v>
          </cell>
          <cell r="BG14" t="str">
            <v>No</v>
          </cell>
          <cell r="BH14" t="str">
            <v>N/A</v>
          </cell>
          <cell r="BI14" t="str">
            <v>N/A</v>
          </cell>
          <cell r="BL14" t="str">
            <v>N/A</v>
          </cell>
          <cell r="BM14" t="str">
            <v>N/A</v>
          </cell>
          <cell r="BO14">
            <v>0</v>
          </cell>
          <cell r="BP14">
            <v>0</v>
          </cell>
          <cell r="BQ14">
            <v>0</v>
          </cell>
          <cell r="BS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t="str">
            <v>N/A</v>
          </cell>
        </row>
        <row r="15">
          <cell r="C15" t="str">
            <v>Kevin B. Peckham</v>
          </cell>
          <cell r="D15" t="str">
            <v>Houston</v>
          </cell>
          <cell r="E15">
            <v>36301</v>
          </cell>
          <cell r="G15" t="str">
            <v>N/A</v>
          </cell>
          <cell r="I15" t="str">
            <v>No</v>
          </cell>
          <cell r="J15" t="str">
            <v>B</v>
          </cell>
          <cell r="O15">
            <v>0.25</v>
          </cell>
          <cell r="P15">
            <v>0.5</v>
          </cell>
          <cell r="Q15">
            <v>0.75</v>
          </cell>
          <cell r="R15">
            <v>1</v>
          </cell>
          <cell r="S15">
            <v>1</v>
          </cell>
          <cell r="T15">
            <v>1.25</v>
          </cell>
          <cell r="Y15">
            <v>9.9750000000000005E-2</v>
          </cell>
          <cell r="Z15">
            <v>100</v>
          </cell>
          <cell r="AA15" t="str">
            <v>No</v>
          </cell>
          <cell r="AC15">
            <v>1</v>
          </cell>
          <cell r="AD15">
            <v>1</v>
          </cell>
          <cell r="AE15">
            <v>1</v>
          </cell>
          <cell r="AG15" t="str">
            <v>Yes</v>
          </cell>
          <cell r="AH15" t="str">
            <v>Yes</v>
          </cell>
          <cell r="AI15" t="str">
            <v>Yes</v>
          </cell>
          <cell r="AJ15" t="str">
            <v>Yes</v>
          </cell>
          <cell r="AK15" t="str">
            <v>Yes</v>
          </cell>
          <cell r="AL15" t="str">
            <v>Yes</v>
          </cell>
          <cell r="AM15" t="str">
            <v>Yes</v>
          </cell>
          <cell r="AN15" t="str">
            <v>Yes</v>
          </cell>
          <cell r="AO15" t="str">
            <v>No</v>
          </cell>
          <cell r="AR15" t="str">
            <v>Yes</v>
          </cell>
          <cell r="AS15" t="str">
            <v>Yes</v>
          </cell>
          <cell r="AT15" t="str">
            <v>Yes</v>
          </cell>
          <cell r="AU15" t="str">
            <v>No</v>
          </cell>
          <cell r="AV15" t="str">
            <v>Yes</v>
          </cell>
          <cell r="AW15" t="str">
            <v>No</v>
          </cell>
          <cell r="AY15" t="str">
            <v>AV</v>
          </cell>
          <cell r="AZ15" t="str">
            <v>OC</v>
          </cell>
          <cell r="BA15" t="str">
            <v>AV</v>
          </cell>
          <cell r="BB15" t="str">
            <v>N/A</v>
          </cell>
          <cell r="BC15" t="str">
            <v>AV</v>
          </cell>
          <cell r="BD15">
            <v>8</v>
          </cell>
          <cell r="BG15" t="str">
            <v>No</v>
          </cell>
          <cell r="BH15" t="str">
            <v>N/A</v>
          </cell>
          <cell r="BI15" t="str">
            <v>N/A</v>
          </cell>
          <cell r="BL15" t="str">
            <v>N/A</v>
          </cell>
          <cell r="BM15" t="str">
            <v>N/A</v>
          </cell>
          <cell r="BO15">
            <v>0</v>
          </cell>
          <cell r="BP15">
            <v>0</v>
          </cell>
          <cell r="BQ15">
            <v>0</v>
          </cell>
          <cell r="BS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t="str">
            <v>N/A</v>
          </cell>
        </row>
        <row r="16">
          <cell r="C16" t="str">
            <v>Kevin B. Peckham</v>
          </cell>
          <cell r="D16" t="str">
            <v>Houston</v>
          </cell>
          <cell r="E16">
            <v>36301</v>
          </cell>
          <cell r="G16" t="str">
            <v>N/A</v>
          </cell>
          <cell r="I16" t="str">
            <v>No</v>
          </cell>
          <cell r="J16" t="str">
            <v>A</v>
          </cell>
          <cell r="O16">
            <v>0.25</v>
          </cell>
          <cell r="P16">
            <v>0.5</v>
          </cell>
          <cell r="Q16">
            <v>0.75</v>
          </cell>
          <cell r="R16">
            <v>1</v>
          </cell>
          <cell r="S16">
            <v>1</v>
          </cell>
          <cell r="T16">
            <v>1.25</v>
          </cell>
          <cell r="Y16">
            <v>5.5E-2</v>
          </cell>
          <cell r="Z16">
            <v>0</v>
          </cell>
          <cell r="AA16" t="str">
            <v>No</v>
          </cell>
          <cell r="AC16">
            <v>2</v>
          </cell>
          <cell r="AD16">
            <v>1</v>
          </cell>
          <cell r="AE16">
            <v>1</v>
          </cell>
          <cell r="AG16" t="str">
            <v>Yes</v>
          </cell>
          <cell r="AH16" t="str">
            <v>Yes</v>
          </cell>
          <cell r="AI16" t="str">
            <v>Yes</v>
          </cell>
          <cell r="AJ16" t="str">
            <v>Yes</v>
          </cell>
          <cell r="AK16" t="str">
            <v>No</v>
          </cell>
          <cell r="AL16" t="str">
            <v>Yes</v>
          </cell>
          <cell r="AM16" t="str">
            <v>Yes</v>
          </cell>
          <cell r="AN16" t="str">
            <v>Yes</v>
          </cell>
          <cell r="AO16" t="str">
            <v>No</v>
          </cell>
          <cell r="AR16" t="str">
            <v>Yes</v>
          </cell>
          <cell r="AS16" t="str">
            <v>Yes</v>
          </cell>
          <cell r="AT16" t="str">
            <v>Yes</v>
          </cell>
          <cell r="AU16" t="str">
            <v>Yes</v>
          </cell>
          <cell r="AV16" t="str">
            <v>Yes</v>
          </cell>
          <cell r="AW16" t="str">
            <v>No</v>
          </cell>
          <cell r="AY16" t="str">
            <v>AV</v>
          </cell>
          <cell r="AZ16" t="str">
            <v>OC</v>
          </cell>
          <cell r="BA16" t="str">
            <v>AV</v>
          </cell>
          <cell r="BB16" t="str">
            <v>N/A</v>
          </cell>
          <cell r="BC16" t="str">
            <v>AV</v>
          </cell>
          <cell r="BD16">
            <v>8</v>
          </cell>
          <cell r="BG16" t="str">
            <v>Yes</v>
          </cell>
          <cell r="BH16" t="str">
            <v>No</v>
          </cell>
          <cell r="BI16">
            <v>3.3000000000000002E-2</v>
          </cell>
          <cell r="BL16" t="str">
            <v>N/A</v>
          </cell>
          <cell r="BM16" t="str">
            <v>N/A</v>
          </cell>
          <cell r="BO16">
            <v>0</v>
          </cell>
          <cell r="BP16">
            <v>0</v>
          </cell>
          <cell r="BQ16">
            <v>0</v>
          </cell>
          <cell r="BS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t="str">
            <v>N/A</v>
          </cell>
        </row>
        <row r="17">
          <cell r="C17" t="str">
            <v>Susan Breaux</v>
          </cell>
          <cell r="D17" t="str">
            <v>New Orleans</v>
          </cell>
          <cell r="E17">
            <v>36580</v>
          </cell>
          <cell r="G17" t="str">
            <v>B</v>
          </cell>
          <cell r="I17" t="str">
            <v>No</v>
          </cell>
          <cell r="J17" t="str">
            <v>A</v>
          </cell>
          <cell r="O17">
            <v>0.25</v>
          </cell>
          <cell r="P17">
            <v>0.5</v>
          </cell>
          <cell r="Q17">
            <v>0.75</v>
          </cell>
          <cell r="R17">
            <v>1</v>
          </cell>
          <cell r="S17">
            <v>1</v>
          </cell>
          <cell r="T17">
            <v>1.25</v>
          </cell>
          <cell r="Y17">
            <v>0.06</v>
          </cell>
          <cell r="Z17">
            <v>0</v>
          </cell>
          <cell r="AA17" t="str">
            <v>No</v>
          </cell>
          <cell r="AC17">
            <v>2</v>
          </cell>
          <cell r="AD17">
            <v>1</v>
          </cell>
          <cell r="AE17">
            <v>1</v>
          </cell>
          <cell r="AG17" t="str">
            <v>Yes</v>
          </cell>
          <cell r="AH17" t="str">
            <v>Yes</v>
          </cell>
          <cell r="AI17" t="str">
            <v>Yes</v>
          </cell>
          <cell r="AJ17" t="str">
            <v>No</v>
          </cell>
          <cell r="AK17" t="str">
            <v>No</v>
          </cell>
          <cell r="AL17" t="str">
            <v>No</v>
          </cell>
          <cell r="AM17" t="str">
            <v>Yes</v>
          </cell>
          <cell r="AN17" t="str">
            <v>No</v>
          </cell>
          <cell r="AO17" t="str">
            <v>No</v>
          </cell>
          <cell r="AR17" t="str">
            <v>Yes</v>
          </cell>
          <cell r="AS17" t="str">
            <v>Yes</v>
          </cell>
          <cell r="AT17" t="str">
            <v>Yes</v>
          </cell>
          <cell r="AU17" t="str">
            <v>Yes</v>
          </cell>
          <cell r="AV17" t="str">
            <v>Yes</v>
          </cell>
          <cell r="AW17" t="str">
            <v>No</v>
          </cell>
          <cell r="AY17" t="str">
            <v>AV</v>
          </cell>
          <cell r="AZ17" t="str">
            <v>OC</v>
          </cell>
          <cell r="BA17" t="str">
            <v>AV</v>
          </cell>
          <cell r="BB17" t="str">
            <v>N/A</v>
          </cell>
          <cell r="BC17" t="str">
            <v>AV</v>
          </cell>
          <cell r="BD17">
            <v>8</v>
          </cell>
          <cell r="BG17" t="str">
            <v>No</v>
          </cell>
          <cell r="BH17" t="str">
            <v>N/A</v>
          </cell>
          <cell r="BI17" t="str">
            <v>N/A</v>
          </cell>
          <cell r="BO17">
            <v>1</v>
          </cell>
          <cell r="BP17">
            <v>0</v>
          </cell>
          <cell r="BQ17">
            <v>1</v>
          </cell>
          <cell r="BS17" t="str">
            <v>E</v>
          </cell>
          <cell r="BU17" t="str">
            <v>Yes</v>
          </cell>
          <cell r="BV17" t="str">
            <v>Yes</v>
          </cell>
          <cell r="BW17" t="str">
            <v>Yes</v>
          </cell>
          <cell r="BX17" t="str">
            <v>No</v>
          </cell>
          <cell r="BY17" t="str">
            <v>No</v>
          </cell>
          <cell r="BZ17" t="str">
            <v>No</v>
          </cell>
          <cell r="CA17" t="str">
            <v>No</v>
          </cell>
          <cell r="CB17" t="str">
            <v>No</v>
          </cell>
          <cell r="CC17" t="str">
            <v>No</v>
          </cell>
          <cell r="CD17" t="str">
            <v>No</v>
          </cell>
          <cell r="CE17" t="str">
            <v>No</v>
          </cell>
          <cell r="CF17" t="str">
            <v>No</v>
          </cell>
          <cell r="CG17" t="str">
            <v>No</v>
          </cell>
          <cell r="CH17" t="str">
            <v>No</v>
          </cell>
        </row>
        <row r="18">
          <cell r="C18" t="str">
            <v>Kevin B. Peckham</v>
          </cell>
          <cell r="D18" t="str">
            <v>Houston</v>
          </cell>
          <cell r="E18">
            <v>36301</v>
          </cell>
          <cell r="G18" t="str">
            <v>N/A</v>
          </cell>
          <cell r="I18" t="str">
            <v>No</v>
          </cell>
          <cell r="J18" t="str">
            <v>A</v>
          </cell>
          <cell r="O18">
            <v>0.25</v>
          </cell>
          <cell r="P18">
            <v>0.5</v>
          </cell>
          <cell r="Q18">
            <v>0.75</v>
          </cell>
          <cell r="R18">
            <v>1</v>
          </cell>
          <cell r="S18">
            <v>1</v>
          </cell>
          <cell r="T18">
            <v>1.25</v>
          </cell>
          <cell r="Y18">
            <v>6.4000000000000001E-2</v>
          </cell>
          <cell r="Z18">
            <v>0</v>
          </cell>
          <cell r="AA18" t="str">
            <v>Yes</v>
          </cell>
          <cell r="AC18">
            <v>1</v>
          </cell>
          <cell r="AD18">
            <v>1</v>
          </cell>
          <cell r="AE18">
            <v>1</v>
          </cell>
          <cell r="AG18" t="str">
            <v>Yes</v>
          </cell>
          <cell r="AH18" t="str">
            <v>Yes</v>
          </cell>
          <cell r="AI18" t="str">
            <v>Yes</v>
          </cell>
          <cell r="AJ18" t="str">
            <v>Yes</v>
          </cell>
          <cell r="AK18" t="str">
            <v>Yes</v>
          </cell>
          <cell r="AL18" t="str">
            <v>Yes</v>
          </cell>
          <cell r="AM18" t="str">
            <v>Yes</v>
          </cell>
          <cell r="AN18" t="str">
            <v>No</v>
          </cell>
          <cell r="AO18" t="str">
            <v>Yes</v>
          </cell>
          <cell r="AR18" t="str">
            <v>Yes</v>
          </cell>
          <cell r="AS18" t="str">
            <v>Yes</v>
          </cell>
          <cell r="AT18" t="str">
            <v>Yes</v>
          </cell>
          <cell r="AU18" t="str">
            <v>Yes</v>
          </cell>
          <cell r="AV18" t="str">
            <v>Yes</v>
          </cell>
          <cell r="AW18" t="str">
            <v>No</v>
          </cell>
          <cell r="AY18" t="str">
            <v>AV</v>
          </cell>
          <cell r="AZ18" t="str">
            <v>OC</v>
          </cell>
          <cell r="BA18" t="str">
            <v>AV</v>
          </cell>
          <cell r="BB18" t="str">
            <v>N/A</v>
          </cell>
          <cell r="BC18" t="str">
            <v>AV</v>
          </cell>
          <cell r="BD18">
            <v>8</v>
          </cell>
          <cell r="BG18" t="str">
            <v>No</v>
          </cell>
          <cell r="BH18" t="str">
            <v>N/A</v>
          </cell>
          <cell r="BI18" t="str">
            <v>N/A</v>
          </cell>
          <cell r="BL18" t="str">
            <v>N/A</v>
          </cell>
          <cell r="BM18" t="str">
            <v>N/A</v>
          </cell>
          <cell r="BO18">
            <v>0</v>
          </cell>
          <cell r="BP18">
            <v>0</v>
          </cell>
          <cell r="BQ18">
            <v>0</v>
          </cell>
          <cell r="BS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row>
        <row r="19">
          <cell r="C19" t="str">
            <v>Kevin B. Peckham</v>
          </cell>
          <cell r="D19" t="str">
            <v>Houston</v>
          </cell>
          <cell r="E19">
            <v>36301</v>
          </cell>
          <cell r="G19" t="str">
            <v>N/A</v>
          </cell>
          <cell r="I19" t="str">
            <v>No</v>
          </cell>
          <cell r="J19" t="str">
            <v>A</v>
          </cell>
          <cell r="O19">
            <v>0.25</v>
          </cell>
          <cell r="P19">
            <v>0.5</v>
          </cell>
          <cell r="Q19">
            <v>0.75</v>
          </cell>
          <cell r="R19">
            <v>1</v>
          </cell>
          <cell r="S19">
            <v>1</v>
          </cell>
          <cell r="T19">
            <v>1.25</v>
          </cell>
          <cell r="Y19">
            <v>0.08</v>
          </cell>
          <cell r="Z19">
            <v>30</v>
          </cell>
          <cell r="AA19" t="str">
            <v>No</v>
          </cell>
          <cell r="AC19">
            <v>2</v>
          </cell>
          <cell r="AD19">
            <v>1</v>
          </cell>
          <cell r="AE19">
            <v>1</v>
          </cell>
          <cell r="AG19" t="str">
            <v>Yes</v>
          </cell>
          <cell r="AH19" t="str">
            <v>Yes</v>
          </cell>
          <cell r="AI19" t="str">
            <v>Yes</v>
          </cell>
          <cell r="AJ19" t="str">
            <v>Yes</v>
          </cell>
          <cell r="AK19" t="str">
            <v>Yes</v>
          </cell>
          <cell r="AL19" t="str">
            <v>Yes</v>
          </cell>
          <cell r="AM19" t="str">
            <v>Yes</v>
          </cell>
          <cell r="AN19" t="str">
            <v>Yes</v>
          </cell>
          <cell r="AO19" t="str">
            <v>No</v>
          </cell>
          <cell r="AR19" t="str">
            <v>Yes</v>
          </cell>
          <cell r="AS19" t="str">
            <v>Yes</v>
          </cell>
          <cell r="AT19" t="str">
            <v>Yes</v>
          </cell>
          <cell r="AU19" t="str">
            <v>Yes</v>
          </cell>
          <cell r="AV19" t="str">
            <v>Yes</v>
          </cell>
          <cell r="AW19" t="str">
            <v>No</v>
          </cell>
          <cell r="AY19" t="str">
            <v>AV</v>
          </cell>
          <cell r="AZ19" t="str">
            <v>OC</v>
          </cell>
          <cell r="BA19" t="str">
            <v>AV</v>
          </cell>
          <cell r="BB19" t="str">
            <v>N/A</v>
          </cell>
          <cell r="BC19" t="str">
            <v>AV</v>
          </cell>
          <cell r="BD19">
            <v>8</v>
          </cell>
          <cell r="BG19" t="str">
            <v>No</v>
          </cell>
          <cell r="BH19" t="str">
            <v>N/A</v>
          </cell>
          <cell r="BI19" t="str">
            <v>N/A</v>
          </cell>
          <cell r="BL19" t="str">
            <v>N/A</v>
          </cell>
          <cell r="BM19" t="str">
            <v>N/A</v>
          </cell>
          <cell r="BO19">
            <v>0</v>
          </cell>
          <cell r="BP19">
            <v>0</v>
          </cell>
          <cell r="BQ19">
            <v>0</v>
          </cell>
          <cell r="BS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t="str">
            <v>N/A</v>
          </cell>
        </row>
        <row r="20">
          <cell r="C20" t="str">
            <v>Susan Breaux</v>
          </cell>
          <cell r="D20" t="str">
            <v>New Orleans</v>
          </cell>
          <cell r="E20">
            <v>36936</v>
          </cell>
          <cell r="G20" t="str">
            <v>N/A</v>
          </cell>
          <cell r="I20" t="str">
            <v>No</v>
          </cell>
          <cell r="J20" t="str">
            <v>A</v>
          </cell>
          <cell r="O20">
            <v>0.25</v>
          </cell>
          <cell r="P20">
            <v>0.5</v>
          </cell>
          <cell r="Q20">
            <v>0.75</v>
          </cell>
          <cell r="R20">
            <v>1</v>
          </cell>
          <cell r="S20">
            <v>1</v>
          </cell>
          <cell r="T20">
            <v>1.25</v>
          </cell>
          <cell r="Y20">
            <v>7.3000000000000009E-2</v>
          </cell>
          <cell r="Z20">
            <v>0</v>
          </cell>
          <cell r="AA20" t="str">
            <v>Yes</v>
          </cell>
          <cell r="AC20">
            <v>1</v>
          </cell>
          <cell r="AD20">
            <v>0</v>
          </cell>
          <cell r="AE20">
            <v>0</v>
          </cell>
          <cell r="AG20" t="str">
            <v>Yes</v>
          </cell>
          <cell r="AH20" t="str">
            <v>Yes</v>
          </cell>
          <cell r="AI20" t="str">
            <v>Yes</v>
          </cell>
          <cell r="AJ20" t="str">
            <v>Yes</v>
          </cell>
          <cell r="AK20" t="str">
            <v>Yes</v>
          </cell>
          <cell r="AL20" t="str">
            <v>Yes</v>
          </cell>
          <cell r="AM20" t="str">
            <v>Yes</v>
          </cell>
          <cell r="AN20" t="str">
            <v>No</v>
          </cell>
          <cell r="AO20" t="str">
            <v>No</v>
          </cell>
          <cell r="AR20" t="str">
            <v>Yes</v>
          </cell>
          <cell r="AS20" t="str">
            <v>Yes</v>
          </cell>
          <cell r="AT20" t="str">
            <v>Yes</v>
          </cell>
          <cell r="AU20" t="str">
            <v>Yes</v>
          </cell>
          <cell r="AV20" t="str">
            <v>Yes</v>
          </cell>
          <cell r="AW20" t="str">
            <v>No</v>
          </cell>
          <cell r="AY20" t="str">
            <v>AV</v>
          </cell>
          <cell r="AZ20" t="str">
            <v>OC</v>
          </cell>
          <cell r="BA20" t="str">
            <v>AV</v>
          </cell>
          <cell r="BB20" t="str">
            <v>N/A</v>
          </cell>
          <cell r="BC20" t="str">
            <v>AV</v>
          </cell>
          <cell r="BD20">
            <v>8</v>
          </cell>
          <cell r="BG20" t="str">
            <v>No</v>
          </cell>
          <cell r="BH20" t="str">
            <v>N/A</v>
          </cell>
          <cell r="BI20" t="str">
            <v>N/A</v>
          </cell>
          <cell r="BL20" t="str">
            <v>N/A</v>
          </cell>
          <cell r="BM20" t="str">
            <v>N/A</v>
          </cell>
          <cell r="BO20">
            <v>0</v>
          </cell>
          <cell r="BP20">
            <v>0</v>
          </cell>
          <cell r="BQ20">
            <v>0</v>
          </cell>
          <cell r="BS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t="str">
            <v>N/A</v>
          </cell>
        </row>
        <row r="21">
          <cell r="C21" t="str">
            <v>Kevin B. Peckham</v>
          </cell>
          <cell r="D21" t="str">
            <v>Houston</v>
          </cell>
          <cell r="E21">
            <v>36301</v>
          </cell>
          <cell r="G21" t="str">
            <v>N/A</v>
          </cell>
          <cell r="I21" t="str">
            <v>No</v>
          </cell>
          <cell r="J21" t="str">
            <v>A</v>
          </cell>
          <cell r="O21">
            <v>0.25</v>
          </cell>
          <cell r="P21">
            <v>0.5</v>
          </cell>
          <cell r="Q21">
            <v>0.75</v>
          </cell>
          <cell r="R21">
            <v>1</v>
          </cell>
          <cell r="S21">
            <v>1</v>
          </cell>
          <cell r="T21">
            <v>1.25</v>
          </cell>
          <cell r="Y21">
            <v>3.4000000000000002E-2</v>
          </cell>
          <cell r="Z21">
            <v>0</v>
          </cell>
          <cell r="AA21" t="str">
            <v>No</v>
          </cell>
          <cell r="AC21">
            <v>2</v>
          </cell>
          <cell r="AD21">
            <v>1</v>
          </cell>
          <cell r="AE21">
            <v>1</v>
          </cell>
          <cell r="AG21" t="str">
            <v>Yes</v>
          </cell>
          <cell r="AH21" t="str">
            <v>Yes</v>
          </cell>
          <cell r="AI21" t="str">
            <v>Yes</v>
          </cell>
          <cell r="AJ21" t="str">
            <v>Yes</v>
          </cell>
          <cell r="AK21" t="str">
            <v>Yes</v>
          </cell>
          <cell r="AL21" t="str">
            <v>Yes</v>
          </cell>
          <cell r="AM21" t="str">
            <v>Yes</v>
          </cell>
          <cell r="AN21" t="str">
            <v>Yes</v>
          </cell>
          <cell r="AO21" t="str">
            <v>No</v>
          </cell>
          <cell r="AR21" t="str">
            <v>Yes</v>
          </cell>
          <cell r="AS21" t="str">
            <v>Yes</v>
          </cell>
          <cell r="AT21" t="str">
            <v>Yes</v>
          </cell>
          <cell r="AU21" t="str">
            <v>Yes</v>
          </cell>
          <cell r="AV21" t="str">
            <v>Yes</v>
          </cell>
          <cell r="AW21" t="str">
            <v>No</v>
          </cell>
          <cell r="AY21" t="str">
            <v>AV</v>
          </cell>
          <cell r="AZ21" t="str">
            <v>OC</v>
          </cell>
          <cell r="BA21" t="str">
            <v>AV</v>
          </cell>
          <cell r="BB21" t="str">
            <v>N/A</v>
          </cell>
          <cell r="BC21" t="str">
            <v>AV</v>
          </cell>
          <cell r="BD21">
            <v>8</v>
          </cell>
          <cell r="BG21" t="str">
            <v>No</v>
          </cell>
          <cell r="BH21" t="str">
            <v>N/A</v>
          </cell>
          <cell r="BI21" t="str">
            <v>N/A</v>
          </cell>
          <cell r="BL21" t="str">
            <v>N/A</v>
          </cell>
          <cell r="BM21" t="str">
            <v>N/A</v>
          </cell>
          <cell r="BO21">
            <v>0</v>
          </cell>
          <cell r="BP21">
            <v>0</v>
          </cell>
          <cell r="BQ21">
            <v>0</v>
          </cell>
          <cell r="BS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t="str">
            <v>N/A</v>
          </cell>
        </row>
        <row r="22">
          <cell r="C22" t="str">
            <v>Kevin B. Peckham</v>
          </cell>
          <cell r="D22" t="str">
            <v>Houston</v>
          </cell>
          <cell r="E22">
            <v>36301</v>
          </cell>
          <cell r="G22" t="str">
            <v>N/A</v>
          </cell>
          <cell r="I22" t="str">
            <v>No</v>
          </cell>
          <cell r="J22" t="str">
            <v>A</v>
          </cell>
          <cell r="O22">
            <v>0.25</v>
          </cell>
          <cell r="P22">
            <v>0.5</v>
          </cell>
          <cell r="Q22">
            <v>0.75</v>
          </cell>
          <cell r="R22">
            <v>1</v>
          </cell>
          <cell r="S22">
            <v>1</v>
          </cell>
          <cell r="T22">
            <v>1.25</v>
          </cell>
          <cell r="Y22">
            <v>0.12</v>
          </cell>
          <cell r="Z22">
            <v>0</v>
          </cell>
          <cell r="AA22" t="str">
            <v>Yes</v>
          </cell>
          <cell r="AC22">
            <v>1</v>
          </cell>
          <cell r="AD22">
            <v>0</v>
          </cell>
          <cell r="AE22">
            <v>0</v>
          </cell>
          <cell r="AG22" t="str">
            <v>Yes</v>
          </cell>
          <cell r="AH22" t="str">
            <v>Yes</v>
          </cell>
          <cell r="AI22" t="str">
            <v>Yes</v>
          </cell>
          <cell r="AJ22" t="str">
            <v>Yes</v>
          </cell>
          <cell r="AK22" t="str">
            <v>Yes</v>
          </cell>
          <cell r="AL22" t="str">
            <v>Yes</v>
          </cell>
          <cell r="AM22" t="str">
            <v>Yes</v>
          </cell>
          <cell r="AN22" t="str">
            <v>No</v>
          </cell>
          <cell r="AO22" t="str">
            <v>Yes</v>
          </cell>
          <cell r="AR22" t="str">
            <v>N/A</v>
          </cell>
          <cell r="AS22" t="str">
            <v>N/A</v>
          </cell>
          <cell r="AT22" t="str">
            <v>N/A</v>
          </cell>
          <cell r="AU22" t="str">
            <v>N/A</v>
          </cell>
          <cell r="AV22" t="str">
            <v>N/A</v>
          </cell>
          <cell r="AW22" t="str">
            <v>N/A</v>
          </cell>
          <cell r="AY22" t="str">
            <v>N/A</v>
          </cell>
          <cell r="AZ22" t="str">
            <v>N/A</v>
          </cell>
          <cell r="BA22" t="str">
            <v>N/A</v>
          </cell>
          <cell r="BB22" t="str">
            <v>N/A</v>
          </cell>
          <cell r="BC22" t="str">
            <v>N/A</v>
          </cell>
          <cell r="BD22" t="str">
            <v>N/A</v>
          </cell>
          <cell r="BG22" t="str">
            <v>Yes</v>
          </cell>
          <cell r="BH22" t="str">
            <v>Yes</v>
          </cell>
          <cell r="BI22">
            <v>7.1999999999999995E-2</v>
          </cell>
          <cell r="BL22" t="str">
            <v>N/A</v>
          </cell>
          <cell r="BM22" t="str">
            <v>N/A</v>
          </cell>
          <cell r="BO22">
            <v>0</v>
          </cell>
          <cell r="BP22">
            <v>0</v>
          </cell>
          <cell r="BQ22">
            <v>0</v>
          </cell>
          <cell r="BS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t="str">
            <v>N/A</v>
          </cell>
        </row>
        <row r="23">
          <cell r="C23" t="str">
            <v>Kevin B. Peckham</v>
          </cell>
          <cell r="D23" t="str">
            <v>Houston</v>
          </cell>
          <cell r="E23">
            <v>36301</v>
          </cell>
          <cell r="G23" t="str">
            <v>N/A</v>
          </cell>
          <cell r="I23" t="str">
            <v>No</v>
          </cell>
          <cell r="J23" t="str">
            <v>A</v>
          </cell>
          <cell r="O23">
            <v>0.25</v>
          </cell>
          <cell r="P23">
            <v>0.5</v>
          </cell>
          <cell r="Q23">
            <v>0.75</v>
          </cell>
          <cell r="R23">
            <v>1</v>
          </cell>
          <cell r="S23">
            <v>1</v>
          </cell>
          <cell r="T23">
            <v>1.25</v>
          </cell>
          <cell r="Y23">
            <v>7.350000000000001E-2</v>
          </cell>
          <cell r="Z23">
            <v>0</v>
          </cell>
          <cell r="AA23" t="str">
            <v>No</v>
          </cell>
          <cell r="AC23">
            <v>1</v>
          </cell>
          <cell r="AD23">
            <v>1</v>
          </cell>
          <cell r="AE23">
            <v>1</v>
          </cell>
          <cell r="AG23" t="str">
            <v>Yes</v>
          </cell>
          <cell r="AH23" t="str">
            <v>Yes</v>
          </cell>
          <cell r="AI23" t="str">
            <v>Yes</v>
          </cell>
          <cell r="AJ23" t="str">
            <v>Yes</v>
          </cell>
          <cell r="AK23" t="str">
            <v>Yes</v>
          </cell>
          <cell r="AL23" t="str">
            <v>Yes</v>
          </cell>
          <cell r="AM23" t="str">
            <v>Yes</v>
          </cell>
          <cell r="AN23" t="str">
            <v>Yes</v>
          </cell>
          <cell r="AO23" t="str">
            <v>No</v>
          </cell>
          <cell r="AR23" t="str">
            <v>Yes</v>
          </cell>
          <cell r="AS23" t="str">
            <v>Yes</v>
          </cell>
          <cell r="AT23" t="str">
            <v>Yes</v>
          </cell>
          <cell r="AU23" t="str">
            <v>Yes</v>
          </cell>
          <cell r="AV23" t="str">
            <v>Yes</v>
          </cell>
          <cell r="AW23" t="str">
            <v>No</v>
          </cell>
          <cell r="AY23" t="str">
            <v>AV</v>
          </cell>
          <cell r="AZ23" t="str">
            <v>OC</v>
          </cell>
          <cell r="BA23" t="str">
            <v>AV</v>
          </cell>
          <cell r="BB23" t="str">
            <v>N/A</v>
          </cell>
          <cell r="BC23" t="str">
            <v>AV</v>
          </cell>
          <cell r="BD23">
            <v>8</v>
          </cell>
          <cell r="BG23" t="str">
            <v>No</v>
          </cell>
          <cell r="BH23" t="str">
            <v>N/A</v>
          </cell>
          <cell r="BI23" t="str">
            <v>N/A</v>
          </cell>
          <cell r="BL23" t="str">
            <v>N/A</v>
          </cell>
          <cell r="BM23" t="str">
            <v>N/A</v>
          </cell>
          <cell r="BO23">
            <v>0</v>
          </cell>
          <cell r="BP23">
            <v>0</v>
          </cell>
          <cell r="BQ23">
            <v>0</v>
          </cell>
          <cell r="BS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t="str">
            <v>N/A</v>
          </cell>
        </row>
        <row r="24">
          <cell r="C24" t="str">
            <v>Susan Breaux</v>
          </cell>
          <cell r="D24" t="str">
            <v>New Orleans</v>
          </cell>
          <cell r="E24">
            <v>36580</v>
          </cell>
          <cell r="G24" t="str">
            <v>B</v>
          </cell>
          <cell r="I24" t="str">
            <v>No</v>
          </cell>
          <cell r="J24" t="str">
            <v>A</v>
          </cell>
          <cell r="O24">
            <v>0</v>
          </cell>
          <cell r="P24">
            <v>0.5</v>
          </cell>
          <cell r="Q24">
            <v>0.75</v>
          </cell>
          <cell r="R24">
            <v>1</v>
          </cell>
          <cell r="S24">
            <v>1</v>
          </cell>
          <cell r="T24">
            <v>1</v>
          </cell>
          <cell r="Y24">
            <v>8.2500000000000004E-2</v>
          </cell>
          <cell r="Z24">
            <v>0</v>
          </cell>
          <cell r="AA24" t="str">
            <v>No</v>
          </cell>
          <cell r="AC24">
            <v>2</v>
          </cell>
          <cell r="AD24">
            <v>1</v>
          </cell>
          <cell r="AE24">
            <v>1</v>
          </cell>
          <cell r="AG24" t="str">
            <v>Yes</v>
          </cell>
          <cell r="AH24" t="str">
            <v>Yes</v>
          </cell>
          <cell r="AI24" t="str">
            <v>Yes</v>
          </cell>
          <cell r="AJ24" t="str">
            <v>No</v>
          </cell>
          <cell r="AK24" t="str">
            <v>Yes</v>
          </cell>
          <cell r="AL24" t="str">
            <v>Yes</v>
          </cell>
          <cell r="AM24" t="str">
            <v>Yes</v>
          </cell>
          <cell r="AN24" t="str">
            <v>Yes</v>
          </cell>
          <cell r="AO24" t="str">
            <v>No</v>
          </cell>
          <cell r="AR24" t="str">
            <v>Yes</v>
          </cell>
          <cell r="AS24" t="str">
            <v>Yes</v>
          </cell>
          <cell r="AT24" t="str">
            <v>Yes</v>
          </cell>
          <cell r="AU24" t="str">
            <v>Yes</v>
          </cell>
          <cell r="AV24" t="str">
            <v>Yes</v>
          </cell>
          <cell r="AW24" t="str">
            <v>No</v>
          </cell>
          <cell r="AY24" t="str">
            <v>AV</v>
          </cell>
          <cell r="AZ24" t="str">
            <v>OC</v>
          </cell>
          <cell r="BA24" t="str">
            <v>AV</v>
          </cell>
          <cell r="BB24" t="str">
            <v>N/A</v>
          </cell>
          <cell r="BC24" t="str">
            <v>AV</v>
          </cell>
          <cell r="BD24">
            <v>8</v>
          </cell>
          <cell r="BG24" t="str">
            <v>No</v>
          </cell>
          <cell r="BH24" t="str">
            <v>N/A</v>
          </cell>
          <cell r="BI24" t="str">
            <v>N/A</v>
          </cell>
          <cell r="BL24">
            <v>2.0999999999999999E-3</v>
          </cell>
          <cell r="BM24">
            <v>30</v>
          </cell>
          <cell r="BO24">
            <v>2</v>
          </cell>
          <cell r="BP24">
            <v>1</v>
          </cell>
          <cell r="BQ24">
            <v>1</v>
          </cell>
          <cell r="BS24" t="str">
            <v>E</v>
          </cell>
          <cell r="BU24" t="str">
            <v>Yes</v>
          </cell>
          <cell r="BV24" t="str">
            <v>Yes</v>
          </cell>
          <cell r="BW24" t="str">
            <v>Yes</v>
          </cell>
          <cell r="BX24" t="str">
            <v>No</v>
          </cell>
          <cell r="BY24" t="str">
            <v>No</v>
          </cell>
          <cell r="BZ24" t="str">
            <v>No</v>
          </cell>
          <cell r="CA24" t="str">
            <v>Yes</v>
          </cell>
          <cell r="CB24" t="str">
            <v>No</v>
          </cell>
          <cell r="CC24" t="str">
            <v>Yes</v>
          </cell>
          <cell r="CD24" t="str">
            <v>No</v>
          </cell>
          <cell r="CE24" t="str">
            <v>No</v>
          </cell>
          <cell r="CF24" t="str">
            <v>Yes</v>
          </cell>
          <cell r="CG24" t="str">
            <v>No</v>
          </cell>
          <cell r="CH24" t="str">
            <v>No</v>
          </cell>
        </row>
        <row r="25">
          <cell r="C25" t="str">
            <v>Kevin B. Peckham</v>
          </cell>
          <cell r="D25" t="str">
            <v>Houston</v>
          </cell>
          <cell r="E25">
            <v>36301</v>
          </cell>
          <cell r="G25" t="str">
            <v>B</v>
          </cell>
          <cell r="I25" t="str">
            <v>No</v>
          </cell>
          <cell r="J25" t="str">
            <v>A</v>
          </cell>
          <cell r="O25">
            <v>0.25</v>
          </cell>
          <cell r="P25">
            <v>0.5</v>
          </cell>
          <cell r="Q25">
            <v>0.75</v>
          </cell>
          <cell r="R25">
            <v>1</v>
          </cell>
          <cell r="S25">
            <v>1</v>
          </cell>
          <cell r="T25">
            <v>1.25</v>
          </cell>
          <cell r="Y25">
            <v>0.08</v>
          </cell>
          <cell r="Z25">
            <v>0</v>
          </cell>
          <cell r="AA25" t="str">
            <v>Yes</v>
          </cell>
          <cell r="AC25">
            <v>2</v>
          </cell>
          <cell r="AD25">
            <v>1</v>
          </cell>
          <cell r="AE25">
            <v>1</v>
          </cell>
          <cell r="AG25" t="str">
            <v>Yes</v>
          </cell>
          <cell r="AH25" t="str">
            <v>No</v>
          </cell>
          <cell r="AI25" t="str">
            <v>No</v>
          </cell>
          <cell r="AJ25" t="str">
            <v>No</v>
          </cell>
          <cell r="AK25" t="str">
            <v>No</v>
          </cell>
          <cell r="AL25" t="str">
            <v>Yes</v>
          </cell>
          <cell r="AM25" t="str">
            <v>No</v>
          </cell>
          <cell r="AN25" t="str">
            <v>No</v>
          </cell>
          <cell r="AO25" t="str">
            <v>No</v>
          </cell>
          <cell r="AR25" t="str">
            <v>Yes</v>
          </cell>
          <cell r="AS25" t="str">
            <v>Yes</v>
          </cell>
          <cell r="AT25" t="str">
            <v>Yes</v>
          </cell>
          <cell r="AU25" t="str">
            <v>No</v>
          </cell>
          <cell r="AV25" t="str">
            <v>Yes</v>
          </cell>
          <cell r="AW25" t="str">
            <v>No</v>
          </cell>
          <cell r="AY25" t="str">
            <v>AV</v>
          </cell>
          <cell r="AZ25" t="str">
            <v>NBV</v>
          </cell>
          <cell r="BA25" t="str">
            <v>AV</v>
          </cell>
          <cell r="BB25" t="str">
            <v>AV</v>
          </cell>
          <cell r="BC25" t="str">
            <v>AV</v>
          </cell>
          <cell r="BD25" t="str">
            <v>N/A</v>
          </cell>
          <cell r="BG25" t="str">
            <v>No</v>
          </cell>
          <cell r="BH25" t="str">
            <v>N/A</v>
          </cell>
          <cell r="BI25" t="str">
            <v>N/A</v>
          </cell>
          <cell r="BL25">
            <v>3.0000000000000001E-3</v>
          </cell>
          <cell r="BM25">
            <v>10</v>
          </cell>
          <cell r="BO25">
            <v>2</v>
          </cell>
          <cell r="BP25">
            <v>1</v>
          </cell>
          <cell r="BQ25">
            <v>1</v>
          </cell>
          <cell r="BS25" t="str">
            <v>B</v>
          </cell>
          <cell r="BU25" t="str">
            <v>Yes</v>
          </cell>
          <cell r="BV25" t="str">
            <v>Yes</v>
          </cell>
          <cell r="BW25" t="str">
            <v>Yes</v>
          </cell>
          <cell r="BX25" t="str">
            <v>Yes</v>
          </cell>
          <cell r="BY25" t="str">
            <v>Yes</v>
          </cell>
          <cell r="BZ25" t="str">
            <v>Yes</v>
          </cell>
          <cell r="CA25" t="str">
            <v>Yes</v>
          </cell>
          <cell r="CB25" t="str">
            <v>Yes</v>
          </cell>
          <cell r="CC25" t="str">
            <v>No</v>
          </cell>
          <cell r="CD25" t="str">
            <v>No</v>
          </cell>
          <cell r="CE25" t="str">
            <v>No</v>
          </cell>
          <cell r="CF25" t="str">
            <v>Yes</v>
          </cell>
          <cell r="CG25" t="str">
            <v>No</v>
          </cell>
          <cell r="CH25" t="str">
            <v>No</v>
          </cell>
        </row>
        <row r="26">
          <cell r="C26" t="str">
            <v>Kevin B. Peckham</v>
          </cell>
          <cell r="D26" t="str">
            <v>Houston</v>
          </cell>
          <cell r="E26">
            <v>36301</v>
          </cell>
          <cell r="G26" t="str">
            <v>N/A</v>
          </cell>
          <cell r="I26" t="str">
            <v>Yes</v>
          </cell>
          <cell r="J26" t="str">
            <v>N/A</v>
          </cell>
          <cell r="O26">
            <v>0.25</v>
          </cell>
          <cell r="P26">
            <v>0.5</v>
          </cell>
          <cell r="Q26">
            <v>0.75</v>
          </cell>
          <cell r="R26">
            <v>1</v>
          </cell>
          <cell r="S26">
            <v>1</v>
          </cell>
          <cell r="T26">
            <v>1.25</v>
          </cell>
          <cell r="Y26">
            <v>8.9300000000000004E-2</v>
          </cell>
          <cell r="Z26">
            <v>0</v>
          </cell>
          <cell r="AA26" t="str">
            <v>No</v>
          </cell>
          <cell r="AC26">
            <v>2</v>
          </cell>
          <cell r="AD26">
            <v>1</v>
          </cell>
          <cell r="AE26">
            <v>1</v>
          </cell>
          <cell r="AG26" t="str">
            <v>Yes</v>
          </cell>
          <cell r="AH26" t="str">
            <v>Yes</v>
          </cell>
          <cell r="AI26" t="str">
            <v>Yes</v>
          </cell>
          <cell r="AJ26" t="str">
            <v>Yes</v>
          </cell>
          <cell r="AK26" t="str">
            <v>Yes</v>
          </cell>
          <cell r="AL26" t="str">
            <v>Yes</v>
          </cell>
          <cell r="AM26" t="str">
            <v>Yes</v>
          </cell>
          <cell r="AN26" t="str">
            <v>Yes</v>
          </cell>
          <cell r="AO26" t="str">
            <v>No</v>
          </cell>
          <cell r="AR26" t="str">
            <v>Yes</v>
          </cell>
          <cell r="AS26" t="str">
            <v>Yes</v>
          </cell>
          <cell r="AT26" t="str">
            <v>Yes</v>
          </cell>
          <cell r="AU26" t="str">
            <v>Yes</v>
          </cell>
          <cell r="AV26" t="str">
            <v>Yes</v>
          </cell>
          <cell r="AW26" t="str">
            <v>No</v>
          </cell>
          <cell r="AY26" t="str">
            <v>AV</v>
          </cell>
          <cell r="AZ26" t="str">
            <v>OC</v>
          </cell>
          <cell r="BA26" t="str">
            <v>AV</v>
          </cell>
          <cell r="BB26" t="str">
            <v>N/A</v>
          </cell>
          <cell r="BC26" t="str">
            <v>AV</v>
          </cell>
          <cell r="BD26">
            <v>8</v>
          </cell>
          <cell r="BG26" t="str">
            <v>Yes</v>
          </cell>
          <cell r="BH26" t="str">
            <v>Yes</v>
          </cell>
          <cell r="BI26">
            <v>0.27</v>
          </cell>
          <cell r="BL26" t="str">
            <v>N/A</v>
          </cell>
          <cell r="BM26" t="str">
            <v>N/A</v>
          </cell>
          <cell r="BO26">
            <v>2</v>
          </cell>
          <cell r="BP26">
            <v>1</v>
          </cell>
          <cell r="BQ26">
            <v>1</v>
          </cell>
          <cell r="BS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t="str">
            <v>N/A</v>
          </cell>
        </row>
        <row r="27">
          <cell r="C27" t="str">
            <v>Kevin B. Peckham</v>
          </cell>
          <cell r="D27" t="str">
            <v>Houston</v>
          </cell>
          <cell r="E27">
            <v>36301</v>
          </cell>
          <cell r="G27" t="str">
            <v>N/A</v>
          </cell>
          <cell r="I27" t="str">
            <v>Yes</v>
          </cell>
          <cell r="J27" t="str">
            <v>N/A</v>
          </cell>
          <cell r="O27">
            <v>0.25</v>
          </cell>
          <cell r="P27">
            <v>0.5</v>
          </cell>
          <cell r="Q27">
            <v>0.75</v>
          </cell>
          <cell r="R27">
            <v>1</v>
          </cell>
          <cell r="S27">
            <v>1</v>
          </cell>
          <cell r="T27">
            <v>1.25</v>
          </cell>
          <cell r="Y27">
            <v>7.0000000000000007E-2</v>
          </cell>
          <cell r="Z27">
            <v>0</v>
          </cell>
          <cell r="AA27" t="str">
            <v>No</v>
          </cell>
          <cell r="AC27">
            <v>2</v>
          </cell>
          <cell r="AD27">
            <v>1</v>
          </cell>
          <cell r="AE27">
            <v>1</v>
          </cell>
          <cell r="AG27" t="str">
            <v>Yes</v>
          </cell>
          <cell r="AH27" t="str">
            <v>Yes</v>
          </cell>
          <cell r="AI27" t="str">
            <v>Yes</v>
          </cell>
          <cell r="AJ27" t="str">
            <v>Yes</v>
          </cell>
          <cell r="AK27" t="str">
            <v>Yes</v>
          </cell>
          <cell r="AL27" t="str">
            <v>Yes</v>
          </cell>
          <cell r="AM27" t="str">
            <v>Yes</v>
          </cell>
          <cell r="AN27" t="str">
            <v>No</v>
          </cell>
          <cell r="AO27" t="str">
            <v>Yes</v>
          </cell>
          <cell r="AR27" t="str">
            <v>Yes</v>
          </cell>
          <cell r="AS27" t="str">
            <v>Yes</v>
          </cell>
          <cell r="AT27" t="str">
            <v>Yes</v>
          </cell>
          <cell r="AU27" t="str">
            <v>No</v>
          </cell>
          <cell r="AV27" t="str">
            <v>Yes</v>
          </cell>
          <cell r="AW27" t="str">
            <v>No</v>
          </cell>
          <cell r="AY27" t="str">
            <v>AV</v>
          </cell>
          <cell r="AZ27" t="str">
            <v>OC</v>
          </cell>
          <cell r="BA27" t="str">
            <v>AV</v>
          </cell>
          <cell r="BB27" t="str">
            <v>N/A</v>
          </cell>
          <cell r="BC27" t="str">
            <v>AV</v>
          </cell>
          <cell r="BD27">
            <v>8</v>
          </cell>
          <cell r="BG27" t="str">
            <v>No</v>
          </cell>
          <cell r="BH27" t="str">
            <v>N/A</v>
          </cell>
          <cell r="BI27" t="str">
            <v>N/A</v>
          </cell>
          <cell r="BL27" t="str">
            <v>N/A</v>
          </cell>
          <cell r="BM27" t="str">
            <v>N/A</v>
          </cell>
          <cell r="BO27">
            <v>0</v>
          </cell>
          <cell r="BP27">
            <v>0</v>
          </cell>
          <cell r="BQ27">
            <v>0</v>
          </cell>
          <cell r="BS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t="str">
            <v>N/A</v>
          </cell>
        </row>
        <row r="28">
          <cell r="C28" t="str">
            <v>Kevin B. Peckham</v>
          </cell>
          <cell r="D28" t="str">
            <v>Houston</v>
          </cell>
          <cell r="E28">
            <v>36301</v>
          </cell>
          <cell r="G28" t="str">
            <v>B</v>
          </cell>
          <cell r="I28" t="str">
            <v>Yes</v>
          </cell>
          <cell r="J28" t="str">
            <v>N/A</v>
          </cell>
          <cell r="O28">
            <v>0.4</v>
          </cell>
          <cell r="P28">
            <v>0.65</v>
          </cell>
          <cell r="Q28">
            <v>0.9</v>
          </cell>
          <cell r="R28">
            <v>1</v>
          </cell>
          <cell r="S28">
            <v>1</v>
          </cell>
          <cell r="T28">
            <v>1.4</v>
          </cell>
          <cell r="Y28">
            <v>9.5000000000000001E-2</v>
          </cell>
          <cell r="Z28">
            <v>456</v>
          </cell>
          <cell r="AA28" t="str">
            <v>No</v>
          </cell>
          <cell r="AC28">
            <v>2</v>
          </cell>
          <cell r="AD28">
            <v>1</v>
          </cell>
          <cell r="AE28">
            <v>1</v>
          </cell>
          <cell r="AG28" t="str">
            <v>Yes</v>
          </cell>
          <cell r="AH28" t="str">
            <v>Yes</v>
          </cell>
          <cell r="AI28" t="str">
            <v>Yes</v>
          </cell>
          <cell r="AJ28" t="str">
            <v>No</v>
          </cell>
          <cell r="AK28" t="str">
            <v>No</v>
          </cell>
          <cell r="AL28" t="str">
            <v>Yes</v>
          </cell>
          <cell r="AM28" t="str">
            <v>Yes</v>
          </cell>
          <cell r="AN28" t="str">
            <v>Yes</v>
          </cell>
          <cell r="AO28" t="str">
            <v>No</v>
          </cell>
          <cell r="AR28" t="str">
            <v>Yes</v>
          </cell>
          <cell r="AS28" t="str">
            <v>Yes</v>
          </cell>
          <cell r="AT28" t="str">
            <v>Yes</v>
          </cell>
          <cell r="AU28" t="str">
            <v>No</v>
          </cell>
          <cell r="AV28" t="str">
            <v>Yes</v>
          </cell>
          <cell r="AW28" t="str">
            <v>No</v>
          </cell>
          <cell r="AY28" t="str">
            <v>AV</v>
          </cell>
          <cell r="AZ28" t="str">
            <v>OC</v>
          </cell>
          <cell r="BA28" t="str">
            <v>AV</v>
          </cell>
          <cell r="BB28" t="str">
            <v>AV</v>
          </cell>
          <cell r="BC28" t="str">
            <v>AV</v>
          </cell>
          <cell r="BD28">
            <v>8</v>
          </cell>
          <cell r="BG28" t="str">
            <v>No</v>
          </cell>
          <cell r="BH28" t="str">
            <v>N/A</v>
          </cell>
          <cell r="BI28" t="str">
            <v>N/A</v>
          </cell>
          <cell r="BL28">
            <v>2.5999999999999999E-3</v>
          </cell>
          <cell r="BM28" t="str">
            <v>N/A</v>
          </cell>
          <cell r="BO28">
            <v>2</v>
          </cell>
          <cell r="BP28">
            <v>1</v>
          </cell>
          <cell r="BQ28">
            <v>1</v>
          </cell>
          <cell r="BS28" t="str">
            <v>E</v>
          </cell>
          <cell r="BU28" t="str">
            <v>Yes</v>
          </cell>
          <cell r="BV28" t="str">
            <v>Yes</v>
          </cell>
          <cell r="BW28" t="str">
            <v>Yes</v>
          </cell>
          <cell r="BX28" t="str">
            <v>Yes</v>
          </cell>
          <cell r="BY28" t="str">
            <v>No</v>
          </cell>
          <cell r="BZ28" t="str">
            <v>No</v>
          </cell>
          <cell r="CA28" t="str">
            <v>No</v>
          </cell>
          <cell r="CB28" t="str">
            <v>No</v>
          </cell>
          <cell r="CC28" t="str">
            <v>No</v>
          </cell>
          <cell r="CD28" t="str">
            <v>No</v>
          </cell>
          <cell r="CE28" t="str">
            <v>No</v>
          </cell>
          <cell r="CF28" t="str">
            <v>No</v>
          </cell>
          <cell r="CG28" t="str">
            <v>No</v>
          </cell>
          <cell r="CH28" t="str">
            <v>No</v>
          </cell>
        </row>
        <row r="29">
          <cell r="C29" t="str">
            <v>Susan Breaux</v>
          </cell>
          <cell r="D29" t="str">
            <v>New Orleans</v>
          </cell>
          <cell r="E29">
            <v>36936</v>
          </cell>
          <cell r="G29" t="str">
            <v>N/A</v>
          </cell>
          <cell r="I29" t="str">
            <v>No</v>
          </cell>
          <cell r="J29" t="str">
            <v>N/A</v>
          </cell>
          <cell r="O29">
            <v>0.25</v>
          </cell>
          <cell r="P29">
            <v>0.5</v>
          </cell>
          <cell r="Q29">
            <v>0.75</v>
          </cell>
          <cell r="R29">
            <v>1</v>
          </cell>
          <cell r="S29">
            <v>1</v>
          </cell>
          <cell r="T29">
            <v>1.25</v>
          </cell>
          <cell r="Y29">
            <v>2.1000000000000001E-2</v>
          </cell>
          <cell r="Z29">
            <v>0</v>
          </cell>
          <cell r="AA29" t="str">
            <v>No</v>
          </cell>
          <cell r="AC29">
            <v>0.8</v>
          </cell>
          <cell r="AD29">
            <v>0.1</v>
          </cell>
          <cell r="AE29">
            <v>0.1</v>
          </cell>
          <cell r="AG29" t="str">
            <v>Yes</v>
          </cell>
          <cell r="AH29" t="str">
            <v>Yes</v>
          </cell>
          <cell r="AI29" t="str">
            <v>No</v>
          </cell>
          <cell r="AJ29" t="str">
            <v>No</v>
          </cell>
          <cell r="AK29" t="str">
            <v>No</v>
          </cell>
          <cell r="AL29" t="str">
            <v>Yes</v>
          </cell>
          <cell r="AM29" t="str">
            <v>No</v>
          </cell>
          <cell r="AN29" t="str">
            <v>No</v>
          </cell>
          <cell r="AO29" t="str">
            <v>No</v>
          </cell>
          <cell r="AR29" t="str">
            <v>Yes</v>
          </cell>
          <cell r="AS29" t="str">
            <v>Yes</v>
          </cell>
          <cell r="AT29" t="str">
            <v>Yes</v>
          </cell>
          <cell r="AU29" t="str">
            <v>Yes</v>
          </cell>
          <cell r="AV29" t="str">
            <v>Yes</v>
          </cell>
          <cell r="AW29" t="str">
            <v>No</v>
          </cell>
          <cell r="AY29" t="str">
            <v>AV</v>
          </cell>
          <cell r="AZ29" t="str">
            <v>OC</v>
          </cell>
          <cell r="BA29" t="str">
            <v>AV</v>
          </cell>
          <cell r="BB29" t="str">
            <v>AV</v>
          </cell>
          <cell r="BC29" t="str">
            <v>AV</v>
          </cell>
          <cell r="BD29">
            <v>8</v>
          </cell>
          <cell r="BG29" t="str">
            <v>No</v>
          </cell>
          <cell r="BH29" t="str">
            <v>N/A</v>
          </cell>
          <cell r="BI29" t="str">
            <v>N/A</v>
          </cell>
          <cell r="BL29" t="str">
            <v>N/A</v>
          </cell>
          <cell r="BM29" t="str">
            <v>N/A</v>
          </cell>
          <cell r="BO29">
            <v>0</v>
          </cell>
          <cell r="BP29">
            <v>0</v>
          </cell>
          <cell r="BQ29">
            <v>0</v>
          </cell>
          <cell r="BS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t="str">
            <v>N/A</v>
          </cell>
        </row>
        <row r="30">
          <cell r="C30" t="str">
            <v>Susan Breaux</v>
          </cell>
          <cell r="D30" t="str">
            <v>New Orleans</v>
          </cell>
          <cell r="E30">
            <v>36576</v>
          </cell>
          <cell r="G30" t="str">
            <v>N/A</v>
          </cell>
          <cell r="I30" t="str">
            <v>No</v>
          </cell>
          <cell r="J30" t="str">
            <v>A</v>
          </cell>
          <cell r="O30">
            <v>0.25</v>
          </cell>
          <cell r="P30">
            <v>0.5</v>
          </cell>
          <cell r="Q30">
            <v>0.75</v>
          </cell>
          <cell r="R30">
            <v>1</v>
          </cell>
          <cell r="S30">
            <v>1</v>
          </cell>
          <cell r="T30">
            <v>1.25</v>
          </cell>
          <cell r="Y30">
            <v>9.8000000000000004E-2</v>
          </cell>
          <cell r="Z30">
            <v>0</v>
          </cell>
          <cell r="AA30" t="str">
            <v>No</v>
          </cell>
          <cell r="AC30">
            <v>0.75</v>
          </cell>
          <cell r="AD30">
            <v>0.125</v>
          </cell>
          <cell r="AE30">
            <v>0.125</v>
          </cell>
          <cell r="AG30" t="str">
            <v>Yes</v>
          </cell>
          <cell r="AH30" t="str">
            <v>Yes</v>
          </cell>
          <cell r="AI30" t="str">
            <v>Yes</v>
          </cell>
          <cell r="AJ30" t="str">
            <v>No</v>
          </cell>
          <cell r="AK30" t="str">
            <v>No</v>
          </cell>
          <cell r="AL30" t="str">
            <v>Yes</v>
          </cell>
          <cell r="AM30" t="str">
            <v>Yes</v>
          </cell>
          <cell r="AN30" t="str">
            <v>No</v>
          </cell>
          <cell r="AO30" t="str">
            <v>No</v>
          </cell>
          <cell r="AR30" t="str">
            <v>Yes</v>
          </cell>
          <cell r="AS30" t="str">
            <v>Yes</v>
          </cell>
          <cell r="AT30" t="str">
            <v>Yes</v>
          </cell>
          <cell r="AU30" t="str">
            <v>Yes</v>
          </cell>
          <cell r="AV30" t="str">
            <v>Yes</v>
          </cell>
          <cell r="AW30" t="str">
            <v>No</v>
          </cell>
          <cell r="AY30" t="str">
            <v>AV</v>
          </cell>
          <cell r="AZ30" t="str">
            <v>OC</v>
          </cell>
          <cell r="BA30" t="str">
            <v>AV</v>
          </cell>
          <cell r="BB30" t="str">
            <v>N/A</v>
          </cell>
          <cell r="BC30" t="str">
            <v>AV</v>
          </cell>
          <cell r="BD30">
            <v>8</v>
          </cell>
          <cell r="BG30" t="str">
            <v>Yes</v>
          </cell>
          <cell r="BH30" t="str">
            <v>No</v>
          </cell>
          <cell r="BI30">
            <v>5.8000000000000003E-2</v>
          </cell>
          <cell r="BL30" t="str">
            <v>N/A</v>
          </cell>
          <cell r="BM30" t="str">
            <v>N/A</v>
          </cell>
          <cell r="BO30">
            <v>0</v>
          </cell>
          <cell r="BP30">
            <v>0</v>
          </cell>
          <cell r="BQ30">
            <v>0</v>
          </cell>
          <cell r="BS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row>
        <row r="31">
          <cell r="C31" t="str">
            <v>Kevin B. Peckham</v>
          </cell>
          <cell r="D31" t="str">
            <v>Houston</v>
          </cell>
          <cell r="E31">
            <v>36301</v>
          </cell>
          <cell r="G31" t="str">
            <v>B</v>
          </cell>
          <cell r="I31" t="str">
            <v>No</v>
          </cell>
          <cell r="J31" t="str">
            <v>A</v>
          </cell>
          <cell r="O31">
            <v>0.25</v>
          </cell>
          <cell r="P31">
            <v>0.5</v>
          </cell>
          <cell r="Q31">
            <v>0.75</v>
          </cell>
          <cell r="R31">
            <v>1</v>
          </cell>
          <cell r="S31">
            <v>1</v>
          </cell>
          <cell r="T31">
            <v>1.25</v>
          </cell>
          <cell r="Y31">
            <v>0.05</v>
          </cell>
          <cell r="Z31">
            <v>0</v>
          </cell>
          <cell r="AA31" t="str">
            <v>No</v>
          </cell>
          <cell r="AC31">
            <v>1</v>
          </cell>
          <cell r="AD31">
            <v>1</v>
          </cell>
          <cell r="AE31">
            <v>1</v>
          </cell>
          <cell r="AG31" t="str">
            <v>Yes</v>
          </cell>
          <cell r="AH31" t="str">
            <v>Yes</v>
          </cell>
          <cell r="AI31" t="str">
            <v>Yes</v>
          </cell>
          <cell r="AJ31" t="str">
            <v>No</v>
          </cell>
          <cell r="AK31" t="str">
            <v>No</v>
          </cell>
          <cell r="AL31" t="str">
            <v>Yes</v>
          </cell>
          <cell r="AM31" t="str">
            <v>Yes</v>
          </cell>
          <cell r="AN31" t="str">
            <v>No</v>
          </cell>
          <cell r="AO31" t="str">
            <v>Yes</v>
          </cell>
          <cell r="AR31" t="str">
            <v>Yes</v>
          </cell>
          <cell r="AS31" t="str">
            <v>No</v>
          </cell>
          <cell r="AT31" t="str">
            <v>No</v>
          </cell>
          <cell r="AU31" t="str">
            <v>Yes</v>
          </cell>
          <cell r="AV31" t="str">
            <v>No</v>
          </cell>
          <cell r="AW31" t="str">
            <v>No</v>
          </cell>
          <cell r="AY31" t="str">
            <v>AV</v>
          </cell>
          <cell r="AZ31" t="str">
            <v>NBV</v>
          </cell>
          <cell r="BA31" t="str">
            <v>AV</v>
          </cell>
          <cell r="BB31" t="str">
            <v>N/A</v>
          </cell>
          <cell r="BC31" t="str">
            <v>AV</v>
          </cell>
          <cell r="BD31">
            <v>8</v>
          </cell>
          <cell r="BG31" t="str">
            <v>No</v>
          </cell>
          <cell r="BH31" t="str">
            <v>N/A</v>
          </cell>
          <cell r="BI31" t="str">
            <v>N/A</v>
          </cell>
          <cell r="BL31">
            <v>2.5000000000000001E-3</v>
          </cell>
          <cell r="BM31">
            <v>25</v>
          </cell>
          <cell r="BO31">
            <v>1</v>
          </cell>
          <cell r="BP31">
            <v>0</v>
          </cell>
          <cell r="BQ31">
            <v>1</v>
          </cell>
          <cell r="BS31" t="str">
            <v>E</v>
          </cell>
          <cell r="BU31" t="str">
            <v>Yes</v>
          </cell>
          <cell r="BV31" t="str">
            <v>Yes</v>
          </cell>
          <cell r="BW31" t="str">
            <v>Yes</v>
          </cell>
          <cell r="BX31" t="str">
            <v>Yes</v>
          </cell>
          <cell r="BY31" t="str">
            <v>Yes</v>
          </cell>
          <cell r="BZ31" t="str">
            <v>Yes</v>
          </cell>
          <cell r="CA31" t="str">
            <v>No</v>
          </cell>
          <cell r="CB31" t="str">
            <v>No</v>
          </cell>
          <cell r="CC31" t="str">
            <v>No</v>
          </cell>
          <cell r="CD31" t="str">
            <v>No</v>
          </cell>
          <cell r="CE31" t="str">
            <v>No</v>
          </cell>
          <cell r="CF31" t="str">
            <v>Yes</v>
          </cell>
          <cell r="CG31" t="str">
            <v>No</v>
          </cell>
          <cell r="CH31" t="str">
            <v>No</v>
          </cell>
        </row>
        <row r="32">
          <cell r="C32" t="str">
            <v>Kevin B. Peckham</v>
          </cell>
          <cell r="D32" t="str">
            <v>Houston</v>
          </cell>
          <cell r="E32">
            <v>36301</v>
          </cell>
          <cell r="G32" t="str">
            <v>B</v>
          </cell>
          <cell r="I32" t="str">
            <v>Yes</v>
          </cell>
          <cell r="J32" t="str">
            <v>N/A</v>
          </cell>
          <cell r="O32">
            <v>0.25</v>
          </cell>
          <cell r="P32">
            <v>0.5</v>
          </cell>
          <cell r="Q32">
            <v>0.75</v>
          </cell>
          <cell r="R32">
            <v>1</v>
          </cell>
          <cell r="S32">
            <v>1</v>
          </cell>
          <cell r="T32">
            <v>1.25</v>
          </cell>
          <cell r="Y32">
            <v>6.25E-2</v>
          </cell>
          <cell r="Z32">
            <v>0</v>
          </cell>
          <cell r="AA32" t="str">
            <v>No</v>
          </cell>
          <cell r="AC32">
            <v>1</v>
          </cell>
          <cell r="AD32">
            <v>1</v>
          </cell>
          <cell r="AE32">
            <v>1</v>
          </cell>
          <cell r="AG32" t="str">
            <v>Yes</v>
          </cell>
          <cell r="AH32" t="str">
            <v>Yes</v>
          </cell>
          <cell r="AI32" t="str">
            <v>Yes</v>
          </cell>
          <cell r="AJ32" t="str">
            <v>Yes</v>
          </cell>
          <cell r="AK32" t="str">
            <v>No</v>
          </cell>
          <cell r="AL32" t="str">
            <v>Yes</v>
          </cell>
          <cell r="AM32" t="str">
            <v>Yes</v>
          </cell>
          <cell r="AN32" t="str">
            <v>No</v>
          </cell>
          <cell r="AO32" t="str">
            <v>Yes</v>
          </cell>
          <cell r="AR32" t="str">
            <v>Yes</v>
          </cell>
          <cell r="AS32" t="str">
            <v>Yes</v>
          </cell>
          <cell r="AT32" t="str">
            <v>Yes</v>
          </cell>
          <cell r="AU32" t="str">
            <v>No</v>
          </cell>
          <cell r="AV32" t="str">
            <v>No</v>
          </cell>
          <cell r="AW32" t="str">
            <v>No</v>
          </cell>
          <cell r="AY32" t="str">
            <v>AV</v>
          </cell>
          <cell r="AZ32" t="str">
            <v>OC</v>
          </cell>
          <cell r="BA32" t="str">
            <v>AV</v>
          </cell>
          <cell r="BB32" t="str">
            <v>N/A</v>
          </cell>
          <cell r="BC32" t="str">
            <v>AV</v>
          </cell>
          <cell r="BD32">
            <v>8</v>
          </cell>
          <cell r="BG32" t="str">
            <v>No</v>
          </cell>
          <cell r="BH32" t="str">
            <v>N/A</v>
          </cell>
          <cell r="BI32" t="str">
            <v>N/A</v>
          </cell>
          <cell r="BL32">
            <v>5.0000000000000001E-4</v>
          </cell>
          <cell r="BM32">
            <v>0</v>
          </cell>
          <cell r="BO32">
            <v>0</v>
          </cell>
          <cell r="BP32">
            <v>0</v>
          </cell>
          <cell r="BQ32">
            <v>1</v>
          </cell>
          <cell r="BS32" t="str">
            <v>E</v>
          </cell>
          <cell r="BU32" t="str">
            <v>No</v>
          </cell>
          <cell r="BV32" t="str">
            <v>No</v>
          </cell>
          <cell r="BW32" t="str">
            <v>No</v>
          </cell>
          <cell r="BX32" t="str">
            <v>No</v>
          </cell>
          <cell r="BY32" t="str">
            <v>No</v>
          </cell>
          <cell r="BZ32" t="str">
            <v>No</v>
          </cell>
          <cell r="CA32" t="str">
            <v>No</v>
          </cell>
          <cell r="CB32" t="str">
            <v>No</v>
          </cell>
          <cell r="CC32" t="str">
            <v>No</v>
          </cell>
          <cell r="CD32" t="str">
            <v>Yes</v>
          </cell>
          <cell r="CE32" t="str">
            <v>No</v>
          </cell>
          <cell r="CF32" t="str">
            <v>No</v>
          </cell>
          <cell r="CG32" t="str">
            <v>No</v>
          </cell>
          <cell r="CH32" t="str">
            <v>No</v>
          </cell>
        </row>
        <row r="33">
          <cell r="C33" t="str">
            <v>Kevin B. Peckham</v>
          </cell>
          <cell r="D33" t="str">
            <v>Houston</v>
          </cell>
          <cell r="E33">
            <v>36301</v>
          </cell>
          <cell r="G33" t="str">
            <v>N/A</v>
          </cell>
          <cell r="I33" t="str">
            <v>No</v>
          </cell>
          <cell r="J33" t="str">
            <v>A</v>
          </cell>
          <cell r="O33">
            <v>0.25</v>
          </cell>
          <cell r="P33">
            <v>0.5</v>
          </cell>
          <cell r="Q33">
            <v>0.75</v>
          </cell>
          <cell r="R33">
            <v>1</v>
          </cell>
          <cell r="S33">
            <v>1</v>
          </cell>
          <cell r="T33">
            <v>1.25</v>
          </cell>
          <cell r="Y33">
            <v>6.7500000000000004E-2</v>
          </cell>
          <cell r="Z33">
            <v>50</v>
          </cell>
          <cell r="AA33" t="str">
            <v>No</v>
          </cell>
          <cell r="AC33">
            <v>1</v>
          </cell>
          <cell r="AD33">
            <v>1</v>
          </cell>
          <cell r="AE33">
            <v>1</v>
          </cell>
          <cell r="AG33" t="str">
            <v>Yes</v>
          </cell>
          <cell r="AH33" t="str">
            <v>Yes</v>
          </cell>
          <cell r="AI33" t="str">
            <v>Yes</v>
          </cell>
          <cell r="AJ33" t="str">
            <v>Yes</v>
          </cell>
          <cell r="AK33" t="str">
            <v>Yes</v>
          </cell>
          <cell r="AL33" t="str">
            <v>Yes</v>
          </cell>
          <cell r="AM33" t="str">
            <v>Yes</v>
          </cell>
          <cell r="AN33" t="str">
            <v>No</v>
          </cell>
          <cell r="AO33" t="str">
            <v>Yes</v>
          </cell>
          <cell r="AR33" t="str">
            <v>Yes</v>
          </cell>
          <cell r="AS33" t="str">
            <v>Yes</v>
          </cell>
          <cell r="AT33" t="str">
            <v>Yes</v>
          </cell>
          <cell r="AU33" t="str">
            <v>Yes</v>
          </cell>
          <cell r="AV33" t="str">
            <v>Yes</v>
          </cell>
          <cell r="AW33" t="str">
            <v>No</v>
          </cell>
          <cell r="AY33" t="str">
            <v>AV</v>
          </cell>
          <cell r="AZ33" t="str">
            <v>OC</v>
          </cell>
          <cell r="BA33" t="str">
            <v>AV</v>
          </cell>
          <cell r="BB33" t="str">
            <v>N/A</v>
          </cell>
          <cell r="BC33" t="str">
            <v>AV</v>
          </cell>
          <cell r="BD33">
            <v>8</v>
          </cell>
          <cell r="BG33" t="str">
            <v>No</v>
          </cell>
          <cell r="BH33" t="str">
            <v>N/A</v>
          </cell>
          <cell r="BI33" t="str">
            <v>N/A</v>
          </cell>
          <cell r="BL33" t="str">
            <v>N/A</v>
          </cell>
          <cell r="BM33" t="str">
            <v>N/A</v>
          </cell>
          <cell r="BO33">
            <v>0</v>
          </cell>
          <cell r="BP33">
            <v>0</v>
          </cell>
          <cell r="BQ33">
            <v>0</v>
          </cell>
          <cell r="BS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t="str">
            <v>N/A</v>
          </cell>
        </row>
        <row r="34">
          <cell r="C34" t="str">
            <v>Susan Breaux</v>
          </cell>
          <cell r="D34" t="str">
            <v>New Orleans</v>
          </cell>
          <cell r="E34">
            <v>36937</v>
          </cell>
          <cell r="G34" t="str">
            <v>N/A</v>
          </cell>
          <cell r="I34" t="str">
            <v>No</v>
          </cell>
          <cell r="J34" t="str">
            <v>A</v>
          </cell>
          <cell r="O34">
            <v>0.25</v>
          </cell>
          <cell r="P34">
            <v>0.5</v>
          </cell>
          <cell r="Q34">
            <v>0.75</v>
          </cell>
          <cell r="R34">
            <v>1</v>
          </cell>
          <cell r="S34">
            <v>1</v>
          </cell>
          <cell r="T34">
            <v>1.25</v>
          </cell>
          <cell r="Y34">
            <v>7.8100000000000003E-2</v>
          </cell>
          <cell r="Z34">
            <v>0</v>
          </cell>
          <cell r="AA34" t="str">
            <v>Yes</v>
          </cell>
          <cell r="AC34">
            <v>1</v>
          </cell>
          <cell r="AD34">
            <v>0</v>
          </cell>
          <cell r="AE34">
            <v>0</v>
          </cell>
          <cell r="AG34" t="str">
            <v>Yes</v>
          </cell>
          <cell r="AH34" t="str">
            <v>Yes</v>
          </cell>
          <cell r="AI34" t="str">
            <v>Yes</v>
          </cell>
          <cell r="AJ34" t="str">
            <v>Yes</v>
          </cell>
          <cell r="AK34" t="str">
            <v>Yes</v>
          </cell>
          <cell r="AL34" t="str">
            <v>Yes</v>
          </cell>
          <cell r="AM34" t="str">
            <v>Yes</v>
          </cell>
          <cell r="AN34" t="str">
            <v>No</v>
          </cell>
          <cell r="AO34" t="str">
            <v>Yes</v>
          </cell>
          <cell r="AR34" t="str">
            <v>No</v>
          </cell>
          <cell r="AS34" t="str">
            <v>No</v>
          </cell>
          <cell r="AT34" t="str">
            <v>No</v>
          </cell>
          <cell r="AU34" t="str">
            <v>No</v>
          </cell>
          <cell r="AV34" t="str">
            <v>No</v>
          </cell>
          <cell r="AW34" t="str">
            <v>No</v>
          </cell>
          <cell r="AY34" t="str">
            <v>N/A</v>
          </cell>
          <cell r="AZ34" t="str">
            <v>OC</v>
          </cell>
          <cell r="BA34" t="str">
            <v>N/A</v>
          </cell>
          <cell r="BB34" t="str">
            <v>N/A</v>
          </cell>
          <cell r="BC34" t="str">
            <v>N/A</v>
          </cell>
          <cell r="BD34">
            <v>8</v>
          </cell>
          <cell r="BG34" t="str">
            <v>No</v>
          </cell>
          <cell r="BH34" t="str">
            <v>N/A</v>
          </cell>
          <cell r="BI34" t="str">
            <v>N/A</v>
          </cell>
          <cell r="BL34" t="str">
            <v>N/A</v>
          </cell>
          <cell r="BM34" t="str">
            <v>N/A</v>
          </cell>
          <cell r="BO34">
            <v>0</v>
          </cell>
          <cell r="BP34">
            <v>0</v>
          </cell>
          <cell r="BQ34">
            <v>0</v>
          </cell>
          <cell r="BS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t="str">
            <v>N/A</v>
          </cell>
        </row>
        <row r="35">
          <cell r="C35" t="str">
            <v>Kevin B. Peckham</v>
          </cell>
          <cell r="D35" t="str">
            <v>Houston</v>
          </cell>
          <cell r="E35">
            <v>36301</v>
          </cell>
          <cell r="G35" t="str">
            <v>N/A</v>
          </cell>
          <cell r="I35" t="str">
            <v>N/A</v>
          </cell>
          <cell r="J35" t="str">
            <v>N/A</v>
          </cell>
          <cell r="O35">
            <v>0</v>
          </cell>
          <cell r="P35">
            <v>0</v>
          </cell>
          <cell r="Q35">
            <v>0</v>
          </cell>
          <cell r="R35">
            <v>0</v>
          </cell>
          <cell r="S35">
            <v>1</v>
          </cell>
          <cell r="T35">
            <v>1</v>
          </cell>
          <cell r="Y35" t="str">
            <v>N/A</v>
          </cell>
          <cell r="Z35">
            <v>0</v>
          </cell>
          <cell r="AA35" t="str">
            <v>N/A</v>
          </cell>
          <cell r="AC35">
            <v>0</v>
          </cell>
          <cell r="AD35">
            <v>0</v>
          </cell>
          <cell r="AE35">
            <v>0</v>
          </cell>
          <cell r="AG35" t="str">
            <v>N/A</v>
          </cell>
          <cell r="AH35" t="str">
            <v>N/A</v>
          </cell>
          <cell r="AI35" t="str">
            <v>N/A</v>
          </cell>
          <cell r="AJ35" t="str">
            <v>N/A</v>
          </cell>
          <cell r="AK35" t="str">
            <v>N/A</v>
          </cell>
          <cell r="AL35" t="str">
            <v>N/A</v>
          </cell>
          <cell r="AM35" t="str">
            <v>N/A</v>
          </cell>
          <cell r="AN35" t="str">
            <v>N/A</v>
          </cell>
          <cell r="AO35" t="str">
            <v>N/A</v>
          </cell>
          <cell r="AR35" t="str">
            <v>N/A</v>
          </cell>
          <cell r="AS35" t="str">
            <v>N/A</v>
          </cell>
          <cell r="AT35" t="str">
            <v>N/A</v>
          </cell>
          <cell r="AU35" t="str">
            <v>N/A</v>
          </cell>
          <cell r="AV35" t="str">
            <v>N/A</v>
          </cell>
          <cell r="AW35" t="str">
            <v>N/A</v>
          </cell>
          <cell r="AY35" t="str">
            <v>N/A</v>
          </cell>
          <cell r="AZ35" t="str">
            <v>N/A</v>
          </cell>
          <cell r="BA35" t="str">
            <v>N/A</v>
          </cell>
          <cell r="BB35" t="str">
            <v>N/A</v>
          </cell>
          <cell r="BC35" t="str">
            <v>N/A</v>
          </cell>
          <cell r="BD35" t="str">
            <v>N/A</v>
          </cell>
          <cell r="BG35" t="str">
            <v>No</v>
          </cell>
          <cell r="BH35" t="str">
            <v>N/A</v>
          </cell>
          <cell r="BI35" t="str">
            <v>N/A</v>
          </cell>
          <cell r="BL35" t="str">
            <v>N/A</v>
          </cell>
          <cell r="BM35" t="str">
            <v>N/A</v>
          </cell>
          <cell r="BO35">
            <v>0</v>
          </cell>
          <cell r="BP35">
            <v>0</v>
          </cell>
          <cell r="BQ35">
            <v>0</v>
          </cell>
          <cell r="BS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row>
        <row r="36">
          <cell r="C36" t="str">
            <v>Susan Breaux</v>
          </cell>
          <cell r="D36" t="str">
            <v>New Orleans</v>
          </cell>
          <cell r="E36">
            <v>36960</v>
          </cell>
          <cell r="G36" t="str">
            <v>N/A</v>
          </cell>
          <cell r="I36" t="str">
            <v>No</v>
          </cell>
          <cell r="J36" t="str">
            <v>B</v>
          </cell>
          <cell r="O36">
            <v>0.3</v>
          </cell>
          <cell r="P36">
            <v>0.6</v>
          </cell>
          <cell r="Q36">
            <v>0.8</v>
          </cell>
          <cell r="R36">
            <v>1</v>
          </cell>
          <cell r="S36">
            <v>1</v>
          </cell>
          <cell r="T36">
            <v>1.3</v>
          </cell>
          <cell r="Y36">
            <v>0.08</v>
          </cell>
          <cell r="Z36">
            <v>0</v>
          </cell>
          <cell r="AA36" t="str">
            <v>No</v>
          </cell>
          <cell r="AC36">
            <v>1.5</v>
          </cell>
          <cell r="AD36">
            <v>1</v>
          </cell>
          <cell r="AE36">
            <v>1</v>
          </cell>
          <cell r="AG36" t="str">
            <v>Yes</v>
          </cell>
          <cell r="AH36" t="str">
            <v>Yes</v>
          </cell>
          <cell r="AI36" t="str">
            <v>Yes</v>
          </cell>
          <cell r="AJ36" t="str">
            <v>Yes</v>
          </cell>
          <cell r="AK36" t="str">
            <v>Yes</v>
          </cell>
          <cell r="AL36" t="str">
            <v>Yes</v>
          </cell>
          <cell r="AM36" t="str">
            <v>Yes</v>
          </cell>
          <cell r="AN36" t="str">
            <v>No</v>
          </cell>
          <cell r="AO36" t="str">
            <v>Yes</v>
          </cell>
          <cell r="AR36" t="str">
            <v>Yes</v>
          </cell>
          <cell r="AS36" t="str">
            <v>Yes</v>
          </cell>
          <cell r="AT36" t="str">
            <v>Yes</v>
          </cell>
          <cell r="AU36" t="str">
            <v>Yes</v>
          </cell>
          <cell r="AV36" t="str">
            <v>Yes</v>
          </cell>
          <cell r="AW36" t="str">
            <v>Yes</v>
          </cell>
          <cell r="AY36" t="str">
            <v>AV</v>
          </cell>
          <cell r="AZ36" t="str">
            <v>OC</v>
          </cell>
          <cell r="BA36" t="str">
            <v>AV</v>
          </cell>
          <cell r="BB36" t="str">
            <v>N/A</v>
          </cell>
          <cell r="BC36" t="str">
            <v>AV</v>
          </cell>
          <cell r="BD36">
            <v>8</v>
          </cell>
          <cell r="BG36" t="str">
            <v>No</v>
          </cell>
          <cell r="BH36" t="str">
            <v>N/A</v>
          </cell>
          <cell r="BI36" t="str">
            <v>N/A</v>
          </cell>
          <cell r="BL36" t="str">
            <v>N/A</v>
          </cell>
          <cell r="BM36" t="str">
            <v>N/A</v>
          </cell>
          <cell r="BO36">
            <v>0</v>
          </cell>
          <cell r="BP36">
            <v>0</v>
          </cell>
          <cell r="BQ36">
            <v>0</v>
          </cell>
          <cell r="BS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t="str">
            <v>N/A</v>
          </cell>
        </row>
        <row r="37">
          <cell r="C37" t="str">
            <v>Susan Breaux</v>
          </cell>
          <cell r="D37" t="str">
            <v>New Orleans</v>
          </cell>
          <cell r="E37">
            <v>36936</v>
          </cell>
          <cell r="G37" t="str">
            <v>B</v>
          </cell>
          <cell r="I37" t="str">
            <v>No</v>
          </cell>
          <cell r="J37" t="str">
            <v>B</v>
          </cell>
          <cell r="O37">
            <v>0.25</v>
          </cell>
          <cell r="P37">
            <v>0.5</v>
          </cell>
          <cell r="Q37">
            <v>0.75</v>
          </cell>
          <cell r="R37">
            <v>1</v>
          </cell>
          <cell r="S37">
            <v>1.5</v>
          </cell>
          <cell r="T37">
            <v>1.5</v>
          </cell>
          <cell r="Y37">
            <v>0.09</v>
          </cell>
          <cell r="Z37">
            <v>240</v>
          </cell>
          <cell r="AA37" t="str">
            <v>No</v>
          </cell>
          <cell r="AC37">
            <v>2</v>
          </cell>
          <cell r="AD37">
            <v>1</v>
          </cell>
          <cell r="AE37">
            <v>1</v>
          </cell>
          <cell r="AG37" t="str">
            <v>Yes</v>
          </cell>
          <cell r="AH37" t="str">
            <v>Yes</v>
          </cell>
          <cell r="AI37" t="str">
            <v>Yes</v>
          </cell>
          <cell r="AJ37" t="str">
            <v>Yes</v>
          </cell>
          <cell r="AK37" t="str">
            <v>Yes</v>
          </cell>
          <cell r="AL37" t="str">
            <v>Yes</v>
          </cell>
          <cell r="AM37" t="str">
            <v>Yes</v>
          </cell>
          <cell r="AN37" t="str">
            <v>No</v>
          </cell>
          <cell r="AO37" t="str">
            <v>Yes</v>
          </cell>
          <cell r="AR37" t="str">
            <v>Yes</v>
          </cell>
          <cell r="AS37" t="str">
            <v>Yes</v>
          </cell>
          <cell r="AT37" t="str">
            <v>No</v>
          </cell>
          <cell r="AU37" t="str">
            <v>No</v>
          </cell>
          <cell r="AV37" t="str">
            <v>No</v>
          </cell>
          <cell r="AW37" t="str">
            <v>No</v>
          </cell>
          <cell r="AY37" t="str">
            <v>AV</v>
          </cell>
          <cell r="AZ37" t="str">
            <v>NBV</v>
          </cell>
          <cell r="BA37" t="str">
            <v>AV</v>
          </cell>
          <cell r="BB37" t="str">
            <v>N/A</v>
          </cell>
          <cell r="BC37" t="str">
            <v>AV</v>
          </cell>
          <cell r="BD37">
            <v>8</v>
          </cell>
          <cell r="BG37" t="str">
            <v>No</v>
          </cell>
          <cell r="BH37" t="str">
            <v>N/A</v>
          </cell>
          <cell r="BI37" t="str">
            <v>N/A</v>
          </cell>
          <cell r="BL37" t="str">
            <v>N/A</v>
          </cell>
          <cell r="BM37" t="str">
            <v>N/A</v>
          </cell>
          <cell r="BO37">
            <v>0</v>
          </cell>
          <cell r="BP37">
            <v>0</v>
          </cell>
          <cell r="BQ37">
            <v>0</v>
          </cell>
          <cell r="BS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row>
        <row r="38">
          <cell r="C38" t="str">
            <v>Kevin B. Peckham</v>
          </cell>
          <cell r="D38" t="str">
            <v>Houston</v>
          </cell>
          <cell r="E38">
            <v>36301</v>
          </cell>
          <cell r="G38" t="str">
            <v>B</v>
          </cell>
          <cell r="I38" t="str">
            <v>No</v>
          </cell>
          <cell r="J38" t="str">
            <v>B</v>
          </cell>
          <cell r="O38">
            <v>0.25</v>
          </cell>
          <cell r="P38">
            <v>0.5</v>
          </cell>
          <cell r="Q38">
            <v>0.75</v>
          </cell>
          <cell r="R38">
            <v>1</v>
          </cell>
          <cell r="S38">
            <v>1</v>
          </cell>
          <cell r="T38">
            <v>1.25</v>
          </cell>
          <cell r="Y38">
            <v>7.5999999999999998E-2</v>
          </cell>
          <cell r="Z38">
            <v>0</v>
          </cell>
          <cell r="AA38" t="str">
            <v>Yes</v>
          </cell>
          <cell r="AC38">
            <v>1</v>
          </cell>
          <cell r="AD38">
            <v>1</v>
          </cell>
          <cell r="AE38">
            <v>1</v>
          </cell>
          <cell r="AG38" t="str">
            <v>Yes</v>
          </cell>
          <cell r="AH38" t="str">
            <v>Yes</v>
          </cell>
          <cell r="AI38" t="str">
            <v>Yes</v>
          </cell>
          <cell r="AJ38" t="str">
            <v>Yes</v>
          </cell>
          <cell r="AK38" t="str">
            <v>Yes</v>
          </cell>
          <cell r="AL38" t="str">
            <v>Yes</v>
          </cell>
          <cell r="AM38" t="str">
            <v>Yes</v>
          </cell>
          <cell r="AN38" t="str">
            <v>Yes</v>
          </cell>
          <cell r="AO38" t="str">
            <v>No</v>
          </cell>
          <cell r="AR38" t="str">
            <v>Yes</v>
          </cell>
          <cell r="AS38" t="str">
            <v>Yes</v>
          </cell>
          <cell r="AT38" t="str">
            <v>No</v>
          </cell>
          <cell r="AU38" t="str">
            <v>No</v>
          </cell>
          <cell r="AV38" t="str">
            <v>No</v>
          </cell>
          <cell r="AW38" t="str">
            <v>No</v>
          </cell>
          <cell r="AY38" t="str">
            <v>AV</v>
          </cell>
          <cell r="AZ38" t="str">
            <v>OC</v>
          </cell>
          <cell r="BA38" t="str">
            <v>AV</v>
          </cell>
          <cell r="BB38" t="str">
            <v>N/A</v>
          </cell>
          <cell r="BC38" t="str">
            <v>AV</v>
          </cell>
          <cell r="BD38">
            <v>8</v>
          </cell>
          <cell r="BG38" t="str">
            <v>No</v>
          </cell>
          <cell r="BH38" t="str">
            <v>N/A</v>
          </cell>
          <cell r="BI38" t="str">
            <v>N/A</v>
          </cell>
          <cell r="BL38" t="str">
            <v>N/A</v>
          </cell>
          <cell r="BM38">
            <v>50</v>
          </cell>
          <cell r="BO38">
            <v>0</v>
          </cell>
          <cell r="BP38">
            <v>0</v>
          </cell>
          <cell r="BQ38">
            <v>0</v>
          </cell>
          <cell r="BS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t="str">
            <v>N/A</v>
          </cell>
        </row>
        <row r="39">
          <cell r="C39" t="str">
            <v>Susan Breaux</v>
          </cell>
          <cell r="D39" t="str">
            <v>New Orleans</v>
          </cell>
          <cell r="E39">
            <v>36936</v>
          </cell>
          <cell r="G39" t="str">
            <v>G</v>
          </cell>
          <cell r="I39" t="str">
            <v>No</v>
          </cell>
          <cell r="J39" t="str">
            <v>B</v>
          </cell>
          <cell r="O39">
            <v>0.25</v>
          </cell>
          <cell r="P39">
            <v>0.5</v>
          </cell>
          <cell r="Q39">
            <v>0.75</v>
          </cell>
          <cell r="R39">
            <v>1</v>
          </cell>
          <cell r="S39">
            <v>1</v>
          </cell>
          <cell r="T39">
            <v>1.25</v>
          </cell>
          <cell r="Y39">
            <v>0.08</v>
          </cell>
          <cell r="Z39">
            <v>1500</v>
          </cell>
          <cell r="AA39" t="str">
            <v>No</v>
          </cell>
          <cell r="AC39">
            <v>2</v>
          </cell>
          <cell r="AD39">
            <v>1</v>
          </cell>
          <cell r="AE39">
            <v>1</v>
          </cell>
          <cell r="AG39" t="str">
            <v>Yes</v>
          </cell>
          <cell r="AH39" t="str">
            <v>Yes</v>
          </cell>
          <cell r="AI39" t="str">
            <v>Yes</v>
          </cell>
          <cell r="AJ39" t="str">
            <v>No</v>
          </cell>
          <cell r="AK39" t="str">
            <v>Yes</v>
          </cell>
          <cell r="AL39" t="str">
            <v>Yes</v>
          </cell>
          <cell r="AM39" t="str">
            <v>Yes</v>
          </cell>
          <cell r="AN39" t="str">
            <v>No</v>
          </cell>
          <cell r="AO39" t="str">
            <v>No</v>
          </cell>
          <cell r="AR39" t="str">
            <v>Yes</v>
          </cell>
          <cell r="AS39" t="str">
            <v>No</v>
          </cell>
          <cell r="AT39" t="str">
            <v>Yes</v>
          </cell>
          <cell r="AU39" t="str">
            <v>Yes</v>
          </cell>
          <cell r="AV39" t="str">
            <v>Yes</v>
          </cell>
          <cell r="AW39" t="str">
            <v>No</v>
          </cell>
          <cell r="AY39" t="str">
            <v>AV</v>
          </cell>
          <cell r="AZ39" t="str">
            <v>NBV</v>
          </cell>
          <cell r="BA39" t="str">
            <v>AV</v>
          </cell>
          <cell r="BB39" t="str">
            <v>AV</v>
          </cell>
          <cell r="BC39" t="str">
            <v>AV</v>
          </cell>
          <cell r="BD39">
            <v>8</v>
          </cell>
          <cell r="BG39" t="str">
            <v>Yes</v>
          </cell>
          <cell r="BH39" t="str">
            <v>No</v>
          </cell>
          <cell r="BI39">
            <v>3.5000000000000003E-2</v>
          </cell>
          <cell r="BL39">
            <v>1.7799999999999999E-3</v>
          </cell>
          <cell r="BM39">
            <v>0</v>
          </cell>
          <cell r="BO39">
            <v>2</v>
          </cell>
          <cell r="BP39">
            <v>1</v>
          </cell>
          <cell r="BQ39">
            <v>1</v>
          </cell>
          <cell r="BS39" t="str">
            <v>B</v>
          </cell>
          <cell r="BU39" t="str">
            <v>Yes</v>
          </cell>
          <cell r="BV39" t="str">
            <v>Yes</v>
          </cell>
          <cell r="BW39" t="str">
            <v>Yes</v>
          </cell>
          <cell r="BX39" t="str">
            <v>Yes</v>
          </cell>
          <cell r="BY39" t="str">
            <v>No</v>
          </cell>
          <cell r="BZ39" t="str">
            <v>No</v>
          </cell>
          <cell r="CA39" t="str">
            <v>No</v>
          </cell>
          <cell r="CB39" t="str">
            <v>No</v>
          </cell>
          <cell r="CC39" t="str">
            <v>No</v>
          </cell>
          <cell r="CD39" t="str">
            <v>No</v>
          </cell>
          <cell r="CE39" t="str">
            <v>No</v>
          </cell>
          <cell r="CF39" t="str">
            <v>No</v>
          </cell>
          <cell r="CG39" t="str">
            <v>N/A</v>
          </cell>
          <cell r="CH39" t="str">
            <v>N/A</v>
          </cell>
        </row>
        <row r="40">
          <cell r="C40" t="str">
            <v>Susan Breaux</v>
          </cell>
          <cell r="D40" t="str">
            <v>New Orleans</v>
          </cell>
          <cell r="E40">
            <v>36937</v>
          </cell>
          <cell r="G40" t="str">
            <v>B</v>
          </cell>
          <cell r="I40" t="str">
            <v>No</v>
          </cell>
          <cell r="J40" t="str">
            <v>A</v>
          </cell>
          <cell r="O40">
            <v>0.25</v>
          </cell>
          <cell r="P40">
            <v>0.5</v>
          </cell>
          <cell r="Q40">
            <v>0.75</v>
          </cell>
          <cell r="R40">
            <v>1</v>
          </cell>
          <cell r="S40">
            <v>1</v>
          </cell>
          <cell r="T40">
            <v>1.25</v>
          </cell>
          <cell r="Y40">
            <v>6.9000000000000006E-2</v>
          </cell>
          <cell r="Z40">
            <v>0</v>
          </cell>
          <cell r="AA40" t="str">
            <v>No</v>
          </cell>
          <cell r="AC40">
            <v>2</v>
          </cell>
          <cell r="AD40">
            <v>1</v>
          </cell>
          <cell r="AE40">
            <v>1</v>
          </cell>
          <cell r="AG40" t="str">
            <v>Yes</v>
          </cell>
          <cell r="AH40" t="str">
            <v>Yes</v>
          </cell>
          <cell r="AI40" t="str">
            <v>Yes</v>
          </cell>
          <cell r="AJ40" t="str">
            <v>Yes</v>
          </cell>
          <cell r="AK40" t="str">
            <v>Yes</v>
          </cell>
          <cell r="AL40" t="str">
            <v>Yes</v>
          </cell>
          <cell r="AM40" t="str">
            <v>Yes</v>
          </cell>
          <cell r="AN40" t="str">
            <v>No</v>
          </cell>
          <cell r="AO40" t="str">
            <v>Yes</v>
          </cell>
          <cell r="AR40" t="str">
            <v>Yes</v>
          </cell>
          <cell r="AS40" t="str">
            <v>No</v>
          </cell>
          <cell r="AT40" t="str">
            <v>Yes</v>
          </cell>
          <cell r="AU40" t="str">
            <v>Yes</v>
          </cell>
          <cell r="AV40" t="str">
            <v>No</v>
          </cell>
          <cell r="AW40" t="str">
            <v>No</v>
          </cell>
          <cell r="AY40" t="str">
            <v>AV</v>
          </cell>
          <cell r="AZ40" t="str">
            <v>OC</v>
          </cell>
          <cell r="BA40" t="str">
            <v>AV</v>
          </cell>
          <cell r="BB40" t="str">
            <v>N/A</v>
          </cell>
          <cell r="BC40" t="str">
            <v>AV</v>
          </cell>
          <cell r="BD40">
            <v>8</v>
          </cell>
          <cell r="BG40" t="str">
            <v>No</v>
          </cell>
          <cell r="BH40" t="str">
            <v>N/A</v>
          </cell>
          <cell r="BI40" t="str">
            <v>N/A</v>
          </cell>
          <cell r="BL40">
            <v>1.5E-3</v>
          </cell>
          <cell r="BM40">
            <v>55</v>
          </cell>
          <cell r="BO40">
            <v>2</v>
          </cell>
          <cell r="BP40">
            <v>1</v>
          </cell>
          <cell r="BQ40">
            <v>1</v>
          </cell>
          <cell r="BS40" t="str">
            <v>E</v>
          </cell>
          <cell r="BU40" t="str">
            <v>Yes</v>
          </cell>
          <cell r="BV40" t="str">
            <v>Yes</v>
          </cell>
          <cell r="BW40" t="str">
            <v>Yes</v>
          </cell>
          <cell r="BX40" t="str">
            <v>Yes</v>
          </cell>
          <cell r="BY40" t="str">
            <v>Yes</v>
          </cell>
          <cell r="BZ40" t="str">
            <v>Yes</v>
          </cell>
          <cell r="CA40" t="str">
            <v>No</v>
          </cell>
          <cell r="CB40" t="str">
            <v>No</v>
          </cell>
          <cell r="CC40" t="str">
            <v>No</v>
          </cell>
          <cell r="CD40" t="str">
            <v>No</v>
          </cell>
          <cell r="CE40" t="str">
            <v>No</v>
          </cell>
          <cell r="CF40" t="str">
            <v>No</v>
          </cell>
          <cell r="CG40" t="str">
            <v>Yes</v>
          </cell>
          <cell r="CH40" t="str">
            <v>No</v>
          </cell>
        </row>
        <row r="41">
          <cell r="C41" t="str">
            <v>Susan Breaux</v>
          </cell>
          <cell r="D41" t="str">
            <v>New Orleans</v>
          </cell>
          <cell r="E41">
            <v>36945</v>
          </cell>
          <cell r="G41" t="str">
            <v>N/A</v>
          </cell>
          <cell r="I41" t="str">
            <v>No</v>
          </cell>
          <cell r="J41" t="str">
            <v>A</v>
          </cell>
          <cell r="O41">
            <v>0.25</v>
          </cell>
          <cell r="P41">
            <v>0.5</v>
          </cell>
          <cell r="Q41">
            <v>0.75</v>
          </cell>
          <cell r="R41">
            <v>1</v>
          </cell>
          <cell r="S41">
            <v>1</v>
          </cell>
          <cell r="T41">
            <v>1.25</v>
          </cell>
          <cell r="Y41">
            <v>0.105</v>
          </cell>
          <cell r="Z41">
            <v>0</v>
          </cell>
          <cell r="AA41" t="str">
            <v>No</v>
          </cell>
          <cell r="AC41">
            <v>1</v>
          </cell>
          <cell r="AD41">
            <v>1</v>
          </cell>
          <cell r="AE41">
            <v>1</v>
          </cell>
          <cell r="AG41" t="str">
            <v>Yes</v>
          </cell>
          <cell r="AH41" t="str">
            <v>Yes</v>
          </cell>
          <cell r="AI41" t="str">
            <v>No</v>
          </cell>
          <cell r="AJ41" t="str">
            <v>Yes</v>
          </cell>
          <cell r="AK41" t="str">
            <v>Yes</v>
          </cell>
          <cell r="AL41" t="str">
            <v>Yes</v>
          </cell>
          <cell r="AM41" t="str">
            <v>No</v>
          </cell>
          <cell r="AN41" t="str">
            <v>No</v>
          </cell>
          <cell r="AO41" t="str">
            <v>Yes</v>
          </cell>
          <cell r="AR41" t="str">
            <v>Yes</v>
          </cell>
          <cell r="AS41" t="str">
            <v>Yes</v>
          </cell>
          <cell r="AT41" t="str">
            <v>Yes</v>
          </cell>
          <cell r="AU41" t="str">
            <v>Yes</v>
          </cell>
          <cell r="AV41" t="str">
            <v>Yes</v>
          </cell>
          <cell r="AW41" t="str">
            <v>No</v>
          </cell>
          <cell r="AY41" t="str">
            <v>AV</v>
          </cell>
          <cell r="AZ41" t="str">
            <v>OC</v>
          </cell>
          <cell r="BA41" t="str">
            <v>AV</v>
          </cell>
          <cell r="BB41" t="str">
            <v>N/A</v>
          </cell>
          <cell r="BC41" t="str">
            <v>AV</v>
          </cell>
          <cell r="BD41">
            <v>8</v>
          </cell>
          <cell r="BG41" t="str">
            <v>No</v>
          </cell>
          <cell r="BH41" t="str">
            <v>N/A</v>
          </cell>
          <cell r="BI41" t="str">
            <v>N/A</v>
          </cell>
          <cell r="BL41" t="str">
            <v>N/A</v>
          </cell>
          <cell r="BM41" t="str">
            <v>N/A</v>
          </cell>
          <cell r="BO41">
            <v>0</v>
          </cell>
          <cell r="BP41">
            <v>0</v>
          </cell>
          <cell r="BQ41">
            <v>0</v>
          </cell>
          <cell r="BS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t="str">
            <v>N/A</v>
          </cell>
        </row>
        <row r="42">
          <cell r="C42" t="str">
            <v>Susan Breaux</v>
          </cell>
          <cell r="D42" t="str">
            <v>New Orleans</v>
          </cell>
          <cell r="E42">
            <v>36937</v>
          </cell>
          <cell r="G42" t="str">
            <v>G</v>
          </cell>
          <cell r="I42" t="str">
            <v>No</v>
          </cell>
          <cell r="J42" t="str">
            <v>A</v>
          </cell>
          <cell r="O42">
            <v>0</v>
          </cell>
          <cell r="P42">
            <v>0</v>
          </cell>
          <cell r="Q42">
            <v>0</v>
          </cell>
          <cell r="R42">
            <v>0</v>
          </cell>
          <cell r="S42">
            <v>0.33333333333333331</v>
          </cell>
          <cell r="T42">
            <v>0.33333333333333331</v>
          </cell>
          <cell r="Y42">
            <v>8.72E-2</v>
          </cell>
          <cell r="Z42">
            <v>0</v>
          </cell>
          <cell r="AA42" t="str">
            <v>Yes</v>
          </cell>
          <cell r="AC42">
            <v>0.6</v>
          </cell>
          <cell r="AD42">
            <v>0.2</v>
          </cell>
          <cell r="AE42">
            <v>0.2</v>
          </cell>
          <cell r="AG42" t="str">
            <v>Yes</v>
          </cell>
          <cell r="AH42" t="str">
            <v>No</v>
          </cell>
          <cell r="AI42" t="str">
            <v>No</v>
          </cell>
          <cell r="AJ42" t="str">
            <v>No</v>
          </cell>
          <cell r="AK42" t="str">
            <v>No</v>
          </cell>
          <cell r="AL42" t="str">
            <v>Yes</v>
          </cell>
          <cell r="AM42" t="str">
            <v>No</v>
          </cell>
          <cell r="AN42" t="str">
            <v>No</v>
          </cell>
          <cell r="AO42" t="str">
            <v>No</v>
          </cell>
          <cell r="AR42" t="str">
            <v>Yes</v>
          </cell>
          <cell r="AS42" t="str">
            <v>Yes</v>
          </cell>
          <cell r="AT42" t="str">
            <v>Yes</v>
          </cell>
          <cell r="AU42" t="str">
            <v>Yes</v>
          </cell>
          <cell r="AV42" t="str">
            <v>Yes</v>
          </cell>
          <cell r="AW42" t="str">
            <v>No</v>
          </cell>
          <cell r="AY42" t="str">
            <v>AV</v>
          </cell>
          <cell r="AZ42" t="str">
            <v>OC</v>
          </cell>
          <cell r="BA42" t="str">
            <v>AV</v>
          </cell>
          <cell r="BB42" t="str">
            <v>AV</v>
          </cell>
          <cell r="BC42" t="str">
            <v>AV</v>
          </cell>
          <cell r="BD42">
            <v>8</v>
          </cell>
          <cell r="BG42" t="str">
            <v>No</v>
          </cell>
          <cell r="BH42" t="str">
            <v>N/A</v>
          </cell>
          <cell r="BI42" t="str">
            <v>N/A</v>
          </cell>
          <cell r="BL42">
            <v>4.1400000000000005E-3</v>
          </cell>
          <cell r="BM42">
            <v>50</v>
          </cell>
          <cell r="BO42">
            <v>2</v>
          </cell>
          <cell r="BP42">
            <v>1</v>
          </cell>
          <cell r="BQ42">
            <v>1</v>
          </cell>
          <cell r="BS42" t="str">
            <v>E</v>
          </cell>
          <cell r="BU42" t="str">
            <v>Yes</v>
          </cell>
          <cell r="BV42" t="str">
            <v>Yes</v>
          </cell>
          <cell r="BW42" t="str">
            <v>Yes</v>
          </cell>
          <cell r="BX42" t="str">
            <v>Yes</v>
          </cell>
          <cell r="BY42" t="str">
            <v>Yes</v>
          </cell>
          <cell r="BZ42" t="str">
            <v>Yes</v>
          </cell>
          <cell r="CA42" t="str">
            <v>No</v>
          </cell>
          <cell r="CB42" t="str">
            <v>No</v>
          </cell>
          <cell r="CC42" t="str">
            <v>No</v>
          </cell>
          <cell r="CD42" t="str">
            <v>No</v>
          </cell>
          <cell r="CE42" t="str">
            <v>No</v>
          </cell>
          <cell r="CF42" t="str">
            <v>No</v>
          </cell>
          <cell r="CG42" t="str">
            <v>No</v>
          </cell>
          <cell r="CH42" t="str">
            <v>No</v>
          </cell>
        </row>
        <row r="43">
          <cell r="C43" t="str">
            <v>Kevin B. Peckham</v>
          </cell>
          <cell r="D43" t="str">
            <v>Houston</v>
          </cell>
          <cell r="E43">
            <v>36301</v>
          </cell>
          <cell r="G43" t="str">
            <v>B</v>
          </cell>
          <cell r="I43" t="str">
            <v>No</v>
          </cell>
          <cell r="J43" t="str">
            <v>A</v>
          </cell>
          <cell r="O43">
            <v>0.25</v>
          </cell>
          <cell r="P43">
            <v>0.5</v>
          </cell>
          <cell r="Q43">
            <v>0.75</v>
          </cell>
          <cell r="R43">
            <v>1</v>
          </cell>
          <cell r="S43">
            <v>1</v>
          </cell>
          <cell r="T43">
            <v>1.25</v>
          </cell>
          <cell r="Y43">
            <v>0.06</v>
          </cell>
          <cell r="Z43">
            <v>0</v>
          </cell>
          <cell r="AA43" t="str">
            <v>No</v>
          </cell>
          <cell r="AC43">
            <v>1</v>
          </cell>
          <cell r="AD43">
            <v>1</v>
          </cell>
          <cell r="AE43">
            <v>1</v>
          </cell>
          <cell r="AG43" t="str">
            <v>Yes</v>
          </cell>
          <cell r="AH43" t="str">
            <v>No</v>
          </cell>
          <cell r="AI43" t="str">
            <v>No</v>
          </cell>
          <cell r="AJ43" t="str">
            <v>No</v>
          </cell>
          <cell r="AK43" t="str">
            <v>No</v>
          </cell>
          <cell r="AL43" t="str">
            <v>No</v>
          </cell>
          <cell r="AM43" t="str">
            <v>No</v>
          </cell>
          <cell r="AN43" t="str">
            <v>No</v>
          </cell>
          <cell r="AO43" t="str">
            <v>No</v>
          </cell>
          <cell r="AR43" t="str">
            <v>Yes</v>
          </cell>
          <cell r="AS43" t="str">
            <v>No</v>
          </cell>
          <cell r="AT43" t="str">
            <v>Yes</v>
          </cell>
          <cell r="AU43" t="str">
            <v>No</v>
          </cell>
          <cell r="AV43" t="str">
            <v>Yes</v>
          </cell>
          <cell r="AW43" t="str">
            <v>No</v>
          </cell>
          <cell r="AY43" t="str">
            <v>AV</v>
          </cell>
          <cell r="AZ43" t="str">
            <v>OC</v>
          </cell>
          <cell r="BA43" t="str">
            <v>AV</v>
          </cell>
          <cell r="BB43" t="str">
            <v>AV</v>
          </cell>
          <cell r="BC43" t="str">
            <v>AV</v>
          </cell>
          <cell r="BD43">
            <v>8</v>
          </cell>
          <cell r="BG43" t="str">
            <v>No</v>
          </cell>
          <cell r="BH43" t="str">
            <v>N/A</v>
          </cell>
          <cell r="BI43" t="str">
            <v>N/A</v>
          </cell>
          <cell r="BL43">
            <v>1.25E-3</v>
          </cell>
          <cell r="BM43">
            <v>10</v>
          </cell>
          <cell r="BO43">
            <v>0</v>
          </cell>
          <cell r="BP43">
            <v>0</v>
          </cell>
          <cell r="BQ43">
            <v>1</v>
          </cell>
          <cell r="BS43" t="str">
            <v>E</v>
          </cell>
          <cell r="BU43" t="str">
            <v>Yes</v>
          </cell>
          <cell r="BV43" t="str">
            <v>Yes</v>
          </cell>
          <cell r="BW43" t="str">
            <v>Yes</v>
          </cell>
          <cell r="BX43" t="str">
            <v>Yes</v>
          </cell>
          <cell r="BY43" t="str">
            <v>No</v>
          </cell>
          <cell r="BZ43" t="str">
            <v>No</v>
          </cell>
          <cell r="CA43" t="str">
            <v>Yes</v>
          </cell>
          <cell r="CB43" t="str">
            <v>Yes</v>
          </cell>
          <cell r="CC43" t="str">
            <v>Yes</v>
          </cell>
          <cell r="CD43" t="str">
            <v>No</v>
          </cell>
          <cell r="CE43" t="str">
            <v>No</v>
          </cell>
          <cell r="CF43" t="str">
            <v>No</v>
          </cell>
          <cell r="CG43" t="str">
            <v>No</v>
          </cell>
          <cell r="CH43" t="str">
            <v>No</v>
          </cell>
        </row>
        <row r="44">
          <cell r="C44" t="str">
            <v>Kevin B. Peckham</v>
          </cell>
          <cell r="D44" t="str">
            <v>Houston</v>
          </cell>
          <cell r="E44">
            <v>36301</v>
          </cell>
          <cell r="G44" t="str">
            <v>N/A</v>
          </cell>
          <cell r="I44" t="str">
            <v>No</v>
          </cell>
          <cell r="J44" t="str">
            <v>A</v>
          </cell>
          <cell r="O44">
            <v>0.25</v>
          </cell>
          <cell r="P44">
            <v>0.5</v>
          </cell>
          <cell r="Q44">
            <v>0.75</v>
          </cell>
          <cell r="R44">
            <v>1</v>
          </cell>
          <cell r="S44">
            <v>1</v>
          </cell>
          <cell r="T44">
            <v>1.25</v>
          </cell>
          <cell r="Y44">
            <v>6.6000000000000003E-2</v>
          </cell>
          <cell r="Z44">
            <v>10</v>
          </cell>
          <cell r="AA44" t="str">
            <v>No</v>
          </cell>
          <cell r="AC44">
            <v>2</v>
          </cell>
          <cell r="AD44">
            <v>1</v>
          </cell>
          <cell r="AE44">
            <v>1</v>
          </cell>
          <cell r="AG44" t="str">
            <v>Yes</v>
          </cell>
          <cell r="AH44" t="str">
            <v>Yes</v>
          </cell>
          <cell r="AI44" t="str">
            <v>Yes</v>
          </cell>
          <cell r="AJ44" t="str">
            <v>Yes</v>
          </cell>
          <cell r="AK44" t="str">
            <v>Yes</v>
          </cell>
          <cell r="AL44" t="str">
            <v>Yes</v>
          </cell>
          <cell r="AM44" t="str">
            <v>Yes</v>
          </cell>
          <cell r="AN44" t="str">
            <v>Yes</v>
          </cell>
          <cell r="AO44" t="str">
            <v>No</v>
          </cell>
          <cell r="AR44" t="str">
            <v>Yes</v>
          </cell>
          <cell r="AS44" t="str">
            <v>Yes</v>
          </cell>
          <cell r="AT44" t="str">
            <v>Yes</v>
          </cell>
          <cell r="AU44" t="str">
            <v>Yes</v>
          </cell>
          <cell r="AV44" t="str">
            <v>Yes</v>
          </cell>
          <cell r="AW44" t="str">
            <v>No</v>
          </cell>
          <cell r="AY44" t="str">
            <v>AV</v>
          </cell>
          <cell r="AZ44" t="str">
            <v>OC</v>
          </cell>
          <cell r="BA44" t="str">
            <v>AV</v>
          </cell>
          <cell r="BB44" t="str">
            <v>AV</v>
          </cell>
          <cell r="BC44" t="str">
            <v>AV</v>
          </cell>
          <cell r="BD44">
            <v>8</v>
          </cell>
          <cell r="BG44" t="str">
            <v>No</v>
          </cell>
          <cell r="BH44" t="str">
            <v>N/A</v>
          </cell>
          <cell r="BI44" t="str">
            <v>N/A</v>
          </cell>
          <cell r="BL44" t="str">
            <v>N/A</v>
          </cell>
          <cell r="BM44" t="str">
            <v>N/A</v>
          </cell>
          <cell r="BO44">
            <v>0</v>
          </cell>
          <cell r="BP44">
            <v>0</v>
          </cell>
          <cell r="BQ44">
            <v>0</v>
          </cell>
          <cell r="BS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t="str">
            <v>N/A</v>
          </cell>
        </row>
        <row r="45">
          <cell r="C45" t="str">
            <v>Susan Breaux</v>
          </cell>
          <cell r="D45" t="str">
            <v>New Orleans</v>
          </cell>
          <cell r="E45">
            <v>36936</v>
          </cell>
          <cell r="G45" t="str">
            <v>B</v>
          </cell>
          <cell r="I45" t="str">
            <v>No</v>
          </cell>
          <cell r="J45" t="str">
            <v>A</v>
          </cell>
          <cell r="O45">
            <v>0.25</v>
          </cell>
          <cell r="P45">
            <v>0.5</v>
          </cell>
          <cell r="Q45">
            <v>0.75</v>
          </cell>
          <cell r="R45">
            <v>1</v>
          </cell>
          <cell r="S45">
            <v>1</v>
          </cell>
          <cell r="T45">
            <v>1.25</v>
          </cell>
          <cell r="Y45">
            <v>9.9900000000000003E-2</v>
          </cell>
          <cell r="Z45">
            <v>0</v>
          </cell>
          <cell r="AA45" t="str">
            <v>No</v>
          </cell>
          <cell r="AC45">
            <v>0.6</v>
          </cell>
          <cell r="AD45">
            <v>0.2</v>
          </cell>
          <cell r="AE45">
            <v>0.2</v>
          </cell>
          <cell r="AG45" t="str">
            <v>Yes</v>
          </cell>
          <cell r="AH45" t="str">
            <v>Yes</v>
          </cell>
          <cell r="AI45" t="str">
            <v>Yes</v>
          </cell>
          <cell r="AJ45" t="str">
            <v>No</v>
          </cell>
          <cell r="AK45" t="str">
            <v>Yes</v>
          </cell>
          <cell r="AL45" t="str">
            <v>Yes</v>
          </cell>
          <cell r="AM45" t="str">
            <v>Yes</v>
          </cell>
          <cell r="AN45" t="str">
            <v>Yes</v>
          </cell>
          <cell r="AO45" t="str">
            <v>No</v>
          </cell>
          <cell r="AR45" t="str">
            <v>Yes</v>
          </cell>
          <cell r="AS45" t="str">
            <v>Yes</v>
          </cell>
          <cell r="AT45" t="str">
            <v>Yes</v>
          </cell>
          <cell r="AU45" t="str">
            <v>No</v>
          </cell>
          <cell r="AV45" t="str">
            <v>Yes</v>
          </cell>
          <cell r="AW45" t="str">
            <v>No</v>
          </cell>
          <cell r="AY45" t="str">
            <v>AV</v>
          </cell>
          <cell r="AZ45" t="str">
            <v>OC</v>
          </cell>
          <cell r="BA45" t="str">
            <v>AV</v>
          </cell>
          <cell r="BB45" t="str">
            <v>N/A</v>
          </cell>
          <cell r="BC45" t="str">
            <v>AV</v>
          </cell>
          <cell r="BD45">
            <v>8</v>
          </cell>
          <cell r="BG45" t="str">
            <v>No</v>
          </cell>
          <cell r="BH45" t="str">
            <v>N/A</v>
          </cell>
          <cell r="BI45" t="str">
            <v>N/A</v>
          </cell>
          <cell r="BL45">
            <v>1.2749999999999999E-2</v>
          </cell>
          <cell r="BM45">
            <v>0</v>
          </cell>
          <cell r="BO45">
            <v>2</v>
          </cell>
          <cell r="BP45">
            <v>1</v>
          </cell>
          <cell r="BQ45">
            <v>1</v>
          </cell>
          <cell r="BS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t="str">
            <v>N/A</v>
          </cell>
        </row>
        <row r="46">
          <cell r="C46" t="str">
            <v>Susan Breaux</v>
          </cell>
          <cell r="D46" t="str">
            <v>New Orleans</v>
          </cell>
          <cell r="E46">
            <v>36586</v>
          </cell>
          <cell r="G46" t="str">
            <v>N/A</v>
          </cell>
          <cell r="I46" t="str">
            <v>No</v>
          </cell>
          <cell r="J46" t="str">
            <v>B</v>
          </cell>
          <cell r="O46">
            <v>0.4</v>
          </cell>
          <cell r="P46">
            <v>1</v>
          </cell>
          <cell r="Q46">
            <v>1</v>
          </cell>
          <cell r="R46">
            <v>1</v>
          </cell>
          <cell r="S46">
            <v>1</v>
          </cell>
          <cell r="T46">
            <v>1.4</v>
          </cell>
          <cell r="Y46">
            <v>0.09</v>
          </cell>
          <cell r="Z46">
            <v>250</v>
          </cell>
          <cell r="AA46" t="str">
            <v>Yes</v>
          </cell>
          <cell r="AC46">
            <v>1</v>
          </cell>
          <cell r="AD46">
            <v>1</v>
          </cell>
          <cell r="AE46">
            <v>1</v>
          </cell>
          <cell r="AG46" t="str">
            <v>Yes</v>
          </cell>
          <cell r="AH46" t="str">
            <v>No</v>
          </cell>
          <cell r="AI46" t="str">
            <v>No</v>
          </cell>
          <cell r="AJ46" t="str">
            <v>No</v>
          </cell>
          <cell r="AK46" t="str">
            <v>No</v>
          </cell>
          <cell r="AL46" t="str">
            <v>Yes</v>
          </cell>
          <cell r="AM46" t="str">
            <v>No</v>
          </cell>
          <cell r="AN46" t="str">
            <v>No</v>
          </cell>
          <cell r="AO46" t="str">
            <v>No</v>
          </cell>
          <cell r="AR46" t="str">
            <v>Yes</v>
          </cell>
          <cell r="AS46" t="str">
            <v>Yes</v>
          </cell>
          <cell r="AT46" t="str">
            <v>No</v>
          </cell>
          <cell r="AU46" t="str">
            <v>No</v>
          </cell>
          <cell r="AV46" t="str">
            <v>No</v>
          </cell>
          <cell r="AW46" t="str">
            <v>No</v>
          </cell>
          <cell r="AY46" t="str">
            <v>AV</v>
          </cell>
          <cell r="AZ46" t="str">
            <v>NBV</v>
          </cell>
          <cell r="BA46" t="str">
            <v>AV</v>
          </cell>
          <cell r="BB46" t="str">
            <v>AV</v>
          </cell>
          <cell r="BC46" t="str">
            <v>AV</v>
          </cell>
          <cell r="BD46">
            <v>8</v>
          </cell>
          <cell r="BG46" t="str">
            <v>No</v>
          </cell>
          <cell r="BH46" t="str">
            <v>N/A</v>
          </cell>
          <cell r="BI46" t="str">
            <v>N/A</v>
          </cell>
          <cell r="BL46" t="str">
            <v>N/A</v>
          </cell>
          <cell r="BM46" t="str">
            <v>N/A</v>
          </cell>
          <cell r="BO46">
            <v>0</v>
          </cell>
          <cell r="BP46">
            <v>0</v>
          </cell>
          <cell r="BQ46">
            <v>0</v>
          </cell>
          <cell r="BS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t="str">
            <v>N/A</v>
          </cell>
        </row>
        <row r="47">
          <cell r="C47" t="str">
            <v>Susan Breaux</v>
          </cell>
          <cell r="D47" t="str">
            <v>New Orleans</v>
          </cell>
          <cell r="E47">
            <v>36586</v>
          </cell>
          <cell r="G47" t="str">
            <v>B</v>
          </cell>
          <cell r="I47" t="str">
            <v>No</v>
          </cell>
          <cell r="J47" t="str">
            <v>A</v>
          </cell>
          <cell r="O47">
            <v>0.25</v>
          </cell>
          <cell r="P47">
            <v>0.5</v>
          </cell>
          <cell r="Q47">
            <v>0.75</v>
          </cell>
          <cell r="R47">
            <v>1</v>
          </cell>
          <cell r="S47">
            <v>1</v>
          </cell>
          <cell r="T47">
            <v>1.25</v>
          </cell>
          <cell r="Y47">
            <v>0.05</v>
          </cell>
          <cell r="Z47">
            <v>0</v>
          </cell>
          <cell r="AA47" t="str">
            <v>No</v>
          </cell>
          <cell r="AC47">
            <v>2</v>
          </cell>
          <cell r="AD47">
            <v>1</v>
          </cell>
          <cell r="AE47">
            <v>1</v>
          </cell>
          <cell r="AG47" t="str">
            <v>Yes</v>
          </cell>
          <cell r="AH47" t="str">
            <v>Yes</v>
          </cell>
          <cell r="AI47" t="str">
            <v>Yes</v>
          </cell>
          <cell r="AJ47" t="str">
            <v>No</v>
          </cell>
          <cell r="AK47" t="str">
            <v>Yes</v>
          </cell>
          <cell r="AL47" t="str">
            <v>Yes</v>
          </cell>
          <cell r="AM47" t="str">
            <v>Yes</v>
          </cell>
          <cell r="AN47" t="str">
            <v>No</v>
          </cell>
          <cell r="AO47" t="str">
            <v>Yes</v>
          </cell>
          <cell r="AR47" t="str">
            <v>Yes</v>
          </cell>
          <cell r="AS47" t="str">
            <v>No</v>
          </cell>
          <cell r="AT47" t="str">
            <v>No</v>
          </cell>
          <cell r="AU47" t="str">
            <v>No</v>
          </cell>
          <cell r="AV47" t="str">
            <v>No</v>
          </cell>
          <cell r="AW47" t="str">
            <v>No</v>
          </cell>
          <cell r="AY47" t="str">
            <v>AV</v>
          </cell>
          <cell r="AZ47" t="str">
            <v>OC</v>
          </cell>
          <cell r="BA47" t="str">
            <v>AV</v>
          </cell>
          <cell r="BB47" t="str">
            <v>N/A</v>
          </cell>
          <cell r="BC47" t="str">
            <v>AV</v>
          </cell>
          <cell r="BD47">
            <v>8</v>
          </cell>
          <cell r="BG47" t="str">
            <v>No</v>
          </cell>
          <cell r="BH47" t="str">
            <v>N/A</v>
          </cell>
          <cell r="BI47" t="str">
            <v>N/A</v>
          </cell>
          <cell r="BL47">
            <v>1E-3</v>
          </cell>
          <cell r="BM47">
            <v>25</v>
          </cell>
          <cell r="BO47">
            <v>2</v>
          </cell>
          <cell r="BP47">
            <v>1</v>
          </cell>
          <cell r="BQ47">
            <v>1</v>
          </cell>
          <cell r="BS47" t="str">
            <v>E</v>
          </cell>
          <cell r="BU47" t="str">
            <v>Yes</v>
          </cell>
          <cell r="BV47" t="str">
            <v>Yes</v>
          </cell>
          <cell r="BW47" t="str">
            <v>No</v>
          </cell>
          <cell r="BX47" t="str">
            <v>No</v>
          </cell>
          <cell r="BY47" t="str">
            <v>No</v>
          </cell>
          <cell r="BZ47" t="str">
            <v>No</v>
          </cell>
          <cell r="CA47" t="str">
            <v>No</v>
          </cell>
          <cell r="CB47" t="str">
            <v>No</v>
          </cell>
          <cell r="CC47" t="str">
            <v>No</v>
          </cell>
          <cell r="CD47" t="str">
            <v>No</v>
          </cell>
          <cell r="CE47" t="str">
            <v>No</v>
          </cell>
          <cell r="CF47" t="str">
            <v>No</v>
          </cell>
          <cell r="CG47" t="str">
            <v>No</v>
          </cell>
          <cell r="CH47" t="str">
            <v>No</v>
          </cell>
        </row>
        <row r="48">
          <cell r="C48" t="str">
            <v>Kevin B. Peckham</v>
          </cell>
          <cell r="D48" t="str">
            <v>Houston</v>
          </cell>
          <cell r="E48">
            <v>36301</v>
          </cell>
          <cell r="G48" t="str">
            <v>N/A</v>
          </cell>
          <cell r="I48" t="str">
            <v>N/A</v>
          </cell>
          <cell r="J48" t="str">
            <v>N/A</v>
          </cell>
          <cell r="O48">
            <v>0</v>
          </cell>
          <cell r="P48">
            <v>0</v>
          </cell>
          <cell r="Q48">
            <v>0</v>
          </cell>
          <cell r="R48">
            <v>0</v>
          </cell>
          <cell r="S48">
            <v>1</v>
          </cell>
          <cell r="T48">
            <v>1</v>
          </cell>
          <cell r="Y48">
            <v>0</v>
          </cell>
          <cell r="Z48">
            <v>0</v>
          </cell>
          <cell r="AA48" t="str">
            <v>No</v>
          </cell>
          <cell r="AC48">
            <v>1</v>
          </cell>
          <cell r="AD48">
            <v>1</v>
          </cell>
          <cell r="AE48">
            <v>1</v>
          </cell>
          <cell r="AG48" t="str">
            <v>N/A</v>
          </cell>
          <cell r="AH48" t="str">
            <v>N/A</v>
          </cell>
          <cell r="AI48" t="str">
            <v>N/A</v>
          </cell>
          <cell r="AJ48" t="str">
            <v>N/A</v>
          </cell>
          <cell r="AK48" t="str">
            <v>N/A</v>
          </cell>
          <cell r="AL48" t="str">
            <v>N/A</v>
          </cell>
          <cell r="AM48" t="str">
            <v>N/A</v>
          </cell>
          <cell r="AN48" t="str">
            <v>N/A</v>
          </cell>
          <cell r="AO48" t="str">
            <v>N/A</v>
          </cell>
          <cell r="AR48" t="str">
            <v>N/A</v>
          </cell>
          <cell r="AS48" t="str">
            <v>N/A</v>
          </cell>
          <cell r="AT48" t="str">
            <v>N/A</v>
          </cell>
          <cell r="AU48" t="str">
            <v>N/A</v>
          </cell>
          <cell r="AV48" t="str">
            <v>N/A</v>
          </cell>
          <cell r="AW48" t="str">
            <v>N/A</v>
          </cell>
          <cell r="AY48" t="str">
            <v>N/A</v>
          </cell>
          <cell r="AZ48" t="str">
            <v>N/A</v>
          </cell>
          <cell r="BA48" t="str">
            <v>N/A</v>
          </cell>
          <cell r="BB48" t="str">
            <v>N/A</v>
          </cell>
          <cell r="BC48" t="str">
            <v>N/A</v>
          </cell>
          <cell r="BD48" t="str">
            <v>N/A</v>
          </cell>
          <cell r="BG48" t="str">
            <v>No</v>
          </cell>
          <cell r="BH48" t="str">
            <v>N/A</v>
          </cell>
          <cell r="BI48" t="str">
            <v>N/A</v>
          </cell>
          <cell r="BL48" t="str">
            <v>N/A</v>
          </cell>
          <cell r="BM48" t="str">
            <v>N/A</v>
          </cell>
          <cell r="BO48">
            <v>0</v>
          </cell>
          <cell r="BP48">
            <v>0</v>
          </cell>
          <cell r="BQ48">
            <v>0</v>
          </cell>
          <cell r="BS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t="str">
            <v>N/A</v>
          </cell>
        </row>
        <row r="49">
          <cell r="C49" t="str">
            <v>Susan Breaux</v>
          </cell>
          <cell r="D49" t="str">
            <v>New Orleans</v>
          </cell>
          <cell r="E49">
            <v>36936</v>
          </cell>
          <cell r="G49" t="str">
            <v>B</v>
          </cell>
          <cell r="I49" t="str">
            <v>No</v>
          </cell>
          <cell r="J49" t="str">
            <v>A</v>
          </cell>
          <cell r="O49">
            <v>0.25</v>
          </cell>
          <cell r="P49">
            <v>0.5</v>
          </cell>
          <cell r="Q49">
            <v>0.75</v>
          </cell>
          <cell r="R49">
            <v>1</v>
          </cell>
          <cell r="S49">
            <v>1</v>
          </cell>
          <cell r="T49">
            <v>1.25</v>
          </cell>
          <cell r="Y49">
            <v>0.06</v>
          </cell>
          <cell r="Z49">
            <v>0</v>
          </cell>
          <cell r="AA49" t="str">
            <v>Yes</v>
          </cell>
          <cell r="AC49">
            <v>1.5</v>
          </cell>
          <cell r="AD49">
            <v>1</v>
          </cell>
          <cell r="AE49">
            <v>1</v>
          </cell>
          <cell r="AG49" t="str">
            <v>Yes</v>
          </cell>
          <cell r="AH49" t="str">
            <v>Yes</v>
          </cell>
          <cell r="AI49" t="str">
            <v>Yes</v>
          </cell>
          <cell r="AJ49" t="str">
            <v>Yes</v>
          </cell>
          <cell r="AK49" t="str">
            <v>Yes</v>
          </cell>
          <cell r="AL49" t="str">
            <v>Yes</v>
          </cell>
          <cell r="AM49" t="str">
            <v>Yes</v>
          </cell>
          <cell r="AN49" t="str">
            <v>No</v>
          </cell>
          <cell r="AO49" t="str">
            <v>Yes</v>
          </cell>
          <cell r="AR49" t="str">
            <v>Yes</v>
          </cell>
          <cell r="AS49" t="str">
            <v>Yes</v>
          </cell>
          <cell r="AT49" t="str">
            <v>Yes</v>
          </cell>
          <cell r="AU49" t="str">
            <v>No</v>
          </cell>
          <cell r="AV49" t="str">
            <v>No</v>
          </cell>
          <cell r="AW49" t="str">
            <v>No</v>
          </cell>
          <cell r="AY49" t="str">
            <v>AV</v>
          </cell>
          <cell r="AZ49" t="str">
            <v>OC</v>
          </cell>
          <cell r="BA49" t="str">
            <v>AV</v>
          </cell>
          <cell r="BB49" t="str">
            <v>N/A</v>
          </cell>
          <cell r="BC49" t="str">
            <v>AV</v>
          </cell>
          <cell r="BD49">
            <v>8</v>
          </cell>
          <cell r="BG49" t="str">
            <v>No</v>
          </cell>
          <cell r="BH49" t="str">
            <v>N/A</v>
          </cell>
          <cell r="BI49" t="str">
            <v>N/A</v>
          </cell>
          <cell r="BL49">
            <v>2.5000000000000001E-3</v>
          </cell>
          <cell r="BM49">
            <v>100</v>
          </cell>
          <cell r="BO49">
            <v>1.5</v>
          </cell>
          <cell r="BP49">
            <v>1</v>
          </cell>
          <cell r="BQ49">
            <v>1</v>
          </cell>
          <cell r="BS49" t="str">
            <v>E</v>
          </cell>
          <cell r="BU49" t="str">
            <v>Yes</v>
          </cell>
          <cell r="BV49" t="str">
            <v>Yes</v>
          </cell>
          <cell r="BW49" t="str">
            <v>Yes</v>
          </cell>
          <cell r="BX49" t="str">
            <v>Yes</v>
          </cell>
          <cell r="BY49" t="str">
            <v>Yes</v>
          </cell>
          <cell r="BZ49" t="str">
            <v>Yes</v>
          </cell>
          <cell r="CA49" t="str">
            <v>No</v>
          </cell>
          <cell r="CB49" t="str">
            <v>No</v>
          </cell>
          <cell r="CC49" t="str">
            <v>No</v>
          </cell>
          <cell r="CD49" t="str">
            <v>No</v>
          </cell>
          <cell r="CE49" t="str">
            <v>No</v>
          </cell>
          <cell r="CF49" t="str">
            <v>Yes</v>
          </cell>
          <cell r="CG49" t="str">
            <v>No</v>
          </cell>
          <cell r="CH49" t="str">
            <v>No</v>
          </cell>
        </row>
        <row r="50">
          <cell r="C50" t="str">
            <v>Susan Breaux</v>
          </cell>
          <cell r="D50" t="str">
            <v>New Orleans</v>
          </cell>
          <cell r="E50">
            <v>36936</v>
          </cell>
          <cell r="G50" t="str">
            <v>G</v>
          </cell>
          <cell r="I50" t="str">
            <v>No</v>
          </cell>
          <cell r="J50" t="str">
            <v>A</v>
          </cell>
          <cell r="O50">
            <v>0</v>
          </cell>
          <cell r="P50">
            <v>0</v>
          </cell>
          <cell r="Q50">
            <v>0</v>
          </cell>
          <cell r="R50">
            <v>0</v>
          </cell>
          <cell r="S50">
            <v>0.9</v>
          </cell>
          <cell r="T50">
            <v>0.9</v>
          </cell>
          <cell r="Y50">
            <v>4.4999999999999998E-2</v>
          </cell>
          <cell r="Z50">
            <v>0</v>
          </cell>
          <cell r="AA50" t="str">
            <v>Yes</v>
          </cell>
          <cell r="AC50">
            <v>1</v>
          </cell>
          <cell r="AD50">
            <v>0</v>
          </cell>
          <cell r="AE50">
            <v>0</v>
          </cell>
          <cell r="AG50" t="str">
            <v>Yes</v>
          </cell>
          <cell r="AH50" t="str">
            <v>Yes</v>
          </cell>
          <cell r="AI50" t="str">
            <v>Yes</v>
          </cell>
          <cell r="AJ50" t="str">
            <v>Yes</v>
          </cell>
          <cell r="AK50" t="str">
            <v>Yes</v>
          </cell>
          <cell r="AL50" t="str">
            <v>Yes</v>
          </cell>
          <cell r="AM50" t="str">
            <v>Yes</v>
          </cell>
          <cell r="AN50" t="str">
            <v>No</v>
          </cell>
          <cell r="AO50" t="str">
            <v>Yes</v>
          </cell>
          <cell r="AR50" t="str">
            <v>N/A</v>
          </cell>
          <cell r="AS50" t="str">
            <v>N/A</v>
          </cell>
          <cell r="AT50" t="str">
            <v>N/A</v>
          </cell>
          <cell r="AU50" t="str">
            <v>N/A</v>
          </cell>
          <cell r="AV50" t="str">
            <v>N/A</v>
          </cell>
          <cell r="AW50" t="str">
            <v>N/A</v>
          </cell>
          <cell r="AY50" t="str">
            <v>N/A</v>
          </cell>
          <cell r="AZ50" t="str">
            <v>N/A</v>
          </cell>
          <cell r="BA50" t="str">
            <v>N/A</v>
          </cell>
          <cell r="BB50" t="str">
            <v>N/A</v>
          </cell>
          <cell r="BC50" t="str">
            <v>N/A</v>
          </cell>
          <cell r="BD50" t="str">
            <v>N/A</v>
          </cell>
          <cell r="BG50" t="str">
            <v>No</v>
          </cell>
          <cell r="BH50" t="str">
            <v>N/A</v>
          </cell>
          <cell r="BI50" t="str">
            <v>N/A</v>
          </cell>
          <cell r="BL50">
            <v>2.5000000000000001E-3</v>
          </cell>
          <cell r="BM50">
            <v>0</v>
          </cell>
          <cell r="BO50">
            <v>1</v>
          </cell>
          <cell r="BP50">
            <v>0</v>
          </cell>
          <cell r="BQ50">
            <v>0</v>
          </cell>
          <cell r="BS50" t="str">
            <v>E</v>
          </cell>
          <cell r="BU50" t="str">
            <v>Yes</v>
          </cell>
          <cell r="BV50" t="str">
            <v>Yes</v>
          </cell>
          <cell r="BW50" t="str">
            <v>Yes</v>
          </cell>
          <cell r="BX50" t="str">
            <v>Yes</v>
          </cell>
          <cell r="BY50" t="str">
            <v>Yes</v>
          </cell>
          <cell r="BZ50" t="str">
            <v>Yes</v>
          </cell>
          <cell r="CA50" t="str">
            <v>No</v>
          </cell>
          <cell r="CB50" t="str">
            <v>No</v>
          </cell>
          <cell r="CC50" t="str">
            <v>No</v>
          </cell>
          <cell r="CD50" t="str">
            <v>No</v>
          </cell>
          <cell r="CE50" t="str">
            <v>No</v>
          </cell>
          <cell r="CF50" t="str">
            <v>Yes</v>
          </cell>
          <cell r="CG50" t="str">
            <v>No</v>
          </cell>
          <cell r="CH50" t="str">
            <v>No</v>
          </cell>
        </row>
        <row r="51">
          <cell r="C51" t="str">
            <v>Kevin B. Peckham</v>
          </cell>
          <cell r="D51" t="str">
            <v>Houston</v>
          </cell>
          <cell r="E51">
            <v>36301</v>
          </cell>
          <cell r="G51" t="str">
            <v>N/A</v>
          </cell>
          <cell r="I51" t="str">
            <v>No</v>
          </cell>
          <cell r="J51" t="str">
            <v>A</v>
          </cell>
          <cell r="O51">
            <v>0.25</v>
          </cell>
          <cell r="P51">
            <v>0.5</v>
          </cell>
          <cell r="Q51">
            <v>0.75</v>
          </cell>
          <cell r="R51">
            <v>1</v>
          </cell>
          <cell r="S51">
            <v>1</v>
          </cell>
          <cell r="T51">
            <v>1.25</v>
          </cell>
          <cell r="Y51">
            <v>0.05</v>
          </cell>
          <cell r="Z51">
            <v>100</v>
          </cell>
          <cell r="AA51" t="str">
            <v>No</v>
          </cell>
          <cell r="AC51">
            <v>1</v>
          </cell>
          <cell r="AD51">
            <v>1</v>
          </cell>
          <cell r="AE51">
            <v>1</v>
          </cell>
          <cell r="AG51" t="str">
            <v>Yes</v>
          </cell>
          <cell r="AH51" t="str">
            <v>Yes</v>
          </cell>
          <cell r="AI51" t="str">
            <v>Yes</v>
          </cell>
          <cell r="AJ51" t="str">
            <v>No</v>
          </cell>
          <cell r="AK51" t="str">
            <v>Yes</v>
          </cell>
          <cell r="AL51" t="str">
            <v>Yes</v>
          </cell>
          <cell r="AM51" t="str">
            <v>Yes</v>
          </cell>
          <cell r="AN51" t="str">
            <v>No</v>
          </cell>
          <cell r="AO51" t="str">
            <v>Yes</v>
          </cell>
          <cell r="AR51" t="str">
            <v>Yes</v>
          </cell>
          <cell r="AS51" t="str">
            <v>Yes</v>
          </cell>
          <cell r="AT51" t="str">
            <v>Yes</v>
          </cell>
          <cell r="AU51" t="str">
            <v>No</v>
          </cell>
          <cell r="AV51" t="str">
            <v>Yes</v>
          </cell>
          <cell r="AW51" t="str">
            <v>No</v>
          </cell>
          <cell r="AY51" t="str">
            <v>AV</v>
          </cell>
          <cell r="AZ51" t="str">
            <v>OC</v>
          </cell>
          <cell r="BA51" t="str">
            <v>AV</v>
          </cell>
          <cell r="BB51" t="str">
            <v>N/A</v>
          </cell>
          <cell r="BC51" t="str">
            <v>AV</v>
          </cell>
          <cell r="BD51">
            <v>8</v>
          </cell>
          <cell r="BG51" t="str">
            <v>No</v>
          </cell>
          <cell r="BH51" t="str">
            <v>N/A</v>
          </cell>
          <cell r="BI51" t="str">
            <v>N/A</v>
          </cell>
          <cell r="BL51" t="str">
            <v>N/A</v>
          </cell>
          <cell r="BM51" t="str">
            <v>N/A</v>
          </cell>
          <cell r="BO51">
            <v>0</v>
          </cell>
          <cell r="BP51">
            <v>0</v>
          </cell>
          <cell r="BQ51">
            <v>0</v>
          </cell>
          <cell r="BS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t="str">
            <v>N/A</v>
          </cell>
        </row>
        <row r="52">
          <cell r="C52" t="str">
            <v>Kevin B. Peckham</v>
          </cell>
          <cell r="D52" t="str">
            <v>Houston</v>
          </cell>
          <cell r="E52">
            <v>36301</v>
          </cell>
          <cell r="G52" t="str">
            <v>N/A</v>
          </cell>
          <cell r="I52" t="str">
            <v>Yes</v>
          </cell>
          <cell r="J52" t="str">
            <v>N/A</v>
          </cell>
          <cell r="O52">
            <v>0.25</v>
          </cell>
          <cell r="P52">
            <v>0.5</v>
          </cell>
          <cell r="Q52">
            <v>0.75</v>
          </cell>
          <cell r="R52">
            <v>1</v>
          </cell>
          <cell r="S52">
            <v>1</v>
          </cell>
          <cell r="T52">
            <v>1.25</v>
          </cell>
          <cell r="Y52">
            <v>9.7500000000000003E-2</v>
          </cell>
          <cell r="Z52">
            <v>250</v>
          </cell>
          <cell r="AA52" t="str">
            <v>No</v>
          </cell>
          <cell r="AC52">
            <v>1</v>
          </cell>
          <cell r="AD52">
            <v>1</v>
          </cell>
          <cell r="AE52">
            <v>1</v>
          </cell>
          <cell r="AG52" t="str">
            <v>Yes</v>
          </cell>
          <cell r="AH52" t="str">
            <v>Yes</v>
          </cell>
          <cell r="AI52" t="str">
            <v>Yes</v>
          </cell>
          <cell r="AJ52" t="str">
            <v>No</v>
          </cell>
          <cell r="AK52" t="str">
            <v>Yes</v>
          </cell>
          <cell r="AL52" t="str">
            <v>Yes</v>
          </cell>
          <cell r="AM52" t="str">
            <v>Yes</v>
          </cell>
          <cell r="AN52" t="str">
            <v>No</v>
          </cell>
          <cell r="AO52" t="str">
            <v>Yes</v>
          </cell>
          <cell r="AR52" t="str">
            <v>Yes</v>
          </cell>
          <cell r="AS52" t="str">
            <v>Yes</v>
          </cell>
          <cell r="AT52" t="str">
            <v>Yes</v>
          </cell>
          <cell r="AU52" t="str">
            <v>Yes</v>
          </cell>
          <cell r="AV52" t="str">
            <v>No</v>
          </cell>
          <cell r="AW52" t="str">
            <v>No</v>
          </cell>
          <cell r="AY52" t="str">
            <v>AV</v>
          </cell>
          <cell r="AZ52" t="str">
            <v>NBV</v>
          </cell>
          <cell r="BA52" t="str">
            <v>AV</v>
          </cell>
          <cell r="BB52" t="str">
            <v>N/A</v>
          </cell>
          <cell r="BC52" t="str">
            <v>AV</v>
          </cell>
          <cell r="BD52">
            <v>8</v>
          </cell>
          <cell r="BG52" t="str">
            <v>No</v>
          </cell>
          <cell r="BH52" t="str">
            <v>N/A</v>
          </cell>
          <cell r="BI52" t="str">
            <v>N/A</v>
          </cell>
          <cell r="BL52" t="str">
            <v>N/A</v>
          </cell>
          <cell r="BM52" t="str">
            <v>N/A</v>
          </cell>
          <cell r="BO52">
            <v>0</v>
          </cell>
          <cell r="BP52">
            <v>0</v>
          </cell>
          <cell r="BQ52">
            <v>0</v>
          </cell>
          <cell r="BS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row>
        <row r="53">
          <cell r="C53" t="str">
            <v>Susan Breaux</v>
          </cell>
          <cell r="D53" t="str">
            <v>New Orleans</v>
          </cell>
          <cell r="E53">
            <v>36576</v>
          </cell>
          <cell r="G53" t="str">
            <v>N/A</v>
          </cell>
          <cell r="I53" t="str">
            <v>Yes</v>
          </cell>
          <cell r="J53" t="str">
            <v>N/A</v>
          </cell>
          <cell r="O53">
            <v>0.25</v>
          </cell>
          <cell r="P53">
            <v>0.5</v>
          </cell>
          <cell r="Q53">
            <v>0.75</v>
          </cell>
          <cell r="R53">
            <v>1</v>
          </cell>
          <cell r="S53">
            <v>1</v>
          </cell>
          <cell r="T53">
            <v>1.25</v>
          </cell>
          <cell r="Y53">
            <v>0.06</v>
          </cell>
          <cell r="Z53">
            <v>0</v>
          </cell>
          <cell r="AA53" t="str">
            <v>No</v>
          </cell>
          <cell r="AC53">
            <v>2</v>
          </cell>
          <cell r="AD53">
            <v>1</v>
          </cell>
          <cell r="AE53">
            <v>1</v>
          </cell>
          <cell r="AG53" t="str">
            <v>Yes</v>
          </cell>
          <cell r="AH53" t="str">
            <v>Yes</v>
          </cell>
          <cell r="AI53" t="str">
            <v>Yes</v>
          </cell>
          <cell r="AJ53" t="str">
            <v>No</v>
          </cell>
          <cell r="AK53" t="str">
            <v>Yes</v>
          </cell>
          <cell r="AL53" t="str">
            <v>Yes</v>
          </cell>
          <cell r="AM53" t="str">
            <v>Yes</v>
          </cell>
          <cell r="AN53" t="str">
            <v>No</v>
          </cell>
          <cell r="AO53" t="str">
            <v>Yes</v>
          </cell>
          <cell r="AR53" t="str">
            <v>Yes</v>
          </cell>
          <cell r="AS53" t="str">
            <v>Yes</v>
          </cell>
          <cell r="AT53" t="str">
            <v>No</v>
          </cell>
          <cell r="AU53" t="str">
            <v>No</v>
          </cell>
          <cell r="AV53" t="str">
            <v>No</v>
          </cell>
          <cell r="AW53" t="str">
            <v>No</v>
          </cell>
          <cell r="AY53" t="str">
            <v>AV</v>
          </cell>
          <cell r="AZ53" t="str">
            <v>OC</v>
          </cell>
          <cell r="BA53" t="str">
            <v>AV</v>
          </cell>
          <cell r="BB53" t="str">
            <v>N/A</v>
          </cell>
          <cell r="BC53" t="str">
            <v>AV</v>
          </cell>
          <cell r="BD53">
            <v>8</v>
          </cell>
          <cell r="BG53" t="str">
            <v>No</v>
          </cell>
          <cell r="BH53" t="str">
            <v>N/A</v>
          </cell>
          <cell r="BI53" t="str">
            <v>N/A</v>
          </cell>
          <cell r="BL53" t="str">
            <v>N/A</v>
          </cell>
          <cell r="BM53" t="str">
            <v>N/A</v>
          </cell>
          <cell r="BO53">
            <v>0</v>
          </cell>
          <cell r="BP53">
            <v>0</v>
          </cell>
          <cell r="BQ53">
            <v>0</v>
          </cell>
          <cell r="BS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t="str">
            <v>N/A</v>
          </cell>
        </row>
        <row r="54">
          <cell r="C54" t="str">
            <v>Kevin B. Peckham</v>
          </cell>
          <cell r="D54" t="str">
            <v>Houston</v>
          </cell>
          <cell r="E54">
            <v>36301</v>
          </cell>
          <cell r="G54" t="str">
            <v>N/A</v>
          </cell>
          <cell r="I54" t="str">
            <v>N/A</v>
          </cell>
          <cell r="J54" t="str">
            <v>N/A</v>
          </cell>
          <cell r="O54">
            <v>0</v>
          </cell>
          <cell r="P54">
            <v>0</v>
          </cell>
          <cell r="Q54">
            <v>0</v>
          </cell>
          <cell r="R54">
            <v>0</v>
          </cell>
          <cell r="S54">
            <v>1</v>
          </cell>
          <cell r="T54">
            <v>1</v>
          </cell>
          <cell r="Y54">
            <v>0</v>
          </cell>
          <cell r="Z54">
            <v>0</v>
          </cell>
          <cell r="AA54" t="str">
            <v>N/A</v>
          </cell>
          <cell r="AC54">
            <v>0</v>
          </cell>
          <cell r="AD54">
            <v>0</v>
          </cell>
          <cell r="AE54">
            <v>0</v>
          </cell>
          <cell r="AG54" t="str">
            <v>N/A</v>
          </cell>
          <cell r="AH54" t="str">
            <v>N/A</v>
          </cell>
          <cell r="AI54" t="str">
            <v>N/A</v>
          </cell>
          <cell r="AJ54" t="str">
            <v>N/A</v>
          </cell>
          <cell r="AK54" t="str">
            <v>N/A</v>
          </cell>
          <cell r="AL54" t="str">
            <v>N/A</v>
          </cell>
          <cell r="AM54" t="str">
            <v>N/A</v>
          </cell>
          <cell r="AN54" t="str">
            <v>N/A</v>
          </cell>
          <cell r="AO54" t="str">
            <v>N/A</v>
          </cell>
          <cell r="AR54" t="str">
            <v>N/A</v>
          </cell>
          <cell r="AS54" t="str">
            <v>N/A</v>
          </cell>
          <cell r="AT54" t="str">
            <v>N/A</v>
          </cell>
          <cell r="AU54" t="str">
            <v>N/A</v>
          </cell>
          <cell r="AV54" t="str">
            <v>N/A</v>
          </cell>
          <cell r="AW54" t="str">
            <v>N/A</v>
          </cell>
          <cell r="AY54" t="str">
            <v>N/A</v>
          </cell>
          <cell r="AZ54" t="str">
            <v>N/A</v>
          </cell>
          <cell r="BA54" t="str">
            <v>N/A</v>
          </cell>
          <cell r="BB54" t="str">
            <v>N/A</v>
          </cell>
          <cell r="BC54" t="str">
            <v>N/A</v>
          </cell>
          <cell r="BD54" t="str">
            <v>N/A</v>
          </cell>
          <cell r="BG54" t="str">
            <v>No</v>
          </cell>
          <cell r="BH54" t="str">
            <v>N/A</v>
          </cell>
          <cell r="BI54" t="str">
            <v>N/A</v>
          </cell>
          <cell r="BL54" t="str">
            <v>N/A</v>
          </cell>
          <cell r="BM54" t="str">
            <v>N/A</v>
          </cell>
          <cell r="BO54">
            <v>0</v>
          </cell>
          <cell r="BP54">
            <v>0</v>
          </cell>
          <cell r="BQ54">
            <v>0</v>
          </cell>
          <cell r="BS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t="str">
            <v>N/A</v>
          </cell>
        </row>
        <row r="55">
          <cell r="C55" t="str">
            <v>Kevin B. Peckham</v>
          </cell>
          <cell r="D55" t="str">
            <v>Houston</v>
          </cell>
          <cell r="E55">
            <v>36301</v>
          </cell>
          <cell r="G55" t="str">
            <v>B</v>
          </cell>
          <cell r="I55" t="str">
            <v>No</v>
          </cell>
          <cell r="J55" t="str">
            <v>A</v>
          </cell>
          <cell r="O55">
            <v>0.25</v>
          </cell>
          <cell r="P55">
            <v>0.5</v>
          </cell>
          <cell r="Q55">
            <v>0.75</v>
          </cell>
          <cell r="R55">
            <v>1</v>
          </cell>
          <cell r="S55">
            <v>1</v>
          </cell>
          <cell r="T55">
            <v>1.25</v>
          </cell>
          <cell r="Y55">
            <v>0.09</v>
          </cell>
          <cell r="Z55">
            <v>0</v>
          </cell>
          <cell r="AA55" t="str">
            <v>No</v>
          </cell>
          <cell r="AC55">
            <v>2</v>
          </cell>
          <cell r="AD55">
            <v>1</v>
          </cell>
          <cell r="AE55">
            <v>1</v>
          </cell>
          <cell r="AG55" t="str">
            <v>Yes</v>
          </cell>
          <cell r="AH55" t="str">
            <v>Yes</v>
          </cell>
          <cell r="AI55" t="str">
            <v>Yes</v>
          </cell>
          <cell r="AJ55" t="str">
            <v>Yes</v>
          </cell>
          <cell r="AK55" t="str">
            <v>Yes</v>
          </cell>
          <cell r="AL55" t="str">
            <v>Yes</v>
          </cell>
          <cell r="AM55" t="str">
            <v>Yes</v>
          </cell>
          <cell r="AN55" t="str">
            <v>No</v>
          </cell>
          <cell r="AO55" t="str">
            <v>Yes</v>
          </cell>
          <cell r="AR55" t="str">
            <v>Yes</v>
          </cell>
          <cell r="AS55" t="str">
            <v>Yes</v>
          </cell>
          <cell r="AT55" t="str">
            <v>Yes</v>
          </cell>
          <cell r="AU55" t="str">
            <v>Yes</v>
          </cell>
          <cell r="AV55" t="str">
            <v>Yes</v>
          </cell>
          <cell r="AW55" t="str">
            <v>No</v>
          </cell>
          <cell r="AY55" t="str">
            <v>AV</v>
          </cell>
          <cell r="AZ55" t="str">
            <v>OC</v>
          </cell>
          <cell r="BA55" t="str">
            <v>AV</v>
          </cell>
          <cell r="BB55" t="str">
            <v>N/A</v>
          </cell>
          <cell r="BC55" t="str">
            <v>AV</v>
          </cell>
          <cell r="BD55">
            <v>8</v>
          </cell>
          <cell r="BG55" t="str">
            <v>No</v>
          </cell>
          <cell r="BH55" t="str">
            <v>N/A</v>
          </cell>
          <cell r="BI55" t="str">
            <v>N/A</v>
          </cell>
          <cell r="BL55">
            <v>7.0000000000000001E-3</v>
          </cell>
          <cell r="BM55">
            <v>50</v>
          </cell>
          <cell r="BO55">
            <v>2</v>
          </cell>
          <cell r="BP55">
            <v>1</v>
          </cell>
          <cell r="BQ55">
            <v>1</v>
          </cell>
          <cell r="BS55" t="str">
            <v>B</v>
          </cell>
          <cell r="BU55" t="str">
            <v>Yes</v>
          </cell>
          <cell r="BV55" t="str">
            <v>Yes</v>
          </cell>
          <cell r="BW55" t="str">
            <v>Yes</v>
          </cell>
          <cell r="BX55" t="str">
            <v>Yes</v>
          </cell>
          <cell r="BY55" t="str">
            <v>No</v>
          </cell>
          <cell r="BZ55" t="str">
            <v>No</v>
          </cell>
          <cell r="CA55" t="str">
            <v>No</v>
          </cell>
          <cell r="CB55" t="str">
            <v>No</v>
          </cell>
          <cell r="CC55" t="str">
            <v>No</v>
          </cell>
          <cell r="CD55" t="str">
            <v>No</v>
          </cell>
          <cell r="CE55" t="str">
            <v>No</v>
          </cell>
          <cell r="CF55" t="str">
            <v>No</v>
          </cell>
          <cell r="CG55" t="str">
            <v>No</v>
          </cell>
          <cell r="CH55" t="str">
            <v>No</v>
          </cell>
        </row>
        <row r="56">
          <cell r="C56" t="str">
            <v>Susan Breaux</v>
          </cell>
          <cell r="D56" t="str">
            <v>New Orleans</v>
          </cell>
          <cell r="E56">
            <v>36936</v>
          </cell>
          <cell r="G56" t="str">
            <v>N/A</v>
          </cell>
          <cell r="I56" t="str">
            <v>No</v>
          </cell>
          <cell r="J56" t="str">
            <v>A</v>
          </cell>
          <cell r="O56">
            <v>0.25</v>
          </cell>
          <cell r="P56">
            <v>0.5</v>
          </cell>
          <cell r="Q56">
            <v>0.75</v>
          </cell>
          <cell r="R56">
            <v>1</v>
          </cell>
          <cell r="S56">
            <v>1</v>
          </cell>
          <cell r="T56">
            <v>1.25</v>
          </cell>
          <cell r="Y56">
            <v>7.9000000000000001E-2</v>
          </cell>
          <cell r="Z56">
            <v>0</v>
          </cell>
          <cell r="AA56" t="str">
            <v>No</v>
          </cell>
          <cell r="AC56">
            <v>2</v>
          </cell>
          <cell r="AD56">
            <v>1</v>
          </cell>
          <cell r="AE56">
            <v>1</v>
          </cell>
          <cell r="AG56" t="str">
            <v>Yes</v>
          </cell>
          <cell r="AH56" t="str">
            <v>Yes</v>
          </cell>
          <cell r="AI56" t="str">
            <v>Yes</v>
          </cell>
          <cell r="AJ56" t="str">
            <v>No</v>
          </cell>
          <cell r="AK56" t="str">
            <v>Yes</v>
          </cell>
          <cell r="AL56" t="str">
            <v>Yes</v>
          </cell>
          <cell r="AM56" t="str">
            <v>Yes</v>
          </cell>
          <cell r="AN56" t="str">
            <v>No</v>
          </cell>
          <cell r="AO56" t="str">
            <v>No</v>
          </cell>
          <cell r="AR56" t="str">
            <v>Yes</v>
          </cell>
          <cell r="AS56" t="str">
            <v>Yes</v>
          </cell>
          <cell r="AT56" t="str">
            <v>Yes</v>
          </cell>
          <cell r="AU56" t="str">
            <v>No</v>
          </cell>
          <cell r="AV56" t="str">
            <v>Yes</v>
          </cell>
          <cell r="AW56" t="str">
            <v>No</v>
          </cell>
          <cell r="AY56" t="str">
            <v>AV</v>
          </cell>
          <cell r="AZ56" t="str">
            <v>OC</v>
          </cell>
          <cell r="BA56" t="str">
            <v>AV</v>
          </cell>
          <cell r="BB56" t="str">
            <v>N/A</v>
          </cell>
          <cell r="BC56" t="str">
            <v>AV</v>
          </cell>
          <cell r="BD56">
            <v>8</v>
          </cell>
          <cell r="BG56" t="str">
            <v>No</v>
          </cell>
          <cell r="BH56" t="str">
            <v>N/A</v>
          </cell>
          <cell r="BI56" t="str">
            <v>N/A</v>
          </cell>
          <cell r="BL56" t="str">
            <v>N/A</v>
          </cell>
          <cell r="BM56" t="str">
            <v>N/A</v>
          </cell>
          <cell r="BO56">
            <v>0</v>
          </cell>
          <cell r="BP56">
            <v>0</v>
          </cell>
          <cell r="BQ56">
            <v>0</v>
          </cell>
          <cell r="BS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t="str">
            <v>N/A</v>
          </cell>
        </row>
        <row r="57">
          <cell r="C57" t="str">
            <v>Kevin B. Peckham</v>
          </cell>
          <cell r="D57" t="str">
            <v>Houston</v>
          </cell>
          <cell r="E57">
            <v>36301</v>
          </cell>
          <cell r="G57" t="str">
            <v>N/A</v>
          </cell>
          <cell r="I57" t="str">
            <v>N/A</v>
          </cell>
          <cell r="J57" t="str">
            <v>N/A</v>
          </cell>
          <cell r="O57">
            <v>0</v>
          </cell>
          <cell r="P57">
            <v>0</v>
          </cell>
          <cell r="Q57">
            <v>0</v>
          </cell>
          <cell r="R57">
            <v>0</v>
          </cell>
          <cell r="S57">
            <v>1</v>
          </cell>
          <cell r="T57">
            <v>1</v>
          </cell>
          <cell r="Y57">
            <v>0</v>
          </cell>
          <cell r="Z57">
            <v>0</v>
          </cell>
          <cell r="AA57" t="str">
            <v>N/A</v>
          </cell>
          <cell r="AC57">
            <v>0</v>
          </cell>
          <cell r="AD57">
            <v>0</v>
          </cell>
          <cell r="AE57">
            <v>0</v>
          </cell>
          <cell r="AG57" t="str">
            <v>N/A</v>
          </cell>
          <cell r="AH57" t="str">
            <v>N/A</v>
          </cell>
          <cell r="AI57" t="str">
            <v>N/A</v>
          </cell>
          <cell r="AJ57" t="str">
            <v>N/A</v>
          </cell>
          <cell r="AK57" t="str">
            <v>N/A</v>
          </cell>
          <cell r="AL57" t="str">
            <v>N/A</v>
          </cell>
          <cell r="AM57" t="str">
            <v>N/A</v>
          </cell>
          <cell r="AN57" t="str">
            <v>N/A</v>
          </cell>
          <cell r="AO57" t="str">
            <v>N/A</v>
          </cell>
          <cell r="AR57" t="str">
            <v>N/A</v>
          </cell>
          <cell r="AS57" t="str">
            <v>N/A</v>
          </cell>
          <cell r="AT57" t="str">
            <v>N/A</v>
          </cell>
          <cell r="AU57" t="str">
            <v>N/A</v>
          </cell>
          <cell r="AV57" t="str">
            <v>N/A</v>
          </cell>
          <cell r="AW57" t="str">
            <v>N/A</v>
          </cell>
          <cell r="AY57" t="str">
            <v>N/A</v>
          </cell>
          <cell r="AZ57" t="str">
            <v>N/A</v>
          </cell>
          <cell r="BA57" t="str">
            <v>N/A</v>
          </cell>
          <cell r="BB57" t="str">
            <v>N/A</v>
          </cell>
          <cell r="BC57" t="str">
            <v>N/A</v>
          </cell>
          <cell r="BD57" t="str">
            <v>N/A</v>
          </cell>
          <cell r="BG57" t="str">
            <v>No</v>
          </cell>
          <cell r="BH57" t="str">
            <v>N/A</v>
          </cell>
          <cell r="BI57" t="str">
            <v>N/A</v>
          </cell>
          <cell r="BL57" t="str">
            <v>N/A</v>
          </cell>
          <cell r="BM57" t="str">
            <v>N/A</v>
          </cell>
          <cell r="BO57">
            <v>0</v>
          </cell>
          <cell r="BP57">
            <v>0</v>
          </cell>
          <cell r="BQ57">
            <v>0</v>
          </cell>
          <cell r="BS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t="str">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a"/>
      <sheetName val="0b"/>
      <sheetName val="1-eg."/>
      <sheetName val="1"/>
      <sheetName val="2"/>
      <sheetName val="3"/>
      <sheetName val="4 "/>
      <sheetName val="5"/>
      <sheetName val="6"/>
      <sheetName val="7"/>
      <sheetName val="8"/>
      <sheetName val="9"/>
      <sheetName val="10"/>
      <sheetName val="11"/>
      <sheetName val="12"/>
      <sheetName val="13"/>
      <sheetName val="14"/>
      <sheetName val="15"/>
      <sheetName val="16 "/>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EY USE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
      <sheetName val="PTR"/>
      <sheetName val="Lead Sheet"/>
      <sheetName val="ACCOUNTS"/>
      <sheetName val=" Taxes A-1"/>
      <sheetName val="SalesTax"/>
      <sheetName val="AFUDC"/>
      <sheetName val="DRD"/>
      <sheetName val="Amort"/>
      <sheetName val="Penalties"/>
      <sheetName val="Rate Reserve"/>
      <sheetName val="Donations"/>
      <sheetName val="General resrv"/>
      <sheetName val="D-3 Sales of Plant"/>
      <sheetName val="State Tax"/>
      <sheetName val="Fuel Tax Credit"/>
      <sheetName val="Reclasses- (do not use)"/>
      <sheetName val="Other Income"/>
      <sheetName val="M ref Activities"/>
      <sheetName val="Apportionment"/>
      <sheetName val="Depreciation - old"/>
      <sheetName val="Land Imp"/>
      <sheetName val="AMT-ACE old"/>
      <sheetName val="Reconciliation State(don't use)"/>
      <sheetName val="Casualty Loss"/>
      <sheetName val="Obsolete Inventory"/>
      <sheetName val="Sheet1"/>
    </sheetNames>
    <sheetDataSet>
      <sheetData sheetId="0"/>
      <sheetData sheetId="1">
        <row r="84">
          <cell r="B84" t="str">
            <v>ACCRUED INTEREST</v>
          </cell>
        </row>
        <row r="85">
          <cell r="B85" t="str">
            <v>ACCRUED OTHER</v>
          </cell>
        </row>
        <row r="86">
          <cell r="B86" t="str">
            <v>AFUDC DEBT</v>
          </cell>
        </row>
        <row r="87">
          <cell r="B87" t="str">
            <v>AMORT OF INTANGIBLE ASSETS</v>
          </cell>
        </row>
        <row r="88">
          <cell r="B88" t="str">
            <v>AMORTIZATION EXPENSE</v>
          </cell>
        </row>
        <row r="89">
          <cell r="B89" t="str">
            <v>ASSET RETIREMENT OBLIGATION</v>
          </cell>
        </row>
        <row r="90">
          <cell r="B90" t="str">
            <v>BAD DEBTS</v>
          </cell>
        </row>
        <row r="91">
          <cell r="B91" t="str">
            <v>CONTRIB - AID OF CONSTRUCTION</v>
          </cell>
        </row>
        <row r="92">
          <cell r="B92" t="str">
            <v>COST OF REMOVAL</v>
          </cell>
        </row>
        <row r="93">
          <cell r="B93" t="str">
            <v>DEFERRED COMPENSATION</v>
          </cell>
        </row>
        <row r="94">
          <cell r="B94" t="str">
            <v>DEFERRED GAS COST</v>
          </cell>
        </row>
        <row r="95">
          <cell r="B95" t="str">
            <v>DEPLETION</v>
          </cell>
        </row>
        <row r="96">
          <cell r="B96" t="str">
            <v>DEPRECIATION EXPENSE - BOOK</v>
          </cell>
        </row>
        <row r="97">
          <cell r="B97" t="str">
            <v>DEPRECIATION EXPENSE - TAX</v>
          </cell>
        </row>
        <row r="98">
          <cell r="B98" t="str">
            <v>DEPRECIATION EXPENSE - TAX BONUS</v>
          </cell>
        </row>
        <row r="99">
          <cell r="B99" t="str">
            <v>DEPRECIATION EXPENSE - TAX SEC 481</v>
          </cell>
        </row>
        <row r="100">
          <cell r="B100" t="str">
            <v>EBU MISC - PAA</v>
          </cell>
        </row>
        <row r="101">
          <cell r="B101" t="str">
            <v>EBU W/O - PAA</v>
          </cell>
        </row>
        <row r="102">
          <cell r="B102" t="str">
            <v>EMISSIONS ALLOWANCE</v>
          </cell>
        </row>
        <row r="103">
          <cell r="B103" t="str">
            <v>FASB 112</v>
          </cell>
        </row>
        <row r="104">
          <cell r="B104" t="str">
            <v>FUEL DEFERRAL (NIMO)</v>
          </cell>
        </row>
        <row r="105">
          <cell r="B105" t="str">
            <v>GAIN (LOSS) ON SALE OF ASSETS</v>
          </cell>
        </row>
        <row r="106">
          <cell r="B106" t="str">
            <v>HEALTHCARE SETTLEMENT LAG (NIMO)</v>
          </cell>
        </row>
        <row r="107">
          <cell r="B107" t="str">
            <v>HEDGING</v>
          </cell>
        </row>
        <row r="108">
          <cell r="B108" t="str">
            <v>INCENTIVE PLAN</v>
          </cell>
        </row>
        <row r="109">
          <cell r="B109" t="str">
            <v>INJURIES AND DAMAGES</v>
          </cell>
        </row>
        <row r="110">
          <cell r="B110" t="str">
            <v>INSURANCE PROVISION</v>
          </cell>
        </row>
        <row r="111">
          <cell r="B111" t="str">
            <v>INVESTMENTS - OCI</v>
          </cell>
        </row>
        <row r="112">
          <cell r="B112" t="str">
            <v>INVESTMENTS -  PARTNERSHIPS</v>
          </cell>
        </row>
        <row r="113">
          <cell r="B113" t="str">
            <v>IRS AUDIT REFUND/LIABILITY (1989-1990)</v>
          </cell>
        </row>
        <row r="114">
          <cell r="B114" t="str">
            <v>LIEN DATE PROPERTY TAXES</v>
          </cell>
        </row>
        <row r="115">
          <cell r="B115" t="str">
            <v>LIPA SYNERGY PAYMENT</v>
          </cell>
        </row>
        <row r="116">
          <cell r="B116" t="str">
            <v>LOSS ON SALE OF BUILDING (NIMO)</v>
          </cell>
        </row>
        <row r="117">
          <cell r="B117" t="str">
            <v>OPEB / FASB 106</v>
          </cell>
        </row>
        <row r="118">
          <cell r="B118" t="str">
            <v>OPEB / FASB 106 - FASB 158 OCI</v>
          </cell>
        </row>
        <row r="119">
          <cell r="B119" t="str">
            <v>PENSION COST</v>
          </cell>
        </row>
        <row r="120">
          <cell r="B120" t="str">
            <v>PENSION COST - FASB 158 OCI</v>
          </cell>
        </row>
        <row r="121">
          <cell r="B121" t="str">
            <v>POLE ATTACHMENT RENTALS (NIMO)</v>
          </cell>
        </row>
        <row r="122">
          <cell r="B122" t="str">
            <v>R&amp;E EXPENSE</v>
          </cell>
        </row>
        <row r="123">
          <cell r="B123" t="str">
            <v>RATE RESERVE - ELECTRIC</v>
          </cell>
        </row>
        <row r="124">
          <cell r="B124" t="str">
            <v>RATE RESERVE - GAS</v>
          </cell>
        </row>
        <row r="125">
          <cell r="B125" t="str">
            <v>RATE RESERVE - X Rate Base</v>
          </cell>
        </row>
        <row r="126">
          <cell r="B126" t="str">
            <v>RATE RESERVES</v>
          </cell>
        </row>
        <row r="127">
          <cell r="B127" t="str">
            <v>REG ASSET - CC IMBALANCE OLD VS. NEW SIT</v>
          </cell>
        </row>
        <row r="128">
          <cell r="B128" t="str">
            <v>REG ASSET - DECOMMISSIONING</v>
          </cell>
        </row>
        <row r="129">
          <cell r="B129" t="str">
            <v>REG ASSET - ENVIRONMENTAL</v>
          </cell>
        </row>
        <row r="130">
          <cell r="B130" t="str">
            <v>REG ASSET - ENVIRONMENTAL - ELECTRIC</v>
          </cell>
        </row>
        <row r="131">
          <cell r="B131" t="str">
            <v>REG ASSET - ENVIRONMENTAL - GAS</v>
          </cell>
        </row>
        <row r="132">
          <cell r="B132" t="str">
            <v>REG ASSET - FAS 109</v>
          </cell>
        </row>
        <row r="133">
          <cell r="B133" t="str">
            <v>REG ASSET - HEDGING</v>
          </cell>
        </row>
        <row r="134">
          <cell r="B134" t="str">
            <v>REG ASSET - MERGER CARRYING COSTS</v>
          </cell>
        </row>
        <row r="135">
          <cell r="B135" t="str">
            <v>REG ASSET - MERGER COSTS DEFERRAL</v>
          </cell>
        </row>
        <row r="136">
          <cell r="B136" t="str">
            <v>REG ASSET - MERGER RATE PLAN DELAY</v>
          </cell>
        </row>
        <row r="137">
          <cell r="B137" t="str">
            <v>REG ASSET - MERGER RATE PLAN STRANDED COSTS</v>
          </cell>
        </row>
        <row r="138">
          <cell r="B138" t="str">
            <v>REG ASSET - MTA AMORTIZATION</v>
          </cell>
        </row>
        <row r="139">
          <cell r="B139" t="str">
            <v>REG ASSET - MTA DEFERRAL</v>
          </cell>
        </row>
        <row r="140">
          <cell r="B140" t="str">
            <v>REG ASSET - OPEB</v>
          </cell>
        </row>
        <row r="141">
          <cell r="B141" t="str">
            <v>REG ASSET - OTHER</v>
          </cell>
        </row>
        <row r="142">
          <cell r="B142" t="str">
            <v>REG ASSET - PENSION</v>
          </cell>
        </row>
        <row r="143">
          <cell r="B143" t="str">
            <v>REG ASSET - PENSION/OBEP - X Rate Base</v>
          </cell>
        </row>
        <row r="144">
          <cell r="B144" t="str">
            <v>REG ASSET - PROPERTY TAXES</v>
          </cell>
        </row>
        <row r="145">
          <cell r="B145" t="str">
            <v>REG ASSET - RATE MITIGATION AMORT</v>
          </cell>
        </row>
        <row r="146">
          <cell r="B146" t="str">
            <v>REG ASSET - STORM COST</v>
          </cell>
        </row>
        <row r="147">
          <cell r="B147" t="str">
            <v>REG ASSET - TRANSITION COSTS</v>
          </cell>
        </row>
        <row r="148">
          <cell r="B148" t="str">
            <v>REG LIABILITY - BONUS DEPRECIATION</v>
          </cell>
        </row>
        <row r="149">
          <cell r="B149" t="str">
            <v>REG LIABILITY - OTHER</v>
          </cell>
        </row>
        <row r="150">
          <cell r="B150" t="str">
            <v>RELOCATION OF MAINS</v>
          </cell>
        </row>
        <row r="151">
          <cell r="B151" t="str">
            <v>REPAIRS DEDUCTION</v>
          </cell>
        </row>
        <row r="152">
          <cell r="B152" t="str">
            <v>RESERVE - DECOMMISSIONING / NUCLEAR COST PROV</v>
          </cell>
        </row>
        <row r="153">
          <cell r="B153" t="str">
            <v>RESERVE - ENVIRONMENTAL</v>
          </cell>
        </row>
        <row r="154">
          <cell r="B154" t="str">
            <v>RESERVE - FIN 48 STATE</v>
          </cell>
        </row>
        <row r="155">
          <cell r="B155" t="str">
            <v>RESERVE - GENERAL</v>
          </cell>
        </row>
        <row r="156">
          <cell r="B156" t="str">
            <v>RESERVE - LEASE</v>
          </cell>
        </row>
        <row r="157">
          <cell r="B157" t="str">
            <v>RESERVE - LEGAL FEES</v>
          </cell>
        </row>
        <row r="158">
          <cell r="B158" t="str">
            <v>RESERVE - SALES TAX</v>
          </cell>
        </row>
        <row r="159">
          <cell r="B159" t="str">
            <v>RESERVE - SEVERANCE</v>
          </cell>
        </row>
        <row r="160">
          <cell r="B160" t="str">
            <v>RESERVE - STORM</v>
          </cell>
        </row>
        <row r="161">
          <cell r="B161" t="str">
            <v>RESERVE - UK INPATS</v>
          </cell>
        </row>
        <row r="162">
          <cell r="B162" t="str">
            <v>RESERVE - UNPAID INVOICES</v>
          </cell>
        </row>
        <row r="163">
          <cell r="B163" t="str">
            <v>SECTION 267 INTEREST</v>
          </cell>
        </row>
        <row r="164">
          <cell r="B164" t="str">
            <v>STOCK APPRECIATION RIGHTS (SARS)</v>
          </cell>
        </row>
        <row r="165">
          <cell r="B165" t="str">
            <v>TCC AUCTION REVENUES</v>
          </cell>
        </row>
        <row r="166">
          <cell r="B166" t="str">
            <v>UNAMORTIZED DEBT DISCOUNT OR PREMIUM</v>
          </cell>
        </row>
        <row r="167">
          <cell r="B167" t="str">
            <v>UNBILLED REVENUE</v>
          </cell>
        </row>
        <row r="168">
          <cell r="B168" t="str">
            <v>UNICAP - INVENTORY</v>
          </cell>
        </row>
        <row r="169">
          <cell r="B169" t="str">
            <v>UNICAP - SEC 263</v>
          </cell>
        </row>
        <row r="170">
          <cell r="B170" t="str">
            <v>UNICAP - SELF CONSTRUCTED ASSETS</v>
          </cell>
        </row>
        <row r="171">
          <cell r="B171" t="str">
            <v>VACATION ACCRUAL</v>
          </cell>
        </row>
        <row r="172">
          <cell r="B172" t="str">
            <v>WORKERS' COMPENSATION</v>
          </cell>
        </row>
        <row r="173">
          <cell r="B173" t="str">
            <v>NET OPERATING LOSS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File Update"/>
      <sheetName val="Global"/>
    </sheetNames>
    <sheetDataSet>
      <sheetData sheetId="0">
        <row r="1">
          <cell r="J1" t="str">
            <v>Massachusetts Electric Company</v>
          </cell>
        </row>
      </sheetData>
      <sheetData sheetId="1"/>
      <sheetData sheetId="2"/>
      <sheetData sheetId="3"/>
      <sheetData sheetId="4">
        <row r="7">
          <cell r="C7" t="str">
            <v>Test Year Ended December 31, 2017</v>
          </cell>
        </row>
        <row r="8">
          <cell r="C8" t="str">
            <v>Rate Year Ending September 30, 2020</v>
          </cell>
        </row>
        <row r="17">
          <cell r="C17" t="str">
            <v>MECO</v>
          </cell>
        </row>
        <row r="18">
          <cell r="C18" t="str">
            <v>Massachusetts Electric Company and Nantucket Electric Company d/b/a National Grid</v>
          </cell>
        </row>
        <row r="60">
          <cell r="C60" t="str">
            <v>Massachusetts Electric Company</v>
          </cell>
        </row>
        <row r="61">
          <cell r="C61" t="str">
            <v>Nantucket Electric Company</v>
          </cell>
        </row>
        <row r="62">
          <cell r="C62" t="str">
            <v>each d/b/a National Grid</v>
          </cell>
        </row>
        <row r="63">
          <cell r="C63" t="str">
            <v>D.P.U. 18-150</v>
          </cell>
        </row>
        <row r="66">
          <cell r="C66"/>
        </row>
        <row r="68">
          <cell r="C68" t="str">
            <v>H.O. Pieper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Increase"/>
      <sheetName val="Revenue"/>
      <sheetName val="OpExp"/>
      <sheetName val="Normalization"/>
      <sheetName val="Known_Meas"/>
      <sheetName val="IFA"/>
      <sheetName val="Labor_Utility"/>
      <sheetName val="Labor_Service"/>
      <sheetName val="Labor_Affiliates"/>
      <sheetName val="Health Care"/>
      <sheetName val="Group Ins"/>
      <sheetName val="Employee Thrift"/>
      <sheetName val="FAS 112-ASC 712"/>
      <sheetName val="IS-Fac Rents"/>
      <sheetName val="Claims"/>
      <sheetName val="Ins Premiums"/>
      <sheetName val="Reg Assessments"/>
      <sheetName val="Uncollectible"/>
      <sheetName val="Overnite Pers"/>
      <sheetName val="Paperless Bill"/>
      <sheetName val="Rate Case Exp"/>
      <sheetName val="Inflation"/>
      <sheetName val="Hardships"/>
      <sheetName val="Environmental"/>
      <sheetName val="Storm Fund"/>
      <sheetName val="Deprec Exp"/>
      <sheetName val="Muni Taxes"/>
      <sheetName val="Payroll Tax"/>
      <sheetName val="Rate Base"/>
      <sheetName val="IncTax"/>
      <sheetName val="Amort of Net Tax Liability"/>
      <sheetName val="Cap Struct"/>
      <sheetName val="CWC"/>
      <sheetName val="FERC (AG 29-6-1)"/>
      <sheetName val="FERC"/>
      <sheetName val="DPU 1"/>
      <sheetName val="DPU 2"/>
      <sheetName val="DPU 3"/>
      <sheetName val="DPU 4"/>
      <sheetName val="DPU 5"/>
      <sheetName val="DPU 6"/>
      <sheetName val="DPU 7"/>
      <sheetName val="DPU 8"/>
      <sheetName val="DPU 9"/>
      <sheetName val="IncSt"/>
      <sheetName val="BalSheet"/>
      <sheetName val="Inflation Data"/>
      <sheetName val="Other O&amp;M"/>
      <sheetName val="Solar PhII"/>
      <sheetName val="Summary of Rev Req"/>
      <sheetName val="Comparison of Rev Req vs 09-39"/>
      <sheetName val="DPU 09-39"/>
      <sheetName val="ADIT"/>
      <sheetName val="Seasonal Emp"/>
      <sheetName val="Sheet2"/>
    </sheetNames>
    <sheetDataSet>
      <sheetData sheetId="0" refreshError="1">
        <row r="1">
          <cell r="D1" t="str">
            <v>Massachusetts Electric Company</v>
          </cell>
          <cell r="G1" t="str">
            <v>Test Year Ended June 30, 2015</v>
          </cell>
        </row>
        <row r="2">
          <cell r="D2" t="str">
            <v>Nantucket Electric Company</v>
          </cell>
          <cell r="G2" t="str">
            <v>Rate Year Ending September 30, 2017</v>
          </cell>
        </row>
        <row r="3">
          <cell r="D3" t="str">
            <v>each d/b/a National Grid</v>
          </cell>
        </row>
        <row r="4">
          <cell r="D4" t="str">
            <v>D.P.U. 15-155</v>
          </cell>
        </row>
        <row r="5">
          <cell r="D5" t="str">
            <v>Exhibit NG-RRP-2</v>
          </cell>
        </row>
        <row r="6">
          <cell r="D6" t="str">
            <v>November 6, 2015</v>
          </cell>
        </row>
        <row r="8">
          <cell r="D8" t="str">
            <v>H.O. ________________________</v>
          </cell>
        </row>
        <row r="12">
          <cell r="A12" t="str">
            <v>Test Year Ended June 30, 2015 and Rate Year Ending September 30, 2017</v>
          </cell>
        </row>
        <row r="18">
          <cell r="F18" t="str">
            <v>Index</v>
          </cell>
        </row>
        <row r="19">
          <cell r="F19" t="str">
            <v>Summary</v>
          </cell>
          <cell r="G19">
            <v>1</v>
          </cell>
        </row>
        <row r="20">
          <cell r="F20" t="str">
            <v>Increase</v>
          </cell>
          <cell r="G20">
            <v>2</v>
          </cell>
        </row>
        <row r="21">
          <cell r="F21" t="str">
            <v>Revenue</v>
          </cell>
          <cell r="G21">
            <v>3</v>
          </cell>
        </row>
        <row r="22">
          <cell r="F22" t="str">
            <v>OpExp</v>
          </cell>
          <cell r="G22">
            <v>4</v>
          </cell>
        </row>
        <row r="23">
          <cell r="F23" t="str">
            <v>Normalization</v>
          </cell>
          <cell r="G23">
            <v>5</v>
          </cell>
        </row>
        <row r="24">
          <cell r="F24" t="str">
            <v>Known_Meas</v>
          </cell>
          <cell r="G24">
            <v>6</v>
          </cell>
        </row>
        <row r="25">
          <cell r="F25" t="str">
            <v>IFA</v>
          </cell>
          <cell r="G25">
            <v>7</v>
          </cell>
        </row>
        <row r="26">
          <cell r="F26" t="str">
            <v>Labor_Utility</v>
          </cell>
          <cell r="G26">
            <v>8</v>
          </cell>
        </row>
        <row r="27">
          <cell r="F27" t="str">
            <v>Labor_Service</v>
          </cell>
          <cell r="G27">
            <v>9</v>
          </cell>
        </row>
        <row r="28">
          <cell r="F28" t="str">
            <v>Labor_Affiliates</v>
          </cell>
          <cell r="G28">
            <v>10</v>
          </cell>
        </row>
        <row r="29">
          <cell r="F29" t="str">
            <v>Health Care</v>
          </cell>
          <cell r="G29">
            <v>11</v>
          </cell>
        </row>
        <row r="30">
          <cell r="F30" t="str">
            <v>Group Ins</v>
          </cell>
          <cell r="G30">
            <v>12</v>
          </cell>
        </row>
        <row r="31">
          <cell r="F31" t="str">
            <v>Employee Thrift</v>
          </cell>
          <cell r="G31">
            <v>13</v>
          </cell>
        </row>
        <row r="32">
          <cell r="F32" t="str">
            <v>FAS 112-ASC 712</v>
          </cell>
          <cell r="G32">
            <v>14</v>
          </cell>
        </row>
        <row r="33">
          <cell r="F33" t="str">
            <v>IS Rents &amp; Facilities</v>
          </cell>
          <cell r="G33">
            <v>15</v>
          </cell>
        </row>
        <row r="34">
          <cell r="F34" t="str">
            <v>Claims</v>
          </cell>
          <cell r="G34">
            <v>16</v>
          </cell>
        </row>
        <row r="35">
          <cell r="F35" t="str">
            <v>Ins Premiums</v>
          </cell>
          <cell r="G35">
            <v>17</v>
          </cell>
        </row>
        <row r="36">
          <cell r="F36" t="str">
            <v>Reg Assessments</v>
          </cell>
          <cell r="G36">
            <v>18</v>
          </cell>
        </row>
        <row r="37">
          <cell r="F37" t="str">
            <v>Uncollectible</v>
          </cell>
          <cell r="G37">
            <v>19</v>
          </cell>
        </row>
        <row r="38">
          <cell r="F38" t="str">
            <v>Overnite Pers</v>
          </cell>
          <cell r="G38">
            <v>20</v>
          </cell>
        </row>
        <row r="39">
          <cell r="F39" t="str">
            <v>Paperless Bill</v>
          </cell>
          <cell r="G39">
            <v>21</v>
          </cell>
        </row>
        <row r="40">
          <cell r="F40" t="str">
            <v>Rate Case Exp</v>
          </cell>
          <cell r="G40">
            <v>22</v>
          </cell>
        </row>
        <row r="41">
          <cell r="F41" t="str">
            <v>Inflation</v>
          </cell>
          <cell r="G41">
            <v>23</v>
          </cell>
        </row>
        <row r="42">
          <cell r="F42" t="str">
            <v>Hardships</v>
          </cell>
          <cell r="G42">
            <v>24</v>
          </cell>
        </row>
        <row r="43">
          <cell r="F43" t="str">
            <v>Environmental</v>
          </cell>
          <cell r="G43">
            <v>25</v>
          </cell>
        </row>
        <row r="44">
          <cell r="F44" t="str">
            <v>Storm Fund</v>
          </cell>
          <cell r="G44">
            <v>26</v>
          </cell>
        </row>
        <row r="45">
          <cell r="F45" t="str">
            <v>Deprec Exp</v>
          </cell>
          <cell r="G45">
            <v>27</v>
          </cell>
        </row>
        <row r="46">
          <cell r="F46" t="str">
            <v>Muni Taxes</v>
          </cell>
          <cell r="G46">
            <v>28</v>
          </cell>
        </row>
        <row r="47">
          <cell r="F47" t="str">
            <v>Payroll Tax</v>
          </cell>
          <cell r="G47">
            <v>29</v>
          </cell>
        </row>
        <row r="48">
          <cell r="F48" t="str">
            <v>Rate Base</v>
          </cell>
          <cell r="G48">
            <v>30</v>
          </cell>
        </row>
        <row r="49">
          <cell r="F49" t="str">
            <v>IncTax</v>
          </cell>
          <cell r="G49">
            <v>31</v>
          </cell>
        </row>
        <row r="50">
          <cell r="F50" t="str">
            <v>Amort of Net Tax Lia</v>
          </cell>
          <cell r="G50">
            <v>32</v>
          </cell>
        </row>
        <row r="51">
          <cell r="F51" t="str">
            <v>Cap Struct</v>
          </cell>
          <cell r="G51">
            <v>33</v>
          </cell>
        </row>
        <row r="52">
          <cell r="F52" t="str">
            <v>CWC</v>
          </cell>
          <cell r="G52">
            <v>34</v>
          </cell>
        </row>
        <row r="55">
          <cell r="F55" t="str">
            <v>FERC</v>
          </cell>
        </row>
        <row r="58">
          <cell r="F58" t="str">
            <v>DPU 1</v>
          </cell>
          <cell r="G58">
            <v>1</v>
          </cell>
        </row>
        <row r="59">
          <cell r="F59" t="str">
            <v>DPU 2</v>
          </cell>
          <cell r="G59">
            <v>2</v>
          </cell>
        </row>
        <row r="60">
          <cell r="F60" t="str">
            <v>DPU 3</v>
          </cell>
          <cell r="G60">
            <v>3</v>
          </cell>
        </row>
        <row r="61">
          <cell r="F61" t="str">
            <v>DPU 4</v>
          </cell>
          <cell r="G61">
            <v>4</v>
          </cell>
        </row>
        <row r="62">
          <cell r="F62" t="str">
            <v>DPU 5</v>
          </cell>
          <cell r="G62">
            <v>5</v>
          </cell>
        </row>
        <row r="63">
          <cell r="F63" t="str">
            <v>DPU 6</v>
          </cell>
          <cell r="G63">
            <v>6</v>
          </cell>
        </row>
        <row r="64">
          <cell r="F64" t="str">
            <v>DPU 7</v>
          </cell>
          <cell r="G64">
            <v>7</v>
          </cell>
        </row>
        <row r="65">
          <cell r="F65" t="str">
            <v>DPU 8</v>
          </cell>
          <cell r="G65">
            <v>8</v>
          </cell>
        </row>
        <row r="66">
          <cell r="F66" t="str">
            <v>DPU 9</v>
          </cell>
          <cell r="G66">
            <v>9</v>
          </cell>
        </row>
        <row r="68">
          <cell r="G68">
            <v>34</v>
          </cell>
        </row>
        <row r="70">
          <cell r="G70">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Summary of Payments"/>
      <sheetName val="CT"/>
      <sheetName val="MA"/>
      <sheetName val="MD"/>
      <sheetName val="NJ"/>
      <sheetName val="PA"/>
      <sheetName val="NY"/>
      <sheetName val="NY (2)"/>
      <sheetName val="RI"/>
      <sheetName val="VA"/>
      <sheetName val="A&amp;A Ext"/>
      <sheetName val="Q3 A&amp;A"/>
      <sheetName val="Q2 A&amp;A"/>
      <sheetName val="Depreciation"/>
      <sheetName val="Amort Sch - Cap Le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Dell Financial Services - Capital Lease</v>
          </cell>
        </row>
        <row r="5">
          <cell r="B5" t="str">
            <v>Enter Values</v>
          </cell>
          <cell r="F5" t="str">
            <v>Loan Summary</v>
          </cell>
        </row>
        <row r="6">
          <cell r="C6" t="str">
            <v>Loan Amount</v>
          </cell>
          <cell r="D6">
            <v>7567.5</v>
          </cell>
          <cell r="G6" t="str">
            <v>Scheduled Payment</v>
          </cell>
          <cell r="H6">
            <v>222.25576798487006</v>
          </cell>
        </row>
        <row r="7">
          <cell r="C7" t="str">
            <v>Annual Interest Rate</v>
          </cell>
          <cell r="D7">
            <v>0.1799</v>
          </cell>
          <cell r="G7" t="str">
            <v>Scheduled Number of Payments</v>
          </cell>
          <cell r="H7">
            <v>48</v>
          </cell>
        </row>
        <row r="8">
          <cell r="C8" t="str">
            <v>Loan Period in Years</v>
          </cell>
          <cell r="D8">
            <v>4</v>
          </cell>
          <cell r="G8" t="str">
            <v>Actual Number of Payments</v>
          </cell>
          <cell r="H8">
            <v>48</v>
          </cell>
        </row>
        <row r="9">
          <cell r="C9" t="str">
            <v>Number of Payments Per Year</v>
          </cell>
          <cell r="D9">
            <v>12</v>
          </cell>
          <cell r="G9" t="str">
            <v>Total Early Payments</v>
          </cell>
          <cell r="H9">
            <v>0</v>
          </cell>
        </row>
        <row r="10">
          <cell r="C10" t="str">
            <v>Start Date of Loan</v>
          </cell>
          <cell r="D10">
            <v>38112</v>
          </cell>
          <cell r="G10" t="str">
            <v>Total Interest</v>
          </cell>
          <cell r="H10">
            <v>3100.7768632738639</v>
          </cell>
        </row>
        <row r="11">
          <cell r="C11" t="str">
            <v>Optional Extra Payments</v>
          </cell>
          <cell r="D11">
            <v>0</v>
          </cell>
        </row>
        <row r="13">
          <cell r="B13" t="str">
            <v>Lender Name:</v>
          </cell>
          <cell r="C13" t="str">
            <v>Dell Financial Services - Acct # 501-4743204-507</v>
          </cell>
        </row>
        <row r="16">
          <cell r="A16" t="str">
            <v>PmtNo.</v>
          </cell>
          <cell r="B16" t="str">
            <v>Payment Date</v>
          </cell>
          <cell r="C16" t="str">
            <v>Beginning Balance</v>
          </cell>
          <cell r="D16" t="str">
            <v>Scheduled Payment</v>
          </cell>
          <cell r="E16" t="str">
            <v>Extra Payment</v>
          </cell>
          <cell r="F16" t="str">
            <v>Total Payment</v>
          </cell>
          <cell r="G16" t="str">
            <v>Principal</v>
          </cell>
          <cell r="H16" t="str">
            <v>Interest</v>
          </cell>
          <cell r="I16" t="str">
            <v>Ending Balance</v>
          </cell>
        </row>
        <row r="18">
          <cell r="A18">
            <v>1</v>
          </cell>
          <cell r="B18">
            <v>38143</v>
          </cell>
          <cell r="C18">
            <v>7567.5</v>
          </cell>
          <cell r="D18">
            <v>222.25576798487006</v>
          </cell>
          <cell r="E18">
            <v>0</v>
          </cell>
          <cell r="F18">
            <v>222.25576798487006</v>
          </cell>
          <cell r="G18">
            <v>108.80633048487006</v>
          </cell>
          <cell r="H18">
            <v>113.4494375</v>
          </cell>
          <cell r="I18">
            <v>7458.6936695151298</v>
          </cell>
        </row>
        <row r="19">
          <cell r="A19">
            <v>2</v>
          </cell>
          <cell r="B19">
            <v>38173</v>
          </cell>
          <cell r="C19">
            <v>7458.6936695151298</v>
          </cell>
          <cell r="D19">
            <v>222.25576798487006</v>
          </cell>
          <cell r="E19">
            <v>0</v>
          </cell>
          <cell r="F19">
            <v>222.25576798487006</v>
          </cell>
          <cell r="G19">
            <v>110.4375187227224</v>
          </cell>
          <cell r="H19">
            <v>111.81824926214766</v>
          </cell>
          <cell r="I19">
            <v>7348.2561507924074</v>
          </cell>
        </row>
        <row r="20">
          <cell r="A20">
            <v>3</v>
          </cell>
          <cell r="B20">
            <v>38204</v>
          </cell>
          <cell r="C20">
            <v>7348.2561507924074</v>
          </cell>
          <cell r="D20">
            <v>222.25576798487006</v>
          </cell>
          <cell r="E20">
            <v>0</v>
          </cell>
          <cell r="F20">
            <v>222.25576798487006</v>
          </cell>
          <cell r="G20">
            <v>112.09316119090722</v>
          </cell>
          <cell r="H20">
            <v>110.16260679396284</v>
          </cell>
          <cell r="I20">
            <v>7236.1629896015002</v>
          </cell>
        </row>
        <row r="21">
          <cell r="A21">
            <v>4</v>
          </cell>
          <cell r="B21">
            <v>38235</v>
          </cell>
          <cell r="C21">
            <v>7236.1629896015002</v>
          </cell>
          <cell r="D21">
            <v>222.25576798487006</v>
          </cell>
          <cell r="E21">
            <v>0</v>
          </cell>
          <cell r="F21">
            <v>222.25576798487006</v>
          </cell>
          <cell r="G21">
            <v>113.77362449909423</v>
          </cell>
          <cell r="H21">
            <v>108.48214348577584</v>
          </cell>
          <cell r="I21">
            <v>7122.3893651024064</v>
          </cell>
        </row>
        <row r="22">
          <cell r="A22">
            <v>5</v>
          </cell>
          <cell r="B22">
            <v>38265</v>
          </cell>
          <cell r="C22">
            <v>7122.3893651024064</v>
          </cell>
          <cell r="D22">
            <v>222.25576798487006</v>
          </cell>
          <cell r="E22">
            <v>0</v>
          </cell>
          <cell r="F22">
            <v>222.25576798487006</v>
          </cell>
          <cell r="G22">
            <v>115.47928075304314</v>
          </cell>
          <cell r="H22">
            <v>106.77648723182692</v>
          </cell>
          <cell r="I22">
            <v>7006.9100843493634</v>
          </cell>
        </row>
        <row r="23">
          <cell r="A23">
            <v>6</v>
          </cell>
          <cell r="B23">
            <v>38296</v>
          </cell>
          <cell r="C23">
            <v>7006.9100843493634</v>
          </cell>
          <cell r="D23">
            <v>222.25576798487006</v>
          </cell>
          <cell r="E23">
            <v>0</v>
          </cell>
          <cell r="F23">
            <v>222.25576798487006</v>
          </cell>
          <cell r="G23">
            <v>117.2105076369992</v>
          </cell>
          <cell r="H23">
            <v>105.04526034787087</v>
          </cell>
          <cell r="I23">
            <v>6889.6995767123644</v>
          </cell>
        </row>
        <row r="24">
          <cell r="A24">
            <v>7</v>
          </cell>
          <cell r="B24">
            <v>38326</v>
          </cell>
          <cell r="C24">
            <v>6889.6995767123644</v>
          </cell>
          <cell r="D24">
            <v>222.25576798487006</v>
          </cell>
          <cell r="E24">
            <v>0</v>
          </cell>
          <cell r="F24">
            <v>222.25576798487006</v>
          </cell>
          <cell r="G24">
            <v>118.96768849732386</v>
          </cell>
          <cell r="H24">
            <v>103.2880794875462</v>
          </cell>
          <cell r="I24">
            <v>6770.7318882150403</v>
          </cell>
        </row>
        <row r="25">
          <cell r="A25">
            <v>8</v>
          </cell>
          <cell r="B25">
            <v>38357</v>
          </cell>
          <cell r="C25">
            <v>6770.7318882150403</v>
          </cell>
          <cell r="D25">
            <v>222.25576798487006</v>
          </cell>
          <cell r="E25">
            <v>0</v>
          </cell>
          <cell r="F25">
            <v>222.25576798487006</v>
          </cell>
          <cell r="G25">
            <v>120.75121242737957</v>
          </cell>
          <cell r="H25">
            <v>101.50455555749049</v>
          </cell>
          <cell r="I25">
            <v>6649.9806757876604</v>
          </cell>
        </row>
        <row r="26">
          <cell r="A26">
            <v>9</v>
          </cell>
          <cell r="B26">
            <v>38388</v>
          </cell>
          <cell r="C26">
            <v>6649.9806757876604</v>
          </cell>
          <cell r="D26">
            <v>222.25576798487006</v>
          </cell>
          <cell r="E26">
            <v>0</v>
          </cell>
          <cell r="F26">
            <v>222.25576798487006</v>
          </cell>
          <cell r="G26">
            <v>122.56147435368671</v>
          </cell>
          <cell r="H26">
            <v>99.694293631183356</v>
          </cell>
          <cell r="I26">
            <v>6527.4192014339733</v>
          </cell>
        </row>
        <row r="27">
          <cell r="A27">
            <v>10</v>
          </cell>
          <cell r="B27">
            <v>38416</v>
          </cell>
          <cell r="C27">
            <v>6527.4192014339733</v>
          </cell>
          <cell r="D27">
            <v>222.25576798487006</v>
          </cell>
          <cell r="E27">
            <v>0</v>
          </cell>
          <cell r="F27">
            <v>222.25576798487006</v>
          </cell>
          <cell r="G27">
            <v>124.39887512337241</v>
          </cell>
          <cell r="H27">
            <v>97.856892861497656</v>
          </cell>
          <cell r="I27">
            <v>6403.0203263106005</v>
          </cell>
        </row>
        <row r="28">
          <cell r="A28">
            <v>11</v>
          </cell>
          <cell r="B28">
            <v>38447</v>
          </cell>
          <cell r="C28">
            <v>6403.0203263106005</v>
          </cell>
          <cell r="D28">
            <v>222.25576798487006</v>
          </cell>
          <cell r="E28">
            <v>0</v>
          </cell>
          <cell r="F28">
            <v>222.25576798487006</v>
          </cell>
          <cell r="G28">
            <v>126.26382159293031</v>
          </cell>
          <cell r="H28">
            <v>95.991946391939749</v>
          </cell>
          <cell r="I28">
            <v>6276.7565047176704</v>
          </cell>
        </row>
        <row r="29">
          <cell r="A29">
            <v>12</v>
          </cell>
          <cell r="B29">
            <v>38477</v>
          </cell>
          <cell r="C29">
            <v>6276.7565047176704</v>
          </cell>
          <cell r="D29">
            <v>222.25576798487006</v>
          </cell>
          <cell r="E29">
            <v>0</v>
          </cell>
          <cell r="F29">
            <v>222.25576798487006</v>
          </cell>
          <cell r="G29">
            <v>128.15672671831098</v>
          </cell>
          <cell r="H29">
            <v>94.099041266559084</v>
          </cell>
          <cell r="I29">
            <v>6148.5997779993595</v>
          </cell>
        </row>
        <row r="30">
          <cell r="A30">
            <v>13</v>
          </cell>
          <cell r="B30">
            <v>38508</v>
          </cell>
          <cell r="C30">
            <v>6148.5997779993595</v>
          </cell>
          <cell r="D30">
            <v>222.25576798487006</v>
          </cell>
          <cell r="E30">
            <v>0</v>
          </cell>
          <cell r="F30">
            <v>222.25576798487006</v>
          </cell>
          <cell r="G30">
            <v>130.078009646363</v>
          </cell>
          <cell r="H30">
            <v>92.177758338507076</v>
          </cell>
          <cell r="I30">
            <v>6018.5217683529963</v>
          </cell>
        </row>
        <row r="31">
          <cell r="A31">
            <v>14</v>
          </cell>
          <cell r="B31">
            <v>38538</v>
          </cell>
          <cell r="C31">
            <v>6018.5217683529963</v>
          </cell>
          <cell r="D31">
            <v>222.25576798487006</v>
          </cell>
          <cell r="E31">
            <v>0</v>
          </cell>
          <cell r="F31">
            <v>222.25576798487006</v>
          </cell>
          <cell r="G31">
            <v>132.02809580764472</v>
          </cell>
          <cell r="H31">
            <v>90.22767217722533</v>
          </cell>
          <cell r="I31">
            <v>5886.4936725453517</v>
          </cell>
        </row>
        <row r="32">
          <cell r="A32">
            <v>15</v>
          </cell>
          <cell r="B32">
            <v>38569</v>
          </cell>
          <cell r="C32">
            <v>5886.4936725453517</v>
          </cell>
          <cell r="D32">
            <v>222.25576798487006</v>
          </cell>
          <cell r="E32">
            <v>0</v>
          </cell>
          <cell r="F32">
            <v>222.25576798487006</v>
          </cell>
          <cell r="G32">
            <v>134.00741701062765</v>
          </cell>
          <cell r="H32">
            <v>88.248350974242399</v>
          </cell>
          <cell r="I32">
            <v>5752.4862555347245</v>
          </cell>
        </row>
        <row r="33">
          <cell r="A33">
            <v>16</v>
          </cell>
          <cell r="B33">
            <v>38600</v>
          </cell>
          <cell r="C33">
            <v>5752.4862555347245</v>
          </cell>
          <cell r="D33">
            <v>222.25576798487006</v>
          </cell>
          <cell r="E33">
            <v>0</v>
          </cell>
          <cell r="F33">
            <v>222.25576798487006</v>
          </cell>
          <cell r="G33">
            <v>136.01641153731197</v>
          </cell>
          <cell r="H33">
            <v>86.23935644755808</v>
          </cell>
          <cell r="I33">
            <v>5616.4698439974127</v>
          </cell>
        </row>
        <row r="34">
          <cell r="A34">
            <v>17</v>
          </cell>
          <cell r="B34">
            <v>38630</v>
          </cell>
          <cell r="C34">
            <v>5616.4698439974127</v>
          </cell>
          <cell r="D34">
            <v>222.25576798487006</v>
          </cell>
          <cell r="E34">
            <v>0</v>
          </cell>
          <cell r="F34">
            <v>222.25576798487006</v>
          </cell>
          <cell r="G34">
            <v>138.05552424027553</v>
          </cell>
          <cell r="H34">
            <v>84.200243744594545</v>
          </cell>
          <cell r="I34">
            <v>5478.4143197571375</v>
          </cell>
        </row>
        <row r="35">
          <cell r="A35">
            <v>18</v>
          </cell>
          <cell r="B35">
            <v>38661</v>
          </cell>
          <cell r="C35">
            <v>5478.4143197571375</v>
          </cell>
          <cell r="D35">
            <v>222.25576798487006</v>
          </cell>
          <cell r="E35">
            <v>0</v>
          </cell>
          <cell r="F35">
            <v>222.25576798487006</v>
          </cell>
          <cell r="G35">
            <v>140.12520664117764</v>
          </cell>
          <cell r="H35">
            <v>82.13056134369242</v>
          </cell>
          <cell r="I35">
            <v>5338.2891131159595</v>
          </cell>
        </row>
        <row r="36">
          <cell r="A36">
            <v>19</v>
          </cell>
          <cell r="B36">
            <v>38691</v>
          </cell>
          <cell r="C36">
            <v>5338.2891131159595</v>
          </cell>
          <cell r="D36">
            <v>222.25576798487006</v>
          </cell>
          <cell r="E36">
            <v>0</v>
          </cell>
          <cell r="F36">
            <v>222.25576798487006</v>
          </cell>
          <cell r="G36">
            <v>142.22591703073996</v>
          </cell>
          <cell r="H36">
            <v>80.029850954130097</v>
          </cell>
          <cell r="I36">
            <v>5196.0631960852197</v>
          </cell>
        </row>
        <row r="37">
          <cell r="A37">
            <v>20</v>
          </cell>
          <cell r="B37">
            <v>38722</v>
          </cell>
          <cell r="C37">
            <v>5196.0631960852197</v>
          </cell>
          <cell r="D37">
            <v>222.25576798487006</v>
          </cell>
          <cell r="E37">
            <v>0</v>
          </cell>
          <cell r="F37">
            <v>222.25576798487006</v>
          </cell>
          <cell r="G37">
            <v>144.35812057022582</v>
          </cell>
          <cell r="H37">
            <v>77.897647414644254</v>
          </cell>
          <cell r="I37">
            <v>5051.705075514994</v>
          </cell>
        </row>
        <row r="38">
          <cell r="A38">
            <v>21</v>
          </cell>
          <cell r="B38">
            <v>38753</v>
          </cell>
          <cell r="C38">
            <v>5051.705075514994</v>
          </cell>
          <cell r="D38">
            <v>222.25576798487006</v>
          </cell>
          <cell r="E38">
            <v>0</v>
          </cell>
          <cell r="F38">
            <v>222.25576798487006</v>
          </cell>
          <cell r="G38">
            <v>146.52228939444109</v>
          </cell>
          <cell r="H38">
            <v>75.733478590428959</v>
          </cell>
          <cell r="I38">
            <v>4905.1827861205529</v>
          </cell>
        </row>
        <row r="39">
          <cell r="A39">
            <v>22</v>
          </cell>
          <cell r="B39">
            <v>38781</v>
          </cell>
          <cell r="C39">
            <v>4905.1827861205529</v>
          </cell>
          <cell r="D39">
            <v>222.25576798487006</v>
          </cell>
          <cell r="E39">
            <v>0</v>
          </cell>
          <cell r="F39">
            <v>222.25576798487006</v>
          </cell>
          <cell r="G39">
            <v>148.71890271627944</v>
          </cell>
          <cell r="H39">
            <v>73.536865268590631</v>
          </cell>
          <cell r="I39">
            <v>4756.4638834042735</v>
          </cell>
        </row>
        <row r="40">
          <cell r="A40">
            <v>23</v>
          </cell>
          <cell r="B40">
            <v>38812</v>
          </cell>
          <cell r="C40">
            <v>4756.4638834042735</v>
          </cell>
          <cell r="D40">
            <v>222.25576798487006</v>
          </cell>
          <cell r="E40">
            <v>0</v>
          </cell>
          <cell r="F40">
            <v>222.25576798487006</v>
          </cell>
          <cell r="G40">
            <v>150.94844693283432</v>
          </cell>
          <cell r="H40">
            <v>71.307321052035732</v>
          </cell>
          <cell r="I40">
            <v>4605.515436471439</v>
          </cell>
        </row>
        <row r="41">
          <cell r="A41">
            <v>24</v>
          </cell>
          <cell r="B41">
            <v>38842</v>
          </cell>
          <cell r="C41">
            <v>4605.515436471439</v>
          </cell>
          <cell r="D41">
            <v>222.25576798487006</v>
          </cell>
          <cell r="E41">
            <v>0</v>
          </cell>
          <cell r="F41">
            <v>222.25576798487006</v>
          </cell>
          <cell r="G41">
            <v>153.2114157331024</v>
          </cell>
          <cell r="H41">
            <v>69.044352251767648</v>
          </cell>
          <cell r="I41">
            <v>4452.3040207383365</v>
          </cell>
        </row>
        <row r="42">
          <cell r="A42">
            <v>25</v>
          </cell>
          <cell r="B42">
            <v>38873</v>
          </cell>
          <cell r="C42">
            <v>4452.3040207383365</v>
          </cell>
          <cell r="D42">
            <v>222.25576798487006</v>
          </cell>
          <cell r="E42">
            <v>0</v>
          </cell>
          <cell r="F42">
            <v>222.25576798487006</v>
          </cell>
          <cell r="G42">
            <v>155.50831020730118</v>
          </cell>
          <cell r="H42">
            <v>66.747457777568897</v>
          </cell>
          <cell r="I42">
            <v>4296.7957105310352</v>
          </cell>
        </row>
        <row r="43">
          <cell r="A43">
            <v>26</v>
          </cell>
          <cell r="B43">
            <v>38903</v>
          </cell>
          <cell r="C43">
            <v>4296.7957105310352</v>
          </cell>
          <cell r="D43">
            <v>222.25576798487006</v>
          </cell>
          <cell r="E43">
            <v>0</v>
          </cell>
          <cell r="F43">
            <v>222.25576798487006</v>
          </cell>
          <cell r="G43">
            <v>157.83963895782563</v>
          </cell>
          <cell r="H43">
            <v>64.416129027044434</v>
          </cell>
          <cell r="I43">
            <v>4138.9560715732096</v>
          </cell>
        </row>
        <row r="44">
          <cell r="A44">
            <v>27</v>
          </cell>
          <cell r="B44">
            <v>38934</v>
          </cell>
          <cell r="C44">
            <v>4138.9560715732096</v>
          </cell>
          <cell r="D44">
            <v>222.25576798487006</v>
          </cell>
          <cell r="E44">
            <v>0</v>
          </cell>
          <cell r="F44">
            <v>222.25576798487006</v>
          </cell>
          <cell r="G44">
            <v>160.20591821186835</v>
          </cell>
          <cell r="H44">
            <v>62.049849773001704</v>
          </cell>
          <cell r="I44">
            <v>3978.7501533613413</v>
          </cell>
        </row>
        <row r="45">
          <cell r="A45">
            <v>28</v>
          </cell>
          <cell r="B45">
            <v>38965</v>
          </cell>
          <cell r="C45">
            <v>3978.7501533613413</v>
          </cell>
          <cell r="D45">
            <v>222.25576798487006</v>
          </cell>
          <cell r="E45">
            <v>0</v>
          </cell>
          <cell r="F45">
            <v>222.25576798487006</v>
          </cell>
          <cell r="G45">
            <v>162.60767193572795</v>
          </cell>
          <cell r="H45">
            <v>59.648096049142111</v>
          </cell>
          <cell r="I45">
            <v>3816.1424814256134</v>
          </cell>
        </row>
        <row r="46">
          <cell r="A46">
            <v>29</v>
          </cell>
          <cell r="B46">
            <v>38995</v>
          </cell>
          <cell r="C46">
            <v>3816.1424814256134</v>
          </cell>
          <cell r="D46">
            <v>222.25576798487006</v>
          </cell>
          <cell r="E46">
            <v>0</v>
          </cell>
          <cell r="F46">
            <v>222.25576798487006</v>
          </cell>
          <cell r="G46">
            <v>165.04543195083107</v>
          </cell>
          <cell r="H46">
            <v>57.210336034038988</v>
          </cell>
          <cell r="I46">
            <v>3651.0970494747821</v>
          </cell>
        </row>
        <row r="47">
          <cell r="A47">
            <v>30</v>
          </cell>
          <cell r="B47">
            <v>39026</v>
          </cell>
          <cell r="C47">
            <v>3651.0970494747821</v>
          </cell>
          <cell r="D47">
            <v>222.25576798487006</v>
          </cell>
          <cell r="E47">
            <v>0</v>
          </cell>
          <cell r="F47">
            <v>222.25576798487006</v>
          </cell>
          <cell r="G47">
            <v>167.51973805149396</v>
          </cell>
          <cell r="H47">
            <v>54.736029933376109</v>
          </cell>
          <cell r="I47">
            <v>3483.5773114232879</v>
          </cell>
        </row>
        <row r="48">
          <cell r="A48">
            <v>31</v>
          </cell>
          <cell r="B48">
            <v>39056</v>
          </cell>
          <cell r="C48">
            <v>3483.5773114232879</v>
          </cell>
          <cell r="D48">
            <v>222.25576798487006</v>
          </cell>
          <cell r="E48">
            <v>0</v>
          </cell>
          <cell r="F48">
            <v>222.25576798487006</v>
          </cell>
          <cell r="G48">
            <v>170.03113812444926</v>
          </cell>
          <cell r="H48">
            <v>52.224629860420798</v>
          </cell>
          <cell r="I48">
            <v>3313.5461732988388</v>
          </cell>
        </row>
        <row r="49">
          <cell r="A49">
            <v>32</v>
          </cell>
          <cell r="B49">
            <v>39087</v>
          </cell>
          <cell r="C49">
            <v>3313.5461732988388</v>
          </cell>
          <cell r="D49">
            <v>222.25576798487006</v>
          </cell>
          <cell r="E49">
            <v>0</v>
          </cell>
          <cell r="F49">
            <v>222.25576798487006</v>
          </cell>
          <cell r="G49">
            <v>172.58018827016497</v>
          </cell>
          <cell r="H49">
            <v>49.675579714705094</v>
          </cell>
          <cell r="I49">
            <v>3140.9659850286739</v>
          </cell>
        </row>
        <row r="50">
          <cell r="A50">
            <v>33</v>
          </cell>
          <cell r="B50">
            <v>39118</v>
          </cell>
          <cell r="C50">
            <v>3140.9659850286739</v>
          </cell>
          <cell r="D50">
            <v>222.25576798487006</v>
          </cell>
          <cell r="E50">
            <v>0</v>
          </cell>
          <cell r="F50">
            <v>222.25576798487006</v>
          </cell>
          <cell r="G50">
            <v>175.16745292598185</v>
          </cell>
          <cell r="H50">
            <v>47.088315058888206</v>
          </cell>
          <cell r="I50">
            <v>2965.7985321026922</v>
          </cell>
        </row>
        <row r="51">
          <cell r="A51">
            <v>34</v>
          </cell>
          <cell r="B51">
            <v>39146</v>
          </cell>
          <cell r="C51">
            <v>2965.7985321026922</v>
          </cell>
          <cell r="D51">
            <v>222.25576798487006</v>
          </cell>
          <cell r="E51">
            <v>0</v>
          </cell>
          <cell r="F51">
            <v>222.25576798487006</v>
          </cell>
          <cell r="G51">
            <v>177.79350499109719</v>
          </cell>
          <cell r="H51">
            <v>44.46226299377286</v>
          </cell>
          <cell r="I51">
            <v>2788.0050271115952</v>
          </cell>
        </row>
        <row r="52">
          <cell r="A52">
            <v>35</v>
          </cell>
          <cell r="B52">
            <v>39177</v>
          </cell>
          <cell r="C52">
            <v>2788.0050271115952</v>
          </cell>
          <cell r="D52">
            <v>222.25576798487006</v>
          </cell>
          <cell r="E52">
            <v>0</v>
          </cell>
          <cell r="F52">
            <v>222.25576798487006</v>
          </cell>
          <cell r="G52">
            <v>180.45892595342207</v>
          </cell>
          <cell r="H52">
            <v>41.796842031448001</v>
          </cell>
          <cell r="I52">
            <v>2607.5461011581729</v>
          </cell>
        </row>
        <row r="53">
          <cell r="A53">
            <v>36</v>
          </cell>
          <cell r="B53">
            <v>39207</v>
          </cell>
          <cell r="C53">
            <v>2607.5461011581729</v>
          </cell>
          <cell r="D53">
            <v>222.25576798487006</v>
          </cell>
          <cell r="E53">
            <v>0</v>
          </cell>
          <cell r="F53">
            <v>222.25576798487006</v>
          </cell>
          <cell r="G53">
            <v>183.16430601834045</v>
          </cell>
          <cell r="H53">
            <v>39.091461966529607</v>
          </cell>
          <cell r="I53">
            <v>2424.3817951398323</v>
          </cell>
        </row>
        <row r="54">
          <cell r="A54">
            <v>37</v>
          </cell>
          <cell r="B54">
            <v>39238</v>
          </cell>
          <cell r="C54">
            <v>2424.3817951398323</v>
          </cell>
          <cell r="D54">
            <v>222.25576798487006</v>
          </cell>
          <cell r="E54">
            <v>0</v>
          </cell>
          <cell r="F54">
            <v>222.25576798487006</v>
          </cell>
          <cell r="G54">
            <v>185.91024423939874</v>
          </cell>
          <cell r="H54">
            <v>36.345523745471318</v>
          </cell>
          <cell r="I54">
            <v>2238.4715509004336</v>
          </cell>
        </row>
        <row r="55">
          <cell r="A55">
            <v>38</v>
          </cell>
          <cell r="B55">
            <v>39268</v>
          </cell>
          <cell r="C55">
            <v>2238.4715509004336</v>
          </cell>
          <cell r="D55">
            <v>222.25576798487006</v>
          </cell>
          <cell r="E55">
            <v>0</v>
          </cell>
          <cell r="F55">
            <v>222.25576798487006</v>
          </cell>
          <cell r="G55">
            <v>188.69734865095438</v>
          </cell>
          <cell r="H55">
            <v>33.558419333915673</v>
          </cell>
          <cell r="I55">
            <v>2049.7742022494795</v>
          </cell>
        </row>
        <row r="56">
          <cell r="A56">
            <v>39</v>
          </cell>
          <cell r="B56">
            <v>39299</v>
          </cell>
          <cell r="C56">
            <v>2049.7742022494795</v>
          </cell>
          <cell r="D56">
            <v>222.25576798487006</v>
          </cell>
          <cell r="E56">
            <v>0</v>
          </cell>
          <cell r="F56">
            <v>222.25576798487006</v>
          </cell>
          <cell r="G56">
            <v>191.52623640281328</v>
          </cell>
          <cell r="H56">
            <v>30.729531582056779</v>
          </cell>
          <cell r="I56">
            <v>1858.2479658466661</v>
          </cell>
        </row>
        <row r="57">
          <cell r="A57">
            <v>40</v>
          </cell>
          <cell r="B57">
            <v>39330</v>
          </cell>
          <cell r="C57">
            <v>1858.2479658466661</v>
          </cell>
          <cell r="D57">
            <v>222.25576798487006</v>
          </cell>
          <cell r="E57">
            <v>0</v>
          </cell>
          <cell r="F57">
            <v>222.25576798487006</v>
          </cell>
          <cell r="G57">
            <v>194.39753389688545</v>
          </cell>
          <cell r="H57">
            <v>27.858234087984602</v>
          </cell>
          <cell r="I57">
            <v>1663.8504319497806</v>
          </cell>
        </row>
        <row r="58">
          <cell r="A58">
            <v>41</v>
          </cell>
          <cell r="B58">
            <v>39360</v>
          </cell>
          <cell r="C58">
            <v>1663.8504319497806</v>
          </cell>
          <cell r="D58">
            <v>222.25576798487006</v>
          </cell>
          <cell r="E58">
            <v>0</v>
          </cell>
          <cell r="F58">
            <v>222.25576798487006</v>
          </cell>
          <cell r="G58">
            <v>197.31187692588961</v>
          </cell>
          <cell r="H58">
            <v>24.943891058980459</v>
          </cell>
          <cell r="I58">
            <v>1466.5385550238909</v>
          </cell>
        </row>
        <row r="59">
          <cell r="A59">
            <v>42</v>
          </cell>
          <cell r="B59">
            <v>39391</v>
          </cell>
          <cell r="C59">
            <v>1466.5385550238909</v>
          </cell>
          <cell r="D59">
            <v>222.25576798487006</v>
          </cell>
          <cell r="E59">
            <v>0</v>
          </cell>
          <cell r="F59">
            <v>222.25576798487006</v>
          </cell>
          <cell r="G59">
            <v>200.26991081413689</v>
          </cell>
          <cell r="H59">
            <v>21.985857170733166</v>
          </cell>
          <cell r="I59">
            <v>1266.268644209754</v>
          </cell>
        </row>
        <row r="60">
          <cell r="A60">
            <v>43</v>
          </cell>
          <cell r="B60">
            <v>39421</v>
          </cell>
          <cell r="C60">
            <v>1266.268644209754</v>
          </cell>
          <cell r="D60">
            <v>222.25576798487006</v>
          </cell>
          <cell r="E60">
            <v>0</v>
          </cell>
          <cell r="F60">
            <v>222.25576798487006</v>
          </cell>
          <cell r="G60">
            <v>203.27229056042549</v>
          </cell>
          <cell r="H60">
            <v>18.983477424444562</v>
          </cell>
          <cell r="I60">
            <v>1062.9963536493285</v>
          </cell>
        </row>
        <row r="61">
          <cell r="A61">
            <v>44</v>
          </cell>
          <cell r="B61">
            <v>39452</v>
          </cell>
          <cell r="C61">
            <v>1062.9963536493285</v>
          </cell>
          <cell r="D61">
            <v>222.25576798487006</v>
          </cell>
          <cell r="E61">
            <v>0</v>
          </cell>
          <cell r="F61">
            <v>222.25576798487006</v>
          </cell>
          <cell r="G61">
            <v>206.31968098307721</v>
          </cell>
          <cell r="H61">
            <v>15.936087001792851</v>
          </cell>
          <cell r="I61">
            <v>856.67667266625131</v>
          </cell>
        </row>
        <row r="62">
          <cell r="A62">
            <v>45</v>
          </cell>
          <cell r="B62">
            <v>39483</v>
          </cell>
          <cell r="C62">
            <v>856.67667266625131</v>
          </cell>
          <cell r="D62">
            <v>222.25576798487006</v>
          </cell>
          <cell r="E62">
            <v>0</v>
          </cell>
          <cell r="F62">
            <v>222.25576798487006</v>
          </cell>
          <cell r="G62">
            <v>209.41275686714852</v>
          </cell>
          <cell r="H62">
            <v>12.843011117721552</v>
          </cell>
          <cell r="I62">
            <v>647.26391579910273</v>
          </cell>
        </row>
        <row r="63">
          <cell r="A63">
            <v>46</v>
          </cell>
          <cell r="B63">
            <v>39512</v>
          </cell>
          <cell r="C63">
            <v>647.26391579910273</v>
          </cell>
          <cell r="D63">
            <v>222.25576798487006</v>
          </cell>
          <cell r="E63">
            <v>0</v>
          </cell>
          <cell r="F63">
            <v>222.25576798487006</v>
          </cell>
          <cell r="G63">
            <v>212.55220311384852</v>
          </cell>
          <cell r="H63">
            <v>9.7035648710215483</v>
          </cell>
          <cell r="I63">
            <v>434.71171268525421</v>
          </cell>
        </row>
        <row r="64">
          <cell r="A64">
            <v>47</v>
          </cell>
          <cell r="B64">
            <v>39543</v>
          </cell>
          <cell r="C64">
            <v>434.71171268525421</v>
          </cell>
          <cell r="D64">
            <v>222.25576798487006</v>
          </cell>
          <cell r="E64">
            <v>0</v>
          </cell>
          <cell r="F64">
            <v>222.25576798487006</v>
          </cell>
          <cell r="G64">
            <v>215.73871489219695</v>
          </cell>
          <cell r="H64">
            <v>6.5170530926731027</v>
          </cell>
          <cell r="I64">
            <v>218.97299779305726</v>
          </cell>
        </row>
        <row r="65">
          <cell r="A65">
            <v>48</v>
          </cell>
          <cell r="B65">
            <v>39573</v>
          </cell>
          <cell r="C65">
            <v>218.97299779305726</v>
          </cell>
          <cell r="D65">
            <v>222.25576798487006</v>
          </cell>
          <cell r="E65">
            <v>0</v>
          </cell>
          <cell r="F65">
            <v>222.25299779305726</v>
          </cell>
          <cell r="G65">
            <v>218.97022760114302</v>
          </cell>
          <cell r="H65">
            <v>3.2827701919142505</v>
          </cell>
          <cell r="I65">
            <v>0</v>
          </cell>
        </row>
        <row r="66">
          <cell r="A66">
            <v>49</v>
          </cell>
          <cell r="B66">
            <v>39604</v>
          </cell>
          <cell r="C66">
            <v>0</v>
          </cell>
          <cell r="D66">
            <v>222.25576798487006</v>
          </cell>
          <cell r="E66">
            <v>0</v>
          </cell>
          <cell r="F66">
            <v>0</v>
          </cell>
          <cell r="G66">
            <v>0</v>
          </cell>
          <cell r="H66">
            <v>0</v>
          </cell>
          <cell r="I66">
            <v>0</v>
          </cell>
        </row>
        <row r="67">
          <cell r="A67">
            <v>50</v>
          </cell>
          <cell r="B67">
            <v>39634</v>
          </cell>
          <cell r="C67">
            <v>0</v>
          </cell>
          <cell r="D67">
            <v>222.25576798487006</v>
          </cell>
          <cell r="E67">
            <v>0</v>
          </cell>
          <cell r="F67">
            <v>0</v>
          </cell>
          <cell r="G67">
            <v>0</v>
          </cell>
          <cell r="H67">
            <v>0</v>
          </cell>
          <cell r="I67">
            <v>0</v>
          </cell>
        </row>
        <row r="68">
          <cell r="A68">
            <v>51</v>
          </cell>
          <cell r="B68">
            <v>39665</v>
          </cell>
          <cell r="C68">
            <v>0</v>
          </cell>
          <cell r="D68">
            <v>222.25576798487006</v>
          </cell>
          <cell r="E68">
            <v>0</v>
          </cell>
          <cell r="F68">
            <v>0</v>
          </cell>
          <cell r="G68">
            <v>0</v>
          </cell>
          <cell r="H68">
            <v>0</v>
          </cell>
          <cell r="I68">
            <v>0</v>
          </cell>
        </row>
        <row r="69">
          <cell r="A69">
            <v>52</v>
          </cell>
          <cell r="B69">
            <v>39696</v>
          </cell>
          <cell r="C69">
            <v>0</v>
          </cell>
          <cell r="D69">
            <v>222.25576798487006</v>
          </cell>
          <cell r="E69">
            <v>0</v>
          </cell>
          <cell r="F69">
            <v>0</v>
          </cell>
          <cell r="G69">
            <v>0</v>
          </cell>
          <cell r="H69">
            <v>0</v>
          </cell>
          <cell r="I69">
            <v>0</v>
          </cell>
        </row>
        <row r="70">
          <cell r="A70">
            <v>53</v>
          </cell>
          <cell r="B70">
            <v>39726</v>
          </cell>
          <cell r="C70">
            <v>0</v>
          </cell>
          <cell r="D70">
            <v>222.25576798487006</v>
          </cell>
          <cell r="E70">
            <v>0</v>
          </cell>
          <cell r="F70">
            <v>0</v>
          </cell>
          <cell r="G70">
            <v>0</v>
          </cell>
          <cell r="H70">
            <v>0</v>
          </cell>
          <cell r="I70">
            <v>0</v>
          </cell>
        </row>
        <row r="71">
          <cell r="A71">
            <v>54</v>
          </cell>
          <cell r="B71">
            <v>39757</v>
          </cell>
          <cell r="C71">
            <v>0</v>
          </cell>
          <cell r="D71">
            <v>222.25576798487006</v>
          </cell>
          <cell r="E71">
            <v>0</v>
          </cell>
          <cell r="F71">
            <v>0</v>
          </cell>
          <cell r="G71">
            <v>0</v>
          </cell>
          <cell r="H71">
            <v>0</v>
          </cell>
          <cell r="I71">
            <v>0</v>
          </cell>
        </row>
        <row r="72">
          <cell r="A72">
            <v>55</v>
          </cell>
          <cell r="B72">
            <v>39787</v>
          </cell>
          <cell r="C72">
            <v>0</v>
          </cell>
          <cell r="D72">
            <v>222.25576798487006</v>
          </cell>
          <cell r="E72">
            <v>0</v>
          </cell>
          <cell r="F72">
            <v>0</v>
          </cell>
          <cell r="G72">
            <v>0</v>
          </cell>
          <cell r="H72">
            <v>0</v>
          </cell>
          <cell r="I72">
            <v>0</v>
          </cell>
        </row>
        <row r="73">
          <cell r="A73">
            <v>56</v>
          </cell>
          <cell r="B73">
            <v>39818</v>
          </cell>
          <cell r="C73">
            <v>0</v>
          </cell>
          <cell r="D73">
            <v>222.25576798487006</v>
          </cell>
          <cell r="E73">
            <v>0</v>
          </cell>
          <cell r="F73">
            <v>0</v>
          </cell>
          <cell r="G73">
            <v>0</v>
          </cell>
          <cell r="H73">
            <v>0</v>
          </cell>
          <cell r="I73">
            <v>0</v>
          </cell>
        </row>
        <row r="74">
          <cell r="A74">
            <v>57</v>
          </cell>
          <cell r="B74">
            <v>39849</v>
          </cell>
          <cell r="C74">
            <v>0</v>
          </cell>
          <cell r="D74">
            <v>222.25576798487006</v>
          </cell>
          <cell r="E74">
            <v>0</v>
          </cell>
          <cell r="F74">
            <v>0</v>
          </cell>
          <cell r="G74">
            <v>0</v>
          </cell>
          <cell r="H74">
            <v>0</v>
          </cell>
          <cell r="I74">
            <v>0</v>
          </cell>
        </row>
        <row r="75">
          <cell r="A75">
            <v>58</v>
          </cell>
          <cell r="B75">
            <v>39877</v>
          </cell>
          <cell r="C75">
            <v>0</v>
          </cell>
          <cell r="D75">
            <v>222.25576798487006</v>
          </cell>
          <cell r="E75">
            <v>0</v>
          </cell>
          <cell r="F75">
            <v>0</v>
          </cell>
          <cell r="G75">
            <v>0</v>
          </cell>
          <cell r="H75">
            <v>0</v>
          </cell>
          <cell r="I75">
            <v>0</v>
          </cell>
        </row>
        <row r="76">
          <cell r="A76">
            <v>59</v>
          </cell>
          <cell r="B76">
            <v>39908</v>
          </cell>
          <cell r="C76">
            <v>0</v>
          </cell>
          <cell r="D76">
            <v>222.25576798487006</v>
          </cell>
          <cell r="E76">
            <v>0</v>
          </cell>
          <cell r="F76">
            <v>0</v>
          </cell>
          <cell r="G76">
            <v>0</v>
          </cell>
          <cell r="H76">
            <v>0</v>
          </cell>
          <cell r="I76">
            <v>0</v>
          </cell>
        </row>
        <row r="77">
          <cell r="A77">
            <v>60</v>
          </cell>
          <cell r="B77">
            <v>39938</v>
          </cell>
          <cell r="C77">
            <v>0</v>
          </cell>
          <cell r="D77">
            <v>222.25576798487006</v>
          </cell>
          <cell r="E77">
            <v>0</v>
          </cell>
          <cell r="F77">
            <v>0</v>
          </cell>
          <cell r="G77">
            <v>0</v>
          </cell>
          <cell r="H77">
            <v>0</v>
          </cell>
          <cell r="I77">
            <v>0</v>
          </cell>
        </row>
        <row r="78">
          <cell r="A78">
            <v>61</v>
          </cell>
          <cell r="B78">
            <v>39969</v>
          </cell>
          <cell r="C78">
            <v>0</v>
          </cell>
          <cell r="D78">
            <v>222.25576798487006</v>
          </cell>
          <cell r="E78">
            <v>0</v>
          </cell>
          <cell r="F78">
            <v>0</v>
          </cell>
          <cell r="G78">
            <v>0</v>
          </cell>
          <cell r="H78">
            <v>0</v>
          </cell>
          <cell r="I78">
            <v>0</v>
          </cell>
        </row>
        <row r="79">
          <cell r="A79">
            <v>62</v>
          </cell>
          <cell r="B79">
            <v>39999</v>
          </cell>
          <cell r="C79">
            <v>0</v>
          </cell>
          <cell r="D79">
            <v>222.25576798487006</v>
          </cell>
          <cell r="E79">
            <v>0</v>
          </cell>
          <cell r="F79">
            <v>0</v>
          </cell>
          <cell r="G79">
            <v>0</v>
          </cell>
          <cell r="H79">
            <v>0</v>
          </cell>
          <cell r="I79">
            <v>0</v>
          </cell>
        </row>
        <row r="80">
          <cell r="A80">
            <v>63</v>
          </cell>
          <cell r="B80">
            <v>40030</v>
          </cell>
          <cell r="C80">
            <v>0</v>
          </cell>
          <cell r="D80">
            <v>222.25576798487006</v>
          </cell>
          <cell r="E80">
            <v>0</v>
          </cell>
          <cell r="F80">
            <v>0</v>
          </cell>
          <cell r="G80">
            <v>0</v>
          </cell>
          <cell r="H80">
            <v>0</v>
          </cell>
          <cell r="I80">
            <v>0</v>
          </cell>
        </row>
        <row r="81">
          <cell r="A81">
            <v>64</v>
          </cell>
          <cell r="B81">
            <v>40061</v>
          </cell>
          <cell r="C81">
            <v>0</v>
          </cell>
          <cell r="D81">
            <v>222.25576798487006</v>
          </cell>
          <cell r="E81">
            <v>0</v>
          </cell>
          <cell r="F81">
            <v>0</v>
          </cell>
          <cell r="G81">
            <v>0</v>
          </cell>
          <cell r="H81">
            <v>0</v>
          </cell>
          <cell r="I81">
            <v>0</v>
          </cell>
        </row>
        <row r="82">
          <cell r="A82">
            <v>65</v>
          </cell>
          <cell r="B82">
            <v>40091</v>
          </cell>
          <cell r="C82">
            <v>0</v>
          </cell>
          <cell r="D82">
            <v>222.25576798487006</v>
          </cell>
          <cell r="E82">
            <v>0</v>
          </cell>
          <cell r="F82">
            <v>0</v>
          </cell>
          <cell r="G82">
            <v>0</v>
          </cell>
          <cell r="H82">
            <v>0</v>
          </cell>
          <cell r="I82">
            <v>0</v>
          </cell>
        </row>
        <row r="83">
          <cell r="A83">
            <v>66</v>
          </cell>
          <cell r="B83">
            <v>40122</v>
          </cell>
          <cell r="C83">
            <v>0</v>
          </cell>
          <cell r="D83">
            <v>222.25576798487006</v>
          </cell>
          <cell r="E83">
            <v>0</v>
          </cell>
          <cell r="F83">
            <v>0</v>
          </cell>
          <cell r="G83">
            <v>0</v>
          </cell>
          <cell r="H83">
            <v>0</v>
          </cell>
          <cell r="I83">
            <v>0</v>
          </cell>
        </row>
        <row r="84">
          <cell r="A84">
            <v>67</v>
          </cell>
          <cell r="B84">
            <v>40152</v>
          </cell>
          <cell r="C84">
            <v>0</v>
          </cell>
          <cell r="D84">
            <v>222.25576798487006</v>
          </cell>
          <cell r="E84">
            <v>0</v>
          </cell>
          <cell r="F84">
            <v>0</v>
          </cell>
          <cell r="G84">
            <v>0</v>
          </cell>
          <cell r="H84">
            <v>0</v>
          </cell>
          <cell r="I84">
            <v>0</v>
          </cell>
        </row>
        <row r="85">
          <cell r="A85">
            <v>68</v>
          </cell>
          <cell r="B85">
            <v>40183</v>
          </cell>
          <cell r="C85">
            <v>0</v>
          </cell>
          <cell r="D85">
            <v>222.25576798487006</v>
          </cell>
          <cell r="E85">
            <v>0</v>
          </cell>
          <cell r="F85">
            <v>0</v>
          </cell>
          <cell r="G85">
            <v>0</v>
          </cell>
          <cell r="H85">
            <v>0</v>
          </cell>
          <cell r="I85">
            <v>0</v>
          </cell>
        </row>
        <row r="86">
          <cell r="A86">
            <v>69</v>
          </cell>
          <cell r="B86">
            <v>40214</v>
          </cell>
          <cell r="C86">
            <v>0</v>
          </cell>
          <cell r="D86">
            <v>222.25576798487006</v>
          </cell>
          <cell r="E86">
            <v>0</v>
          </cell>
          <cell r="F86">
            <v>0</v>
          </cell>
          <cell r="G86">
            <v>0</v>
          </cell>
          <cell r="H86">
            <v>0</v>
          </cell>
          <cell r="I86">
            <v>0</v>
          </cell>
        </row>
        <row r="87">
          <cell r="A87">
            <v>70</v>
          </cell>
          <cell r="B87">
            <v>40242</v>
          </cell>
          <cell r="C87">
            <v>0</v>
          </cell>
          <cell r="D87">
            <v>222.25576798487006</v>
          </cell>
          <cell r="E87">
            <v>0</v>
          </cell>
          <cell r="F87">
            <v>0</v>
          </cell>
          <cell r="G87">
            <v>0</v>
          </cell>
          <cell r="H87">
            <v>0</v>
          </cell>
          <cell r="I87">
            <v>0</v>
          </cell>
        </row>
        <row r="88">
          <cell r="A88">
            <v>71</v>
          </cell>
          <cell r="B88">
            <v>40273</v>
          </cell>
          <cell r="C88">
            <v>0</v>
          </cell>
          <cell r="D88">
            <v>222.25576798487006</v>
          </cell>
          <cell r="E88">
            <v>0</v>
          </cell>
          <cell r="F88">
            <v>0</v>
          </cell>
          <cell r="G88">
            <v>0</v>
          </cell>
          <cell r="H88">
            <v>0</v>
          </cell>
          <cell r="I88">
            <v>0</v>
          </cell>
        </row>
        <row r="89">
          <cell r="A89">
            <v>72</v>
          </cell>
          <cell r="B89">
            <v>40303</v>
          </cell>
          <cell r="C89">
            <v>0</v>
          </cell>
          <cell r="D89">
            <v>222.25576798487006</v>
          </cell>
          <cell r="E89">
            <v>0</v>
          </cell>
          <cell r="F89">
            <v>0</v>
          </cell>
          <cell r="G89">
            <v>0</v>
          </cell>
          <cell r="H89">
            <v>0</v>
          </cell>
          <cell r="I89">
            <v>0</v>
          </cell>
        </row>
        <row r="90">
          <cell r="A90">
            <v>73</v>
          </cell>
          <cell r="B90">
            <v>40334</v>
          </cell>
          <cell r="C90">
            <v>0</v>
          </cell>
          <cell r="D90">
            <v>222.25576798487006</v>
          </cell>
          <cell r="E90">
            <v>0</v>
          </cell>
          <cell r="F90">
            <v>0</v>
          </cell>
          <cell r="G90">
            <v>0</v>
          </cell>
          <cell r="H90">
            <v>0</v>
          </cell>
          <cell r="I90">
            <v>0</v>
          </cell>
        </row>
        <row r="91">
          <cell r="A91">
            <v>74</v>
          </cell>
          <cell r="B91">
            <v>40364</v>
          </cell>
          <cell r="C91">
            <v>0</v>
          </cell>
          <cell r="D91">
            <v>222.25576798487006</v>
          </cell>
          <cell r="E91">
            <v>0</v>
          </cell>
          <cell r="F91">
            <v>0</v>
          </cell>
          <cell r="G91">
            <v>0</v>
          </cell>
          <cell r="H91">
            <v>0</v>
          </cell>
          <cell r="I91">
            <v>0</v>
          </cell>
        </row>
        <row r="92">
          <cell r="A92">
            <v>75</v>
          </cell>
          <cell r="B92">
            <v>40395</v>
          </cell>
          <cell r="C92">
            <v>0</v>
          </cell>
          <cell r="D92">
            <v>222.25576798487006</v>
          </cell>
          <cell r="E92">
            <v>0</v>
          </cell>
          <cell r="F92">
            <v>0</v>
          </cell>
          <cell r="G92">
            <v>0</v>
          </cell>
          <cell r="H92">
            <v>0</v>
          </cell>
          <cell r="I92">
            <v>0</v>
          </cell>
        </row>
        <row r="93">
          <cell r="A93">
            <v>76</v>
          </cell>
          <cell r="B93">
            <v>40426</v>
          </cell>
          <cell r="C93">
            <v>0</v>
          </cell>
          <cell r="D93">
            <v>222.25576798487006</v>
          </cell>
          <cell r="E93">
            <v>0</v>
          </cell>
          <cell r="F93">
            <v>0</v>
          </cell>
          <cell r="G93">
            <v>0</v>
          </cell>
          <cell r="H93">
            <v>0</v>
          </cell>
          <cell r="I93">
            <v>0</v>
          </cell>
        </row>
        <row r="94">
          <cell r="A94">
            <v>77</v>
          </cell>
          <cell r="B94">
            <v>40456</v>
          </cell>
          <cell r="C94">
            <v>0</v>
          </cell>
          <cell r="D94">
            <v>222.25576798487006</v>
          </cell>
          <cell r="E94">
            <v>0</v>
          </cell>
          <cell r="F94">
            <v>0</v>
          </cell>
          <cell r="G94">
            <v>0</v>
          </cell>
          <cell r="H94">
            <v>0</v>
          </cell>
          <cell r="I94">
            <v>0</v>
          </cell>
        </row>
        <row r="95">
          <cell r="A95">
            <v>78</v>
          </cell>
          <cell r="B95">
            <v>40487</v>
          </cell>
          <cell r="C95">
            <v>0</v>
          </cell>
          <cell r="D95">
            <v>222.25576798487006</v>
          </cell>
          <cell r="E95">
            <v>0</v>
          </cell>
          <cell r="F95">
            <v>0</v>
          </cell>
          <cell r="G95">
            <v>0</v>
          </cell>
          <cell r="H95">
            <v>0</v>
          </cell>
          <cell r="I95">
            <v>0</v>
          </cell>
        </row>
        <row r="96">
          <cell r="A96">
            <v>79</v>
          </cell>
          <cell r="B96">
            <v>40517</v>
          </cell>
          <cell r="C96">
            <v>0</v>
          </cell>
          <cell r="D96">
            <v>222.25576798487006</v>
          </cell>
          <cell r="E96">
            <v>0</v>
          </cell>
          <cell r="F96">
            <v>0</v>
          </cell>
          <cell r="G96">
            <v>0</v>
          </cell>
          <cell r="H96">
            <v>0</v>
          </cell>
          <cell r="I96">
            <v>0</v>
          </cell>
        </row>
        <row r="97">
          <cell r="A97">
            <v>80</v>
          </cell>
          <cell r="B97">
            <v>40548</v>
          </cell>
          <cell r="C97">
            <v>0</v>
          </cell>
          <cell r="D97">
            <v>222.25576798487006</v>
          </cell>
          <cell r="E97">
            <v>0</v>
          </cell>
          <cell r="F97">
            <v>0</v>
          </cell>
          <cell r="G97">
            <v>0</v>
          </cell>
          <cell r="H97">
            <v>0</v>
          </cell>
          <cell r="I97">
            <v>0</v>
          </cell>
        </row>
        <row r="98">
          <cell r="A98">
            <v>81</v>
          </cell>
          <cell r="B98">
            <v>40579</v>
          </cell>
          <cell r="C98">
            <v>0</v>
          </cell>
          <cell r="D98">
            <v>222.25576798487006</v>
          </cell>
          <cell r="E98">
            <v>0</v>
          </cell>
          <cell r="F98">
            <v>0</v>
          </cell>
          <cell r="G98">
            <v>0</v>
          </cell>
          <cell r="H98">
            <v>0</v>
          </cell>
          <cell r="I98">
            <v>0</v>
          </cell>
        </row>
        <row r="99">
          <cell r="A99">
            <v>82</v>
          </cell>
          <cell r="B99">
            <v>40607</v>
          </cell>
          <cell r="C99">
            <v>0</v>
          </cell>
          <cell r="D99">
            <v>222.25576798487006</v>
          </cell>
          <cell r="E99">
            <v>0</v>
          </cell>
          <cell r="F99">
            <v>0</v>
          </cell>
          <cell r="G99">
            <v>0</v>
          </cell>
          <cell r="H99">
            <v>0</v>
          </cell>
          <cell r="I99">
            <v>0</v>
          </cell>
        </row>
        <row r="100">
          <cell r="A100">
            <v>83</v>
          </cell>
          <cell r="B100">
            <v>40638</v>
          </cell>
          <cell r="C100">
            <v>0</v>
          </cell>
          <cell r="D100">
            <v>222.25576798487006</v>
          </cell>
          <cell r="E100">
            <v>0</v>
          </cell>
          <cell r="F100">
            <v>0</v>
          </cell>
          <cell r="G100">
            <v>0</v>
          </cell>
          <cell r="H100">
            <v>0</v>
          </cell>
          <cell r="I100">
            <v>0</v>
          </cell>
        </row>
        <row r="101">
          <cell r="A101">
            <v>84</v>
          </cell>
          <cell r="B101">
            <v>40668</v>
          </cell>
          <cell r="C101">
            <v>0</v>
          </cell>
          <cell r="D101">
            <v>222.25576798487006</v>
          </cell>
          <cell r="E101">
            <v>0</v>
          </cell>
          <cell r="F101">
            <v>0</v>
          </cell>
          <cell r="G101">
            <v>0</v>
          </cell>
          <cell r="H101">
            <v>0</v>
          </cell>
          <cell r="I101">
            <v>0</v>
          </cell>
        </row>
        <row r="102">
          <cell r="A102">
            <v>85</v>
          </cell>
          <cell r="B102">
            <v>40699</v>
          </cell>
          <cell r="C102">
            <v>0</v>
          </cell>
          <cell r="D102">
            <v>222.25576798487006</v>
          </cell>
          <cell r="E102">
            <v>0</v>
          </cell>
          <cell r="F102">
            <v>0</v>
          </cell>
          <cell r="G102">
            <v>0</v>
          </cell>
          <cell r="H102">
            <v>0</v>
          </cell>
          <cell r="I102">
            <v>0</v>
          </cell>
        </row>
        <row r="103">
          <cell r="A103">
            <v>86</v>
          </cell>
          <cell r="B103">
            <v>40729</v>
          </cell>
          <cell r="C103">
            <v>0</v>
          </cell>
          <cell r="D103">
            <v>222.25576798487006</v>
          </cell>
          <cell r="E103">
            <v>0</v>
          </cell>
          <cell r="F103">
            <v>0</v>
          </cell>
          <cell r="G103">
            <v>0</v>
          </cell>
          <cell r="H103">
            <v>0</v>
          </cell>
          <cell r="I103">
            <v>0</v>
          </cell>
        </row>
        <row r="104">
          <cell r="A104">
            <v>87</v>
          </cell>
          <cell r="B104">
            <v>40760</v>
          </cell>
          <cell r="C104">
            <v>0</v>
          </cell>
          <cell r="D104">
            <v>222.25576798487006</v>
          </cell>
          <cell r="E104">
            <v>0</v>
          </cell>
          <cell r="F104">
            <v>0</v>
          </cell>
          <cell r="G104">
            <v>0</v>
          </cell>
          <cell r="H104">
            <v>0</v>
          </cell>
          <cell r="I104">
            <v>0</v>
          </cell>
        </row>
        <row r="105">
          <cell r="A105">
            <v>88</v>
          </cell>
          <cell r="B105">
            <v>40791</v>
          </cell>
          <cell r="C105">
            <v>0</v>
          </cell>
          <cell r="D105">
            <v>222.25576798487006</v>
          </cell>
          <cell r="E105">
            <v>0</v>
          </cell>
          <cell r="F105">
            <v>0</v>
          </cell>
          <cell r="G105">
            <v>0</v>
          </cell>
          <cell r="H105">
            <v>0</v>
          </cell>
          <cell r="I105">
            <v>0</v>
          </cell>
        </row>
        <row r="106">
          <cell r="A106">
            <v>89</v>
          </cell>
          <cell r="B106">
            <v>40821</v>
          </cell>
          <cell r="C106">
            <v>0</v>
          </cell>
          <cell r="D106">
            <v>222.25576798487006</v>
          </cell>
          <cell r="E106">
            <v>0</v>
          </cell>
          <cell r="F106">
            <v>0</v>
          </cell>
          <cell r="G106">
            <v>0</v>
          </cell>
          <cell r="H106">
            <v>0</v>
          </cell>
          <cell r="I106">
            <v>0</v>
          </cell>
        </row>
        <row r="107">
          <cell r="A107">
            <v>90</v>
          </cell>
          <cell r="B107">
            <v>40852</v>
          </cell>
          <cell r="C107">
            <v>0</v>
          </cell>
          <cell r="D107">
            <v>222.25576798487006</v>
          </cell>
          <cell r="E107">
            <v>0</v>
          </cell>
          <cell r="F107">
            <v>0</v>
          </cell>
          <cell r="G107">
            <v>0</v>
          </cell>
          <cell r="H107">
            <v>0</v>
          </cell>
          <cell r="I107">
            <v>0</v>
          </cell>
        </row>
        <row r="108">
          <cell r="A108">
            <v>91</v>
          </cell>
          <cell r="B108">
            <v>40882</v>
          </cell>
          <cell r="C108">
            <v>0</v>
          </cell>
          <cell r="D108">
            <v>222.25576798487006</v>
          </cell>
          <cell r="E108">
            <v>0</v>
          </cell>
          <cell r="F108">
            <v>0</v>
          </cell>
          <cell r="G108">
            <v>0</v>
          </cell>
          <cell r="H108">
            <v>0</v>
          </cell>
          <cell r="I108">
            <v>0</v>
          </cell>
        </row>
        <row r="109">
          <cell r="A109">
            <v>92</v>
          </cell>
          <cell r="B109">
            <v>40913</v>
          </cell>
          <cell r="C109">
            <v>0</v>
          </cell>
          <cell r="D109">
            <v>222.25576798487006</v>
          </cell>
          <cell r="E109">
            <v>0</v>
          </cell>
          <cell r="F109">
            <v>0</v>
          </cell>
          <cell r="G109">
            <v>0</v>
          </cell>
          <cell r="H109">
            <v>0</v>
          </cell>
          <cell r="I109">
            <v>0</v>
          </cell>
        </row>
        <row r="110">
          <cell r="A110">
            <v>93</v>
          </cell>
          <cell r="B110">
            <v>40944</v>
          </cell>
          <cell r="C110">
            <v>0</v>
          </cell>
          <cell r="D110">
            <v>222.25576798487006</v>
          </cell>
          <cell r="E110">
            <v>0</v>
          </cell>
          <cell r="F110">
            <v>0</v>
          </cell>
          <cell r="G110">
            <v>0</v>
          </cell>
          <cell r="H110">
            <v>0</v>
          </cell>
          <cell r="I110">
            <v>0</v>
          </cell>
        </row>
        <row r="111">
          <cell r="A111">
            <v>94</v>
          </cell>
          <cell r="B111">
            <v>40973</v>
          </cell>
          <cell r="C111">
            <v>0</v>
          </cell>
          <cell r="D111">
            <v>222.25576798487006</v>
          </cell>
          <cell r="E111">
            <v>0</v>
          </cell>
          <cell r="F111">
            <v>0</v>
          </cell>
          <cell r="G111">
            <v>0</v>
          </cell>
          <cell r="H111">
            <v>0</v>
          </cell>
          <cell r="I111">
            <v>0</v>
          </cell>
        </row>
        <row r="112">
          <cell r="A112">
            <v>95</v>
          </cell>
          <cell r="B112">
            <v>41004</v>
          </cell>
          <cell r="C112">
            <v>0</v>
          </cell>
          <cell r="D112">
            <v>222.25576798487006</v>
          </cell>
          <cell r="E112">
            <v>0</v>
          </cell>
          <cell r="F112">
            <v>0</v>
          </cell>
          <cell r="G112">
            <v>0</v>
          </cell>
          <cell r="H112">
            <v>0</v>
          </cell>
          <cell r="I112">
            <v>0</v>
          </cell>
        </row>
        <row r="113">
          <cell r="A113">
            <v>96</v>
          </cell>
          <cell r="B113">
            <v>41034</v>
          </cell>
          <cell r="C113">
            <v>0</v>
          </cell>
          <cell r="D113">
            <v>222.25576798487006</v>
          </cell>
          <cell r="E113">
            <v>0</v>
          </cell>
          <cell r="F113">
            <v>0</v>
          </cell>
          <cell r="G113">
            <v>0</v>
          </cell>
          <cell r="H113">
            <v>0</v>
          </cell>
          <cell r="I113">
            <v>0</v>
          </cell>
        </row>
        <row r="114">
          <cell r="A114">
            <v>97</v>
          </cell>
          <cell r="B114">
            <v>41065</v>
          </cell>
          <cell r="C114">
            <v>0</v>
          </cell>
          <cell r="D114">
            <v>222.25576798487006</v>
          </cell>
          <cell r="E114">
            <v>0</v>
          </cell>
          <cell r="F114">
            <v>0</v>
          </cell>
          <cell r="G114">
            <v>0</v>
          </cell>
          <cell r="H114">
            <v>0</v>
          </cell>
          <cell r="I114">
            <v>0</v>
          </cell>
        </row>
        <row r="115">
          <cell r="A115">
            <v>98</v>
          </cell>
          <cell r="B115">
            <v>41095</v>
          </cell>
          <cell r="C115">
            <v>0</v>
          </cell>
          <cell r="D115">
            <v>222.25576798487006</v>
          </cell>
          <cell r="E115">
            <v>0</v>
          </cell>
          <cell r="F115">
            <v>0</v>
          </cell>
          <cell r="G115">
            <v>0</v>
          </cell>
          <cell r="H115">
            <v>0</v>
          </cell>
          <cell r="I115">
            <v>0</v>
          </cell>
        </row>
        <row r="116">
          <cell r="A116">
            <v>99</v>
          </cell>
          <cell r="B116">
            <v>41126</v>
          </cell>
          <cell r="C116">
            <v>0</v>
          </cell>
          <cell r="D116">
            <v>222.25576798487006</v>
          </cell>
          <cell r="E116">
            <v>0</v>
          </cell>
          <cell r="F116">
            <v>0</v>
          </cell>
          <cell r="G116">
            <v>0</v>
          </cell>
          <cell r="H116">
            <v>0</v>
          </cell>
          <cell r="I116">
            <v>0</v>
          </cell>
        </row>
        <row r="117">
          <cell r="A117">
            <v>100</v>
          </cell>
          <cell r="B117">
            <v>41157</v>
          </cell>
          <cell r="C117">
            <v>0</v>
          </cell>
          <cell r="D117">
            <v>222.25576798487006</v>
          </cell>
          <cell r="E117">
            <v>0</v>
          </cell>
          <cell r="F117">
            <v>0</v>
          </cell>
          <cell r="G117">
            <v>0</v>
          </cell>
          <cell r="H117">
            <v>0</v>
          </cell>
          <cell r="I117">
            <v>0</v>
          </cell>
        </row>
        <row r="118">
          <cell r="A118">
            <v>101</v>
          </cell>
          <cell r="B118">
            <v>41187</v>
          </cell>
          <cell r="C118">
            <v>0</v>
          </cell>
          <cell r="D118">
            <v>222.25576798487006</v>
          </cell>
          <cell r="E118">
            <v>0</v>
          </cell>
          <cell r="F118">
            <v>0</v>
          </cell>
          <cell r="G118">
            <v>0</v>
          </cell>
          <cell r="H118">
            <v>0</v>
          </cell>
          <cell r="I118">
            <v>0</v>
          </cell>
        </row>
        <row r="119">
          <cell r="A119">
            <v>102</v>
          </cell>
          <cell r="B119">
            <v>41218</v>
          </cell>
          <cell r="C119">
            <v>0</v>
          </cell>
          <cell r="D119">
            <v>222.25576798487006</v>
          </cell>
          <cell r="E119">
            <v>0</v>
          </cell>
          <cell r="F119">
            <v>0</v>
          </cell>
          <cell r="G119">
            <v>0</v>
          </cell>
          <cell r="H119">
            <v>0</v>
          </cell>
          <cell r="I119">
            <v>0</v>
          </cell>
        </row>
        <row r="120">
          <cell r="A120">
            <v>103</v>
          </cell>
          <cell r="B120">
            <v>41248</v>
          </cell>
          <cell r="C120">
            <v>0</v>
          </cell>
          <cell r="D120">
            <v>222.25576798487006</v>
          </cell>
          <cell r="E120">
            <v>0</v>
          </cell>
          <cell r="F120">
            <v>0</v>
          </cell>
          <cell r="G120">
            <v>0</v>
          </cell>
          <cell r="H120">
            <v>0</v>
          </cell>
          <cell r="I120">
            <v>0</v>
          </cell>
        </row>
        <row r="121">
          <cell r="A121">
            <v>104</v>
          </cell>
          <cell r="B121">
            <v>41279</v>
          </cell>
          <cell r="C121">
            <v>0</v>
          </cell>
          <cell r="D121">
            <v>222.25576798487006</v>
          </cell>
          <cell r="E121">
            <v>0</v>
          </cell>
          <cell r="F121">
            <v>0</v>
          </cell>
          <cell r="G121">
            <v>0</v>
          </cell>
          <cell r="H121">
            <v>0</v>
          </cell>
          <cell r="I121">
            <v>0</v>
          </cell>
        </row>
        <row r="122">
          <cell r="A122">
            <v>105</v>
          </cell>
          <cell r="B122">
            <v>41310</v>
          </cell>
          <cell r="C122">
            <v>0</v>
          </cell>
          <cell r="D122">
            <v>222.25576798487006</v>
          </cell>
          <cell r="E122">
            <v>0</v>
          </cell>
          <cell r="F122">
            <v>0</v>
          </cell>
          <cell r="G122">
            <v>0</v>
          </cell>
          <cell r="H122">
            <v>0</v>
          </cell>
          <cell r="I122">
            <v>0</v>
          </cell>
        </row>
        <row r="123">
          <cell r="A123">
            <v>106</v>
          </cell>
          <cell r="B123">
            <v>41338</v>
          </cell>
          <cell r="C123">
            <v>0</v>
          </cell>
          <cell r="D123">
            <v>222.25576798487006</v>
          </cell>
          <cell r="E123">
            <v>0</v>
          </cell>
          <cell r="F123">
            <v>0</v>
          </cell>
          <cell r="G123">
            <v>0</v>
          </cell>
          <cell r="H123">
            <v>0</v>
          </cell>
          <cell r="I123">
            <v>0</v>
          </cell>
        </row>
        <row r="124">
          <cell r="A124">
            <v>107</v>
          </cell>
          <cell r="B124">
            <v>41369</v>
          </cell>
          <cell r="C124">
            <v>0</v>
          </cell>
          <cell r="D124">
            <v>222.25576798487006</v>
          </cell>
          <cell r="E124">
            <v>0</v>
          </cell>
          <cell r="F124">
            <v>0</v>
          </cell>
          <cell r="G124">
            <v>0</v>
          </cell>
          <cell r="H124">
            <v>0</v>
          </cell>
          <cell r="I124">
            <v>0</v>
          </cell>
        </row>
        <row r="125">
          <cell r="A125">
            <v>108</v>
          </cell>
          <cell r="B125">
            <v>41399</v>
          </cell>
          <cell r="C125">
            <v>0</v>
          </cell>
          <cell r="D125">
            <v>222.25576798487006</v>
          </cell>
          <cell r="E125">
            <v>0</v>
          </cell>
          <cell r="F125">
            <v>0</v>
          </cell>
          <cell r="G125">
            <v>0</v>
          </cell>
          <cell r="H125">
            <v>0</v>
          </cell>
          <cell r="I125">
            <v>0</v>
          </cell>
        </row>
        <row r="126">
          <cell r="A126">
            <v>109</v>
          </cell>
          <cell r="B126">
            <v>41430</v>
          </cell>
          <cell r="C126">
            <v>0</v>
          </cell>
          <cell r="D126">
            <v>222.25576798487006</v>
          </cell>
          <cell r="E126">
            <v>0</v>
          </cell>
          <cell r="F126">
            <v>0</v>
          </cell>
          <cell r="G126">
            <v>0</v>
          </cell>
          <cell r="H126">
            <v>0</v>
          </cell>
          <cell r="I126">
            <v>0</v>
          </cell>
        </row>
        <row r="127">
          <cell r="A127">
            <v>110</v>
          </cell>
          <cell r="B127">
            <v>41460</v>
          </cell>
          <cell r="C127">
            <v>0</v>
          </cell>
          <cell r="D127">
            <v>222.25576798487006</v>
          </cell>
          <cell r="E127">
            <v>0</v>
          </cell>
          <cell r="F127">
            <v>0</v>
          </cell>
          <cell r="G127">
            <v>0</v>
          </cell>
          <cell r="H127">
            <v>0</v>
          </cell>
          <cell r="I127">
            <v>0</v>
          </cell>
        </row>
        <row r="128">
          <cell r="A128">
            <v>111</v>
          </cell>
          <cell r="B128">
            <v>41491</v>
          </cell>
          <cell r="C128">
            <v>0</v>
          </cell>
          <cell r="D128">
            <v>222.25576798487006</v>
          </cell>
          <cell r="E128">
            <v>0</v>
          </cell>
          <cell r="F128">
            <v>0</v>
          </cell>
          <cell r="G128">
            <v>0</v>
          </cell>
          <cell r="H128">
            <v>0</v>
          </cell>
          <cell r="I128">
            <v>0</v>
          </cell>
        </row>
        <row r="129">
          <cell r="A129">
            <v>112</v>
          </cell>
          <cell r="B129">
            <v>41522</v>
          </cell>
          <cell r="C129">
            <v>0</v>
          </cell>
          <cell r="D129">
            <v>222.25576798487006</v>
          </cell>
          <cell r="E129">
            <v>0</v>
          </cell>
          <cell r="F129">
            <v>0</v>
          </cell>
          <cell r="G129">
            <v>0</v>
          </cell>
          <cell r="H129">
            <v>0</v>
          </cell>
          <cell r="I129">
            <v>0</v>
          </cell>
        </row>
        <row r="130">
          <cell r="A130">
            <v>113</v>
          </cell>
          <cell r="B130">
            <v>41552</v>
          </cell>
          <cell r="C130">
            <v>0</v>
          </cell>
          <cell r="D130">
            <v>222.25576798487006</v>
          </cell>
          <cell r="E130">
            <v>0</v>
          </cell>
          <cell r="F130">
            <v>0</v>
          </cell>
          <cell r="G130">
            <v>0</v>
          </cell>
          <cell r="H130">
            <v>0</v>
          </cell>
          <cell r="I130">
            <v>0</v>
          </cell>
        </row>
        <row r="131">
          <cell r="A131">
            <v>114</v>
          </cell>
          <cell r="B131">
            <v>41583</v>
          </cell>
          <cell r="C131">
            <v>0</v>
          </cell>
          <cell r="D131">
            <v>222.25576798487006</v>
          </cell>
          <cell r="E131">
            <v>0</v>
          </cell>
          <cell r="F131">
            <v>0</v>
          </cell>
          <cell r="G131">
            <v>0</v>
          </cell>
          <cell r="H131">
            <v>0</v>
          </cell>
          <cell r="I131">
            <v>0</v>
          </cell>
        </row>
        <row r="132">
          <cell r="A132">
            <v>115</v>
          </cell>
          <cell r="B132">
            <v>41613</v>
          </cell>
          <cell r="C132">
            <v>0</v>
          </cell>
          <cell r="D132">
            <v>222.25576798487006</v>
          </cell>
          <cell r="E132">
            <v>0</v>
          </cell>
          <cell r="F132">
            <v>0</v>
          </cell>
          <cell r="G132">
            <v>0</v>
          </cell>
          <cell r="H132">
            <v>0</v>
          </cell>
          <cell r="I132">
            <v>0</v>
          </cell>
        </row>
        <row r="133">
          <cell r="A133">
            <v>116</v>
          </cell>
          <cell r="B133">
            <v>41644</v>
          </cell>
          <cell r="C133">
            <v>0</v>
          </cell>
          <cell r="D133">
            <v>222.25576798487006</v>
          </cell>
          <cell r="E133">
            <v>0</v>
          </cell>
          <cell r="F133">
            <v>0</v>
          </cell>
          <cell r="G133">
            <v>0</v>
          </cell>
          <cell r="H133">
            <v>0</v>
          </cell>
          <cell r="I133">
            <v>0</v>
          </cell>
        </row>
        <row r="134">
          <cell r="A134">
            <v>117</v>
          </cell>
          <cell r="B134">
            <v>41675</v>
          </cell>
          <cell r="C134">
            <v>0</v>
          </cell>
          <cell r="D134">
            <v>222.25576798487006</v>
          </cell>
          <cell r="E134">
            <v>0</v>
          </cell>
          <cell r="F134">
            <v>0</v>
          </cell>
          <cell r="G134">
            <v>0</v>
          </cell>
          <cell r="H134">
            <v>0</v>
          </cell>
          <cell r="I134">
            <v>0</v>
          </cell>
        </row>
        <row r="135">
          <cell r="A135">
            <v>118</v>
          </cell>
          <cell r="B135">
            <v>41703</v>
          </cell>
          <cell r="C135">
            <v>0</v>
          </cell>
          <cell r="D135">
            <v>222.25576798487006</v>
          </cell>
          <cell r="E135">
            <v>0</v>
          </cell>
          <cell r="F135">
            <v>0</v>
          </cell>
          <cell r="G135">
            <v>0</v>
          </cell>
          <cell r="H135">
            <v>0</v>
          </cell>
          <cell r="I135">
            <v>0</v>
          </cell>
        </row>
        <row r="136">
          <cell r="A136">
            <v>119</v>
          </cell>
          <cell r="B136">
            <v>41734</v>
          </cell>
          <cell r="C136">
            <v>0</v>
          </cell>
          <cell r="D136">
            <v>222.25576798487006</v>
          </cell>
          <cell r="E136">
            <v>0</v>
          </cell>
          <cell r="F136">
            <v>0</v>
          </cell>
          <cell r="G136">
            <v>0</v>
          </cell>
          <cell r="H136">
            <v>0</v>
          </cell>
          <cell r="I136">
            <v>0</v>
          </cell>
        </row>
        <row r="137">
          <cell r="A137">
            <v>120</v>
          </cell>
          <cell r="B137">
            <v>41764</v>
          </cell>
          <cell r="C137">
            <v>0</v>
          </cell>
          <cell r="D137">
            <v>222.25576798487006</v>
          </cell>
          <cell r="E137">
            <v>0</v>
          </cell>
          <cell r="F137">
            <v>0</v>
          </cell>
          <cell r="G137">
            <v>0</v>
          </cell>
          <cell r="H137">
            <v>0</v>
          </cell>
          <cell r="I137">
            <v>0</v>
          </cell>
        </row>
        <row r="138">
          <cell r="A138">
            <v>121</v>
          </cell>
          <cell r="B138">
            <v>41795</v>
          </cell>
          <cell r="C138">
            <v>0</v>
          </cell>
          <cell r="D138">
            <v>222.25576798487006</v>
          </cell>
          <cell r="E138">
            <v>0</v>
          </cell>
          <cell r="F138">
            <v>0</v>
          </cell>
          <cell r="G138">
            <v>0</v>
          </cell>
          <cell r="H138">
            <v>0</v>
          </cell>
          <cell r="I138">
            <v>0</v>
          </cell>
        </row>
        <row r="139">
          <cell r="A139">
            <v>122</v>
          </cell>
          <cell r="B139">
            <v>41825</v>
          </cell>
          <cell r="C139">
            <v>0</v>
          </cell>
          <cell r="D139">
            <v>222.25576798487006</v>
          </cell>
          <cell r="E139">
            <v>0</v>
          </cell>
          <cell r="F139">
            <v>0</v>
          </cell>
          <cell r="G139">
            <v>0</v>
          </cell>
          <cell r="H139">
            <v>0</v>
          </cell>
          <cell r="I139">
            <v>0</v>
          </cell>
        </row>
        <row r="140">
          <cell r="A140">
            <v>123</v>
          </cell>
          <cell r="B140">
            <v>41856</v>
          </cell>
          <cell r="C140">
            <v>0</v>
          </cell>
          <cell r="D140">
            <v>222.25576798487006</v>
          </cell>
          <cell r="E140">
            <v>0</v>
          </cell>
          <cell r="F140">
            <v>0</v>
          </cell>
          <cell r="G140">
            <v>0</v>
          </cell>
          <cell r="H140">
            <v>0</v>
          </cell>
          <cell r="I140">
            <v>0</v>
          </cell>
        </row>
        <row r="141">
          <cell r="A141">
            <v>124</v>
          </cell>
          <cell r="B141">
            <v>41887</v>
          </cell>
          <cell r="C141">
            <v>0</v>
          </cell>
          <cell r="D141">
            <v>222.25576798487006</v>
          </cell>
          <cell r="E141">
            <v>0</v>
          </cell>
          <cell r="F141">
            <v>0</v>
          </cell>
          <cell r="G141">
            <v>0</v>
          </cell>
          <cell r="H141">
            <v>0</v>
          </cell>
          <cell r="I141">
            <v>0</v>
          </cell>
        </row>
        <row r="142">
          <cell r="A142">
            <v>125</v>
          </cell>
          <cell r="B142">
            <v>41917</v>
          </cell>
          <cell r="C142">
            <v>0</v>
          </cell>
          <cell r="D142">
            <v>222.25576798487006</v>
          </cell>
          <cell r="E142">
            <v>0</v>
          </cell>
          <cell r="F142">
            <v>0</v>
          </cell>
          <cell r="G142">
            <v>0</v>
          </cell>
          <cell r="H142">
            <v>0</v>
          </cell>
          <cell r="I142">
            <v>0</v>
          </cell>
        </row>
        <row r="143">
          <cell r="A143">
            <v>126</v>
          </cell>
          <cell r="B143">
            <v>41948</v>
          </cell>
          <cell r="C143">
            <v>0</v>
          </cell>
          <cell r="D143">
            <v>222.25576798487006</v>
          </cell>
          <cell r="E143">
            <v>0</v>
          </cell>
          <cell r="F143">
            <v>0</v>
          </cell>
          <cell r="G143">
            <v>0</v>
          </cell>
          <cell r="H143">
            <v>0</v>
          </cell>
          <cell r="I143">
            <v>0</v>
          </cell>
        </row>
        <row r="144">
          <cell r="A144">
            <v>127</v>
          </cell>
          <cell r="B144">
            <v>41978</v>
          </cell>
          <cell r="C144">
            <v>0</v>
          </cell>
          <cell r="D144">
            <v>222.25576798487006</v>
          </cell>
          <cell r="E144">
            <v>0</v>
          </cell>
          <cell r="F144">
            <v>0</v>
          </cell>
          <cell r="G144">
            <v>0</v>
          </cell>
          <cell r="H144">
            <v>0</v>
          </cell>
          <cell r="I144">
            <v>0</v>
          </cell>
        </row>
        <row r="145">
          <cell r="A145">
            <v>128</v>
          </cell>
          <cell r="B145">
            <v>42009</v>
          </cell>
          <cell r="C145">
            <v>0</v>
          </cell>
          <cell r="D145">
            <v>222.25576798487006</v>
          </cell>
          <cell r="E145">
            <v>0</v>
          </cell>
          <cell r="F145">
            <v>0</v>
          </cell>
          <cell r="G145">
            <v>0</v>
          </cell>
          <cell r="H145">
            <v>0</v>
          </cell>
          <cell r="I145">
            <v>0</v>
          </cell>
        </row>
        <row r="146">
          <cell r="A146">
            <v>129</v>
          </cell>
          <cell r="B146">
            <v>42040</v>
          </cell>
          <cell r="C146">
            <v>0</v>
          </cell>
          <cell r="D146">
            <v>222.25576798487006</v>
          </cell>
          <cell r="E146">
            <v>0</v>
          </cell>
          <cell r="F146">
            <v>0</v>
          </cell>
          <cell r="G146">
            <v>0</v>
          </cell>
          <cell r="H146">
            <v>0</v>
          </cell>
          <cell r="I146">
            <v>0</v>
          </cell>
        </row>
        <row r="147">
          <cell r="A147">
            <v>130</v>
          </cell>
          <cell r="B147">
            <v>42068</v>
          </cell>
          <cell r="C147">
            <v>0</v>
          </cell>
          <cell r="D147">
            <v>222.25576798487006</v>
          </cell>
          <cell r="E147">
            <v>0</v>
          </cell>
          <cell r="F147">
            <v>0</v>
          </cell>
          <cell r="G147">
            <v>0</v>
          </cell>
          <cell r="H147">
            <v>0</v>
          </cell>
          <cell r="I147">
            <v>0</v>
          </cell>
        </row>
        <row r="148">
          <cell r="A148">
            <v>131</v>
          </cell>
          <cell r="B148">
            <v>42099</v>
          </cell>
          <cell r="C148">
            <v>0</v>
          </cell>
          <cell r="D148">
            <v>222.25576798487006</v>
          </cell>
          <cell r="E148">
            <v>0</v>
          </cell>
          <cell r="F148">
            <v>0</v>
          </cell>
          <cell r="G148">
            <v>0</v>
          </cell>
          <cell r="H148">
            <v>0</v>
          </cell>
          <cell r="I148">
            <v>0</v>
          </cell>
        </row>
        <row r="149">
          <cell r="A149">
            <v>132</v>
          </cell>
          <cell r="B149">
            <v>42129</v>
          </cell>
          <cell r="C149">
            <v>0</v>
          </cell>
          <cell r="D149">
            <v>222.25576798487006</v>
          </cell>
          <cell r="E149">
            <v>0</v>
          </cell>
          <cell r="F149">
            <v>0</v>
          </cell>
          <cell r="G149">
            <v>0</v>
          </cell>
          <cell r="H149">
            <v>0</v>
          </cell>
          <cell r="I149">
            <v>0</v>
          </cell>
        </row>
        <row r="150">
          <cell r="A150">
            <v>133</v>
          </cell>
          <cell r="B150">
            <v>42160</v>
          </cell>
          <cell r="C150">
            <v>0</v>
          </cell>
          <cell r="D150">
            <v>222.25576798487006</v>
          </cell>
          <cell r="E150">
            <v>0</v>
          </cell>
          <cell r="F150">
            <v>0</v>
          </cell>
          <cell r="G150">
            <v>0</v>
          </cell>
          <cell r="H150">
            <v>0</v>
          </cell>
          <cell r="I150">
            <v>0</v>
          </cell>
        </row>
        <row r="151">
          <cell r="A151">
            <v>134</v>
          </cell>
          <cell r="B151">
            <v>42190</v>
          </cell>
          <cell r="C151">
            <v>0</v>
          </cell>
          <cell r="D151">
            <v>222.25576798487006</v>
          </cell>
          <cell r="E151">
            <v>0</v>
          </cell>
          <cell r="F151">
            <v>0</v>
          </cell>
          <cell r="G151">
            <v>0</v>
          </cell>
          <cell r="H151">
            <v>0</v>
          </cell>
          <cell r="I151">
            <v>0</v>
          </cell>
        </row>
        <row r="152">
          <cell r="A152">
            <v>135</v>
          </cell>
          <cell r="B152">
            <v>42221</v>
          </cell>
          <cell r="C152">
            <v>0</v>
          </cell>
          <cell r="D152">
            <v>222.25576798487006</v>
          </cell>
          <cell r="E152">
            <v>0</v>
          </cell>
          <cell r="F152">
            <v>0</v>
          </cell>
          <cell r="G152">
            <v>0</v>
          </cell>
          <cell r="H152">
            <v>0</v>
          </cell>
          <cell r="I152">
            <v>0</v>
          </cell>
        </row>
        <row r="153">
          <cell r="A153">
            <v>136</v>
          </cell>
          <cell r="B153">
            <v>42252</v>
          </cell>
          <cell r="C153">
            <v>0</v>
          </cell>
          <cell r="D153">
            <v>222.25576798487006</v>
          </cell>
          <cell r="E153">
            <v>0</v>
          </cell>
          <cell r="F153">
            <v>0</v>
          </cell>
          <cell r="G153">
            <v>0</v>
          </cell>
          <cell r="H153">
            <v>0</v>
          </cell>
          <cell r="I153">
            <v>0</v>
          </cell>
        </row>
        <row r="154">
          <cell r="A154">
            <v>137</v>
          </cell>
          <cell r="B154">
            <v>42282</v>
          </cell>
          <cell r="C154">
            <v>0</v>
          </cell>
          <cell r="D154">
            <v>222.25576798487006</v>
          </cell>
          <cell r="E154">
            <v>0</v>
          </cell>
          <cell r="F154">
            <v>0</v>
          </cell>
          <cell r="G154">
            <v>0</v>
          </cell>
          <cell r="H154">
            <v>0</v>
          </cell>
          <cell r="I154">
            <v>0</v>
          </cell>
        </row>
        <row r="155">
          <cell r="A155">
            <v>138</v>
          </cell>
          <cell r="B155">
            <v>42313</v>
          </cell>
          <cell r="C155">
            <v>0</v>
          </cell>
          <cell r="D155">
            <v>222.25576798487006</v>
          </cell>
          <cell r="E155">
            <v>0</v>
          </cell>
          <cell r="F155">
            <v>0</v>
          </cell>
          <cell r="G155">
            <v>0</v>
          </cell>
          <cell r="H155">
            <v>0</v>
          </cell>
          <cell r="I155">
            <v>0</v>
          </cell>
        </row>
        <row r="156">
          <cell r="A156">
            <v>139</v>
          </cell>
          <cell r="B156">
            <v>42343</v>
          </cell>
          <cell r="C156">
            <v>0</v>
          </cell>
          <cell r="D156">
            <v>222.25576798487006</v>
          </cell>
          <cell r="E156">
            <v>0</v>
          </cell>
          <cell r="F156">
            <v>0</v>
          </cell>
          <cell r="G156">
            <v>0</v>
          </cell>
          <cell r="H156">
            <v>0</v>
          </cell>
          <cell r="I156">
            <v>0</v>
          </cell>
        </row>
        <row r="157">
          <cell r="A157">
            <v>140</v>
          </cell>
          <cell r="B157">
            <v>42374</v>
          </cell>
          <cell r="C157">
            <v>0</v>
          </cell>
          <cell r="D157">
            <v>222.25576798487006</v>
          </cell>
          <cell r="E157">
            <v>0</v>
          </cell>
          <cell r="F157">
            <v>0</v>
          </cell>
          <cell r="G157">
            <v>0</v>
          </cell>
          <cell r="H157">
            <v>0</v>
          </cell>
          <cell r="I157">
            <v>0</v>
          </cell>
        </row>
        <row r="158">
          <cell r="A158">
            <v>141</v>
          </cell>
          <cell r="B158">
            <v>42405</v>
          </cell>
          <cell r="C158">
            <v>0</v>
          </cell>
          <cell r="D158">
            <v>222.25576798487006</v>
          </cell>
          <cell r="E158">
            <v>0</v>
          </cell>
          <cell r="F158">
            <v>0</v>
          </cell>
          <cell r="G158">
            <v>0</v>
          </cell>
          <cell r="H158">
            <v>0</v>
          </cell>
          <cell r="I158">
            <v>0</v>
          </cell>
        </row>
        <row r="159">
          <cell r="A159">
            <v>142</v>
          </cell>
          <cell r="B159">
            <v>42434</v>
          </cell>
          <cell r="C159">
            <v>0</v>
          </cell>
          <cell r="D159">
            <v>222.25576798487006</v>
          </cell>
          <cell r="E159">
            <v>0</v>
          </cell>
          <cell r="F159">
            <v>0</v>
          </cell>
          <cell r="G159">
            <v>0</v>
          </cell>
          <cell r="H159">
            <v>0</v>
          </cell>
          <cell r="I159">
            <v>0</v>
          </cell>
        </row>
        <row r="160">
          <cell r="A160">
            <v>143</v>
          </cell>
          <cell r="B160">
            <v>42465</v>
          </cell>
          <cell r="C160">
            <v>0</v>
          </cell>
          <cell r="D160">
            <v>222.25576798487006</v>
          </cell>
          <cell r="E160">
            <v>0</v>
          </cell>
          <cell r="F160">
            <v>0</v>
          </cell>
          <cell r="G160">
            <v>0</v>
          </cell>
          <cell r="H160">
            <v>0</v>
          </cell>
          <cell r="I160">
            <v>0</v>
          </cell>
        </row>
        <row r="161">
          <cell r="A161">
            <v>144</v>
          </cell>
          <cell r="B161">
            <v>42495</v>
          </cell>
          <cell r="C161">
            <v>0</v>
          </cell>
          <cell r="D161">
            <v>222.25576798487006</v>
          </cell>
          <cell r="E161">
            <v>0</v>
          </cell>
          <cell r="F161">
            <v>0</v>
          </cell>
          <cell r="G161">
            <v>0</v>
          </cell>
          <cell r="H161">
            <v>0</v>
          </cell>
          <cell r="I161">
            <v>0</v>
          </cell>
        </row>
        <row r="162">
          <cell r="A162">
            <v>145</v>
          </cell>
          <cell r="B162">
            <v>42526</v>
          </cell>
          <cell r="C162">
            <v>0</v>
          </cell>
          <cell r="D162">
            <v>222.25576798487006</v>
          </cell>
          <cell r="E162">
            <v>0</v>
          </cell>
          <cell r="F162">
            <v>0</v>
          </cell>
          <cell r="G162">
            <v>0</v>
          </cell>
          <cell r="H162">
            <v>0</v>
          </cell>
          <cell r="I162">
            <v>0</v>
          </cell>
        </row>
        <row r="163">
          <cell r="A163">
            <v>146</v>
          </cell>
          <cell r="B163">
            <v>42556</v>
          </cell>
          <cell r="C163">
            <v>0</v>
          </cell>
          <cell r="D163">
            <v>222.25576798487006</v>
          </cell>
          <cell r="E163">
            <v>0</v>
          </cell>
          <cell r="F163">
            <v>0</v>
          </cell>
          <cell r="G163">
            <v>0</v>
          </cell>
          <cell r="H163">
            <v>0</v>
          </cell>
          <cell r="I163">
            <v>0</v>
          </cell>
        </row>
        <row r="164">
          <cell r="A164">
            <v>147</v>
          </cell>
          <cell r="B164">
            <v>42587</v>
          </cell>
          <cell r="C164">
            <v>0</v>
          </cell>
          <cell r="D164">
            <v>222.25576798487006</v>
          </cell>
          <cell r="E164">
            <v>0</v>
          </cell>
          <cell r="F164">
            <v>0</v>
          </cell>
          <cell r="G164">
            <v>0</v>
          </cell>
          <cell r="H164">
            <v>0</v>
          </cell>
          <cell r="I164">
            <v>0</v>
          </cell>
        </row>
        <row r="165">
          <cell r="A165">
            <v>148</v>
          </cell>
          <cell r="B165">
            <v>42618</v>
          </cell>
          <cell r="C165">
            <v>0</v>
          </cell>
          <cell r="D165">
            <v>222.25576798487006</v>
          </cell>
          <cell r="E165">
            <v>0</v>
          </cell>
          <cell r="F165">
            <v>0</v>
          </cell>
          <cell r="G165">
            <v>0</v>
          </cell>
          <cell r="H165">
            <v>0</v>
          </cell>
          <cell r="I165">
            <v>0</v>
          </cell>
        </row>
        <row r="166">
          <cell r="A166">
            <v>149</v>
          </cell>
          <cell r="B166">
            <v>42648</v>
          </cell>
          <cell r="C166">
            <v>0</v>
          </cell>
          <cell r="D166">
            <v>222.25576798487006</v>
          </cell>
          <cell r="E166">
            <v>0</v>
          </cell>
          <cell r="F166">
            <v>0</v>
          </cell>
          <cell r="G166">
            <v>0</v>
          </cell>
          <cell r="H166">
            <v>0</v>
          </cell>
          <cell r="I166">
            <v>0</v>
          </cell>
        </row>
        <row r="167">
          <cell r="A167">
            <v>150</v>
          </cell>
          <cell r="B167">
            <v>42679</v>
          </cell>
          <cell r="C167">
            <v>0</v>
          </cell>
          <cell r="D167">
            <v>222.25576798487006</v>
          </cell>
          <cell r="E167">
            <v>0</v>
          </cell>
          <cell r="F167">
            <v>0</v>
          </cell>
          <cell r="G167">
            <v>0</v>
          </cell>
          <cell r="H167">
            <v>0</v>
          </cell>
          <cell r="I167">
            <v>0</v>
          </cell>
        </row>
        <row r="168">
          <cell r="A168">
            <v>151</v>
          </cell>
          <cell r="B168">
            <v>42709</v>
          </cell>
          <cell r="C168">
            <v>0</v>
          </cell>
          <cell r="D168">
            <v>222.25576798487006</v>
          </cell>
          <cell r="E168">
            <v>0</v>
          </cell>
          <cell r="F168">
            <v>0</v>
          </cell>
          <cell r="G168">
            <v>0</v>
          </cell>
          <cell r="H168">
            <v>0</v>
          </cell>
          <cell r="I168">
            <v>0</v>
          </cell>
        </row>
        <row r="169">
          <cell r="A169">
            <v>152</v>
          </cell>
          <cell r="B169">
            <v>42740</v>
          </cell>
          <cell r="C169">
            <v>0</v>
          </cell>
          <cell r="D169">
            <v>222.25576798487006</v>
          </cell>
          <cell r="E169">
            <v>0</v>
          </cell>
          <cell r="F169">
            <v>0</v>
          </cell>
          <cell r="G169">
            <v>0</v>
          </cell>
          <cell r="H169">
            <v>0</v>
          </cell>
          <cell r="I169">
            <v>0</v>
          </cell>
        </row>
        <row r="170">
          <cell r="A170">
            <v>153</v>
          </cell>
          <cell r="B170">
            <v>42771</v>
          </cell>
          <cell r="C170">
            <v>0</v>
          </cell>
          <cell r="D170">
            <v>222.25576798487006</v>
          </cell>
          <cell r="E170">
            <v>0</v>
          </cell>
          <cell r="F170">
            <v>0</v>
          </cell>
          <cell r="G170">
            <v>0</v>
          </cell>
          <cell r="H170">
            <v>0</v>
          </cell>
          <cell r="I170">
            <v>0</v>
          </cell>
        </row>
        <row r="171">
          <cell r="A171">
            <v>154</v>
          </cell>
          <cell r="B171">
            <v>42799</v>
          </cell>
          <cell r="C171">
            <v>0</v>
          </cell>
          <cell r="D171">
            <v>222.25576798487006</v>
          </cell>
          <cell r="E171">
            <v>0</v>
          </cell>
          <cell r="F171">
            <v>0</v>
          </cell>
          <cell r="G171">
            <v>0</v>
          </cell>
          <cell r="H171">
            <v>0</v>
          </cell>
          <cell r="I171">
            <v>0</v>
          </cell>
        </row>
        <row r="172">
          <cell r="A172">
            <v>155</v>
          </cell>
          <cell r="B172">
            <v>42830</v>
          </cell>
          <cell r="C172">
            <v>0</v>
          </cell>
          <cell r="D172">
            <v>222.25576798487006</v>
          </cell>
          <cell r="E172">
            <v>0</v>
          </cell>
          <cell r="F172">
            <v>0</v>
          </cell>
          <cell r="G172">
            <v>0</v>
          </cell>
          <cell r="H172">
            <v>0</v>
          </cell>
          <cell r="I172">
            <v>0</v>
          </cell>
        </row>
        <row r="173">
          <cell r="A173">
            <v>156</v>
          </cell>
          <cell r="B173">
            <v>42860</v>
          </cell>
          <cell r="C173">
            <v>0</v>
          </cell>
          <cell r="D173">
            <v>222.25576798487006</v>
          </cell>
          <cell r="E173">
            <v>0</v>
          </cell>
          <cell r="F173">
            <v>0</v>
          </cell>
          <cell r="G173">
            <v>0</v>
          </cell>
          <cell r="H173">
            <v>0</v>
          </cell>
          <cell r="I173">
            <v>0</v>
          </cell>
        </row>
        <row r="174">
          <cell r="A174">
            <v>157</v>
          </cell>
          <cell r="B174">
            <v>42891</v>
          </cell>
          <cell r="C174">
            <v>0</v>
          </cell>
          <cell r="D174">
            <v>222.25576798487006</v>
          </cell>
          <cell r="E174">
            <v>0</v>
          </cell>
          <cell r="F174">
            <v>0</v>
          </cell>
          <cell r="G174">
            <v>0</v>
          </cell>
          <cell r="H174">
            <v>0</v>
          </cell>
          <cell r="I174">
            <v>0</v>
          </cell>
        </row>
        <row r="175">
          <cell r="A175">
            <v>158</v>
          </cell>
          <cell r="B175">
            <v>42921</v>
          </cell>
          <cell r="C175">
            <v>0</v>
          </cell>
          <cell r="D175">
            <v>222.25576798487006</v>
          </cell>
          <cell r="E175">
            <v>0</v>
          </cell>
          <cell r="F175">
            <v>0</v>
          </cell>
          <cell r="G175">
            <v>0</v>
          </cell>
          <cell r="H175">
            <v>0</v>
          </cell>
          <cell r="I175">
            <v>0</v>
          </cell>
        </row>
        <row r="176">
          <cell r="A176">
            <v>159</v>
          </cell>
          <cell r="B176">
            <v>42952</v>
          </cell>
          <cell r="C176">
            <v>0</v>
          </cell>
          <cell r="D176">
            <v>222.25576798487006</v>
          </cell>
          <cell r="E176">
            <v>0</v>
          </cell>
          <cell r="F176">
            <v>0</v>
          </cell>
          <cell r="G176">
            <v>0</v>
          </cell>
          <cell r="H176">
            <v>0</v>
          </cell>
          <cell r="I176">
            <v>0</v>
          </cell>
        </row>
        <row r="177">
          <cell r="A177">
            <v>160</v>
          </cell>
          <cell r="B177">
            <v>42983</v>
          </cell>
          <cell r="C177">
            <v>0</v>
          </cell>
          <cell r="D177">
            <v>222.25576798487006</v>
          </cell>
          <cell r="E177">
            <v>0</v>
          </cell>
          <cell r="F177">
            <v>0</v>
          </cell>
          <cell r="G177">
            <v>0</v>
          </cell>
          <cell r="H177">
            <v>0</v>
          </cell>
          <cell r="I177">
            <v>0</v>
          </cell>
        </row>
        <row r="178">
          <cell r="A178">
            <v>161</v>
          </cell>
          <cell r="B178">
            <v>43013</v>
          </cell>
          <cell r="C178">
            <v>0</v>
          </cell>
          <cell r="D178">
            <v>222.25576798487006</v>
          </cell>
          <cell r="E178">
            <v>0</v>
          </cell>
          <cell r="F178">
            <v>0</v>
          </cell>
          <cell r="G178">
            <v>0</v>
          </cell>
          <cell r="H178">
            <v>0</v>
          </cell>
          <cell r="I178">
            <v>0</v>
          </cell>
        </row>
        <row r="179">
          <cell r="A179">
            <v>162</v>
          </cell>
          <cell r="B179">
            <v>43044</v>
          </cell>
          <cell r="C179">
            <v>0</v>
          </cell>
          <cell r="D179">
            <v>222.25576798487006</v>
          </cell>
          <cell r="E179">
            <v>0</v>
          </cell>
          <cell r="F179">
            <v>0</v>
          </cell>
          <cell r="G179">
            <v>0</v>
          </cell>
          <cell r="H179">
            <v>0</v>
          </cell>
          <cell r="I179">
            <v>0</v>
          </cell>
        </row>
        <row r="180">
          <cell r="A180">
            <v>163</v>
          </cell>
          <cell r="B180">
            <v>43074</v>
          </cell>
          <cell r="C180">
            <v>0</v>
          </cell>
          <cell r="D180">
            <v>222.25576798487006</v>
          </cell>
          <cell r="E180">
            <v>0</v>
          </cell>
          <cell r="F180">
            <v>0</v>
          </cell>
          <cell r="G180">
            <v>0</v>
          </cell>
          <cell r="H180">
            <v>0</v>
          </cell>
          <cell r="I180">
            <v>0</v>
          </cell>
        </row>
        <row r="181">
          <cell r="A181">
            <v>164</v>
          </cell>
          <cell r="B181">
            <v>43105</v>
          </cell>
          <cell r="C181">
            <v>0</v>
          </cell>
          <cell r="D181">
            <v>222.25576798487006</v>
          </cell>
          <cell r="E181">
            <v>0</v>
          </cell>
          <cell r="F181">
            <v>0</v>
          </cell>
          <cell r="G181">
            <v>0</v>
          </cell>
          <cell r="H181">
            <v>0</v>
          </cell>
          <cell r="I181">
            <v>0</v>
          </cell>
        </row>
        <row r="182">
          <cell r="A182">
            <v>165</v>
          </cell>
          <cell r="B182">
            <v>43136</v>
          </cell>
          <cell r="C182">
            <v>0</v>
          </cell>
          <cell r="D182">
            <v>222.25576798487006</v>
          </cell>
          <cell r="E182">
            <v>0</v>
          </cell>
          <cell r="F182">
            <v>0</v>
          </cell>
          <cell r="G182">
            <v>0</v>
          </cell>
          <cell r="H182">
            <v>0</v>
          </cell>
          <cell r="I182">
            <v>0</v>
          </cell>
        </row>
        <row r="183">
          <cell r="A183">
            <v>166</v>
          </cell>
          <cell r="B183">
            <v>43164</v>
          </cell>
          <cell r="C183">
            <v>0</v>
          </cell>
          <cell r="D183">
            <v>222.25576798487006</v>
          </cell>
          <cell r="E183">
            <v>0</v>
          </cell>
          <cell r="F183">
            <v>0</v>
          </cell>
          <cell r="G183">
            <v>0</v>
          </cell>
          <cell r="H183">
            <v>0</v>
          </cell>
          <cell r="I183">
            <v>0</v>
          </cell>
        </row>
        <row r="184">
          <cell r="A184">
            <v>167</v>
          </cell>
          <cell r="B184">
            <v>43195</v>
          </cell>
          <cell r="C184">
            <v>0</v>
          </cell>
          <cell r="D184">
            <v>222.25576798487006</v>
          </cell>
          <cell r="E184">
            <v>0</v>
          </cell>
          <cell r="F184">
            <v>0</v>
          </cell>
          <cell r="G184">
            <v>0</v>
          </cell>
          <cell r="H184">
            <v>0</v>
          </cell>
          <cell r="I184">
            <v>0</v>
          </cell>
        </row>
        <row r="185">
          <cell r="A185">
            <v>168</v>
          </cell>
          <cell r="B185">
            <v>43225</v>
          </cell>
          <cell r="C185">
            <v>0</v>
          </cell>
          <cell r="D185">
            <v>222.25576798487006</v>
          </cell>
          <cell r="E185">
            <v>0</v>
          </cell>
          <cell r="F185">
            <v>0</v>
          </cell>
          <cell r="G185">
            <v>0</v>
          </cell>
          <cell r="H185">
            <v>0</v>
          </cell>
          <cell r="I185">
            <v>0</v>
          </cell>
        </row>
        <row r="186">
          <cell r="A186">
            <v>169</v>
          </cell>
          <cell r="B186">
            <v>43256</v>
          </cell>
          <cell r="C186">
            <v>0</v>
          </cell>
          <cell r="D186">
            <v>222.25576798487006</v>
          </cell>
          <cell r="E186">
            <v>0</v>
          </cell>
          <cell r="F186">
            <v>0</v>
          </cell>
          <cell r="G186">
            <v>0</v>
          </cell>
          <cell r="H186">
            <v>0</v>
          </cell>
          <cell r="I186">
            <v>0</v>
          </cell>
        </row>
        <row r="187">
          <cell r="A187">
            <v>170</v>
          </cell>
          <cell r="B187">
            <v>43286</v>
          </cell>
          <cell r="C187">
            <v>0</v>
          </cell>
          <cell r="D187">
            <v>222.25576798487006</v>
          </cell>
          <cell r="E187">
            <v>0</v>
          </cell>
          <cell r="F187">
            <v>0</v>
          </cell>
          <cell r="G187">
            <v>0</v>
          </cell>
          <cell r="H187">
            <v>0</v>
          </cell>
          <cell r="I187">
            <v>0</v>
          </cell>
        </row>
        <row r="188">
          <cell r="A188">
            <v>171</v>
          </cell>
          <cell r="B188">
            <v>43317</v>
          </cell>
          <cell r="C188">
            <v>0</v>
          </cell>
          <cell r="D188">
            <v>222.25576798487006</v>
          </cell>
          <cell r="E188">
            <v>0</v>
          </cell>
          <cell r="F188">
            <v>0</v>
          </cell>
          <cell r="G188">
            <v>0</v>
          </cell>
          <cell r="H188">
            <v>0</v>
          </cell>
          <cell r="I188">
            <v>0</v>
          </cell>
        </row>
        <row r="189">
          <cell r="A189">
            <v>172</v>
          </cell>
          <cell r="B189">
            <v>43348</v>
          </cell>
          <cell r="C189">
            <v>0</v>
          </cell>
          <cell r="D189">
            <v>222.25576798487006</v>
          </cell>
          <cell r="E189">
            <v>0</v>
          </cell>
          <cell r="F189">
            <v>0</v>
          </cell>
          <cell r="G189">
            <v>0</v>
          </cell>
          <cell r="H189">
            <v>0</v>
          </cell>
          <cell r="I189">
            <v>0</v>
          </cell>
        </row>
        <row r="190">
          <cell r="A190">
            <v>173</v>
          </cell>
          <cell r="B190">
            <v>43378</v>
          </cell>
          <cell r="C190">
            <v>0</v>
          </cell>
          <cell r="D190">
            <v>222.25576798487006</v>
          </cell>
          <cell r="E190">
            <v>0</v>
          </cell>
          <cell r="F190">
            <v>0</v>
          </cell>
          <cell r="G190">
            <v>0</v>
          </cell>
          <cell r="H190">
            <v>0</v>
          </cell>
          <cell r="I190">
            <v>0</v>
          </cell>
        </row>
        <row r="191">
          <cell r="A191">
            <v>174</v>
          </cell>
          <cell r="B191">
            <v>43409</v>
          </cell>
          <cell r="C191">
            <v>0</v>
          </cell>
          <cell r="D191">
            <v>222.25576798487006</v>
          </cell>
          <cell r="E191">
            <v>0</v>
          </cell>
          <cell r="F191">
            <v>0</v>
          </cell>
          <cell r="G191">
            <v>0</v>
          </cell>
          <cell r="H191">
            <v>0</v>
          </cell>
          <cell r="I191">
            <v>0</v>
          </cell>
        </row>
        <row r="192">
          <cell r="A192">
            <v>175</v>
          </cell>
          <cell r="B192">
            <v>43439</v>
          </cell>
          <cell r="C192">
            <v>0</v>
          </cell>
          <cell r="D192">
            <v>222.25576798487006</v>
          </cell>
          <cell r="E192">
            <v>0</v>
          </cell>
          <cell r="F192">
            <v>0</v>
          </cell>
          <cell r="G192">
            <v>0</v>
          </cell>
          <cell r="H192">
            <v>0</v>
          </cell>
          <cell r="I192">
            <v>0</v>
          </cell>
        </row>
        <row r="193">
          <cell r="A193">
            <v>176</v>
          </cell>
          <cell r="B193">
            <v>43470</v>
          </cell>
          <cell r="C193">
            <v>0</v>
          </cell>
          <cell r="D193">
            <v>222.25576798487006</v>
          </cell>
          <cell r="E193">
            <v>0</v>
          </cell>
          <cell r="F193">
            <v>0</v>
          </cell>
          <cell r="G193">
            <v>0</v>
          </cell>
          <cell r="H193">
            <v>0</v>
          </cell>
          <cell r="I193">
            <v>0</v>
          </cell>
        </row>
        <row r="194">
          <cell r="A194">
            <v>177</v>
          </cell>
          <cell r="B194">
            <v>43501</v>
          </cell>
          <cell r="C194">
            <v>0</v>
          </cell>
          <cell r="D194">
            <v>222.25576798487006</v>
          </cell>
          <cell r="E194">
            <v>0</v>
          </cell>
          <cell r="F194">
            <v>0</v>
          </cell>
          <cell r="G194">
            <v>0</v>
          </cell>
          <cell r="H194">
            <v>0</v>
          </cell>
          <cell r="I194">
            <v>0</v>
          </cell>
        </row>
        <row r="195">
          <cell r="A195">
            <v>178</v>
          </cell>
          <cell r="B195">
            <v>43529</v>
          </cell>
          <cell r="C195">
            <v>0</v>
          </cell>
          <cell r="D195">
            <v>222.25576798487006</v>
          </cell>
          <cell r="E195">
            <v>0</v>
          </cell>
          <cell r="F195">
            <v>0</v>
          </cell>
          <cell r="G195">
            <v>0</v>
          </cell>
          <cell r="H195">
            <v>0</v>
          </cell>
          <cell r="I195">
            <v>0</v>
          </cell>
        </row>
        <row r="196">
          <cell r="A196">
            <v>179</v>
          </cell>
          <cell r="B196">
            <v>43560</v>
          </cell>
          <cell r="C196">
            <v>0</v>
          </cell>
          <cell r="D196">
            <v>222.25576798487006</v>
          </cell>
          <cell r="E196">
            <v>0</v>
          </cell>
          <cell r="F196">
            <v>0</v>
          </cell>
          <cell r="G196">
            <v>0</v>
          </cell>
          <cell r="H196">
            <v>0</v>
          </cell>
          <cell r="I196">
            <v>0</v>
          </cell>
        </row>
        <row r="197">
          <cell r="A197">
            <v>180</v>
          </cell>
          <cell r="B197">
            <v>43590</v>
          </cell>
          <cell r="C197">
            <v>0</v>
          </cell>
          <cell r="D197">
            <v>222.25576798487006</v>
          </cell>
          <cell r="E197">
            <v>0</v>
          </cell>
          <cell r="F197">
            <v>0</v>
          </cell>
          <cell r="G197">
            <v>0</v>
          </cell>
          <cell r="H197">
            <v>0</v>
          </cell>
          <cell r="I197">
            <v>0</v>
          </cell>
        </row>
        <row r="198">
          <cell r="A198">
            <v>181</v>
          </cell>
          <cell r="B198">
            <v>43621</v>
          </cell>
          <cell r="C198">
            <v>0</v>
          </cell>
          <cell r="D198">
            <v>222.25576798487006</v>
          </cell>
          <cell r="E198">
            <v>0</v>
          </cell>
          <cell r="F198">
            <v>0</v>
          </cell>
          <cell r="G198">
            <v>0</v>
          </cell>
          <cell r="H198">
            <v>0</v>
          </cell>
          <cell r="I198">
            <v>0</v>
          </cell>
        </row>
        <row r="199">
          <cell r="A199">
            <v>182</v>
          </cell>
          <cell r="B199">
            <v>43651</v>
          </cell>
          <cell r="C199">
            <v>0</v>
          </cell>
          <cell r="D199">
            <v>222.25576798487006</v>
          </cell>
          <cell r="E199">
            <v>0</v>
          </cell>
          <cell r="F199">
            <v>0</v>
          </cell>
          <cell r="G199">
            <v>0</v>
          </cell>
          <cell r="H199">
            <v>0</v>
          </cell>
          <cell r="I199">
            <v>0</v>
          </cell>
        </row>
        <row r="200">
          <cell r="A200">
            <v>183</v>
          </cell>
          <cell r="B200">
            <v>43682</v>
          </cell>
          <cell r="C200">
            <v>0</v>
          </cell>
          <cell r="D200">
            <v>222.25576798487006</v>
          </cell>
          <cell r="E200">
            <v>0</v>
          </cell>
          <cell r="F200">
            <v>0</v>
          </cell>
          <cell r="G200">
            <v>0</v>
          </cell>
          <cell r="H200">
            <v>0</v>
          </cell>
          <cell r="I200">
            <v>0</v>
          </cell>
        </row>
        <row r="201">
          <cell r="A201">
            <v>184</v>
          </cell>
          <cell r="B201">
            <v>43713</v>
          </cell>
          <cell r="C201">
            <v>0</v>
          </cell>
          <cell r="D201">
            <v>222.25576798487006</v>
          </cell>
          <cell r="E201">
            <v>0</v>
          </cell>
          <cell r="F201">
            <v>0</v>
          </cell>
          <cell r="G201">
            <v>0</v>
          </cell>
          <cell r="H201">
            <v>0</v>
          </cell>
          <cell r="I201">
            <v>0</v>
          </cell>
        </row>
        <row r="202">
          <cell r="A202">
            <v>185</v>
          </cell>
          <cell r="B202">
            <v>43743</v>
          </cell>
          <cell r="C202">
            <v>0</v>
          </cell>
          <cell r="D202">
            <v>222.25576798487006</v>
          </cell>
          <cell r="E202">
            <v>0</v>
          </cell>
          <cell r="F202">
            <v>0</v>
          </cell>
          <cell r="G202">
            <v>0</v>
          </cell>
          <cell r="H202">
            <v>0</v>
          </cell>
          <cell r="I202">
            <v>0</v>
          </cell>
        </row>
        <row r="203">
          <cell r="A203">
            <v>186</v>
          </cell>
          <cell r="B203">
            <v>43774</v>
          </cell>
          <cell r="C203">
            <v>0</v>
          </cell>
          <cell r="D203">
            <v>222.25576798487006</v>
          </cell>
          <cell r="E203">
            <v>0</v>
          </cell>
          <cell r="F203">
            <v>0</v>
          </cell>
          <cell r="G203">
            <v>0</v>
          </cell>
          <cell r="H203">
            <v>0</v>
          </cell>
          <cell r="I203">
            <v>0</v>
          </cell>
        </row>
        <row r="204">
          <cell r="A204">
            <v>187</v>
          </cell>
          <cell r="B204">
            <v>43804</v>
          </cell>
          <cell r="C204">
            <v>0</v>
          </cell>
          <cell r="D204">
            <v>222.25576798487006</v>
          </cell>
          <cell r="E204">
            <v>0</v>
          </cell>
          <cell r="F204">
            <v>0</v>
          </cell>
          <cell r="G204">
            <v>0</v>
          </cell>
          <cell r="H204">
            <v>0</v>
          </cell>
          <cell r="I204">
            <v>0</v>
          </cell>
        </row>
        <row r="205">
          <cell r="A205">
            <v>188</v>
          </cell>
          <cell r="B205">
            <v>43835</v>
          </cell>
          <cell r="C205">
            <v>0</v>
          </cell>
          <cell r="D205">
            <v>222.25576798487006</v>
          </cell>
          <cell r="E205">
            <v>0</v>
          </cell>
          <cell r="F205">
            <v>0</v>
          </cell>
          <cell r="G205">
            <v>0</v>
          </cell>
          <cell r="H205">
            <v>0</v>
          </cell>
          <cell r="I205">
            <v>0</v>
          </cell>
        </row>
        <row r="206">
          <cell r="A206">
            <v>189</v>
          </cell>
          <cell r="B206">
            <v>43866</v>
          </cell>
          <cell r="C206">
            <v>0</v>
          </cell>
          <cell r="D206">
            <v>222.25576798487006</v>
          </cell>
          <cell r="E206">
            <v>0</v>
          </cell>
          <cell r="F206">
            <v>0</v>
          </cell>
          <cell r="G206">
            <v>0</v>
          </cell>
          <cell r="H206">
            <v>0</v>
          </cell>
          <cell r="I206">
            <v>0</v>
          </cell>
        </row>
        <row r="207">
          <cell r="A207">
            <v>190</v>
          </cell>
          <cell r="B207">
            <v>43895</v>
          </cell>
          <cell r="C207">
            <v>0</v>
          </cell>
          <cell r="D207">
            <v>222.25576798487006</v>
          </cell>
          <cell r="E207">
            <v>0</v>
          </cell>
          <cell r="F207">
            <v>0</v>
          </cell>
          <cell r="G207">
            <v>0</v>
          </cell>
          <cell r="H207">
            <v>0</v>
          </cell>
          <cell r="I207">
            <v>0</v>
          </cell>
        </row>
        <row r="208">
          <cell r="A208">
            <v>191</v>
          </cell>
          <cell r="B208">
            <v>43926</v>
          </cell>
          <cell r="C208">
            <v>0</v>
          </cell>
          <cell r="D208">
            <v>222.25576798487006</v>
          </cell>
          <cell r="E208">
            <v>0</v>
          </cell>
          <cell r="F208">
            <v>0</v>
          </cell>
          <cell r="G208">
            <v>0</v>
          </cell>
          <cell r="H208">
            <v>0</v>
          </cell>
          <cell r="I208">
            <v>0</v>
          </cell>
        </row>
        <row r="209">
          <cell r="A209">
            <v>192</v>
          </cell>
          <cell r="B209">
            <v>43956</v>
          </cell>
          <cell r="C209">
            <v>0</v>
          </cell>
          <cell r="D209">
            <v>222.25576798487006</v>
          </cell>
          <cell r="E209">
            <v>0</v>
          </cell>
          <cell r="F209">
            <v>0</v>
          </cell>
          <cell r="G209">
            <v>0</v>
          </cell>
          <cell r="H209">
            <v>0</v>
          </cell>
          <cell r="I209">
            <v>0</v>
          </cell>
        </row>
        <row r="210">
          <cell r="A210">
            <v>193</v>
          </cell>
          <cell r="B210">
            <v>43987</v>
          </cell>
          <cell r="C210">
            <v>0</v>
          </cell>
          <cell r="D210">
            <v>222.25576798487006</v>
          </cell>
          <cell r="E210">
            <v>0</v>
          </cell>
          <cell r="F210">
            <v>0</v>
          </cell>
          <cell r="G210">
            <v>0</v>
          </cell>
          <cell r="H210">
            <v>0</v>
          </cell>
          <cell r="I210">
            <v>0</v>
          </cell>
        </row>
        <row r="211">
          <cell r="A211">
            <v>194</v>
          </cell>
          <cell r="B211">
            <v>44017</v>
          </cell>
          <cell r="C211">
            <v>0</v>
          </cell>
          <cell r="D211">
            <v>222.25576798487006</v>
          </cell>
          <cell r="E211">
            <v>0</v>
          </cell>
          <cell r="F211">
            <v>0</v>
          </cell>
          <cell r="G211">
            <v>0</v>
          </cell>
          <cell r="H211">
            <v>0</v>
          </cell>
          <cell r="I211">
            <v>0</v>
          </cell>
        </row>
        <row r="212">
          <cell r="A212">
            <v>195</v>
          </cell>
          <cell r="B212">
            <v>44048</v>
          </cell>
          <cell r="C212">
            <v>0</v>
          </cell>
          <cell r="D212">
            <v>222.25576798487006</v>
          </cell>
          <cell r="E212">
            <v>0</v>
          </cell>
          <cell r="F212">
            <v>0</v>
          </cell>
          <cell r="G212">
            <v>0</v>
          </cell>
          <cell r="H212">
            <v>0</v>
          </cell>
          <cell r="I212">
            <v>0</v>
          </cell>
        </row>
        <row r="213">
          <cell r="A213">
            <v>196</v>
          </cell>
          <cell r="B213">
            <v>44079</v>
          </cell>
          <cell r="C213">
            <v>0</v>
          </cell>
          <cell r="D213">
            <v>222.25576798487006</v>
          </cell>
          <cell r="E213">
            <v>0</v>
          </cell>
          <cell r="F213">
            <v>0</v>
          </cell>
          <cell r="G213">
            <v>0</v>
          </cell>
          <cell r="H213">
            <v>0</v>
          </cell>
          <cell r="I213">
            <v>0</v>
          </cell>
        </row>
        <row r="214">
          <cell r="A214">
            <v>197</v>
          </cell>
          <cell r="B214">
            <v>44109</v>
          </cell>
          <cell r="C214">
            <v>0</v>
          </cell>
          <cell r="D214">
            <v>222.25576798487006</v>
          </cell>
          <cell r="E214">
            <v>0</v>
          </cell>
          <cell r="F214">
            <v>0</v>
          </cell>
          <cell r="G214">
            <v>0</v>
          </cell>
          <cell r="H214">
            <v>0</v>
          </cell>
          <cell r="I214">
            <v>0</v>
          </cell>
        </row>
        <row r="215">
          <cell r="A215">
            <v>198</v>
          </cell>
          <cell r="B215">
            <v>44140</v>
          </cell>
          <cell r="C215">
            <v>0</v>
          </cell>
          <cell r="D215">
            <v>222.25576798487006</v>
          </cell>
          <cell r="E215">
            <v>0</v>
          </cell>
          <cell r="F215">
            <v>0</v>
          </cell>
          <cell r="G215">
            <v>0</v>
          </cell>
          <cell r="H215">
            <v>0</v>
          </cell>
          <cell r="I215">
            <v>0</v>
          </cell>
        </row>
        <row r="216">
          <cell r="A216">
            <v>199</v>
          </cell>
          <cell r="B216">
            <v>44170</v>
          </cell>
          <cell r="C216">
            <v>0</v>
          </cell>
          <cell r="D216">
            <v>222.25576798487006</v>
          </cell>
          <cell r="E216">
            <v>0</v>
          </cell>
          <cell r="F216">
            <v>0</v>
          </cell>
          <cell r="G216">
            <v>0</v>
          </cell>
          <cell r="H216">
            <v>0</v>
          </cell>
          <cell r="I216">
            <v>0</v>
          </cell>
        </row>
        <row r="217">
          <cell r="A217">
            <v>200</v>
          </cell>
          <cell r="B217">
            <v>44201</v>
          </cell>
          <cell r="C217">
            <v>0</v>
          </cell>
          <cell r="D217">
            <v>222.25576798487006</v>
          </cell>
          <cell r="E217">
            <v>0</v>
          </cell>
          <cell r="F217">
            <v>0</v>
          </cell>
          <cell r="G217">
            <v>0</v>
          </cell>
          <cell r="H217">
            <v>0</v>
          </cell>
          <cell r="I217">
            <v>0</v>
          </cell>
        </row>
        <row r="218">
          <cell r="A218">
            <v>201</v>
          </cell>
          <cell r="B218">
            <v>44232</v>
          </cell>
          <cell r="C218">
            <v>0</v>
          </cell>
          <cell r="D218">
            <v>222.25576798487006</v>
          </cell>
          <cell r="E218">
            <v>0</v>
          </cell>
          <cell r="F218">
            <v>0</v>
          </cell>
          <cell r="G218">
            <v>0</v>
          </cell>
          <cell r="H218">
            <v>0</v>
          </cell>
          <cell r="I218">
            <v>0</v>
          </cell>
        </row>
        <row r="219">
          <cell r="A219">
            <v>202</v>
          </cell>
          <cell r="B219">
            <v>44260</v>
          </cell>
          <cell r="C219">
            <v>0</v>
          </cell>
          <cell r="D219">
            <v>222.25576798487006</v>
          </cell>
          <cell r="E219">
            <v>0</v>
          </cell>
          <cell r="F219">
            <v>0</v>
          </cell>
          <cell r="G219">
            <v>0</v>
          </cell>
          <cell r="H219">
            <v>0</v>
          </cell>
          <cell r="I219">
            <v>0</v>
          </cell>
        </row>
        <row r="220">
          <cell r="A220">
            <v>203</v>
          </cell>
          <cell r="B220">
            <v>44291</v>
          </cell>
          <cell r="C220">
            <v>0</v>
          </cell>
          <cell r="D220">
            <v>222.25576798487006</v>
          </cell>
          <cell r="E220">
            <v>0</v>
          </cell>
          <cell r="F220">
            <v>0</v>
          </cell>
          <cell r="G220">
            <v>0</v>
          </cell>
          <cell r="H220">
            <v>0</v>
          </cell>
          <cell r="I220">
            <v>0</v>
          </cell>
        </row>
        <row r="221">
          <cell r="A221">
            <v>204</v>
          </cell>
          <cell r="B221">
            <v>44321</v>
          </cell>
          <cell r="C221">
            <v>0</v>
          </cell>
          <cell r="D221">
            <v>222.25576798487006</v>
          </cell>
          <cell r="E221">
            <v>0</v>
          </cell>
          <cell r="F221">
            <v>0</v>
          </cell>
          <cell r="G221">
            <v>0</v>
          </cell>
          <cell r="H221">
            <v>0</v>
          </cell>
          <cell r="I221">
            <v>0</v>
          </cell>
        </row>
        <row r="222">
          <cell r="A222">
            <v>205</v>
          </cell>
          <cell r="B222">
            <v>44352</v>
          </cell>
          <cell r="C222">
            <v>0</v>
          </cell>
          <cell r="D222">
            <v>222.25576798487006</v>
          </cell>
          <cell r="E222">
            <v>0</v>
          </cell>
          <cell r="F222">
            <v>0</v>
          </cell>
          <cell r="G222">
            <v>0</v>
          </cell>
          <cell r="H222">
            <v>0</v>
          </cell>
          <cell r="I222">
            <v>0</v>
          </cell>
        </row>
        <row r="223">
          <cell r="A223">
            <v>206</v>
          </cell>
          <cell r="B223">
            <v>44382</v>
          </cell>
          <cell r="C223">
            <v>0</v>
          </cell>
          <cell r="D223">
            <v>222.25576798487006</v>
          </cell>
          <cell r="E223">
            <v>0</v>
          </cell>
          <cell r="F223">
            <v>0</v>
          </cell>
          <cell r="G223">
            <v>0</v>
          </cell>
          <cell r="H223">
            <v>0</v>
          </cell>
          <cell r="I223">
            <v>0</v>
          </cell>
        </row>
        <row r="224">
          <cell r="A224">
            <v>207</v>
          </cell>
          <cell r="B224">
            <v>44413</v>
          </cell>
          <cell r="C224">
            <v>0</v>
          </cell>
          <cell r="D224">
            <v>222.25576798487006</v>
          </cell>
          <cell r="E224">
            <v>0</v>
          </cell>
          <cell r="F224">
            <v>0</v>
          </cell>
          <cell r="G224">
            <v>0</v>
          </cell>
          <cell r="H224">
            <v>0</v>
          </cell>
          <cell r="I224">
            <v>0</v>
          </cell>
        </row>
        <row r="225">
          <cell r="A225">
            <v>208</v>
          </cell>
          <cell r="B225">
            <v>44444</v>
          </cell>
          <cell r="C225">
            <v>0</v>
          </cell>
          <cell r="D225">
            <v>222.25576798487006</v>
          </cell>
          <cell r="E225">
            <v>0</v>
          </cell>
          <cell r="F225">
            <v>0</v>
          </cell>
          <cell r="G225">
            <v>0</v>
          </cell>
          <cell r="H225">
            <v>0</v>
          </cell>
          <cell r="I225">
            <v>0</v>
          </cell>
        </row>
        <row r="226">
          <cell r="A226">
            <v>209</v>
          </cell>
          <cell r="B226">
            <v>44474</v>
          </cell>
          <cell r="C226">
            <v>0</v>
          </cell>
          <cell r="D226">
            <v>222.25576798487006</v>
          </cell>
          <cell r="E226">
            <v>0</v>
          </cell>
          <cell r="F226">
            <v>0</v>
          </cell>
          <cell r="G226">
            <v>0</v>
          </cell>
          <cell r="H226">
            <v>0</v>
          </cell>
          <cell r="I226">
            <v>0</v>
          </cell>
        </row>
        <row r="227">
          <cell r="A227">
            <v>210</v>
          </cell>
          <cell r="B227">
            <v>44505</v>
          </cell>
          <cell r="C227">
            <v>0</v>
          </cell>
          <cell r="D227">
            <v>222.25576798487006</v>
          </cell>
          <cell r="E227">
            <v>0</v>
          </cell>
          <cell r="F227">
            <v>0</v>
          </cell>
          <cell r="G227">
            <v>0</v>
          </cell>
          <cell r="H227">
            <v>0</v>
          </cell>
          <cell r="I227">
            <v>0</v>
          </cell>
        </row>
        <row r="228">
          <cell r="A228">
            <v>211</v>
          </cell>
          <cell r="B228">
            <v>44535</v>
          </cell>
          <cell r="C228">
            <v>0</v>
          </cell>
          <cell r="D228">
            <v>222.25576798487006</v>
          </cell>
          <cell r="E228">
            <v>0</v>
          </cell>
          <cell r="F228">
            <v>0</v>
          </cell>
          <cell r="G228">
            <v>0</v>
          </cell>
          <cell r="H228">
            <v>0</v>
          </cell>
          <cell r="I228">
            <v>0</v>
          </cell>
        </row>
        <row r="229">
          <cell r="A229">
            <v>212</v>
          </cell>
          <cell r="B229">
            <v>44566</v>
          </cell>
          <cell r="C229">
            <v>0</v>
          </cell>
          <cell r="D229">
            <v>222.25576798487006</v>
          </cell>
          <cell r="E229">
            <v>0</v>
          </cell>
          <cell r="F229">
            <v>0</v>
          </cell>
          <cell r="G229">
            <v>0</v>
          </cell>
          <cell r="H229">
            <v>0</v>
          </cell>
          <cell r="I229">
            <v>0</v>
          </cell>
        </row>
        <row r="230">
          <cell r="A230">
            <v>213</v>
          </cell>
          <cell r="B230">
            <v>44597</v>
          </cell>
          <cell r="C230">
            <v>0</v>
          </cell>
          <cell r="D230">
            <v>222.25576798487006</v>
          </cell>
          <cell r="E230">
            <v>0</v>
          </cell>
          <cell r="F230">
            <v>0</v>
          </cell>
          <cell r="G230">
            <v>0</v>
          </cell>
          <cell r="H230">
            <v>0</v>
          </cell>
          <cell r="I230">
            <v>0</v>
          </cell>
        </row>
        <row r="231">
          <cell r="A231">
            <v>214</v>
          </cell>
          <cell r="B231">
            <v>44625</v>
          </cell>
          <cell r="C231">
            <v>0</v>
          </cell>
          <cell r="D231">
            <v>222.25576798487006</v>
          </cell>
          <cell r="E231">
            <v>0</v>
          </cell>
          <cell r="F231">
            <v>0</v>
          </cell>
          <cell r="G231">
            <v>0</v>
          </cell>
          <cell r="H231">
            <v>0</v>
          </cell>
          <cell r="I231">
            <v>0</v>
          </cell>
        </row>
        <row r="232">
          <cell r="A232">
            <v>215</v>
          </cell>
          <cell r="B232">
            <v>44656</v>
          </cell>
          <cell r="C232">
            <v>0</v>
          </cell>
          <cell r="D232">
            <v>222.25576798487006</v>
          </cell>
          <cell r="E232">
            <v>0</v>
          </cell>
          <cell r="F232">
            <v>0</v>
          </cell>
          <cell r="G232">
            <v>0</v>
          </cell>
          <cell r="H232">
            <v>0</v>
          </cell>
          <cell r="I232">
            <v>0</v>
          </cell>
        </row>
        <row r="233">
          <cell r="A233">
            <v>216</v>
          </cell>
          <cell r="B233">
            <v>44686</v>
          </cell>
          <cell r="C233">
            <v>0</v>
          </cell>
          <cell r="D233">
            <v>222.25576798487006</v>
          </cell>
          <cell r="E233">
            <v>0</v>
          </cell>
          <cell r="F233">
            <v>0</v>
          </cell>
          <cell r="G233">
            <v>0</v>
          </cell>
          <cell r="H233">
            <v>0</v>
          </cell>
          <cell r="I233">
            <v>0</v>
          </cell>
        </row>
        <row r="234">
          <cell r="A234">
            <v>217</v>
          </cell>
          <cell r="B234">
            <v>44717</v>
          </cell>
          <cell r="C234">
            <v>0</v>
          </cell>
          <cell r="D234">
            <v>222.25576798487006</v>
          </cell>
          <cell r="E234">
            <v>0</v>
          </cell>
          <cell r="F234">
            <v>0</v>
          </cell>
          <cell r="G234">
            <v>0</v>
          </cell>
          <cell r="H234">
            <v>0</v>
          </cell>
          <cell r="I234">
            <v>0</v>
          </cell>
        </row>
        <row r="235">
          <cell r="A235">
            <v>218</v>
          </cell>
          <cell r="B235">
            <v>44747</v>
          </cell>
          <cell r="C235">
            <v>0</v>
          </cell>
          <cell r="D235">
            <v>222.25576798487006</v>
          </cell>
          <cell r="E235">
            <v>0</v>
          </cell>
          <cell r="F235">
            <v>0</v>
          </cell>
          <cell r="G235">
            <v>0</v>
          </cell>
          <cell r="H235">
            <v>0</v>
          </cell>
          <cell r="I235">
            <v>0</v>
          </cell>
        </row>
        <row r="236">
          <cell r="A236">
            <v>219</v>
          </cell>
          <cell r="B236">
            <v>44778</v>
          </cell>
          <cell r="C236">
            <v>0</v>
          </cell>
          <cell r="D236">
            <v>222.25576798487006</v>
          </cell>
          <cell r="E236">
            <v>0</v>
          </cell>
          <cell r="F236">
            <v>0</v>
          </cell>
          <cell r="G236">
            <v>0</v>
          </cell>
          <cell r="H236">
            <v>0</v>
          </cell>
          <cell r="I236">
            <v>0</v>
          </cell>
        </row>
        <row r="237">
          <cell r="A237">
            <v>220</v>
          </cell>
          <cell r="B237">
            <v>44809</v>
          </cell>
          <cell r="C237">
            <v>0</v>
          </cell>
          <cell r="D237">
            <v>222.25576798487006</v>
          </cell>
          <cell r="E237">
            <v>0</v>
          </cell>
          <cell r="F237">
            <v>0</v>
          </cell>
          <cell r="G237">
            <v>0</v>
          </cell>
          <cell r="H237">
            <v>0</v>
          </cell>
          <cell r="I237">
            <v>0</v>
          </cell>
        </row>
        <row r="238">
          <cell r="A238">
            <v>221</v>
          </cell>
          <cell r="B238">
            <v>44839</v>
          </cell>
          <cell r="C238">
            <v>0</v>
          </cell>
          <cell r="D238">
            <v>222.25576798487006</v>
          </cell>
          <cell r="E238">
            <v>0</v>
          </cell>
          <cell r="F238">
            <v>0</v>
          </cell>
          <cell r="G238">
            <v>0</v>
          </cell>
          <cell r="H238">
            <v>0</v>
          </cell>
          <cell r="I238">
            <v>0</v>
          </cell>
        </row>
        <row r="239">
          <cell r="A239">
            <v>222</v>
          </cell>
          <cell r="B239">
            <v>44870</v>
          </cell>
          <cell r="C239">
            <v>0</v>
          </cell>
          <cell r="D239">
            <v>222.25576798487006</v>
          </cell>
          <cell r="E239">
            <v>0</v>
          </cell>
          <cell r="F239">
            <v>0</v>
          </cell>
          <cell r="G239">
            <v>0</v>
          </cell>
          <cell r="H239">
            <v>0</v>
          </cell>
          <cell r="I239">
            <v>0</v>
          </cell>
        </row>
        <row r="240">
          <cell r="A240">
            <v>223</v>
          </cell>
          <cell r="B240">
            <v>44900</v>
          </cell>
          <cell r="C240">
            <v>0</v>
          </cell>
          <cell r="D240">
            <v>222.25576798487006</v>
          </cell>
          <cell r="E240">
            <v>0</v>
          </cell>
          <cell r="F240">
            <v>0</v>
          </cell>
          <cell r="G240">
            <v>0</v>
          </cell>
          <cell r="H240">
            <v>0</v>
          </cell>
          <cell r="I240">
            <v>0</v>
          </cell>
        </row>
        <row r="241">
          <cell r="A241">
            <v>224</v>
          </cell>
          <cell r="B241">
            <v>44931</v>
          </cell>
          <cell r="C241">
            <v>0</v>
          </cell>
          <cell r="D241">
            <v>222.25576798487006</v>
          </cell>
          <cell r="E241">
            <v>0</v>
          </cell>
          <cell r="F241">
            <v>0</v>
          </cell>
          <cell r="G241">
            <v>0</v>
          </cell>
          <cell r="H241">
            <v>0</v>
          </cell>
          <cell r="I241">
            <v>0</v>
          </cell>
        </row>
        <row r="242">
          <cell r="A242">
            <v>225</v>
          </cell>
          <cell r="B242">
            <v>44962</v>
          </cell>
          <cell r="C242">
            <v>0</v>
          </cell>
          <cell r="D242">
            <v>222.25576798487006</v>
          </cell>
          <cell r="E242">
            <v>0</v>
          </cell>
          <cell r="F242">
            <v>0</v>
          </cell>
          <cell r="G242">
            <v>0</v>
          </cell>
          <cell r="H242">
            <v>0</v>
          </cell>
          <cell r="I242">
            <v>0</v>
          </cell>
        </row>
        <row r="243">
          <cell r="A243">
            <v>226</v>
          </cell>
          <cell r="B243">
            <v>44990</v>
          </cell>
          <cell r="C243">
            <v>0</v>
          </cell>
          <cell r="D243">
            <v>222.25576798487006</v>
          </cell>
          <cell r="E243">
            <v>0</v>
          </cell>
          <cell r="F243">
            <v>0</v>
          </cell>
          <cell r="G243">
            <v>0</v>
          </cell>
          <cell r="H243">
            <v>0</v>
          </cell>
          <cell r="I243">
            <v>0</v>
          </cell>
        </row>
        <row r="244">
          <cell r="A244">
            <v>227</v>
          </cell>
          <cell r="B244">
            <v>45021</v>
          </cell>
          <cell r="C244">
            <v>0</v>
          </cell>
          <cell r="D244">
            <v>222.25576798487006</v>
          </cell>
          <cell r="E244">
            <v>0</v>
          </cell>
          <cell r="F244">
            <v>0</v>
          </cell>
          <cell r="G244">
            <v>0</v>
          </cell>
          <cell r="H244">
            <v>0</v>
          </cell>
          <cell r="I244">
            <v>0</v>
          </cell>
        </row>
        <row r="245">
          <cell r="A245">
            <v>228</v>
          </cell>
          <cell r="B245">
            <v>45051</v>
          </cell>
          <cell r="C245">
            <v>0</v>
          </cell>
          <cell r="D245">
            <v>222.25576798487006</v>
          </cell>
          <cell r="E245">
            <v>0</v>
          </cell>
          <cell r="F245">
            <v>0</v>
          </cell>
          <cell r="G245">
            <v>0</v>
          </cell>
          <cell r="H245">
            <v>0</v>
          </cell>
          <cell r="I245">
            <v>0</v>
          </cell>
        </row>
        <row r="246">
          <cell r="A246">
            <v>229</v>
          </cell>
          <cell r="B246">
            <v>45082</v>
          </cell>
          <cell r="C246">
            <v>0</v>
          </cell>
          <cell r="D246">
            <v>222.25576798487006</v>
          </cell>
          <cell r="E246">
            <v>0</v>
          </cell>
          <cell r="F246">
            <v>0</v>
          </cell>
          <cell r="G246">
            <v>0</v>
          </cell>
          <cell r="H246">
            <v>0</v>
          </cell>
          <cell r="I246">
            <v>0</v>
          </cell>
        </row>
        <row r="247">
          <cell r="A247">
            <v>230</v>
          </cell>
          <cell r="B247">
            <v>45112</v>
          </cell>
          <cell r="C247">
            <v>0</v>
          </cell>
          <cell r="D247">
            <v>222.25576798487006</v>
          </cell>
          <cell r="E247">
            <v>0</v>
          </cell>
          <cell r="F247">
            <v>0</v>
          </cell>
          <cell r="G247">
            <v>0</v>
          </cell>
          <cell r="H247">
            <v>0</v>
          </cell>
          <cell r="I247">
            <v>0</v>
          </cell>
        </row>
        <row r="248">
          <cell r="A248">
            <v>231</v>
          </cell>
          <cell r="B248">
            <v>45143</v>
          </cell>
          <cell r="C248">
            <v>0</v>
          </cell>
          <cell r="D248">
            <v>222.25576798487006</v>
          </cell>
          <cell r="E248">
            <v>0</v>
          </cell>
          <cell r="F248">
            <v>0</v>
          </cell>
          <cell r="G248">
            <v>0</v>
          </cell>
          <cell r="H248">
            <v>0</v>
          </cell>
          <cell r="I248">
            <v>0</v>
          </cell>
        </row>
        <row r="249">
          <cell r="A249">
            <v>232</v>
          </cell>
          <cell r="B249">
            <v>45174</v>
          </cell>
          <cell r="C249">
            <v>0</v>
          </cell>
          <cell r="D249">
            <v>222.25576798487006</v>
          </cell>
          <cell r="E249">
            <v>0</v>
          </cell>
          <cell r="F249">
            <v>0</v>
          </cell>
          <cell r="G249">
            <v>0</v>
          </cell>
          <cell r="H249">
            <v>0</v>
          </cell>
          <cell r="I249">
            <v>0</v>
          </cell>
        </row>
        <row r="250">
          <cell r="A250">
            <v>233</v>
          </cell>
          <cell r="B250">
            <v>45204</v>
          </cell>
          <cell r="C250">
            <v>0</v>
          </cell>
          <cell r="D250">
            <v>222.25576798487006</v>
          </cell>
          <cell r="E250">
            <v>0</v>
          </cell>
          <cell r="F250">
            <v>0</v>
          </cell>
          <cell r="G250">
            <v>0</v>
          </cell>
          <cell r="H250">
            <v>0</v>
          </cell>
          <cell r="I250">
            <v>0</v>
          </cell>
        </row>
        <row r="251">
          <cell r="A251">
            <v>234</v>
          </cell>
          <cell r="B251">
            <v>45235</v>
          </cell>
          <cell r="C251">
            <v>0</v>
          </cell>
          <cell r="D251">
            <v>222.25576798487006</v>
          </cell>
          <cell r="E251">
            <v>0</v>
          </cell>
          <cell r="F251">
            <v>0</v>
          </cell>
          <cell r="G251">
            <v>0</v>
          </cell>
          <cell r="H251">
            <v>0</v>
          </cell>
          <cell r="I251">
            <v>0</v>
          </cell>
        </row>
        <row r="252">
          <cell r="A252">
            <v>235</v>
          </cell>
          <cell r="B252">
            <v>45265</v>
          </cell>
          <cell r="C252">
            <v>0</v>
          </cell>
          <cell r="D252">
            <v>222.25576798487006</v>
          </cell>
          <cell r="E252">
            <v>0</v>
          </cell>
          <cell r="F252">
            <v>0</v>
          </cell>
          <cell r="G252">
            <v>0</v>
          </cell>
          <cell r="H252">
            <v>0</v>
          </cell>
          <cell r="I252">
            <v>0</v>
          </cell>
        </row>
        <row r="253">
          <cell r="A253">
            <v>236</v>
          </cell>
          <cell r="B253">
            <v>45296</v>
          </cell>
          <cell r="C253">
            <v>0</v>
          </cell>
          <cell r="D253">
            <v>222.25576798487006</v>
          </cell>
          <cell r="E253">
            <v>0</v>
          </cell>
          <cell r="F253">
            <v>0</v>
          </cell>
          <cell r="G253">
            <v>0</v>
          </cell>
          <cell r="H253">
            <v>0</v>
          </cell>
          <cell r="I253">
            <v>0</v>
          </cell>
        </row>
        <row r="254">
          <cell r="A254">
            <v>237</v>
          </cell>
          <cell r="B254">
            <v>45327</v>
          </cell>
          <cell r="C254">
            <v>0</v>
          </cell>
          <cell r="D254">
            <v>222.25576798487006</v>
          </cell>
          <cell r="E254">
            <v>0</v>
          </cell>
          <cell r="F254">
            <v>0</v>
          </cell>
          <cell r="G254">
            <v>0</v>
          </cell>
          <cell r="H254">
            <v>0</v>
          </cell>
          <cell r="I254">
            <v>0</v>
          </cell>
        </row>
        <row r="255">
          <cell r="A255">
            <v>238</v>
          </cell>
          <cell r="B255">
            <v>45356</v>
          </cell>
          <cell r="C255">
            <v>0</v>
          </cell>
          <cell r="D255">
            <v>222.25576798487006</v>
          </cell>
          <cell r="E255">
            <v>0</v>
          </cell>
          <cell r="F255">
            <v>0</v>
          </cell>
          <cell r="G255">
            <v>0</v>
          </cell>
          <cell r="H255">
            <v>0</v>
          </cell>
          <cell r="I255">
            <v>0</v>
          </cell>
        </row>
        <row r="256">
          <cell r="A256">
            <v>239</v>
          </cell>
          <cell r="B256">
            <v>45387</v>
          </cell>
          <cell r="C256">
            <v>0</v>
          </cell>
          <cell r="D256">
            <v>222.25576798487006</v>
          </cell>
          <cell r="E256">
            <v>0</v>
          </cell>
          <cell r="F256">
            <v>0</v>
          </cell>
          <cell r="G256">
            <v>0</v>
          </cell>
          <cell r="H256">
            <v>0</v>
          </cell>
          <cell r="I256">
            <v>0</v>
          </cell>
        </row>
        <row r="257">
          <cell r="A257">
            <v>240</v>
          </cell>
          <cell r="B257">
            <v>45417</v>
          </cell>
          <cell r="C257">
            <v>0</v>
          </cell>
          <cell r="D257">
            <v>222.25576798487006</v>
          </cell>
          <cell r="E257">
            <v>0</v>
          </cell>
          <cell r="F257">
            <v>0</v>
          </cell>
          <cell r="G257">
            <v>0</v>
          </cell>
          <cell r="H257">
            <v>0</v>
          </cell>
          <cell r="I257">
            <v>0</v>
          </cell>
        </row>
        <row r="258">
          <cell r="A258">
            <v>241</v>
          </cell>
          <cell r="B258">
            <v>45448</v>
          </cell>
          <cell r="C258">
            <v>0</v>
          </cell>
          <cell r="D258">
            <v>222.25576798487006</v>
          </cell>
          <cell r="E258">
            <v>0</v>
          </cell>
          <cell r="F258">
            <v>0</v>
          </cell>
          <cell r="G258">
            <v>0</v>
          </cell>
          <cell r="H258">
            <v>0</v>
          </cell>
          <cell r="I258">
            <v>0</v>
          </cell>
        </row>
        <row r="259">
          <cell r="A259">
            <v>242</v>
          </cell>
          <cell r="B259">
            <v>45478</v>
          </cell>
          <cell r="C259">
            <v>0</v>
          </cell>
          <cell r="D259">
            <v>222.25576798487006</v>
          </cell>
          <cell r="E259">
            <v>0</v>
          </cell>
          <cell r="F259">
            <v>0</v>
          </cell>
          <cell r="G259">
            <v>0</v>
          </cell>
          <cell r="H259">
            <v>0</v>
          </cell>
          <cell r="I259">
            <v>0</v>
          </cell>
        </row>
        <row r="260">
          <cell r="A260">
            <v>243</v>
          </cell>
          <cell r="B260">
            <v>45509</v>
          </cell>
          <cell r="C260">
            <v>0</v>
          </cell>
          <cell r="D260">
            <v>222.25576798487006</v>
          </cell>
          <cell r="E260">
            <v>0</v>
          </cell>
          <cell r="F260">
            <v>0</v>
          </cell>
          <cell r="G260">
            <v>0</v>
          </cell>
          <cell r="H260">
            <v>0</v>
          </cell>
          <cell r="I260">
            <v>0</v>
          </cell>
        </row>
        <row r="261">
          <cell r="A261">
            <v>244</v>
          </cell>
          <cell r="B261">
            <v>45540</v>
          </cell>
          <cell r="C261">
            <v>0</v>
          </cell>
          <cell r="D261">
            <v>222.25576798487006</v>
          </cell>
          <cell r="E261">
            <v>0</v>
          </cell>
          <cell r="F261">
            <v>0</v>
          </cell>
          <cell r="G261">
            <v>0</v>
          </cell>
          <cell r="H261">
            <v>0</v>
          </cell>
          <cell r="I261">
            <v>0</v>
          </cell>
        </row>
        <row r="262">
          <cell r="A262">
            <v>245</v>
          </cell>
          <cell r="B262">
            <v>45570</v>
          </cell>
          <cell r="C262">
            <v>0</v>
          </cell>
          <cell r="D262">
            <v>222.25576798487006</v>
          </cell>
          <cell r="E262">
            <v>0</v>
          </cell>
          <cell r="F262">
            <v>0</v>
          </cell>
          <cell r="G262">
            <v>0</v>
          </cell>
          <cell r="H262">
            <v>0</v>
          </cell>
          <cell r="I262">
            <v>0</v>
          </cell>
        </row>
        <row r="263">
          <cell r="A263">
            <v>246</v>
          </cell>
          <cell r="B263">
            <v>45601</v>
          </cell>
          <cell r="C263">
            <v>0</v>
          </cell>
          <cell r="D263">
            <v>222.25576798487006</v>
          </cell>
          <cell r="E263">
            <v>0</v>
          </cell>
          <cell r="F263">
            <v>0</v>
          </cell>
          <cell r="G263">
            <v>0</v>
          </cell>
          <cell r="H263">
            <v>0</v>
          </cell>
          <cell r="I263">
            <v>0</v>
          </cell>
        </row>
        <row r="264">
          <cell r="A264">
            <v>247</v>
          </cell>
          <cell r="B264">
            <v>45631</v>
          </cell>
          <cell r="C264">
            <v>0</v>
          </cell>
          <cell r="D264">
            <v>222.25576798487006</v>
          </cell>
          <cell r="E264">
            <v>0</v>
          </cell>
          <cell r="F264">
            <v>0</v>
          </cell>
          <cell r="G264">
            <v>0</v>
          </cell>
          <cell r="H264">
            <v>0</v>
          </cell>
          <cell r="I264">
            <v>0</v>
          </cell>
        </row>
        <row r="265">
          <cell r="A265">
            <v>248</v>
          </cell>
          <cell r="B265">
            <v>45662</v>
          </cell>
          <cell r="C265">
            <v>0</v>
          </cell>
          <cell r="D265">
            <v>222.25576798487006</v>
          </cell>
          <cell r="E265">
            <v>0</v>
          </cell>
          <cell r="F265">
            <v>0</v>
          </cell>
          <cell r="G265">
            <v>0</v>
          </cell>
          <cell r="H265">
            <v>0</v>
          </cell>
          <cell r="I265">
            <v>0</v>
          </cell>
        </row>
        <row r="266">
          <cell r="A266">
            <v>249</v>
          </cell>
          <cell r="B266">
            <v>45693</v>
          </cell>
          <cell r="C266">
            <v>0</v>
          </cell>
          <cell r="D266">
            <v>222.25576798487006</v>
          </cell>
          <cell r="E266">
            <v>0</v>
          </cell>
          <cell r="F266">
            <v>0</v>
          </cell>
          <cell r="G266">
            <v>0</v>
          </cell>
          <cell r="H266">
            <v>0</v>
          </cell>
          <cell r="I266">
            <v>0</v>
          </cell>
        </row>
        <row r="267">
          <cell r="A267">
            <v>250</v>
          </cell>
          <cell r="B267">
            <v>45721</v>
          </cell>
          <cell r="C267">
            <v>0</v>
          </cell>
          <cell r="D267">
            <v>222.25576798487006</v>
          </cell>
          <cell r="E267">
            <v>0</v>
          </cell>
          <cell r="F267">
            <v>0</v>
          </cell>
          <cell r="G267">
            <v>0</v>
          </cell>
          <cell r="H267">
            <v>0</v>
          </cell>
          <cell r="I267">
            <v>0</v>
          </cell>
        </row>
        <row r="268">
          <cell r="A268">
            <v>251</v>
          </cell>
          <cell r="B268">
            <v>45752</v>
          </cell>
          <cell r="C268">
            <v>0</v>
          </cell>
          <cell r="D268">
            <v>222.25576798487006</v>
          </cell>
          <cell r="E268">
            <v>0</v>
          </cell>
          <cell r="F268">
            <v>0</v>
          </cell>
          <cell r="G268">
            <v>0</v>
          </cell>
          <cell r="H268">
            <v>0</v>
          </cell>
          <cell r="I268">
            <v>0</v>
          </cell>
        </row>
        <row r="269">
          <cell r="A269">
            <v>252</v>
          </cell>
          <cell r="B269">
            <v>45782</v>
          </cell>
          <cell r="C269">
            <v>0</v>
          </cell>
          <cell r="D269">
            <v>222.25576798487006</v>
          </cell>
          <cell r="E269">
            <v>0</v>
          </cell>
          <cell r="F269">
            <v>0</v>
          </cell>
          <cell r="G269">
            <v>0</v>
          </cell>
          <cell r="H269">
            <v>0</v>
          </cell>
          <cell r="I269">
            <v>0</v>
          </cell>
        </row>
        <row r="270">
          <cell r="A270">
            <v>253</v>
          </cell>
          <cell r="B270">
            <v>45813</v>
          </cell>
          <cell r="C270">
            <v>0</v>
          </cell>
          <cell r="D270">
            <v>222.25576798487006</v>
          </cell>
          <cell r="E270">
            <v>0</v>
          </cell>
          <cell r="F270">
            <v>0</v>
          </cell>
          <cell r="G270">
            <v>0</v>
          </cell>
          <cell r="H270">
            <v>0</v>
          </cell>
          <cell r="I270">
            <v>0</v>
          </cell>
        </row>
        <row r="271">
          <cell r="A271">
            <v>254</v>
          </cell>
          <cell r="B271">
            <v>45843</v>
          </cell>
          <cell r="C271">
            <v>0</v>
          </cell>
          <cell r="D271">
            <v>222.25576798487006</v>
          </cell>
          <cell r="E271">
            <v>0</v>
          </cell>
          <cell r="F271">
            <v>0</v>
          </cell>
          <cell r="G271">
            <v>0</v>
          </cell>
          <cell r="H271">
            <v>0</v>
          </cell>
          <cell r="I271">
            <v>0</v>
          </cell>
        </row>
        <row r="272">
          <cell r="A272">
            <v>255</v>
          </cell>
          <cell r="B272">
            <v>45874</v>
          </cell>
          <cell r="C272">
            <v>0</v>
          </cell>
          <cell r="D272">
            <v>222.25576798487006</v>
          </cell>
          <cell r="E272">
            <v>0</v>
          </cell>
          <cell r="F272">
            <v>0</v>
          </cell>
          <cell r="G272">
            <v>0</v>
          </cell>
          <cell r="H272">
            <v>0</v>
          </cell>
          <cell r="I272">
            <v>0</v>
          </cell>
        </row>
        <row r="273">
          <cell r="A273">
            <v>256</v>
          </cell>
          <cell r="B273">
            <v>45905</v>
          </cell>
          <cell r="C273">
            <v>0</v>
          </cell>
          <cell r="D273">
            <v>222.25576798487006</v>
          </cell>
          <cell r="E273">
            <v>0</v>
          </cell>
          <cell r="F273">
            <v>0</v>
          </cell>
          <cell r="G273">
            <v>0</v>
          </cell>
          <cell r="H273">
            <v>0</v>
          </cell>
          <cell r="I273">
            <v>0</v>
          </cell>
        </row>
        <row r="274">
          <cell r="A274">
            <v>257</v>
          </cell>
          <cell r="B274">
            <v>45935</v>
          </cell>
          <cell r="C274">
            <v>0</v>
          </cell>
          <cell r="D274">
            <v>222.25576798487006</v>
          </cell>
          <cell r="E274">
            <v>0</v>
          </cell>
          <cell r="F274">
            <v>0</v>
          </cell>
          <cell r="G274">
            <v>0</v>
          </cell>
          <cell r="H274">
            <v>0</v>
          </cell>
          <cell r="I274">
            <v>0</v>
          </cell>
        </row>
        <row r="275">
          <cell r="A275">
            <v>258</v>
          </cell>
          <cell r="B275">
            <v>45966</v>
          </cell>
          <cell r="C275">
            <v>0</v>
          </cell>
          <cell r="D275">
            <v>222.25576798487006</v>
          </cell>
          <cell r="E275">
            <v>0</v>
          </cell>
          <cell r="F275">
            <v>0</v>
          </cell>
          <cell r="G275">
            <v>0</v>
          </cell>
          <cell r="H275">
            <v>0</v>
          </cell>
          <cell r="I275">
            <v>0</v>
          </cell>
        </row>
        <row r="276">
          <cell r="A276">
            <v>259</v>
          </cell>
          <cell r="B276">
            <v>45996</v>
          </cell>
          <cell r="C276">
            <v>0</v>
          </cell>
          <cell r="D276">
            <v>222.25576798487006</v>
          </cell>
          <cell r="E276">
            <v>0</v>
          </cell>
          <cell r="F276">
            <v>0</v>
          </cell>
          <cell r="G276">
            <v>0</v>
          </cell>
          <cell r="H276">
            <v>0</v>
          </cell>
          <cell r="I276">
            <v>0</v>
          </cell>
        </row>
        <row r="277">
          <cell r="A277">
            <v>260</v>
          </cell>
          <cell r="B277">
            <v>46027</v>
          </cell>
          <cell r="C277">
            <v>0</v>
          </cell>
          <cell r="D277">
            <v>222.25576798487006</v>
          </cell>
          <cell r="E277">
            <v>0</v>
          </cell>
          <cell r="F277">
            <v>0</v>
          </cell>
          <cell r="G277">
            <v>0</v>
          </cell>
          <cell r="H277">
            <v>0</v>
          </cell>
          <cell r="I277">
            <v>0</v>
          </cell>
        </row>
        <row r="278">
          <cell r="A278">
            <v>261</v>
          </cell>
          <cell r="B278">
            <v>46058</v>
          </cell>
          <cell r="C278">
            <v>0</v>
          </cell>
          <cell r="D278">
            <v>222.25576798487006</v>
          </cell>
          <cell r="E278">
            <v>0</v>
          </cell>
          <cell r="F278">
            <v>0</v>
          </cell>
          <cell r="G278">
            <v>0</v>
          </cell>
          <cell r="H278">
            <v>0</v>
          </cell>
          <cell r="I278">
            <v>0</v>
          </cell>
        </row>
        <row r="279">
          <cell r="A279">
            <v>262</v>
          </cell>
          <cell r="B279">
            <v>46086</v>
          </cell>
          <cell r="C279">
            <v>0</v>
          </cell>
          <cell r="D279">
            <v>222.25576798487006</v>
          </cell>
          <cell r="E279">
            <v>0</v>
          </cell>
          <cell r="F279">
            <v>0</v>
          </cell>
          <cell r="G279">
            <v>0</v>
          </cell>
          <cell r="H279">
            <v>0</v>
          </cell>
          <cell r="I279">
            <v>0</v>
          </cell>
        </row>
        <row r="280">
          <cell r="A280">
            <v>263</v>
          </cell>
          <cell r="B280">
            <v>46117</v>
          </cell>
          <cell r="C280">
            <v>0</v>
          </cell>
          <cell r="D280">
            <v>222.25576798487006</v>
          </cell>
          <cell r="E280">
            <v>0</v>
          </cell>
          <cell r="F280">
            <v>0</v>
          </cell>
          <cell r="G280">
            <v>0</v>
          </cell>
          <cell r="H280">
            <v>0</v>
          </cell>
          <cell r="I280">
            <v>0</v>
          </cell>
        </row>
        <row r="281">
          <cell r="A281">
            <v>264</v>
          </cell>
          <cell r="B281">
            <v>46147</v>
          </cell>
          <cell r="C281">
            <v>0</v>
          </cell>
          <cell r="D281">
            <v>222.25576798487006</v>
          </cell>
          <cell r="E281">
            <v>0</v>
          </cell>
          <cell r="F281">
            <v>0</v>
          </cell>
          <cell r="G281">
            <v>0</v>
          </cell>
          <cell r="H281">
            <v>0</v>
          </cell>
          <cell r="I281">
            <v>0</v>
          </cell>
        </row>
        <row r="282">
          <cell r="A282">
            <v>265</v>
          </cell>
          <cell r="B282">
            <v>46178</v>
          </cell>
          <cell r="C282">
            <v>0</v>
          </cell>
          <cell r="D282">
            <v>222.25576798487006</v>
          </cell>
          <cell r="E282">
            <v>0</v>
          </cell>
          <cell r="F282">
            <v>0</v>
          </cell>
          <cell r="G282">
            <v>0</v>
          </cell>
          <cell r="H282">
            <v>0</v>
          </cell>
          <cell r="I282">
            <v>0</v>
          </cell>
        </row>
        <row r="283">
          <cell r="A283">
            <v>266</v>
          </cell>
          <cell r="B283">
            <v>46208</v>
          </cell>
          <cell r="C283">
            <v>0</v>
          </cell>
          <cell r="D283">
            <v>222.25576798487006</v>
          </cell>
          <cell r="E283">
            <v>0</v>
          </cell>
          <cell r="F283">
            <v>0</v>
          </cell>
          <cell r="G283">
            <v>0</v>
          </cell>
          <cell r="H283">
            <v>0</v>
          </cell>
          <cell r="I283">
            <v>0</v>
          </cell>
        </row>
        <row r="284">
          <cell r="A284">
            <v>267</v>
          </cell>
          <cell r="B284">
            <v>46239</v>
          </cell>
          <cell r="C284">
            <v>0</v>
          </cell>
          <cell r="D284">
            <v>222.25576798487006</v>
          </cell>
          <cell r="E284">
            <v>0</v>
          </cell>
          <cell r="F284">
            <v>0</v>
          </cell>
          <cell r="G284">
            <v>0</v>
          </cell>
          <cell r="H284">
            <v>0</v>
          </cell>
          <cell r="I284">
            <v>0</v>
          </cell>
        </row>
        <row r="285">
          <cell r="A285">
            <v>268</v>
          </cell>
          <cell r="B285">
            <v>46270</v>
          </cell>
          <cell r="C285">
            <v>0</v>
          </cell>
          <cell r="D285">
            <v>222.25576798487006</v>
          </cell>
          <cell r="E285">
            <v>0</v>
          </cell>
          <cell r="F285">
            <v>0</v>
          </cell>
          <cell r="G285">
            <v>0</v>
          </cell>
          <cell r="H285">
            <v>0</v>
          </cell>
          <cell r="I285">
            <v>0</v>
          </cell>
        </row>
        <row r="286">
          <cell r="A286">
            <v>269</v>
          </cell>
          <cell r="B286">
            <v>46300</v>
          </cell>
          <cell r="C286">
            <v>0</v>
          </cell>
          <cell r="D286">
            <v>222.25576798487006</v>
          </cell>
          <cell r="E286">
            <v>0</v>
          </cell>
          <cell r="F286">
            <v>0</v>
          </cell>
          <cell r="G286">
            <v>0</v>
          </cell>
          <cell r="H286">
            <v>0</v>
          </cell>
          <cell r="I286">
            <v>0</v>
          </cell>
        </row>
        <row r="287">
          <cell r="A287">
            <v>270</v>
          </cell>
          <cell r="B287">
            <v>46331</v>
          </cell>
          <cell r="C287">
            <v>0</v>
          </cell>
          <cell r="D287">
            <v>222.25576798487006</v>
          </cell>
          <cell r="E287">
            <v>0</v>
          </cell>
          <cell r="F287">
            <v>0</v>
          </cell>
          <cell r="G287">
            <v>0</v>
          </cell>
          <cell r="H287">
            <v>0</v>
          </cell>
          <cell r="I287">
            <v>0</v>
          </cell>
        </row>
        <row r="288">
          <cell r="A288">
            <v>271</v>
          </cell>
          <cell r="B288">
            <v>46361</v>
          </cell>
          <cell r="C288">
            <v>0</v>
          </cell>
          <cell r="D288">
            <v>222.25576798487006</v>
          </cell>
          <cell r="E288">
            <v>0</v>
          </cell>
          <cell r="F288">
            <v>0</v>
          </cell>
          <cell r="G288">
            <v>0</v>
          </cell>
          <cell r="H288">
            <v>0</v>
          </cell>
          <cell r="I288">
            <v>0</v>
          </cell>
        </row>
        <row r="289">
          <cell r="A289">
            <v>272</v>
          </cell>
          <cell r="B289">
            <v>46392</v>
          </cell>
          <cell r="C289">
            <v>0</v>
          </cell>
          <cell r="D289">
            <v>222.25576798487006</v>
          </cell>
          <cell r="E289">
            <v>0</v>
          </cell>
          <cell r="F289">
            <v>0</v>
          </cell>
          <cell r="G289">
            <v>0</v>
          </cell>
          <cell r="H289">
            <v>0</v>
          </cell>
          <cell r="I289">
            <v>0</v>
          </cell>
        </row>
        <row r="290">
          <cell r="A290">
            <v>273</v>
          </cell>
          <cell r="B290">
            <v>46423</v>
          </cell>
          <cell r="C290">
            <v>0</v>
          </cell>
          <cell r="D290">
            <v>222.25576798487006</v>
          </cell>
          <cell r="E290">
            <v>0</v>
          </cell>
          <cell r="F290">
            <v>0</v>
          </cell>
          <cell r="G290">
            <v>0</v>
          </cell>
          <cell r="H290">
            <v>0</v>
          </cell>
          <cell r="I290">
            <v>0</v>
          </cell>
        </row>
        <row r="291">
          <cell r="A291">
            <v>274</v>
          </cell>
          <cell r="B291">
            <v>46451</v>
          </cell>
          <cell r="C291">
            <v>0</v>
          </cell>
          <cell r="D291">
            <v>222.25576798487006</v>
          </cell>
          <cell r="E291">
            <v>0</v>
          </cell>
          <cell r="F291">
            <v>0</v>
          </cell>
          <cell r="G291">
            <v>0</v>
          </cell>
          <cell r="H291">
            <v>0</v>
          </cell>
          <cell r="I291">
            <v>0</v>
          </cell>
        </row>
        <row r="292">
          <cell r="A292">
            <v>275</v>
          </cell>
          <cell r="B292">
            <v>46482</v>
          </cell>
          <cell r="C292">
            <v>0</v>
          </cell>
          <cell r="D292">
            <v>222.25576798487006</v>
          </cell>
          <cell r="E292">
            <v>0</v>
          </cell>
          <cell r="F292">
            <v>0</v>
          </cell>
          <cell r="G292">
            <v>0</v>
          </cell>
          <cell r="H292">
            <v>0</v>
          </cell>
          <cell r="I292">
            <v>0</v>
          </cell>
        </row>
        <row r="293">
          <cell r="A293">
            <v>276</v>
          </cell>
          <cell r="B293">
            <v>46512</v>
          </cell>
          <cell r="C293">
            <v>0</v>
          </cell>
          <cell r="D293">
            <v>222.25576798487006</v>
          </cell>
          <cell r="E293">
            <v>0</v>
          </cell>
          <cell r="F293">
            <v>0</v>
          </cell>
          <cell r="G293">
            <v>0</v>
          </cell>
          <cell r="H293">
            <v>0</v>
          </cell>
          <cell r="I293">
            <v>0</v>
          </cell>
        </row>
        <row r="294">
          <cell r="A294">
            <v>277</v>
          </cell>
          <cell r="B294">
            <v>46543</v>
          </cell>
          <cell r="C294">
            <v>0</v>
          </cell>
          <cell r="D294">
            <v>222.25576798487006</v>
          </cell>
          <cell r="E294">
            <v>0</v>
          </cell>
          <cell r="F294">
            <v>0</v>
          </cell>
          <cell r="G294">
            <v>0</v>
          </cell>
          <cell r="H294">
            <v>0</v>
          </cell>
          <cell r="I294">
            <v>0</v>
          </cell>
        </row>
        <row r="295">
          <cell r="A295">
            <v>278</v>
          </cell>
          <cell r="B295">
            <v>46573</v>
          </cell>
          <cell r="C295">
            <v>0</v>
          </cell>
          <cell r="D295">
            <v>222.25576798487006</v>
          </cell>
          <cell r="E295">
            <v>0</v>
          </cell>
          <cell r="F295">
            <v>0</v>
          </cell>
          <cell r="G295">
            <v>0</v>
          </cell>
          <cell r="H295">
            <v>0</v>
          </cell>
          <cell r="I295">
            <v>0</v>
          </cell>
        </row>
        <row r="296">
          <cell r="A296">
            <v>279</v>
          </cell>
          <cell r="B296">
            <v>46604</v>
          </cell>
          <cell r="C296">
            <v>0</v>
          </cell>
          <cell r="D296">
            <v>222.25576798487006</v>
          </cell>
          <cell r="E296">
            <v>0</v>
          </cell>
          <cell r="F296">
            <v>0</v>
          </cell>
          <cell r="G296">
            <v>0</v>
          </cell>
          <cell r="H296">
            <v>0</v>
          </cell>
          <cell r="I296">
            <v>0</v>
          </cell>
        </row>
        <row r="297">
          <cell r="A297">
            <v>280</v>
          </cell>
          <cell r="B297">
            <v>46635</v>
          </cell>
          <cell r="C297">
            <v>0</v>
          </cell>
          <cell r="D297">
            <v>222.25576798487006</v>
          </cell>
          <cell r="E297">
            <v>0</v>
          </cell>
          <cell r="F297">
            <v>0</v>
          </cell>
          <cell r="G297">
            <v>0</v>
          </cell>
          <cell r="H297">
            <v>0</v>
          </cell>
          <cell r="I297">
            <v>0</v>
          </cell>
        </row>
        <row r="298">
          <cell r="A298">
            <v>281</v>
          </cell>
          <cell r="B298">
            <v>46665</v>
          </cell>
          <cell r="C298">
            <v>0</v>
          </cell>
          <cell r="D298">
            <v>222.25576798487006</v>
          </cell>
          <cell r="E298">
            <v>0</v>
          </cell>
          <cell r="F298">
            <v>0</v>
          </cell>
          <cell r="G298">
            <v>0</v>
          </cell>
          <cell r="H298">
            <v>0</v>
          </cell>
          <cell r="I298">
            <v>0</v>
          </cell>
        </row>
        <row r="299">
          <cell r="A299">
            <v>282</v>
          </cell>
          <cell r="B299">
            <v>46696</v>
          </cell>
          <cell r="C299">
            <v>0</v>
          </cell>
          <cell r="D299">
            <v>222.25576798487006</v>
          </cell>
          <cell r="E299">
            <v>0</v>
          </cell>
          <cell r="F299">
            <v>0</v>
          </cell>
          <cell r="G299">
            <v>0</v>
          </cell>
          <cell r="H299">
            <v>0</v>
          </cell>
          <cell r="I299">
            <v>0</v>
          </cell>
        </row>
        <row r="300">
          <cell r="A300">
            <v>283</v>
          </cell>
          <cell r="B300">
            <v>46726</v>
          </cell>
          <cell r="C300">
            <v>0</v>
          </cell>
          <cell r="D300">
            <v>222.25576798487006</v>
          </cell>
          <cell r="E300">
            <v>0</v>
          </cell>
          <cell r="F300">
            <v>0</v>
          </cell>
          <cell r="G300">
            <v>0</v>
          </cell>
          <cell r="H300">
            <v>0</v>
          </cell>
          <cell r="I300">
            <v>0</v>
          </cell>
        </row>
        <row r="301">
          <cell r="A301">
            <v>284</v>
          </cell>
          <cell r="B301">
            <v>46757</v>
          </cell>
          <cell r="C301">
            <v>0</v>
          </cell>
          <cell r="D301">
            <v>222.25576798487006</v>
          </cell>
          <cell r="E301">
            <v>0</v>
          </cell>
          <cell r="F301">
            <v>0</v>
          </cell>
          <cell r="G301">
            <v>0</v>
          </cell>
          <cell r="H301">
            <v>0</v>
          </cell>
          <cell r="I301">
            <v>0</v>
          </cell>
        </row>
        <row r="302">
          <cell r="A302">
            <v>285</v>
          </cell>
          <cell r="B302">
            <v>46788</v>
          </cell>
          <cell r="C302">
            <v>0</v>
          </cell>
          <cell r="D302">
            <v>222.25576798487006</v>
          </cell>
          <cell r="E302">
            <v>0</v>
          </cell>
          <cell r="F302">
            <v>0</v>
          </cell>
          <cell r="G302">
            <v>0</v>
          </cell>
          <cell r="H302">
            <v>0</v>
          </cell>
          <cell r="I302">
            <v>0</v>
          </cell>
        </row>
        <row r="303">
          <cell r="A303">
            <v>286</v>
          </cell>
          <cell r="B303">
            <v>46817</v>
          </cell>
          <cell r="C303">
            <v>0</v>
          </cell>
          <cell r="D303">
            <v>222.25576798487006</v>
          </cell>
          <cell r="E303">
            <v>0</v>
          </cell>
          <cell r="F303">
            <v>0</v>
          </cell>
          <cell r="G303">
            <v>0</v>
          </cell>
          <cell r="H303">
            <v>0</v>
          </cell>
          <cell r="I303">
            <v>0</v>
          </cell>
        </row>
        <row r="304">
          <cell r="A304">
            <v>287</v>
          </cell>
          <cell r="B304">
            <v>46848</v>
          </cell>
          <cell r="C304">
            <v>0</v>
          </cell>
          <cell r="D304">
            <v>222.25576798487006</v>
          </cell>
          <cell r="E304">
            <v>0</v>
          </cell>
          <cell r="F304">
            <v>0</v>
          </cell>
          <cell r="G304">
            <v>0</v>
          </cell>
          <cell r="H304">
            <v>0</v>
          </cell>
          <cell r="I304">
            <v>0</v>
          </cell>
        </row>
        <row r="305">
          <cell r="A305">
            <v>288</v>
          </cell>
          <cell r="B305">
            <v>46878</v>
          </cell>
          <cell r="C305">
            <v>0</v>
          </cell>
          <cell r="D305">
            <v>222.25576798487006</v>
          </cell>
          <cell r="E305">
            <v>0</v>
          </cell>
          <cell r="F305">
            <v>0</v>
          </cell>
          <cell r="G305">
            <v>0</v>
          </cell>
          <cell r="H305">
            <v>0</v>
          </cell>
          <cell r="I305">
            <v>0</v>
          </cell>
        </row>
        <row r="306">
          <cell r="A306">
            <v>289</v>
          </cell>
          <cell r="B306">
            <v>46909</v>
          </cell>
          <cell r="C306">
            <v>0</v>
          </cell>
          <cell r="D306">
            <v>222.25576798487006</v>
          </cell>
          <cell r="E306">
            <v>0</v>
          </cell>
          <cell r="F306">
            <v>0</v>
          </cell>
          <cell r="G306">
            <v>0</v>
          </cell>
          <cell r="H306">
            <v>0</v>
          </cell>
          <cell r="I306">
            <v>0</v>
          </cell>
        </row>
        <row r="307">
          <cell r="A307">
            <v>290</v>
          </cell>
          <cell r="B307">
            <v>46939</v>
          </cell>
          <cell r="C307">
            <v>0</v>
          </cell>
          <cell r="D307">
            <v>222.25576798487006</v>
          </cell>
          <cell r="E307">
            <v>0</v>
          </cell>
          <cell r="F307">
            <v>0</v>
          </cell>
          <cell r="G307">
            <v>0</v>
          </cell>
          <cell r="H307">
            <v>0</v>
          </cell>
          <cell r="I307">
            <v>0</v>
          </cell>
        </row>
        <row r="308">
          <cell r="A308">
            <v>291</v>
          </cell>
          <cell r="B308">
            <v>46970</v>
          </cell>
          <cell r="C308">
            <v>0</v>
          </cell>
          <cell r="D308">
            <v>222.25576798487006</v>
          </cell>
          <cell r="E308">
            <v>0</v>
          </cell>
          <cell r="F308">
            <v>0</v>
          </cell>
          <cell r="G308">
            <v>0</v>
          </cell>
          <cell r="H308">
            <v>0</v>
          </cell>
          <cell r="I308">
            <v>0</v>
          </cell>
        </row>
        <row r="309">
          <cell r="A309">
            <v>292</v>
          </cell>
          <cell r="B309">
            <v>47001</v>
          </cell>
          <cell r="C309">
            <v>0</v>
          </cell>
          <cell r="D309">
            <v>222.25576798487006</v>
          </cell>
          <cell r="E309">
            <v>0</v>
          </cell>
          <cell r="F309">
            <v>0</v>
          </cell>
          <cell r="G309">
            <v>0</v>
          </cell>
          <cell r="H309">
            <v>0</v>
          </cell>
          <cell r="I309">
            <v>0</v>
          </cell>
        </row>
        <row r="310">
          <cell r="A310">
            <v>293</v>
          </cell>
          <cell r="B310">
            <v>47031</v>
          </cell>
          <cell r="C310">
            <v>0</v>
          </cell>
          <cell r="D310">
            <v>222.25576798487006</v>
          </cell>
          <cell r="E310">
            <v>0</v>
          </cell>
          <cell r="F310">
            <v>0</v>
          </cell>
          <cell r="G310">
            <v>0</v>
          </cell>
          <cell r="H310">
            <v>0</v>
          </cell>
          <cell r="I310">
            <v>0</v>
          </cell>
        </row>
        <row r="311">
          <cell r="A311">
            <v>294</v>
          </cell>
          <cell r="B311">
            <v>47062</v>
          </cell>
          <cell r="C311">
            <v>0</v>
          </cell>
          <cell r="D311">
            <v>222.25576798487006</v>
          </cell>
          <cell r="E311">
            <v>0</v>
          </cell>
          <cell r="F311">
            <v>0</v>
          </cell>
          <cell r="G311">
            <v>0</v>
          </cell>
          <cell r="H311">
            <v>0</v>
          </cell>
          <cell r="I311">
            <v>0</v>
          </cell>
        </row>
        <row r="312">
          <cell r="A312">
            <v>295</v>
          </cell>
          <cell r="B312">
            <v>47092</v>
          </cell>
          <cell r="C312">
            <v>0</v>
          </cell>
          <cell r="D312">
            <v>222.25576798487006</v>
          </cell>
          <cell r="E312">
            <v>0</v>
          </cell>
          <cell r="F312">
            <v>0</v>
          </cell>
          <cell r="G312">
            <v>0</v>
          </cell>
          <cell r="H312">
            <v>0</v>
          </cell>
          <cell r="I312">
            <v>0</v>
          </cell>
        </row>
        <row r="313">
          <cell r="A313">
            <v>296</v>
          </cell>
          <cell r="B313">
            <v>47123</v>
          </cell>
          <cell r="C313">
            <v>0</v>
          </cell>
          <cell r="D313">
            <v>222.25576798487006</v>
          </cell>
          <cell r="E313">
            <v>0</v>
          </cell>
          <cell r="F313">
            <v>0</v>
          </cell>
          <cell r="G313">
            <v>0</v>
          </cell>
          <cell r="H313">
            <v>0</v>
          </cell>
          <cell r="I313">
            <v>0</v>
          </cell>
        </row>
        <row r="314">
          <cell r="A314">
            <v>297</v>
          </cell>
          <cell r="B314">
            <v>47154</v>
          </cell>
          <cell r="C314">
            <v>0</v>
          </cell>
          <cell r="D314">
            <v>222.25576798487006</v>
          </cell>
          <cell r="E314">
            <v>0</v>
          </cell>
          <cell r="F314">
            <v>0</v>
          </cell>
          <cell r="G314">
            <v>0</v>
          </cell>
          <cell r="H314">
            <v>0</v>
          </cell>
          <cell r="I314">
            <v>0</v>
          </cell>
        </row>
        <row r="315">
          <cell r="A315">
            <v>298</v>
          </cell>
          <cell r="B315">
            <v>47182</v>
          </cell>
          <cell r="C315">
            <v>0</v>
          </cell>
          <cell r="D315">
            <v>222.25576798487006</v>
          </cell>
          <cell r="E315">
            <v>0</v>
          </cell>
          <cell r="F315">
            <v>0</v>
          </cell>
          <cell r="G315">
            <v>0</v>
          </cell>
          <cell r="H315">
            <v>0</v>
          </cell>
          <cell r="I315">
            <v>0</v>
          </cell>
        </row>
        <row r="316">
          <cell r="A316">
            <v>299</v>
          </cell>
          <cell r="B316">
            <v>47213</v>
          </cell>
          <cell r="C316">
            <v>0</v>
          </cell>
          <cell r="D316">
            <v>222.25576798487006</v>
          </cell>
          <cell r="E316">
            <v>0</v>
          </cell>
          <cell r="F316">
            <v>0</v>
          </cell>
          <cell r="G316">
            <v>0</v>
          </cell>
          <cell r="H316">
            <v>0</v>
          </cell>
          <cell r="I316">
            <v>0</v>
          </cell>
        </row>
        <row r="317">
          <cell r="A317">
            <v>300</v>
          </cell>
          <cell r="B317">
            <v>47243</v>
          </cell>
          <cell r="C317">
            <v>0</v>
          </cell>
          <cell r="D317">
            <v>222.25576798487006</v>
          </cell>
          <cell r="E317">
            <v>0</v>
          </cell>
          <cell r="F317">
            <v>0</v>
          </cell>
          <cell r="G317">
            <v>0</v>
          </cell>
          <cell r="H317">
            <v>0</v>
          </cell>
          <cell r="I317">
            <v>0</v>
          </cell>
        </row>
        <row r="318">
          <cell r="A318">
            <v>301</v>
          </cell>
          <cell r="B318">
            <v>47274</v>
          </cell>
          <cell r="C318">
            <v>0</v>
          </cell>
          <cell r="D318">
            <v>222.25576798487006</v>
          </cell>
          <cell r="E318">
            <v>0</v>
          </cell>
          <cell r="F318">
            <v>0</v>
          </cell>
          <cell r="G318">
            <v>0</v>
          </cell>
          <cell r="H318">
            <v>0</v>
          </cell>
          <cell r="I318">
            <v>0</v>
          </cell>
        </row>
        <row r="319">
          <cell r="A319">
            <v>302</v>
          </cell>
          <cell r="B319">
            <v>47304</v>
          </cell>
          <cell r="C319">
            <v>0</v>
          </cell>
          <cell r="D319">
            <v>222.25576798487006</v>
          </cell>
          <cell r="E319">
            <v>0</v>
          </cell>
          <cell r="F319">
            <v>0</v>
          </cell>
          <cell r="G319">
            <v>0</v>
          </cell>
          <cell r="H319">
            <v>0</v>
          </cell>
          <cell r="I319">
            <v>0</v>
          </cell>
        </row>
        <row r="320">
          <cell r="A320">
            <v>303</v>
          </cell>
          <cell r="B320">
            <v>47335</v>
          </cell>
          <cell r="C320">
            <v>0</v>
          </cell>
          <cell r="D320">
            <v>222.25576798487006</v>
          </cell>
          <cell r="E320">
            <v>0</v>
          </cell>
          <cell r="F320">
            <v>0</v>
          </cell>
          <cell r="G320">
            <v>0</v>
          </cell>
          <cell r="H320">
            <v>0</v>
          </cell>
          <cell r="I320">
            <v>0</v>
          </cell>
        </row>
        <row r="321">
          <cell r="A321">
            <v>304</v>
          </cell>
          <cell r="B321">
            <v>47366</v>
          </cell>
          <cell r="C321">
            <v>0</v>
          </cell>
          <cell r="D321">
            <v>222.25576798487006</v>
          </cell>
          <cell r="E321">
            <v>0</v>
          </cell>
          <cell r="F321">
            <v>0</v>
          </cell>
          <cell r="G321">
            <v>0</v>
          </cell>
          <cell r="H321">
            <v>0</v>
          </cell>
          <cell r="I321">
            <v>0</v>
          </cell>
        </row>
        <row r="322">
          <cell r="A322">
            <v>305</v>
          </cell>
          <cell r="B322">
            <v>47396</v>
          </cell>
          <cell r="C322">
            <v>0</v>
          </cell>
          <cell r="D322">
            <v>222.25576798487006</v>
          </cell>
          <cell r="E322">
            <v>0</v>
          </cell>
          <cell r="F322">
            <v>0</v>
          </cell>
          <cell r="G322">
            <v>0</v>
          </cell>
          <cell r="H322">
            <v>0</v>
          </cell>
          <cell r="I322">
            <v>0</v>
          </cell>
        </row>
        <row r="323">
          <cell r="A323">
            <v>306</v>
          </cell>
          <cell r="B323">
            <v>47427</v>
          </cell>
          <cell r="C323">
            <v>0</v>
          </cell>
          <cell r="D323">
            <v>222.25576798487006</v>
          </cell>
          <cell r="E323">
            <v>0</v>
          </cell>
          <cell r="F323">
            <v>0</v>
          </cell>
          <cell r="G323">
            <v>0</v>
          </cell>
          <cell r="H323">
            <v>0</v>
          </cell>
          <cell r="I323">
            <v>0</v>
          </cell>
        </row>
        <row r="324">
          <cell r="A324">
            <v>307</v>
          </cell>
          <cell r="B324">
            <v>47457</v>
          </cell>
          <cell r="C324">
            <v>0</v>
          </cell>
          <cell r="D324">
            <v>222.25576798487006</v>
          </cell>
          <cell r="E324">
            <v>0</v>
          </cell>
          <cell r="F324">
            <v>0</v>
          </cell>
          <cell r="G324">
            <v>0</v>
          </cell>
          <cell r="H324">
            <v>0</v>
          </cell>
          <cell r="I324">
            <v>0</v>
          </cell>
        </row>
        <row r="325">
          <cell r="A325">
            <v>308</v>
          </cell>
          <cell r="B325">
            <v>47488</v>
          </cell>
          <cell r="C325">
            <v>0</v>
          </cell>
          <cell r="D325">
            <v>222.25576798487006</v>
          </cell>
          <cell r="E325">
            <v>0</v>
          </cell>
          <cell r="F325">
            <v>0</v>
          </cell>
          <cell r="G325">
            <v>0</v>
          </cell>
          <cell r="H325">
            <v>0</v>
          </cell>
          <cell r="I325">
            <v>0</v>
          </cell>
        </row>
        <row r="326">
          <cell r="A326">
            <v>309</v>
          </cell>
          <cell r="B326">
            <v>47519</v>
          </cell>
          <cell r="C326">
            <v>0</v>
          </cell>
          <cell r="D326">
            <v>222.25576798487006</v>
          </cell>
          <cell r="E326">
            <v>0</v>
          </cell>
          <cell r="F326">
            <v>0</v>
          </cell>
          <cell r="G326">
            <v>0</v>
          </cell>
          <cell r="H326">
            <v>0</v>
          </cell>
          <cell r="I326">
            <v>0</v>
          </cell>
        </row>
        <row r="327">
          <cell r="A327">
            <v>310</v>
          </cell>
          <cell r="B327">
            <v>47547</v>
          </cell>
          <cell r="C327">
            <v>0</v>
          </cell>
          <cell r="D327">
            <v>222.25576798487006</v>
          </cell>
          <cell r="E327">
            <v>0</v>
          </cell>
          <cell r="F327">
            <v>0</v>
          </cell>
          <cell r="G327">
            <v>0</v>
          </cell>
          <cell r="H327">
            <v>0</v>
          </cell>
          <cell r="I327">
            <v>0</v>
          </cell>
        </row>
        <row r="328">
          <cell r="A328">
            <v>311</v>
          </cell>
          <cell r="B328">
            <v>47578</v>
          </cell>
          <cell r="C328">
            <v>0</v>
          </cell>
          <cell r="D328">
            <v>222.25576798487006</v>
          </cell>
          <cell r="E328">
            <v>0</v>
          </cell>
          <cell r="F328">
            <v>0</v>
          </cell>
          <cell r="G328">
            <v>0</v>
          </cell>
          <cell r="H328">
            <v>0</v>
          </cell>
          <cell r="I328">
            <v>0</v>
          </cell>
        </row>
        <row r="329">
          <cell r="A329">
            <v>312</v>
          </cell>
          <cell r="B329">
            <v>47608</v>
          </cell>
          <cell r="C329">
            <v>0</v>
          </cell>
          <cell r="D329">
            <v>222.25576798487006</v>
          </cell>
          <cell r="E329">
            <v>0</v>
          </cell>
          <cell r="F329">
            <v>0</v>
          </cell>
          <cell r="G329">
            <v>0</v>
          </cell>
          <cell r="H329">
            <v>0</v>
          </cell>
          <cell r="I329">
            <v>0</v>
          </cell>
        </row>
        <row r="330">
          <cell r="A330">
            <v>313</v>
          </cell>
          <cell r="B330">
            <v>47639</v>
          </cell>
          <cell r="C330">
            <v>0</v>
          </cell>
          <cell r="D330">
            <v>222.25576798487006</v>
          </cell>
          <cell r="E330">
            <v>0</v>
          </cell>
          <cell r="F330">
            <v>0</v>
          </cell>
          <cell r="G330">
            <v>0</v>
          </cell>
          <cell r="H330">
            <v>0</v>
          </cell>
          <cell r="I330">
            <v>0</v>
          </cell>
        </row>
        <row r="331">
          <cell r="A331">
            <v>314</v>
          </cell>
          <cell r="B331">
            <v>47669</v>
          </cell>
          <cell r="C331">
            <v>0</v>
          </cell>
          <cell r="D331">
            <v>222.25576798487006</v>
          </cell>
          <cell r="E331">
            <v>0</v>
          </cell>
          <cell r="F331">
            <v>0</v>
          </cell>
          <cell r="G331">
            <v>0</v>
          </cell>
          <cell r="H331">
            <v>0</v>
          </cell>
          <cell r="I331">
            <v>0</v>
          </cell>
        </row>
        <row r="332">
          <cell r="A332">
            <v>315</v>
          </cell>
          <cell r="B332">
            <v>47700</v>
          </cell>
          <cell r="C332">
            <v>0</v>
          </cell>
          <cell r="D332">
            <v>222.25576798487006</v>
          </cell>
          <cell r="E332">
            <v>0</v>
          </cell>
          <cell r="F332">
            <v>0</v>
          </cell>
          <cell r="G332">
            <v>0</v>
          </cell>
          <cell r="H332">
            <v>0</v>
          </cell>
          <cell r="I332">
            <v>0</v>
          </cell>
        </row>
        <row r="333">
          <cell r="A333">
            <v>316</v>
          </cell>
          <cell r="B333">
            <v>47731</v>
          </cell>
          <cell r="C333">
            <v>0</v>
          </cell>
          <cell r="D333">
            <v>222.25576798487006</v>
          </cell>
          <cell r="E333">
            <v>0</v>
          </cell>
          <cell r="F333">
            <v>0</v>
          </cell>
          <cell r="G333">
            <v>0</v>
          </cell>
          <cell r="H333">
            <v>0</v>
          </cell>
          <cell r="I333">
            <v>0</v>
          </cell>
        </row>
        <row r="334">
          <cell r="A334">
            <v>317</v>
          </cell>
          <cell r="B334">
            <v>47761</v>
          </cell>
          <cell r="C334">
            <v>0</v>
          </cell>
          <cell r="D334">
            <v>222.25576798487006</v>
          </cell>
          <cell r="E334">
            <v>0</v>
          </cell>
          <cell r="F334">
            <v>0</v>
          </cell>
          <cell r="G334">
            <v>0</v>
          </cell>
          <cell r="H334">
            <v>0</v>
          </cell>
          <cell r="I334">
            <v>0</v>
          </cell>
        </row>
        <row r="335">
          <cell r="A335">
            <v>318</v>
          </cell>
          <cell r="B335">
            <v>47792</v>
          </cell>
          <cell r="C335">
            <v>0</v>
          </cell>
          <cell r="D335">
            <v>222.25576798487006</v>
          </cell>
          <cell r="E335">
            <v>0</v>
          </cell>
          <cell r="F335">
            <v>0</v>
          </cell>
          <cell r="G335">
            <v>0</v>
          </cell>
          <cell r="H335">
            <v>0</v>
          </cell>
          <cell r="I335">
            <v>0</v>
          </cell>
        </row>
        <row r="336">
          <cell r="A336">
            <v>319</v>
          </cell>
          <cell r="B336">
            <v>47822</v>
          </cell>
          <cell r="C336">
            <v>0</v>
          </cell>
          <cell r="D336">
            <v>222.25576798487006</v>
          </cell>
          <cell r="E336">
            <v>0</v>
          </cell>
          <cell r="F336">
            <v>0</v>
          </cell>
          <cell r="G336">
            <v>0</v>
          </cell>
          <cell r="H336">
            <v>0</v>
          </cell>
          <cell r="I336">
            <v>0</v>
          </cell>
        </row>
        <row r="337">
          <cell r="A337">
            <v>320</v>
          </cell>
          <cell r="B337">
            <v>47853</v>
          </cell>
          <cell r="C337">
            <v>0</v>
          </cell>
          <cell r="D337">
            <v>222.25576798487006</v>
          </cell>
          <cell r="E337">
            <v>0</v>
          </cell>
          <cell r="F337">
            <v>0</v>
          </cell>
          <cell r="G337">
            <v>0</v>
          </cell>
          <cell r="H337">
            <v>0</v>
          </cell>
          <cell r="I337">
            <v>0</v>
          </cell>
        </row>
        <row r="338">
          <cell r="A338">
            <v>321</v>
          </cell>
          <cell r="B338">
            <v>47884</v>
          </cell>
          <cell r="C338">
            <v>0</v>
          </cell>
          <cell r="D338">
            <v>222.25576798487006</v>
          </cell>
          <cell r="E338">
            <v>0</v>
          </cell>
          <cell r="F338">
            <v>0</v>
          </cell>
          <cell r="G338">
            <v>0</v>
          </cell>
          <cell r="H338">
            <v>0</v>
          </cell>
          <cell r="I338">
            <v>0</v>
          </cell>
        </row>
        <row r="339">
          <cell r="A339">
            <v>322</v>
          </cell>
          <cell r="B339">
            <v>47912</v>
          </cell>
          <cell r="C339">
            <v>0</v>
          </cell>
          <cell r="D339">
            <v>222.25576798487006</v>
          </cell>
          <cell r="E339">
            <v>0</v>
          </cell>
          <cell r="F339">
            <v>0</v>
          </cell>
          <cell r="G339">
            <v>0</v>
          </cell>
          <cell r="H339">
            <v>0</v>
          </cell>
          <cell r="I339">
            <v>0</v>
          </cell>
        </row>
        <row r="340">
          <cell r="A340">
            <v>323</v>
          </cell>
          <cell r="B340">
            <v>47943</v>
          </cell>
          <cell r="C340">
            <v>0</v>
          </cell>
          <cell r="D340">
            <v>222.25576798487006</v>
          </cell>
          <cell r="E340">
            <v>0</v>
          </cell>
          <cell r="F340">
            <v>0</v>
          </cell>
          <cell r="G340">
            <v>0</v>
          </cell>
          <cell r="H340">
            <v>0</v>
          </cell>
          <cell r="I340">
            <v>0</v>
          </cell>
        </row>
        <row r="341">
          <cell r="A341">
            <v>324</v>
          </cell>
          <cell r="B341">
            <v>47973</v>
          </cell>
          <cell r="C341">
            <v>0</v>
          </cell>
          <cell r="D341">
            <v>222.25576798487006</v>
          </cell>
          <cell r="E341">
            <v>0</v>
          </cell>
          <cell r="F341">
            <v>0</v>
          </cell>
          <cell r="G341">
            <v>0</v>
          </cell>
          <cell r="H341">
            <v>0</v>
          </cell>
          <cell r="I341">
            <v>0</v>
          </cell>
        </row>
        <row r="342">
          <cell r="A342">
            <v>325</v>
          </cell>
          <cell r="B342">
            <v>48004</v>
          </cell>
          <cell r="C342">
            <v>0</v>
          </cell>
          <cell r="D342">
            <v>222.25576798487006</v>
          </cell>
          <cell r="E342">
            <v>0</v>
          </cell>
          <cell r="F342">
            <v>0</v>
          </cell>
          <cell r="G342">
            <v>0</v>
          </cell>
          <cell r="H342">
            <v>0</v>
          </cell>
          <cell r="I342">
            <v>0</v>
          </cell>
        </row>
        <row r="343">
          <cell r="A343">
            <v>326</v>
          </cell>
          <cell r="B343">
            <v>48034</v>
          </cell>
          <cell r="C343">
            <v>0</v>
          </cell>
          <cell r="D343">
            <v>222.25576798487006</v>
          </cell>
          <cell r="E343">
            <v>0</v>
          </cell>
          <cell r="F343">
            <v>0</v>
          </cell>
          <cell r="G343">
            <v>0</v>
          </cell>
          <cell r="H343">
            <v>0</v>
          </cell>
          <cell r="I343">
            <v>0</v>
          </cell>
        </row>
        <row r="344">
          <cell r="A344">
            <v>327</v>
          </cell>
          <cell r="B344">
            <v>48065</v>
          </cell>
          <cell r="C344">
            <v>0</v>
          </cell>
          <cell r="D344">
            <v>222.25576798487006</v>
          </cell>
          <cell r="E344">
            <v>0</v>
          </cell>
          <cell r="F344">
            <v>0</v>
          </cell>
          <cell r="G344">
            <v>0</v>
          </cell>
          <cell r="H344">
            <v>0</v>
          </cell>
          <cell r="I344">
            <v>0</v>
          </cell>
        </row>
        <row r="345">
          <cell r="A345">
            <v>328</v>
          </cell>
          <cell r="B345">
            <v>48096</v>
          </cell>
          <cell r="C345">
            <v>0</v>
          </cell>
          <cell r="D345">
            <v>222.25576798487006</v>
          </cell>
          <cell r="E345">
            <v>0</v>
          </cell>
          <cell r="F345">
            <v>0</v>
          </cell>
          <cell r="G345">
            <v>0</v>
          </cell>
          <cell r="H345">
            <v>0</v>
          </cell>
          <cell r="I345">
            <v>0</v>
          </cell>
        </row>
        <row r="346">
          <cell r="A346">
            <v>329</v>
          </cell>
          <cell r="B346">
            <v>48126</v>
          </cell>
          <cell r="C346">
            <v>0</v>
          </cell>
          <cell r="D346">
            <v>222.25576798487006</v>
          </cell>
          <cell r="E346">
            <v>0</v>
          </cell>
          <cell r="F346">
            <v>0</v>
          </cell>
          <cell r="G346">
            <v>0</v>
          </cell>
          <cell r="H346">
            <v>0</v>
          </cell>
          <cell r="I346">
            <v>0</v>
          </cell>
        </row>
        <row r="347">
          <cell r="A347">
            <v>330</v>
          </cell>
          <cell r="B347">
            <v>48157</v>
          </cell>
          <cell r="C347">
            <v>0</v>
          </cell>
          <cell r="D347">
            <v>222.25576798487006</v>
          </cell>
          <cell r="E347">
            <v>0</v>
          </cell>
          <cell r="F347">
            <v>0</v>
          </cell>
          <cell r="G347">
            <v>0</v>
          </cell>
          <cell r="H347">
            <v>0</v>
          </cell>
          <cell r="I347">
            <v>0</v>
          </cell>
        </row>
        <row r="348">
          <cell r="A348">
            <v>331</v>
          </cell>
          <cell r="B348">
            <v>48187</v>
          </cell>
          <cell r="C348">
            <v>0</v>
          </cell>
          <cell r="D348">
            <v>222.25576798487006</v>
          </cell>
          <cell r="E348">
            <v>0</v>
          </cell>
          <cell r="F348">
            <v>0</v>
          </cell>
          <cell r="G348">
            <v>0</v>
          </cell>
          <cell r="H348">
            <v>0</v>
          </cell>
          <cell r="I348">
            <v>0</v>
          </cell>
        </row>
        <row r="349">
          <cell r="A349">
            <v>332</v>
          </cell>
          <cell r="B349">
            <v>48218</v>
          </cell>
          <cell r="C349">
            <v>0</v>
          </cell>
          <cell r="D349">
            <v>222.25576798487006</v>
          </cell>
          <cell r="E349">
            <v>0</v>
          </cell>
          <cell r="F349">
            <v>0</v>
          </cell>
          <cell r="G349">
            <v>0</v>
          </cell>
          <cell r="H349">
            <v>0</v>
          </cell>
          <cell r="I349">
            <v>0</v>
          </cell>
        </row>
        <row r="350">
          <cell r="A350">
            <v>333</v>
          </cell>
          <cell r="B350">
            <v>48249</v>
          </cell>
          <cell r="C350">
            <v>0</v>
          </cell>
          <cell r="D350">
            <v>222.25576798487006</v>
          </cell>
          <cell r="E350">
            <v>0</v>
          </cell>
          <cell r="F350">
            <v>0</v>
          </cell>
          <cell r="G350">
            <v>0</v>
          </cell>
          <cell r="H350">
            <v>0</v>
          </cell>
          <cell r="I350">
            <v>0</v>
          </cell>
        </row>
        <row r="351">
          <cell r="A351">
            <v>334</v>
          </cell>
          <cell r="B351">
            <v>48278</v>
          </cell>
          <cell r="C351">
            <v>0</v>
          </cell>
          <cell r="D351">
            <v>222.25576798487006</v>
          </cell>
          <cell r="E351">
            <v>0</v>
          </cell>
          <cell r="F351">
            <v>0</v>
          </cell>
          <cell r="G351">
            <v>0</v>
          </cell>
          <cell r="H351">
            <v>0</v>
          </cell>
          <cell r="I351">
            <v>0</v>
          </cell>
        </row>
        <row r="352">
          <cell r="A352">
            <v>335</v>
          </cell>
          <cell r="B352">
            <v>48309</v>
          </cell>
          <cell r="C352">
            <v>0</v>
          </cell>
          <cell r="D352">
            <v>222.25576798487006</v>
          </cell>
          <cell r="E352">
            <v>0</v>
          </cell>
          <cell r="F352">
            <v>0</v>
          </cell>
          <cell r="G352">
            <v>0</v>
          </cell>
          <cell r="H352">
            <v>0</v>
          </cell>
          <cell r="I352">
            <v>0</v>
          </cell>
        </row>
        <row r="353">
          <cell r="A353">
            <v>336</v>
          </cell>
          <cell r="B353">
            <v>48339</v>
          </cell>
          <cell r="C353">
            <v>0</v>
          </cell>
          <cell r="D353">
            <v>222.25576798487006</v>
          </cell>
          <cell r="E353">
            <v>0</v>
          </cell>
          <cell r="F353">
            <v>0</v>
          </cell>
          <cell r="G353">
            <v>0</v>
          </cell>
          <cell r="H353">
            <v>0</v>
          </cell>
          <cell r="I353">
            <v>0</v>
          </cell>
        </row>
        <row r="354">
          <cell r="A354">
            <v>337</v>
          </cell>
          <cell r="B354">
            <v>48370</v>
          </cell>
          <cell r="C354">
            <v>0</v>
          </cell>
          <cell r="D354">
            <v>222.25576798487006</v>
          </cell>
          <cell r="E354">
            <v>0</v>
          </cell>
          <cell r="F354">
            <v>0</v>
          </cell>
          <cell r="G354">
            <v>0</v>
          </cell>
          <cell r="H354">
            <v>0</v>
          </cell>
          <cell r="I354">
            <v>0</v>
          </cell>
        </row>
        <row r="355">
          <cell r="A355">
            <v>338</v>
          </cell>
          <cell r="B355">
            <v>48400</v>
          </cell>
          <cell r="C355">
            <v>0</v>
          </cell>
          <cell r="D355">
            <v>222.25576798487006</v>
          </cell>
          <cell r="E355">
            <v>0</v>
          </cell>
          <cell r="F355">
            <v>0</v>
          </cell>
          <cell r="G355">
            <v>0</v>
          </cell>
          <cell r="H355">
            <v>0</v>
          </cell>
          <cell r="I355">
            <v>0</v>
          </cell>
        </row>
        <row r="356">
          <cell r="A356">
            <v>339</v>
          </cell>
          <cell r="B356">
            <v>48431</v>
          </cell>
          <cell r="C356">
            <v>0</v>
          </cell>
          <cell r="D356">
            <v>222.25576798487006</v>
          </cell>
          <cell r="E356">
            <v>0</v>
          </cell>
          <cell r="F356">
            <v>0</v>
          </cell>
          <cell r="G356">
            <v>0</v>
          </cell>
          <cell r="H356">
            <v>0</v>
          </cell>
          <cell r="I356">
            <v>0</v>
          </cell>
        </row>
        <row r="357">
          <cell r="A357">
            <v>340</v>
          </cell>
          <cell r="B357">
            <v>48462</v>
          </cell>
          <cell r="C357">
            <v>0</v>
          </cell>
          <cell r="D357">
            <v>222.25576798487006</v>
          </cell>
          <cell r="E357">
            <v>0</v>
          </cell>
          <cell r="F357">
            <v>0</v>
          </cell>
          <cell r="G357">
            <v>0</v>
          </cell>
          <cell r="H357">
            <v>0</v>
          </cell>
          <cell r="I357">
            <v>0</v>
          </cell>
        </row>
        <row r="358">
          <cell r="A358">
            <v>341</v>
          </cell>
          <cell r="B358">
            <v>48492</v>
          </cell>
          <cell r="C358">
            <v>0</v>
          </cell>
          <cell r="D358">
            <v>222.25576798487006</v>
          </cell>
          <cell r="E358">
            <v>0</v>
          </cell>
          <cell r="F358">
            <v>0</v>
          </cell>
          <cell r="G358">
            <v>0</v>
          </cell>
          <cell r="H358">
            <v>0</v>
          </cell>
          <cell r="I358">
            <v>0</v>
          </cell>
        </row>
        <row r="359">
          <cell r="A359">
            <v>342</v>
          </cell>
          <cell r="B359">
            <v>48523</v>
          </cell>
          <cell r="C359">
            <v>0</v>
          </cell>
          <cell r="D359">
            <v>222.25576798487006</v>
          </cell>
          <cell r="E359">
            <v>0</v>
          </cell>
          <cell r="F359">
            <v>0</v>
          </cell>
          <cell r="G359">
            <v>0</v>
          </cell>
          <cell r="H359">
            <v>0</v>
          </cell>
          <cell r="I359">
            <v>0</v>
          </cell>
        </row>
        <row r="360">
          <cell r="A360">
            <v>343</v>
          </cell>
          <cell r="B360">
            <v>48553</v>
          </cell>
          <cell r="C360">
            <v>0</v>
          </cell>
          <cell r="D360">
            <v>222.25576798487006</v>
          </cell>
          <cell r="E360">
            <v>0</v>
          </cell>
          <cell r="F360">
            <v>0</v>
          </cell>
          <cell r="G360">
            <v>0</v>
          </cell>
          <cell r="H360">
            <v>0</v>
          </cell>
          <cell r="I360">
            <v>0</v>
          </cell>
        </row>
        <row r="361">
          <cell r="A361">
            <v>344</v>
          </cell>
          <cell r="B361">
            <v>48584</v>
          </cell>
          <cell r="C361">
            <v>0</v>
          </cell>
          <cell r="D361">
            <v>222.25576798487006</v>
          </cell>
          <cell r="E361">
            <v>0</v>
          </cell>
          <cell r="F361">
            <v>0</v>
          </cell>
          <cell r="G361">
            <v>0</v>
          </cell>
          <cell r="H361">
            <v>0</v>
          </cell>
          <cell r="I361">
            <v>0</v>
          </cell>
        </row>
        <row r="362">
          <cell r="A362">
            <v>345</v>
          </cell>
          <cell r="B362">
            <v>48615</v>
          </cell>
          <cell r="C362">
            <v>0</v>
          </cell>
          <cell r="D362">
            <v>222.25576798487006</v>
          </cell>
          <cell r="E362">
            <v>0</v>
          </cell>
          <cell r="F362">
            <v>0</v>
          </cell>
          <cell r="G362">
            <v>0</v>
          </cell>
          <cell r="H362">
            <v>0</v>
          </cell>
          <cell r="I362">
            <v>0</v>
          </cell>
        </row>
        <row r="363">
          <cell r="A363">
            <v>346</v>
          </cell>
          <cell r="B363">
            <v>48643</v>
          </cell>
          <cell r="C363">
            <v>0</v>
          </cell>
          <cell r="D363">
            <v>222.25576798487006</v>
          </cell>
          <cell r="E363">
            <v>0</v>
          </cell>
          <cell r="F363">
            <v>0</v>
          </cell>
          <cell r="G363">
            <v>0</v>
          </cell>
          <cell r="H363">
            <v>0</v>
          </cell>
          <cell r="I363">
            <v>0</v>
          </cell>
        </row>
        <row r="364">
          <cell r="A364">
            <v>347</v>
          </cell>
          <cell r="B364">
            <v>48674</v>
          </cell>
          <cell r="C364">
            <v>0</v>
          </cell>
          <cell r="D364">
            <v>222.25576798487006</v>
          </cell>
          <cell r="E364">
            <v>0</v>
          </cell>
          <cell r="F364">
            <v>0</v>
          </cell>
          <cell r="G364">
            <v>0</v>
          </cell>
          <cell r="H364">
            <v>0</v>
          </cell>
          <cell r="I364">
            <v>0</v>
          </cell>
        </row>
        <row r="365">
          <cell r="A365">
            <v>348</v>
          </cell>
          <cell r="B365">
            <v>48704</v>
          </cell>
          <cell r="C365">
            <v>0</v>
          </cell>
          <cell r="D365">
            <v>222.25576798487006</v>
          </cell>
          <cell r="E365">
            <v>0</v>
          </cell>
          <cell r="F365">
            <v>0</v>
          </cell>
          <cell r="G365">
            <v>0</v>
          </cell>
          <cell r="H365">
            <v>0</v>
          </cell>
          <cell r="I365">
            <v>0</v>
          </cell>
        </row>
        <row r="366">
          <cell r="A366">
            <v>349</v>
          </cell>
          <cell r="B366">
            <v>48735</v>
          </cell>
          <cell r="C366">
            <v>0</v>
          </cell>
          <cell r="D366">
            <v>222.25576798487006</v>
          </cell>
          <cell r="E366">
            <v>0</v>
          </cell>
          <cell r="F366">
            <v>0</v>
          </cell>
          <cell r="G366">
            <v>0</v>
          </cell>
          <cell r="H366">
            <v>0</v>
          </cell>
          <cell r="I366">
            <v>0</v>
          </cell>
        </row>
        <row r="367">
          <cell r="A367">
            <v>350</v>
          </cell>
          <cell r="B367">
            <v>48765</v>
          </cell>
          <cell r="C367">
            <v>0</v>
          </cell>
          <cell r="D367">
            <v>222.25576798487006</v>
          </cell>
          <cell r="E367">
            <v>0</v>
          </cell>
          <cell r="F367">
            <v>0</v>
          </cell>
          <cell r="G367">
            <v>0</v>
          </cell>
          <cell r="H367">
            <v>0</v>
          </cell>
          <cell r="I367">
            <v>0</v>
          </cell>
        </row>
        <row r="368">
          <cell r="A368">
            <v>351</v>
          </cell>
          <cell r="B368">
            <v>48796</v>
          </cell>
          <cell r="C368">
            <v>0</v>
          </cell>
          <cell r="D368">
            <v>222.25576798487006</v>
          </cell>
          <cell r="E368">
            <v>0</v>
          </cell>
          <cell r="F368">
            <v>0</v>
          </cell>
          <cell r="G368">
            <v>0</v>
          </cell>
          <cell r="H368">
            <v>0</v>
          </cell>
          <cell r="I368">
            <v>0</v>
          </cell>
        </row>
        <row r="369">
          <cell r="A369">
            <v>352</v>
          </cell>
          <cell r="B369">
            <v>48827</v>
          </cell>
          <cell r="C369">
            <v>0</v>
          </cell>
          <cell r="D369">
            <v>222.25576798487006</v>
          </cell>
          <cell r="E369">
            <v>0</v>
          </cell>
          <cell r="F369">
            <v>0</v>
          </cell>
          <cell r="G369">
            <v>0</v>
          </cell>
          <cell r="H369">
            <v>0</v>
          </cell>
          <cell r="I369">
            <v>0</v>
          </cell>
        </row>
        <row r="370">
          <cell r="A370">
            <v>353</v>
          </cell>
          <cell r="B370">
            <v>48857</v>
          </cell>
          <cell r="C370">
            <v>0</v>
          </cell>
          <cell r="D370">
            <v>222.25576798487006</v>
          </cell>
          <cell r="E370">
            <v>0</v>
          </cell>
          <cell r="F370">
            <v>0</v>
          </cell>
          <cell r="G370">
            <v>0</v>
          </cell>
          <cell r="H370">
            <v>0</v>
          </cell>
          <cell r="I370">
            <v>0</v>
          </cell>
        </row>
        <row r="371">
          <cell r="A371">
            <v>354</v>
          </cell>
          <cell r="B371">
            <v>48888</v>
          </cell>
          <cell r="C371">
            <v>0</v>
          </cell>
          <cell r="D371">
            <v>222.25576798487006</v>
          </cell>
          <cell r="E371">
            <v>0</v>
          </cell>
          <cell r="F371">
            <v>0</v>
          </cell>
          <cell r="G371">
            <v>0</v>
          </cell>
          <cell r="H371">
            <v>0</v>
          </cell>
          <cell r="I371">
            <v>0</v>
          </cell>
        </row>
        <row r="372">
          <cell r="A372">
            <v>355</v>
          </cell>
          <cell r="B372">
            <v>48918</v>
          </cell>
          <cell r="C372">
            <v>0</v>
          </cell>
          <cell r="D372">
            <v>222.25576798487006</v>
          </cell>
          <cell r="E372">
            <v>0</v>
          </cell>
          <cell r="F372">
            <v>0</v>
          </cell>
          <cell r="G372">
            <v>0</v>
          </cell>
          <cell r="H372">
            <v>0</v>
          </cell>
          <cell r="I372">
            <v>0</v>
          </cell>
        </row>
        <row r="373">
          <cell r="A373">
            <v>356</v>
          </cell>
          <cell r="B373">
            <v>48949</v>
          </cell>
          <cell r="C373">
            <v>0</v>
          </cell>
          <cell r="D373">
            <v>222.25576798487006</v>
          </cell>
          <cell r="E373">
            <v>0</v>
          </cell>
          <cell r="F373">
            <v>0</v>
          </cell>
          <cell r="G373">
            <v>0</v>
          </cell>
          <cell r="H373">
            <v>0</v>
          </cell>
          <cell r="I373">
            <v>0</v>
          </cell>
        </row>
        <row r="374">
          <cell r="A374">
            <v>357</v>
          </cell>
          <cell r="B374">
            <v>48980</v>
          </cell>
          <cell r="C374">
            <v>0</v>
          </cell>
          <cell r="D374">
            <v>222.25576798487006</v>
          </cell>
          <cell r="E374">
            <v>0</v>
          </cell>
          <cell r="F374">
            <v>0</v>
          </cell>
          <cell r="G374">
            <v>0</v>
          </cell>
          <cell r="H374">
            <v>0</v>
          </cell>
          <cell r="I374">
            <v>0</v>
          </cell>
        </row>
        <row r="375">
          <cell r="A375">
            <v>358</v>
          </cell>
          <cell r="B375">
            <v>49008</v>
          </cell>
          <cell r="C375">
            <v>0</v>
          </cell>
          <cell r="D375">
            <v>222.25576798487006</v>
          </cell>
          <cell r="E375">
            <v>0</v>
          </cell>
          <cell r="F375">
            <v>0</v>
          </cell>
          <cell r="G375">
            <v>0</v>
          </cell>
          <cell r="H375">
            <v>0</v>
          </cell>
          <cell r="I375">
            <v>0</v>
          </cell>
        </row>
        <row r="376">
          <cell r="A376">
            <v>359</v>
          </cell>
          <cell r="B376">
            <v>49039</v>
          </cell>
          <cell r="C376">
            <v>0</v>
          </cell>
          <cell r="D376">
            <v>222.25576798487006</v>
          </cell>
          <cell r="E376">
            <v>0</v>
          </cell>
          <cell r="F376">
            <v>0</v>
          </cell>
          <cell r="G376">
            <v>0</v>
          </cell>
          <cell r="H376">
            <v>0</v>
          </cell>
          <cell r="I376">
            <v>0</v>
          </cell>
        </row>
        <row r="377">
          <cell r="A377">
            <v>360</v>
          </cell>
          <cell r="B377">
            <v>49069</v>
          </cell>
          <cell r="C377">
            <v>0</v>
          </cell>
          <cell r="D377">
            <v>222.25576798487006</v>
          </cell>
          <cell r="E377">
            <v>0</v>
          </cell>
          <cell r="F377">
            <v>0</v>
          </cell>
          <cell r="G377">
            <v>0</v>
          </cell>
          <cell r="H377">
            <v>0</v>
          </cell>
          <cell r="I377">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Footnote"/>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Journal entry"/>
    </sheetNames>
    <sheetDataSet>
      <sheetData sheetId="0" refreshError="1"/>
      <sheetData sheetId="1" refreshError="1"/>
      <sheetData sheetId="2" refreshError="1"/>
      <sheetData sheetId="3" refreshError="1"/>
      <sheetData sheetId="4" refreshError="1"/>
      <sheetData sheetId="5" refreshError="1">
        <row r="141">
          <cell r="L141">
            <v>-189521.10881576719</v>
          </cell>
          <cell r="M141">
            <v>-6166603.5313522639</v>
          </cell>
          <cell r="N141">
            <v>0</v>
          </cell>
          <cell r="O141">
            <v>-161503.45574999999</v>
          </cell>
          <cell r="P141">
            <v>0</v>
          </cell>
          <cell r="Q141">
            <v>0</v>
          </cell>
          <cell r="R141">
            <v>234221.65</v>
          </cell>
          <cell r="S141">
            <v>-69829.2595</v>
          </cell>
          <cell r="T141">
            <v>0</v>
          </cell>
          <cell r="U141">
            <v>0</v>
          </cell>
          <cell r="Y141">
            <v>0</v>
          </cell>
        </row>
      </sheetData>
      <sheetData sheetId="6" refreshError="1"/>
      <sheetData sheetId="7" refreshError="1"/>
      <sheetData sheetId="8" refreshError="1">
        <row r="141">
          <cell r="L141">
            <v>-20137.420222733002</v>
          </cell>
          <cell r="M141">
            <v>-1224841.03754896</v>
          </cell>
          <cell r="N141">
            <v>0</v>
          </cell>
          <cell r="O141">
            <v>461438.44500000001</v>
          </cell>
          <cell r="P141">
            <v>0</v>
          </cell>
          <cell r="Q141">
            <v>0</v>
          </cell>
          <cell r="R141">
            <v>-85699</v>
          </cell>
          <cell r="S141">
            <v>-13869.83</v>
          </cell>
          <cell r="T141">
            <v>0</v>
          </cell>
          <cell r="U141">
            <v>0</v>
          </cell>
          <cell r="Y141">
            <v>0</v>
          </cell>
        </row>
      </sheetData>
      <sheetData sheetId="9" refreshError="1"/>
      <sheetData sheetId="10" refreshError="1">
        <row r="26">
          <cell r="I26">
            <v>-821634.08033673419</v>
          </cell>
          <cell r="J26">
            <v>6567982.2199999997</v>
          </cell>
          <cell r="K26">
            <v>11429</v>
          </cell>
          <cell r="L26">
            <v>0</v>
          </cell>
          <cell r="M26">
            <v>0</v>
          </cell>
          <cell r="N26">
            <v>0</v>
          </cell>
          <cell r="O26">
            <v>55609</v>
          </cell>
          <cell r="P26">
            <v>0</v>
          </cell>
          <cell r="Q26">
            <v>0</v>
          </cell>
          <cell r="R26">
            <v>0</v>
          </cell>
        </row>
      </sheetData>
      <sheetData sheetId="11" refreshError="1">
        <row r="26">
          <cell r="I26">
            <v>-182790.0190558387</v>
          </cell>
          <cell r="J26">
            <v>42700.32</v>
          </cell>
          <cell r="K26">
            <v>0</v>
          </cell>
          <cell r="L26">
            <v>0</v>
          </cell>
          <cell r="M26">
            <v>0</v>
          </cell>
          <cell r="N26">
            <v>0</v>
          </cell>
          <cell r="O26">
            <v>11045</v>
          </cell>
          <cell r="P26">
            <v>0</v>
          </cell>
          <cell r="Q26">
            <v>0</v>
          </cell>
          <cell r="R26">
            <v>0</v>
          </cell>
        </row>
      </sheetData>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79FC1-6BBC-4F13-9CB0-F794669C16D7}">
  <sheetPr>
    <pageSetUpPr fitToPage="1"/>
  </sheetPr>
  <dimension ref="A1:N26"/>
  <sheetViews>
    <sheetView tabSelected="1" workbookViewId="0"/>
  </sheetViews>
  <sheetFormatPr defaultRowHeight="12.5"/>
  <cols>
    <col min="1" max="1" width="5.7265625" customWidth="1"/>
    <col min="2" max="2" width="3.54296875" customWidth="1"/>
    <col min="3" max="3" width="43.81640625" bestFit="1" customWidth="1"/>
    <col min="4" max="4" width="20.7265625" customWidth="1"/>
    <col min="5" max="9" width="13.7265625" customWidth="1"/>
    <col min="10" max="10" width="12.54296875" customWidth="1"/>
    <col min="11" max="11" width="12.7265625" customWidth="1"/>
    <col min="12" max="12" width="13.453125" customWidth="1"/>
    <col min="13" max="13" width="11.7265625" customWidth="1"/>
    <col min="14" max="14" width="14" customWidth="1"/>
  </cols>
  <sheetData>
    <row r="1" spans="1:14" ht="14">
      <c r="A1" s="93"/>
      <c r="B1" s="94"/>
      <c r="C1" s="93"/>
      <c r="D1" s="93"/>
      <c r="E1" s="94"/>
      <c r="N1" s="109" t="s">
        <v>58</v>
      </c>
    </row>
    <row r="2" spans="1:14" ht="14">
      <c r="A2" s="93"/>
      <c r="B2" s="94"/>
      <c r="C2" s="93"/>
      <c r="D2" s="93"/>
      <c r="E2" s="94"/>
      <c r="N2" s="109" t="s">
        <v>57</v>
      </c>
    </row>
    <row r="3" spans="1:14" ht="14">
      <c r="A3" s="93"/>
      <c r="B3" s="94"/>
      <c r="C3" s="93"/>
      <c r="D3" s="93"/>
      <c r="E3" s="94"/>
      <c r="N3" s="109" t="s">
        <v>178</v>
      </c>
    </row>
    <row r="4" spans="1:14" ht="14">
      <c r="A4" s="93"/>
      <c r="B4" s="94"/>
      <c r="C4" s="93"/>
      <c r="D4" s="93"/>
      <c r="E4" s="94"/>
      <c r="N4" s="109" t="s">
        <v>179</v>
      </c>
    </row>
    <row r="5" spans="1:14" ht="14">
      <c r="A5" s="93"/>
      <c r="B5" s="94"/>
      <c r="C5" s="93"/>
      <c r="D5" s="93"/>
      <c r="E5" s="94"/>
      <c r="N5" s="1" t="s">
        <v>203</v>
      </c>
    </row>
    <row r="6" spans="1:14" ht="14">
      <c r="A6" s="93"/>
      <c r="B6" s="94"/>
      <c r="C6" s="93"/>
      <c r="D6" s="93"/>
      <c r="E6" s="94"/>
      <c r="N6" s="109" t="s">
        <v>183</v>
      </c>
    </row>
    <row r="7" spans="1:14" ht="14">
      <c r="A7" s="93"/>
      <c r="B7" s="94"/>
      <c r="C7" s="93"/>
      <c r="D7" s="93"/>
      <c r="E7" s="93"/>
      <c r="N7" s="110" t="s">
        <v>181</v>
      </c>
    </row>
    <row r="8" spans="1:14" ht="14">
      <c r="A8" s="93"/>
      <c r="B8" s="94"/>
      <c r="C8" s="93"/>
      <c r="D8" s="93"/>
      <c r="E8" s="93"/>
    </row>
    <row r="9" spans="1:14" ht="14">
      <c r="A9" s="140" t="s">
        <v>58</v>
      </c>
      <c r="B9" s="140"/>
      <c r="C9" s="140"/>
      <c r="D9" s="140"/>
      <c r="E9" s="140"/>
      <c r="F9" s="140"/>
      <c r="G9" s="140"/>
      <c r="H9" s="140"/>
      <c r="I9" s="140"/>
      <c r="J9" s="140"/>
      <c r="K9" s="140"/>
      <c r="L9" s="140"/>
      <c r="M9" s="140"/>
      <c r="N9" s="140"/>
    </row>
    <row r="10" spans="1:14" ht="14">
      <c r="A10" s="140" t="s">
        <v>202</v>
      </c>
      <c r="B10" s="140"/>
      <c r="C10" s="140"/>
      <c r="D10" s="140"/>
      <c r="E10" s="140"/>
      <c r="F10" s="140"/>
      <c r="G10" s="140"/>
      <c r="H10" s="140"/>
      <c r="I10" s="140"/>
      <c r="J10" s="140"/>
      <c r="K10" s="140"/>
      <c r="L10" s="140"/>
      <c r="M10" s="140"/>
      <c r="N10" s="140"/>
    </row>
    <row r="11" spans="1:14" ht="14">
      <c r="A11" s="140" t="s">
        <v>186</v>
      </c>
      <c r="B11" s="140"/>
      <c r="C11" s="140"/>
      <c r="D11" s="140"/>
      <c r="E11" s="140"/>
      <c r="F11" s="140"/>
      <c r="G11" s="140"/>
      <c r="H11" s="140"/>
      <c r="I11" s="140"/>
      <c r="J11" s="140"/>
      <c r="K11" s="140"/>
      <c r="L11" s="140"/>
      <c r="M11" s="140"/>
      <c r="N11" s="140"/>
    </row>
    <row r="12" spans="1:14" ht="14">
      <c r="A12" s="93"/>
      <c r="B12" s="94"/>
      <c r="C12" s="93"/>
      <c r="D12" s="103"/>
      <c r="E12" s="103"/>
    </row>
    <row r="13" spans="1:14" ht="14">
      <c r="A13" s="93"/>
      <c r="B13" s="94"/>
      <c r="C13" s="93"/>
      <c r="D13" s="103"/>
      <c r="E13" s="103"/>
      <c r="F13" s="103"/>
      <c r="G13" s="103"/>
      <c r="H13" s="103"/>
      <c r="I13" s="103"/>
    </row>
    <row r="14" spans="1:14" ht="14">
      <c r="A14" s="103"/>
      <c r="B14" s="94"/>
      <c r="C14" s="93"/>
      <c r="D14" s="95"/>
      <c r="E14" s="95" t="s">
        <v>130</v>
      </c>
      <c r="F14" s="95" t="s">
        <v>131</v>
      </c>
      <c r="G14" s="95" t="s">
        <v>132</v>
      </c>
      <c r="H14" s="95" t="s">
        <v>133</v>
      </c>
      <c r="I14" s="95" t="s">
        <v>134</v>
      </c>
      <c r="J14" s="95" t="s">
        <v>192</v>
      </c>
      <c r="K14" s="95" t="s">
        <v>193</v>
      </c>
      <c r="L14" s="95" t="s">
        <v>194</v>
      </c>
      <c r="M14" s="95" t="s">
        <v>195</v>
      </c>
      <c r="N14" s="95" t="s">
        <v>196</v>
      </c>
    </row>
    <row r="15" spans="1:14" ht="14">
      <c r="A15" s="93"/>
      <c r="B15" s="94"/>
      <c r="C15" s="93"/>
      <c r="D15" s="103"/>
      <c r="E15" s="139" t="s">
        <v>0</v>
      </c>
      <c r="F15" s="139" t="s">
        <v>1</v>
      </c>
      <c r="G15" s="139" t="s">
        <v>2</v>
      </c>
      <c r="H15" s="139" t="s">
        <v>65</v>
      </c>
      <c r="I15" s="139" t="s">
        <v>185</v>
      </c>
      <c r="J15" s="139" t="s">
        <v>197</v>
      </c>
      <c r="K15" s="139" t="s">
        <v>198</v>
      </c>
      <c r="L15" s="139" t="s">
        <v>199</v>
      </c>
      <c r="M15" s="139" t="s">
        <v>200</v>
      </c>
      <c r="N15" s="139" t="s">
        <v>201</v>
      </c>
    </row>
    <row r="16" spans="1:14" ht="14">
      <c r="A16" s="93"/>
      <c r="B16" s="94"/>
      <c r="C16" s="93"/>
      <c r="D16" s="96"/>
      <c r="E16" s="96"/>
      <c r="F16" s="96"/>
      <c r="G16" s="96"/>
      <c r="H16" s="96"/>
      <c r="I16" s="96"/>
    </row>
    <row r="17" spans="1:14" ht="14">
      <c r="A17" s="103"/>
      <c r="B17" s="94"/>
      <c r="C17" s="97"/>
      <c r="D17" s="98"/>
      <c r="E17" s="98"/>
      <c r="F17" s="98"/>
      <c r="G17" s="98"/>
      <c r="H17" s="98"/>
      <c r="I17" s="98"/>
    </row>
    <row r="18" spans="1:14" ht="14">
      <c r="A18" s="103">
        <f t="shared" ref="A18:A25" si="0">+A17+1</f>
        <v>1</v>
      </c>
      <c r="B18" s="94"/>
      <c r="C18" s="93" t="s">
        <v>127</v>
      </c>
      <c r="D18" s="98"/>
      <c r="E18" s="99"/>
      <c r="F18" s="99"/>
      <c r="G18" s="99"/>
      <c r="H18" s="99"/>
      <c r="I18" s="99"/>
    </row>
    <row r="19" spans="1:14" ht="14">
      <c r="A19" s="103">
        <f t="shared" si="0"/>
        <v>2</v>
      </c>
      <c r="B19" s="94"/>
      <c r="C19" s="100" t="s">
        <v>129</v>
      </c>
      <c r="D19" s="111" t="s">
        <v>184</v>
      </c>
      <c r="E19" s="99">
        <f>'Rev Req 1'!F63</f>
        <v>22407457</v>
      </c>
      <c r="F19" s="99">
        <f>'Rev Req 1'!G63</f>
        <v>46179966</v>
      </c>
      <c r="G19" s="99">
        <f>'Rev Req 1'!H63</f>
        <v>45127443</v>
      </c>
      <c r="H19" s="99">
        <f>'Rev Req 1'!I63</f>
        <v>40687809</v>
      </c>
      <c r="I19" s="99">
        <f>'Rev Req 1'!J63</f>
        <v>36339861</v>
      </c>
      <c r="J19" s="99">
        <f>'Rev Req 1'!K63</f>
        <v>32468385</v>
      </c>
      <c r="K19" s="99">
        <f>'Rev Req 1'!L63</f>
        <v>29080368</v>
      </c>
      <c r="L19" s="99">
        <f>'Rev Req 1'!M63</f>
        <v>25706654</v>
      </c>
      <c r="M19" s="99">
        <f>'Rev Req 1'!N63</f>
        <v>22335992</v>
      </c>
      <c r="N19" s="99">
        <f>'Rev Req 1'!O63</f>
        <v>18306895</v>
      </c>
    </row>
    <row r="20" spans="1:14" ht="14">
      <c r="A20" s="106">
        <f t="shared" si="0"/>
        <v>3</v>
      </c>
      <c r="B20" s="94"/>
      <c r="C20" s="101"/>
      <c r="D20" s="99"/>
      <c r="E20" s="99"/>
      <c r="F20" s="99"/>
      <c r="G20" s="99"/>
      <c r="H20" s="99"/>
      <c r="I20" s="99"/>
      <c r="J20" s="99"/>
      <c r="K20" s="99"/>
      <c r="L20" s="99"/>
      <c r="M20" s="99"/>
      <c r="N20" s="99"/>
    </row>
    <row r="21" spans="1:14" ht="14">
      <c r="A21" s="106">
        <f t="shared" si="0"/>
        <v>4</v>
      </c>
      <c r="B21" s="94"/>
      <c r="C21" s="100" t="s">
        <v>128</v>
      </c>
      <c r="D21" s="98"/>
      <c r="E21" s="102">
        <f>SUM(E18:E20)</f>
        <v>22407457</v>
      </c>
      <c r="F21" s="102">
        <f>SUM(F18:F20)</f>
        <v>46179966</v>
      </c>
      <c r="G21" s="102">
        <f>SUM(G18:G20)</f>
        <v>45127443</v>
      </c>
      <c r="H21" s="102">
        <f>SUM(H18:H20)</f>
        <v>40687809</v>
      </c>
      <c r="I21" s="102">
        <f>SUM(I18:I20)</f>
        <v>36339861</v>
      </c>
      <c r="J21" s="102">
        <f t="shared" ref="J21:N21" si="1">SUM(J18:J20)</f>
        <v>32468385</v>
      </c>
      <c r="K21" s="102">
        <f t="shared" si="1"/>
        <v>29080368</v>
      </c>
      <c r="L21" s="102">
        <f t="shared" si="1"/>
        <v>25706654</v>
      </c>
      <c r="M21" s="102">
        <f t="shared" si="1"/>
        <v>22335992</v>
      </c>
      <c r="N21" s="102">
        <f t="shared" si="1"/>
        <v>18306895</v>
      </c>
    </row>
    <row r="22" spans="1:14" ht="14">
      <c r="A22" s="106">
        <f t="shared" si="0"/>
        <v>5</v>
      </c>
    </row>
    <row r="23" spans="1:14" ht="14">
      <c r="A23" s="106">
        <f t="shared" si="0"/>
        <v>6</v>
      </c>
      <c r="C23" s="100" t="s">
        <v>136</v>
      </c>
      <c r="E23" s="104">
        <f>ROUND(545700000*0.035,0)</f>
        <v>19099500</v>
      </c>
      <c r="F23" s="104">
        <v>0</v>
      </c>
      <c r="G23" s="104">
        <v>0</v>
      </c>
      <c r="H23" s="104">
        <v>0</v>
      </c>
      <c r="I23" s="104">
        <v>0</v>
      </c>
      <c r="J23" s="104">
        <v>0</v>
      </c>
      <c r="K23" s="104">
        <v>0</v>
      </c>
      <c r="L23" s="104">
        <v>0</v>
      </c>
      <c r="M23" s="104">
        <v>0</v>
      </c>
      <c r="N23" s="104">
        <v>0</v>
      </c>
    </row>
    <row r="24" spans="1:14" ht="14">
      <c r="A24" s="106">
        <f t="shared" si="0"/>
        <v>7</v>
      </c>
      <c r="C24" s="100"/>
      <c r="E24" s="99"/>
      <c r="F24" s="99"/>
      <c r="G24" s="99"/>
      <c r="H24" s="99"/>
      <c r="I24" s="99"/>
      <c r="J24" s="99"/>
      <c r="K24" s="99"/>
      <c r="L24" s="99"/>
      <c r="M24" s="99"/>
      <c r="N24" s="99"/>
    </row>
    <row r="25" spans="1:14" ht="14.5" thickBot="1">
      <c r="A25" s="106">
        <f t="shared" si="0"/>
        <v>8</v>
      </c>
      <c r="C25" s="100" t="s">
        <v>52</v>
      </c>
      <c r="E25" s="112">
        <f t="shared" ref="E25:I25" si="2">E21+E23</f>
        <v>41506957</v>
      </c>
      <c r="F25" s="112">
        <f t="shared" si="2"/>
        <v>46179966</v>
      </c>
      <c r="G25" s="112">
        <f t="shared" si="2"/>
        <v>45127443</v>
      </c>
      <c r="H25" s="112">
        <f t="shared" si="2"/>
        <v>40687809</v>
      </c>
      <c r="I25" s="112">
        <f t="shared" si="2"/>
        <v>36339861</v>
      </c>
      <c r="J25" s="112">
        <f t="shared" ref="J25:N25" si="3">J21+J23</f>
        <v>32468385</v>
      </c>
      <c r="K25" s="112">
        <f t="shared" si="3"/>
        <v>29080368</v>
      </c>
      <c r="L25" s="112">
        <f t="shared" si="3"/>
        <v>25706654</v>
      </c>
      <c r="M25" s="112">
        <f t="shared" si="3"/>
        <v>22335992</v>
      </c>
      <c r="N25" s="112">
        <f t="shared" si="3"/>
        <v>18306895</v>
      </c>
    </row>
    <row r="26" spans="1:14" ht="13" thickTop="1"/>
  </sheetData>
  <pageMargins left="0.5" right="0.5" top="0.5" bottom="0.5" header="0.3" footer="0.3"/>
  <pageSetup scale="61" orientation="landscape"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249977111117893"/>
    <pageSetUpPr fitToPage="1"/>
  </sheetPr>
  <dimension ref="A1:Z111"/>
  <sheetViews>
    <sheetView zoomScale="90" zoomScaleNormal="90" zoomScaleSheetLayoutView="100" workbookViewId="0"/>
  </sheetViews>
  <sheetFormatPr defaultColWidth="9.1796875" defaultRowHeight="14"/>
  <cols>
    <col min="1" max="1" width="4.81640625" style="19" customWidth="1"/>
    <col min="2" max="2" width="37" style="19" customWidth="1"/>
    <col min="3" max="3" width="23.7265625" style="19" customWidth="1"/>
    <col min="4" max="4" width="19.1796875" style="19" customWidth="1"/>
    <col min="5" max="5" width="2.54296875" style="19" bestFit="1" customWidth="1"/>
    <col min="6" max="6" width="17.1796875" style="19" customWidth="1"/>
    <col min="7" max="15" width="15.7265625" style="19" customWidth="1"/>
    <col min="16" max="26" width="15.7265625" style="19" hidden="1" customWidth="1"/>
    <col min="27" max="27" width="0" style="19" hidden="1" customWidth="1"/>
    <col min="28" max="16384" width="9.1796875" style="19"/>
  </cols>
  <sheetData>
    <row r="1" spans="1:26" ht="15" customHeight="1">
      <c r="F1" s="80"/>
      <c r="G1" s="80"/>
      <c r="H1" s="80"/>
      <c r="I1" s="81"/>
      <c r="K1" s="81"/>
      <c r="O1" s="135" t="s">
        <v>58</v>
      </c>
    </row>
    <row r="2" spans="1:26" ht="15" customHeight="1">
      <c r="F2" s="107"/>
      <c r="G2" s="107"/>
      <c r="H2" s="107"/>
      <c r="I2" s="81"/>
      <c r="K2" s="81"/>
      <c r="O2" s="135" t="s">
        <v>57</v>
      </c>
    </row>
    <row r="3" spans="1:26" ht="15" customHeight="1">
      <c r="F3" s="107"/>
      <c r="G3" s="107"/>
      <c r="H3" s="107"/>
      <c r="I3" s="81"/>
      <c r="K3" s="81"/>
      <c r="O3" s="135" t="s">
        <v>178</v>
      </c>
    </row>
    <row r="4" spans="1:26" ht="15" customHeight="1">
      <c r="F4" s="107"/>
      <c r="G4" s="107"/>
      <c r="H4" s="107"/>
      <c r="I4" s="81"/>
      <c r="K4" s="81"/>
      <c r="O4" s="135" t="s">
        <v>179</v>
      </c>
    </row>
    <row r="5" spans="1:26" ht="15" customHeight="1">
      <c r="F5" s="107"/>
      <c r="G5" s="107"/>
      <c r="H5" s="107"/>
      <c r="I5" s="81"/>
      <c r="K5" s="81"/>
      <c r="O5" s="136" t="str">
        <f>+Summary!N5</f>
        <v>Attachment EDC-2-5-9</v>
      </c>
    </row>
    <row r="6" spans="1:26" ht="15" customHeight="1">
      <c r="F6" s="107"/>
      <c r="G6" s="107"/>
      <c r="H6" s="107"/>
      <c r="I6" s="81"/>
      <c r="K6" s="81"/>
      <c r="O6" s="135" t="s">
        <v>182</v>
      </c>
    </row>
    <row r="7" spans="1:26" ht="15" customHeight="1">
      <c r="F7" s="107"/>
      <c r="G7" s="107"/>
      <c r="H7" s="107"/>
      <c r="I7" s="81"/>
      <c r="K7" s="81"/>
      <c r="O7" s="137" t="s">
        <v>181</v>
      </c>
    </row>
    <row r="8" spans="1:26" ht="15" customHeight="1">
      <c r="F8" s="107"/>
      <c r="G8" s="107"/>
      <c r="H8" s="107"/>
      <c r="I8" s="81"/>
      <c r="J8" s="81"/>
      <c r="K8" s="81"/>
    </row>
    <row r="9" spans="1:26" ht="15" customHeight="1">
      <c r="A9" s="141" t="s">
        <v>58</v>
      </c>
      <c r="B9" s="141"/>
      <c r="C9" s="141"/>
      <c r="D9" s="141"/>
      <c r="E9" s="141"/>
      <c r="F9" s="141"/>
      <c r="G9" s="141"/>
      <c r="H9" s="141"/>
      <c r="I9" s="141"/>
      <c r="J9" s="141"/>
      <c r="K9" s="141"/>
      <c r="L9" s="141"/>
      <c r="M9" s="141"/>
      <c r="N9" s="141"/>
      <c r="O9" s="141"/>
    </row>
    <row r="10" spans="1:26" ht="15" customHeight="1">
      <c r="A10" s="141" t="s">
        <v>204</v>
      </c>
      <c r="B10" s="141"/>
      <c r="C10" s="141"/>
      <c r="D10" s="141"/>
      <c r="E10" s="141"/>
      <c r="F10" s="141"/>
      <c r="G10" s="141"/>
      <c r="H10" s="141"/>
      <c r="I10" s="141"/>
      <c r="J10" s="141"/>
      <c r="K10" s="141"/>
      <c r="L10" s="141"/>
      <c r="M10" s="141"/>
      <c r="N10" s="141"/>
      <c r="O10" s="141"/>
    </row>
    <row r="11" spans="1:26" ht="15" customHeight="1">
      <c r="A11" s="141" t="s">
        <v>188</v>
      </c>
      <c r="B11" s="141"/>
      <c r="C11" s="141"/>
      <c r="D11" s="141"/>
      <c r="E11" s="141"/>
      <c r="F11" s="141"/>
      <c r="G11" s="141"/>
      <c r="H11" s="141"/>
      <c r="I11" s="141"/>
      <c r="J11" s="141"/>
      <c r="K11" s="141"/>
      <c r="L11" s="141"/>
      <c r="M11" s="141"/>
      <c r="N11" s="141"/>
      <c r="O11" s="141"/>
    </row>
    <row r="12" spans="1:26" ht="14.5" customHeight="1">
      <c r="F12" s="107"/>
      <c r="G12" s="107"/>
      <c r="H12" s="107"/>
      <c r="I12" s="81"/>
      <c r="J12" s="81"/>
      <c r="K12" s="81"/>
    </row>
    <row r="13" spans="1:26">
      <c r="A13" s="3"/>
      <c r="B13" s="88" t="s">
        <v>76</v>
      </c>
      <c r="F13" s="3">
        <v>1</v>
      </c>
      <c r="G13" s="3">
        <f>+F13+1</f>
        <v>2</v>
      </c>
      <c r="H13" s="3">
        <f t="shared" ref="H13:Z13" si="0">+G13+1</f>
        <v>3</v>
      </c>
      <c r="I13" s="3">
        <f t="shared" si="0"/>
        <v>4</v>
      </c>
      <c r="J13" s="3">
        <f t="shared" si="0"/>
        <v>5</v>
      </c>
      <c r="K13" s="3">
        <f t="shared" si="0"/>
        <v>6</v>
      </c>
      <c r="L13" s="3">
        <f t="shared" si="0"/>
        <v>7</v>
      </c>
      <c r="M13" s="3">
        <f t="shared" si="0"/>
        <v>8</v>
      </c>
      <c r="N13" s="3">
        <f t="shared" si="0"/>
        <v>9</v>
      </c>
      <c r="O13" s="3">
        <f t="shared" si="0"/>
        <v>10</v>
      </c>
      <c r="P13" s="3">
        <f t="shared" si="0"/>
        <v>11</v>
      </c>
      <c r="Q13" s="3">
        <f t="shared" si="0"/>
        <v>12</v>
      </c>
      <c r="R13" s="3">
        <f t="shared" si="0"/>
        <v>13</v>
      </c>
      <c r="S13" s="3">
        <f t="shared" si="0"/>
        <v>14</v>
      </c>
      <c r="T13" s="3">
        <f t="shared" si="0"/>
        <v>15</v>
      </c>
      <c r="U13" s="3">
        <f t="shared" si="0"/>
        <v>16</v>
      </c>
      <c r="V13" s="3">
        <f t="shared" si="0"/>
        <v>17</v>
      </c>
      <c r="W13" s="3">
        <f t="shared" si="0"/>
        <v>18</v>
      </c>
      <c r="X13" s="3">
        <f t="shared" si="0"/>
        <v>19</v>
      </c>
      <c r="Y13" s="3">
        <f t="shared" si="0"/>
        <v>20</v>
      </c>
      <c r="Z13" s="3">
        <f t="shared" si="0"/>
        <v>21</v>
      </c>
    </row>
    <row r="14" spans="1:26">
      <c r="A14" s="3"/>
      <c r="F14" s="108" t="s">
        <v>0</v>
      </c>
      <c r="G14" s="108" t="s">
        <v>1</v>
      </c>
      <c r="H14" s="108" t="s">
        <v>2</v>
      </c>
      <c r="I14" s="108" t="s">
        <v>65</v>
      </c>
      <c r="J14" s="108" t="s">
        <v>185</v>
      </c>
      <c r="K14" s="139" t="s">
        <v>197</v>
      </c>
      <c r="L14" s="139" t="s">
        <v>198</v>
      </c>
      <c r="M14" s="139" t="s">
        <v>199</v>
      </c>
      <c r="N14" s="139" t="s">
        <v>200</v>
      </c>
      <c r="O14" s="139" t="s">
        <v>201</v>
      </c>
      <c r="P14" s="89"/>
      <c r="Q14" s="89"/>
      <c r="R14" s="89"/>
      <c r="S14" s="89"/>
      <c r="T14" s="89"/>
      <c r="U14" s="89"/>
      <c r="V14" s="89"/>
      <c r="W14" s="89"/>
      <c r="X14" s="89"/>
      <c r="Y14" s="89"/>
      <c r="Z14" s="89"/>
    </row>
    <row r="15" spans="1:26">
      <c r="A15" s="4"/>
      <c r="B15" s="33" t="s">
        <v>120</v>
      </c>
      <c r="F15" s="34"/>
      <c r="G15" s="34"/>
      <c r="H15" s="13"/>
      <c r="I15" s="13"/>
      <c r="J15" s="13"/>
      <c r="K15" s="13"/>
      <c r="L15" s="13"/>
      <c r="M15" s="13"/>
      <c r="N15" s="13"/>
      <c r="O15" s="13"/>
      <c r="P15" s="13"/>
      <c r="Q15" s="13"/>
      <c r="R15" s="13"/>
      <c r="S15" s="13"/>
      <c r="T15" s="13"/>
      <c r="U15" s="13"/>
      <c r="V15" s="13"/>
      <c r="W15" s="13"/>
      <c r="X15" s="13"/>
      <c r="Y15" s="13"/>
      <c r="Z15" s="13"/>
    </row>
    <row r="16" spans="1:26">
      <c r="A16" s="4">
        <v>-1</v>
      </c>
      <c r="B16" s="19" t="s">
        <v>123</v>
      </c>
      <c r="C16" s="145"/>
      <c r="D16" s="145"/>
      <c r="E16" s="31"/>
      <c r="F16" s="35">
        <f>ROUND(545700000*0.91,0)</f>
        <v>496587000</v>
      </c>
      <c r="G16" s="35">
        <v>0</v>
      </c>
      <c r="H16" s="35">
        <v>0</v>
      </c>
      <c r="I16" s="35">
        <v>0</v>
      </c>
      <c r="J16" s="35">
        <v>0</v>
      </c>
      <c r="K16" s="35">
        <v>0</v>
      </c>
      <c r="L16" s="35">
        <v>0</v>
      </c>
      <c r="M16" s="35">
        <v>0</v>
      </c>
      <c r="N16" s="35">
        <v>0</v>
      </c>
      <c r="O16" s="35">
        <v>0</v>
      </c>
      <c r="P16" s="35">
        <v>0</v>
      </c>
      <c r="Q16" s="35">
        <v>0</v>
      </c>
      <c r="R16" s="35">
        <v>0</v>
      </c>
      <c r="S16" s="35">
        <v>0</v>
      </c>
      <c r="T16" s="35">
        <v>0</v>
      </c>
      <c r="U16" s="35">
        <v>0</v>
      </c>
      <c r="V16" s="35">
        <v>0</v>
      </c>
      <c r="W16" s="35">
        <v>0</v>
      </c>
      <c r="X16" s="35">
        <v>0</v>
      </c>
      <c r="Y16" s="35">
        <v>0</v>
      </c>
      <c r="Z16" s="35">
        <v>0</v>
      </c>
    </row>
    <row r="17" spans="1:26" ht="15" customHeight="1">
      <c r="A17" s="4">
        <f>A16-1</f>
        <v>-2</v>
      </c>
      <c r="B17" s="19" t="s">
        <v>137</v>
      </c>
      <c r="C17" s="92"/>
      <c r="D17" s="92"/>
      <c r="E17" s="91"/>
      <c r="F17" s="36">
        <v>-195998000</v>
      </c>
      <c r="G17" s="36">
        <v>-18517000</v>
      </c>
      <c r="H17" s="36">
        <v>-18973000</v>
      </c>
      <c r="I17" s="36">
        <v>-19494000</v>
      </c>
      <c r="J17" s="36">
        <v>-19803000</v>
      </c>
      <c r="K17" s="105">
        <v>-14835000</v>
      </c>
      <c r="L17" s="105">
        <v>-14767000</v>
      </c>
      <c r="M17" s="36">
        <v>-16135000</v>
      </c>
      <c r="N17" s="36">
        <v>-16135000</v>
      </c>
      <c r="O17" s="36">
        <v>-26743000</v>
      </c>
      <c r="P17" s="36"/>
      <c r="Q17" s="36"/>
      <c r="R17" s="36"/>
      <c r="S17" s="36"/>
      <c r="T17" s="36"/>
      <c r="U17" s="36"/>
      <c r="V17" s="36"/>
      <c r="W17" s="36"/>
      <c r="X17" s="36"/>
      <c r="Y17" s="36"/>
      <c r="Z17" s="36"/>
    </row>
    <row r="18" spans="1:26">
      <c r="A18" s="4">
        <f>A17-1</f>
        <v>-3</v>
      </c>
      <c r="B18" s="19" t="s">
        <v>124</v>
      </c>
      <c r="C18" s="142" t="s">
        <v>140</v>
      </c>
      <c r="D18" s="142"/>
      <c r="F18" s="35">
        <f>+F16+F17</f>
        <v>300589000</v>
      </c>
      <c r="G18" s="35">
        <f>+G16+F18+G17</f>
        <v>282072000</v>
      </c>
      <c r="H18" s="35">
        <f>+H16+G18+H17</f>
        <v>263099000</v>
      </c>
      <c r="I18" s="35">
        <f t="shared" ref="I18:Z18" si="1">+I16+H18+I17</f>
        <v>243605000</v>
      </c>
      <c r="J18" s="35">
        <f t="shared" si="1"/>
        <v>223802000</v>
      </c>
      <c r="K18" s="35">
        <f t="shared" si="1"/>
        <v>208967000</v>
      </c>
      <c r="L18" s="35">
        <f t="shared" si="1"/>
        <v>194200000</v>
      </c>
      <c r="M18" s="35">
        <f t="shared" si="1"/>
        <v>178065000</v>
      </c>
      <c r="N18" s="35">
        <f t="shared" si="1"/>
        <v>161930000</v>
      </c>
      <c r="O18" s="35">
        <f t="shared" si="1"/>
        <v>135187000</v>
      </c>
      <c r="P18" s="35">
        <f t="shared" si="1"/>
        <v>135187000</v>
      </c>
      <c r="Q18" s="35">
        <f t="shared" si="1"/>
        <v>135187000</v>
      </c>
      <c r="R18" s="35">
        <f t="shared" si="1"/>
        <v>135187000</v>
      </c>
      <c r="S18" s="35">
        <f t="shared" si="1"/>
        <v>135187000</v>
      </c>
      <c r="T18" s="35">
        <f t="shared" si="1"/>
        <v>135187000</v>
      </c>
      <c r="U18" s="35">
        <f t="shared" si="1"/>
        <v>135187000</v>
      </c>
      <c r="V18" s="35">
        <f t="shared" si="1"/>
        <v>135187000</v>
      </c>
      <c r="W18" s="35">
        <f t="shared" si="1"/>
        <v>135187000</v>
      </c>
      <c r="X18" s="35">
        <f t="shared" si="1"/>
        <v>135187000</v>
      </c>
      <c r="Y18" s="35">
        <f t="shared" si="1"/>
        <v>135187000</v>
      </c>
      <c r="Z18" s="35">
        <f t="shared" si="1"/>
        <v>135187000</v>
      </c>
    </row>
    <row r="19" spans="1:26">
      <c r="A19" s="4"/>
      <c r="C19" s="2"/>
      <c r="D19" s="2"/>
      <c r="E19" s="2"/>
      <c r="F19" s="35"/>
      <c r="G19" s="35"/>
      <c r="H19" s="35"/>
      <c r="I19" s="35"/>
      <c r="J19" s="35"/>
      <c r="K19" s="35"/>
      <c r="L19" s="35"/>
      <c r="M19" s="35"/>
      <c r="N19" s="35"/>
      <c r="O19" s="35"/>
      <c r="P19" s="35"/>
      <c r="Q19" s="35"/>
      <c r="R19" s="35"/>
      <c r="S19" s="35"/>
      <c r="T19" s="35"/>
      <c r="U19" s="35"/>
      <c r="V19" s="35"/>
      <c r="W19" s="35"/>
      <c r="X19" s="35"/>
      <c r="Y19" s="35"/>
      <c r="Z19" s="35"/>
    </row>
    <row r="20" spans="1:26">
      <c r="A20" s="4">
        <f>+A18-1</f>
        <v>-4</v>
      </c>
      <c r="B20" s="19" t="s">
        <v>138</v>
      </c>
      <c r="C20" s="2"/>
      <c r="D20" s="2"/>
      <c r="E20" s="2"/>
      <c r="F20" s="35">
        <f>ROUND(545700000*0.055,0)</f>
        <v>30013500</v>
      </c>
      <c r="G20" s="35">
        <f>F20</f>
        <v>30013500</v>
      </c>
      <c r="H20" s="35">
        <f t="shared" ref="H20:Z20" si="2">G20</f>
        <v>30013500</v>
      </c>
      <c r="I20" s="35">
        <f t="shared" si="2"/>
        <v>30013500</v>
      </c>
      <c r="J20" s="35">
        <f t="shared" si="2"/>
        <v>30013500</v>
      </c>
      <c r="K20" s="35">
        <f t="shared" si="2"/>
        <v>30013500</v>
      </c>
      <c r="L20" s="35">
        <f t="shared" si="2"/>
        <v>30013500</v>
      </c>
      <c r="M20" s="35">
        <f t="shared" si="2"/>
        <v>30013500</v>
      </c>
      <c r="N20" s="35">
        <f t="shared" si="2"/>
        <v>30013500</v>
      </c>
      <c r="O20" s="35">
        <f t="shared" si="2"/>
        <v>30013500</v>
      </c>
      <c r="P20" s="35">
        <f t="shared" si="2"/>
        <v>30013500</v>
      </c>
      <c r="Q20" s="35">
        <f t="shared" si="2"/>
        <v>30013500</v>
      </c>
      <c r="R20" s="35">
        <f t="shared" si="2"/>
        <v>30013500</v>
      </c>
      <c r="S20" s="35">
        <f t="shared" si="2"/>
        <v>30013500</v>
      </c>
      <c r="T20" s="35">
        <f t="shared" si="2"/>
        <v>30013500</v>
      </c>
      <c r="U20" s="35">
        <f t="shared" si="2"/>
        <v>30013500</v>
      </c>
      <c r="V20" s="35">
        <f t="shared" si="2"/>
        <v>30013500</v>
      </c>
      <c r="W20" s="35">
        <f t="shared" si="2"/>
        <v>30013500</v>
      </c>
      <c r="X20" s="35">
        <f t="shared" si="2"/>
        <v>30013500</v>
      </c>
      <c r="Y20" s="35">
        <f t="shared" si="2"/>
        <v>30013500</v>
      </c>
      <c r="Z20" s="35">
        <f t="shared" si="2"/>
        <v>30013500</v>
      </c>
    </row>
    <row r="21" spans="1:26">
      <c r="A21" s="4"/>
      <c r="C21" s="2"/>
      <c r="D21" s="2"/>
      <c r="E21" s="2"/>
    </row>
    <row r="22" spans="1:26">
      <c r="A22" s="4"/>
      <c r="B22" s="33" t="s">
        <v>6</v>
      </c>
      <c r="C22" s="2"/>
      <c r="D22" s="2"/>
      <c r="E22" s="2"/>
    </row>
    <row r="23" spans="1:26" ht="30" customHeight="1">
      <c r="A23" s="4">
        <f>+A20-1</f>
        <v>-5</v>
      </c>
      <c r="B23" s="19" t="s">
        <v>7</v>
      </c>
      <c r="C23" s="143" t="s">
        <v>135</v>
      </c>
      <c r="D23" s="143"/>
      <c r="E23" s="2"/>
      <c r="F23" s="37">
        <f>100%/20</f>
        <v>0.05</v>
      </c>
      <c r="G23" s="37">
        <f>+F23</f>
        <v>0.05</v>
      </c>
      <c r="H23" s="37">
        <f t="shared" ref="H23:Z23" si="3">+G23</f>
        <v>0.05</v>
      </c>
      <c r="I23" s="37">
        <f t="shared" si="3"/>
        <v>0.05</v>
      </c>
      <c r="J23" s="37">
        <f t="shared" si="3"/>
        <v>0.05</v>
      </c>
      <c r="K23" s="37">
        <f t="shared" si="3"/>
        <v>0.05</v>
      </c>
      <c r="L23" s="37">
        <f t="shared" si="3"/>
        <v>0.05</v>
      </c>
      <c r="M23" s="37">
        <f t="shared" si="3"/>
        <v>0.05</v>
      </c>
      <c r="N23" s="37">
        <f t="shared" si="3"/>
        <v>0.05</v>
      </c>
      <c r="O23" s="37">
        <f t="shared" si="3"/>
        <v>0.05</v>
      </c>
      <c r="P23" s="37">
        <f t="shared" si="3"/>
        <v>0.05</v>
      </c>
      <c r="Q23" s="37">
        <f t="shared" si="3"/>
        <v>0.05</v>
      </c>
      <c r="R23" s="37">
        <f t="shared" si="3"/>
        <v>0.05</v>
      </c>
      <c r="S23" s="37">
        <f t="shared" si="3"/>
        <v>0.05</v>
      </c>
      <c r="T23" s="37">
        <f t="shared" si="3"/>
        <v>0.05</v>
      </c>
      <c r="U23" s="37">
        <f t="shared" si="3"/>
        <v>0.05</v>
      </c>
      <c r="V23" s="37">
        <f t="shared" si="3"/>
        <v>0.05</v>
      </c>
      <c r="W23" s="37">
        <f t="shared" si="3"/>
        <v>0.05</v>
      </c>
      <c r="X23" s="37">
        <f t="shared" si="3"/>
        <v>0.05</v>
      </c>
      <c r="Y23" s="37">
        <f t="shared" si="3"/>
        <v>0.05</v>
      </c>
      <c r="Z23" s="37">
        <f t="shared" si="3"/>
        <v>0.05</v>
      </c>
    </row>
    <row r="24" spans="1:26">
      <c r="A24" s="4"/>
      <c r="C24" s="2"/>
      <c r="D24" s="2"/>
      <c r="E24" s="2"/>
      <c r="F24" s="30"/>
      <c r="G24" s="37"/>
      <c r="H24" s="37"/>
      <c r="I24" s="37"/>
      <c r="J24" s="37"/>
      <c r="K24" s="37"/>
      <c r="L24" s="37"/>
      <c r="M24" s="37"/>
      <c r="N24" s="37"/>
      <c r="O24" s="37"/>
      <c r="P24" s="37"/>
      <c r="Q24" s="37"/>
      <c r="R24" s="37"/>
      <c r="S24" s="37"/>
      <c r="T24" s="37"/>
      <c r="U24" s="37"/>
      <c r="V24" s="37"/>
      <c r="W24" s="37"/>
      <c r="X24" s="37"/>
      <c r="Y24" s="37"/>
      <c r="Z24" s="37"/>
    </row>
    <row r="25" spans="1:26">
      <c r="A25" s="4"/>
      <c r="B25" s="19" t="s">
        <v>8</v>
      </c>
      <c r="C25" s="34"/>
      <c r="D25" s="34"/>
      <c r="E25" s="34"/>
      <c r="F25" s="29"/>
      <c r="G25" s="34"/>
      <c r="H25" s="34"/>
      <c r="I25" s="34"/>
      <c r="J25" s="34"/>
      <c r="K25" s="34"/>
      <c r="L25" s="34"/>
      <c r="M25" s="34"/>
      <c r="N25" s="34"/>
      <c r="O25" s="34"/>
      <c r="P25" s="34"/>
      <c r="Q25" s="34"/>
      <c r="R25" s="34"/>
      <c r="S25" s="34"/>
      <c r="T25" s="34"/>
      <c r="U25" s="34"/>
      <c r="V25" s="34"/>
      <c r="W25" s="34"/>
      <c r="X25" s="34"/>
      <c r="Y25" s="34"/>
      <c r="Z25" s="34"/>
    </row>
    <row r="26" spans="1:26">
      <c r="A26" s="4">
        <f>+A23-1</f>
        <v>-6</v>
      </c>
      <c r="B26" s="19" t="s">
        <v>9</v>
      </c>
      <c r="C26" s="142" t="s">
        <v>141</v>
      </c>
      <c r="D26" s="142"/>
      <c r="E26" s="2"/>
      <c r="F26" s="26">
        <f>+'Tax Depr 1'!E43</f>
        <v>41285588</v>
      </c>
      <c r="G26" s="26">
        <f>+'Tax Depr 1'!F43</f>
        <v>20362778</v>
      </c>
      <c r="H26" s="26">
        <f>+'Tax Depr 1'!G43</f>
        <v>17567120</v>
      </c>
      <c r="I26" s="26">
        <f>+'Tax Depr 1'!H43</f>
        <v>15047481</v>
      </c>
      <c r="J26" s="26">
        <f>+'Tax Depr 1'!I43</f>
        <v>12785808</v>
      </c>
      <c r="K26" s="26">
        <f>+'Tax Depr 1'!J43</f>
        <v>11043906</v>
      </c>
      <c r="L26" s="26">
        <f>+'Tax Depr 1'!K43</f>
        <v>9492496</v>
      </c>
      <c r="M26" s="26">
        <f>+'Tax Depr 1'!L43</f>
        <v>8052099</v>
      </c>
      <c r="N26" s="26">
        <f>+'Tax Depr 1'!M43</f>
        <v>7225317</v>
      </c>
      <c r="O26" s="26">
        <f>+'Tax Depr 1'!N43</f>
        <v>6030692</v>
      </c>
      <c r="P26" s="26">
        <f>+'Tax Depr 1'!O43</f>
        <v>0</v>
      </c>
      <c r="Q26" s="26">
        <f>+'Tax Depr 1'!P43</f>
        <v>0</v>
      </c>
      <c r="R26" s="26">
        <f>+'Tax Depr 1'!Q43</f>
        <v>0</v>
      </c>
      <c r="S26" s="26">
        <f>+'Tax Depr 1'!R43</f>
        <v>0</v>
      </c>
      <c r="T26" s="26">
        <f>+'Tax Depr 1'!S43</f>
        <v>0</v>
      </c>
      <c r="U26" s="26">
        <f>+'Tax Depr 1'!T43</f>
        <v>0</v>
      </c>
      <c r="V26" s="26">
        <f>+'Tax Depr 1'!U43</f>
        <v>0</v>
      </c>
      <c r="W26" s="26">
        <f>+'Tax Depr 1'!V43</f>
        <v>0</v>
      </c>
      <c r="X26" s="26">
        <f>+'Tax Depr 1'!W43</f>
        <v>0</v>
      </c>
      <c r="Y26" s="26">
        <f>+'Tax Depr 1'!X43</f>
        <v>0</v>
      </c>
      <c r="Z26" s="26">
        <f>+'Tax Depr 1'!Y43</f>
        <v>-3</v>
      </c>
    </row>
    <row r="27" spans="1:26">
      <c r="A27" s="4">
        <f>+A26-1</f>
        <v>-7</v>
      </c>
      <c r="B27" s="5" t="s">
        <v>10</v>
      </c>
      <c r="C27" s="142" t="s">
        <v>122</v>
      </c>
      <c r="D27" s="142"/>
      <c r="E27" s="2"/>
      <c r="F27" s="35">
        <f>+F26</f>
        <v>41285588</v>
      </c>
      <c r="G27" s="35">
        <f t="shared" ref="G27" si="4">+F27+G26</f>
        <v>61648366</v>
      </c>
      <c r="H27" s="35">
        <f>+G27+H26</f>
        <v>79215486</v>
      </c>
      <c r="I27" s="35">
        <f t="shared" ref="I27:Z27" si="5">+H27+I26</f>
        <v>94262967</v>
      </c>
      <c r="J27" s="35">
        <f t="shared" si="5"/>
        <v>107048775</v>
      </c>
      <c r="K27" s="35">
        <f t="shared" si="5"/>
        <v>118092681</v>
      </c>
      <c r="L27" s="35">
        <f t="shared" si="5"/>
        <v>127585177</v>
      </c>
      <c r="M27" s="35">
        <f t="shared" si="5"/>
        <v>135637276</v>
      </c>
      <c r="N27" s="35">
        <f t="shared" si="5"/>
        <v>142862593</v>
      </c>
      <c r="O27" s="35">
        <f t="shared" si="5"/>
        <v>148893285</v>
      </c>
      <c r="P27" s="35">
        <f t="shared" si="5"/>
        <v>148893285</v>
      </c>
      <c r="Q27" s="35">
        <f t="shared" si="5"/>
        <v>148893285</v>
      </c>
      <c r="R27" s="35">
        <f t="shared" si="5"/>
        <v>148893285</v>
      </c>
      <c r="S27" s="35">
        <f t="shared" si="5"/>
        <v>148893285</v>
      </c>
      <c r="T27" s="35">
        <f t="shared" si="5"/>
        <v>148893285</v>
      </c>
      <c r="U27" s="35">
        <f t="shared" si="5"/>
        <v>148893285</v>
      </c>
      <c r="V27" s="35">
        <f t="shared" si="5"/>
        <v>148893285</v>
      </c>
      <c r="W27" s="35">
        <f t="shared" si="5"/>
        <v>148893285</v>
      </c>
      <c r="X27" s="35">
        <f t="shared" si="5"/>
        <v>148893285</v>
      </c>
      <c r="Y27" s="35">
        <f t="shared" si="5"/>
        <v>148893285</v>
      </c>
      <c r="Z27" s="35">
        <f t="shared" si="5"/>
        <v>148893282</v>
      </c>
    </row>
    <row r="28" spans="1:26">
      <c r="A28" s="4"/>
    </row>
    <row r="29" spans="1:26">
      <c r="A29" s="4">
        <f>+A27-1</f>
        <v>-8</v>
      </c>
      <c r="B29" s="19" t="s">
        <v>12</v>
      </c>
      <c r="C29" s="142" t="s">
        <v>142</v>
      </c>
      <c r="D29" s="142"/>
      <c r="E29" s="2"/>
      <c r="F29" s="26">
        <f>'Tax Depr 1'!E67</f>
        <v>41285588</v>
      </c>
      <c r="G29" s="26">
        <f>'Tax Depr 1'!F67</f>
        <v>20362778</v>
      </c>
      <c r="H29" s="26">
        <f>'Tax Depr 1'!G67</f>
        <v>17567120</v>
      </c>
      <c r="I29" s="26">
        <f>'Tax Depr 1'!H67</f>
        <v>15047481</v>
      </c>
      <c r="J29" s="26">
        <f>'Tax Depr 1'!I67</f>
        <v>12785808</v>
      </c>
      <c r="K29" s="26">
        <f>'Tax Depr 1'!J67</f>
        <v>11043906</v>
      </c>
      <c r="L29" s="26">
        <f>'Tax Depr 1'!K67</f>
        <v>9492496</v>
      </c>
      <c r="M29" s="26">
        <f>'Tax Depr 1'!L67</f>
        <v>8052099</v>
      </c>
      <c r="N29" s="26">
        <f>'Tax Depr 1'!M67</f>
        <v>7225317</v>
      </c>
      <c r="O29" s="26">
        <f>'Tax Depr 1'!N67</f>
        <v>6030692</v>
      </c>
      <c r="P29" s="26">
        <f>'Tax Depr 1'!O67</f>
        <v>6032044</v>
      </c>
      <c r="Q29" s="26">
        <f>'Tax Depr 1'!P67</f>
        <v>6030692</v>
      </c>
      <c r="R29" s="26">
        <f>'Tax Depr 1'!Q67</f>
        <v>6032044</v>
      </c>
      <c r="S29" s="26">
        <f>'Tax Depr 1'!R67</f>
        <v>6030692</v>
      </c>
      <c r="T29" s="26">
        <f>'Tax Depr 1'!S67</f>
        <v>6032044</v>
      </c>
      <c r="U29" s="26">
        <f>'Tax Depr 1'!T67</f>
        <v>6030692</v>
      </c>
      <c r="V29" s="26">
        <f>'Tax Depr 1'!U67</f>
        <v>6032044</v>
      </c>
      <c r="W29" s="26">
        <f>'Tax Depr 1'!V67</f>
        <v>6030692</v>
      </c>
      <c r="X29" s="26">
        <f>'Tax Depr 1'!W67</f>
        <v>6032044</v>
      </c>
      <c r="Y29" s="26">
        <f>'Tax Depr 1'!X67</f>
        <v>6030692</v>
      </c>
      <c r="Z29" s="26">
        <f>'Tax Depr 1'!Y67</f>
        <v>3016019</v>
      </c>
    </row>
    <row r="30" spans="1:26">
      <c r="A30" s="4">
        <f>+A29-1</f>
        <v>-9</v>
      </c>
      <c r="B30" s="5" t="s">
        <v>13</v>
      </c>
      <c r="C30" s="142" t="s">
        <v>11</v>
      </c>
      <c r="D30" s="142"/>
      <c r="E30" s="2"/>
      <c r="F30" s="35">
        <f>+F29</f>
        <v>41285588</v>
      </c>
      <c r="G30" s="35">
        <f t="shared" ref="G30" si="6">+F30+G29</f>
        <v>61648366</v>
      </c>
      <c r="H30" s="35">
        <f>+G30+H29</f>
        <v>79215486</v>
      </c>
      <c r="I30" s="35">
        <f t="shared" ref="I30:Z30" si="7">+H30+I29</f>
        <v>94262967</v>
      </c>
      <c r="J30" s="35">
        <f t="shared" si="7"/>
        <v>107048775</v>
      </c>
      <c r="K30" s="35">
        <f t="shared" si="7"/>
        <v>118092681</v>
      </c>
      <c r="L30" s="35">
        <f t="shared" si="7"/>
        <v>127585177</v>
      </c>
      <c r="M30" s="35">
        <f t="shared" si="7"/>
        <v>135637276</v>
      </c>
      <c r="N30" s="35">
        <f t="shared" si="7"/>
        <v>142862593</v>
      </c>
      <c r="O30" s="35">
        <f t="shared" si="7"/>
        <v>148893285</v>
      </c>
      <c r="P30" s="35">
        <f t="shared" si="7"/>
        <v>154925329</v>
      </c>
      <c r="Q30" s="35">
        <f t="shared" si="7"/>
        <v>160956021</v>
      </c>
      <c r="R30" s="35">
        <f t="shared" si="7"/>
        <v>166988065</v>
      </c>
      <c r="S30" s="35">
        <f t="shared" si="7"/>
        <v>173018757</v>
      </c>
      <c r="T30" s="35">
        <f t="shared" si="7"/>
        <v>179050801</v>
      </c>
      <c r="U30" s="35">
        <f t="shared" si="7"/>
        <v>185081493</v>
      </c>
      <c r="V30" s="35">
        <f t="shared" si="7"/>
        <v>191113537</v>
      </c>
      <c r="W30" s="35">
        <f t="shared" si="7"/>
        <v>197144229</v>
      </c>
      <c r="X30" s="35">
        <f t="shared" si="7"/>
        <v>203176273</v>
      </c>
      <c r="Y30" s="35">
        <f t="shared" si="7"/>
        <v>209206965</v>
      </c>
      <c r="Z30" s="35">
        <f t="shared" si="7"/>
        <v>212222984</v>
      </c>
    </row>
    <row r="31" spans="1:26" ht="13.9" customHeight="1">
      <c r="A31" s="4"/>
      <c r="B31" s="5"/>
      <c r="C31" s="2"/>
      <c r="D31" s="2"/>
      <c r="E31" s="2"/>
      <c r="F31" s="35"/>
      <c r="G31" s="35"/>
      <c r="H31" s="35"/>
      <c r="I31" s="35"/>
      <c r="J31" s="35"/>
      <c r="K31" s="35"/>
      <c r="L31" s="35"/>
      <c r="M31" s="35"/>
      <c r="N31" s="35"/>
      <c r="O31" s="35"/>
      <c r="P31" s="35"/>
      <c r="Q31" s="35"/>
      <c r="R31" s="35"/>
      <c r="S31" s="35"/>
      <c r="T31" s="35"/>
      <c r="U31" s="35"/>
      <c r="V31" s="35"/>
      <c r="W31" s="35"/>
      <c r="X31" s="35"/>
      <c r="Y31" s="35"/>
      <c r="Z31" s="35"/>
    </row>
    <row r="32" spans="1:26" ht="30" customHeight="1">
      <c r="A32" s="4">
        <f>+A30-1</f>
        <v>-10</v>
      </c>
      <c r="B32" s="5" t="s">
        <v>14</v>
      </c>
      <c r="C32" s="143" t="s">
        <v>143</v>
      </c>
      <c r="D32" s="143"/>
      <c r="E32" s="18"/>
      <c r="F32" s="35">
        <f>ROUND(F18*F23*0.5,0)</f>
        <v>7514725</v>
      </c>
      <c r="G32" s="35">
        <f>ROUND(G17*G23*0.5,0)+(F18*G23)</f>
        <v>14566525</v>
      </c>
      <c r="H32" s="35">
        <f t="shared" ref="H32:O32" si="8">ROUND(H17*H23*0.5,0)+(G18*H23)</f>
        <v>13629275</v>
      </c>
      <c r="I32" s="35">
        <f t="shared" si="8"/>
        <v>12667600</v>
      </c>
      <c r="J32" s="35">
        <f t="shared" si="8"/>
        <v>11685175</v>
      </c>
      <c r="K32" s="35">
        <f t="shared" si="8"/>
        <v>10819225</v>
      </c>
      <c r="L32" s="35">
        <f t="shared" si="8"/>
        <v>10079175</v>
      </c>
      <c r="M32" s="35">
        <f t="shared" si="8"/>
        <v>9306625</v>
      </c>
      <c r="N32" s="35">
        <f t="shared" si="8"/>
        <v>8499875</v>
      </c>
      <c r="O32" s="35">
        <f t="shared" si="8"/>
        <v>7427925</v>
      </c>
      <c r="P32" s="35">
        <f t="shared" ref="P32:Z32" si="9">ROUND(P18*P23,0)</f>
        <v>6759350</v>
      </c>
      <c r="Q32" s="35">
        <f t="shared" si="9"/>
        <v>6759350</v>
      </c>
      <c r="R32" s="35">
        <f t="shared" si="9"/>
        <v>6759350</v>
      </c>
      <c r="S32" s="35">
        <f t="shared" si="9"/>
        <v>6759350</v>
      </c>
      <c r="T32" s="35">
        <f t="shared" si="9"/>
        <v>6759350</v>
      </c>
      <c r="U32" s="35">
        <f t="shared" si="9"/>
        <v>6759350</v>
      </c>
      <c r="V32" s="35">
        <f t="shared" si="9"/>
        <v>6759350</v>
      </c>
      <c r="W32" s="35">
        <f t="shared" si="9"/>
        <v>6759350</v>
      </c>
      <c r="X32" s="35">
        <f t="shared" si="9"/>
        <v>6759350</v>
      </c>
      <c r="Y32" s="35">
        <f t="shared" si="9"/>
        <v>6759350</v>
      </c>
      <c r="Z32" s="35">
        <f t="shared" si="9"/>
        <v>6759350</v>
      </c>
    </row>
    <row r="33" spans="1:26">
      <c r="A33" s="4">
        <f>+A32-1</f>
        <v>-11</v>
      </c>
      <c r="B33" s="5" t="s">
        <v>15</v>
      </c>
      <c r="C33" s="142" t="s">
        <v>144</v>
      </c>
      <c r="D33" s="142"/>
      <c r="E33" s="2"/>
      <c r="F33" s="35">
        <f>F32</f>
        <v>7514725</v>
      </c>
      <c r="G33" s="35">
        <f t="shared" ref="G33" si="10">+F33+G32</f>
        <v>22081250</v>
      </c>
      <c r="H33" s="35">
        <f>+G33+H32</f>
        <v>35710525</v>
      </c>
      <c r="I33" s="35">
        <f t="shared" ref="I33:Z33" si="11">+H33+I32</f>
        <v>48378125</v>
      </c>
      <c r="J33" s="35">
        <f t="shared" si="11"/>
        <v>60063300</v>
      </c>
      <c r="K33" s="35">
        <f t="shared" si="11"/>
        <v>70882525</v>
      </c>
      <c r="L33" s="35">
        <f t="shared" si="11"/>
        <v>80961700</v>
      </c>
      <c r="M33" s="35">
        <f t="shared" si="11"/>
        <v>90268325</v>
      </c>
      <c r="N33" s="35">
        <f t="shared" si="11"/>
        <v>98768200</v>
      </c>
      <c r="O33" s="35">
        <f t="shared" si="11"/>
        <v>106196125</v>
      </c>
      <c r="P33" s="35">
        <f t="shared" si="11"/>
        <v>112955475</v>
      </c>
      <c r="Q33" s="35">
        <f t="shared" si="11"/>
        <v>119714825</v>
      </c>
      <c r="R33" s="35">
        <f t="shared" si="11"/>
        <v>126474175</v>
      </c>
      <c r="S33" s="35">
        <f t="shared" si="11"/>
        <v>133233525</v>
      </c>
      <c r="T33" s="35">
        <f t="shared" si="11"/>
        <v>139992875</v>
      </c>
      <c r="U33" s="35">
        <f t="shared" si="11"/>
        <v>146752225</v>
      </c>
      <c r="V33" s="35">
        <f t="shared" si="11"/>
        <v>153511575</v>
      </c>
      <c r="W33" s="35">
        <f t="shared" si="11"/>
        <v>160270925</v>
      </c>
      <c r="X33" s="35">
        <f t="shared" si="11"/>
        <v>167030275</v>
      </c>
      <c r="Y33" s="35">
        <f t="shared" si="11"/>
        <v>173789625</v>
      </c>
      <c r="Z33" s="35">
        <f t="shared" si="11"/>
        <v>180548975</v>
      </c>
    </row>
    <row r="34" spans="1:26">
      <c r="A34" s="4"/>
      <c r="C34" s="2"/>
      <c r="D34" s="2"/>
      <c r="E34" s="2"/>
      <c r="F34" s="35"/>
      <c r="G34" s="35"/>
      <c r="H34" s="35"/>
      <c r="I34" s="35"/>
      <c r="J34" s="35"/>
      <c r="K34" s="35"/>
      <c r="L34" s="35"/>
      <c r="M34" s="35"/>
      <c r="N34" s="35"/>
      <c r="O34" s="35"/>
      <c r="P34" s="35"/>
      <c r="Q34" s="35"/>
      <c r="R34" s="35"/>
      <c r="S34" s="35"/>
      <c r="T34" s="35"/>
      <c r="U34" s="35"/>
      <c r="V34" s="35"/>
      <c r="W34" s="35"/>
      <c r="X34" s="35"/>
      <c r="Y34" s="35"/>
      <c r="Z34" s="35"/>
    </row>
    <row r="35" spans="1:26">
      <c r="A35" s="4">
        <f>+A33-1</f>
        <v>-12</v>
      </c>
      <c r="B35" s="5" t="s">
        <v>16</v>
      </c>
      <c r="C35" s="142" t="s">
        <v>145</v>
      </c>
      <c r="D35" s="142"/>
      <c r="F35" s="35">
        <f>+F30-F33</f>
        <v>33770863</v>
      </c>
      <c r="G35" s="35">
        <f t="shared" ref="G35:H35" si="12">+G30-G33</f>
        <v>39567116</v>
      </c>
      <c r="H35" s="35">
        <f t="shared" si="12"/>
        <v>43504961</v>
      </c>
      <c r="I35" s="35">
        <f t="shared" ref="I35:Z35" si="13">+I30-I33</f>
        <v>45884842</v>
      </c>
      <c r="J35" s="35">
        <f t="shared" si="13"/>
        <v>46985475</v>
      </c>
      <c r="K35" s="35">
        <f t="shared" si="13"/>
        <v>47210156</v>
      </c>
      <c r="L35" s="35">
        <f t="shared" si="13"/>
        <v>46623477</v>
      </c>
      <c r="M35" s="35">
        <f t="shared" si="13"/>
        <v>45368951</v>
      </c>
      <c r="N35" s="35">
        <f t="shared" si="13"/>
        <v>44094393</v>
      </c>
      <c r="O35" s="35">
        <f t="shared" si="13"/>
        <v>42697160</v>
      </c>
      <c r="P35" s="35">
        <f t="shared" si="13"/>
        <v>41969854</v>
      </c>
      <c r="Q35" s="35">
        <f t="shared" si="13"/>
        <v>41241196</v>
      </c>
      <c r="R35" s="35">
        <f t="shared" si="13"/>
        <v>40513890</v>
      </c>
      <c r="S35" s="35">
        <f t="shared" si="13"/>
        <v>39785232</v>
      </c>
      <c r="T35" s="35">
        <f t="shared" si="13"/>
        <v>39057926</v>
      </c>
      <c r="U35" s="35">
        <f t="shared" si="13"/>
        <v>38329268</v>
      </c>
      <c r="V35" s="35">
        <f t="shared" si="13"/>
        <v>37601962</v>
      </c>
      <c r="W35" s="35">
        <f t="shared" si="13"/>
        <v>36873304</v>
      </c>
      <c r="X35" s="35">
        <f t="shared" si="13"/>
        <v>36145998</v>
      </c>
      <c r="Y35" s="35">
        <f t="shared" si="13"/>
        <v>35417340</v>
      </c>
      <c r="Z35" s="35">
        <f t="shared" si="13"/>
        <v>31674009</v>
      </c>
    </row>
    <row r="36" spans="1:26">
      <c r="A36" s="4">
        <f>+A35-1</f>
        <v>-13</v>
      </c>
      <c r="B36" s="5" t="s">
        <v>17</v>
      </c>
      <c r="C36" s="2"/>
      <c r="D36" s="2"/>
      <c r="E36" s="2"/>
      <c r="F36" s="38">
        <v>0.08</v>
      </c>
      <c r="G36" s="38">
        <v>0.08</v>
      </c>
      <c r="H36" s="38">
        <f>+G36</f>
        <v>0.08</v>
      </c>
      <c r="I36" s="38">
        <f t="shared" ref="I36:Z36" si="14">+H36</f>
        <v>0.08</v>
      </c>
      <c r="J36" s="38">
        <f t="shared" si="14"/>
        <v>0.08</v>
      </c>
      <c r="K36" s="38">
        <f t="shared" si="14"/>
        <v>0.08</v>
      </c>
      <c r="L36" s="38">
        <f t="shared" si="14"/>
        <v>0.08</v>
      </c>
      <c r="M36" s="38">
        <f t="shared" si="14"/>
        <v>0.08</v>
      </c>
      <c r="N36" s="38">
        <f t="shared" si="14"/>
        <v>0.08</v>
      </c>
      <c r="O36" s="38">
        <f t="shared" si="14"/>
        <v>0.08</v>
      </c>
      <c r="P36" s="38">
        <f t="shared" si="14"/>
        <v>0.08</v>
      </c>
      <c r="Q36" s="38">
        <f t="shared" si="14"/>
        <v>0.08</v>
      </c>
      <c r="R36" s="38">
        <f t="shared" si="14"/>
        <v>0.08</v>
      </c>
      <c r="S36" s="38">
        <f t="shared" si="14"/>
        <v>0.08</v>
      </c>
      <c r="T36" s="38">
        <f t="shared" si="14"/>
        <v>0.08</v>
      </c>
      <c r="U36" s="38">
        <f t="shared" si="14"/>
        <v>0.08</v>
      </c>
      <c r="V36" s="38">
        <f t="shared" si="14"/>
        <v>0.08</v>
      </c>
      <c r="W36" s="38">
        <f t="shared" si="14"/>
        <v>0.08</v>
      </c>
      <c r="X36" s="38">
        <f t="shared" si="14"/>
        <v>0.08</v>
      </c>
      <c r="Y36" s="38">
        <f t="shared" si="14"/>
        <v>0.08</v>
      </c>
      <c r="Z36" s="38">
        <f t="shared" si="14"/>
        <v>0.08</v>
      </c>
    </row>
    <row r="37" spans="1:26" ht="13.9" customHeight="1">
      <c r="A37" s="4">
        <f>+A36-1</f>
        <v>-14</v>
      </c>
      <c r="B37" s="5" t="s">
        <v>18</v>
      </c>
      <c r="C37" s="142" t="s">
        <v>118</v>
      </c>
      <c r="D37" s="142"/>
      <c r="E37" s="2"/>
      <c r="F37" s="26">
        <f>ROUND(+F35*F36,0)</f>
        <v>2701669</v>
      </c>
      <c r="G37" s="26">
        <f t="shared" ref="G37:H37" si="15">ROUND(+G35*G36,0)</f>
        <v>3165369</v>
      </c>
      <c r="H37" s="26">
        <f t="shared" si="15"/>
        <v>3480397</v>
      </c>
      <c r="I37" s="26">
        <f t="shared" ref="I37:Z37" si="16">ROUND(+I35*I36,0)</f>
        <v>3670787</v>
      </c>
      <c r="J37" s="26">
        <f t="shared" si="16"/>
        <v>3758838</v>
      </c>
      <c r="K37" s="26">
        <f t="shared" si="16"/>
        <v>3776812</v>
      </c>
      <c r="L37" s="26">
        <f t="shared" si="16"/>
        <v>3729878</v>
      </c>
      <c r="M37" s="26">
        <f t="shared" si="16"/>
        <v>3629516</v>
      </c>
      <c r="N37" s="26">
        <f t="shared" si="16"/>
        <v>3527551</v>
      </c>
      <c r="O37" s="26">
        <f t="shared" si="16"/>
        <v>3415773</v>
      </c>
      <c r="P37" s="26">
        <f t="shared" si="16"/>
        <v>3357588</v>
      </c>
      <c r="Q37" s="26">
        <f t="shared" si="16"/>
        <v>3299296</v>
      </c>
      <c r="R37" s="26">
        <f t="shared" si="16"/>
        <v>3241111</v>
      </c>
      <c r="S37" s="26">
        <f t="shared" si="16"/>
        <v>3182819</v>
      </c>
      <c r="T37" s="26">
        <f t="shared" si="16"/>
        <v>3124634</v>
      </c>
      <c r="U37" s="26">
        <f t="shared" si="16"/>
        <v>3066341</v>
      </c>
      <c r="V37" s="26">
        <f t="shared" si="16"/>
        <v>3008157</v>
      </c>
      <c r="W37" s="26">
        <f t="shared" si="16"/>
        <v>2949864</v>
      </c>
      <c r="X37" s="26">
        <f t="shared" si="16"/>
        <v>2891680</v>
      </c>
      <c r="Y37" s="26">
        <f t="shared" si="16"/>
        <v>2833387</v>
      </c>
      <c r="Z37" s="26">
        <f t="shared" si="16"/>
        <v>2533921</v>
      </c>
    </row>
    <row r="38" spans="1:26" ht="39.65" customHeight="1">
      <c r="A38" s="4" t="s">
        <v>160</v>
      </c>
      <c r="B38" s="5" t="s">
        <v>66</v>
      </c>
      <c r="C38" s="143" t="s">
        <v>116</v>
      </c>
      <c r="D38" s="143"/>
      <c r="E38" s="31"/>
      <c r="F38" s="36">
        <v>0</v>
      </c>
      <c r="G38" s="36">
        <v>0</v>
      </c>
      <c r="H38" s="36">
        <v>0</v>
      </c>
      <c r="I38" s="36">
        <v>0</v>
      </c>
      <c r="J38" s="36">
        <v>0</v>
      </c>
      <c r="K38" s="36">
        <v>0</v>
      </c>
      <c r="L38" s="36">
        <v>0</v>
      </c>
      <c r="M38" s="36">
        <v>0</v>
      </c>
      <c r="N38" s="36">
        <v>0</v>
      </c>
      <c r="O38" s="36">
        <v>0</v>
      </c>
      <c r="P38" s="36">
        <v>0</v>
      </c>
      <c r="Q38" s="36">
        <v>0</v>
      </c>
      <c r="R38" s="36">
        <v>0</v>
      </c>
      <c r="S38" s="36">
        <v>0</v>
      </c>
      <c r="T38" s="36">
        <v>0</v>
      </c>
      <c r="U38" s="36">
        <v>0</v>
      </c>
      <c r="V38" s="36">
        <v>0</v>
      </c>
      <c r="W38" s="36">
        <v>0</v>
      </c>
      <c r="X38" s="36">
        <v>0</v>
      </c>
      <c r="Y38" s="36">
        <v>0</v>
      </c>
      <c r="Z38" s="36">
        <v>0</v>
      </c>
    </row>
    <row r="39" spans="1:26">
      <c r="A39" s="4" t="s">
        <v>161</v>
      </c>
      <c r="B39" s="5" t="s">
        <v>67</v>
      </c>
      <c r="C39" s="142" t="s">
        <v>146</v>
      </c>
      <c r="D39" s="142"/>
      <c r="E39" s="2"/>
      <c r="F39" s="26">
        <f>+F37+F38</f>
        <v>2701669</v>
      </c>
      <c r="G39" s="26">
        <f t="shared" ref="G39:H39" si="17">+G37+G38</f>
        <v>3165369</v>
      </c>
      <c r="H39" s="26">
        <f t="shared" si="17"/>
        <v>3480397</v>
      </c>
      <c r="I39" s="26">
        <f t="shared" ref="I39:Z39" si="18">+I37+I38</f>
        <v>3670787</v>
      </c>
      <c r="J39" s="26">
        <f t="shared" si="18"/>
        <v>3758838</v>
      </c>
      <c r="K39" s="26">
        <f t="shared" si="18"/>
        <v>3776812</v>
      </c>
      <c r="L39" s="26">
        <f t="shared" si="18"/>
        <v>3729878</v>
      </c>
      <c r="M39" s="26">
        <f t="shared" si="18"/>
        <v>3629516</v>
      </c>
      <c r="N39" s="26">
        <f t="shared" si="18"/>
        <v>3527551</v>
      </c>
      <c r="O39" s="26">
        <f t="shared" si="18"/>
        <v>3415773</v>
      </c>
      <c r="P39" s="26">
        <f t="shared" si="18"/>
        <v>3357588</v>
      </c>
      <c r="Q39" s="26">
        <f t="shared" si="18"/>
        <v>3299296</v>
      </c>
      <c r="R39" s="26">
        <f t="shared" si="18"/>
        <v>3241111</v>
      </c>
      <c r="S39" s="26">
        <f t="shared" si="18"/>
        <v>3182819</v>
      </c>
      <c r="T39" s="26">
        <f t="shared" si="18"/>
        <v>3124634</v>
      </c>
      <c r="U39" s="26">
        <f t="shared" si="18"/>
        <v>3066341</v>
      </c>
      <c r="V39" s="26">
        <f t="shared" si="18"/>
        <v>3008157</v>
      </c>
      <c r="W39" s="26">
        <f t="shared" si="18"/>
        <v>2949864</v>
      </c>
      <c r="X39" s="26">
        <f t="shared" si="18"/>
        <v>2891680</v>
      </c>
      <c r="Y39" s="26">
        <f t="shared" si="18"/>
        <v>2833387</v>
      </c>
      <c r="Z39" s="26">
        <f t="shared" si="18"/>
        <v>2533921</v>
      </c>
    </row>
    <row r="40" spans="1:26">
      <c r="A40" s="4"/>
      <c r="B40" s="5"/>
      <c r="C40" s="2"/>
      <c r="D40" s="2"/>
      <c r="E40" s="2"/>
      <c r="F40" s="26"/>
      <c r="G40" s="26"/>
      <c r="H40" s="26"/>
      <c r="I40" s="26"/>
      <c r="J40" s="26"/>
      <c r="K40" s="26"/>
      <c r="L40" s="26"/>
      <c r="M40" s="26"/>
      <c r="N40" s="26"/>
      <c r="O40" s="26"/>
      <c r="P40" s="26"/>
      <c r="Q40" s="26"/>
      <c r="R40" s="26"/>
      <c r="S40" s="26"/>
      <c r="T40" s="26"/>
      <c r="U40" s="26"/>
      <c r="V40" s="26"/>
      <c r="W40" s="26"/>
      <c r="X40" s="26"/>
      <c r="Y40" s="26"/>
      <c r="Z40" s="26"/>
    </row>
    <row r="41" spans="1:26">
      <c r="A41" s="4">
        <f>+A37-1</f>
        <v>-15</v>
      </c>
      <c r="B41" s="5" t="s">
        <v>19</v>
      </c>
      <c r="C41" s="142" t="s">
        <v>147</v>
      </c>
      <c r="D41" s="142"/>
      <c r="E41" s="2"/>
      <c r="F41" s="35">
        <f>+F27-F33</f>
        <v>33770863</v>
      </c>
      <c r="G41" s="35">
        <f t="shared" ref="G41:H41" si="19">+G27-G33</f>
        <v>39567116</v>
      </c>
      <c r="H41" s="35">
        <f t="shared" si="19"/>
        <v>43504961</v>
      </c>
      <c r="I41" s="35">
        <f t="shared" ref="I41:Z41" si="20">+I27-I33</f>
        <v>45884842</v>
      </c>
      <c r="J41" s="35">
        <f t="shared" si="20"/>
        <v>46985475</v>
      </c>
      <c r="K41" s="35">
        <f t="shared" si="20"/>
        <v>47210156</v>
      </c>
      <c r="L41" s="35">
        <f t="shared" si="20"/>
        <v>46623477</v>
      </c>
      <c r="M41" s="35">
        <f t="shared" si="20"/>
        <v>45368951</v>
      </c>
      <c r="N41" s="35">
        <f t="shared" si="20"/>
        <v>44094393</v>
      </c>
      <c r="O41" s="35">
        <f t="shared" si="20"/>
        <v>42697160</v>
      </c>
      <c r="P41" s="35">
        <f t="shared" si="20"/>
        <v>35937810</v>
      </c>
      <c r="Q41" s="35">
        <f t="shared" si="20"/>
        <v>29178460</v>
      </c>
      <c r="R41" s="35">
        <f t="shared" si="20"/>
        <v>22419110</v>
      </c>
      <c r="S41" s="35">
        <f t="shared" si="20"/>
        <v>15659760</v>
      </c>
      <c r="T41" s="35">
        <f t="shared" si="20"/>
        <v>8900410</v>
      </c>
      <c r="U41" s="35">
        <f t="shared" si="20"/>
        <v>2141060</v>
      </c>
      <c r="V41" s="35">
        <f t="shared" si="20"/>
        <v>-4618290</v>
      </c>
      <c r="W41" s="35">
        <f t="shared" si="20"/>
        <v>-11377640</v>
      </c>
      <c r="X41" s="35">
        <f t="shared" si="20"/>
        <v>-18136990</v>
      </c>
      <c r="Y41" s="35">
        <f t="shared" si="20"/>
        <v>-24896340</v>
      </c>
      <c r="Z41" s="35">
        <f t="shared" si="20"/>
        <v>-31655693</v>
      </c>
    </row>
    <row r="42" spans="1:26">
      <c r="A42" s="4">
        <f>+A41-1</f>
        <v>-16</v>
      </c>
      <c r="B42" s="5" t="s">
        <v>20</v>
      </c>
      <c r="C42" s="2"/>
      <c r="D42" s="2"/>
      <c r="E42" s="2"/>
      <c r="F42" s="38">
        <v>0.21</v>
      </c>
      <c r="G42" s="38">
        <f>+F42</f>
        <v>0.21</v>
      </c>
      <c r="H42" s="38">
        <f>+G42</f>
        <v>0.21</v>
      </c>
      <c r="I42" s="38">
        <f t="shared" ref="I42:Z42" si="21">+H42</f>
        <v>0.21</v>
      </c>
      <c r="J42" s="38">
        <f t="shared" si="21"/>
        <v>0.21</v>
      </c>
      <c r="K42" s="38">
        <f t="shared" si="21"/>
        <v>0.21</v>
      </c>
      <c r="L42" s="38">
        <f t="shared" si="21"/>
        <v>0.21</v>
      </c>
      <c r="M42" s="38">
        <f t="shared" si="21"/>
        <v>0.21</v>
      </c>
      <c r="N42" s="38">
        <f t="shared" si="21"/>
        <v>0.21</v>
      </c>
      <c r="O42" s="38">
        <f t="shared" si="21"/>
        <v>0.21</v>
      </c>
      <c r="P42" s="38">
        <f t="shared" si="21"/>
        <v>0.21</v>
      </c>
      <c r="Q42" s="38">
        <f t="shared" si="21"/>
        <v>0.21</v>
      </c>
      <c r="R42" s="38">
        <f t="shared" si="21"/>
        <v>0.21</v>
      </c>
      <c r="S42" s="38">
        <f t="shared" si="21"/>
        <v>0.21</v>
      </c>
      <c r="T42" s="38">
        <f t="shared" si="21"/>
        <v>0.21</v>
      </c>
      <c r="U42" s="38">
        <f t="shared" si="21"/>
        <v>0.21</v>
      </c>
      <c r="V42" s="38">
        <f t="shared" si="21"/>
        <v>0.21</v>
      </c>
      <c r="W42" s="38">
        <f t="shared" si="21"/>
        <v>0.21</v>
      </c>
      <c r="X42" s="38">
        <f t="shared" si="21"/>
        <v>0.21</v>
      </c>
      <c r="Y42" s="38">
        <f t="shared" si="21"/>
        <v>0.21</v>
      </c>
      <c r="Z42" s="38">
        <f t="shared" si="21"/>
        <v>0.21</v>
      </c>
    </row>
    <row r="43" spans="1:26" ht="13.9" customHeight="1">
      <c r="A43" s="4">
        <f>+A42-1</f>
        <v>-17</v>
      </c>
      <c r="B43" s="5" t="s">
        <v>21</v>
      </c>
      <c r="C43" s="142" t="s">
        <v>148</v>
      </c>
      <c r="D43" s="142"/>
      <c r="E43" s="2"/>
      <c r="F43" s="40">
        <f t="shared" ref="F43:H43" si="22">ROUND(+F41*F42,0)</f>
        <v>7091881</v>
      </c>
      <c r="G43" s="40">
        <f t="shared" si="22"/>
        <v>8309094</v>
      </c>
      <c r="H43" s="40">
        <f t="shared" si="22"/>
        <v>9136042</v>
      </c>
      <c r="I43" s="40">
        <f t="shared" ref="I43:Z43" si="23">ROUND(+I41*I42,0)</f>
        <v>9635817</v>
      </c>
      <c r="J43" s="40">
        <f t="shared" si="23"/>
        <v>9866950</v>
      </c>
      <c r="K43" s="40">
        <f t="shared" si="23"/>
        <v>9914133</v>
      </c>
      <c r="L43" s="40">
        <f t="shared" si="23"/>
        <v>9790930</v>
      </c>
      <c r="M43" s="40">
        <f t="shared" si="23"/>
        <v>9527480</v>
      </c>
      <c r="N43" s="40">
        <f t="shared" si="23"/>
        <v>9259823</v>
      </c>
      <c r="O43" s="40">
        <f t="shared" si="23"/>
        <v>8966404</v>
      </c>
      <c r="P43" s="40">
        <f t="shared" si="23"/>
        <v>7546940</v>
      </c>
      <c r="Q43" s="40">
        <f t="shared" si="23"/>
        <v>6127477</v>
      </c>
      <c r="R43" s="40">
        <f t="shared" si="23"/>
        <v>4708013</v>
      </c>
      <c r="S43" s="40">
        <f t="shared" si="23"/>
        <v>3288550</v>
      </c>
      <c r="T43" s="40">
        <f t="shared" si="23"/>
        <v>1869086</v>
      </c>
      <c r="U43" s="40">
        <f t="shared" si="23"/>
        <v>449623</v>
      </c>
      <c r="V43" s="40">
        <f t="shared" si="23"/>
        <v>-969841</v>
      </c>
      <c r="W43" s="40">
        <f t="shared" si="23"/>
        <v>-2389304</v>
      </c>
      <c r="X43" s="40">
        <f t="shared" si="23"/>
        <v>-3808768</v>
      </c>
      <c r="Y43" s="40">
        <f t="shared" si="23"/>
        <v>-5228231</v>
      </c>
      <c r="Z43" s="40">
        <f t="shared" si="23"/>
        <v>-6647696</v>
      </c>
    </row>
    <row r="44" spans="1:26" ht="45" customHeight="1">
      <c r="A44" s="4">
        <f>+A43-1</f>
        <v>-18</v>
      </c>
      <c r="B44" s="75" t="s">
        <v>63</v>
      </c>
      <c r="C44" s="143" t="s">
        <v>149</v>
      </c>
      <c r="D44" s="146"/>
      <c r="E44" s="71"/>
      <c r="F44" s="26">
        <f t="shared" ref="F44:H44" si="24">IF(F39&gt;0,-21%*F39,0)</f>
        <v>-567350.49</v>
      </c>
      <c r="G44" s="26">
        <f t="shared" si="24"/>
        <v>-664727.49</v>
      </c>
      <c r="H44" s="26">
        <f t="shared" si="24"/>
        <v>-730883.37</v>
      </c>
      <c r="I44" s="26">
        <f t="shared" ref="I44:Z44" si="25">IF(I39&gt;0,-21%*I39,0)</f>
        <v>-770865.27</v>
      </c>
      <c r="J44" s="26">
        <f t="shared" si="25"/>
        <v>-789355.98</v>
      </c>
      <c r="K44" s="26">
        <f t="shared" si="25"/>
        <v>-793130.52</v>
      </c>
      <c r="L44" s="26">
        <f t="shared" si="25"/>
        <v>-783274.38</v>
      </c>
      <c r="M44" s="26">
        <f t="shared" si="25"/>
        <v>-762198.36</v>
      </c>
      <c r="N44" s="26">
        <f t="shared" si="25"/>
        <v>-740785.71</v>
      </c>
      <c r="O44" s="26">
        <f t="shared" si="25"/>
        <v>-717312.33</v>
      </c>
      <c r="P44" s="26">
        <f t="shared" si="25"/>
        <v>-705093.48</v>
      </c>
      <c r="Q44" s="26">
        <f t="shared" si="25"/>
        <v>-692852.15999999992</v>
      </c>
      <c r="R44" s="26">
        <f t="shared" si="25"/>
        <v>-680633.30999999994</v>
      </c>
      <c r="S44" s="26">
        <f t="shared" si="25"/>
        <v>-668391.99</v>
      </c>
      <c r="T44" s="26">
        <f t="shared" si="25"/>
        <v>-656173.14</v>
      </c>
      <c r="U44" s="26">
        <f t="shared" si="25"/>
        <v>-643931.61</v>
      </c>
      <c r="V44" s="26">
        <f t="shared" si="25"/>
        <v>-631712.97</v>
      </c>
      <c r="W44" s="26">
        <f t="shared" si="25"/>
        <v>-619471.43999999994</v>
      </c>
      <c r="X44" s="26">
        <f t="shared" si="25"/>
        <v>-607252.79999999993</v>
      </c>
      <c r="Y44" s="26">
        <f t="shared" si="25"/>
        <v>-595011.27</v>
      </c>
      <c r="Z44" s="26">
        <f t="shared" si="25"/>
        <v>-532123.41</v>
      </c>
    </row>
    <row r="45" spans="1:26" ht="30" customHeight="1">
      <c r="A45" s="4">
        <f t="shared" ref="A45:A46" si="26">+A44-1</f>
        <v>-19</v>
      </c>
      <c r="B45" s="19" t="s">
        <v>54</v>
      </c>
      <c r="C45" s="143" t="s">
        <v>116</v>
      </c>
      <c r="D45" s="143"/>
      <c r="E45" s="31"/>
      <c r="F45" s="39">
        <v>0</v>
      </c>
      <c r="G45" s="36">
        <f>F45</f>
        <v>0</v>
      </c>
      <c r="H45" s="36">
        <f>G45</f>
        <v>0</v>
      </c>
      <c r="I45" s="36">
        <f t="shared" ref="I45:Z45" si="27">H45</f>
        <v>0</v>
      </c>
      <c r="J45" s="36">
        <f t="shared" si="27"/>
        <v>0</v>
      </c>
      <c r="K45" s="36">
        <f t="shared" si="27"/>
        <v>0</v>
      </c>
      <c r="L45" s="36">
        <f t="shared" si="27"/>
        <v>0</v>
      </c>
      <c r="M45" s="36">
        <f t="shared" si="27"/>
        <v>0</v>
      </c>
      <c r="N45" s="36">
        <f t="shared" si="27"/>
        <v>0</v>
      </c>
      <c r="O45" s="36">
        <f t="shared" si="27"/>
        <v>0</v>
      </c>
      <c r="P45" s="36">
        <f t="shared" si="27"/>
        <v>0</v>
      </c>
      <c r="Q45" s="36">
        <f t="shared" si="27"/>
        <v>0</v>
      </c>
      <c r="R45" s="36">
        <f t="shared" si="27"/>
        <v>0</v>
      </c>
      <c r="S45" s="36">
        <f t="shared" si="27"/>
        <v>0</v>
      </c>
      <c r="T45" s="36">
        <f t="shared" si="27"/>
        <v>0</v>
      </c>
      <c r="U45" s="36">
        <f t="shared" si="27"/>
        <v>0</v>
      </c>
      <c r="V45" s="36">
        <f t="shared" si="27"/>
        <v>0</v>
      </c>
      <c r="W45" s="36">
        <f t="shared" si="27"/>
        <v>0</v>
      </c>
      <c r="X45" s="36">
        <f t="shared" si="27"/>
        <v>0</v>
      </c>
      <c r="Y45" s="36">
        <f t="shared" si="27"/>
        <v>0</v>
      </c>
      <c r="Z45" s="36">
        <f t="shared" si="27"/>
        <v>0</v>
      </c>
    </row>
    <row r="46" spans="1:26">
      <c r="A46" s="4">
        <f t="shared" si="26"/>
        <v>-20</v>
      </c>
      <c r="B46" s="5" t="s">
        <v>64</v>
      </c>
      <c r="C46" s="142" t="s">
        <v>150</v>
      </c>
      <c r="D46" s="142"/>
      <c r="E46" s="2"/>
      <c r="F46" s="26">
        <f>SUM(F43:F45)</f>
        <v>6524530.5099999998</v>
      </c>
      <c r="G46" s="26">
        <f t="shared" ref="G46:H46" si="28">SUM(G43:G45)</f>
        <v>7644366.5099999998</v>
      </c>
      <c r="H46" s="26">
        <f t="shared" si="28"/>
        <v>8405158.6300000008</v>
      </c>
      <c r="I46" s="26">
        <f t="shared" ref="I46:Z46" si="29">SUM(I43:I45)</f>
        <v>8864951.7300000004</v>
      </c>
      <c r="J46" s="26">
        <f t="shared" si="29"/>
        <v>9077594.0199999996</v>
      </c>
      <c r="K46" s="26">
        <f t="shared" si="29"/>
        <v>9121002.4800000004</v>
      </c>
      <c r="L46" s="26">
        <f t="shared" si="29"/>
        <v>9007655.6199999992</v>
      </c>
      <c r="M46" s="26">
        <f t="shared" si="29"/>
        <v>8765281.6400000006</v>
      </c>
      <c r="N46" s="26">
        <f t="shared" si="29"/>
        <v>8519037.2899999991</v>
      </c>
      <c r="O46" s="26">
        <f t="shared" si="29"/>
        <v>8249091.6699999999</v>
      </c>
      <c r="P46" s="26">
        <f t="shared" si="29"/>
        <v>6841846.5199999996</v>
      </c>
      <c r="Q46" s="26">
        <f t="shared" si="29"/>
        <v>5434624.8399999999</v>
      </c>
      <c r="R46" s="26">
        <f t="shared" si="29"/>
        <v>4027379.69</v>
      </c>
      <c r="S46" s="26">
        <f t="shared" si="29"/>
        <v>2620158.0099999998</v>
      </c>
      <c r="T46" s="26">
        <f t="shared" si="29"/>
        <v>1212912.8599999999</v>
      </c>
      <c r="U46" s="26">
        <f t="shared" si="29"/>
        <v>-194308.61</v>
      </c>
      <c r="V46" s="26">
        <f t="shared" si="29"/>
        <v>-1601553.97</v>
      </c>
      <c r="W46" s="26">
        <f t="shared" si="29"/>
        <v>-3008775.44</v>
      </c>
      <c r="X46" s="26">
        <f t="shared" si="29"/>
        <v>-4416020.8</v>
      </c>
      <c r="Y46" s="26">
        <f t="shared" si="29"/>
        <v>-5823242.2699999996</v>
      </c>
      <c r="Z46" s="26">
        <f t="shared" si="29"/>
        <v>-7179819.4100000001</v>
      </c>
    </row>
    <row r="47" spans="1:26">
      <c r="A47" s="4"/>
      <c r="B47" s="5"/>
      <c r="C47" s="2"/>
      <c r="D47" s="2"/>
      <c r="E47" s="2"/>
      <c r="F47" s="26"/>
      <c r="G47" s="26"/>
      <c r="H47" s="26"/>
      <c r="I47" s="26"/>
      <c r="J47" s="26"/>
      <c r="K47" s="26"/>
      <c r="L47" s="26"/>
      <c r="M47" s="26"/>
      <c r="N47" s="26"/>
      <c r="O47" s="26"/>
      <c r="P47" s="26"/>
      <c r="Q47" s="26"/>
      <c r="R47" s="26"/>
      <c r="S47" s="26"/>
      <c r="T47" s="26"/>
      <c r="U47" s="26"/>
      <c r="V47" s="26"/>
      <c r="W47" s="26"/>
      <c r="X47" s="26"/>
      <c r="Y47" s="26"/>
      <c r="Z47" s="26"/>
    </row>
    <row r="48" spans="1:26" ht="14.5" thickBot="1">
      <c r="A48" s="4">
        <f>+A46-1</f>
        <v>-21</v>
      </c>
      <c r="B48" s="19" t="s">
        <v>22</v>
      </c>
      <c r="C48" s="2" t="s">
        <v>151</v>
      </c>
      <c r="D48" s="2"/>
      <c r="E48" s="2"/>
      <c r="F48" s="41">
        <f>+F46+F39</f>
        <v>9226199.5099999998</v>
      </c>
      <c r="G48" s="41">
        <f t="shared" ref="G48:H48" si="30">+G46+G39</f>
        <v>10809735.51</v>
      </c>
      <c r="H48" s="41">
        <f t="shared" si="30"/>
        <v>11885555.630000001</v>
      </c>
      <c r="I48" s="41">
        <f t="shared" ref="I48:Z48" si="31">+I46+I39</f>
        <v>12535738.73</v>
      </c>
      <c r="J48" s="41">
        <f t="shared" si="31"/>
        <v>12836432.02</v>
      </c>
      <c r="K48" s="41">
        <f t="shared" si="31"/>
        <v>12897814.48</v>
      </c>
      <c r="L48" s="41">
        <f t="shared" si="31"/>
        <v>12737533.619999999</v>
      </c>
      <c r="M48" s="41">
        <f t="shared" si="31"/>
        <v>12394797.640000001</v>
      </c>
      <c r="N48" s="41">
        <f t="shared" si="31"/>
        <v>12046588.289999999</v>
      </c>
      <c r="O48" s="41">
        <f t="shared" si="31"/>
        <v>11664864.67</v>
      </c>
      <c r="P48" s="41">
        <f t="shared" si="31"/>
        <v>10199434.52</v>
      </c>
      <c r="Q48" s="41">
        <f t="shared" si="31"/>
        <v>8733920.8399999999</v>
      </c>
      <c r="R48" s="41">
        <f t="shared" si="31"/>
        <v>7268490.6899999995</v>
      </c>
      <c r="S48" s="41">
        <f t="shared" si="31"/>
        <v>5802977.0099999998</v>
      </c>
      <c r="T48" s="41">
        <f t="shared" si="31"/>
        <v>4337546.8599999994</v>
      </c>
      <c r="U48" s="41">
        <f t="shared" si="31"/>
        <v>2872032.39</v>
      </c>
      <c r="V48" s="41">
        <f t="shared" si="31"/>
        <v>1406603.03</v>
      </c>
      <c r="W48" s="41">
        <f t="shared" si="31"/>
        <v>-58911.439999999944</v>
      </c>
      <c r="X48" s="41">
        <f t="shared" si="31"/>
        <v>-1524340.7999999998</v>
      </c>
      <c r="Y48" s="41">
        <f t="shared" si="31"/>
        <v>-2989855.2699999996</v>
      </c>
      <c r="Z48" s="41">
        <f t="shared" si="31"/>
        <v>-4645898.41</v>
      </c>
    </row>
    <row r="49" spans="1:26" ht="14.5" thickTop="1">
      <c r="A49" s="4"/>
      <c r="C49" s="2"/>
      <c r="D49" s="2"/>
      <c r="E49" s="2"/>
      <c r="F49" s="34"/>
      <c r="G49" s="34"/>
      <c r="H49" s="34"/>
      <c r="I49" s="34"/>
      <c r="J49" s="34"/>
      <c r="K49" s="34"/>
      <c r="L49" s="34"/>
      <c r="M49" s="34"/>
      <c r="N49" s="34"/>
      <c r="O49" s="34"/>
      <c r="P49" s="34"/>
      <c r="Q49" s="34"/>
      <c r="R49" s="34"/>
      <c r="S49" s="34"/>
      <c r="T49" s="34"/>
      <c r="U49" s="34"/>
      <c r="V49" s="34"/>
      <c r="W49" s="34"/>
      <c r="X49" s="34"/>
      <c r="Y49" s="34"/>
      <c r="Z49" s="34"/>
    </row>
    <row r="50" spans="1:26">
      <c r="A50" s="4"/>
      <c r="B50" s="7" t="s">
        <v>23</v>
      </c>
      <c r="C50" s="8"/>
      <c r="D50" s="8"/>
      <c r="E50" s="8"/>
    </row>
    <row r="51" spans="1:26">
      <c r="A51" s="4">
        <f>+A48-1</f>
        <v>-22</v>
      </c>
      <c r="B51" s="19" t="s">
        <v>121</v>
      </c>
      <c r="C51" s="142" t="s">
        <v>39</v>
      </c>
      <c r="D51" s="142"/>
      <c r="E51" s="64"/>
      <c r="F51" s="35">
        <f t="shared" ref="F51:Z51" si="32">+F18</f>
        <v>300589000</v>
      </c>
      <c r="G51" s="35">
        <f t="shared" si="32"/>
        <v>282072000</v>
      </c>
      <c r="H51" s="35">
        <f t="shared" si="32"/>
        <v>263099000</v>
      </c>
      <c r="I51" s="35">
        <f t="shared" si="32"/>
        <v>243605000</v>
      </c>
      <c r="J51" s="35">
        <f t="shared" si="32"/>
        <v>223802000</v>
      </c>
      <c r="K51" s="35">
        <f t="shared" si="32"/>
        <v>208967000</v>
      </c>
      <c r="L51" s="35">
        <f t="shared" si="32"/>
        <v>194200000</v>
      </c>
      <c r="M51" s="35">
        <f t="shared" si="32"/>
        <v>178065000</v>
      </c>
      <c r="N51" s="35">
        <f t="shared" si="32"/>
        <v>161930000</v>
      </c>
      <c r="O51" s="35">
        <f t="shared" si="32"/>
        <v>135187000</v>
      </c>
      <c r="P51" s="35">
        <f t="shared" si="32"/>
        <v>135187000</v>
      </c>
      <c r="Q51" s="35">
        <f t="shared" si="32"/>
        <v>135187000</v>
      </c>
      <c r="R51" s="35">
        <f t="shared" si="32"/>
        <v>135187000</v>
      </c>
      <c r="S51" s="35">
        <f t="shared" si="32"/>
        <v>135187000</v>
      </c>
      <c r="T51" s="35">
        <f t="shared" si="32"/>
        <v>135187000</v>
      </c>
      <c r="U51" s="35">
        <f t="shared" si="32"/>
        <v>135187000</v>
      </c>
      <c r="V51" s="35">
        <f t="shared" si="32"/>
        <v>135187000</v>
      </c>
      <c r="W51" s="35">
        <f t="shared" si="32"/>
        <v>135187000</v>
      </c>
      <c r="X51" s="35">
        <f t="shared" si="32"/>
        <v>135187000</v>
      </c>
      <c r="Y51" s="35">
        <f t="shared" si="32"/>
        <v>135187000</v>
      </c>
      <c r="Z51" s="35">
        <f t="shared" si="32"/>
        <v>135187000</v>
      </c>
    </row>
    <row r="52" spans="1:26">
      <c r="A52" s="4">
        <f>+A51-1</f>
        <v>-23</v>
      </c>
      <c r="B52" s="19" t="s">
        <v>24</v>
      </c>
      <c r="C52" s="144" t="s">
        <v>152</v>
      </c>
      <c r="D52" s="142"/>
      <c r="E52" s="64"/>
      <c r="F52" s="35">
        <f>-F33</f>
        <v>-7514725</v>
      </c>
      <c r="G52" s="35">
        <f t="shared" ref="G52:H52" si="33">-G33</f>
        <v>-22081250</v>
      </c>
      <c r="H52" s="35">
        <f t="shared" si="33"/>
        <v>-35710525</v>
      </c>
      <c r="I52" s="35">
        <f t="shared" ref="I52:Z52" si="34">-I33</f>
        <v>-48378125</v>
      </c>
      <c r="J52" s="35">
        <f t="shared" si="34"/>
        <v>-60063300</v>
      </c>
      <c r="K52" s="35">
        <f t="shared" si="34"/>
        <v>-70882525</v>
      </c>
      <c r="L52" s="35">
        <f t="shared" si="34"/>
        <v>-80961700</v>
      </c>
      <c r="M52" s="35">
        <f t="shared" si="34"/>
        <v>-90268325</v>
      </c>
      <c r="N52" s="35">
        <f t="shared" si="34"/>
        <v>-98768200</v>
      </c>
      <c r="O52" s="35">
        <f t="shared" si="34"/>
        <v>-106196125</v>
      </c>
      <c r="P52" s="35">
        <f t="shared" si="34"/>
        <v>-112955475</v>
      </c>
      <c r="Q52" s="35">
        <f t="shared" si="34"/>
        <v>-119714825</v>
      </c>
      <c r="R52" s="35">
        <f t="shared" si="34"/>
        <v>-126474175</v>
      </c>
      <c r="S52" s="35">
        <f t="shared" si="34"/>
        <v>-133233525</v>
      </c>
      <c r="T52" s="35">
        <f t="shared" si="34"/>
        <v>-139992875</v>
      </c>
      <c r="U52" s="35">
        <f t="shared" si="34"/>
        <v>-146752225</v>
      </c>
      <c r="V52" s="35">
        <f t="shared" si="34"/>
        <v>-153511575</v>
      </c>
      <c r="W52" s="35">
        <f t="shared" si="34"/>
        <v>-160270925</v>
      </c>
      <c r="X52" s="35">
        <f t="shared" si="34"/>
        <v>-167030275</v>
      </c>
      <c r="Y52" s="35">
        <f t="shared" si="34"/>
        <v>-173789625</v>
      </c>
      <c r="Z52" s="35">
        <f t="shared" si="34"/>
        <v>-180548975</v>
      </c>
    </row>
    <row r="53" spans="1:26">
      <c r="A53" s="4">
        <f>+A52-1</f>
        <v>-24</v>
      </c>
      <c r="B53" s="19" t="s">
        <v>25</v>
      </c>
      <c r="C53" s="144" t="s">
        <v>153</v>
      </c>
      <c r="D53" s="142"/>
      <c r="E53" s="64"/>
      <c r="F53" s="26">
        <f>-F48</f>
        <v>-9226199.5099999998</v>
      </c>
      <c r="G53" s="26">
        <f t="shared" ref="G53:H53" si="35">-G48</f>
        <v>-10809735.51</v>
      </c>
      <c r="H53" s="26">
        <f t="shared" si="35"/>
        <v>-11885555.630000001</v>
      </c>
      <c r="I53" s="26">
        <f t="shared" ref="I53:Z53" si="36">-I48</f>
        <v>-12535738.73</v>
      </c>
      <c r="J53" s="26">
        <f t="shared" si="36"/>
        <v>-12836432.02</v>
      </c>
      <c r="K53" s="26">
        <f t="shared" si="36"/>
        <v>-12897814.48</v>
      </c>
      <c r="L53" s="26">
        <f t="shared" si="36"/>
        <v>-12737533.619999999</v>
      </c>
      <c r="M53" s="26">
        <f t="shared" si="36"/>
        <v>-12394797.640000001</v>
      </c>
      <c r="N53" s="26">
        <f t="shared" si="36"/>
        <v>-12046588.289999999</v>
      </c>
      <c r="O53" s="26">
        <f t="shared" si="36"/>
        <v>-11664864.67</v>
      </c>
      <c r="P53" s="26">
        <f t="shared" si="36"/>
        <v>-10199434.52</v>
      </c>
      <c r="Q53" s="26">
        <f t="shared" si="36"/>
        <v>-8733920.8399999999</v>
      </c>
      <c r="R53" s="26">
        <f t="shared" si="36"/>
        <v>-7268490.6899999995</v>
      </c>
      <c r="S53" s="26">
        <f t="shared" si="36"/>
        <v>-5802977.0099999998</v>
      </c>
      <c r="T53" s="26">
        <f t="shared" si="36"/>
        <v>-4337546.8599999994</v>
      </c>
      <c r="U53" s="26">
        <f t="shared" si="36"/>
        <v>-2872032.39</v>
      </c>
      <c r="V53" s="26">
        <f t="shared" si="36"/>
        <v>-1406603.03</v>
      </c>
      <c r="W53" s="26">
        <f t="shared" si="36"/>
        <v>58911.439999999944</v>
      </c>
      <c r="X53" s="26">
        <f t="shared" si="36"/>
        <v>1524340.7999999998</v>
      </c>
      <c r="Y53" s="26">
        <f t="shared" si="36"/>
        <v>2989855.2699999996</v>
      </c>
      <c r="Z53" s="26">
        <f t="shared" si="36"/>
        <v>4645898.41</v>
      </c>
    </row>
    <row r="54" spans="1:26">
      <c r="A54" s="4">
        <f>+A53-1</f>
        <v>-25</v>
      </c>
      <c r="B54" s="19" t="s">
        <v>138</v>
      </c>
      <c r="C54" s="144" t="s">
        <v>139</v>
      </c>
      <c r="D54" s="142"/>
      <c r="E54" s="64"/>
      <c r="F54" s="26">
        <f t="shared" ref="F54:Z54" si="37">+F20</f>
        <v>30013500</v>
      </c>
      <c r="G54" s="26">
        <f t="shared" si="37"/>
        <v>30013500</v>
      </c>
      <c r="H54" s="26">
        <f t="shared" si="37"/>
        <v>30013500</v>
      </c>
      <c r="I54" s="26">
        <f t="shared" si="37"/>
        <v>30013500</v>
      </c>
      <c r="J54" s="26">
        <f t="shared" si="37"/>
        <v>30013500</v>
      </c>
      <c r="K54" s="26">
        <f t="shared" si="37"/>
        <v>30013500</v>
      </c>
      <c r="L54" s="26">
        <f t="shared" si="37"/>
        <v>30013500</v>
      </c>
      <c r="M54" s="26">
        <f t="shared" si="37"/>
        <v>30013500</v>
      </c>
      <c r="N54" s="26">
        <f t="shared" si="37"/>
        <v>30013500</v>
      </c>
      <c r="O54" s="26">
        <f t="shared" si="37"/>
        <v>30013500</v>
      </c>
      <c r="P54" s="26">
        <f t="shared" si="37"/>
        <v>30013500</v>
      </c>
      <c r="Q54" s="26">
        <f t="shared" si="37"/>
        <v>30013500</v>
      </c>
      <c r="R54" s="26">
        <f t="shared" si="37"/>
        <v>30013500</v>
      </c>
      <c r="S54" s="26">
        <f t="shared" si="37"/>
        <v>30013500</v>
      </c>
      <c r="T54" s="26">
        <f t="shared" si="37"/>
        <v>30013500</v>
      </c>
      <c r="U54" s="26">
        <f t="shared" si="37"/>
        <v>30013500</v>
      </c>
      <c r="V54" s="26">
        <f t="shared" si="37"/>
        <v>30013500</v>
      </c>
      <c r="W54" s="26">
        <f t="shared" si="37"/>
        <v>30013500</v>
      </c>
      <c r="X54" s="26">
        <f t="shared" si="37"/>
        <v>30013500</v>
      </c>
      <c r="Y54" s="26">
        <f t="shared" si="37"/>
        <v>30013500</v>
      </c>
      <c r="Z54" s="26">
        <f t="shared" si="37"/>
        <v>30013500</v>
      </c>
    </row>
    <row r="55" spans="1:26" ht="14.5" thickBot="1">
      <c r="A55" s="4">
        <f>+A53-1</f>
        <v>-25</v>
      </c>
      <c r="B55" s="19" t="s">
        <v>26</v>
      </c>
      <c r="C55" s="142" t="s">
        <v>154</v>
      </c>
      <c r="D55" s="142"/>
      <c r="E55" s="64"/>
      <c r="F55" s="41">
        <f>SUM(F51:F54)</f>
        <v>313861575.49000001</v>
      </c>
      <c r="G55" s="41">
        <f t="shared" ref="G55:H55" si="38">SUM(G51:G54)</f>
        <v>279194514.49000001</v>
      </c>
      <c r="H55" s="41">
        <f t="shared" si="38"/>
        <v>245516419.37</v>
      </c>
      <c r="I55" s="41">
        <f t="shared" ref="I55:Z55" si="39">SUM(I51:I54)</f>
        <v>212704636.27000001</v>
      </c>
      <c r="J55" s="41">
        <f t="shared" si="39"/>
        <v>180915767.97999999</v>
      </c>
      <c r="K55" s="41">
        <f t="shared" si="39"/>
        <v>155200160.51999998</v>
      </c>
      <c r="L55" s="41">
        <f t="shared" si="39"/>
        <v>130514266.38</v>
      </c>
      <c r="M55" s="41">
        <f t="shared" si="39"/>
        <v>105415377.36</v>
      </c>
      <c r="N55" s="41">
        <f t="shared" si="39"/>
        <v>81128711.710000008</v>
      </c>
      <c r="O55" s="41">
        <f t="shared" si="39"/>
        <v>47339510.329999998</v>
      </c>
      <c r="P55" s="41">
        <f t="shared" si="39"/>
        <v>42045590.480000004</v>
      </c>
      <c r="Q55" s="41">
        <f t="shared" si="39"/>
        <v>36751754.159999996</v>
      </c>
      <c r="R55" s="41">
        <f t="shared" si="39"/>
        <v>31457834.310000002</v>
      </c>
      <c r="S55" s="41">
        <f t="shared" si="39"/>
        <v>26163997.990000002</v>
      </c>
      <c r="T55" s="41">
        <f t="shared" si="39"/>
        <v>20870078.140000001</v>
      </c>
      <c r="U55" s="41">
        <f t="shared" si="39"/>
        <v>15576242.609999999</v>
      </c>
      <c r="V55" s="41">
        <f t="shared" si="39"/>
        <v>10282321.969999999</v>
      </c>
      <c r="W55" s="41">
        <f t="shared" si="39"/>
        <v>4988486.4400000013</v>
      </c>
      <c r="X55" s="41">
        <f t="shared" si="39"/>
        <v>-305434.19999999925</v>
      </c>
      <c r="Y55" s="41">
        <f t="shared" si="39"/>
        <v>-5599269.7300000042</v>
      </c>
      <c r="Z55" s="41">
        <f t="shared" si="39"/>
        <v>-10702576.590000004</v>
      </c>
    </row>
    <row r="56" spans="1:26" ht="14.5" thickTop="1">
      <c r="A56" s="4"/>
      <c r="C56" s="2"/>
      <c r="D56" s="2"/>
      <c r="E56" s="2"/>
    </row>
    <row r="57" spans="1:26" ht="13.9" customHeight="1">
      <c r="A57" s="4"/>
      <c r="B57" s="33" t="s">
        <v>27</v>
      </c>
      <c r="C57" s="8"/>
      <c r="D57" s="8"/>
      <c r="E57" s="8"/>
      <c r="F57" s="42"/>
      <c r="G57" s="42"/>
      <c r="H57" s="42"/>
      <c r="I57" s="42"/>
      <c r="J57" s="42"/>
      <c r="K57" s="42"/>
      <c r="L57" s="42"/>
      <c r="M57" s="42"/>
      <c r="N57" s="42"/>
      <c r="O57" s="42"/>
      <c r="P57" s="42"/>
      <c r="Q57" s="42"/>
      <c r="R57" s="42"/>
      <c r="S57" s="42"/>
      <c r="T57" s="42"/>
      <c r="U57" s="42"/>
      <c r="V57" s="42"/>
      <c r="W57" s="42"/>
      <c r="X57" s="42"/>
      <c r="Y57" s="42"/>
      <c r="Z57" s="42"/>
    </row>
    <row r="58" spans="1:26" ht="30.75" customHeight="1">
      <c r="A58" s="4">
        <f>A55-1</f>
        <v>-26</v>
      </c>
      <c r="B58" s="19" t="s">
        <v>28</v>
      </c>
      <c r="C58" s="143" t="s">
        <v>155</v>
      </c>
      <c r="D58" s="143"/>
      <c r="E58" s="6"/>
      <c r="F58" s="26">
        <f>ROUND((0+F55)/2,0)</f>
        <v>156930788</v>
      </c>
      <c r="G58" s="26">
        <f t="shared" ref="G58" si="40">ROUND((F55+G55)/2,0)</f>
        <v>296528045</v>
      </c>
      <c r="H58" s="26">
        <f>ROUND((G55+H55)/2,0)</f>
        <v>262355467</v>
      </c>
      <c r="I58" s="26">
        <f t="shared" ref="I58:Z58" si="41">ROUND((H55+I55)/2,0)</f>
        <v>229110528</v>
      </c>
      <c r="J58" s="26">
        <f t="shared" si="41"/>
        <v>196810202</v>
      </c>
      <c r="K58" s="26">
        <f t="shared" si="41"/>
        <v>168057964</v>
      </c>
      <c r="L58" s="26">
        <f t="shared" si="41"/>
        <v>142857213</v>
      </c>
      <c r="M58" s="26">
        <f t="shared" si="41"/>
        <v>117964822</v>
      </c>
      <c r="N58" s="26">
        <f t="shared" si="41"/>
        <v>93272045</v>
      </c>
      <c r="O58" s="26">
        <f t="shared" si="41"/>
        <v>64234111</v>
      </c>
      <c r="P58" s="26">
        <f t="shared" si="41"/>
        <v>44692550</v>
      </c>
      <c r="Q58" s="26">
        <f t="shared" si="41"/>
        <v>39398672</v>
      </c>
      <c r="R58" s="26">
        <f t="shared" si="41"/>
        <v>34104794</v>
      </c>
      <c r="S58" s="26">
        <f t="shared" si="41"/>
        <v>28810916</v>
      </c>
      <c r="T58" s="26">
        <f t="shared" si="41"/>
        <v>23517038</v>
      </c>
      <c r="U58" s="26">
        <f t="shared" si="41"/>
        <v>18223160</v>
      </c>
      <c r="V58" s="26">
        <f>ROUND((U55+V55)/2,0)</f>
        <v>12929282</v>
      </c>
      <c r="W58" s="26">
        <f t="shared" si="41"/>
        <v>7635404</v>
      </c>
      <c r="X58" s="26">
        <f t="shared" si="41"/>
        <v>2341526</v>
      </c>
      <c r="Y58" s="26">
        <f t="shared" si="41"/>
        <v>-2952352</v>
      </c>
      <c r="Z58" s="26">
        <f t="shared" si="41"/>
        <v>-8150923</v>
      </c>
    </row>
    <row r="59" spans="1:26" ht="15" customHeight="1">
      <c r="A59" s="4">
        <f>+A58-1</f>
        <v>-27</v>
      </c>
      <c r="B59" s="19" t="s">
        <v>29</v>
      </c>
      <c r="C59" s="143" t="s">
        <v>117</v>
      </c>
      <c r="D59" s="143"/>
      <c r="E59" s="64"/>
      <c r="F59" s="43">
        <f>+'Cap Struct MECO Rate Case'!L24</f>
        <v>9.4899999999999998E-2</v>
      </c>
      <c r="G59" s="43">
        <f>+F59</f>
        <v>9.4899999999999998E-2</v>
      </c>
      <c r="H59" s="43">
        <f>+G59</f>
        <v>9.4899999999999998E-2</v>
      </c>
      <c r="I59" s="43">
        <f>+H59</f>
        <v>9.4899999999999998E-2</v>
      </c>
      <c r="J59" s="43">
        <f t="shared" ref="J59:Z59" si="42">+I59</f>
        <v>9.4899999999999998E-2</v>
      </c>
      <c r="K59" s="43">
        <f t="shared" si="42"/>
        <v>9.4899999999999998E-2</v>
      </c>
      <c r="L59" s="43">
        <f t="shared" si="42"/>
        <v>9.4899999999999998E-2</v>
      </c>
      <c r="M59" s="43">
        <f t="shared" si="42"/>
        <v>9.4899999999999998E-2</v>
      </c>
      <c r="N59" s="43">
        <f t="shared" si="42"/>
        <v>9.4899999999999998E-2</v>
      </c>
      <c r="O59" s="43">
        <f t="shared" si="42"/>
        <v>9.4899999999999998E-2</v>
      </c>
      <c r="P59" s="43">
        <f t="shared" si="42"/>
        <v>9.4899999999999998E-2</v>
      </c>
      <c r="Q59" s="43">
        <f t="shared" si="42"/>
        <v>9.4899999999999998E-2</v>
      </c>
      <c r="R59" s="43">
        <f t="shared" si="42"/>
        <v>9.4899999999999998E-2</v>
      </c>
      <c r="S59" s="43">
        <f t="shared" si="42"/>
        <v>9.4899999999999998E-2</v>
      </c>
      <c r="T59" s="43">
        <f t="shared" si="42"/>
        <v>9.4899999999999998E-2</v>
      </c>
      <c r="U59" s="43">
        <f t="shared" si="42"/>
        <v>9.4899999999999998E-2</v>
      </c>
      <c r="V59" s="43">
        <f t="shared" si="42"/>
        <v>9.4899999999999998E-2</v>
      </c>
      <c r="W59" s="43">
        <f t="shared" si="42"/>
        <v>9.4899999999999998E-2</v>
      </c>
      <c r="X59" s="43">
        <f t="shared" si="42"/>
        <v>9.4899999999999998E-2</v>
      </c>
      <c r="Y59" s="43">
        <f t="shared" si="42"/>
        <v>9.4899999999999998E-2</v>
      </c>
      <c r="Z59" s="43">
        <f t="shared" si="42"/>
        <v>9.4899999999999998E-2</v>
      </c>
    </row>
    <row r="60" spans="1:26">
      <c r="A60" s="4">
        <f>+A59-1</f>
        <v>-28</v>
      </c>
      <c r="B60" s="19" t="s">
        <v>30</v>
      </c>
      <c r="C60" s="142" t="s">
        <v>156</v>
      </c>
      <c r="D60" s="142"/>
      <c r="E60" s="64"/>
      <c r="F60" s="35">
        <f t="shared" ref="F60:H60" si="43">ROUND(F58*F59,0)</f>
        <v>14892732</v>
      </c>
      <c r="G60" s="35">
        <f>ROUND(G58*G59,0)</f>
        <v>28140511</v>
      </c>
      <c r="H60" s="35">
        <f t="shared" si="43"/>
        <v>24897534</v>
      </c>
      <c r="I60" s="35">
        <f t="shared" ref="I60:Z60" si="44">ROUND(I58*I59,0)</f>
        <v>21742589</v>
      </c>
      <c r="J60" s="35">
        <f t="shared" si="44"/>
        <v>18677288</v>
      </c>
      <c r="K60" s="35">
        <f t="shared" si="44"/>
        <v>15948701</v>
      </c>
      <c r="L60" s="35">
        <f t="shared" si="44"/>
        <v>13557150</v>
      </c>
      <c r="M60" s="35">
        <f t="shared" si="44"/>
        <v>11194862</v>
      </c>
      <c r="N60" s="35">
        <f t="shared" si="44"/>
        <v>8851517</v>
      </c>
      <c r="O60" s="35">
        <f t="shared" si="44"/>
        <v>6095817</v>
      </c>
      <c r="P60" s="35">
        <f t="shared" si="44"/>
        <v>4241323</v>
      </c>
      <c r="Q60" s="35">
        <f t="shared" si="44"/>
        <v>3738934</v>
      </c>
      <c r="R60" s="35">
        <f t="shared" si="44"/>
        <v>3236545</v>
      </c>
      <c r="S60" s="35">
        <f t="shared" si="44"/>
        <v>2734156</v>
      </c>
      <c r="T60" s="35">
        <f t="shared" si="44"/>
        <v>2231767</v>
      </c>
      <c r="U60" s="35">
        <f t="shared" si="44"/>
        <v>1729378</v>
      </c>
      <c r="V60" s="35">
        <f t="shared" si="44"/>
        <v>1226989</v>
      </c>
      <c r="W60" s="35">
        <f t="shared" si="44"/>
        <v>724600</v>
      </c>
      <c r="X60" s="35">
        <f t="shared" si="44"/>
        <v>222211</v>
      </c>
      <c r="Y60" s="35">
        <f t="shared" si="44"/>
        <v>-280178</v>
      </c>
      <c r="Z60" s="35">
        <f t="shared" si="44"/>
        <v>-773523</v>
      </c>
    </row>
    <row r="61" spans="1:26" ht="13.9" customHeight="1">
      <c r="A61" s="4">
        <f>A60-1</f>
        <v>-29</v>
      </c>
      <c r="B61" s="19" t="s">
        <v>14</v>
      </c>
      <c r="C61" s="142" t="s">
        <v>157</v>
      </c>
      <c r="D61" s="142"/>
      <c r="E61" s="64"/>
      <c r="F61" s="35">
        <f>F32</f>
        <v>7514725</v>
      </c>
      <c r="G61" s="35">
        <f>G32</f>
        <v>14566525</v>
      </c>
      <c r="H61" s="35">
        <f>H32</f>
        <v>13629275</v>
      </c>
      <c r="I61" s="35">
        <f t="shared" ref="I61:Z61" si="45">I32</f>
        <v>12667600</v>
      </c>
      <c r="J61" s="35">
        <f t="shared" si="45"/>
        <v>11685175</v>
      </c>
      <c r="K61" s="35">
        <f t="shared" si="45"/>
        <v>10819225</v>
      </c>
      <c r="L61" s="35">
        <f t="shared" si="45"/>
        <v>10079175</v>
      </c>
      <c r="M61" s="35">
        <f t="shared" si="45"/>
        <v>9306625</v>
      </c>
      <c r="N61" s="35">
        <f t="shared" si="45"/>
        <v>8499875</v>
      </c>
      <c r="O61" s="35">
        <f t="shared" si="45"/>
        <v>7427925</v>
      </c>
      <c r="P61" s="35">
        <f t="shared" si="45"/>
        <v>6759350</v>
      </c>
      <c r="Q61" s="35">
        <f t="shared" si="45"/>
        <v>6759350</v>
      </c>
      <c r="R61" s="35">
        <f t="shared" si="45"/>
        <v>6759350</v>
      </c>
      <c r="S61" s="35">
        <f t="shared" si="45"/>
        <v>6759350</v>
      </c>
      <c r="T61" s="35">
        <f t="shared" si="45"/>
        <v>6759350</v>
      </c>
      <c r="U61" s="35">
        <f t="shared" si="45"/>
        <v>6759350</v>
      </c>
      <c r="V61" s="35">
        <f t="shared" si="45"/>
        <v>6759350</v>
      </c>
      <c r="W61" s="35">
        <f t="shared" si="45"/>
        <v>6759350</v>
      </c>
      <c r="X61" s="35">
        <f t="shared" si="45"/>
        <v>6759350</v>
      </c>
      <c r="Y61" s="35">
        <f t="shared" si="45"/>
        <v>6759350</v>
      </c>
      <c r="Z61" s="35">
        <f t="shared" si="45"/>
        <v>6759350</v>
      </c>
    </row>
    <row r="62" spans="1:26" ht="62.25" customHeight="1">
      <c r="A62" s="4">
        <f>++A61-1</f>
        <v>-30</v>
      </c>
      <c r="B62" s="84" t="s">
        <v>62</v>
      </c>
      <c r="C62" s="143" t="s">
        <v>158</v>
      </c>
      <c r="D62" s="143"/>
      <c r="E62" s="83" t="s">
        <v>32</v>
      </c>
      <c r="F62" s="35">
        <v>0</v>
      </c>
      <c r="G62" s="35">
        <f>ROUND((($F$18-F33)*$F$73)/2,0)</f>
        <v>3472930</v>
      </c>
      <c r="H62" s="35">
        <f t="shared" ref="H62:O62" si="46">ROUND((($F$18-G33)*$F$73),0)</f>
        <v>6600634</v>
      </c>
      <c r="I62" s="35">
        <f t="shared" si="46"/>
        <v>6277620</v>
      </c>
      <c r="J62" s="35">
        <f t="shared" si="46"/>
        <v>5977398</v>
      </c>
      <c r="K62" s="35">
        <f t="shared" si="46"/>
        <v>5700459</v>
      </c>
      <c r="L62" s="35">
        <f t="shared" si="46"/>
        <v>5444043</v>
      </c>
      <c r="M62" s="35">
        <f t="shared" si="46"/>
        <v>5205167</v>
      </c>
      <c r="N62" s="35">
        <f t="shared" si="46"/>
        <v>4984600</v>
      </c>
      <c r="O62" s="35">
        <f t="shared" si="46"/>
        <v>4783153</v>
      </c>
      <c r="P62" s="35">
        <f t="shared" ref="P62:Z62" si="47">(($F$18-O33)*$F$73)</f>
        <v>4607111.1375000002</v>
      </c>
      <c r="Q62" s="35">
        <f t="shared" si="47"/>
        <v>4446914.5424999995</v>
      </c>
      <c r="R62" s="35">
        <f t="shared" si="47"/>
        <v>4286717.9474999998</v>
      </c>
      <c r="S62" s="35">
        <f t="shared" si="47"/>
        <v>4126521.3524999996</v>
      </c>
      <c r="T62" s="35">
        <f t="shared" si="47"/>
        <v>3966324.7574999998</v>
      </c>
      <c r="U62" s="35">
        <f t="shared" si="47"/>
        <v>3806128.1624999996</v>
      </c>
      <c r="V62" s="35">
        <f t="shared" si="47"/>
        <v>3645931.5674999999</v>
      </c>
      <c r="W62" s="35">
        <f t="shared" si="47"/>
        <v>3485734.9724999997</v>
      </c>
      <c r="X62" s="35">
        <f t="shared" si="47"/>
        <v>3325538.3774999999</v>
      </c>
      <c r="Y62" s="35">
        <f t="shared" si="47"/>
        <v>3165341.7824999997</v>
      </c>
      <c r="Z62" s="35">
        <f t="shared" si="47"/>
        <v>3005145.1875</v>
      </c>
    </row>
    <row r="63" spans="1:26" ht="31.5" customHeight="1" thickBot="1">
      <c r="A63" s="85">
        <f t="shared" ref="A63" si="48">++A62-1</f>
        <v>-31</v>
      </c>
      <c r="B63" s="86" t="s">
        <v>31</v>
      </c>
      <c r="C63" s="142" t="s">
        <v>159</v>
      </c>
      <c r="D63" s="142"/>
      <c r="E63" s="31"/>
      <c r="F63" s="41">
        <f>SUM(F60:F62)</f>
        <v>22407457</v>
      </c>
      <c r="G63" s="41">
        <f>SUM(G60:G62)</f>
        <v>46179966</v>
      </c>
      <c r="H63" s="41">
        <f>SUM(H60:H62)</f>
        <v>45127443</v>
      </c>
      <c r="I63" s="41">
        <f t="shared" ref="I63:Z63" si="49">SUM(I60:I62)</f>
        <v>40687809</v>
      </c>
      <c r="J63" s="41">
        <f t="shared" si="49"/>
        <v>36339861</v>
      </c>
      <c r="K63" s="41">
        <f t="shared" si="49"/>
        <v>32468385</v>
      </c>
      <c r="L63" s="41">
        <f t="shared" si="49"/>
        <v>29080368</v>
      </c>
      <c r="M63" s="41">
        <f t="shared" si="49"/>
        <v>25706654</v>
      </c>
      <c r="N63" s="41">
        <f t="shared" si="49"/>
        <v>22335992</v>
      </c>
      <c r="O63" s="41">
        <f t="shared" si="49"/>
        <v>18306895</v>
      </c>
      <c r="P63" s="41">
        <f t="shared" si="49"/>
        <v>15607784.137499999</v>
      </c>
      <c r="Q63" s="41">
        <f t="shared" si="49"/>
        <v>14945198.5425</v>
      </c>
      <c r="R63" s="41">
        <f t="shared" si="49"/>
        <v>14282612.9475</v>
      </c>
      <c r="S63" s="41">
        <f t="shared" si="49"/>
        <v>13620027.352499999</v>
      </c>
      <c r="T63" s="41">
        <f t="shared" si="49"/>
        <v>12957441.7575</v>
      </c>
      <c r="U63" s="41">
        <f t="shared" si="49"/>
        <v>12294856.1625</v>
      </c>
      <c r="V63" s="41">
        <f t="shared" si="49"/>
        <v>11632270.567499999</v>
      </c>
      <c r="W63" s="41">
        <f t="shared" si="49"/>
        <v>10969684.9725</v>
      </c>
      <c r="X63" s="41">
        <f t="shared" si="49"/>
        <v>10307099.377499999</v>
      </c>
      <c r="Y63" s="41">
        <f t="shared" si="49"/>
        <v>9644513.7824999988</v>
      </c>
      <c r="Z63" s="41">
        <f t="shared" si="49"/>
        <v>8990972.1875</v>
      </c>
    </row>
    <row r="64" spans="1:26" ht="14.5" thickTop="1">
      <c r="A64" s="4"/>
      <c r="C64" s="142"/>
      <c r="D64" s="142"/>
      <c r="E64" s="2"/>
      <c r="F64" s="26"/>
      <c r="G64" s="26"/>
      <c r="H64" s="26"/>
      <c r="I64" s="26"/>
      <c r="J64" s="26"/>
      <c r="K64" s="26"/>
      <c r="L64" s="26"/>
      <c r="M64" s="26"/>
      <c r="N64" s="26"/>
      <c r="O64" s="26"/>
      <c r="P64" s="26"/>
      <c r="Q64" s="26"/>
      <c r="R64" s="26"/>
      <c r="S64" s="26"/>
      <c r="T64" s="26"/>
      <c r="U64" s="26"/>
      <c r="V64" s="26"/>
      <c r="W64" s="26"/>
      <c r="X64" s="26"/>
      <c r="Y64" s="26"/>
    </row>
    <row r="65" spans="1:11">
      <c r="A65" s="4"/>
      <c r="C65" s="9"/>
      <c r="D65" s="9"/>
      <c r="E65" s="23"/>
      <c r="F65" s="21"/>
      <c r="G65" s="21"/>
      <c r="H65" s="21"/>
      <c r="I65" s="22"/>
      <c r="J65" s="22"/>
      <c r="K65" s="78"/>
    </row>
    <row r="66" spans="1:11">
      <c r="B66" s="1"/>
      <c r="C66" s="74"/>
      <c r="D66" s="73"/>
      <c r="E66" s="1" t="s">
        <v>32</v>
      </c>
      <c r="F66" s="24" t="s">
        <v>115</v>
      </c>
      <c r="G66" s="68"/>
      <c r="H66" s="70"/>
    </row>
    <row r="67" spans="1:11" s="77" customFormat="1" ht="15">
      <c r="B67" s="76"/>
      <c r="C67" s="76"/>
      <c r="D67" s="76"/>
      <c r="E67" s="1" t="s">
        <v>59</v>
      </c>
      <c r="F67" s="44">
        <v>4554343860</v>
      </c>
      <c r="G67" s="19" t="s">
        <v>125</v>
      </c>
      <c r="H67" s="70"/>
    </row>
    <row r="68" spans="1:11">
      <c r="E68" s="1" t="s">
        <v>60</v>
      </c>
      <c r="F68" s="45">
        <f>1783103879*-1</f>
        <v>-1783103879</v>
      </c>
      <c r="G68" s="19" t="s">
        <v>125</v>
      </c>
      <c r="H68" s="42"/>
    </row>
    <row r="69" spans="1:11">
      <c r="E69" s="1" t="s">
        <v>61</v>
      </c>
      <c r="F69" s="44">
        <f>+F67+F68</f>
        <v>2771239981</v>
      </c>
      <c r="H69" s="42"/>
    </row>
    <row r="70" spans="1:11">
      <c r="E70" s="1"/>
      <c r="F70" s="28"/>
      <c r="H70" s="26"/>
    </row>
    <row r="71" spans="1:11">
      <c r="B71" s="1"/>
      <c r="E71" s="1" t="s">
        <v>55</v>
      </c>
      <c r="F71" s="44">
        <v>65650673</v>
      </c>
      <c r="G71" s="19" t="s">
        <v>126</v>
      </c>
      <c r="H71" s="26"/>
    </row>
    <row r="72" spans="1:11">
      <c r="B72" s="1"/>
      <c r="E72" s="1"/>
      <c r="H72" s="27"/>
    </row>
    <row r="73" spans="1:11" ht="14.5" thickBot="1">
      <c r="B73" s="1"/>
      <c r="E73" s="1" t="s">
        <v>56</v>
      </c>
      <c r="F73" s="46">
        <f>ROUND(F71/F69,4)</f>
        <v>2.3699999999999999E-2</v>
      </c>
      <c r="H73" s="26"/>
    </row>
    <row r="74" spans="1:11" ht="14.5" thickTop="1">
      <c r="B74" s="1"/>
      <c r="C74" s="44"/>
      <c r="E74" s="20"/>
      <c r="F74" s="68"/>
      <c r="G74" s="69"/>
      <c r="H74" s="70"/>
      <c r="I74" s="27"/>
    </row>
    <row r="75" spans="1:11" ht="15">
      <c r="B75" s="1"/>
      <c r="C75" s="44"/>
      <c r="E75" s="20"/>
      <c r="F75" s="76"/>
      <c r="G75" s="79"/>
      <c r="H75" s="70"/>
      <c r="I75" s="26"/>
    </row>
    <row r="76" spans="1:11">
      <c r="B76" s="1"/>
      <c r="C76" s="44"/>
    </row>
    <row r="77" spans="1:11">
      <c r="C77" s="44"/>
      <c r="F77" s="27"/>
      <c r="G77" s="42"/>
      <c r="H77" s="42"/>
    </row>
    <row r="78" spans="1:11">
      <c r="C78" s="44"/>
      <c r="F78" s="27"/>
      <c r="G78" s="27"/>
      <c r="H78" s="26"/>
    </row>
    <row r="79" spans="1:11">
      <c r="C79" s="44"/>
      <c r="F79" s="61"/>
      <c r="G79" s="61"/>
      <c r="H79" s="27"/>
    </row>
    <row r="80" spans="1:11">
      <c r="C80" s="44"/>
      <c r="F80" s="61"/>
      <c r="G80" s="61"/>
      <c r="H80" s="27"/>
    </row>
    <row r="81" spans="2:14">
      <c r="C81" s="44"/>
      <c r="F81" s="26"/>
      <c r="G81" s="26"/>
      <c r="H81" s="26"/>
    </row>
    <row r="82" spans="2:14">
      <c r="C82" s="44"/>
      <c r="F82" s="62"/>
      <c r="G82" s="62"/>
      <c r="H82" s="27"/>
    </row>
    <row r="83" spans="2:14">
      <c r="C83" s="44"/>
      <c r="F83" s="26"/>
      <c r="G83" s="26"/>
      <c r="H83" s="26"/>
    </row>
    <row r="84" spans="2:14">
      <c r="C84" s="44"/>
    </row>
    <row r="85" spans="2:14">
      <c r="C85" s="44"/>
    </row>
    <row r="86" spans="2:14">
      <c r="C86" s="44"/>
    </row>
    <row r="87" spans="2:14">
      <c r="C87" s="44"/>
      <c r="G87" s="60"/>
    </row>
    <row r="88" spans="2:14">
      <c r="C88" s="44"/>
    </row>
    <row r="89" spans="2:14">
      <c r="C89" s="44"/>
    </row>
    <row r="90" spans="2:14">
      <c r="C90" s="44"/>
      <c r="I90" s="63"/>
      <c r="J90" s="63"/>
      <c r="K90" s="63"/>
      <c r="L90" s="63"/>
      <c r="M90" s="59"/>
      <c r="N90" s="59"/>
    </row>
    <row r="91" spans="2:14">
      <c r="B91" s="73"/>
      <c r="C91" s="44"/>
      <c r="I91" s="63"/>
      <c r="J91" s="63"/>
      <c r="K91" s="63"/>
      <c r="L91" s="63"/>
      <c r="M91" s="59"/>
      <c r="N91" s="59"/>
    </row>
    <row r="92" spans="2:14">
      <c r="C92" s="44"/>
      <c r="I92" s="63"/>
      <c r="J92" s="63"/>
      <c r="K92" s="63"/>
      <c r="L92" s="63"/>
      <c r="M92" s="59"/>
      <c r="N92" s="59"/>
    </row>
    <row r="93" spans="2:14">
      <c r="I93" s="63"/>
      <c r="J93" s="63"/>
      <c r="K93" s="63"/>
      <c r="L93" s="63"/>
      <c r="M93" s="59"/>
      <c r="N93" s="59"/>
    </row>
    <row r="94" spans="2:14">
      <c r="I94" s="63"/>
      <c r="J94" s="63"/>
      <c r="K94" s="63"/>
      <c r="L94" s="63"/>
      <c r="M94" s="59"/>
      <c r="N94" s="59"/>
    </row>
    <row r="95" spans="2:14">
      <c r="I95" s="63"/>
      <c r="J95" s="63"/>
      <c r="K95" s="63"/>
      <c r="L95" s="63"/>
      <c r="M95" s="59"/>
      <c r="N95" s="59"/>
    </row>
    <row r="96" spans="2:14">
      <c r="I96" s="63"/>
      <c r="J96" s="63"/>
      <c r="K96" s="63"/>
      <c r="L96" s="63"/>
      <c r="M96" s="59"/>
      <c r="N96" s="59"/>
    </row>
    <row r="97" spans="6:14">
      <c r="I97" s="63"/>
      <c r="J97" s="63"/>
      <c r="K97" s="63"/>
      <c r="L97" s="63"/>
      <c r="M97" s="59"/>
      <c r="N97" s="59"/>
    </row>
    <row r="98" spans="6:14">
      <c r="F98" s="63"/>
      <c r="G98" s="63"/>
      <c r="H98" s="63"/>
      <c r="I98" s="63"/>
      <c r="J98" s="63"/>
      <c r="K98" s="63"/>
      <c r="L98" s="63"/>
      <c r="M98" s="59"/>
      <c r="N98" s="59"/>
    </row>
    <row r="99" spans="6:14">
      <c r="F99" s="63"/>
      <c r="G99" s="63"/>
      <c r="H99" s="63"/>
      <c r="I99" s="63"/>
      <c r="J99" s="63"/>
      <c r="K99" s="63"/>
      <c r="L99" s="63"/>
      <c r="M99" s="59"/>
      <c r="N99" s="59"/>
    </row>
    <row r="100" spans="6:14">
      <c r="F100" s="63"/>
      <c r="G100" s="63"/>
      <c r="H100" s="63"/>
      <c r="I100" s="63"/>
      <c r="J100" s="63"/>
      <c r="K100" s="63"/>
      <c r="L100" s="63"/>
      <c r="M100" s="59"/>
      <c r="N100" s="59"/>
    </row>
    <row r="101" spans="6:14">
      <c r="F101" s="63"/>
      <c r="G101" s="63"/>
      <c r="H101" s="63"/>
      <c r="I101" s="63"/>
      <c r="J101" s="63"/>
      <c r="K101" s="63"/>
      <c r="L101" s="63"/>
      <c r="M101" s="59"/>
      <c r="N101" s="59"/>
    </row>
    <row r="102" spans="6:14">
      <c r="F102" s="63"/>
      <c r="G102" s="63"/>
      <c r="H102" s="63"/>
      <c r="I102" s="59"/>
      <c r="J102" s="59"/>
      <c r="K102" s="59"/>
      <c r="L102" s="59"/>
      <c r="M102" s="59"/>
      <c r="N102" s="59"/>
    </row>
    <row r="103" spans="6:14">
      <c r="F103" s="63"/>
      <c r="G103" s="63"/>
      <c r="H103" s="63"/>
      <c r="I103" s="59"/>
      <c r="J103" s="59"/>
      <c r="K103" s="59"/>
      <c r="L103" s="59"/>
      <c r="M103" s="59"/>
      <c r="N103" s="59"/>
    </row>
    <row r="104" spans="6:14">
      <c r="F104" s="63"/>
      <c r="G104" s="63"/>
      <c r="H104" s="63"/>
    </row>
    <row r="105" spans="6:14">
      <c r="F105" s="63"/>
      <c r="G105" s="63"/>
      <c r="H105" s="63"/>
    </row>
    <row r="106" spans="6:14">
      <c r="F106" s="63"/>
      <c r="G106" s="63"/>
      <c r="H106" s="63"/>
    </row>
    <row r="107" spans="6:14">
      <c r="F107" s="63"/>
      <c r="G107" s="63"/>
      <c r="H107" s="63"/>
    </row>
    <row r="108" spans="6:14">
      <c r="F108" s="63"/>
      <c r="G108" s="63"/>
      <c r="H108" s="63"/>
    </row>
    <row r="109" spans="6:14">
      <c r="F109" s="63"/>
      <c r="G109" s="63"/>
      <c r="H109" s="63"/>
    </row>
    <row r="110" spans="6:14">
      <c r="F110" s="59"/>
      <c r="G110" s="59"/>
      <c r="H110" s="59"/>
    </row>
    <row r="111" spans="6:14">
      <c r="F111" s="59"/>
      <c r="G111" s="59"/>
      <c r="H111" s="59"/>
    </row>
  </sheetData>
  <mergeCells count="30">
    <mergeCell ref="C23:D23"/>
    <mergeCell ref="C27:D27"/>
    <mergeCell ref="C16:D16"/>
    <mergeCell ref="C18:D18"/>
    <mergeCell ref="C64:D64"/>
    <mergeCell ref="C29:D29"/>
    <mergeCell ref="C32:D32"/>
    <mergeCell ref="C39:D39"/>
    <mergeCell ref="C41:D41"/>
    <mergeCell ref="C46:D46"/>
    <mergeCell ref="C37:D37"/>
    <mergeCell ref="C38:D38"/>
    <mergeCell ref="C30:D30"/>
    <mergeCell ref="C33:D33"/>
    <mergeCell ref="C35:D35"/>
    <mergeCell ref="C55:D55"/>
    <mergeCell ref="C26:D26"/>
    <mergeCell ref="C63:D63"/>
    <mergeCell ref="C58:D58"/>
    <mergeCell ref="C59:D59"/>
    <mergeCell ref="C60:D60"/>
    <mergeCell ref="C61:D61"/>
    <mergeCell ref="C62:D62"/>
    <mergeCell ref="C51:D51"/>
    <mergeCell ref="C52:D52"/>
    <mergeCell ref="C53:D53"/>
    <mergeCell ref="C54:D54"/>
    <mergeCell ref="C43:D43"/>
    <mergeCell ref="C44:D44"/>
    <mergeCell ref="C45:D45"/>
  </mergeCells>
  <pageMargins left="0.5" right="0.5" top="0.5" bottom="0.5" header="0.5" footer="0.5"/>
  <pageSetup scale="43" orientation="landscape" horizontalDpi="1200" verticalDpi="120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249977111117893"/>
    <pageSetUpPr fitToPage="1"/>
  </sheetPr>
  <dimension ref="A1:Z70"/>
  <sheetViews>
    <sheetView zoomScale="90" zoomScaleNormal="90" zoomScaleSheetLayoutView="100" workbookViewId="0"/>
  </sheetViews>
  <sheetFormatPr defaultColWidth="9.1796875" defaultRowHeight="14"/>
  <cols>
    <col min="1" max="1" width="4.81640625" style="47" customWidth="1"/>
    <col min="2" max="2" width="61.453125" style="47" customWidth="1"/>
    <col min="3" max="3" width="35.453125" style="47" customWidth="1"/>
    <col min="4" max="4" width="4.81640625" style="47" customWidth="1"/>
    <col min="5" max="9" width="15.7265625" style="47" customWidth="1"/>
    <col min="10" max="10" width="14.453125" style="47" customWidth="1"/>
    <col min="11" max="12" width="14.26953125" style="47" customWidth="1"/>
    <col min="13" max="13" width="14.54296875" style="47" customWidth="1"/>
    <col min="14" max="14" width="13.7265625" style="47" customWidth="1"/>
    <col min="15" max="24" width="12.7265625" style="47" hidden="1" customWidth="1"/>
    <col min="25" max="25" width="12.81640625" style="47" hidden="1" customWidth="1"/>
    <col min="26" max="26" width="13.26953125" style="47" customWidth="1"/>
    <col min="27" max="16384" width="9.1796875" style="47"/>
  </cols>
  <sheetData>
    <row r="1" spans="1:25">
      <c r="B1" s="19"/>
      <c r="G1" s="10"/>
      <c r="N1" s="109" t="s">
        <v>58</v>
      </c>
    </row>
    <row r="2" spans="1:25">
      <c r="A2" s="11"/>
      <c r="B2" s="12"/>
      <c r="C2" s="12"/>
      <c r="D2" s="12"/>
      <c r="G2" s="10"/>
      <c r="N2" s="109" t="s">
        <v>57</v>
      </c>
    </row>
    <row r="3" spans="1:25">
      <c r="A3" s="11"/>
      <c r="B3" s="12"/>
      <c r="C3" s="12"/>
      <c r="D3" s="12"/>
      <c r="G3" s="10"/>
      <c r="N3" s="109" t="s">
        <v>178</v>
      </c>
    </row>
    <row r="4" spans="1:25">
      <c r="A4" s="11"/>
      <c r="B4" s="12"/>
      <c r="C4" s="12"/>
      <c r="D4" s="12"/>
      <c r="G4" s="10"/>
      <c r="N4" s="109" t="s">
        <v>179</v>
      </c>
    </row>
    <row r="5" spans="1:25">
      <c r="A5" s="11"/>
      <c r="B5" s="12"/>
      <c r="C5" s="12"/>
      <c r="D5" s="12"/>
      <c r="G5" s="10"/>
      <c r="N5" s="1" t="str">
        <f>+'Rev Req 1'!O5</f>
        <v>Attachment EDC-2-5-9</v>
      </c>
    </row>
    <row r="6" spans="1:25">
      <c r="A6" s="11"/>
      <c r="B6" s="12"/>
      <c r="C6" s="12"/>
      <c r="D6" s="12"/>
      <c r="G6" s="10"/>
      <c r="N6" s="109" t="s">
        <v>180</v>
      </c>
    </row>
    <row r="7" spans="1:25">
      <c r="A7" s="11"/>
      <c r="B7" s="12"/>
      <c r="C7" s="12"/>
      <c r="D7" s="12"/>
      <c r="E7" s="12"/>
      <c r="F7" s="12"/>
      <c r="G7" s="10"/>
      <c r="N7" s="110" t="s">
        <v>181</v>
      </c>
    </row>
    <row r="8" spans="1:25">
      <c r="A8" s="11"/>
      <c r="B8" s="12"/>
      <c r="C8" s="12"/>
      <c r="D8" s="12"/>
      <c r="E8" s="12"/>
      <c r="F8" s="12"/>
      <c r="G8" s="10"/>
      <c r="H8" s="10"/>
    </row>
    <row r="9" spans="1:25">
      <c r="A9" s="141" t="s">
        <v>58</v>
      </c>
      <c r="B9" s="141"/>
      <c r="C9" s="141"/>
      <c r="D9" s="141"/>
      <c r="E9" s="141"/>
      <c r="F9" s="141"/>
      <c r="G9" s="141"/>
      <c r="H9" s="141"/>
      <c r="I9" s="141"/>
      <c r="J9" s="141"/>
      <c r="K9" s="141"/>
      <c r="L9" s="141"/>
      <c r="M9" s="141"/>
      <c r="N9" s="141"/>
    </row>
    <row r="10" spans="1:25">
      <c r="A10" s="141" t="s">
        <v>204</v>
      </c>
      <c r="B10" s="141"/>
      <c r="C10" s="141"/>
      <c r="D10" s="141"/>
      <c r="E10" s="141"/>
      <c r="F10" s="141"/>
      <c r="G10" s="141"/>
      <c r="H10" s="141"/>
      <c r="I10" s="141"/>
      <c r="J10" s="141"/>
      <c r="K10" s="141"/>
      <c r="L10" s="141"/>
      <c r="M10" s="141"/>
      <c r="N10" s="141"/>
    </row>
    <row r="11" spans="1:25">
      <c r="A11" s="141" t="s">
        <v>187</v>
      </c>
      <c r="B11" s="141"/>
      <c r="C11" s="141"/>
      <c r="D11" s="141"/>
      <c r="E11" s="141"/>
      <c r="F11" s="141"/>
      <c r="G11" s="141"/>
      <c r="H11" s="141"/>
      <c r="I11" s="141"/>
      <c r="J11" s="141"/>
      <c r="K11" s="141"/>
      <c r="L11" s="141"/>
      <c r="M11" s="141"/>
      <c r="N11" s="141"/>
    </row>
    <row r="13" spans="1:25">
      <c r="A13" s="13"/>
      <c r="B13" s="90" t="s">
        <v>76</v>
      </c>
      <c r="E13" s="13">
        <f>'Rev Req 1'!F13</f>
        <v>1</v>
      </c>
      <c r="F13" s="13">
        <f>'Rev Req 1'!G13</f>
        <v>2</v>
      </c>
      <c r="G13" s="13">
        <f>'Rev Req 1'!H13</f>
        <v>3</v>
      </c>
      <c r="H13" s="13">
        <f>'Rev Req 1'!I13</f>
        <v>4</v>
      </c>
      <c r="I13" s="13">
        <f>'Rev Req 1'!J13</f>
        <v>5</v>
      </c>
      <c r="J13" s="13">
        <f>'Rev Req 1'!K13</f>
        <v>6</v>
      </c>
      <c r="K13" s="13">
        <f>'Rev Req 1'!L13</f>
        <v>7</v>
      </c>
      <c r="L13" s="13">
        <f>'Rev Req 1'!M13</f>
        <v>8</v>
      </c>
      <c r="M13" s="13">
        <f>'Rev Req 1'!N13</f>
        <v>9</v>
      </c>
      <c r="N13" s="13">
        <f>'Rev Req 1'!O13</f>
        <v>10</v>
      </c>
      <c r="O13" s="13">
        <f>'Rev Req 1'!P13</f>
        <v>11</v>
      </c>
      <c r="P13" s="13">
        <f>'Rev Req 1'!Q13</f>
        <v>12</v>
      </c>
      <c r="Q13" s="13">
        <f>'Rev Req 1'!R13</f>
        <v>13</v>
      </c>
      <c r="R13" s="13">
        <f>'Rev Req 1'!S13</f>
        <v>14</v>
      </c>
      <c r="S13" s="13">
        <f>'Rev Req 1'!T13</f>
        <v>15</v>
      </c>
      <c r="T13" s="13">
        <f>'Rev Req 1'!U13</f>
        <v>16</v>
      </c>
      <c r="U13" s="13">
        <f>'Rev Req 1'!V13</f>
        <v>17</v>
      </c>
      <c r="V13" s="13">
        <f>'Rev Req 1'!W13</f>
        <v>18</v>
      </c>
      <c r="W13" s="13">
        <f>'Rev Req 1'!X13</f>
        <v>19</v>
      </c>
      <c r="X13" s="13">
        <f>'Rev Req 1'!Y13</f>
        <v>20</v>
      </c>
      <c r="Y13" s="13">
        <f>'Rev Req 1'!Z13</f>
        <v>21</v>
      </c>
    </row>
    <row r="14" spans="1:25">
      <c r="A14" s="13"/>
      <c r="E14" s="32" t="s">
        <v>0</v>
      </c>
      <c r="F14" s="32" t="s">
        <v>1</v>
      </c>
      <c r="G14" s="32" t="s">
        <v>2</v>
      </c>
      <c r="H14" s="89" t="s">
        <v>65</v>
      </c>
      <c r="I14" s="89" t="s">
        <v>185</v>
      </c>
      <c r="J14" s="139" t="s">
        <v>197</v>
      </c>
      <c r="K14" s="139" t="s">
        <v>198</v>
      </c>
      <c r="L14" s="139" t="s">
        <v>199</v>
      </c>
      <c r="M14" s="139" t="s">
        <v>200</v>
      </c>
      <c r="N14" s="139" t="s">
        <v>201</v>
      </c>
      <c r="O14" s="89"/>
      <c r="P14" s="89"/>
      <c r="Q14" s="89"/>
      <c r="R14" s="89"/>
      <c r="S14" s="89"/>
      <c r="T14" s="89"/>
      <c r="U14" s="89"/>
      <c r="V14" s="89"/>
      <c r="W14" s="89"/>
      <c r="X14" s="89"/>
      <c r="Y14" s="89"/>
    </row>
    <row r="15" spans="1:25">
      <c r="A15" s="32"/>
      <c r="B15" s="50" t="s">
        <v>9</v>
      </c>
      <c r="C15" s="49"/>
      <c r="D15" s="49"/>
      <c r="E15" s="51"/>
      <c r="F15" s="51"/>
      <c r="G15" s="51"/>
      <c r="H15" s="67"/>
      <c r="I15" s="67"/>
      <c r="J15" s="54"/>
    </row>
    <row r="16" spans="1:25">
      <c r="A16" s="32"/>
      <c r="B16" s="49" t="s">
        <v>33</v>
      </c>
      <c r="C16" s="49"/>
      <c r="D16" s="49"/>
      <c r="F16" s="52"/>
      <c r="G16" s="52"/>
      <c r="H16" s="53"/>
      <c r="I16" s="53"/>
      <c r="J16" s="54"/>
    </row>
    <row r="17" spans="1:25">
      <c r="A17" s="14">
        <v>-1</v>
      </c>
      <c r="B17" s="47" t="s">
        <v>3</v>
      </c>
      <c r="C17" s="108" t="s">
        <v>162</v>
      </c>
      <c r="D17" s="32"/>
      <c r="E17" s="52">
        <f>+'Rev Req 1'!F18</f>
        <v>300589000</v>
      </c>
      <c r="F17" s="52">
        <f>+'Rev Req 1'!G18</f>
        <v>282072000</v>
      </c>
      <c r="G17" s="52">
        <f>+'Rev Req 1'!H18</f>
        <v>263099000</v>
      </c>
      <c r="H17" s="52">
        <f>+'Rev Req 1'!I18</f>
        <v>243605000</v>
      </c>
      <c r="I17" s="52">
        <f>+'Rev Req 1'!J18</f>
        <v>223802000</v>
      </c>
      <c r="J17" s="52">
        <f>+'Rev Req 1'!K18</f>
        <v>208967000</v>
      </c>
      <c r="K17" s="52">
        <f>+'Rev Req 1'!L18</f>
        <v>194200000</v>
      </c>
      <c r="L17" s="52">
        <f>+'Rev Req 1'!M18</f>
        <v>178065000</v>
      </c>
      <c r="M17" s="52">
        <f>+'Rev Req 1'!N18</f>
        <v>161930000</v>
      </c>
      <c r="N17" s="52">
        <f>+'Rev Req 1'!O18</f>
        <v>135187000</v>
      </c>
    </row>
    <row r="18" spans="1:25">
      <c r="A18" s="14">
        <f>A17-1</f>
        <v>-2</v>
      </c>
      <c r="B18" s="47" t="s">
        <v>34</v>
      </c>
      <c r="C18" s="108" t="s">
        <v>35</v>
      </c>
      <c r="D18" s="32" t="s">
        <v>32</v>
      </c>
      <c r="E18" s="55">
        <v>0</v>
      </c>
      <c r="F18" s="55">
        <v>0</v>
      </c>
      <c r="G18" s="55">
        <v>0</v>
      </c>
      <c r="H18" s="55">
        <v>0</v>
      </c>
      <c r="I18" s="55">
        <v>0</v>
      </c>
      <c r="J18" s="55">
        <v>0</v>
      </c>
      <c r="K18" s="55">
        <v>0</v>
      </c>
      <c r="L18" s="55">
        <v>0</v>
      </c>
      <c r="M18" s="55">
        <v>0</v>
      </c>
      <c r="N18" s="55">
        <v>0</v>
      </c>
    </row>
    <row r="19" spans="1:25">
      <c r="A19" s="14">
        <f>+A18-1</f>
        <v>-3</v>
      </c>
      <c r="B19" s="54" t="s">
        <v>33</v>
      </c>
      <c r="C19" s="15" t="s">
        <v>36</v>
      </c>
      <c r="D19" s="15"/>
      <c r="E19" s="52">
        <f>E17*E18</f>
        <v>0</v>
      </c>
      <c r="F19" s="52">
        <f t="shared" ref="F19:N19" si="0">F17*F18</f>
        <v>0</v>
      </c>
      <c r="G19" s="52">
        <f t="shared" si="0"/>
        <v>0</v>
      </c>
      <c r="H19" s="52">
        <f t="shared" si="0"/>
        <v>0</v>
      </c>
      <c r="I19" s="52">
        <f t="shared" si="0"/>
        <v>0</v>
      </c>
      <c r="J19" s="52">
        <f t="shared" si="0"/>
        <v>0</v>
      </c>
      <c r="K19" s="52">
        <f t="shared" si="0"/>
        <v>0</v>
      </c>
      <c r="L19" s="52">
        <f t="shared" si="0"/>
        <v>0</v>
      </c>
      <c r="M19" s="52">
        <f t="shared" si="0"/>
        <v>0</v>
      </c>
      <c r="N19" s="52">
        <f t="shared" si="0"/>
        <v>0</v>
      </c>
    </row>
    <row r="20" spans="1:25">
      <c r="A20" s="14"/>
      <c r="C20" s="108"/>
      <c r="D20" s="32"/>
      <c r="F20" s="52"/>
      <c r="G20" s="52"/>
      <c r="H20" s="53"/>
      <c r="I20" s="53"/>
      <c r="J20" s="54"/>
    </row>
    <row r="21" spans="1:25">
      <c r="A21" s="14"/>
      <c r="B21" s="49" t="s">
        <v>37</v>
      </c>
      <c r="C21" s="13"/>
      <c r="D21" s="13"/>
      <c r="E21" s="52"/>
      <c r="F21" s="52"/>
      <c r="G21" s="52"/>
      <c r="H21" s="53"/>
      <c r="I21" s="53"/>
      <c r="J21" s="54"/>
    </row>
    <row r="22" spans="1:25">
      <c r="A22" s="14">
        <f>+A19-1</f>
        <v>-4</v>
      </c>
      <c r="B22" s="47" t="s">
        <v>3</v>
      </c>
      <c r="C22" s="108" t="s">
        <v>4</v>
      </c>
      <c r="D22" s="32"/>
      <c r="E22" s="53">
        <f>+E17</f>
        <v>300589000</v>
      </c>
      <c r="F22" s="53">
        <f t="shared" ref="F22:N22" si="1">+F17</f>
        <v>282072000</v>
      </c>
      <c r="G22" s="53">
        <f t="shared" si="1"/>
        <v>263099000</v>
      </c>
      <c r="H22" s="53">
        <f t="shared" si="1"/>
        <v>243605000</v>
      </c>
      <c r="I22" s="53">
        <f t="shared" si="1"/>
        <v>223802000</v>
      </c>
      <c r="J22" s="53">
        <f t="shared" si="1"/>
        <v>208967000</v>
      </c>
      <c r="K22" s="53">
        <f t="shared" si="1"/>
        <v>194200000</v>
      </c>
      <c r="L22" s="53">
        <f t="shared" si="1"/>
        <v>178065000</v>
      </c>
      <c r="M22" s="53">
        <f t="shared" si="1"/>
        <v>161930000</v>
      </c>
      <c r="N22" s="53">
        <f t="shared" si="1"/>
        <v>135187000</v>
      </c>
    </row>
    <row r="23" spans="1:25">
      <c r="A23" s="14">
        <f t="shared" ref="A23:A24" si="2">+A22-1</f>
        <v>-5</v>
      </c>
      <c r="B23" s="47" t="s">
        <v>38</v>
      </c>
      <c r="C23" s="108" t="s">
        <v>39</v>
      </c>
      <c r="D23" s="32"/>
      <c r="E23" s="48">
        <f>+E19</f>
        <v>0</v>
      </c>
      <c r="F23" s="48">
        <f t="shared" ref="F23:N23" si="3">+F19</f>
        <v>0</v>
      </c>
      <c r="G23" s="48">
        <f t="shared" si="3"/>
        <v>0</v>
      </c>
      <c r="H23" s="48">
        <f t="shared" si="3"/>
        <v>0</v>
      </c>
      <c r="I23" s="48">
        <f t="shared" si="3"/>
        <v>0</v>
      </c>
      <c r="J23" s="48">
        <f t="shared" si="3"/>
        <v>0</v>
      </c>
      <c r="K23" s="48">
        <f t="shared" si="3"/>
        <v>0</v>
      </c>
      <c r="L23" s="48">
        <f t="shared" si="3"/>
        <v>0</v>
      </c>
      <c r="M23" s="48">
        <f t="shared" si="3"/>
        <v>0</v>
      </c>
      <c r="N23" s="48">
        <f t="shared" si="3"/>
        <v>0</v>
      </c>
    </row>
    <row r="24" spans="1:25">
      <c r="A24" s="14">
        <f t="shared" si="2"/>
        <v>-6</v>
      </c>
      <c r="B24" s="47" t="s">
        <v>40</v>
      </c>
      <c r="C24" s="108" t="s">
        <v>5</v>
      </c>
      <c r="D24" s="32"/>
      <c r="E24" s="52">
        <f>+E22-E23</f>
        <v>300589000</v>
      </c>
      <c r="F24" s="52">
        <f t="shared" ref="F24:N24" si="4">+F22-F23</f>
        <v>282072000</v>
      </c>
      <c r="G24" s="52">
        <f t="shared" si="4"/>
        <v>263099000</v>
      </c>
      <c r="H24" s="52">
        <f t="shared" si="4"/>
        <v>243605000</v>
      </c>
      <c r="I24" s="52">
        <f t="shared" si="4"/>
        <v>223802000</v>
      </c>
      <c r="J24" s="52">
        <f t="shared" si="4"/>
        <v>208967000</v>
      </c>
      <c r="K24" s="52">
        <f t="shared" si="4"/>
        <v>194200000</v>
      </c>
      <c r="L24" s="52">
        <f t="shared" si="4"/>
        <v>178065000</v>
      </c>
      <c r="M24" s="52">
        <f t="shared" si="4"/>
        <v>161930000</v>
      </c>
      <c r="N24" s="52">
        <f t="shared" si="4"/>
        <v>135187000</v>
      </c>
    </row>
    <row r="25" spans="1:25">
      <c r="A25" s="14"/>
      <c r="C25" s="108"/>
      <c r="D25" s="72"/>
      <c r="E25" s="53"/>
      <c r="H25" s="54"/>
      <c r="I25" s="54"/>
      <c r="J25" s="54"/>
      <c r="K25" s="54"/>
    </row>
    <row r="26" spans="1:25">
      <c r="A26" s="14"/>
      <c r="B26" s="49" t="s">
        <v>42</v>
      </c>
      <c r="C26" s="13"/>
      <c r="D26" s="13"/>
      <c r="H26" s="54"/>
      <c r="I26" s="54"/>
      <c r="J26" s="54"/>
      <c r="K26" s="54"/>
    </row>
    <row r="27" spans="1:25">
      <c r="A27" s="14">
        <f>+A24-1</f>
        <v>-7</v>
      </c>
      <c r="B27" s="47" t="s">
        <v>3</v>
      </c>
      <c r="C27" s="108" t="s">
        <v>4</v>
      </c>
      <c r="D27" s="32"/>
      <c r="E27" s="52">
        <f>+E17</f>
        <v>300589000</v>
      </c>
      <c r="F27" s="52">
        <f t="shared" ref="F27:Y27" si="5">+F17</f>
        <v>282072000</v>
      </c>
      <c r="G27" s="52">
        <f t="shared" si="5"/>
        <v>263099000</v>
      </c>
      <c r="H27" s="52">
        <f t="shared" si="5"/>
        <v>243605000</v>
      </c>
      <c r="I27" s="52">
        <f t="shared" si="5"/>
        <v>223802000</v>
      </c>
      <c r="J27" s="52">
        <f t="shared" si="5"/>
        <v>208967000</v>
      </c>
      <c r="K27" s="52">
        <f t="shared" si="5"/>
        <v>194200000</v>
      </c>
      <c r="L27" s="52">
        <f t="shared" si="5"/>
        <v>178065000</v>
      </c>
      <c r="M27" s="52">
        <f t="shared" si="5"/>
        <v>161930000</v>
      </c>
      <c r="N27" s="52">
        <f t="shared" si="5"/>
        <v>135187000</v>
      </c>
      <c r="O27" s="52">
        <f t="shared" si="5"/>
        <v>0</v>
      </c>
      <c r="P27" s="52">
        <f t="shared" si="5"/>
        <v>0</v>
      </c>
      <c r="Q27" s="52">
        <f t="shared" si="5"/>
        <v>0</v>
      </c>
      <c r="R27" s="52">
        <f t="shared" si="5"/>
        <v>0</v>
      </c>
      <c r="S27" s="52">
        <f t="shared" si="5"/>
        <v>0</v>
      </c>
      <c r="T27" s="52">
        <f t="shared" si="5"/>
        <v>0</v>
      </c>
      <c r="U27" s="52">
        <f t="shared" si="5"/>
        <v>0</v>
      </c>
      <c r="V27" s="52">
        <f t="shared" si="5"/>
        <v>0</v>
      </c>
      <c r="W27" s="52">
        <f t="shared" si="5"/>
        <v>0</v>
      </c>
      <c r="X27" s="52">
        <f t="shared" si="5"/>
        <v>0</v>
      </c>
      <c r="Y27" s="52">
        <f t="shared" si="5"/>
        <v>0</v>
      </c>
    </row>
    <row r="28" spans="1:25">
      <c r="A28" s="14">
        <f>+A27-1</f>
        <v>-8</v>
      </c>
      <c r="B28" s="54" t="s">
        <v>38</v>
      </c>
      <c r="C28" s="108" t="s">
        <v>39</v>
      </c>
      <c r="D28" s="32"/>
      <c r="E28" s="52">
        <f>+E19</f>
        <v>0</v>
      </c>
      <c r="F28" s="52">
        <f t="shared" ref="F28:Y28" si="6">+F19</f>
        <v>0</v>
      </c>
      <c r="G28" s="52">
        <f t="shared" si="6"/>
        <v>0</v>
      </c>
      <c r="H28" s="52">
        <f t="shared" si="6"/>
        <v>0</v>
      </c>
      <c r="I28" s="52">
        <f t="shared" si="6"/>
        <v>0</v>
      </c>
      <c r="J28" s="52">
        <f t="shared" si="6"/>
        <v>0</v>
      </c>
      <c r="K28" s="52">
        <f t="shared" si="6"/>
        <v>0</v>
      </c>
      <c r="L28" s="52">
        <f t="shared" si="6"/>
        <v>0</v>
      </c>
      <c r="M28" s="52">
        <f t="shared" si="6"/>
        <v>0</v>
      </c>
      <c r="N28" s="52">
        <f t="shared" si="6"/>
        <v>0</v>
      </c>
      <c r="O28" s="52">
        <f t="shared" si="6"/>
        <v>0</v>
      </c>
      <c r="P28" s="52">
        <f t="shared" si="6"/>
        <v>0</v>
      </c>
      <c r="Q28" s="52">
        <f t="shared" si="6"/>
        <v>0</v>
      </c>
      <c r="R28" s="52">
        <f t="shared" si="6"/>
        <v>0</v>
      </c>
      <c r="S28" s="52">
        <f t="shared" si="6"/>
        <v>0</v>
      </c>
      <c r="T28" s="52">
        <f t="shared" si="6"/>
        <v>0</v>
      </c>
      <c r="U28" s="52">
        <f t="shared" si="6"/>
        <v>0</v>
      </c>
      <c r="V28" s="52">
        <f t="shared" si="6"/>
        <v>0</v>
      </c>
      <c r="W28" s="52">
        <f t="shared" si="6"/>
        <v>0</v>
      </c>
      <c r="X28" s="52">
        <f t="shared" si="6"/>
        <v>0</v>
      </c>
      <c r="Y28" s="52">
        <f t="shared" si="6"/>
        <v>0</v>
      </c>
    </row>
    <row r="29" spans="1:25">
      <c r="A29" s="14">
        <f>+A28-1</f>
        <v>-9</v>
      </c>
      <c r="B29" s="47" t="s">
        <v>43</v>
      </c>
      <c r="C29" s="108" t="s">
        <v>163</v>
      </c>
      <c r="D29" s="32"/>
      <c r="E29" s="53">
        <v>0</v>
      </c>
      <c r="F29" s="53">
        <v>0</v>
      </c>
      <c r="G29" s="53">
        <v>0</v>
      </c>
      <c r="H29" s="53">
        <v>0</v>
      </c>
      <c r="I29" s="53">
        <v>0</v>
      </c>
      <c r="J29" s="53">
        <v>0</v>
      </c>
      <c r="K29" s="53">
        <v>0</v>
      </c>
      <c r="L29" s="53">
        <v>0</v>
      </c>
      <c r="M29" s="53">
        <v>0</v>
      </c>
      <c r="N29" s="53">
        <v>0</v>
      </c>
      <c r="O29" s="53">
        <v>0</v>
      </c>
      <c r="P29" s="53">
        <v>0</v>
      </c>
      <c r="Q29" s="53">
        <v>0</v>
      </c>
      <c r="R29" s="53">
        <v>0</v>
      </c>
      <c r="S29" s="53">
        <v>0</v>
      </c>
      <c r="T29" s="53">
        <v>0</v>
      </c>
      <c r="U29" s="53">
        <v>0</v>
      </c>
      <c r="V29" s="53">
        <v>0</v>
      </c>
      <c r="W29" s="53">
        <v>0</v>
      </c>
      <c r="X29" s="53">
        <v>0</v>
      </c>
      <c r="Y29" s="53">
        <v>0</v>
      </c>
    </row>
    <row r="30" spans="1:25">
      <c r="A30" s="14">
        <f>+A29-1</f>
        <v>-10</v>
      </c>
      <c r="B30" s="47" t="s">
        <v>68</v>
      </c>
      <c r="C30" s="108" t="s">
        <v>69</v>
      </c>
      <c r="D30" s="87" t="s">
        <v>32</v>
      </c>
      <c r="E30" s="48">
        <v>0</v>
      </c>
      <c r="F30" s="48">
        <v>0</v>
      </c>
      <c r="G30" s="48">
        <v>0</v>
      </c>
      <c r="H30" s="48">
        <v>0</v>
      </c>
      <c r="I30" s="48">
        <v>0</v>
      </c>
      <c r="J30" s="48">
        <v>0</v>
      </c>
      <c r="K30" s="48">
        <v>0</v>
      </c>
      <c r="L30" s="48">
        <v>0</v>
      </c>
      <c r="M30" s="48">
        <v>0</v>
      </c>
      <c r="N30" s="48">
        <v>0</v>
      </c>
      <c r="O30" s="48">
        <v>0</v>
      </c>
      <c r="P30" s="48">
        <v>0</v>
      </c>
      <c r="Q30" s="48">
        <v>0</v>
      </c>
      <c r="R30" s="48">
        <v>0</v>
      </c>
      <c r="S30" s="48">
        <v>0</v>
      </c>
      <c r="T30" s="48">
        <v>0</v>
      </c>
      <c r="U30" s="48">
        <v>0</v>
      </c>
      <c r="V30" s="48">
        <v>0</v>
      </c>
      <c r="W30" s="48">
        <v>0</v>
      </c>
      <c r="X30" s="48">
        <v>0</v>
      </c>
      <c r="Y30" s="48">
        <v>0</v>
      </c>
    </row>
    <row r="31" spans="1:25">
      <c r="A31" s="14">
        <f t="shared" ref="A31:A33" si="7">+A30-1</f>
        <v>-11</v>
      </c>
      <c r="B31" s="47" t="s">
        <v>44</v>
      </c>
      <c r="C31" s="108" t="s">
        <v>164</v>
      </c>
      <c r="D31" s="32"/>
      <c r="E31" s="52">
        <f>+E27-E28-E29-E30</f>
        <v>300589000</v>
      </c>
      <c r="F31" s="52">
        <f t="shared" ref="F31:Y31" si="8">+F27-F28-F29-F30</f>
        <v>282072000</v>
      </c>
      <c r="G31" s="52">
        <f t="shared" si="8"/>
        <v>263099000</v>
      </c>
      <c r="H31" s="52">
        <f t="shared" si="8"/>
        <v>243605000</v>
      </c>
      <c r="I31" s="52">
        <f t="shared" si="8"/>
        <v>223802000</v>
      </c>
      <c r="J31" s="52">
        <f t="shared" si="8"/>
        <v>208967000</v>
      </c>
      <c r="K31" s="52">
        <f t="shared" si="8"/>
        <v>194200000</v>
      </c>
      <c r="L31" s="52">
        <f t="shared" si="8"/>
        <v>178065000</v>
      </c>
      <c r="M31" s="52">
        <f t="shared" si="8"/>
        <v>161930000</v>
      </c>
      <c r="N31" s="52">
        <f t="shared" si="8"/>
        <v>135187000</v>
      </c>
      <c r="O31" s="52">
        <f t="shared" si="8"/>
        <v>0</v>
      </c>
      <c r="P31" s="52">
        <f t="shared" si="8"/>
        <v>0</v>
      </c>
      <c r="Q31" s="52">
        <f t="shared" si="8"/>
        <v>0</v>
      </c>
      <c r="R31" s="52">
        <f t="shared" si="8"/>
        <v>0</v>
      </c>
      <c r="S31" s="52">
        <f t="shared" si="8"/>
        <v>0</v>
      </c>
      <c r="T31" s="52">
        <f t="shared" si="8"/>
        <v>0</v>
      </c>
      <c r="U31" s="52">
        <f t="shared" si="8"/>
        <v>0</v>
      </c>
      <c r="V31" s="52">
        <f t="shared" si="8"/>
        <v>0</v>
      </c>
      <c r="W31" s="52">
        <f t="shared" si="8"/>
        <v>0</v>
      </c>
      <c r="X31" s="52">
        <f t="shared" si="8"/>
        <v>0</v>
      </c>
      <c r="Y31" s="52">
        <f t="shared" si="8"/>
        <v>0</v>
      </c>
    </row>
    <row r="32" spans="1:25">
      <c r="A32" s="14">
        <f>+A31-1</f>
        <v>-12</v>
      </c>
      <c r="B32" s="47" t="s">
        <v>45</v>
      </c>
      <c r="C32" s="108" t="s">
        <v>46</v>
      </c>
      <c r="D32" s="32"/>
      <c r="E32" s="82">
        <f>MACRS!G17</f>
        <v>3.7499999999999999E-2</v>
      </c>
      <c r="F32" s="82">
        <f>MACRS!G18/100</f>
        <v>7.2190000000000004E-2</v>
      </c>
      <c r="G32" s="82">
        <f>MACRS!G19/100</f>
        <v>6.6769999999999996E-2</v>
      </c>
      <c r="H32" s="82">
        <v>6.1769999999999999E-2</v>
      </c>
      <c r="I32" s="82">
        <v>5.713E-2</v>
      </c>
      <c r="J32" s="82">
        <v>5.2850000000000001E-2</v>
      </c>
      <c r="K32" s="82">
        <v>4.888E-2</v>
      </c>
      <c r="L32" s="82">
        <v>4.5220000000000003E-2</v>
      </c>
      <c r="M32" s="82">
        <v>4.462E-2</v>
      </c>
      <c r="N32" s="82">
        <v>4.4609999999999997E-2</v>
      </c>
      <c r="O32" s="82">
        <v>4.462E-2</v>
      </c>
      <c r="P32" s="82">
        <v>4.4609999999999997E-2</v>
      </c>
      <c r="Q32" s="82">
        <v>4.462E-2</v>
      </c>
      <c r="R32" s="82">
        <v>4.4609999999999997E-2</v>
      </c>
      <c r="S32" s="82">
        <v>4.462E-2</v>
      </c>
      <c r="T32" s="82">
        <v>4.4609999999999997E-2</v>
      </c>
      <c r="U32" s="82">
        <v>4.462E-2</v>
      </c>
      <c r="V32" s="82">
        <v>4.4609999999999997E-2</v>
      </c>
      <c r="W32" s="82">
        <v>4.462E-2</v>
      </c>
      <c r="X32" s="82">
        <v>4.4609999999999997E-2</v>
      </c>
      <c r="Y32" s="82">
        <v>2.231E-2</v>
      </c>
    </row>
    <row r="33" spans="1:26">
      <c r="A33" s="14">
        <f t="shared" si="7"/>
        <v>-13</v>
      </c>
      <c r="B33" s="47" t="s">
        <v>47</v>
      </c>
      <c r="C33" s="108" t="s">
        <v>165</v>
      </c>
      <c r="D33" s="32"/>
      <c r="E33" s="52">
        <f>ROUND(E31*E32,0)</f>
        <v>11272088</v>
      </c>
      <c r="F33" s="52">
        <f t="shared" ref="F33:G33" si="9">ROUND(F31*F32,0)</f>
        <v>20362778</v>
      </c>
      <c r="G33" s="52">
        <f t="shared" si="9"/>
        <v>17567120</v>
      </c>
      <c r="H33" s="52">
        <f t="shared" ref="H33:O33" si="10">ROUND(H31*H32,0)</f>
        <v>15047481</v>
      </c>
      <c r="I33" s="52">
        <f t="shared" si="10"/>
        <v>12785808</v>
      </c>
      <c r="J33" s="52">
        <f t="shared" si="10"/>
        <v>11043906</v>
      </c>
      <c r="K33" s="52">
        <f t="shared" si="10"/>
        <v>9492496</v>
      </c>
      <c r="L33" s="52">
        <f t="shared" si="10"/>
        <v>8052099</v>
      </c>
      <c r="M33" s="52">
        <f t="shared" si="10"/>
        <v>7225317</v>
      </c>
      <c r="N33" s="52">
        <f t="shared" si="10"/>
        <v>6030692</v>
      </c>
      <c r="O33" s="52">
        <f t="shared" si="10"/>
        <v>0</v>
      </c>
      <c r="P33" s="52">
        <f t="shared" ref="P33:W33" si="11">ROUND(P31*P32,0)</f>
        <v>0</v>
      </c>
      <c r="Q33" s="52">
        <f t="shared" si="11"/>
        <v>0</v>
      </c>
      <c r="R33" s="52">
        <f t="shared" si="11"/>
        <v>0</v>
      </c>
      <c r="S33" s="52">
        <f t="shared" si="11"/>
        <v>0</v>
      </c>
      <c r="T33" s="52">
        <f t="shared" si="11"/>
        <v>0</v>
      </c>
      <c r="U33" s="52">
        <f t="shared" si="11"/>
        <v>0</v>
      </c>
      <c r="V33" s="52">
        <f t="shared" si="11"/>
        <v>0</v>
      </c>
      <c r="W33" s="52">
        <f t="shared" si="11"/>
        <v>0</v>
      </c>
      <c r="X33" s="52">
        <f t="shared" ref="X33" si="12">ROUND(X31*X32,0)</f>
        <v>0</v>
      </c>
      <c r="Y33" s="52">
        <f>ROUND(Y31*Y32,0)-3</f>
        <v>-3</v>
      </c>
    </row>
    <row r="34" spans="1:26">
      <c r="A34" s="14"/>
      <c r="C34" s="108"/>
      <c r="D34" s="32"/>
      <c r="E34" s="52"/>
      <c r="F34" s="52"/>
      <c r="G34" s="52"/>
      <c r="H34" s="52"/>
      <c r="I34" s="52"/>
      <c r="J34" s="52"/>
      <c r="K34" s="52"/>
      <c r="L34" s="52"/>
      <c r="M34" s="52"/>
      <c r="N34" s="52"/>
      <c r="O34" s="52"/>
      <c r="P34" s="52"/>
      <c r="Q34" s="52"/>
      <c r="R34" s="52"/>
      <c r="S34" s="52"/>
      <c r="T34" s="52"/>
      <c r="U34" s="52"/>
      <c r="V34" s="52"/>
      <c r="W34" s="52"/>
      <c r="X34" s="52"/>
      <c r="Y34" s="52"/>
    </row>
    <row r="35" spans="1:26">
      <c r="A35" s="14">
        <f>+A33-1</f>
        <v>-14</v>
      </c>
      <c r="B35" s="47" t="s">
        <v>70</v>
      </c>
      <c r="C35" s="108" t="s">
        <v>157</v>
      </c>
      <c r="D35" s="32"/>
      <c r="E35" s="52">
        <f>+E30</f>
        <v>0</v>
      </c>
      <c r="F35" s="52">
        <f>+E35</f>
        <v>0</v>
      </c>
      <c r="G35" s="52">
        <f t="shared" ref="G35" si="13">+F35</f>
        <v>0</v>
      </c>
      <c r="H35" s="52">
        <f t="shared" ref="H35" si="14">+G35</f>
        <v>0</v>
      </c>
      <c r="I35" s="52">
        <f t="shared" ref="I35" si="15">+H35</f>
        <v>0</v>
      </c>
      <c r="J35" s="52">
        <f t="shared" ref="J35" si="16">+I35</f>
        <v>0</v>
      </c>
      <c r="K35" s="52">
        <f t="shared" ref="K35" si="17">+J35</f>
        <v>0</v>
      </c>
      <c r="L35" s="52">
        <f t="shared" ref="L35" si="18">+K35</f>
        <v>0</v>
      </c>
      <c r="M35" s="52">
        <f t="shared" ref="M35" si="19">+L35</f>
        <v>0</v>
      </c>
      <c r="N35" s="52">
        <f t="shared" ref="N35" si="20">+M35</f>
        <v>0</v>
      </c>
      <c r="O35" s="52">
        <f t="shared" ref="O35" si="21">+N35</f>
        <v>0</v>
      </c>
      <c r="P35" s="52">
        <f t="shared" ref="P35" si="22">+O35</f>
        <v>0</v>
      </c>
      <c r="Q35" s="52">
        <f t="shared" ref="Q35" si="23">+P35</f>
        <v>0</v>
      </c>
      <c r="R35" s="52">
        <f t="shared" ref="R35" si="24">+Q35</f>
        <v>0</v>
      </c>
      <c r="S35" s="52">
        <f t="shared" ref="S35" si="25">+R35</f>
        <v>0</v>
      </c>
      <c r="T35" s="52">
        <f t="shared" ref="T35" si="26">+S35</f>
        <v>0</v>
      </c>
      <c r="U35" s="52">
        <f t="shared" ref="U35" si="27">+T35</f>
        <v>0</v>
      </c>
      <c r="V35" s="52">
        <f t="shared" ref="V35" si="28">+U35</f>
        <v>0</v>
      </c>
      <c r="W35" s="52">
        <f t="shared" ref="W35:Y35" si="29">+V35</f>
        <v>0</v>
      </c>
      <c r="X35" s="52">
        <f t="shared" si="29"/>
        <v>0</v>
      </c>
      <c r="Y35" s="52">
        <f t="shared" si="29"/>
        <v>0</v>
      </c>
    </row>
    <row r="36" spans="1:26">
      <c r="A36" s="14">
        <f>+A35-1</f>
        <v>-15</v>
      </c>
      <c r="B36" s="47" t="s">
        <v>71</v>
      </c>
      <c r="C36" s="108" t="s">
        <v>74</v>
      </c>
      <c r="D36" s="32"/>
      <c r="E36" s="82">
        <f>1/39</f>
        <v>2.564102564102564E-2</v>
      </c>
      <c r="F36" s="82">
        <f>E36</f>
        <v>2.564102564102564E-2</v>
      </c>
      <c r="G36" s="82">
        <f>F36</f>
        <v>2.564102564102564E-2</v>
      </c>
      <c r="H36" s="82">
        <f t="shared" ref="H36:O36" si="30">G36</f>
        <v>2.564102564102564E-2</v>
      </c>
      <c r="I36" s="82">
        <f t="shared" si="30"/>
        <v>2.564102564102564E-2</v>
      </c>
      <c r="J36" s="82">
        <f t="shared" si="30"/>
        <v>2.564102564102564E-2</v>
      </c>
      <c r="K36" s="82">
        <f t="shared" si="30"/>
        <v>2.564102564102564E-2</v>
      </c>
      <c r="L36" s="82">
        <f t="shared" si="30"/>
        <v>2.564102564102564E-2</v>
      </c>
      <c r="M36" s="82">
        <f t="shared" si="30"/>
        <v>2.564102564102564E-2</v>
      </c>
      <c r="N36" s="82">
        <f t="shared" si="30"/>
        <v>2.564102564102564E-2</v>
      </c>
      <c r="O36" s="82">
        <f t="shared" si="30"/>
        <v>2.564102564102564E-2</v>
      </c>
      <c r="P36" s="82">
        <f t="shared" ref="P36:W36" si="31">O36</f>
        <v>2.564102564102564E-2</v>
      </c>
      <c r="Q36" s="82">
        <f t="shared" si="31"/>
        <v>2.564102564102564E-2</v>
      </c>
      <c r="R36" s="82">
        <f t="shared" si="31"/>
        <v>2.564102564102564E-2</v>
      </c>
      <c r="S36" s="82">
        <f t="shared" si="31"/>
        <v>2.564102564102564E-2</v>
      </c>
      <c r="T36" s="82">
        <f t="shared" si="31"/>
        <v>2.564102564102564E-2</v>
      </c>
      <c r="U36" s="82">
        <f t="shared" si="31"/>
        <v>2.564102564102564E-2</v>
      </c>
      <c r="V36" s="82">
        <f t="shared" si="31"/>
        <v>2.564102564102564E-2</v>
      </c>
      <c r="W36" s="82">
        <f t="shared" si="31"/>
        <v>2.564102564102564E-2</v>
      </c>
      <c r="X36" s="82">
        <f t="shared" ref="X36:Y36" si="32">W36</f>
        <v>2.564102564102564E-2</v>
      </c>
      <c r="Y36" s="82">
        <f t="shared" si="32"/>
        <v>2.564102564102564E-2</v>
      </c>
    </row>
    <row r="37" spans="1:26">
      <c r="A37" s="14">
        <f>+A36-1</f>
        <v>-16</v>
      </c>
      <c r="B37" s="47" t="s">
        <v>72</v>
      </c>
      <c r="C37" s="108" t="s">
        <v>166</v>
      </c>
      <c r="D37" s="32"/>
      <c r="E37" s="52">
        <f>+E35*E36</f>
        <v>0</v>
      </c>
      <c r="F37" s="52">
        <f t="shared" ref="F37:G37" si="33">+F35*F36</f>
        <v>0</v>
      </c>
      <c r="G37" s="52">
        <f t="shared" si="33"/>
        <v>0</v>
      </c>
      <c r="H37" s="52">
        <f t="shared" ref="H37:O37" si="34">+H35*H36</f>
        <v>0</v>
      </c>
      <c r="I37" s="52">
        <f t="shared" si="34"/>
        <v>0</v>
      </c>
      <c r="J37" s="52">
        <f t="shared" si="34"/>
        <v>0</v>
      </c>
      <c r="K37" s="52">
        <f t="shared" si="34"/>
        <v>0</v>
      </c>
      <c r="L37" s="52">
        <f t="shared" si="34"/>
        <v>0</v>
      </c>
      <c r="M37" s="52">
        <f t="shared" si="34"/>
        <v>0</v>
      </c>
      <c r="N37" s="52">
        <f t="shared" si="34"/>
        <v>0</v>
      </c>
      <c r="O37" s="52">
        <f t="shared" si="34"/>
        <v>0</v>
      </c>
      <c r="P37" s="52">
        <f t="shared" ref="P37:W37" si="35">+P35*P36</f>
        <v>0</v>
      </c>
      <c r="Q37" s="52">
        <f t="shared" si="35"/>
        <v>0</v>
      </c>
      <c r="R37" s="52">
        <f t="shared" si="35"/>
        <v>0</v>
      </c>
      <c r="S37" s="52">
        <f t="shared" si="35"/>
        <v>0</v>
      </c>
      <c r="T37" s="52">
        <f t="shared" si="35"/>
        <v>0</v>
      </c>
      <c r="U37" s="52">
        <f t="shared" si="35"/>
        <v>0</v>
      </c>
      <c r="V37" s="52">
        <f t="shared" si="35"/>
        <v>0</v>
      </c>
      <c r="W37" s="52">
        <f t="shared" si="35"/>
        <v>0</v>
      </c>
      <c r="X37" s="52">
        <f t="shared" ref="X37:Y37" si="36">+X35*X36</f>
        <v>0</v>
      </c>
      <c r="Y37" s="52">
        <f t="shared" si="36"/>
        <v>0</v>
      </c>
    </row>
    <row r="38" spans="1:26">
      <c r="A38" s="14"/>
      <c r="C38" s="108"/>
      <c r="D38" s="32"/>
    </row>
    <row r="39" spans="1:26">
      <c r="A39" s="14">
        <f>+A37-1</f>
        <v>-17</v>
      </c>
      <c r="B39" s="47" t="s">
        <v>48</v>
      </c>
      <c r="C39" s="25" t="s">
        <v>167</v>
      </c>
      <c r="D39" s="32"/>
      <c r="E39" s="48">
        <f t="shared" ref="E39:Y39" si="37">+E33+E19+E37</f>
        <v>11272088</v>
      </c>
      <c r="F39" s="48">
        <f t="shared" si="37"/>
        <v>20362778</v>
      </c>
      <c r="G39" s="48">
        <f t="shared" si="37"/>
        <v>17567120</v>
      </c>
      <c r="H39" s="48">
        <f t="shared" si="37"/>
        <v>15047481</v>
      </c>
      <c r="I39" s="48">
        <f t="shared" si="37"/>
        <v>12785808</v>
      </c>
      <c r="J39" s="48">
        <f t="shared" si="37"/>
        <v>11043906</v>
      </c>
      <c r="K39" s="48">
        <f t="shared" si="37"/>
        <v>9492496</v>
      </c>
      <c r="L39" s="48">
        <f t="shared" si="37"/>
        <v>8052099</v>
      </c>
      <c r="M39" s="48">
        <f t="shared" si="37"/>
        <v>7225317</v>
      </c>
      <c r="N39" s="48">
        <f t="shared" si="37"/>
        <v>6030692</v>
      </c>
      <c r="O39" s="48">
        <f t="shared" si="37"/>
        <v>0</v>
      </c>
      <c r="P39" s="48">
        <f t="shared" si="37"/>
        <v>0</v>
      </c>
      <c r="Q39" s="48">
        <f t="shared" si="37"/>
        <v>0</v>
      </c>
      <c r="R39" s="48">
        <f t="shared" si="37"/>
        <v>0</v>
      </c>
      <c r="S39" s="48">
        <f t="shared" si="37"/>
        <v>0</v>
      </c>
      <c r="T39" s="48">
        <f t="shared" si="37"/>
        <v>0</v>
      </c>
      <c r="U39" s="48">
        <f t="shared" si="37"/>
        <v>0</v>
      </c>
      <c r="V39" s="48">
        <f t="shared" si="37"/>
        <v>0</v>
      </c>
      <c r="W39" s="48">
        <f t="shared" si="37"/>
        <v>0</v>
      </c>
      <c r="X39" s="48">
        <f t="shared" si="37"/>
        <v>0</v>
      </c>
      <c r="Y39" s="48">
        <f t="shared" si="37"/>
        <v>-3</v>
      </c>
    </row>
    <row r="40" spans="1:26">
      <c r="A40" s="14"/>
      <c r="C40" s="108"/>
      <c r="D40" s="32"/>
      <c r="E40" s="53"/>
      <c r="F40" s="53"/>
      <c r="G40" s="53"/>
      <c r="H40" s="53"/>
      <c r="I40" s="53"/>
      <c r="J40" s="53"/>
      <c r="K40" s="53"/>
      <c r="L40" s="53"/>
      <c r="M40" s="53"/>
      <c r="N40" s="53"/>
      <c r="O40" s="53"/>
      <c r="P40" s="53"/>
      <c r="Q40" s="53"/>
      <c r="R40" s="53"/>
      <c r="S40" s="53"/>
      <c r="T40" s="53"/>
      <c r="U40" s="53"/>
      <c r="V40" s="53"/>
      <c r="W40" s="53"/>
      <c r="X40" s="53"/>
      <c r="Y40" s="53"/>
    </row>
    <row r="41" spans="1:26">
      <c r="A41" s="14">
        <f>+A39-1</f>
        <v>-18</v>
      </c>
      <c r="B41" s="47" t="s">
        <v>53</v>
      </c>
      <c r="C41" s="108" t="s">
        <v>168</v>
      </c>
      <c r="D41" s="32"/>
      <c r="E41" s="53">
        <f>+'Rev Req 1'!F20</f>
        <v>30013500</v>
      </c>
      <c r="F41" s="53">
        <v>0</v>
      </c>
      <c r="G41" s="53">
        <v>0</v>
      </c>
      <c r="H41" s="53">
        <v>0</v>
      </c>
      <c r="I41" s="53">
        <v>0</v>
      </c>
      <c r="J41" s="53">
        <v>0</v>
      </c>
      <c r="K41" s="53">
        <v>0</v>
      </c>
      <c r="L41" s="53">
        <v>0</v>
      </c>
      <c r="M41" s="53">
        <v>0</v>
      </c>
      <c r="N41" s="53">
        <v>0</v>
      </c>
      <c r="O41" s="53">
        <v>0</v>
      </c>
      <c r="P41" s="53">
        <v>0</v>
      </c>
      <c r="Q41" s="53">
        <v>0</v>
      </c>
      <c r="R41" s="53">
        <v>0</v>
      </c>
      <c r="S41" s="53">
        <v>0</v>
      </c>
      <c r="T41" s="53">
        <v>0</v>
      </c>
      <c r="U41" s="53">
        <v>0</v>
      </c>
      <c r="V41" s="53">
        <v>0</v>
      </c>
      <c r="W41" s="53">
        <v>0</v>
      </c>
      <c r="X41" s="53">
        <v>0</v>
      </c>
      <c r="Y41" s="53">
        <v>0</v>
      </c>
    </row>
    <row r="42" spans="1:26">
      <c r="A42" s="108"/>
      <c r="C42" s="56"/>
    </row>
    <row r="43" spans="1:26" ht="15" customHeight="1" thickBot="1">
      <c r="A43" s="14">
        <f>+A41-1</f>
        <v>-19</v>
      </c>
      <c r="B43" s="16" t="s">
        <v>49</v>
      </c>
      <c r="C43" s="108" t="s">
        <v>169</v>
      </c>
      <c r="D43" s="32"/>
      <c r="E43" s="57">
        <f>+E39+E41</f>
        <v>41285588</v>
      </c>
      <c r="F43" s="57">
        <f>+F39+F41</f>
        <v>20362778</v>
      </c>
      <c r="G43" s="57">
        <f>+G39+G41</f>
        <v>17567120</v>
      </c>
      <c r="H43" s="57">
        <f t="shared" ref="H43:O43" si="38">+H39+H41</f>
        <v>15047481</v>
      </c>
      <c r="I43" s="57">
        <f t="shared" si="38"/>
        <v>12785808</v>
      </c>
      <c r="J43" s="57">
        <f t="shared" si="38"/>
        <v>11043906</v>
      </c>
      <c r="K43" s="57">
        <f t="shared" si="38"/>
        <v>9492496</v>
      </c>
      <c r="L43" s="57">
        <f t="shared" si="38"/>
        <v>8052099</v>
      </c>
      <c r="M43" s="57">
        <f t="shared" si="38"/>
        <v>7225317</v>
      </c>
      <c r="N43" s="57">
        <f t="shared" si="38"/>
        <v>6030692</v>
      </c>
      <c r="O43" s="57">
        <f t="shared" si="38"/>
        <v>0</v>
      </c>
      <c r="P43" s="57">
        <f t="shared" ref="P43:W43" si="39">+P39+P41</f>
        <v>0</v>
      </c>
      <c r="Q43" s="57">
        <f t="shared" si="39"/>
        <v>0</v>
      </c>
      <c r="R43" s="57">
        <f t="shared" si="39"/>
        <v>0</v>
      </c>
      <c r="S43" s="57">
        <f t="shared" si="39"/>
        <v>0</v>
      </c>
      <c r="T43" s="57">
        <f t="shared" si="39"/>
        <v>0</v>
      </c>
      <c r="U43" s="57">
        <f t="shared" si="39"/>
        <v>0</v>
      </c>
      <c r="V43" s="57">
        <f t="shared" si="39"/>
        <v>0</v>
      </c>
      <c r="W43" s="57">
        <f t="shared" si="39"/>
        <v>0</v>
      </c>
      <c r="X43" s="57">
        <f t="shared" ref="X43:Y43" si="40">+X39+X41</f>
        <v>0</v>
      </c>
      <c r="Y43" s="57">
        <f t="shared" si="40"/>
        <v>-3</v>
      </c>
      <c r="Z43" s="52">
        <f>SUM(E43:Y43)</f>
        <v>148893282</v>
      </c>
    </row>
    <row r="44" spans="1:26" ht="14.5" thickTop="1">
      <c r="H44" s="54"/>
      <c r="I44" s="54"/>
      <c r="J44" s="54"/>
    </row>
    <row r="45" spans="1:26">
      <c r="H45" s="54"/>
      <c r="I45" s="54"/>
      <c r="J45" s="54"/>
    </row>
    <row r="46" spans="1:26">
      <c r="B46" s="50" t="s">
        <v>50</v>
      </c>
      <c r="H46" s="54"/>
      <c r="I46" s="54"/>
      <c r="J46" s="54"/>
    </row>
    <row r="47" spans="1:26">
      <c r="A47" s="58">
        <f>+A43-1</f>
        <v>-20</v>
      </c>
      <c r="B47" s="47" t="s">
        <v>3</v>
      </c>
      <c r="C47" s="108" t="str">
        <f>CONCATENATE("Line (",A17*-1,")")</f>
        <v>Line (1)</v>
      </c>
      <c r="D47" s="32"/>
      <c r="E47" s="53">
        <f>+E17</f>
        <v>300589000</v>
      </c>
      <c r="F47" s="53">
        <f t="shared" ref="F47:N47" si="41">+F17</f>
        <v>282072000</v>
      </c>
      <c r="G47" s="53">
        <f t="shared" si="41"/>
        <v>263099000</v>
      </c>
      <c r="H47" s="53">
        <f t="shared" si="41"/>
        <v>243605000</v>
      </c>
      <c r="I47" s="53">
        <f t="shared" si="41"/>
        <v>223802000</v>
      </c>
      <c r="J47" s="53">
        <f t="shared" si="41"/>
        <v>208967000</v>
      </c>
      <c r="K47" s="53">
        <f t="shared" si="41"/>
        <v>194200000</v>
      </c>
      <c r="L47" s="53">
        <f t="shared" si="41"/>
        <v>178065000</v>
      </c>
      <c r="M47" s="53">
        <f t="shared" si="41"/>
        <v>161930000</v>
      </c>
      <c r="N47" s="53">
        <f t="shared" si="41"/>
        <v>135187000</v>
      </c>
    </row>
    <row r="48" spans="1:26">
      <c r="A48" s="58">
        <f>A47-1</f>
        <v>-21</v>
      </c>
      <c r="B48" s="47" t="s">
        <v>34</v>
      </c>
      <c r="C48" s="108" t="str">
        <f>CONCATENATE("Line (",A18*-1,")")</f>
        <v>Line (2)</v>
      </c>
      <c r="D48" s="32"/>
      <c r="E48" s="55">
        <f>+E18</f>
        <v>0</v>
      </c>
      <c r="F48" s="55">
        <f t="shared" ref="F48:N48" si="42">+F18</f>
        <v>0</v>
      </c>
      <c r="G48" s="55">
        <f t="shared" si="42"/>
        <v>0</v>
      </c>
      <c r="H48" s="55">
        <f t="shared" si="42"/>
        <v>0</v>
      </c>
      <c r="I48" s="55">
        <f t="shared" si="42"/>
        <v>0</v>
      </c>
      <c r="J48" s="55">
        <f t="shared" si="42"/>
        <v>0</v>
      </c>
      <c r="K48" s="55">
        <f t="shared" si="42"/>
        <v>0</v>
      </c>
      <c r="L48" s="55">
        <f t="shared" si="42"/>
        <v>0</v>
      </c>
      <c r="M48" s="55">
        <f t="shared" si="42"/>
        <v>0</v>
      </c>
      <c r="N48" s="55">
        <f t="shared" si="42"/>
        <v>0</v>
      </c>
    </row>
    <row r="49" spans="1:25">
      <c r="A49" s="58">
        <f>+A48-1</f>
        <v>-22</v>
      </c>
      <c r="B49" s="54" t="s">
        <v>33</v>
      </c>
      <c r="C49" s="108" t="s">
        <v>170</v>
      </c>
      <c r="D49" s="32"/>
      <c r="E49" s="53">
        <f>E47*E48</f>
        <v>0</v>
      </c>
      <c r="F49" s="53">
        <f t="shared" ref="F49:N49" si="43">F47*F48</f>
        <v>0</v>
      </c>
      <c r="G49" s="53">
        <f t="shared" si="43"/>
        <v>0</v>
      </c>
      <c r="H49" s="53">
        <f t="shared" si="43"/>
        <v>0</v>
      </c>
      <c r="I49" s="53">
        <f t="shared" si="43"/>
        <v>0</v>
      </c>
      <c r="J49" s="53">
        <f t="shared" si="43"/>
        <v>0</v>
      </c>
      <c r="K49" s="53">
        <f t="shared" si="43"/>
        <v>0</v>
      </c>
      <c r="L49" s="53">
        <f t="shared" si="43"/>
        <v>0</v>
      </c>
      <c r="M49" s="53">
        <f t="shared" si="43"/>
        <v>0</v>
      </c>
      <c r="N49" s="53">
        <f t="shared" si="43"/>
        <v>0</v>
      </c>
    </row>
    <row r="50" spans="1:25">
      <c r="H50" s="54"/>
      <c r="I50" s="54"/>
      <c r="J50" s="54"/>
    </row>
    <row r="51" spans="1:25">
      <c r="A51" s="14"/>
      <c r="B51" s="49" t="s">
        <v>42</v>
      </c>
      <c r="C51" s="13"/>
      <c r="D51" s="13"/>
      <c r="H51" s="54"/>
      <c r="I51" s="54"/>
      <c r="J51" s="54"/>
    </row>
    <row r="52" spans="1:25">
      <c r="A52" s="14">
        <f>+A49-1</f>
        <v>-23</v>
      </c>
      <c r="B52" s="47" t="s">
        <v>3</v>
      </c>
      <c r="C52" s="108" t="s">
        <v>171</v>
      </c>
      <c r="D52" s="32"/>
      <c r="E52" s="52">
        <f>E47</f>
        <v>300589000</v>
      </c>
      <c r="F52" s="52">
        <f t="shared" ref="F52:N52" si="44">F47</f>
        <v>282072000</v>
      </c>
      <c r="G52" s="52">
        <f t="shared" si="44"/>
        <v>263099000</v>
      </c>
      <c r="H52" s="52">
        <f t="shared" si="44"/>
        <v>243605000</v>
      </c>
      <c r="I52" s="52">
        <f t="shared" si="44"/>
        <v>223802000</v>
      </c>
      <c r="J52" s="52">
        <f t="shared" si="44"/>
        <v>208967000</v>
      </c>
      <c r="K52" s="52">
        <f t="shared" si="44"/>
        <v>194200000</v>
      </c>
      <c r="L52" s="52">
        <f t="shared" si="44"/>
        <v>178065000</v>
      </c>
      <c r="M52" s="52">
        <f t="shared" si="44"/>
        <v>161930000</v>
      </c>
      <c r="N52" s="52">
        <f t="shared" si="44"/>
        <v>135187000</v>
      </c>
    </row>
    <row r="53" spans="1:25">
      <c r="A53" s="14">
        <f>+A52-1</f>
        <v>-24</v>
      </c>
      <c r="B53" s="54" t="s">
        <v>38</v>
      </c>
      <c r="C53" s="15" t="s">
        <v>73</v>
      </c>
      <c r="D53" s="15"/>
      <c r="E53" s="53">
        <f>E49</f>
        <v>0</v>
      </c>
      <c r="F53" s="53">
        <f t="shared" ref="F53:N53" si="45">F49</f>
        <v>0</v>
      </c>
      <c r="G53" s="53">
        <f t="shared" si="45"/>
        <v>0</v>
      </c>
      <c r="H53" s="53">
        <f t="shared" si="45"/>
        <v>0</v>
      </c>
      <c r="I53" s="53">
        <f t="shared" si="45"/>
        <v>0</v>
      </c>
      <c r="J53" s="53">
        <f t="shared" si="45"/>
        <v>0</v>
      </c>
      <c r="K53" s="53">
        <f t="shared" si="45"/>
        <v>0</v>
      </c>
      <c r="L53" s="53">
        <f t="shared" si="45"/>
        <v>0</v>
      </c>
      <c r="M53" s="53">
        <f t="shared" si="45"/>
        <v>0</v>
      </c>
      <c r="N53" s="53">
        <f t="shared" si="45"/>
        <v>0</v>
      </c>
    </row>
    <row r="54" spans="1:25">
      <c r="A54" s="14">
        <f t="shared" ref="A54:A57" si="46">+A53-1</f>
        <v>-25</v>
      </c>
      <c r="B54" s="54" t="s">
        <v>68</v>
      </c>
      <c r="C54" s="108" t="s">
        <v>69</v>
      </c>
      <c r="D54" s="10" t="s">
        <v>32</v>
      </c>
      <c r="E54" s="48">
        <f>E30</f>
        <v>0</v>
      </c>
      <c r="F54" s="48">
        <f t="shared" ref="F54:N54" si="47">F30</f>
        <v>0</v>
      </c>
      <c r="G54" s="48">
        <f t="shared" si="47"/>
        <v>0</v>
      </c>
      <c r="H54" s="48">
        <f t="shared" si="47"/>
        <v>0</v>
      </c>
      <c r="I54" s="48">
        <f t="shared" si="47"/>
        <v>0</v>
      </c>
      <c r="J54" s="48">
        <f t="shared" si="47"/>
        <v>0</v>
      </c>
      <c r="K54" s="48">
        <f t="shared" si="47"/>
        <v>0</v>
      </c>
      <c r="L54" s="48">
        <f t="shared" si="47"/>
        <v>0</v>
      </c>
      <c r="M54" s="48">
        <f t="shared" si="47"/>
        <v>0</v>
      </c>
      <c r="N54" s="48">
        <f t="shared" si="47"/>
        <v>0</v>
      </c>
    </row>
    <row r="55" spans="1:25" ht="17.25" customHeight="1">
      <c r="A55" s="14">
        <f t="shared" si="46"/>
        <v>-26</v>
      </c>
      <c r="B55" s="47" t="s">
        <v>44</v>
      </c>
      <c r="C55" s="108" t="s">
        <v>172</v>
      </c>
      <c r="D55" s="32"/>
      <c r="E55" s="52">
        <f>E52-E53-E54</f>
        <v>300589000</v>
      </c>
      <c r="F55" s="52">
        <f t="shared" ref="F55:N55" si="48">F52-F53-F54</f>
        <v>282072000</v>
      </c>
      <c r="G55" s="52">
        <f t="shared" si="48"/>
        <v>263099000</v>
      </c>
      <c r="H55" s="52">
        <f t="shared" si="48"/>
        <v>243605000</v>
      </c>
      <c r="I55" s="52">
        <f t="shared" si="48"/>
        <v>223802000</v>
      </c>
      <c r="J55" s="52">
        <f t="shared" si="48"/>
        <v>208967000</v>
      </c>
      <c r="K55" s="52">
        <f t="shared" si="48"/>
        <v>194200000</v>
      </c>
      <c r="L55" s="52">
        <f t="shared" si="48"/>
        <v>178065000</v>
      </c>
      <c r="M55" s="52">
        <f t="shared" si="48"/>
        <v>161930000</v>
      </c>
      <c r="N55" s="52">
        <f t="shared" si="48"/>
        <v>135187000</v>
      </c>
      <c r="O55" s="52">
        <f t="shared" ref="O55" si="49">+N55</f>
        <v>135187000</v>
      </c>
      <c r="P55" s="52">
        <f t="shared" ref="P55" si="50">+O55</f>
        <v>135187000</v>
      </c>
      <c r="Q55" s="52">
        <f t="shared" ref="Q55" si="51">+P55</f>
        <v>135187000</v>
      </c>
      <c r="R55" s="52">
        <f t="shared" ref="R55" si="52">+Q55</f>
        <v>135187000</v>
      </c>
      <c r="S55" s="52">
        <f t="shared" ref="S55" si="53">+R55</f>
        <v>135187000</v>
      </c>
      <c r="T55" s="52">
        <f t="shared" ref="T55" si="54">+S55</f>
        <v>135187000</v>
      </c>
      <c r="U55" s="52">
        <f t="shared" ref="U55" si="55">+T55</f>
        <v>135187000</v>
      </c>
      <c r="V55" s="52">
        <f t="shared" ref="V55" si="56">+U55</f>
        <v>135187000</v>
      </c>
      <c r="W55" s="52">
        <f t="shared" ref="W55" si="57">+V55</f>
        <v>135187000</v>
      </c>
      <c r="X55" s="52">
        <f t="shared" ref="X55" si="58">+W55</f>
        <v>135187000</v>
      </c>
      <c r="Y55" s="52">
        <f t="shared" ref="Y55" si="59">+X55</f>
        <v>135187000</v>
      </c>
    </row>
    <row r="56" spans="1:25">
      <c r="A56" s="14">
        <f t="shared" si="46"/>
        <v>-27</v>
      </c>
      <c r="B56" s="47" t="s">
        <v>45</v>
      </c>
      <c r="C56" s="108" t="s">
        <v>46</v>
      </c>
      <c r="D56" s="32"/>
      <c r="E56" s="82">
        <f>E32</f>
        <v>3.7499999999999999E-2</v>
      </c>
      <c r="F56" s="82">
        <f>F32</f>
        <v>7.2190000000000004E-2</v>
      </c>
      <c r="G56" s="82">
        <f>G32</f>
        <v>6.6769999999999996E-2</v>
      </c>
      <c r="H56" s="82">
        <f t="shared" ref="H56:Y56" si="60">H32</f>
        <v>6.1769999999999999E-2</v>
      </c>
      <c r="I56" s="82">
        <f t="shared" si="60"/>
        <v>5.713E-2</v>
      </c>
      <c r="J56" s="82">
        <f t="shared" si="60"/>
        <v>5.2850000000000001E-2</v>
      </c>
      <c r="K56" s="82">
        <f t="shared" si="60"/>
        <v>4.888E-2</v>
      </c>
      <c r="L56" s="82">
        <f t="shared" si="60"/>
        <v>4.5220000000000003E-2</v>
      </c>
      <c r="M56" s="82">
        <f t="shared" si="60"/>
        <v>4.462E-2</v>
      </c>
      <c r="N56" s="82">
        <f t="shared" si="60"/>
        <v>4.4609999999999997E-2</v>
      </c>
      <c r="O56" s="82">
        <f t="shared" si="60"/>
        <v>4.462E-2</v>
      </c>
      <c r="P56" s="82">
        <f t="shared" si="60"/>
        <v>4.4609999999999997E-2</v>
      </c>
      <c r="Q56" s="82">
        <f t="shared" si="60"/>
        <v>4.462E-2</v>
      </c>
      <c r="R56" s="82">
        <f t="shared" si="60"/>
        <v>4.4609999999999997E-2</v>
      </c>
      <c r="S56" s="82">
        <f t="shared" si="60"/>
        <v>4.462E-2</v>
      </c>
      <c r="T56" s="82">
        <f t="shared" si="60"/>
        <v>4.4609999999999997E-2</v>
      </c>
      <c r="U56" s="82">
        <f t="shared" si="60"/>
        <v>4.462E-2</v>
      </c>
      <c r="V56" s="82">
        <f t="shared" si="60"/>
        <v>4.4609999999999997E-2</v>
      </c>
      <c r="W56" s="82">
        <f t="shared" si="60"/>
        <v>4.462E-2</v>
      </c>
      <c r="X56" s="82">
        <f t="shared" si="60"/>
        <v>4.4609999999999997E-2</v>
      </c>
      <c r="Y56" s="82">
        <f t="shared" si="60"/>
        <v>2.231E-2</v>
      </c>
    </row>
    <row r="57" spans="1:25">
      <c r="A57" s="14">
        <f t="shared" si="46"/>
        <v>-28</v>
      </c>
      <c r="B57" s="47" t="s">
        <v>47</v>
      </c>
      <c r="C57" s="108" t="s">
        <v>173</v>
      </c>
      <c r="D57" s="32"/>
      <c r="E57" s="52">
        <f>ROUND(E55*E56,0)</f>
        <v>11272088</v>
      </c>
      <c r="F57" s="52">
        <f t="shared" ref="F57:G57" si="61">ROUND(F55*F56,0)</f>
        <v>20362778</v>
      </c>
      <c r="G57" s="52">
        <f t="shared" si="61"/>
        <v>17567120</v>
      </c>
      <c r="H57" s="52">
        <f t="shared" ref="H57:X57" si="62">ROUND(H55*H56,0)</f>
        <v>15047481</v>
      </c>
      <c r="I57" s="52">
        <f t="shared" si="62"/>
        <v>12785808</v>
      </c>
      <c r="J57" s="52">
        <f t="shared" si="62"/>
        <v>11043906</v>
      </c>
      <c r="K57" s="52">
        <f t="shared" si="62"/>
        <v>9492496</v>
      </c>
      <c r="L57" s="52">
        <f t="shared" si="62"/>
        <v>8052099</v>
      </c>
      <c r="M57" s="52">
        <f t="shared" si="62"/>
        <v>7225317</v>
      </c>
      <c r="N57" s="52">
        <f t="shared" si="62"/>
        <v>6030692</v>
      </c>
      <c r="O57" s="52">
        <f t="shared" si="62"/>
        <v>6032044</v>
      </c>
      <c r="P57" s="52">
        <f t="shared" si="62"/>
        <v>6030692</v>
      </c>
      <c r="Q57" s="52">
        <f t="shared" si="62"/>
        <v>6032044</v>
      </c>
      <c r="R57" s="52">
        <f t="shared" si="62"/>
        <v>6030692</v>
      </c>
      <c r="S57" s="52">
        <f t="shared" si="62"/>
        <v>6032044</v>
      </c>
      <c r="T57" s="52">
        <f t="shared" si="62"/>
        <v>6030692</v>
      </c>
      <c r="U57" s="52">
        <f t="shared" si="62"/>
        <v>6032044</v>
      </c>
      <c r="V57" s="52">
        <f t="shared" si="62"/>
        <v>6030692</v>
      </c>
      <c r="W57" s="52">
        <f t="shared" si="62"/>
        <v>6032044</v>
      </c>
      <c r="X57" s="52">
        <f t="shared" si="62"/>
        <v>6030692</v>
      </c>
      <c r="Y57" s="52">
        <f>ROUND(Y55*Y56,0)-3</f>
        <v>3016019</v>
      </c>
    </row>
    <row r="58" spans="1:25">
      <c r="A58" s="14"/>
      <c r="C58" s="108"/>
      <c r="D58" s="32"/>
    </row>
    <row r="59" spans="1:25">
      <c r="A59" s="14">
        <f>+A57-1</f>
        <v>-29</v>
      </c>
      <c r="B59" s="47" t="s">
        <v>70</v>
      </c>
      <c r="C59" s="108" t="s">
        <v>174</v>
      </c>
      <c r="D59" s="32"/>
      <c r="E59" s="52">
        <f>+E54</f>
        <v>0</v>
      </c>
      <c r="F59" s="52">
        <f>+E59</f>
        <v>0</v>
      </c>
      <c r="G59" s="52">
        <f t="shared" ref="G59" si="63">+F59</f>
        <v>0</v>
      </c>
      <c r="H59" s="52">
        <f t="shared" ref="H59" si="64">+G59</f>
        <v>0</v>
      </c>
      <c r="I59" s="52">
        <f t="shared" ref="I59" si="65">+H59</f>
        <v>0</v>
      </c>
      <c r="J59" s="52">
        <f t="shared" ref="J59" si="66">+I59</f>
        <v>0</v>
      </c>
      <c r="K59" s="52">
        <f t="shared" ref="K59" si="67">+J59</f>
        <v>0</v>
      </c>
      <c r="L59" s="52">
        <f t="shared" ref="L59" si="68">+K59</f>
        <v>0</v>
      </c>
      <c r="M59" s="52">
        <f t="shared" ref="M59" si="69">+L59</f>
        <v>0</v>
      </c>
      <c r="N59" s="52">
        <f t="shared" ref="N59" si="70">+M59</f>
        <v>0</v>
      </c>
      <c r="O59" s="52">
        <f t="shared" ref="O59" si="71">+N59</f>
        <v>0</v>
      </c>
      <c r="P59" s="52">
        <f t="shared" ref="P59" si="72">+O59</f>
        <v>0</v>
      </c>
      <c r="Q59" s="52">
        <f t="shared" ref="Q59" si="73">+P59</f>
        <v>0</v>
      </c>
      <c r="R59" s="52">
        <f t="shared" ref="R59" si="74">+Q59</f>
        <v>0</v>
      </c>
      <c r="S59" s="52">
        <f t="shared" ref="S59" si="75">+R59</f>
        <v>0</v>
      </c>
      <c r="T59" s="52">
        <f t="shared" ref="T59" si="76">+S59</f>
        <v>0</v>
      </c>
      <c r="U59" s="52">
        <f t="shared" ref="U59" si="77">+T59</f>
        <v>0</v>
      </c>
      <c r="V59" s="52">
        <f t="shared" ref="V59" si="78">+U59</f>
        <v>0</v>
      </c>
      <c r="W59" s="52">
        <f t="shared" ref="W59" si="79">+V59</f>
        <v>0</v>
      </c>
      <c r="X59" s="52">
        <f t="shared" ref="X59" si="80">+W59</f>
        <v>0</v>
      </c>
      <c r="Y59" s="52">
        <f t="shared" ref="Y59" si="81">+X59</f>
        <v>0</v>
      </c>
    </row>
    <row r="60" spans="1:25">
      <c r="A60" s="14">
        <f>+A59-1</f>
        <v>-30</v>
      </c>
      <c r="B60" s="47" t="s">
        <v>71</v>
      </c>
      <c r="C60" s="108" t="s">
        <v>74</v>
      </c>
      <c r="D60" s="32"/>
      <c r="E60" s="82">
        <f>E36</f>
        <v>2.564102564102564E-2</v>
      </c>
      <c r="F60" s="82">
        <f>E60</f>
        <v>2.564102564102564E-2</v>
      </c>
      <c r="G60" s="82">
        <f>F60</f>
        <v>2.564102564102564E-2</v>
      </c>
      <c r="H60" s="82">
        <f t="shared" ref="H60:Y60" si="82">G60</f>
        <v>2.564102564102564E-2</v>
      </c>
      <c r="I60" s="82">
        <f t="shared" si="82"/>
        <v>2.564102564102564E-2</v>
      </c>
      <c r="J60" s="82">
        <f t="shared" si="82"/>
        <v>2.564102564102564E-2</v>
      </c>
      <c r="K60" s="82">
        <f t="shared" si="82"/>
        <v>2.564102564102564E-2</v>
      </c>
      <c r="L60" s="82">
        <f t="shared" si="82"/>
        <v>2.564102564102564E-2</v>
      </c>
      <c r="M60" s="82">
        <f t="shared" si="82"/>
        <v>2.564102564102564E-2</v>
      </c>
      <c r="N60" s="82">
        <f t="shared" si="82"/>
        <v>2.564102564102564E-2</v>
      </c>
      <c r="O60" s="82">
        <f t="shared" si="82"/>
        <v>2.564102564102564E-2</v>
      </c>
      <c r="P60" s="82">
        <f t="shared" si="82"/>
        <v>2.564102564102564E-2</v>
      </c>
      <c r="Q60" s="82">
        <f t="shared" si="82"/>
        <v>2.564102564102564E-2</v>
      </c>
      <c r="R60" s="82">
        <f t="shared" si="82"/>
        <v>2.564102564102564E-2</v>
      </c>
      <c r="S60" s="82">
        <f t="shared" si="82"/>
        <v>2.564102564102564E-2</v>
      </c>
      <c r="T60" s="82">
        <f t="shared" si="82"/>
        <v>2.564102564102564E-2</v>
      </c>
      <c r="U60" s="82">
        <f t="shared" si="82"/>
        <v>2.564102564102564E-2</v>
      </c>
      <c r="V60" s="82">
        <f t="shared" si="82"/>
        <v>2.564102564102564E-2</v>
      </c>
      <c r="W60" s="82">
        <f t="shared" si="82"/>
        <v>2.564102564102564E-2</v>
      </c>
      <c r="X60" s="82">
        <f t="shared" si="82"/>
        <v>2.564102564102564E-2</v>
      </c>
      <c r="Y60" s="82">
        <f t="shared" si="82"/>
        <v>2.564102564102564E-2</v>
      </c>
    </row>
    <row r="61" spans="1:25">
      <c r="A61" s="14">
        <f>+A60-1</f>
        <v>-31</v>
      </c>
      <c r="B61" s="47" t="s">
        <v>72</v>
      </c>
      <c r="C61" s="108" t="s">
        <v>175</v>
      </c>
      <c r="D61" s="32"/>
      <c r="E61" s="52">
        <f>+E59*E60</f>
        <v>0</v>
      </c>
      <c r="F61" s="52">
        <f t="shared" ref="F61:G61" si="83">+F59*F60</f>
        <v>0</v>
      </c>
      <c r="G61" s="52">
        <f t="shared" si="83"/>
        <v>0</v>
      </c>
      <c r="H61" s="52">
        <f t="shared" ref="H61:Y61" si="84">+H59*H60</f>
        <v>0</v>
      </c>
      <c r="I61" s="52">
        <f t="shared" si="84"/>
        <v>0</v>
      </c>
      <c r="J61" s="52">
        <f t="shared" si="84"/>
        <v>0</v>
      </c>
      <c r="K61" s="52">
        <f t="shared" si="84"/>
        <v>0</v>
      </c>
      <c r="L61" s="52">
        <f t="shared" si="84"/>
        <v>0</v>
      </c>
      <c r="M61" s="52">
        <f t="shared" si="84"/>
        <v>0</v>
      </c>
      <c r="N61" s="52">
        <f t="shared" si="84"/>
        <v>0</v>
      </c>
      <c r="O61" s="52">
        <f t="shared" si="84"/>
        <v>0</v>
      </c>
      <c r="P61" s="52">
        <f t="shared" si="84"/>
        <v>0</v>
      </c>
      <c r="Q61" s="52">
        <f t="shared" si="84"/>
        <v>0</v>
      </c>
      <c r="R61" s="52">
        <f t="shared" si="84"/>
        <v>0</v>
      </c>
      <c r="S61" s="52">
        <f t="shared" si="84"/>
        <v>0</v>
      </c>
      <c r="T61" s="52">
        <f t="shared" si="84"/>
        <v>0</v>
      </c>
      <c r="U61" s="52">
        <f t="shared" si="84"/>
        <v>0</v>
      </c>
      <c r="V61" s="52">
        <f t="shared" si="84"/>
        <v>0</v>
      </c>
      <c r="W61" s="52">
        <f t="shared" si="84"/>
        <v>0</v>
      </c>
      <c r="X61" s="52">
        <f t="shared" si="84"/>
        <v>0</v>
      </c>
      <c r="Y61" s="52">
        <f t="shared" si="84"/>
        <v>0</v>
      </c>
    </row>
    <row r="62" spans="1:25">
      <c r="A62" s="14"/>
      <c r="C62" s="108"/>
      <c r="D62" s="32"/>
    </row>
    <row r="63" spans="1:25">
      <c r="A63" s="14">
        <f>+A61-1</f>
        <v>-32</v>
      </c>
      <c r="B63" s="47" t="s">
        <v>48</v>
      </c>
      <c r="C63" s="108" t="s">
        <v>176</v>
      </c>
      <c r="D63" s="32"/>
      <c r="E63" s="48">
        <f>+E57+E49+E61</f>
        <v>11272088</v>
      </c>
      <c r="F63" s="48">
        <f t="shared" ref="F63:G63" si="85">+F57+F49+F61</f>
        <v>20362778</v>
      </c>
      <c r="G63" s="48">
        <f t="shared" si="85"/>
        <v>17567120</v>
      </c>
      <c r="H63" s="48">
        <f t="shared" ref="H63:Y63" si="86">+H57+H49+H61</f>
        <v>15047481</v>
      </c>
      <c r="I63" s="48">
        <f t="shared" si="86"/>
        <v>12785808</v>
      </c>
      <c r="J63" s="48">
        <f t="shared" si="86"/>
        <v>11043906</v>
      </c>
      <c r="K63" s="48">
        <f t="shared" si="86"/>
        <v>9492496</v>
      </c>
      <c r="L63" s="48">
        <f t="shared" si="86"/>
        <v>8052099</v>
      </c>
      <c r="M63" s="48">
        <f t="shared" si="86"/>
        <v>7225317</v>
      </c>
      <c r="N63" s="48">
        <f t="shared" si="86"/>
        <v>6030692</v>
      </c>
      <c r="O63" s="48">
        <f t="shared" si="86"/>
        <v>6032044</v>
      </c>
      <c r="P63" s="48">
        <f t="shared" si="86"/>
        <v>6030692</v>
      </c>
      <c r="Q63" s="48">
        <f t="shared" si="86"/>
        <v>6032044</v>
      </c>
      <c r="R63" s="48">
        <f t="shared" si="86"/>
        <v>6030692</v>
      </c>
      <c r="S63" s="48">
        <f t="shared" si="86"/>
        <v>6032044</v>
      </c>
      <c r="T63" s="48">
        <f t="shared" si="86"/>
        <v>6030692</v>
      </c>
      <c r="U63" s="48">
        <f t="shared" si="86"/>
        <v>6032044</v>
      </c>
      <c r="V63" s="48">
        <f t="shared" si="86"/>
        <v>6030692</v>
      </c>
      <c r="W63" s="48">
        <f t="shared" si="86"/>
        <v>6032044</v>
      </c>
      <c r="X63" s="48">
        <f t="shared" si="86"/>
        <v>6030692</v>
      </c>
      <c r="Y63" s="48">
        <f t="shared" si="86"/>
        <v>3016019</v>
      </c>
    </row>
    <row r="64" spans="1:25">
      <c r="A64" s="14"/>
      <c r="C64" s="108"/>
      <c r="D64" s="32"/>
      <c r="E64" s="53"/>
      <c r="F64" s="53"/>
      <c r="G64" s="53"/>
      <c r="H64" s="53"/>
      <c r="I64" s="53"/>
      <c r="J64" s="53"/>
      <c r="K64" s="53"/>
      <c r="L64" s="53"/>
      <c r="M64" s="53"/>
      <c r="N64" s="53"/>
      <c r="O64" s="53"/>
      <c r="P64" s="53"/>
      <c r="Q64" s="53"/>
      <c r="R64" s="53"/>
      <c r="S64" s="53"/>
      <c r="T64" s="53"/>
      <c r="U64" s="53"/>
      <c r="V64" s="53"/>
      <c r="W64" s="53"/>
      <c r="X64" s="53"/>
      <c r="Y64" s="53"/>
    </row>
    <row r="65" spans="1:26">
      <c r="A65" s="14">
        <f>+A63-1</f>
        <v>-33</v>
      </c>
      <c r="B65" s="47" t="s">
        <v>53</v>
      </c>
      <c r="C65" s="108" t="str">
        <f>+C41</f>
        <v>Page 2, Line (4)</v>
      </c>
      <c r="D65" s="32"/>
      <c r="E65" s="48">
        <f>+E41</f>
        <v>30013500</v>
      </c>
      <c r="F65" s="48">
        <f t="shared" ref="F65:Y65" si="87">+F41</f>
        <v>0</v>
      </c>
      <c r="G65" s="48">
        <f t="shared" si="87"/>
        <v>0</v>
      </c>
      <c r="H65" s="48">
        <f t="shared" si="87"/>
        <v>0</v>
      </c>
      <c r="I65" s="48">
        <f t="shared" si="87"/>
        <v>0</v>
      </c>
      <c r="J65" s="48">
        <f t="shared" si="87"/>
        <v>0</v>
      </c>
      <c r="K65" s="48">
        <f t="shared" si="87"/>
        <v>0</v>
      </c>
      <c r="L65" s="48">
        <f t="shared" si="87"/>
        <v>0</v>
      </c>
      <c r="M65" s="48">
        <f t="shared" si="87"/>
        <v>0</v>
      </c>
      <c r="N65" s="48">
        <f t="shared" si="87"/>
        <v>0</v>
      </c>
      <c r="O65" s="48">
        <f t="shared" si="87"/>
        <v>0</v>
      </c>
      <c r="P65" s="48">
        <f t="shared" si="87"/>
        <v>0</v>
      </c>
      <c r="Q65" s="48">
        <f t="shared" si="87"/>
        <v>0</v>
      </c>
      <c r="R65" s="48">
        <f t="shared" si="87"/>
        <v>0</v>
      </c>
      <c r="S65" s="48">
        <f t="shared" si="87"/>
        <v>0</v>
      </c>
      <c r="T65" s="48">
        <f t="shared" si="87"/>
        <v>0</v>
      </c>
      <c r="U65" s="48">
        <f t="shared" si="87"/>
        <v>0</v>
      </c>
      <c r="V65" s="48">
        <f t="shared" si="87"/>
        <v>0</v>
      </c>
      <c r="W65" s="48">
        <f t="shared" si="87"/>
        <v>0</v>
      </c>
      <c r="X65" s="48">
        <f t="shared" si="87"/>
        <v>0</v>
      </c>
      <c r="Y65" s="48">
        <f t="shared" si="87"/>
        <v>0</v>
      </c>
    </row>
    <row r="66" spans="1:26">
      <c r="A66" s="108"/>
      <c r="C66" s="56"/>
    </row>
    <row r="67" spans="1:26" ht="14.5" thickBot="1">
      <c r="A67" s="14">
        <f>A65-1</f>
        <v>-34</v>
      </c>
      <c r="B67" s="47" t="s">
        <v>51</v>
      </c>
      <c r="C67" s="108" t="s">
        <v>177</v>
      </c>
      <c r="D67" s="32"/>
      <c r="E67" s="57">
        <f>E63+E65</f>
        <v>41285588</v>
      </c>
      <c r="F67" s="57">
        <f>F63+F65</f>
        <v>20362778</v>
      </c>
      <c r="G67" s="57">
        <f>G63+G65</f>
        <v>17567120</v>
      </c>
      <c r="H67" s="57">
        <f t="shared" ref="H67:Y67" si="88">H63+H65</f>
        <v>15047481</v>
      </c>
      <c r="I67" s="57">
        <f t="shared" si="88"/>
        <v>12785808</v>
      </c>
      <c r="J67" s="57">
        <f t="shared" si="88"/>
        <v>11043906</v>
      </c>
      <c r="K67" s="57">
        <f t="shared" si="88"/>
        <v>9492496</v>
      </c>
      <c r="L67" s="57">
        <f t="shared" si="88"/>
        <v>8052099</v>
      </c>
      <c r="M67" s="57">
        <f t="shared" si="88"/>
        <v>7225317</v>
      </c>
      <c r="N67" s="57">
        <f t="shared" si="88"/>
        <v>6030692</v>
      </c>
      <c r="O67" s="57">
        <f t="shared" si="88"/>
        <v>6032044</v>
      </c>
      <c r="P67" s="57">
        <f t="shared" si="88"/>
        <v>6030692</v>
      </c>
      <c r="Q67" s="57">
        <f t="shared" si="88"/>
        <v>6032044</v>
      </c>
      <c r="R67" s="57">
        <f t="shared" si="88"/>
        <v>6030692</v>
      </c>
      <c r="S67" s="57">
        <f t="shared" si="88"/>
        <v>6032044</v>
      </c>
      <c r="T67" s="57">
        <f t="shared" si="88"/>
        <v>6030692</v>
      </c>
      <c r="U67" s="57">
        <f t="shared" si="88"/>
        <v>6032044</v>
      </c>
      <c r="V67" s="57">
        <f t="shared" si="88"/>
        <v>6030692</v>
      </c>
      <c r="W67" s="57">
        <f t="shared" si="88"/>
        <v>6032044</v>
      </c>
      <c r="X67" s="57">
        <f t="shared" si="88"/>
        <v>6030692</v>
      </c>
      <c r="Y67" s="57">
        <f t="shared" si="88"/>
        <v>3016019</v>
      </c>
      <c r="Z67" s="52">
        <f>SUM(E67:Y67)</f>
        <v>212222984</v>
      </c>
    </row>
    <row r="68" spans="1:26" ht="14.5" thickTop="1">
      <c r="A68" s="49"/>
    </row>
    <row r="69" spans="1:26">
      <c r="A69" s="10" t="s">
        <v>32</v>
      </c>
      <c r="B69" s="47" t="s">
        <v>119</v>
      </c>
    </row>
    <row r="70" spans="1:26">
      <c r="A70" s="17"/>
    </row>
  </sheetData>
  <pageMargins left="0.5" right="0.5" top="0.5" bottom="0.5" header="0.5" footer="0.5"/>
  <pageSetup scale="50" orientation="landscape"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7AD1C-B8D4-4FF7-8E3B-66F689244483}">
  <sheetPr>
    <tabColor rgb="FF002060"/>
    <pageSetUpPr fitToPage="1"/>
  </sheetPr>
  <dimension ref="A1:I37"/>
  <sheetViews>
    <sheetView workbookViewId="0"/>
  </sheetViews>
  <sheetFormatPr defaultColWidth="9.1796875" defaultRowHeight="14"/>
  <cols>
    <col min="1" max="1" width="9.1796875" style="113"/>
    <col min="2" max="7" width="13.7265625" style="113" customWidth="1"/>
    <col min="8" max="16384" width="9.1796875" style="113"/>
  </cols>
  <sheetData>
    <row r="1" spans="1:9">
      <c r="B1" s="19"/>
      <c r="G1" s="109" t="s">
        <v>58</v>
      </c>
    </row>
    <row r="2" spans="1:9">
      <c r="B2" s="19"/>
      <c r="G2" s="109" t="s">
        <v>57</v>
      </c>
    </row>
    <row r="3" spans="1:9">
      <c r="B3" s="19"/>
      <c r="G3" s="109" t="s">
        <v>178</v>
      </c>
    </row>
    <row r="4" spans="1:9">
      <c r="B4" s="19"/>
      <c r="G4" s="109" t="s">
        <v>179</v>
      </c>
    </row>
    <row r="5" spans="1:9">
      <c r="B5" s="19"/>
      <c r="G5" s="1" t="str">
        <f>+'Tax Depr 1'!N5</f>
        <v>Attachment EDC-2-5-9</v>
      </c>
    </row>
    <row r="6" spans="1:9">
      <c r="B6" s="19"/>
      <c r="G6" s="109" t="s">
        <v>189</v>
      </c>
    </row>
    <row r="7" spans="1:9">
      <c r="B7" s="19"/>
      <c r="G7" s="110" t="s">
        <v>181</v>
      </c>
    </row>
    <row r="9" spans="1:9">
      <c r="A9" s="148" t="s">
        <v>58</v>
      </c>
      <c r="B9" s="148"/>
      <c r="C9" s="148"/>
      <c r="D9" s="148"/>
      <c r="E9" s="148"/>
      <c r="F9" s="148"/>
      <c r="G9" s="148"/>
      <c r="H9" s="47"/>
      <c r="I9" s="47"/>
    </row>
    <row r="10" spans="1:9">
      <c r="A10" s="148" t="s">
        <v>204</v>
      </c>
      <c r="B10" s="148"/>
      <c r="C10" s="148"/>
      <c r="D10" s="148"/>
      <c r="E10" s="148"/>
      <c r="F10" s="148"/>
      <c r="G10" s="148"/>
      <c r="H10" s="47"/>
      <c r="I10" s="47"/>
    </row>
    <row r="11" spans="1:9">
      <c r="A11" s="148" t="s">
        <v>190</v>
      </c>
      <c r="B11" s="148"/>
      <c r="C11" s="148"/>
      <c r="D11" s="148"/>
      <c r="E11" s="148"/>
      <c r="F11" s="148"/>
      <c r="G11" s="148"/>
      <c r="H11" s="47"/>
      <c r="I11" s="47"/>
    </row>
    <row r="12" spans="1:9">
      <c r="A12" s="134"/>
      <c r="B12" s="134"/>
      <c r="C12" s="134"/>
      <c r="D12" s="134"/>
      <c r="E12" s="134"/>
      <c r="F12" s="134"/>
      <c r="G12" s="134"/>
      <c r="H12" s="47"/>
      <c r="I12" s="47"/>
    </row>
    <row r="13" spans="1:9">
      <c r="B13" s="19"/>
    </row>
    <row r="14" spans="1:9" s="114" customFormat="1" ht="27" customHeight="1">
      <c r="A14" s="147" t="s">
        <v>102</v>
      </c>
      <c r="B14" s="147"/>
      <c r="C14" s="147"/>
      <c r="D14" s="147"/>
      <c r="E14" s="147"/>
      <c r="F14" s="147"/>
      <c r="G14" s="147"/>
    </row>
    <row r="15" spans="1:9" ht="6" customHeight="1">
      <c r="A15" s="115"/>
    </row>
    <row r="16" spans="1:9">
      <c r="A16" s="116" t="s">
        <v>76</v>
      </c>
      <c r="B16" s="117" t="s">
        <v>103</v>
      </c>
      <c r="C16" s="117" t="s">
        <v>104</v>
      </c>
      <c r="D16" s="117" t="s">
        <v>105</v>
      </c>
      <c r="E16" s="117" t="s">
        <v>106</v>
      </c>
      <c r="F16" s="117" t="s">
        <v>107</v>
      </c>
      <c r="G16" s="117" t="s">
        <v>108</v>
      </c>
    </row>
    <row r="17" spans="1:7">
      <c r="A17" s="118">
        <v>1</v>
      </c>
      <c r="B17" s="119">
        <v>0.33329999999999999</v>
      </c>
      <c r="C17" s="119">
        <v>0.2</v>
      </c>
      <c r="D17" s="119">
        <v>0.1429</v>
      </c>
      <c r="E17" s="119">
        <v>0.1</v>
      </c>
      <c r="F17" s="119">
        <v>0.05</v>
      </c>
      <c r="G17" s="120">
        <v>3.7499999999999999E-2</v>
      </c>
    </row>
    <row r="18" spans="1:7">
      <c r="A18" s="118">
        <v>2</v>
      </c>
      <c r="B18" s="121">
        <v>44.45</v>
      </c>
      <c r="C18" s="122">
        <v>32</v>
      </c>
      <c r="D18" s="122">
        <v>24.49</v>
      </c>
      <c r="E18" s="122">
        <v>18</v>
      </c>
      <c r="F18" s="122">
        <v>9.5</v>
      </c>
      <c r="G18" s="121">
        <v>7.2190000000000003</v>
      </c>
    </row>
    <row r="19" spans="1:7">
      <c r="A19" s="118">
        <v>3</v>
      </c>
      <c r="B19" s="121">
        <v>14.81</v>
      </c>
      <c r="C19" s="122">
        <v>19.2</v>
      </c>
      <c r="D19" s="122">
        <v>17.489999999999998</v>
      </c>
      <c r="E19" s="122">
        <v>14.4</v>
      </c>
      <c r="F19" s="122">
        <v>8.5500000000000007</v>
      </c>
      <c r="G19" s="121">
        <v>6.6769999999999996</v>
      </c>
    </row>
    <row r="20" spans="1:7">
      <c r="A20" s="118">
        <v>4</v>
      </c>
      <c r="B20" s="121">
        <v>7.41</v>
      </c>
      <c r="C20" s="122">
        <v>11.52</v>
      </c>
      <c r="D20" s="122">
        <v>12.49</v>
      </c>
      <c r="E20" s="122">
        <v>11.52</v>
      </c>
      <c r="F20" s="122">
        <v>7.7</v>
      </c>
      <c r="G20" s="121">
        <v>6.1769999999999996</v>
      </c>
    </row>
    <row r="21" spans="1:7">
      <c r="A21" s="118">
        <v>5</v>
      </c>
      <c r="B21" s="122"/>
      <c r="C21" s="122">
        <v>11.52</v>
      </c>
      <c r="D21" s="121">
        <v>8.93</v>
      </c>
      <c r="E21" s="121" t="s">
        <v>109</v>
      </c>
      <c r="F21" s="122">
        <v>6.93</v>
      </c>
      <c r="G21" s="121">
        <v>5.7130000000000001</v>
      </c>
    </row>
    <row r="22" spans="1:7">
      <c r="A22" s="118">
        <v>6</v>
      </c>
      <c r="B22" s="122"/>
      <c r="C22" s="121" t="s">
        <v>110</v>
      </c>
      <c r="D22" s="122">
        <v>8.92</v>
      </c>
      <c r="E22" s="121" t="s">
        <v>111</v>
      </c>
      <c r="F22" s="122">
        <v>6.23</v>
      </c>
      <c r="G22" s="121">
        <v>5.2850000000000001</v>
      </c>
    </row>
    <row r="23" spans="1:7">
      <c r="A23" s="118">
        <v>7</v>
      </c>
      <c r="B23" s="122"/>
      <c r="C23" s="122"/>
      <c r="D23" s="122">
        <v>8.93</v>
      </c>
      <c r="E23" s="121" t="s">
        <v>112</v>
      </c>
      <c r="F23" s="121">
        <v>5.9</v>
      </c>
      <c r="G23" s="121">
        <v>4.8879999999999999</v>
      </c>
    </row>
    <row r="24" spans="1:7">
      <c r="A24" s="118">
        <v>8</v>
      </c>
      <c r="B24" s="122"/>
      <c r="C24" s="122"/>
      <c r="D24" s="122">
        <v>4.46</v>
      </c>
      <c r="E24" s="121" t="s">
        <v>112</v>
      </c>
      <c r="F24" s="122">
        <v>5.9</v>
      </c>
      <c r="G24" s="121">
        <v>4.5220000000000002</v>
      </c>
    </row>
    <row r="25" spans="1:7">
      <c r="A25" s="118">
        <v>9</v>
      </c>
      <c r="B25" s="122"/>
      <c r="C25" s="122"/>
      <c r="D25" s="122"/>
      <c r="E25" s="121" t="s">
        <v>113</v>
      </c>
      <c r="F25" s="122">
        <v>5.91</v>
      </c>
      <c r="G25" s="121">
        <v>4.4619999999999997</v>
      </c>
    </row>
    <row r="26" spans="1:7">
      <c r="A26" s="118">
        <v>10</v>
      </c>
      <c r="B26" s="122"/>
      <c r="C26" s="122"/>
      <c r="D26" s="122"/>
      <c r="E26" s="121" t="s">
        <v>112</v>
      </c>
      <c r="F26" s="122">
        <v>5.9</v>
      </c>
      <c r="G26" s="121">
        <v>4.4610000000000003</v>
      </c>
    </row>
    <row r="27" spans="1:7">
      <c r="A27" s="118">
        <v>11</v>
      </c>
      <c r="B27" s="122"/>
      <c r="C27" s="122"/>
      <c r="D27" s="122"/>
      <c r="E27" s="121" t="s">
        <v>114</v>
      </c>
      <c r="F27" s="122">
        <v>5.9</v>
      </c>
      <c r="G27" s="121">
        <v>4.4619999999999997</v>
      </c>
    </row>
    <row r="28" spans="1:7">
      <c r="A28" s="118">
        <v>12</v>
      </c>
      <c r="B28" s="122"/>
      <c r="C28" s="122"/>
      <c r="D28" s="122"/>
      <c r="E28" s="122"/>
      <c r="F28" s="122">
        <v>5.9</v>
      </c>
      <c r="G28" s="121">
        <v>4.4610000000000003</v>
      </c>
    </row>
    <row r="29" spans="1:7">
      <c r="A29" s="118">
        <v>13</v>
      </c>
      <c r="B29" s="122"/>
      <c r="C29" s="122"/>
      <c r="D29" s="122"/>
      <c r="E29" s="122"/>
      <c r="F29" s="122">
        <v>5.91</v>
      </c>
      <c r="G29" s="121">
        <v>4.4619999999999997</v>
      </c>
    </row>
    <row r="30" spans="1:7">
      <c r="A30" s="118">
        <v>14</v>
      </c>
      <c r="B30" s="122"/>
      <c r="C30" s="122"/>
      <c r="D30" s="122"/>
      <c r="E30" s="122"/>
      <c r="F30" s="122">
        <v>5.9</v>
      </c>
      <c r="G30" s="121">
        <v>4.4610000000000003</v>
      </c>
    </row>
    <row r="31" spans="1:7">
      <c r="A31" s="118">
        <v>15</v>
      </c>
      <c r="B31" s="122"/>
      <c r="C31" s="122"/>
      <c r="D31" s="122"/>
      <c r="E31" s="122"/>
      <c r="F31" s="122">
        <v>5.91</v>
      </c>
      <c r="G31" s="121">
        <v>4.4619999999999997</v>
      </c>
    </row>
    <row r="32" spans="1:7">
      <c r="A32" s="118">
        <v>16</v>
      </c>
      <c r="B32" s="122"/>
      <c r="C32" s="122"/>
      <c r="D32" s="122"/>
      <c r="E32" s="122"/>
      <c r="F32" s="122">
        <v>2.95</v>
      </c>
      <c r="G32" s="121">
        <v>4.4610000000000003</v>
      </c>
    </row>
    <row r="33" spans="1:7">
      <c r="A33" s="118">
        <v>17</v>
      </c>
      <c r="B33" s="122"/>
      <c r="C33" s="122"/>
      <c r="D33" s="122"/>
      <c r="E33" s="122"/>
      <c r="F33" s="122"/>
      <c r="G33" s="121">
        <v>4.4619999999999997</v>
      </c>
    </row>
    <row r="34" spans="1:7">
      <c r="A34" s="118">
        <v>18</v>
      </c>
      <c r="B34" s="122"/>
      <c r="C34" s="122"/>
      <c r="D34" s="122"/>
      <c r="E34" s="122"/>
      <c r="F34" s="122"/>
      <c r="G34" s="121">
        <v>4.4610000000000003</v>
      </c>
    </row>
    <row r="35" spans="1:7">
      <c r="A35" s="118">
        <v>19</v>
      </c>
      <c r="B35" s="122"/>
      <c r="C35" s="122"/>
      <c r="D35" s="122"/>
      <c r="E35" s="122"/>
      <c r="F35" s="122"/>
      <c r="G35" s="121">
        <v>4.4619999999999997</v>
      </c>
    </row>
    <row r="36" spans="1:7">
      <c r="A36" s="118">
        <v>20</v>
      </c>
      <c r="B36" s="122"/>
      <c r="C36" s="122"/>
      <c r="D36" s="122"/>
      <c r="E36" s="122"/>
      <c r="F36" s="122"/>
      <c r="G36" s="121">
        <v>4.4610000000000003</v>
      </c>
    </row>
    <row r="37" spans="1:7">
      <c r="A37" s="118">
        <v>21</v>
      </c>
      <c r="B37" s="122"/>
      <c r="C37" s="122"/>
      <c r="D37" s="122"/>
      <c r="E37" s="122"/>
      <c r="F37" s="122"/>
      <c r="G37" s="121">
        <v>2.2309999999999999</v>
      </c>
    </row>
  </sheetData>
  <mergeCells count="4">
    <mergeCell ref="A14:G14"/>
    <mergeCell ref="A9:G9"/>
    <mergeCell ref="A10:G10"/>
    <mergeCell ref="A11:G11"/>
  </mergeCells>
  <pageMargins left="0.5" right="0.5" top="0.5" bottom="0.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6D765-92A6-407F-B31E-8F4825704004}">
  <sheetPr codeName="Sheet3">
    <tabColor rgb="FF002060"/>
    <pageSetUpPr fitToPage="1"/>
  </sheetPr>
  <dimension ref="A1:L37"/>
  <sheetViews>
    <sheetView zoomScaleNormal="100" zoomScaleSheetLayoutView="100" workbookViewId="0"/>
  </sheetViews>
  <sheetFormatPr defaultColWidth="9.1796875" defaultRowHeight="14"/>
  <cols>
    <col min="1" max="1" width="5.453125" style="123" customWidth="1"/>
    <col min="2" max="2" width="2.7265625" style="124" customWidth="1"/>
    <col min="3" max="3" width="22.1796875" style="123" customWidth="1"/>
    <col min="4" max="4" width="12.54296875" style="123" customWidth="1"/>
    <col min="5" max="5" width="1.7265625" style="123" customWidth="1"/>
    <col min="6" max="6" width="14.54296875" style="123" customWidth="1"/>
    <col min="7" max="7" width="3" style="123" customWidth="1"/>
    <col min="8" max="8" width="11" style="123" customWidth="1"/>
    <col min="9" max="9" width="1.7265625" style="123" customWidth="1"/>
    <col min="10" max="10" width="10.26953125" style="123" customWidth="1"/>
    <col min="11" max="11" width="3.26953125" style="123" customWidth="1"/>
    <col min="12" max="12" width="11.54296875" style="123" customWidth="1"/>
    <col min="13" max="16384" width="9.1796875" style="123"/>
  </cols>
  <sheetData>
    <row r="1" spans="1:12">
      <c r="C1" s="19"/>
      <c r="L1" s="109" t="s">
        <v>58</v>
      </c>
    </row>
    <row r="2" spans="1:12">
      <c r="L2" s="109" t="s">
        <v>57</v>
      </c>
    </row>
    <row r="3" spans="1:12">
      <c r="L3" s="109" t="s">
        <v>178</v>
      </c>
    </row>
    <row r="4" spans="1:12">
      <c r="L4" s="109" t="s">
        <v>179</v>
      </c>
    </row>
    <row r="5" spans="1:12">
      <c r="L5" s="1" t="str">
        <f>+MACRS!G5</f>
        <v>Attachment EDC-2-5-9</v>
      </c>
    </row>
    <row r="6" spans="1:12">
      <c r="L6" s="109" t="s">
        <v>191</v>
      </c>
    </row>
    <row r="7" spans="1:12">
      <c r="L7" s="138" t="str">
        <f>+MACRS!G7</f>
        <v>H.O. Zilgme</v>
      </c>
    </row>
    <row r="9" spans="1:12">
      <c r="A9" s="148" t="s">
        <v>58</v>
      </c>
      <c r="B9" s="148"/>
      <c r="C9" s="149"/>
      <c r="D9" s="149"/>
      <c r="E9" s="149"/>
      <c r="F9" s="149"/>
      <c r="G9" s="149"/>
      <c r="H9" s="149"/>
      <c r="I9" s="149"/>
      <c r="J9" s="149"/>
      <c r="K9" s="149"/>
      <c r="L9" s="149"/>
    </row>
    <row r="10" spans="1:12">
      <c r="A10" s="148" t="s">
        <v>204</v>
      </c>
      <c r="B10" s="148"/>
      <c r="C10" s="149"/>
      <c r="D10" s="149"/>
      <c r="E10" s="149"/>
      <c r="F10" s="149"/>
      <c r="G10" s="149"/>
      <c r="H10" s="149"/>
      <c r="I10" s="149"/>
      <c r="J10" s="149"/>
      <c r="K10" s="149"/>
      <c r="L10" s="149"/>
    </row>
    <row r="11" spans="1:12">
      <c r="A11" s="148" t="s">
        <v>84</v>
      </c>
      <c r="B11" s="148"/>
      <c r="C11" s="149"/>
      <c r="D11" s="149"/>
      <c r="E11" s="149"/>
      <c r="F11" s="149"/>
      <c r="G11" s="149"/>
      <c r="H11" s="149"/>
      <c r="I11" s="149"/>
      <c r="J11" s="149"/>
      <c r="K11" s="149"/>
      <c r="L11" s="149"/>
    </row>
    <row r="14" spans="1:12">
      <c r="D14" s="125" t="s">
        <v>85</v>
      </c>
      <c r="F14" s="125" t="s">
        <v>86</v>
      </c>
      <c r="H14" s="125" t="s">
        <v>77</v>
      </c>
      <c r="J14" s="125"/>
      <c r="L14" s="125" t="s">
        <v>87</v>
      </c>
    </row>
    <row r="15" spans="1:12">
      <c r="C15" s="125" t="s">
        <v>78</v>
      </c>
      <c r="D15" s="126" t="s">
        <v>88</v>
      </c>
      <c r="F15" s="126" t="s">
        <v>89</v>
      </c>
      <c r="H15" s="126" t="s">
        <v>90</v>
      </c>
      <c r="J15" s="126" t="s">
        <v>79</v>
      </c>
      <c r="L15" s="126" t="s">
        <v>91</v>
      </c>
    </row>
    <row r="16" spans="1:12">
      <c r="D16" s="125" t="s">
        <v>0</v>
      </c>
      <c r="F16" s="125" t="s">
        <v>1</v>
      </c>
      <c r="H16" s="125" t="s">
        <v>92</v>
      </c>
      <c r="J16" s="125" t="s">
        <v>65</v>
      </c>
      <c r="L16" s="125" t="s">
        <v>93</v>
      </c>
    </row>
    <row r="18" spans="1:12">
      <c r="A18" s="125" t="str">
        <f>TRIM(B18)</f>
        <v>1</v>
      </c>
      <c r="B18" s="127">
        <v>1</v>
      </c>
      <c r="C18" s="123" t="s">
        <v>80</v>
      </c>
      <c r="D18" s="131">
        <v>0.46426766000000003</v>
      </c>
      <c r="F18" s="131">
        <v>5.2174199999999997E-2</v>
      </c>
      <c r="G18" s="123" t="s">
        <v>32</v>
      </c>
      <c r="H18" s="131">
        <f>ROUND(D18*F18,4)</f>
        <v>2.4199999999999999E-2</v>
      </c>
      <c r="J18" s="131"/>
      <c r="L18" s="131">
        <f>H18+J18</f>
        <v>2.4199999999999999E-2</v>
      </c>
    </row>
    <row r="19" spans="1:12">
      <c r="A19" s="125" t="str">
        <f t="shared" ref="A19:A23" si="0">TRIM(B19)</f>
        <v>2</v>
      </c>
      <c r="B19" s="127">
        <v>2</v>
      </c>
      <c r="F19" s="131"/>
    </row>
    <row r="20" spans="1:12">
      <c r="A20" s="125" t="str">
        <f t="shared" si="0"/>
        <v>3</v>
      </c>
      <c r="B20" s="127">
        <v>3</v>
      </c>
      <c r="C20" s="123" t="s">
        <v>81</v>
      </c>
      <c r="D20" s="131">
        <v>8.0657999999999999E-4</v>
      </c>
      <c r="F20" s="131">
        <v>4.4399800000000003E-2</v>
      </c>
      <c r="G20" s="123" t="s">
        <v>32</v>
      </c>
      <c r="H20" s="131">
        <f>ROUND(D20*F20,4)</f>
        <v>0</v>
      </c>
      <c r="J20" s="131"/>
      <c r="L20" s="131">
        <f>H20+J20</f>
        <v>0</v>
      </c>
    </row>
    <row r="21" spans="1:12">
      <c r="A21" s="125" t="str">
        <f t="shared" si="0"/>
        <v>4</v>
      </c>
      <c r="B21" s="127">
        <v>4</v>
      </c>
      <c r="F21" s="131"/>
    </row>
    <row r="22" spans="1:12">
      <c r="A22" s="125" t="str">
        <f t="shared" si="0"/>
        <v>5</v>
      </c>
      <c r="B22" s="127">
        <v>5</v>
      </c>
      <c r="C22" s="123" t="s">
        <v>82</v>
      </c>
      <c r="D22" s="132">
        <v>0.53492576999999997</v>
      </c>
      <c r="F22" s="131">
        <v>9.6000000000000002E-2</v>
      </c>
      <c r="G22" s="123" t="s">
        <v>75</v>
      </c>
      <c r="H22" s="132">
        <f>ROUND(D22*F22,4)</f>
        <v>5.1400000000000001E-2</v>
      </c>
      <c r="J22" s="132">
        <f>(ROUND(H22/(1-0.2732)-H22,4))</f>
        <v>1.9300000000000001E-2</v>
      </c>
      <c r="K22" s="123" t="s">
        <v>41</v>
      </c>
      <c r="L22" s="132">
        <f>H22+J22</f>
        <v>7.0699999999999999E-2</v>
      </c>
    </row>
    <row r="23" spans="1:12">
      <c r="A23" s="125" t="str">
        <f t="shared" si="0"/>
        <v>6</v>
      </c>
      <c r="B23" s="127">
        <v>6</v>
      </c>
    </row>
    <row r="24" spans="1:12" ht="14.5" thickBot="1">
      <c r="A24" s="125" t="str">
        <f>TRIM(B24)</f>
        <v>7</v>
      </c>
      <c r="B24" s="127">
        <v>7</v>
      </c>
      <c r="C24" s="123" t="s">
        <v>83</v>
      </c>
      <c r="D24" s="133">
        <f>SUM(D18:D22)</f>
        <v>1.0000000099999999</v>
      </c>
      <c r="H24" s="133">
        <f>SUM(H18:H22)</f>
        <v>7.5600000000000001E-2</v>
      </c>
      <c r="J24" s="133">
        <f>SUM(J18:J22)</f>
        <v>1.9300000000000001E-2</v>
      </c>
      <c r="L24" s="133">
        <f>SUM(L18:L22)</f>
        <v>9.4899999999999998E-2</v>
      </c>
    </row>
    <row r="25" spans="1:12" ht="14.5" thickTop="1"/>
    <row r="26" spans="1:12" ht="16">
      <c r="A26" s="125" t="str">
        <f>G18</f>
        <v>1/</v>
      </c>
      <c r="B26" s="128"/>
      <c r="C26" s="123" t="s">
        <v>94</v>
      </c>
    </row>
    <row r="27" spans="1:12" ht="16">
      <c r="A27" s="125" t="str">
        <f>K22</f>
        <v>2/</v>
      </c>
      <c r="B27" s="128"/>
      <c r="C27" s="123" t="str">
        <f>CONCATENATE("Line ",A22,"(c) /(1-",F37,") - Line ",A22,"(c)")</f>
        <v>Line 5(c) /(1-0.2732) - Line 5(c)</v>
      </c>
    </row>
    <row r="28" spans="1:12" ht="16">
      <c r="A28" s="125" t="str">
        <f>G22</f>
        <v>3/</v>
      </c>
      <c r="B28" s="128"/>
      <c r="C28" s="123" t="s">
        <v>95</v>
      </c>
    </row>
    <row r="30" spans="1:12" ht="28">
      <c r="C30" s="65" t="s">
        <v>20</v>
      </c>
      <c r="F30" s="66" t="s">
        <v>96</v>
      </c>
    </row>
    <row r="31" spans="1:12">
      <c r="C31" s="123" t="s">
        <v>97</v>
      </c>
      <c r="F31" s="129">
        <v>0.21</v>
      </c>
    </row>
    <row r="32" spans="1:12">
      <c r="C32" s="123" t="s">
        <v>98</v>
      </c>
      <c r="F32" s="130">
        <v>0.08</v>
      </c>
    </row>
    <row r="33" spans="3:6">
      <c r="C33" s="123" t="s">
        <v>99</v>
      </c>
      <c r="F33" s="129">
        <f>F31*F32</f>
        <v>1.6799999999999999E-2</v>
      </c>
    </row>
    <row r="35" spans="3:6">
      <c r="C35" s="123" t="s">
        <v>100</v>
      </c>
      <c r="F35" s="129">
        <f>F32-F33</f>
        <v>6.3200000000000006E-2</v>
      </c>
    </row>
    <row r="36" spans="3:6">
      <c r="C36" s="123" t="s">
        <v>97</v>
      </c>
      <c r="F36" s="130">
        <f>F31</f>
        <v>0.21</v>
      </c>
    </row>
    <row r="37" spans="3:6">
      <c r="C37" s="123" t="s">
        <v>101</v>
      </c>
      <c r="F37" s="129">
        <f>F35+F36</f>
        <v>0.2732</v>
      </c>
    </row>
  </sheetData>
  <mergeCells count="3">
    <mergeCell ref="A9:L9"/>
    <mergeCell ref="A10:L10"/>
    <mergeCell ref="A11:L11"/>
  </mergeCells>
  <pageMargins left="0.5" right="0.5" top="0.5" bottom="0.5" header="0.3" footer="0.3"/>
  <pageSetup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3C1E4F299B2C34EACE6CDBFBF47AAEA" ma:contentTypeVersion="13" ma:contentTypeDescription="Create a new document." ma:contentTypeScope="" ma:versionID="4a641c454b6d72c953505dd486ea4ff2">
  <xsd:schema xmlns:xsd="http://www.w3.org/2001/XMLSchema" xmlns:xs="http://www.w3.org/2001/XMLSchema" xmlns:p="http://schemas.microsoft.com/office/2006/metadata/properties" xmlns:ns3="8d4b8821-ef37-4f53-aebe-b776e57a5947" xmlns:ns4="89984dcb-58f2-4374-af9f-0bb0e3f8c7f5" targetNamespace="http://schemas.microsoft.com/office/2006/metadata/properties" ma:root="true" ma:fieldsID="8ae14431a6ae33d3aa046f9c29b49d96" ns3:_="" ns4:_="">
    <xsd:import namespace="8d4b8821-ef37-4f53-aebe-b776e57a5947"/>
    <xsd:import namespace="89984dcb-58f2-4374-af9f-0bb0e3f8c7f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4b8821-ef37-4f53-aebe-b776e57a5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984dcb-58f2-4374-af9f-0bb0e3f8c7f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D31419-A293-43D6-9CC5-483E8D8392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4b8821-ef37-4f53-aebe-b776e57a5947"/>
    <ds:schemaRef ds:uri="89984dcb-58f2-4374-af9f-0bb0e3f8c7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107B44-9B34-4166-8BC1-07900C3AA125}">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89984dcb-58f2-4374-af9f-0bb0e3f8c7f5"/>
    <ds:schemaRef ds:uri="8d4b8821-ef37-4f53-aebe-b776e57a5947"/>
    <ds:schemaRef ds:uri="http://www.w3.org/XML/1998/namespace"/>
  </ds:schemaRefs>
</ds:datastoreItem>
</file>

<file path=customXml/itemProps3.xml><?xml version="1.0" encoding="utf-8"?>
<ds:datastoreItem xmlns:ds="http://schemas.openxmlformats.org/officeDocument/2006/customXml" ds:itemID="{0FA69C1E-2BC6-451A-84BC-14B57B83449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Summary</vt:lpstr>
      <vt:lpstr>Rev Req 1</vt:lpstr>
      <vt:lpstr>Tax Depr 1</vt:lpstr>
      <vt:lpstr>MACRS</vt:lpstr>
      <vt:lpstr>Cap Struct MECO Rate Case</vt:lpstr>
      <vt:lpstr>'Cap Struct MECO Rate Case'!Print_Area</vt:lpstr>
      <vt:lpstr>MACRS!Print_Area</vt:lpstr>
      <vt:lpstr>'Rev Req 1'!Print_Area</vt:lpstr>
      <vt:lpstr>Summary!Print_Area</vt:lpstr>
      <vt:lpstr>'Tax Depr 1'!Print_Area</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tabora</dc:creator>
  <cp:lastModifiedBy>Israel, Nancy</cp:lastModifiedBy>
  <cp:lastPrinted>2021-05-20T14:30:31Z</cp:lastPrinted>
  <dcterms:created xsi:type="dcterms:W3CDTF">2015-12-22T16:05:24Z</dcterms:created>
  <dcterms:modified xsi:type="dcterms:W3CDTF">2021-05-21T19:06:32Z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0x01010093C1E4F299B2C34EACE6CDBFBF47AAEA</vt:lpwstr>
  </property>
</Properties>
</file>